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tol\Google Drive\Teaching\Book\MLIAM2\"/>
    </mc:Choice>
  </mc:AlternateContent>
  <xr:revisionPtr revIDLastSave="0" documentId="13_ncr:1_{98DBD580-CA70-484D-8417-48D17BC861EA}" xr6:coauthVersionLast="45" xr6:coauthVersionMax="45" xr10:uidLastSave="{00000000-0000-0000-0000-000000000000}"/>
  <bookViews>
    <workbookView xWindow="1452" yWindow="168" windowWidth="20280" windowHeight="11952" firstSheet="2" activeTab="9" xr2:uid="{00000000-000D-0000-FFFF-FFFF00000000}"/>
  </bookViews>
  <sheets>
    <sheet name="CO2low" sheetId="20" r:id="rId1"/>
    <sheet name="CO2mid" sheetId="19" r:id="rId2"/>
    <sheet name="CO2high" sheetId="7" r:id="rId3"/>
    <sheet name="templow" sheetId="12" r:id="rId4"/>
    <sheet name="tempmid" sheetId="15" r:id="rId5"/>
    <sheet name="temphigh" sheetId="16" r:id="rId6"/>
    <sheet name="econlow" sheetId="13" r:id="rId7"/>
    <sheet name="econmid" sheetId="17" r:id="rId8"/>
    <sheet name="econhigh" sheetId="18" r:id="rId9"/>
    <sheet name="exercises" sheetId="14" r:id="rId10"/>
  </sheets>
  <definedNames>
    <definedName name="solver_adj" localSheetId="8" hidden="1">econhigh!$BF$1:$BH$2</definedName>
    <definedName name="solver_adj" localSheetId="6" hidden="1">econlow!$BF$1:$BH$2</definedName>
    <definedName name="solver_adj" localSheetId="7" hidden="1">econmid!$BF$1:$BH$2</definedName>
    <definedName name="solver_adj" localSheetId="5" hidden="1">temphigh!$L$1:$L$4</definedName>
    <definedName name="solver_adj" localSheetId="3" hidden="1">templow!$L$1:$L$4</definedName>
    <definedName name="solver_adj" localSheetId="4" hidden="1">tempmid!$L$1:$L$4</definedName>
    <definedName name="solver_cvg" localSheetId="8" hidden="1">0.0001</definedName>
    <definedName name="solver_cvg" localSheetId="6" hidden="1">0.0001</definedName>
    <definedName name="solver_cvg" localSheetId="7" hidden="1">0.0001</definedName>
    <definedName name="solver_cvg" localSheetId="5" hidden="1">0.0001</definedName>
    <definedName name="solver_cvg" localSheetId="3" hidden="1">0.0001</definedName>
    <definedName name="solver_cvg" localSheetId="4" hidden="1">0.0001</definedName>
    <definedName name="solver_drv" localSheetId="8" hidden="1">1</definedName>
    <definedName name="solver_drv" localSheetId="6" hidden="1">1</definedName>
    <definedName name="solver_drv" localSheetId="7" hidden="1">1</definedName>
    <definedName name="solver_drv" localSheetId="5" hidden="1">1</definedName>
    <definedName name="solver_drv" localSheetId="3" hidden="1">1</definedName>
    <definedName name="solver_drv" localSheetId="4" hidden="1">1</definedName>
    <definedName name="solver_eng" localSheetId="7" hidden="1">1</definedName>
    <definedName name="solver_est" localSheetId="8" hidden="1">1</definedName>
    <definedName name="solver_est" localSheetId="6" hidden="1">1</definedName>
    <definedName name="solver_est" localSheetId="7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itr" localSheetId="8" hidden="1">100</definedName>
    <definedName name="solver_itr" localSheetId="6" hidden="1">100</definedName>
    <definedName name="solver_itr" localSheetId="7" hidden="1">100</definedName>
    <definedName name="solver_itr" localSheetId="5" hidden="1">100</definedName>
    <definedName name="solver_itr" localSheetId="3" hidden="1">100</definedName>
    <definedName name="solver_itr" localSheetId="4" hidden="1">100</definedName>
    <definedName name="solver_lhs1" localSheetId="8" hidden="1">econhigh!$BH$1</definedName>
    <definedName name="solver_lhs1" localSheetId="6" hidden="1">econlow!$BH$1</definedName>
    <definedName name="solver_lhs1" localSheetId="7" hidden="1">econmid!$BH$1</definedName>
    <definedName name="solver_lhs10" localSheetId="8" hidden="1">econhigh!$BG$2</definedName>
    <definedName name="solver_lhs10" localSheetId="6" hidden="1">econlow!$BG$2</definedName>
    <definedName name="solver_lhs10" localSheetId="7" hidden="1">econmid!$BG$2</definedName>
    <definedName name="solver_lhs11" localSheetId="8" hidden="1">econhigh!$BH$1</definedName>
    <definedName name="solver_lhs11" localSheetId="6" hidden="1">econlow!$BH$1</definedName>
    <definedName name="solver_lhs11" localSheetId="7" hidden="1">econmid!$BH$1</definedName>
    <definedName name="solver_lhs12" localSheetId="8" hidden="1">econhigh!$BH$2</definedName>
    <definedName name="solver_lhs12" localSheetId="6" hidden="1">econlow!$BH$2</definedName>
    <definedName name="solver_lhs12" localSheetId="7" hidden="1">econmid!$BH$2</definedName>
    <definedName name="solver_lhs13" localSheetId="8" hidden="1">econhigh!$BG$1</definedName>
    <definedName name="solver_lhs13" localSheetId="6" hidden="1">econlow!$BG$1</definedName>
    <definedName name="solver_lhs13" localSheetId="7" hidden="1">econmid!$BG$1</definedName>
    <definedName name="solver_lhs2" localSheetId="8" hidden="1">econhigh!$BH$2</definedName>
    <definedName name="solver_lhs2" localSheetId="6" hidden="1">econlow!$BH$2</definedName>
    <definedName name="solver_lhs2" localSheetId="7" hidden="1">econmid!$BH$2</definedName>
    <definedName name="solver_lhs3" localSheetId="8" hidden="1">econhigh!$BH$2</definedName>
    <definedName name="solver_lhs3" localSheetId="6" hidden="1">econlow!$BH$2</definedName>
    <definedName name="solver_lhs3" localSheetId="7" hidden="1">econmid!$BH$2</definedName>
    <definedName name="solver_lhs4" localSheetId="8" hidden="1">econhigh!$BH$1</definedName>
    <definedName name="solver_lhs4" localSheetId="6" hidden="1">econlow!$BH$1</definedName>
    <definedName name="solver_lhs4" localSheetId="7" hidden="1">econmid!$BH$1</definedName>
    <definedName name="solver_lhs5" localSheetId="8" hidden="1">econhigh!$BH$1</definedName>
    <definedName name="solver_lhs5" localSheetId="6" hidden="1">econlow!$BH$1</definedName>
    <definedName name="solver_lhs5" localSheetId="7" hidden="1">econmid!$BH$1</definedName>
    <definedName name="solver_lhs6" localSheetId="8" hidden="1">econhigh!$BH$1</definedName>
    <definedName name="solver_lhs6" localSheetId="6" hidden="1">econlow!$BH$1</definedName>
    <definedName name="solver_lhs6" localSheetId="7" hidden="1">econmid!$BH$1</definedName>
    <definedName name="solver_lhs7" localSheetId="8" hidden="1">econhigh!$BG$1</definedName>
    <definedName name="solver_lhs7" localSheetId="6" hidden="1">econlow!$BG$1</definedName>
    <definedName name="solver_lhs7" localSheetId="7" hidden="1">econmid!$BG$1</definedName>
    <definedName name="solver_lhs8" localSheetId="8" hidden="1">econhigh!$BH$1</definedName>
    <definedName name="solver_lhs8" localSheetId="6" hidden="1">econlow!$BH$1</definedName>
    <definedName name="solver_lhs8" localSheetId="7" hidden="1">econmid!$BH$1</definedName>
    <definedName name="solver_lhs9" localSheetId="8" hidden="1">econhigh!$BG$2</definedName>
    <definedName name="solver_lhs9" localSheetId="6" hidden="1">econlow!$BG$2</definedName>
    <definedName name="solver_lhs9" localSheetId="7" hidden="1">econmid!$BG$2</definedName>
    <definedName name="solver_lin" localSheetId="8" hidden="1">2</definedName>
    <definedName name="solver_lin" localSheetId="6" hidden="1">2</definedName>
    <definedName name="solver_lin" localSheetId="7" hidden="1">2</definedName>
    <definedName name="solver_lin" localSheetId="5" hidden="1">2</definedName>
    <definedName name="solver_lin" localSheetId="3" hidden="1">2</definedName>
    <definedName name="solver_lin" localSheetId="4" hidden="1">2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8" hidden="1">2</definedName>
    <definedName name="solver_neg" localSheetId="6" hidden="1">2</definedName>
    <definedName name="solver_neg" localSheetId="7" hidden="1">2</definedName>
    <definedName name="solver_neg" localSheetId="5" hidden="1">2</definedName>
    <definedName name="solver_neg" localSheetId="3" hidden="1">2</definedName>
    <definedName name="solver_neg" localSheetId="4" hidden="1">2</definedName>
    <definedName name="solver_nod" localSheetId="7" hidden="1">2147483647</definedName>
    <definedName name="solver_num" localSheetId="8" hidden="1">0</definedName>
    <definedName name="solver_num" localSheetId="6" hidden="1">0</definedName>
    <definedName name="solver_num" localSheetId="7" hidden="1">0</definedName>
    <definedName name="solver_num" localSheetId="5" hidden="1">0</definedName>
    <definedName name="solver_num" localSheetId="3" hidden="1">0</definedName>
    <definedName name="solver_num" localSheetId="4" hidden="1">0</definedName>
    <definedName name="solver_nwt" localSheetId="8" hidden="1">1</definedName>
    <definedName name="solver_nwt" localSheetId="6" hidden="1">1</definedName>
    <definedName name="solver_nwt" localSheetId="7" hidden="1">1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opt" localSheetId="8" hidden="1">econhigh!$BD$3</definedName>
    <definedName name="solver_opt" localSheetId="6" hidden="1">econlow!$BD$3</definedName>
    <definedName name="solver_opt" localSheetId="7" hidden="1">econmid!$BD$3</definedName>
    <definedName name="solver_opt" localSheetId="5" hidden="1">temphigh!$M$1</definedName>
    <definedName name="solver_opt" localSheetId="3" hidden="1">templow!$M$1</definedName>
    <definedName name="solver_opt" localSheetId="4" hidden="1">tempmid!$M$1</definedName>
    <definedName name="solver_pre" localSheetId="8" hidden="1">0.000001</definedName>
    <definedName name="solver_pre" localSheetId="6" hidden="1">0.000001</definedName>
    <definedName name="solver_pre" localSheetId="7" hidden="1">0.000001</definedName>
    <definedName name="solver_pre" localSheetId="5" hidden="1">0.000001</definedName>
    <definedName name="solver_pre" localSheetId="3" hidden="1">0.000001</definedName>
    <definedName name="solver_pre" localSheetId="4" hidden="1">0.000001</definedName>
    <definedName name="solver_rbv" localSheetId="7" hidden="1">1</definedName>
    <definedName name="solver_rel1" localSheetId="8" hidden="1">3</definedName>
    <definedName name="solver_rel1" localSheetId="6" hidden="1">3</definedName>
    <definedName name="solver_rel1" localSheetId="7" hidden="1">3</definedName>
    <definedName name="solver_rel10" localSheetId="8" hidden="1">1</definedName>
    <definedName name="solver_rel10" localSheetId="6" hidden="1">1</definedName>
    <definedName name="solver_rel10" localSheetId="7" hidden="1">1</definedName>
    <definedName name="solver_rel11" localSheetId="8" hidden="1">3</definedName>
    <definedName name="solver_rel11" localSheetId="6" hidden="1">3</definedName>
    <definedName name="solver_rel11" localSheetId="7" hidden="1">3</definedName>
    <definedName name="solver_rel12" localSheetId="8" hidden="1">1</definedName>
    <definedName name="solver_rel12" localSheetId="6" hidden="1">1</definedName>
    <definedName name="solver_rel12" localSheetId="7" hidden="1">1</definedName>
    <definedName name="solver_rel13" localSheetId="8" hidden="1">1</definedName>
    <definedName name="solver_rel13" localSheetId="6" hidden="1">1</definedName>
    <definedName name="solver_rel13" localSheetId="7" hidden="1">1</definedName>
    <definedName name="solver_rel2" localSheetId="8" hidden="1">3</definedName>
    <definedName name="solver_rel2" localSheetId="6" hidden="1">3</definedName>
    <definedName name="solver_rel2" localSheetId="7" hidden="1">3</definedName>
    <definedName name="solver_rel3" localSheetId="8" hidden="1">3</definedName>
    <definedName name="solver_rel3" localSheetId="6" hidden="1">3</definedName>
    <definedName name="solver_rel3" localSheetId="7" hidden="1">3</definedName>
    <definedName name="solver_rel4" localSheetId="8" hidden="1">3</definedName>
    <definedName name="solver_rel4" localSheetId="6" hidden="1">3</definedName>
    <definedName name="solver_rel4" localSheetId="7" hidden="1">3</definedName>
    <definedName name="solver_rel5" localSheetId="8" hidden="1">1</definedName>
    <definedName name="solver_rel5" localSheetId="6" hidden="1">1</definedName>
    <definedName name="solver_rel5" localSheetId="7" hidden="1">1</definedName>
    <definedName name="solver_rel6" localSheetId="8" hidden="1">1</definedName>
    <definedName name="solver_rel6" localSheetId="6" hidden="1">1</definedName>
    <definedName name="solver_rel6" localSheetId="7" hidden="1">1</definedName>
    <definedName name="solver_rel7" localSheetId="8" hidden="1">1</definedName>
    <definedName name="solver_rel7" localSheetId="6" hidden="1">1</definedName>
    <definedName name="solver_rel7" localSheetId="7" hidden="1">1</definedName>
    <definedName name="solver_rel8" localSheetId="8" hidden="1">1</definedName>
    <definedName name="solver_rel8" localSheetId="6" hidden="1">1</definedName>
    <definedName name="solver_rel8" localSheetId="7" hidden="1">1</definedName>
    <definedName name="solver_rel9" localSheetId="8" hidden="1">3</definedName>
    <definedName name="solver_rel9" localSheetId="6" hidden="1">3</definedName>
    <definedName name="solver_rel9" localSheetId="7" hidden="1">3</definedName>
    <definedName name="solver_rhs1" localSheetId="8" hidden="1">0</definedName>
    <definedName name="solver_rhs1" localSheetId="6" hidden="1">0</definedName>
    <definedName name="solver_rhs1" localSheetId="7" hidden="1">0</definedName>
    <definedName name="solver_rhs10" localSheetId="8" hidden="1">0.99</definedName>
    <definedName name="solver_rhs10" localSheetId="6" hidden="1">0.99</definedName>
    <definedName name="solver_rhs10" localSheetId="7" hidden="1">0.99</definedName>
    <definedName name="solver_rhs11" localSheetId="8" hidden="1">0</definedName>
    <definedName name="solver_rhs11" localSheetId="6" hidden="1">0</definedName>
    <definedName name="solver_rhs11" localSheetId="7" hidden="1">0</definedName>
    <definedName name="solver_rhs12" localSheetId="8" hidden="1">0.99</definedName>
    <definedName name="solver_rhs12" localSheetId="6" hidden="1">0.99</definedName>
    <definedName name="solver_rhs12" localSheetId="7" hidden="1">0.99</definedName>
    <definedName name="solver_rhs13" localSheetId="8" hidden="1">0.99</definedName>
    <definedName name="solver_rhs13" localSheetId="6" hidden="1">0.99</definedName>
    <definedName name="solver_rhs13" localSheetId="7" hidden="1">0.99</definedName>
    <definedName name="solver_rhs2" localSheetId="8" hidden="1">0</definedName>
    <definedName name="solver_rhs2" localSheetId="6" hidden="1">0</definedName>
    <definedName name="solver_rhs2" localSheetId="7" hidden="1">0</definedName>
    <definedName name="solver_rhs3" localSheetId="8" hidden="1">0</definedName>
    <definedName name="solver_rhs3" localSheetId="6" hidden="1">0</definedName>
    <definedName name="solver_rhs3" localSheetId="7" hidden="1">0</definedName>
    <definedName name="solver_rhs4" localSheetId="8" hidden="1">0</definedName>
    <definedName name="solver_rhs4" localSheetId="6" hidden="1">0</definedName>
    <definedName name="solver_rhs4" localSheetId="7" hidden="1">0</definedName>
    <definedName name="solver_rhs5" localSheetId="8" hidden="1">0.99</definedName>
    <definedName name="solver_rhs5" localSheetId="6" hidden="1">0.99</definedName>
    <definedName name="solver_rhs5" localSheetId="7" hidden="1">0.99</definedName>
    <definedName name="solver_rhs6" localSheetId="8" hidden="1">0.99</definedName>
    <definedName name="solver_rhs6" localSheetId="6" hidden="1">0.99</definedName>
    <definedName name="solver_rhs6" localSheetId="7" hidden="1">0.99</definedName>
    <definedName name="solver_rhs7" localSheetId="8" hidden="1">0.99</definedName>
    <definedName name="solver_rhs7" localSheetId="6" hidden="1">0.99</definedName>
    <definedName name="solver_rhs7" localSheetId="7" hidden="1">0.99</definedName>
    <definedName name="solver_rhs8" localSheetId="8" hidden="1">0.99</definedName>
    <definedName name="solver_rhs8" localSheetId="6" hidden="1">0.99</definedName>
    <definedName name="solver_rhs8" localSheetId="7" hidden="1">0.99</definedName>
    <definedName name="solver_rhs9" localSheetId="8" hidden="1">0</definedName>
    <definedName name="solver_rhs9" localSheetId="6" hidden="1">0</definedName>
    <definedName name="solver_rhs9" localSheetId="7" hidden="1">0</definedName>
    <definedName name="solver_rlx" localSheetId="7" hidden="1">1</definedName>
    <definedName name="solver_rsd" localSheetId="7" hidden="1">0</definedName>
    <definedName name="solver_scl" localSheetId="8" hidden="1">2</definedName>
    <definedName name="solver_scl" localSheetId="6" hidden="1">2</definedName>
    <definedName name="solver_scl" localSheetId="7" hidden="1">2</definedName>
    <definedName name="solver_scl" localSheetId="5" hidden="1">2</definedName>
    <definedName name="solver_scl" localSheetId="3" hidden="1">2</definedName>
    <definedName name="solver_scl" localSheetId="4" hidden="1">2</definedName>
    <definedName name="solver_sho" localSheetId="8" hidden="1">2</definedName>
    <definedName name="solver_sho" localSheetId="6" hidden="1">2</definedName>
    <definedName name="solver_sho" localSheetId="7" hidden="1">2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ssz" localSheetId="7" hidden="1">100</definedName>
    <definedName name="solver_tim" localSheetId="8" hidden="1">100</definedName>
    <definedName name="solver_tim" localSheetId="6" hidden="1">100</definedName>
    <definedName name="solver_tim" localSheetId="7" hidden="1">100</definedName>
    <definedName name="solver_tim" localSheetId="5" hidden="1">100</definedName>
    <definedName name="solver_tim" localSheetId="3" hidden="1">100</definedName>
    <definedName name="solver_tim" localSheetId="4" hidden="1">100</definedName>
    <definedName name="solver_tol" localSheetId="8" hidden="1">0.05</definedName>
    <definedName name="solver_tol" localSheetId="6" hidden="1">0.05</definedName>
    <definedName name="solver_tol" localSheetId="7" hidden="1">0.05</definedName>
    <definedName name="solver_tol" localSheetId="5" hidden="1">0.05</definedName>
    <definedName name="solver_tol" localSheetId="3" hidden="1">0.05</definedName>
    <definedName name="solver_tol" localSheetId="4" hidden="1">0.05</definedName>
    <definedName name="solver_typ" localSheetId="8" hidden="1">1</definedName>
    <definedName name="solver_typ" localSheetId="6" hidden="1">1</definedName>
    <definedName name="solver_typ" localSheetId="7" hidden="1">1</definedName>
    <definedName name="solver_typ" localSheetId="5" hidden="1">2</definedName>
    <definedName name="solver_typ" localSheetId="3" hidden="1">2</definedName>
    <definedName name="solver_typ" localSheetId="4" hidden="1">2</definedName>
    <definedName name="solver_val" localSheetId="8" hidden="1">0</definedName>
    <definedName name="solver_val" localSheetId="6" hidden="1">0</definedName>
    <definedName name="solver_val" localSheetId="7" hidden="1">0</definedName>
    <definedName name="solver_val" localSheetId="5" hidden="1">0</definedName>
    <definedName name="solver_val" localSheetId="3" hidden="1">0</definedName>
    <definedName name="solver_val" localSheetId="4" hidden="1">0</definedName>
    <definedName name="solver_ver" localSheetId="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D61" i="17" l="1"/>
  <c r="BE61" i="18"/>
  <c r="BE61" i="17"/>
  <c r="BU15" i="17"/>
  <c r="BD60" i="17"/>
  <c r="BD59" i="17"/>
  <c r="BD58" i="17"/>
  <c r="BD57" i="17"/>
  <c r="BD56" i="17"/>
  <c r="BD55" i="17"/>
  <c r="BD54" i="17"/>
  <c r="BD53" i="17"/>
  <c r="BD52" i="17"/>
  <c r="BD51" i="17"/>
  <c r="BD50" i="17"/>
  <c r="BD49" i="17"/>
  <c r="BD48" i="17"/>
  <c r="BD47" i="17"/>
  <c r="BD46" i="17"/>
  <c r="BD45" i="17"/>
  <c r="BD44" i="17"/>
  <c r="BD43" i="17"/>
  <c r="BD42" i="17"/>
  <c r="BD41" i="17"/>
  <c r="BD40" i="17"/>
  <c r="BD39" i="17"/>
  <c r="BD38" i="17"/>
  <c r="BD37" i="17"/>
  <c r="BD36" i="17"/>
  <c r="BD35" i="17"/>
  <c r="BD34" i="17"/>
  <c r="BD33" i="17"/>
  <c r="BD32" i="17"/>
  <c r="BD31" i="17"/>
  <c r="BD30" i="17"/>
  <c r="BD29" i="17"/>
  <c r="BD28" i="17"/>
  <c r="BD27" i="17"/>
  <c r="BD26" i="17"/>
  <c r="BD25" i="17"/>
  <c r="BD24" i="17"/>
  <c r="BD23" i="17"/>
  <c r="BD22" i="17"/>
  <c r="BD21" i="17"/>
  <c r="BD20" i="17"/>
  <c r="BD19" i="17"/>
  <c r="BD18" i="17"/>
  <c r="BD17" i="17"/>
  <c r="BD16" i="17"/>
  <c r="BD15" i="17"/>
  <c r="BD14" i="17"/>
  <c r="BD13" i="17"/>
  <c r="BD12" i="17"/>
  <c r="BD11" i="17"/>
  <c r="BD10" i="17"/>
  <c r="BD9" i="17"/>
  <c r="BD8" i="17"/>
  <c r="BD7" i="17"/>
  <c r="BD6" i="17"/>
  <c r="C4" i="16" l="1"/>
  <c r="C112" i="16" s="1"/>
  <c r="C4" i="15"/>
  <c r="C128" i="15" s="1"/>
  <c r="C4" i="12"/>
  <c r="BG71" i="18"/>
  <c r="BK71" i="18" s="1"/>
  <c r="BF71" i="18"/>
  <c r="BJ71" i="18" s="1"/>
  <c r="BE71" i="18"/>
  <c r="BG61" i="18"/>
  <c r="BG62" i="18" s="1"/>
  <c r="BG63" i="18" s="1"/>
  <c r="BF61" i="18"/>
  <c r="BJ61" i="18" s="1"/>
  <c r="BE62" i="18"/>
  <c r="BI62" i="18" s="1"/>
  <c r="BG61" i="13"/>
  <c r="BF61" i="13"/>
  <c r="BE61" i="13"/>
  <c r="BG71" i="13"/>
  <c r="BF71" i="13"/>
  <c r="BE71" i="13"/>
  <c r="E265" i="20"/>
  <c r="E266" i="20" s="1"/>
  <c r="E267" i="20" s="1"/>
  <c r="E268" i="20" s="1"/>
  <c r="E269" i="20" s="1"/>
  <c r="E270" i="20" s="1"/>
  <c r="E271" i="20" s="1"/>
  <c r="E272" i="20" s="1"/>
  <c r="E273" i="20" s="1"/>
  <c r="E274" i="20" s="1"/>
  <c r="E275" i="20" s="1"/>
  <c r="E276" i="20" s="1"/>
  <c r="E277" i="20" s="1"/>
  <c r="E278" i="20" s="1"/>
  <c r="E279" i="20" s="1"/>
  <c r="E280" i="20" s="1"/>
  <c r="E281" i="20" s="1"/>
  <c r="E282" i="20" s="1"/>
  <c r="E283" i="20" s="1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325" i="20" s="1"/>
  <c r="E326" i="20" s="1"/>
  <c r="E327" i="20" s="1"/>
  <c r="E328" i="20" s="1"/>
  <c r="E329" i="20" s="1"/>
  <c r="E330" i="20" s="1"/>
  <c r="E331" i="20" s="1"/>
  <c r="E332" i="20" s="1"/>
  <c r="E333" i="20" s="1"/>
  <c r="E334" i="20" s="1"/>
  <c r="E335" i="20" s="1"/>
  <c r="E336" i="20" s="1"/>
  <c r="E337" i="20" s="1"/>
  <c r="E338" i="20" s="1"/>
  <c r="E339" i="20" s="1"/>
  <c r="E340" i="20" s="1"/>
  <c r="E341" i="20" s="1"/>
  <c r="E342" i="20" s="1"/>
  <c r="E343" i="20" s="1"/>
  <c r="E344" i="20" s="1"/>
  <c r="E345" i="20" s="1"/>
  <c r="E346" i="20" s="1"/>
  <c r="E347" i="20" s="1"/>
  <c r="E348" i="20" s="1"/>
  <c r="E349" i="20" s="1"/>
  <c r="E350" i="20" s="1"/>
  <c r="E351" i="20" s="1"/>
  <c r="E352" i="20" s="1"/>
  <c r="E353" i="20" s="1"/>
  <c r="E354" i="20" s="1"/>
  <c r="E355" i="20" s="1"/>
  <c r="E356" i="20" s="1"/>
  <c r="E357" i="20" s="1"/>
  <c r="E358" i="20" s="1"/>
  <c r="E359" i="20" s="1"/>
  <c r="E360" i="20" s="1"/>
  <c r="E361" i="20" s="1"/>
  <c r="E362" i="20" s="1"/>
  <c r="E363" i="20" s="1"/>
  <c r="E364" i="20" s="1"/>
  <c r="E365" i="20" s="1"/>
  <c r="E366" i="20" s="1"/>
  <c r="E367" i="20" s="1"/>
  <c r="E368" i="20" s="1"/>
  <c r="E369" i="20" s="1"/>
  <c r="E370" i="20" s="1"/>
  <c r="E371" i="20" s="1"/>
  <c r="E372" i="20" s="1"/>
  <c r="E373" i="20" s="1"/>
  <c r="E374" i="20" s="1"/>
  <c r="E375" i="20" s="1"/>
  <c r="E376" i="20" s="1"/>
  <c r="E377" i="20" s="1"/>
  <c r="E378" i="20" s="1"/>
  <c r="E379" i="20" s="1"/>
  <c r="E380" i="20" s="1"/>
  <c r="E381" i="20" s="1"/>
  <c r="E382" i="20" s="1"/>
  <c r="E383" i="20" s="1"/>
  <c r="E384" i="20" s="1"/>
  <c r="E385" i="20" s="1"/>
  <c r="E386" i="20" s="1"/>
  <c r="E387" i="20" s="1"/>
  <c r="E388" i="20" s="1"/>
  <c r="E389" i="20" s="1"/>
  <c r="E390" i="20" s="1"/>
  <c r="E391" i="20" s="1"/>
  <c r="E392" i="20" s="1"/>
  <c r="E393" i="20" s="1"/>
  <c r="E394" i="20" s="1"/>
  <c r="E395" i="20" s="1"/>
  <c r="E396" i="20" s="1"/>
  <c r="E397" i="20" s="1"/>
  <c r="E398" i="20" s="1"/>
  <c r="E399" i="20" s="1"/>
  <c r="E400" i="20" s="1"/>
  <c r="E401" i="20" s="1"/>
  <c r="E402" i="20" s="1"/>
  <c r="E403" i="20" s="1"/>
  <c r="E404" i="20" s="1"/>
  <c r="E405" i="20" s="1"/>
  <c r="E406" i="20" s="1"/>
  <c r="E407" i="20" s="1"/>
  <c r="E408" i="20" s="1"/>
  <c r="E409" i="20" s="1"/>
  <c r="E410" i="20" s="1"/>
  <c r="E411" i="20" s="1"/>
  <c r="E412" i="20" s="1"/>
  <c r="E413" i="20" s="1"/>
  <c r="E414" i="20" s="1"/>
  <c r="E415" i="20" s="1"/>
  <c r="E416" i="20" s="1"/>
  <c r="E417" i="20" s="1"/>
  <c r="E418" i="20" s="1"/>
  <c r="E419" i="20" s="1"/>
  <c r="E420" i="20" s="1"/>
  <c r="E421" i="20" s="1"/>
  <c r="E422" i="20" s="1"/>
  <c r="E423" i="20" s="1"/>
  <c r="E424" i="20" s="1"/>
  <c r="E425" i="20" s="1"/>
  <c r="E426" i="20" s="1"/>
  <c r="E427" i="20" s="1"/>
  <c r="E428" i="20" s="1"/>
  <c r="E429" i="20" s="1"/>
  <c r="E430" i="20" s="1"/>
  <c r="E431" i="20" s="1"/>
  <c r="E432" i="20" s="1"/>
  <c r="E433" i="20" s="1"/>
  <c r="E434" i="20" s="1"/>
  <c r="E435" i="20" s="1"/>
  <c r="E436" i="20" s="1"/>
  <c r="E437" i="20" s="1"/>
  <c r="E438" i="20" s="1"/>
  <c r="E439" i="20" s="1"/>
  <c r="E440" i="20" s="1"/>
  <c r="E441" i="20" s="1"/>
  <c r="E442" i="20" s="1"/>
  <c r="E443" i="20" s="1"/>
  <c r="E444" i="20" s="1"/>
  <c r="E445" i="20" s="1"/>
  <c r="E446" i="20" s="1"/>
  <c r="E447" i="20" s="1"/>
  <c r="E448" i="20" s="1"/>
  <c r="E449" i="20" s="1"/>
  <c r="E450" i="20" s="1"/>
  <c r="E451" i="20" s="1"/>
  <c r="E452" i="20" s="1"/>
  <c r="E453" i="20" s="1"/>
  <c r="E454" i="20" s="1"/>
  <c r="E455" i="20" s="1"/>
  <c r="E456" i="20" s="1"/>
  <c r="E457" i="20" s="1"/>
  <c r="E458" i="20" s="1"/>
  <c r="E459" i="20" s="1"/>
  <c r="E460" i="20" s="1"/>
  <c r="E461" i="20" s="1"/>
  <c r="E462" i="20" s="1"/>
  <c r="E463" i="20" s="1"/>
  <c r="E464" i="20" s="1"/>
  <c r="E465" i="20" s="1"/>
  <c r="E466" i="20" s="1"/>
  <c r="E467" i="20" s="1"/>
  <c r="E468" i="20" s="1"/>
  <c r="E469" i="20" s="1"/>
  <c r="E470" i="20" s="1"/>
  <c r="E471" i="20" s="1"/>
  <c r="E472" i="20" s="1"/>
  <c r="E473" i="20" s="1"/>
  <c r="E474" i="20" s="1"/>
  <c r="E475" i="20" s="1"/>
  <c r="E476" i="20" s="1"/>
  <c r="E477" i="20" s="1"/>
  <c r="E478" i="20" s="1"/>
  <c r="E479" i="20" s="1"/>
  <c r="E480" i="20" s="1"/>
  <c r="E481" i="20" s="1"/>
  <c r="E482" i="20" s="1"/>
  <c r="E483" i="20" s="1"/>
  <c r="E484" i="20" s="1"/>
  <c r="E485" i="20" s="1"/>
  <c r="E486" i="20" s="1"/>
  <c r="E487" i="20" s="1"/>
  <c r="E488" i="20" s="1"/>
  <c r="E489" i="20" s="1"/>
  <c r="E490" i="20" s="1"/>
  <c r="E491" i="20" s="1"/>
  <c r="E492" i="20" s="1"/>
  <c r="E493" i="20" s="1"/>
  <c r="E494" i="20" s="1"/>
  <c r="E495" i="20" s="1"/>
  <c r="E496" i="20" s="1"/>
  <c r="E497" i="20" s="1"/>
  <c r="E498" i="20" s="1"/>
  <c r="E499" i="20" s="1"/>
  <c r="E500" i="20" s="1"/>
  <c r="E501" i="20" s="1"/>
  <c r="E502" i="20" s="1"/>
  <c r="E503" i="20" s="1"/>
  <c r="E504" i="20" s="1"/>
  <c r="E505" i="20" s="1"/>
  <c r="E506" i="20" s="1"/>
  <c r="E507" i="20" s="1"/>
  <c r="E508" i="20" s="1"/>
  <c r="E509" i="20" s="1"/>
  <c r="E510" i="20" s="1"/>
  <c r="E511" i="20" s="1"/>
  <c r="E512" i="20" s="1"/>
  <c r="E513" i="20" s="1"/>
  <c r="E514" i="20" s="1"/>
  <c r="E515" i="20" s="1"/>
  <c r="E516" i="20" s="1"/>
  <c r="E517" i="20" s="1"/>
  <c r="E518" i="20" s="1"/>
  <c r="E519" i="20" s="1"/>
  <c r="E520" i="20" s="1"/>
  <c r="E521" i="20" s="1"/>
  <c r="E522" i="20" s="1"/>
  <c r="E523" i="20" s="1"/>
  <c r="E524" i="20" s="1"/>
  <c r="E525" i="20" s="1"/>
  <c r="E526" i="20" s="1"/>
  <c r="E527" i="20" s="1"/>
  <c r="E528" i="20" s="1"/>
  <c r="E529" i="20" s="1"/>
  <c r="E530" i="20" s="1"/>
  <c r="E531" i="20" s="1"/>
  <c r="E532" i="20" s="1"/>
  <c r="E533" i="20" s="1"/>
  <c r="E534" i="20" s="1"/>
  <c r="E535" i="20" s="1"/>
  <c r="E536" i="20" s="1"/>
  <c r="E537" i="20" s="1"/>
  <c r="E538" i="20" s="1"/>
  <c r="E539" i="20" s="1"/>
  <c r="E540" i="20" s="1"/>
  <c r="E541" i="20" s="1"/>
  <c r="E542" i="20" s="1"/>
  <c r="E543" i="20" s="1"/>
  <c r="E544" i="20" s="1"/>
  <c r="E545" i="20" s="1"/>
  <c r="E546" i="20" s="1"/>
  <c r="E547" i="20" s="1"/>
  <c r="E548" i="20" s="1"/>
  <c r="E549" i="20" s="1"/>
  <c r="E550" i="20" s="1"/>
  <c r="E551" i="20" s="1"/>
  <c r="E552" i="20" s="1"/>
  <c r="E553" i="20" s="1"/>
  <c r="E554" i="20" s="1"/>
  <c r="E555" i="20" s="1"/>
  <c r="E556" i="20" s="1"/>
  <c r="L6" i="20"/>
  <c r="K5" i="20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95" i="20" s="1"/>
  <c r="K96" i="20" s="1"/>
  <c r="K97" i="20" s="1"/>
  <c r="K98" i="20" s="1"/>
  <c r="K99" i="20" s="1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19" i="20" s="1"/>
  <c r="K120" i="20" s="1"/>
  <c r="K121" i="20" s="1"/>
  <c r="K122" i="20" s="1"/>
  <c r="K123" i="20" s="1"/>
  <c r="K124" i="20" s="1"/>
  <c r="K125" i="20" s="1"/>
  <c r="K126" i="20" s="1"/>
  <c r="K127" i="20" s="1"/>
  <c r="K128" i="20" s="1"/>
  <c r="K129" i="20" s="1"/>
  <c r="K130" i="20" s="1"/>
  <c r="K131" i="20" s="1"/>
  <c r="K132" i="20" s="1"/>
  <c r="K133" i="20" s="1"/>
  <c r="K134" i="20" s="1"/>
  <c r="K135" i="20" s="1"/>
  <c r="K136" i="20" s="1"/>
  <c r="K137" i="20" s="1"/>
  <c r="K138" i="20" s="1"/>
  <c r="K139" i="20" s="1"/>
  <c r="K140" i="20" s="1"/>
  <c r="K141" i="20" s="1"/>
  <c r="K142" i="20" s="1"/>
  <c r="K143" i="20" s="1"/>
  <c r="K144" i="20" s="1"/>
  <c r="K145" i="20" s="1"/>
  <c r="K146" i="20" s="1"/>
  <c r="K147" i="20" s="1"/>
  <c r="K148" i="20" s="1"/>
  <c r="K149" i="20" s="1"/>
  <c r="K150" i="20" s="1"/>
  <c r="K151" i="20" s="1"/>
  <c r="K152" i="20" s="1"/>
  <c r="K153" i="20" s="1"/>
  <c r="K154" i="20" s="1"/>
  <c r="K155" i="20" s="1"/>
  <c r="K156" i="20" s="1"/>
  <c r="K157" i="20" s="1"/>
  <c r="K158" i="20" s="1"/>
  <c r="K159" i="20" s="1"/>
  <c r="K160" i="20" s="1"/>
  <c r="K161" i="20" s="1"/>
  <c r="K162" i="20" s="1"/>
  <c r="K163" i="20" s="1"/>
  <c r="K164" i="20" s="1"/>
  <c r="K165" i="20" s="1"/>
  <c r="K166" i="20" s="1"/>
  <c r="K167" i="20" s="1"/>
  <c r="K168" i="20" s="1"/>
  <c r="K169" i="20" s="1"/>
  <c r="K170" i="20" s="1"/>
  <c r="K171" i="20" s="1"/>
  <c r="K172" i="20" s="1"/>
  <c r="K173" i="20" s="1"/>
  <c r="K174" i="20" s="1"/>
  <c r="K175" i="20" s="1"/>
  <c r="K176" i="20" s="1"/>
  <c r="K177" i="20" s="1"/>
  <c r="K178" i="20" s="1"/>
  <c r="K179" i="20" s="1"/>
  <c r="K180" i="20" s="1"/>
  <c r="K181" i="20" s="1"/>
  <c r="K182" i="20" s="1"/>
  <c r="K183" i="20" s="1"/>
  <c r="K184" i="20" s="1"/>
  <c r="K185" i="20" s="1"/>
  <c r="K186" i="20" s="1"/>
  <c r="K187" i="20" s="1"/>
  <c r="K188" i="20" s="1"/>
  <c r="K189" i="20" s="1"/>
  <c r="K190" i="20" s="1"/>
  <c r="K191" i="20" s="1"/>
  <c r="K192" i="20" s="1"/>
  <c r="K193" i="20" s="1"/>
  <c r="K194" i="20" s="1"/>
  <c r="K195" i="20" s="1"/>
  <c r="K196" i="20" s="1"/>
  <c r="K197" i="20" s="1"/>
  <c r="K198" i="20" s="1"/>
  <c r="K199" i="20" s="1"/>
  <c r="K200" i="20" s="1"/>
  <c r="K201" i="20" s="1"/>
  <c r="K202" i="20" s="1"/>
  <c r="K203" i="20" s="1"/>
  <c r="K204" i="20" s="1"/>
  <c r="K205" i="20" s="1"/>
  <c r="K206" i="20" s="1"/>
  <c r="K207" i="20" s="1"/>
  <c r="K208" i="20" s="1"/>
  <c r="K209" i="20" s="1"/>
  <c r="K210" i="20" s="1"/>
  <c r="K211" i="20" s="1"/>
  <c r="K212" i="20" s="1"/>
  <c r="K213" i="20" s="1"/>
  <c r="K214" i="20" s="1"/>
  <c r="K215" i="20" s="1"/>
  <c r="K216" i="20" s="1"/>
  <c r="K217" i="20" s="1"/>
  <c r="K218" i="20" s="1"/>
  <c r="K219" i="20" s="1"/>
  <c r="K220" i="20" s="1"/>
  <c r="K221" i="20" s="1"/>
  <c r="K222" i="20" s="1"/>
  <c r="K223" i="20" s="1"/>
  <c r="K224" i="20" s="1"/>
  <c r="K225" i="20" s="1"/>
  <c r="K226" i="20" s="1"/>
  <c r="K227" i="20" s="1"/>
  <c r="K228" i="20" s="1"/>
  <c r="K229" i="20" s="1"/>
  <c r="K230" i="20" s="1"/>
  <c r="K231" i="20" s="1"/>
  <c r="K232" i="20" s="1"/>
  <c r="K233" i="20" s="1"/>
  <c r="K234" i="20" s="1"/>
  <c r="K235" i="20" s="1"/>
  <c r="K236" i="20" s="1"/>
  <c r="K237" i="20" s="1"/>
  <c r="K238" i="20" s="1"/>
  <c r="K239" i="20" s="1"/>
  <c r="K240" i="20" s="1"/>
  <c r="K241" i="20" s="1"/>
  <c r="K242" i="20" s="1"/>
  <c r="K243" i="20" s="1"/>
  <c r="K244" i="20" s="1"/>
  <c r="K245" i="20" s="1"/>
  <c r="K246" i="20" s="1"/>
  <c r="K247" i="20" s="1"/>
  <c r="K248" i="20" s="1"/>
  <c r="K249" i="20" s="1"/>
  <c r="K250" i="20" s="1"/>
  <c r="K251" i="20" s="1"/>
  <c r="K252" i="20" s="1"/>
  <c r="K253" i="20" s="1"/>
  <c r="K254" i="20" s="1"/>
  <c r="K255" i="20" s="1"/>
  <c r="K256" i="20" s="1"/>
  <c r="K257" i="20" s="1"/>
  <c r="K258" i="20" s="1"/>
  <c r="K259" i="20" s="1"/>
  <c r="K260" i="20" s="1"/>
  <c r="K261" i="20" s="1"/>
  <c r="K262" i="20" s="1"/>
  <c r="K263" i="20" s="1"/>
  <c r="K264" i="20" s="1"/>
  <c r="K265" i="20" s="1"/>
  <c r="J5" i="20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J95" i="20" s="1"/>
  <c r="J96" i="20" s="1"/>
  <c r="J97" i="20" s="1"/>
  <c r="J98" i="20" s="1"/>
  <c r="J99" i="20" s="1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J132" i="20" s="1"/>
  <c r="J133" i="20" s="1"/>
  <c r="J134" i="20" s="1"/>
  <c r="J135" i="20" s="1"/>
  <c r="J136" i="20" s="1"/>
  <c r="J137" i="20" s="1"/>
  <c r="J138" i="20" s="1"/>
  <c r="J139" i="20" s="1"/>
  <c r="J140" i="20" s="1"/>
  <c r="J141" i="20" s="1"/>
  <c r="J142" i="20" s="1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J169" i="20" s="1"/>
  <c r="J170" i="20" s="1"/>
  <c r="J171" i="20" s="1"/>
  <c r="J172" i="20" s="1"/>
  <c r="J173" i="20" s="1"/>
  <c r="J174" i="20" s="1"/>
  <c r="J175" i="20" s="1"/>
  <c r="J176" i="20" s="1"/>
  <c r="J177" i="20" s="1"/>
  <c r="J178" i="20" s="1"/>
  <c r="J179" i="20" s="1"/>
  <c r="J180" i="20" s="1"/>
  <c r="J181" i="20" s="1"/>
  <c r="J182" i="20" s="1"/>
  <c r="J183" i="20" s="1"/>
  <c r="J184" i="20" s="1"/>
  <c r="J185" i="20" s="1"/>
  <c r="J186" i="20" s="1"/>
  <c r="J187" i="20" s="1"/>
  <c r="J188" i="20" s="1"/>
  <c r="J189" i="20" s="1"/>
  <c r="J190" i="20" s="1"/>
  <c r="J191" i="20" s="1"/>
  <c r="J192" i="20" s="1"/>
  <c r="J193" i="20" s="1"/>
  <c r="J194" i="20" s="1"/>
  <c r="J195" i="20" s="1"/>
  <c r="J196" i="20" s="1"/>
  <c r="J197" i="20" s="1"/>
  <c r="J198" i="20" s="1"/>
  <c r="J199" i="20" s="1"/>
  <c r="J200" i="20" s="1"/>
  <c r="J201" i="20" s="1"/>
  <c r="J202" i="20" s="1"/>
  <c r="J203" i="20" s="1"/>
  <c r="J204" i="20" s="1"/>
  <c r="J205" i="20" s="1"/>
  <c r="J206" i="20" s="1"/>
  <c r="J207" i="20" s="1"/>
  <c r="J208" i="20" s="1"/>
  <c r="J209" i="20" s="1"/>
  <c r="J210" i="20" s="1"/>
  <c r="J211" i="20" s="1"/>
  <c r="J212" i="20" s="1"/>
  <c r="J213" i="20" s="1"/>
  <c r="J214" i="20" s="1"/>
  <c r="J215" i="20" s="1"/>
  <c r="J216" i="20" s="1"/>
  <c r="J217" i="20" s="1"/>
  <c r="J218" i="20" s="1"/>
  <c r="J219" i="20" s="1"/>
  <c r="J220" i="20" s="1"/>
  <c r="J221" i="20" s="1"/>
  <c r="J222" i="20" s="1"/>
  <c r="J223" i="20" s="1"/>
  <c r="J224" i="20" s="1"/>
  <c r="J225" i="20" s="1"/>
  <c r="J226" i="20" s="1"/>
  <c r="J227" i="20" s="1"/>
  <c r="J228" i="20" s="1"/>
  <c r="J229" i="20" s="1"/>
  <c r="J230" i="20" s="1"/>
  <c r="J231" i="20" s="1"/>
  <c r="J232" i="20" s="1"/>
  <c r="J233" i="20" s="1"/>
  <c r="J234" i="20" s="1"/>
  <c r="J235" i="20" s="1"/>
  <c r="J236" i="20" s="1"/>
  <c r="J237" i="20" s="1"/>
  <c r="J238" i="20" s="1"/>
  <c r="J239" i="20" s="1"/>
  <c r="J240" i="20" s="1"/>
  <c r="J241" i="20" s="1"/>
  <c r="J242" i="20" s="1"/>
  <c r="J243" i="20" s="1"/>
  <c r="J244" i="20" s="1"/>
  <c r="J245" i="20" s="1"/>
  <c r="J246" i="20" s="1"/>
  <c r="J247" i="20" s="1"/>
  <c r="J248" i="20" s="1"/>
  <c r="J249" i="20" s="1"/>
  <c r="J250" i="20" s="1"/>
  <c r="J251" i="20" s="1"/>
  <c r="J252" i="20" s="1"/>
  <c r="J253" i="20" s="1"/>
  <c r="J254" i="20" s="1"/>
  <c r="J255" i="20" s="1"/>
  <c r="J256" i="20" s="1"/>
  <c r="J257" i="20" s="1"/>
  <c r="J258" i="20" s="1"/>
  <c r="J259" i="20" s="1"/>
  <c r="J260" i="20" s="1"/>
  <c r="J261" i="20" s="1"/>
  <c r="J262" i="20" s="1"/>
  <c r="J263" i="20" s="1"/>
  <c r="J264" i="20" s="1"/>
  <c r="J265" i="20" s="1"/>
  <c r="I5" i="20"/>
  <c r="H5" i="20"/>
  <c r="H7" i="20" s="1"/>
  <c r="H8" i="20" s="1"/>
  <c r="H9" i="20" s="1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L4" i="20"/>
  <c r="G7" i="20" s="1"/>
  <c r="E265" i="19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E357" i="19" s="1"/>
  <c r="E358" i="19" s="1"/>
  <c r="E359" i="19" s="1"/>
  <c r="E360" i="19" s="1"/>
  <c r="E361" i="19" s="1"/>
  <c r="E362" i="19" s="1"/>
  <c r="E363" i="19" s="1"/>
  <c r="E364" i="19" s="1"/>
  <c r="E365" i="19" s="1"/>
  <c r="E366" i="19" s="1"/>
  <c r="E367" i="19" s="1"/>
  <c r="E368" i="19" s="1"/>
  <c r="E369" i="19" s="1"/>
  <c r="E370" i="19" s="1"/>
  <c r="E371" i="19" s="1"/>
  <c r="E372" i="19" s="1"/>
  <c r="E373" i="19" s="1"/>
  <c r="E374" i="19" s="1"/>
  <c r="E375" i="19" s="1"/>
  <c r="E376" i="19" s="1"/>
  <c r="E377" i="19" s="1"/>
  <c r="E378" i="19" s="1"/>
  <c r="E379" i="19" s="1"/>
  <c r="E380" i="19" s="1"/>
  <c r="E381" i="19" s="1"/>
  <c r="E382" i="19" s="1"/>
  <c r="E383" i="19" s="1"/>
  <c r="E384" i="19" s="1"/>
  <c r="E385" i="19" s="1"/>
  <c r="E386" i="19" s="1"/>
  <c r="E387" i="19" s="1"/>
  <c r="E388" i="19" s="1"/>
  <c r="E389" i="19" s="1"/>
  <c r="E390" i="19" s="1"/>
  <c r="E391" i="19" s="1"/>
  <c r="E392" i="19" s="1"/>
  <c r="E393" i="19" s="1"/>
  <c r="E394" i="19" s="1"/>
  <c r="E395" i="19" s="1"/>
  <c r="E396" i="19" s="1"/>
  <c r="E397" i="19" s="1"/>
  <c r="E398" i="19" s="1"/>
  <c r="E399" i="19" s="1"/>
  <c r="E400" i="19" s="1"/>
  <c r="E401" i="19" s="1"/>
  <c r="E402" i="19" s="1"/>
  <c r="E403" i="19" s="1"/>
  <c r="E404" i="19" s="1"/>
  <c r="E405" i="19" s="1"/>
  <c r="E406" i="19" s="1"/>
  <c r="E407" i="19" s="1"/>
  <c r="E408" i="19" s="1"/>
  <c r="E409" i="19" s="1"/>
  <c r="E410" i="19" s="1"/>
  <c r="E411" i="19" s="1"/>
  <c r="E412" i="19" s="1"/>
  <c r="E413" i="19" s="1"/>
  <c r="E414" i="19" s="1"/>
  <c r="E415" i="19" s="1"/>
  <c r="E416" i="19" s="1"/>
  <c r="E417" i="19" s="1"/>
  <c r="E418" i="19" s="1"/>
  <c r="E419" i="19" s="1"/>
  <c r="E420" i="19" s="1"/>
  <c r="E421" i="19" s="1"/>
  <c r="E422" i="19" s="1"/>
  <c r="E423" i="19" s="1"/>
  <c r="E424" i="19" s="1"/>
  <c r="E425" i="19" s="1"/>
  <c r="E426" i="19" s="1"/>
  <c r="E427" i="19" s="1"/>
  <c r="E428" i="19" s="1"/>
  <c r="E429" i="19" s="1"/>
  <c r="E430" i="19" s="1"/>
  <c r="E431" i="19" s="1"/>
  <c r="E432" i="19" s="1"/>
  <c r="E433" i="19" s="1"/>
  <c r="E434" i="19" s="1"/>
  <c r="E435" i="19" s="1"/>
  <c r="E436" i="19" s="1"/>
  <c r="E437" i="19" s="1"/>
  <c r="E438" i="19" s="1"/>
  <c r="E439" i="19" s="1"/>
  <c r="E440" i="19" s="1"/>
  <c r="E441" i="19" s="1"/>
  <c r="E442" i="19" s="1"/>
  <c r="E443" i="19" s="1"/>
  <c r="E444" i="19" s="1"/>
  <c r="E445" i="19" s="1"/>
  <c r="E446" i="19" s="1"/>
  <c r="E447" i="19" s="1"/>
  <c r="E448" i="19" s="1"/>
  <c r="E449" i="19" s="1"/>
  <c r="E450" i="19" s="1"/>
  <c r="E451" i="19" s="1"/>
  <c r="E452" i="19" s="1"/>
  <c r="E453" i="19" s="1"/>
  <c r="E454" i="19" s="1"/>
  <c r="E455" i="19" s="1"/>
  <c r="E456" i="19" s="1"/>
  <c r="E457" i="19" s="1"/>
  <c r="E458" i="19" s="1"/>
  <c r="E459" i="19" s="1"/>
  <c r="E460" i="19" s="1"/>
  <c r="E461" i="19" s="1"/>
  <c r="E462" i="19" s="1"/>
  <c r="E463" i="19" s="1"/>
  <c r="E464" i="19" s="1"/>
  <c r="E465" i="19" s="1"/>
  <c r="E466" i="19" s="1"/>
  <c r="E467" i="19" s="1"/>
  <c r="E468" i="19" s="1"/>
  <c r="E469" i="19" s="1"/>
  <c r="E470" i="19" s="1"/>
  <c r="E471" i="19" s="1"/>
  <c r="E472" i="19" s="1"/>
  <c r="E473" i="19" s="1"/>
  <c r="E474" i="19" s="1"/>
  <c r="E475" i="19" s="1"/>
  <c r="E476" i="19" s="1"/>
  <c r="E477" i="19" s="1"/>
  <c r="E478" i="19" s="1"/>
  <c r="E479" i="19" s="1"/>
  <c r="E480" i="19" s="1"/>
  <c r="E481" i="19" s="1"/>
  <c r="E482" i="19" s="1"/>
  <c r="E483" i="19" s="1"/>
  <c r="E484" i="19" s="1"/>
  <c r="E485" i="19" s="1"/>
  <c r="E486" i="19" s="1"/>
  <c r="E487" i="19" s="1"/>
  <c r="E488" i="19" s="1"/>
  <c r="E489" i="19" s="1"/>
  <c r="E490" i="19" s="1"/>
  <c r="E491" i="19" s="1"/>
  <c r="E492" i="19" s="1"/>
  <c r="E493" i="19" s="1"/>
  <c r="E494" i="19" s="1"/>
  <c r="E495" i="19" s="1"/>
  <c r="E496" i="19" s="1"/>
  <c r="E497" i="19" s="1"/>
  <c r="E498" i="19" s="1"/>
  <c r="E499" i="19" s="1"/>
  <c r="E500" i="19" s="1"/>
  <c r="E501" i="19" s="1"/>
  <c r="E502" i="19" s="1"/>
  <c r="E503" i="19" s="1"/>
  <c r="E504" i="19" s="1"/>
  <c r="E505" i="19" s="1"/>
  <c r="E506" i="19" s="1"/>
  <c r="E507" i="19" s="1"/>
  <c r="E508" i="19" s="1"/>
  <c r="E509" i="19" s="1"/>
  <c r="E510" i="19" s="1"/>
  <c r="E511" i="19" s="1"/>
  <c r="E512" i="19" s="1"/>
  <c r="E513" i="19" s="1"/>
  <c r="E514" i="19" s="1"/>
  <c r="E515" i="19" s="1"/>
  <c r="E516" i="19" s="1"/>
  <c r="E517" i="19" s="1"/>
  <c r="E518" i="19" s="1"/>
  <c r="E519" i="19" s="1"/>
  <c r="E520" i="19" s="1"/>
  <c r="E521" i="19" s="1"/>
  <c r="E522" i="19" s="1"/>
  <c r="E523" i="19" s="1"/>
  <c r="E524" i="19" s="1"/>
  <c r="E525" i="19" s="1"/>
  <c r="E526" i="19" s="1"/>
  <c r="E527" i="19" s="1"/>
  <c r="E528" i="19" s="1"/>
  <c r="E529" i="19" s="1"/>
  <c r="E530" i="19" s="1"/>
  <c r="E531" i="19" s="1"/>
  <c r="E532" i="19" s="1"/>
  <c r="E533" i="19" s="1"/>
  <c r="E534" i="19" s="1"/>
  <c r="E535" i="19" s="1"/>
  <c r="E536" i="19" s="1"/>
  <c r="E537" i="19" s="1"/>
  <c r="E538" i="19" s="1"/>
  <c r="E539" i="19" s="1"/>
  <c r="E540" i="19" s="1"/>
  <c r="E541" i="19" s="1"/>
  <c r="E542" i="19" s="1"/>
  <c r="E543" i="19" s="1"/>
  <c r="E544" i="19" s="1"/>
  <c r="E545" i="19" s="1"/>
  <c r="E546" i="19" s="1"/>
  <c r="E547" i="19" s="1"/>
  <c r="E548" i="19" s="1"/>
  <c r="E549" i="19" s="1"/>
  <c r="E550" i="19" s="1"/>
  <c r="E551" i="19" s="1"/>
  <c r="E552" i="19" s="1"/>
  <c r="E553" i="19" s="1"/>
  <c r="E554" i="19" s="1"/>
  <c r="E555" i="19" s="1"/>
  <c r="E556" i="19" s="1"/>
  <c r="H7" i="19"/>
  <c r="H8" i="19" s="1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G7" i="19"/>
  <c r="G8" i="19" s="1"/>
  <c r="G9" i="19" s="1"/>
  <c r="G10" i="19" s="1"/>
  <c r="L6" i="19"/>
  <c r="K5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95" i="19" s="1"/>
  <c r="K96" i="19" s="1"/>
  <c r="K97" i="19" s="1"/>
  <c r="K98" i="19" s="1"/>
  <c r="K99" i="19" s="1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19" i="19" s="1"/>
  <c r="K120" i="19" s="1"/>
  <c r="K121" i="19" s="1"/>
  <c r="K122" i="19" s="1"/>
  <c r="K123" i="19" s="1"/>
  <c r="K124" i="19" s="1"/>
  <c r="K125" i="19" s="1"/>
  <c r="K126" i="19" s="1"/>
  <c r="K127" i="19" s="1"/>
  <c r="K128" i="19" s="1"/>
  <c r="K129" i="19" s="1"/>
  <c r="K130" i="19" s="1"/>
  <c r="K131" i="19" s="1"/>
  <c r="K132" i="19" s="1"/>
  <c r="K133" i="19" s="1"/>
  <c r="K134" i="19" s="1"/>
  <c r="K135" i="19" s="1"/>
  <c r="K136" i="19" s="1"/>
  <c r="K137" i="19" s="1"/>
  <c r="K138" i="19" s="1"/>
  <c r="K139" i="19" s="1"/>
  <c r="K140" i="19" s="1"/>
  <c r="K141" i="19" s="1"/>
  <c r="K142" i="19" s="1"/>
  <c r="K143" i="19" s="1"/>
  <c r="K144" i="19" s="1"/>
  <c r="K145" i="19" s="1"/>
  <c r="K146" i="19" s="1"/>
  <c r="K147" i="19" s="1"/>
  <c r="K148" i="19" s="1"/>
  <c r="K149" i="19" s="1"/>
  <c r="K150" i="19" s="1"/>
  <c r="K151" i="19" s="1"/>
  <c r="K152" i="19" s="1"/>
  <c r="K153" i="19" s="1"/>
  <c r="K154" i="19" s="1"/>
  <c r="K155" i="19" s="1"/>
  <c r="K156" i="19" s="1"/>
  <c r="K157" i="19" s="1"/>
  <c r="K158" i="19" s="1"/>
  <c r="K159" i="19" s="1"/>
  <c r="K160" i="19" s="1"/>
  <c r="K161" i="19" s="1"/>
  <c r="K162" i="19" s="1"/>
  <c r="K163" i="19" s="1"/>
  <c r="K164" i="19" s="1"/>
  <c r="K165" i="19" s="1"/>
  <c r="K166" i="19" s="1"/>
  <c r="K167" i="19" s="1"/>
  <c r="K168" i="19" s="1"/>
  <c r="K169" i="19" s="1"/>
  <c r="K170" i="19" s="1"/>
  <c r="K171" i="19" s="1"/>
  <c r="K172" i="19" s="1"/>
  <c r="K173" i="19" s="1"/>
  <c r="K174" i="19" s="1"/>
  <c r="K175" i="19" s="1"/>
  <c r="K176" i="19" s="1"/>
  <c r="K177" i="19" s="1"/>
  <c r="K178" i="19" s="1"/>
  <c r="K179" i="19" s="1"/>
  <c r="K180" i="19" s="1"/>
  <c r="K181" i="19" s="1"/>
  <c r="K182" i="19" s="1"/>
  <c r="K183" i="19" s="1"/>
  <c r="K184" i="19" s="1"/>
  <c r="K185" i="19" s="1"/>
  <c r="K186" i="19" s="1"/>
  <c r="K187" i="19" s="1"/>
  <c r="K188" i="19" s="1"/>
  <c r="K189" i="19" s="1"/>
  <c r="K190" i="19" s="1"/>
  <c r="K191" i="19" s="1"/>
  <c r="K192" i="19" s="1"/>
  <c r="K193" i="19" s="1"/>
  <c r="K194" i="19" s="1"/>
  <c r="K195" i="19" s="1"/>
  <c r="K196" i="19" s="1"/>
  <c r="K197" i="19" s="1"/>
  <c r="K198" i="19" s="1"/>
  <c r="K199" i="19" s="1"/>
  <c r="K200" i="19" s="1"/>
  <c r="K201" i="19" s="1"/>
  <c r="K202" i="19" s="1"/>
  <c r="K203" i="19" s="1"/>
  <c r="K204" i="19" s="1"/>
  <c r="K205" i="19" s="1"/>
  <c r="K206" i="19" s="1"/>
  <c r="K207" i="19" s="1"/>
  <c r="K208" i="19" s="1"/>
  <c r="K209" i="19" s="1"/>
  <c r="K210" i="19" s="1"/>
  <c r="K211" i="19" s="1"/>
  <c r="K212" i="19" s="1"/>
  <c r="K213" i="19" s="1"/>
  <c r="K214" i="19" s="1"/>
  <c r="K215" i="19" s="1"/>
  <c r="K216" i="19" s="1"/>
  <c r="K217" i="19" s="1"/>
  <c r="K218" i="19" s="1"/>
  <c r="K219" i="19" s="1"/>
  <c r="K220" i="19" s="1"/>
  <c r="K221" i="19" s="1"/>
  <c r="K222" i="19" s="1"/>
  <c r="K223" i="19" s="1"/>
  <c r="K224" i="19" s="1"/>
  <c r="K225" i="19" s="1"/>
  <c r="K226" i="19" s="1"/>
  <c r="K227" i="19" s="1"/>
  <c r="K228" i="19" s="1"/>
  <c r="K229" i="19" s="1"/>
  <c r="K230" i="19" s="1"/>
  <c r="K231" i="19" s="1"/>
  <c r="K232" i="19" s="1"/>
  <c r="K233" i="19" s="1"/>
  <c r="K234" i="19" s="1"/>
  <c r="K235" i="19" s="1"/>
  <c r="K236" i="19" s="1"/>
  <c r="K237" i="19" s="1"/>
  <c r="K238" i="19" s="1"/>
  <c r="K239" i="19" s="1"/>
  <c r="K240" i="19" s="1"/>
  <c r="K241" i="19" s="1"/>
  <c r="K242" i="19" s="1"/>
  <c r="K243" i="19" s="1"/>
  <c r="K244" i="19" s="1"/>
  <c r="K245" i="19" s="1"/>
  <c r="K246" i="19" s="1"/>
  <c r="K247" i="19" s="1"/>
  <c r="K248" i="19" s="1"/>
  <c r="K249" i="19" s="1"/>
  <c r="K250" i="19" s="1"/>
  <c r="K251" i="19" s="1"/>
  <c r="K252" i="19" s="1"/>
  <c r="K253" i="19" s="1"/>
  <c r="K254" i="19" s="1"/>
  <c r="K255" i="19" s="1"/>
  <c r="K256" i="19" s="1"/>
  <c r="K257" i="19" s="1"/>
  <c r="K258" i="19" s="1"/>
  <c r="K259" i="19" s="1"/>
  <c r="K260" i="19" s="1"/>
  <c r="K261" i="19" s="1"/>
  <c r="K262" i="19" s="1"/>
  <c r="K263" i="19" s="1"/>
  <c r="K264" i="19" s="1"/>
  <c r="K265" i="19" s="1"/>
  <c r="J5" i="19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95" i="19" s="1"/>
  <c r="J96" i="19" s="1"/>
  <c r="J97" i="19" s="1"/>
  <c r="J98" i="19" s="1"/>
  <c r="J99" i="19" s="1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32" i="19" s="1"/>
  <c r="J133" i="19" s="1"/>
  <c r="J134" i="19" s="1"/>
  <c r="J135" i="19" s="1"/>
  <c r="J136" i="19" s="1"/>
  <c r="J137" i="19" s="1"/>
  <c r="J138" i="19" s="1"/>
  <c r="J139" i="19" s="1"/>
  <c r="J140" i="19" s="1"/>
  <c r="J141" i="19" s="1"/>
  <c r="J142" i="19" s="1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J169" i="19" s="1"/>
  <c r="J170" i="19" s="1"/>
  <c r="J171" i="19" s="1"/>
  <c r="J172" i="19" s="1"/>
  <c r="J173" i="19" s="1"/>
  <c r="J174" i="19" s="1"/>
  <c r="J175" i="19" s="1"/>
  <c r="J176" i="19" s="1"/>
  <c r="J177" i="19" s="1"/>
  <c r="J178" i="19" s="1"/>
  <c r="J179" i="19" s="1"/>
  <c r="J180" i="19" s="1"/>
  <c r="J181" i="19" s="1"/>
  <c r="J182" i="19" s="1"/>
  <c r="J183" i="19" s="1"/>
  <c r="J184" i="19" s="1"/>
  <c r="J185" i="19" s="1"/>
  <c r="J186" i="19" s="1"/>
  <c r="J187" i="19" s="1"/>
  <c r="J188" i="19" s="1"/>
  <c r="J189" i="19" s="1"/>
  <c r="J190" i="19" s="1"/>
  <c r="J191" i="19" s="1"/>
  <c r="J192" i="19" s="1"/>
  <c r="J193" i="19" s="1"/>
  <c r="J194" i="19" s="1"/>
  <c r="J195" i="19" s="1"/>
  <c r="J196" i="19" s="1"/>
  <c r="J197" i="19" s="1"/>
  <c r="J198" i="19" s="1"/>
  <c r="J199" i="19" s="1"/>
  <c r="J200" i="19" s="1"/>
  <c r="J201" i="19" s="1"/>
  <c r="J202" i="19" s="1"/>
  <c r="J203" i="19" s="1"/>
  <c r="J204" i="19" s="1"/>
  <c r="J205" i="19" s="1"/>
  <c r="J206" i="19" s="1"/>
  <c r="J207" i="19" s="1"/>
  <c r="J208" i="19" s="1"/>
  <c r="J209" i="19" s="1"/>
  <c r="J210" i="19" s="1"/>
  <c r="J211" i="19" s="1"/>
  <c r="J212" i="19" s="1"/>
  <c r="J213" i="19" s="1"/>
  <c r="J214" i="19" s="1"/>
  <c r="J215" i="19" s="1"/>
  <c r="J216" i="19" s="1"/>
  <c r="J217" i="19" s="1"/>
  <c r="J218" i="19" s="1"/>
  <c r="J219" i="19" s="1"/>
  <c r="J220" i="19" s="1"/>
  <c r="J221" i="19" s="1"/>
  <c r="J222" i="19" s="1"/>
  <c r="J223" i="19" s="1"/>
  <c r="J224" i="19" s="1"/>
  <c r="J225" i="19" s="1"/>
  <c r="J226" i="19" s="1"/>
  <c r="J227" i="19" s="1"/>
  <c r="J228" i="19" s="1"/>
  <c r="J229" i="19" s="1"/>
  <c r="J230" i="19" s="1"/>
  <c r="J231" i="19" s="1"/>
  <c r="J232" i="19" s="1"/>
  <c r="J233" i="19" s="1"/>
  <c r="J234" i="19" s="1"/>
  <c r="J235" i="19" s="1"/>
  <c r="J236" i="19" s="1"/>
  <c r="J237" i="19" s="1"/>
  <c r="J238" i="19" s="1"/>
  <c r="J239" i="19" s="1"/>
  <c r="J240" i="19" s="1"/>
  <c r="J241" i="19" s="1"/>
  <c r="J242" i="19" s="1"/>
  <c r="J243" i="19" s="1"/>
  <c r="J244" i="19" s="1"/>
  <c r="J245" i="19" s="1"/>
  <c r="J246" i="19" s="1"/>
  <c r="J247" i="19" s="1"/>
  <c r="J248" i="19" s="1"/>
  <c r="J249" i="19" s="1"/>
  <c r="J250" i="19" s="1"/>
  <c r="J251" i="19" s="1"/>
  <c r="J252" i="19" s="1"/>
  <c r="J253" i="19" s="1"/>
  <c r="J254" i="19" s="1"/>
  <c r="J255" i="19" s="1"/>
  <c r="J256" i="19" s="1"/>
  <c r="J257" i="19" s="1"/>
  <c r="J258" i="19" s="1"/>
  <c r="J259" i="19" s="1"/>
  <c r="J260" i="19" s="1"/>
  <c r="J261" i="19" s="1"/>
  <c r="J262" i="19" s="1"/>
  <c r="J263" i="19" s="1"/>
  <c r="J264" i="19" s="1"/>
  <c r="J265" i="19" s="1"/>
  <c r="I5" i="19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95" i="19" s="1"/>
  <c r="I96" i="19" s="1"/>
  <c r="I97" i="19" s="1"/>
  <c r="I98" i="19" s="1"/>
  <c r="I99" i="19" s="1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I132" i="19" s="1"/>
  <c r="I133" i="19" s="1"/>
  <c r="I134" i="19" s="1"/>
  <c r="I135" i="19" s="1"/>
  <c r="I136" i="19" s="1"/>
  <c r="I137" i="19" s="1"/>
  <c r="I138" i="19" s="1"/>
  <c r="I139" i="19" s="1"/>
  <c r="I140" i="19" s="1"/>
  <c r="I141" i="19" s="1"/>
  <c r="I142" i="19" s="1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I169" i="19" s="1"/>
  <c r="I170" i="19" s="1"/>
  <c r="I171" i="19" s="1"/>
  <c r="I172" i="19" s="1"/>
  <c r="I173" i="19" s="1"/>
  <c r="I174" i="19" s="1"/>
  <c r="I175" i="19" s="1"/>
  <c r="I176" i="19" s="1"/>
  <c r="I177" i="19" s="1"/>
  <c r="I178" i="19" s="1"/>
  <c r="I179" i="19" s="1"/>
  <c r="I180" i="19" s="1"/>
  <c r="I181" i="19" s="1"/>
  <c r="I182" i="19" s="1"/>
  <c r="I183" i="19" s="1"/>
  <c r="I184" i="19" s="1"/>
  <c r="I185" i="19" s="1"/>
  <c r="I186" i="19" s="1"/>
  <c r="I187" i="19" s="1"/>
  <c r="I188" i="19" s="1"/>
  <c r="I189" i="19" s="1"/>
  <c r="I190" i="19" s="1"/>
  <c r="I191" i="19" s="1"/>
  <c r="I192" i="19" s="1"/>
  <c r="I193" i="19" s="1"/>
  <c r="I194" i="19" s="1"/>
  <c r="I195" i="19" s="1"/>
  <c r="I196" i="19" s="1"/>
  <c r="I197" i="19" s="1"/>
  <c r="I198" i="19" s="1"/>
  <c r="I199" i="19" s="1"/>
  <c r="I200" i="19" s="1"/>
  <c r="I201" i="19" s="1"/>
  <c r="I202" i="19" s="1"/>
  <c r="I203" i="19" s="1"/>
  <c r="I204" i="19" s="1"/>
  <c r="I205" i="19" s="1"/>
  <c r="I206" i="19" s="1"/>
  <c r="I207" i="19" s="1"/>
  <c r="I208" i="19" s="1"/>
  <c r="I209" i="19" s="1"/>
  <c r="I210" i="19" s="1"/>
  <c r="I211" i="19" s="1"/>
  <c r="I212" i="19" s="1"/>
  <c r="I213" i="19" s="1"/>
  <c r="I214" i="19" s="1"/>
  <c r="I215" i="19" s="1"/>
  <c r="I216" i="19" s="1"/>
  <c r="I217" i="19" s="1"/>
  <c r="I218" i="19" s="1"/>
  <c r="I219" i="19" s="1"/>
  <c r="I220" i="19" s="1"/>
  <c r="I221" i="19" s="1"/>
  <c r="I222" i="19" s="1"/>
  <c r="I223" i="19" s="1"/>
  <c r="I224" i="19" s="1"/>
  <c r="I225" i="19" s="1"/>
  <c r="I226" i="19" s="1"/>
  <c r="I227" i="19" s="1"/>
  <c r="I228" i="19" s="1"/>
  <c r="I229" i="19" s="1"/>
  <c r="I230" i="19" s="1"/>
  <c r="I231" i="19" s="1"/>
  <c r="I232" i="19" s="1"/>
  <c r="I233" i="19" s="1"/>
  <c r="I234" i="19" s="1"/>
  <c r="I235" i="19" s="1"/>
  <c r="I236" i="19" s="1"/>
  <c r="I237" i="19" s="1"/>
  <c r="I238" i="19" s="1"/>
  <c r="I239" i="19" s="1"/>
  <c r="I240" i="19" s="1"/>
  <c r="I241" i="19" s="1"/>
  <c r="I242" i="19" s="1"/>
  <c r="I243" i="19" s="1"/>
  <c r="I244" i="19" s="1"/>
  <c r="I245" i="19" s="1"/>
  <c r="I246" i="19" s="1"/>
  <c r="I247" i="19" s="1"/>
  <c r="I248" i="19" s="1"/>
  <c r="I249" i="19" s="1"/>
  <c r="I250" i="19" s="1"/>
  <c r="I251" i="19" s="1"/>
  <c r="I252" i="19" s="1"/>
  <c r="I253" i="19" s="1"/>
  <c r="I254" i="19" s="1"/>
  <c r="I255" i="19" s="1"/>
  <c r="I256" i="19" s="1"/>
  <c r="I257" i="19" s="1"/>
  <c r="I258" i="19" s="1"/>
  <c r="I259" i="19" s="1"/>
  <c r="I260" i="19" s="1"/>
  <c r="I261" i="19" s="1"/>
  <c r="I262" i="19" s="1"/>
  <c r="I263" i="19" s="1"/>
  <c r="I264" i="19" s="1"/>
  <c r="I265" i="19" s="1"/>
  <c r="H5" i="19"/>
  <c r="L4" i="19"/>
  <c r="AH216" i="18"/>
  <c r="AH131" i="18"/>
  <c r="AH120" i="18"/>
  <c r="AH107" i="18"/>
  <c r="AH83" i="18"/>
  <c r="BT62" i="18"/>
  <c r="BT63" i="18" s="1"/>
  <c r="BT64" i="18" s="1"/>
  <c r="BT65" i="18" s="1"/>
  <c r="BT66" i="18" s="1"/>
  <c r="BT67" i="18" s="1"/>
  <c r="BT68" i="18" s="1"/>
  <c r="BT69" i="18" s="1"/>
  <c r="BT70" i="18" s="1"/>
  <c r="BT71" i="18" s="1"/>
  <c r="BT72" i="18" s="1"/>
  <c r="BT73" i="18" s="1"/>
  <c r="BT74" i="18" s="1"/>
  <c r="BT75" i="18" s="1"/>
  <c r="BT76" i="18" s="1"/>
  <c r="BT77" i="18" s="1"/>
  <c r="BT78" i="18" s="1"/>
  <c r="BT79" i="18" s="1"/>
  <c r="BT80" i="18" s="1"/>
  <c r="BT81" i="18" s="1"/>
  <c r="BT82" i="18" s="1"/>
  <c r="BT83" i="18" s="1"/>
  <c r="BT84" i="18" s="1"/>
  <c r="BT85" i="18" s="1"/>
  <c r="BT86" i="18" s="1"/>
  <c r="BT87" i="18" s="1"/>
  <c r="BT88" i="18" s="1"/>
  <c r="BT89" i="18" s="1"/>
  <c r="BT90" i="18" s="1"/>
  <c r="BT91" i="18" s="1"/>
  <c r="BT92" i="18" s="1"/>
  <c r="BT93" i="18" s="1"/>
  <c r="BT94" i="18" s="1"/>
  <c r="BT95" i="18" s="1"/>
  <c r="BT96" i="18" s="1"/>
  <c r="BT97" i="18" s="1"/>
  <c r="BT98" i="18" s="1"/>
  <c r="BT99" i="18" s="1"/>
  <c r="BT100" i="18" s="1"/>
  <c r="BT101" i="18" s="1"/>
  <c r="BT102" i="18" s="1"/>
  <c r="BT103" i="18" s="1"/>
  <c r="BT104" i="18" s="1"/>
  <c r="BT105" i="18" s="1"/>
  <c r="BT106" i="18" s="1"/>
  <c r="BT107" i="18" s="1"/>
  <c r="BT108" i="18" s="1"/>
  <c r="BT109" i="18" s="1"/>
  <c r="BT110" i="18" s="1"/>
  <c r="BT111" i="18" s="1"/>
  <c r="BT112" i="18" s="1"/>
  <c r="BT113" i="18" s="1"/>
  <c r="BT114" i="18" s="1"/>
  <c r="BT115" i="18" s="1"/>
  <c r="BT116" i="18" s="1"/>
  <c r="BT117" i="18" s="1"/>
  <c r="BT118" i="18" s="1"/>
  <c r="BT119" i="18" s="1"/>
  <c r="BT120" i="18" s="1"/>
  <c r="BT121" i="18" s="1"/>
  <c r="BT122" i="18" s="1"/>
  <c r="BT123" i="18" s="1"/>
  <c r="BT124" i="18" s="1"/>
  <c r="BT125" i="18" s="1"/>
  <c r="BT126" i="18" s="1"/>
  <c r="BT127" i="18" s="1"/>
  <c r="BT128" i="18" s="1"/>
  <c r="BT129" i="18" s="1"/>
  <c r="BT130" i="18" s="1"/>
  <c r="BT131" i="18" s="1"/>
  <c r="BT132" i="18" s="1"/>
  <c r="BT133" i="18" s="1"/>
  <c r="BT134" i="18" s="1"/>
  <c r="BT135" i="18" s="1"/>
  <c r="BT136" i="18" s="1"/>
  <c r="BT137" i="18" s="1"/>
  <c r="BT138" i="18" s="1"/>
  <c r="BT139" i="18" s="1"/>
  <c r="BT140" i="18" s="1"/>
  <c r="BT141" i="18" s="1"/>
  <c r="BT142" i="18" s="1"/>
  <c r="BT143" i="18" s="1"/>
  <c r="BT144" i="18" s="1"/>
  <c r="BT145" i="18" s="1"/>
  <c r="BT146" i="18" s="1"/>
  <c r="BT147" i="18" s="1"/>
  <c r="BT148" i="18" s="1"/>
  <c r="BT149" i="18" s="1"/>
  <c r="BT150" i="18" s="1"/>
  <c r="BT151" i="18" s="1"/>
  <c r="BT152" i="18" s="1"/>
  <c r="BT153" i="18" s="1"/>
  <c r="BT154" i="18" s="1"/>
  <c r="BT155" i="18" s="1"/>
  <c r="BT156" i="18" s="1"/>
  <c r="BT157" i="18" s="1"/>
  <c r="BT158" i="18" s="1"/>
  <c r="BT159" i="18" s="1"/>
  <c r="BT160" i="18" s="1"/>
  <c r="BT161" i="18" s="1"/>
  <c r="BT162" i="18" s="1"/>
  <c r="BT163" i="18" s="1"/>
  <c r="BT164" i="18" s="1"/>
  <c r="BT165" i="18" s="1"/>
  <c r="BT166" i="18" s="1"/>
  <c r="BT167" i="18" s="1"/>
  <c r="BT168" i="18" s="1"/>
  <c r="BT169" i="18" s="1"/>
  <c r="BT170" i="18" s="1"/>
  <c r="BT171" i="18" s="1"/>
  <c r="BT172" i="18" s="1"/>
  <c r="BT173" i="18" s="1"/>
  <c r="BT174" i="18" s="1"/>
  <c r="BT175" i="18" s="1"/>
  <c r="BT176" i="18" s="1"/>
  <c r="BT177" i="18" s="1"/>
  <c r="BT178" i="18" s="1"/>
  <c r="BT179" i="18" s="1"/>
  <c r="BT180" i="18" s="1"/>
  <c r="BT181" i="18" s="1"/>
  <c r="BT182" i="18" s="1"/>
  <c r="BT183" i="18" s="1"/>
  <c r="BT184" i="18" s="1"/>
  <c r="BT185" i="18" s="1"/>
  <c r="BT186" i="18" s="1"/>
  <c r="BT187" i="18" s="1"/>
  <c r="BT188" i="18" s="1"/>
  <c r="BT189" i="18" s="1"/>
  <c r="BT190" i="18" s="1"/>
  <c r="BT191" i="18" s="1"/>
  <c r="BT192" i="18" s="1"/>
  <c r="BT193" i="18" s="1"/>
  <c r="BT194" i="18" s="1"/>
  <c r="BT195" i="18" s="1"/>
  <c r="BT196" i="18" s="1"/>
  <c r="BT197" i="18" s="1"/>
  <c r="BT198" i="18" s="1"/>
  <c r="BT199" i="18" s="1"/>
  <c r="BT200" i="18" s="1"/>
  <c r="BT201" i="18" s="1"/>
  <c r="BT202" i="18" s="1"/>
  <c r="BT203" i="18" s="1"/>
  <c r="BT204" i="18" s="1"/>
  <c r="BT205" i="18" s="1"/>
  <c r="BT206" i="18" s="1"/>
  <c r="BT207" i="18" s="1"/>
  <c r="BT208" i="18" s="1"/>
  <c r="BT209" i="18" s="1"/>
  <c r="BT210" i="18" s="1"/>
  <c r="BT211" i="18" s="1"/>
  <c r="BT212" i="18" s="1"/>
  <c r="BT213" i="18" s="1"/>
  <c r="BT214" i="18" s="1"/>
  <c r="BT215" i="18" s="1"/>
  <c r="BT216" i="18" s="1"/>
  <c r="BT217" i="18" s="1"/>
  <c r="BT218" i="18" s="1"/>
  <c r="BT219" i="18" s="1"/>
  <c r="BT220" i="18" s="1"/>
  <c r="BT221" i="18" s="1"/>
  <c r="BT222" i="18" s="1"/>
  <c r="BT223" i="18" s="1"/>
  <c r="BT224" i="18" s="1"/>
  <c r="BT225" i="18" s="1"/>
  <c r="BT226" i="18" s="1"/>
  <c r="BT227" i="18" s="1"/>
  <c r="BT228" i="18" s="1"/>
  <c r="BT229" i="18" s="1"/>
  <c r="BT230" i="18" s="1"/>
  <c r="BT231" i="18" s="1"/>
  <c r="BT232" i="18" s="1"/>
  <c r="BT233" i="18" s="1"/>
  <c r="BT234" i="18" s="1"/>
  <c r="BT235" i="18" s="1"/>
  <c r="BT236" i="18" s="1"/>
  <c r="BT237" i="18" s="1"/>
  <c r="BT238" i="18" s="1"/>
  <c r="BT239" i="18" s="1"/>
  <c r="BT240" i="18" s="1"/>
  <c r="BT241" i="18" s="1"/>
  <c r="BT242" i="18" s="1"/>
  <c r="BT243" i="18" s="1"/>
  <c r="BT244" i="18" s="1"/>
  <c r="BT245" i="18" s="1"/>
  <c r="BT246" i="18" s="1"/>
  <c r="BT247" i="18" s="1"/>
  <c r="BT248" i="18" s="1"/>
  <c r="BT249" i="18" s="1"/>
  <c r="BT250" i="18" s="1"/>
  <c r="BT251" i="18" s="1"/>
  <c r="BT252" i="18" s="1"/>
  <c r="BT253" i="18" s="1"/>
  <c r="BT254" i="18" s="1"/>
  <c r="BT255" i="18" s="1"/>
  <c r="BT256" i="18" s="1"/>
  <c r="BT257" i="18" s="1"/>
  <c r="BT258" i="18" s="1"/>
  <c r="BT259" i="18" s="1"/>
  <c r="BT260" i="18" s="1"/>
  <c r="BT261" i="18" s="1"/>
  <c r="BT262" i="18" s="1"/>
  <c r="BT263" i="18" s="1"/>
  <c r="BT264" i="18" s="1"/>
  <c r="BT265" i="18" s="1"/>
  <c r="BT266" i="18" s="1"/>
  <c r="BT267" i="18" s="1"/>
  <c r="BT268" i="18" s="1"/>
  <c r="BT269" i="18" s="1"/>
  <c r="BT270" i="18" s="1"/>
  <c r="BT271" i="18" s="1"/>
  <c r="BT272" i="18" s="1"/>
  <c r="BT273" i="18" s="1"/>
  <c r="BT274" i="18" s="1"/>
  <c r="BT275" i="18" s="1"/>
  <c r="BT276" i="18" s="1"/>
  <c r="BT277" i="18" s="1"/>
  <c r="BT278" i="18" s="1"/>
  <c r="BT279" i="18" s="1"/>
  <c r="BT280" i="18" s="1"/>
  <c r="BT281" i="18" s="1"/>
  <c r="BT282" i="18" s="1"/>
  <c r="BT283" i="18" s="1"/>
  <c r="BT284" i="18" s="1"/>
  <c r="BT285" i="18" s="1"/>
  <c r="BT286" i="18" s="1"/>
  <c r="BT287" i="18" s="1"/>
  <c r="BT288" i="18" s="1"/>
  <c r="BT289" i="18" s="1"/>
  <c r="BT290" i="18" s="1"/>
  <c r="BT291" i="18" s="1"/>
  <c r="BT292" i="18" s="1"/>
  <c r="BT293" i="18" s="1"/>
  <c r="BT294" i="18" s="1"/>
  <c r="BT295" i="18" s="1"/>
  <c r="BT296" i="18" s="1"/>
  <c r="BT297" i="18" s="1"/>
  <c r="BT298" i="18" s="1"/>
  <c r="BT299" i="18" s="1"/>
  <c r="BT300" i="18" s="1"/>
  <c r="BT301" i="18" s="1"/>
  <c r="BT302" i="18" s="1"/>
  <c r="BT303" i="18" s="1"/>
  <c r="BT304" i="18" s="1"/>
  <c r="BT305" i="18" s="1"/>
  <c r="BT306" i="18" s="1"/>
  <c r="BT307" i="18" s="1"/>
  <c r="BT308" i="18" s="1"/>
  <c r="BT309" i="18" s="1"/>
  <c r="BT310" i="18" s="1"/>
  <c r="BT311" i="18" s="1"/>
  <c r="BT312" i="18" s="1"/>
  <c r="BT313" i="18" s="1"/>
  <c r="BT314" i="18" s="1"/>
  <c r="BT315" i="18" s="1"/>
  <c r="BT316" i="18" s="1"/>
  <c r="BT317" i="18" s="1"/>
  <c r="BT318" i="18" s="1"/>
  <c r="BT319" i="18" s="1"/>
  <c r="BT320" i="18" s="1"/>
  <c r="BT321" i="18" s="1"/>
  <c r="BT322" i="18" s="1"/>
  <c r="BT323" i="18" s="1"/>
  <c r="BT324" i="18" s="1"/>
  <c r="BT325" i="18" s="1"/>
  <c r="BT326" i="18" s="1"/>
  <c r="BT327" i="18" s="1"/>
  <c r="BT328" i="18" s="1"/>
  <c r="BT329" i="18" s="1"/>
  <c r="BT330" i="18" s="1"/>
  <c r="BT331" i="18" s="1"/>
  <c r="BT332" i="18" s="1"/>
  <c r="BT333" i="18" s="1"/>
  <c r="BT334" i="18" s="1"/>
  <c r="BT335" i="18" s="1"/>
  <c r="BT336" i="18" s="1"/>
  <c r="BT337" i="18" s="1"/>
  <c r="BT338" i="18" s="1"/>
  <c r="BT339" i="18" s="1"/>
  <c r="BT340" i="18" s="1"/>
  <c r="BT341" i="18" s="1"/>
  <c r="BT342" i="18" s="1"/>
  <c r="BT343" i="18" s="1"/>
  <c r="BT344" i="18" s="1"/>
  <c r="BT345" i="18" s="1"/>
  <c r="BT346" i="18" s="1"/>
  <c r="AH61" i="18"/>
  <c r="BK60" i="18"/>
  <c r="BJ60" i="18"/>
  <c r="BI60" i="18"/>
  <c r="BK59" i="18"/>
  <c r="BJ59" i="18"/>
  <c r="BI59" i="18"/>
  <c r="BK58" i="18"/>
  <c r="BJ58" i="18"/>
  <c r="BI58" i="18"/>
  <c r="BK57" i="18"/>
  <c r="BJ57" i="18"/>
  <c r="BI57" i="18"/>
  <c r="F57" i="18"/>
  <c r="E57" i="18"/>
  <c r="A57" i="18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BR56" i="18"/>
  <c r="BK56" i="18"/>
  <c r="BJ56" i="18"/>
  <c r="BI56" i="18"/>
  <c r="T56" i="18"/>
  <c r="M56" i="18"/>
  <c r="L56" i="18"/>
  <c r="O56" i="18" s="1"/>
  <c r="K56" i="18"/>
  <c r="G56" i="18"/>
  <c r="G57" i="18" s="1"/>
  <c r="F56" i="18"/>
  <c r="E56" i="18"/>
  <c r="BR55" i="18"/>
  <c r="BK55" i="18"/>
  <c r="BJ55" i="18"/>
  <c r="BI55" i="18"/>
  <c r="V55" i="18"/>
  <c r="U55" i="18"/>
  <c r="T55" i="18"/>
  <c r="O55" i="18"/>
  <c r="M55" i="18"/>
  <c r="P55" i="18" s="1"/>
  <c r="L55" i="18"/>
  <c r="K55" i="18"/>
  <c r="G55" i="18"/>
  <c r="F55" i="18"/>
  <c r="E55" i="18"/>
  <c r="BR54" i="18"/>
  <c r="BK54" i="18"/>
  <c r="BJ54" i="18"/>
  <c r="BI54" i="18"/>
  <c r="BH54" i="18"/>
  <c r="AH54" i="18"/>
  <c r="AE54" i="18"/>
  <c r="AD54" i="18"/>
  <c r="AC54" i="18"/>
  <c r="V54" i="18"/>
  <c r="U54" i="18"/>
  <c r="T54" i="18"/>
  <c r="W54" i="18" s="1"/>
  <c r="P54" i="18"/>
  <c r="M54" i="18"/>
  <c r="L54" i="18"/>
  <c r="K54" i="18"/>
  <c r="G54" i="18"/>
  <c r="F54" i="18"/>
  <c r="E54" i="18"/>
  <c r="BR53" i="18"/>
  <c r="BK53" i="18"/>
  <c r="BJ53" i="18"/>
  <c r="BI53" i="18"/>
  <c r="BH53" i="18"/>
  <c r="AE53" i="18"/>
  <c r="AH53" i="18" s="1"/>
  <c r="AD53" i="18"/>
  <c r="AC53" i="18"/>
  <c r="X53" i="18"/>
  <c r="V53" i="18"/>
  <c r="Y53" i="18" s="1"/>
  <c r="U53" i="18"/>
  <c r="T53" i="18"/>
  <c r="M53" i="18"/>
  <c r="L53" i="18"/>
  <c r="K53" i="18"/>
  <c r="G53" i="18"/>
  <c r="F53" i="18"/>
  <c r="E53" i="18"/>
  <c r="BR52" i="18"/>
  <c r="BK52" i="18"/>
  <c r="BJ52" i="18"/>
  <c r="BI52" i="18"/>
  <c r="BH52" i="18"/>
  <c r="AE52" i="18"/>
  <c r="AD52" i="18"/>
  <c r="AG52" i="18" s="1"/>
  <c r="AC52" i="18"/>
  <c r="V52" i="18"/>
  <c r="U52" i="18"/>
  <c r="T52" i="18"/>
  <c r="W52" i="18" s="1"/>
  <c r="M52" i="18"/>
  <c r="L52" i="18"/>
  <c r="K52" i="18"/>
  <c r="N52" i="18" s="1"/>
  <c r="G52" i="18"/>
  <c r="F52" i="18"/>
  <c r="E52" i="18"/>
  <c r="BR51" i="18"/>
  <c r="BK51" i="18"/>
  <c r="BJ51" i="18"/>
  <c r="BI51" i="18"/>
  <c r="BH51" i="18"/>
  <c r="AG51" i="18"/>
  <c r="AE51" i="18"/>
  <c r="AD51" i="18"/>
  <c r="AC51" i="18"/>
  <c r="AF51" i="18" s="1"/>
  <c r="V51" i="18"/>
  <c r="U51" i="18"/>
  <c r="X51" i="18" s="1"/>
  <c r="T51" i="18"/>
  <c r="O51" i="18"/>
  <c r="M51" i="18"/>
  <c r="L51" i="18"/>
  <c r="K51" i="18"/>
  <c r="G51" i="18"/>
  <c r="F51" i="18"/>
  <c r="E51" i="18"/>
  <c r="BR50" i="18"/>
  <c r="BK50" i="18"/>
  <c r="BJ50" i="18"/>
  <c r="BI50" i="18"/>
  <c r="BH50" i="18"/>
  <c r="AE50" i="18"/>
  <c r="AH50" i="18" s="1"/>
  <c r="AD50" i="18"/>
  <c r="AC50" i="18"/>
  <c r="W50" i="18"/>
  <c r="V50" i="18"/>
  <c r="Y50" i="18" s="1"/>
  <c r="U50" i="18"/>
  <c r="T50" i="18"/>
  <c r="M50" i="18"/>
  <c r="P50" i="18" s="1"/>
  <c r="L50" i="18"/>
  <c r="K50" i="18"/>
  <c r="G50" i="18"/>
  <c r="F50" i="18"/>
  <c r="E50" i="18"/>
  <c r="BR49" i="18"/>
  <c r="BK49" i="18"/>
  <c r="BJ49" i="18"/>
  <c r="BI49" i="18"/>
  <c r="BH49" i="18"/>
  <c r="AE49" i="18"/>
  <c r="AH49" i="18" s="1"/>
  <c r="AD49" i="18"/>
  <c r="AG49" i="18" s="1"/>
  <c r="AC49" i="18"/>
  <c r="V49" i="18"/>
  <c r="U49" i="18"/>
  <c r="X49" i="18" s="1"/>
  <c r="T49" i="18"/>
  <c r="W49" i="18" s="1"/>
  <c r="M49" i="18"/>
  <c r="L49" i="18"/>
  <c r="K49" i="18"/>
  <c r="G49" i="18"/>
  <c r="F49" i="18"/>
  <c r="E49" i="18"/>
  <c r="BR48" i="18"/>
  <c r="BK48" i="18"/>
  <c r="BJ48" i="18"/>
  <c r="BI48" i="18"/>
  <c r="BH48" i="18"/>
  <c r="AE48" i="18"/>
  <c r="AD48" i="18"/>
  <c r="AC48" i="18"/>
  <c r="V48" i="18"/>
  <c r="U48" i="18"/>
  <c r="T48" i="18"/>
  <c r="W48" i="18" s="1"/>
  <c r="N48" i="18"/>
  <c r="M48" i="18"/>
  <c r="L48" i="18"/>
  <c r="K48" i="18"/>
  <c r="G48" i="18"/>
  <c r="F48" i="18"/>
  <c r="E48" i="18"/>
  <c r="BR47" i="18"/>
  <c r="BK47" i="18"/>
  <c r="BJ47" i="18"/>
  <c r="BI47" i="18"/>
  <c r="BH47" i="18"/>
  <c r="AE47" i="18"/>
  <c r="AD47" i="18"/>
  <c r="AG47" i="18" s="1"/>
  <c r="AC47" i="18"/>
  <c r="AF47" i="18" s="1"/>
  <c r="V47" i="18"/>
  <c r="Y47" i="18" s="1"/>
  <c r="U47" i="18"/>
  <c r="X47" i="18" s="1"/>
  <c r="T47" i="18"/>
  <c r="M47" i="18"/>
  <c r="L47" i="18"/>
  <c r="K47" i="18"/>
  <c r="G47" i="18"/>
  <c r="F47" i="18"/>
  <c r="E47" i="18"/>
  <c r="BR46" i="18"/>
  <c r="BK46" i="18"/>
  <c r="BJ46" i="18"/>
  <c r="BI46" i="18"/>
  <c r="BH46" i="18"/>
  <c r="AE46" i="18"/>
  <c r="AD46" i="18"/>
  <c r="AC46" i="18"/>
  <c r="W46" i="18"/>
  <c r="V46" i="18"/>
  <c r="Y46" i="18" s="1"/>
  <c r="U46" i="18"/>
  <c r="T46" i="18"/>
  <c r="M46" i="18"/>
  <c r="P46" i="18" s="1"/>
  <c r="L46" i="18"/>
  <c r="K46" i="18"/>
  <c r="G46" i="18"/>
  <c r="F46" i="18"/>
  <c r="E46" i="18"/>
  <c r="BR45" i="18"/>
  <c r="BK45" i="18"/>
  <c r="BJ45" i="18"/>
  <c r="BI45" i="18"/>
  <c r="BH45" i="18"/>
  <c r="AE45" i="18"/>
  <c r="AH45" i="18" s="1"/>
  <c r="AD45" i="18"/>
  <c r="AG45" i="18" s="1"/>
  <c r="AC45" i="18"/>
  <c r="AF45" i="18" s="1"/>
  <c r="V45" i="18"/>
  <c r="U45" i="18"/>
  <c r="T45" i="18"/>
  <c r="W45" i="18" s="1"/>
  <c r="M45" i="18"/>
  <c r="L45" i="18"/>
  <c r="K45" i="18"/>
  <c r="G45" i="18"/>
  <c r="F45" i="18"/>
  <c r="E45" i="18"/>
  <c r="BR44" i="18"/>
  <c r="BK44" i="18"/>
  <c r="BJ44" i="18"/>
  <c r="BI44" i="18"/>
  <c r="BH44" i="18"/>
  <c r="AE44" i="18"/>
  <c r="AD44" i="18"/>
  <c r="AC44" i="18"/>
  <c r="V44" i="18"/>
  <c r="U44" i="18"/>
  <c r="T44" i="18"/>
  <c r="N44" i="18"/>
  <c r="M44" i="18"/>
  <c r="L44" i="18"/>
  <c r="K44" i="18"/>
  <c r="G44" i="18"/>
  <c r="F44" i="18"/>
  <c r="E44" i="18"/>
  <c r="BR43" i="18"/>
  <c r="BK43" i="18"/>
  <c r="BJ43" i="18"/>
  <c r="BI43" i="18"/>
  <c r="BH43" i="18"/>
  <c r="AE43" i="18"/>
  <c r="AD43" i="18"/>
  <c r="AC43" i="18"/>
  <c r="V43" i="18"/>
  <c r="Y43" i="18" s="1"/>
  <c r="U43" i="18"/>
  <c r="X43" i="18" s="1"/>
  <c r="T43" i="18"/>
  <c r="W43" i="18" s="1"/>
  <c r="M43" i="18"/>
  <c r="L43" i="18"/>
  <c r="O43" i="18" s="1"/>
  <c r="K43" i="18"/>
  <c r="G43" i="18"/>
  <c r="F43" i="18"/>
  <c r="E43" i="18"/>
  <c r="BR42" i="18"/>
  <c r="BK42" i="18"/>
  <c r="BJ42" i="18"/>
  <c r="BI42" i="18"/>
  <c r="BH42" i="18"/>
  <c r="AE42" i="18"/>
  <c r="AD42" i="18"/>
  <c r="AG42" i="18" s="1"/>
  <c r="AC42" i="18"/>
  <c r="AF42" i="18" s="1"/>
  <c r="W42" i="18"/>
  <c r="V42" i="18"/>
  <c r="U42" i="18"/>
  <c r="X42" i="18" s="1"/>
  <c r="T42" i="18"/>
  <c r="M42" i="18"/>
  <c r="L42" i="18"/>
  <c r="K42" i="18"/>
  <c r="G42" i="18"/>
  <c r="F42" i="18"/>
  <c r="E42" i="18"/>
  <c r="BR41" i="18"/>
  <c r="BK41" i="18"/>
  <c r="BJ41" i="18"/>
  <c r="BI41" i="18"/>
  <c r="BH41" i="18"/>
  <c r="AE41" i="18"/>
  <c r="AH41" i="18" s="1"/>
  <c r="AD41" i="18"/>
  <c r="AC41" i="18"/>
  <c r="V41" i="18"/>
  <c r="Y41" i="18" s="1"/>
  <c r="U41" i="18"/>
  <c r="T41" i="18"/>
  <c r="M41" i="18"/>
  <c r="L41" i="18"/>
  <c r="K41" i="18"/>
  <c r="G41" i="18"/>
  <c r="F41" i="18"/>
  <c r="E41" i="18"/>
  <c r="BR40" i="18"/>
  <c r="BK40" i="18"/>
  <c r="BJ40" i="18"/>
  <c r="BI40" i="18"/>
  <c r="BH40" i="18"/>
  <c r="AE40" i="18"/>
  <c r="AD40" i="18"/>
  <c r="AC40" i="18"/>
  <c r="V40" i="18"/>
  <c r="U40" i="18"/>
  <c r="T40" i="18"/>
  <c r="W40" i="18" s="1"/>
  <c r="M40" i="18"/>
  <c r="L40" i="18"/>
  <c r="K40" i="18"/>
  <c r="G40" i="18"/>
  <c r="F40" i="18"/>
  <c r="E40" i="18"/>
  <c r="BR39" i="18"/>
  <c r="BK39" i="18"/>
  <c r="BJ39" i="18"/>
  <c r="BI39" i="18"/>
  <c r="BH39" i="18"/>
  <c r="AE39" i="18"/>
  <c r="AD39" i="18"/>
  <c r="AG39" i="18" s="1"/>
  <c r="AC39" i="18"/>
  <c r="AF39" i="18" s="1"/>
  <c r="V39" i="18"/>
  <c r="Y39" i="18" s="1"/>
  <c r="U39" i="18"/>
  <c r="X39" i="18" s="1"/>
  <c r="T39" i="18"/>
  <c r="M39" i="18"/>
  <c r="L39" i="18"/>
  <c r="K39" i="18"/>
  <c r="N40" i="18" s="1"/>
  <c r="G39" i="18"/>
  <c r="F39" i="18"/>
  <c r="E39" i="18"/>
  <c r="BR38" i="18"/>
  <c r="BK38" i="18"/>
  <c r="BJ38" i="18"/>
  <c r="BI38" i="18"/>
  <c r="BH38" i="18"/>
  <c r="AE38" i="18"/>
  <c r="AH38" i="18" s="1"/>
  <c r="AD38" i="18"/>
  <c r="AG38" i="18" s="1"/>
  <c r="AC38" i="18"/>
  <c r="V38" i="18"/>
  <c r="U38" i="18"/>
  <c r="T38" i="18"/>
  <c r="W38" i="18" s="1"/>
  <c r="P38" i="18"/>
  <c r="M38" i="18"/>
  <c r="L38" i="18"/>
  <c r="O39" i="18" s="1"/>
  <c r="K38" i="18"/>
  <c r="G38" i="18"/>
  <c r="F38" i="18"/>
  <c r="E38" i="18"/>
  <c r="BR37" i="18"/>
  <c r="BK37" i="18"/>
  <c r="BJ37" i="18"/>
  <c r="BI37" i="18"/>
  <c r="BH37" i="18"/>
  <c r="AE37" i="18"/>
  <c r="AD37" i="18"/>
  <c r="AG37" i="18" s="1"/>
  <c r="AC37" i="18"/>
  <c r="V37" i="18"/>
  <c r="U37" i="18"/>
  <c r="T37" i="18"/>
  <c r="W37" i="18" s="1"/>
  <c r="M37" i="18"/>
  <c r="L37" i="18"/>
  <c r="K37" i="18"/>
  <c r="G37" i="18"/>
  <c r="F37" i="18"/>
  <c r="E37" i="18"/>
  <c r="BR36" i="18"/>
  <c r="BK36" i="18"/>
  <c r="BJ36" i="18"/>
  <c r="BI36" i="18"/>
  <c r="BH36" i="18"/>
  <c r="AE36" i="18"/>
  <c r="AD36" i="18"/>
  <c r="AC36" i="18"/>
  <c r="V36" i="18"/>
  <c r="U36" i="18"/>
  <c r="X36" i="18" s="1"/>
  <c r="T36" i="18"/>
  <c r="W36" i="18" s="1"/>
  <c r="M36" i="18"/>
  <c r="L36" i="18"/>
  <c r="K36" i="18"/>
  <c r="G36" i="18"/>
  <c r="F36" i="18"/>
  <c r="E36" i="18"/>
  <c r="BR35" i="18"/>
  <c r="BK35" i="18"/>
  <c r="BJ35" i="18"/>
  <c r="BI35" i="18"/>
  <c r="BH35" i="18"/>
  <c r="AE35" i="18"/>
  <c r="AH35" i="18" s="1"/>
  <c r="AD35" i="18"/>
  <c r="AG35" i="18" s="1"/>
  <c r="AC35" i="18"/>
  <c r="AF35" i="18" s="1"/>
  <c r="V35" i="18"/>
  <c r="U35" i="18"/>
  <c r="X35" i="18" s="1"/>
  <c r="T35" i="18"/>
  <c r="M35" i="18"/>
  <c r="L35" i="18"/>
  <c r="K35" i="18"/>
  <c r="N36" i="18" s="1"/>
  <c r="G35" i="18"/>
  <c r="F35" i="18"/>
  <c r="E35" i="18"/>
  <c r="BR34" i="18"/>
  <c r="BK34" i="18"/>
  <c r="BJ34" i="18"/>
  <c r="BI34" i="18"/>
  <c r="BH34" i="18"/>
  <c r="AH34" i="18"/>
  <c r="AE34" i="18"/>
  <c r="AD34" i="18"/>
  <c r="AG34" i="18" s="1"/>
  <c r="AC34" i="18"/>
  <c r="AF34" i="18" s="1"/>
  <c r="V34" i="18"/>
  <c r="U34" i="18"/>
  <c r="T34" i="18"/>
  <c r="W34" i="18" s="1"/>
  <c r="M34" i="18"/>
  <c r="L34" i="18"/>
  <c r="K34" i="18"/>
  <c r="G34" i="18"/>
  <c r="F34" i="18"/>
  <c r="E34" i="18"/>
  <c r="BR33" i="18"/>
  <c r="BK33" i="18"/>
  <c r="BJ33" i="18"/>
  <c r="BI33" i="18"/>
  <c r="BH33" i="18"/>
  <c r="AE33" i="18"/>
  <c r="AD33" i="18"/>
  <c r="AC33" i="18"/>
  <c r="V33" i="18"/>
  <c r="U33" i="18"/>
  <c r="T33" i="18"/>
  <c r="M33" i="18"/>
  <c r="P34" i="18" s="1"/>
  <c r="L33" i="18"/>
  <c r="K33" i="18"/>
  <c r="G33" i="18"/>
  <c r="F33" i="18"/>
  <c r="E33" i="18"/>
  <c r="BR32" i="18"/>
  <c r="BK32" i="18"/>
  <c r="BJ32" i="18"/>
  <c r="BI32" i="18"/>
  <c r="BH32" i="18"/>
  <c r="AE32" i="18"/>
  <c r="AD32" i="18"/>
  <c r="AG32" i="18" s="1"/>
  <c r="AC32" i="18"/>
  <c r="V32" i="18"/>
  <c r="U32" i="18"/>
  <c r="T32" i="18"/>
  <c r="W32" i="18" s="1"/>
  <c r="N32" i="18"/>
  <c r="M32" i="18"/>
  <c r="L32" i="18"/>
  <c r="K32" i="18"/>
  <c r="G32" i="18"/>
  <c r="F32" i="18"/>
  <c r="E32" i="18"/>
  <c r="BR31" i="18"/>
  <c r="BK31" i="18"/>
  <c r="BJ31" i="18"/>
  <c r="BI31" i="18"/>
  <c r="BH31" i="18"/>
  <c r="AG31" i="18"/>
  <c r="AE31" i="18"/>
  <c r="AD31" i="18"/>
  <c r="AC31" i="18"/>
  <c r="AF31" i="18" s="1"/>
  <c r="V31" i="18"/>
  <c r="Y31" i="18" s="1"/>
  <c r="U31" i="18"/>
  <c r="T31" i="18"/>
  <c r="W31" i="18" s="1"/>
  <c r="M31" i="18"/>
  <c r="L31" i="18"/>
  <c r="O31" i="18" s="1"/>
  <c r="K31" i="18"/>
  <c r="G31" i="18"/>
  <c r="F31" i="18"/>
  <c r="E31" i="18"/>
  <c r="BR30" i="18"/>
  <c r="BK30" i="18"/>
  <c r="BJ30" i="18"/>
  <c r="BI30" i="18"/>
  <c r="BH30" i="18"/>
  <c r="AE30" i="18"/>
  <c r="AH30" i="18" s="1"/>
  <c r="AD30" i="18"/>
  <c r="AC30" i="18"/>
  <c r="V30" i="18"/>
  <c r="Y30" i="18" s="1"/>
  <c r="U30" i="18"/>
  <c r="T30" i="18"/>
  <c r="M30" i="18"/>
  <c r="P30" i="18" s="1"/>
  <c r="L30" i="18"/>
  <c r="K30" i="18"/>
  <c r="G30" i="18"/>
  <c r="F30" i="18"/>
  <c r="E30" i="18"/>
  <c r="BR29" i="18"/>
  <c r="BK29" i="18"/>
  <c r="BJ29" i="18"/>
  <c r="BI29" i="18"/>
  <c r="BH29" i="18"/>
  <c r="AE29" i="18"/>
  <c r="AD29" i="18"/>
  <c r="AC29" i="18"/>
  <c r="AF29" i="18" s="1"/>
  <c r="V29" i="18"/>
  <c r="U29" i="18"/>
  <c r="T29" i="18"/>
  <c r="M29" i="18"/>
  <c r="L29" i="18"/>
  <c r="K29" i="18"/>
  <c r="G29" i="18"/>
  <c r="F29" i="18"/>
  <c r="E29" i="18"/>
  <c r="BR28" i="18"/>
  <c r="BK28" i="18"/>
  <c r="BJ28" i="18"/>
  <c r="BI28" i="18"/>
  <c r="BH28" i="18"/>
  <c r="AE28" i="18"/>
  <c r="AD28" i="18"/>
  <c r="AC28" i="18"/>
  <c r="V28" i="18"/>
  <c r="U28" i="18"/>
  <c r="X28" i="18" s="1"/>
  <c r="T28" i="18"/>
  <c r="M28" i="18"/>
  <c r="L28" i="18"/>
  <c r="K28" i="18"/>
  <c r="G28" i="18"/>
  <c r="F28" i="18"/>
  <c r="E28" i="18"/>
  <c r="BR27" i="18"/>
  <c r="BK27" i="18"/>
  <c r="BJ27" i="18"/>
  <c r="BI27" i="18"/>
  <c r="BH27" i="18"/>
  <c r="AE27" i="18"/>
  <c r="AD27" i="18"/>
  <c r="AG27" i="18" s="1"/>
  <c r="AC27" i="18"/>
  <c r="V27" i="18"/>
  <c r="Y27" i="18" s="1"/>
  <c r="U27" i="18"/>
  <c r="T27" i="18"/>
  <c r="M27" i="18"/>
  <c r="L27" i="18"/>
  <c r="K27" i="18"/>
  <c r="G27" i="18"/>
  <c r="F27" i="18"/>
  <c r="E27" i="18"/>
  <c r="BR26" i="18"/>
  <c r="BK26" i="18"/>
  <c r="BJ26" i="18"/>
  <c r="BI26" i="18"/>
  <c r="BH26" i="18"/>
  <c r="AE26" i="18"/>
  <c r="AH26" i="18" s="1"/>
  <c r="AD26" i="18"/>
  <c r="AG26" i="18" s="1"/>
  <c r="AC26" i="18"/>
  <c r="V26" i="18"/>
  <c r="U26" i="18"/>
  <c r="X26" i="18" s="1"/>
  <c r="T26" i="18"/>
  <c r="W26" i="18" s="1"/>
  <c r="M26" i="18"/>
  <c r="L26" i="18"/>
  <c r="K26" i="18"/>
  <c r="G26" i="18"/>
  <c r="F26" i="18"/>
  <c r="E26" i="18"/>
  <c r="BR25" i="18"/>
  <c r="BK25" i="18"/>
  <c r="BJ25" i="18"/>
  <c r="BI25" i="18"/>
  <c r="BH25" i="18"/>
  <c r="AE25" i="18"/>
  <c r="AH25" i="18" s="1"/>
  <c r="AD25" i="18"/>
  <c r="AC25" i="18"/>
  <c r="V25" i="18"/>
  <c r="Y25" i="18" s="1"/>
  <c r="U25" i="18"/>
  <c r="T25" i="18"/>
  <c r="M25" i="18"/>
  <c r="L25" i="18"/>
  <c r="K25" i="18"/>
  <c r="G25" i="18"/>
  <c r="F25" i="18"/>
  <c r="E25" i="18"/>
  <c r="BR24" i="18"/>
  <c r="BK24" i="18"/>
  <c r="BJ24" i="18"/>
  <c r="BI24" i="18"/>
  <c r="BH24" i="18"/>
  <c r="AE24" i="18"/>
  <c r="AD24" i="18"/>
  <c r="AG24" i="18" s="1"/>
  <c r="AC24" i="18"/>
  <c r="V24" i="18"/>
  <c r="U24" i="18"/>
  <c r="X24" i="18" s="1"/>
  <c r="T24" i="18"/>
  <c r="W24" i="18" s="1"/>
  <c r="M24" i="18"/>
  <c r="L24" i="18"/>
  <c r="K24" i="18"/>
  <c r="N24" i="18" s="1"/>
  <c r="G24" i="18"/>
  <c r="F24" i="18"/>
  <c r="E24" i="18"/>
  <c r="BR23" i="18"/>
  <c r="BK23" i="18"/>
  <c r="BJ23" i="18"/>
  <c r="BI23" i="18"/>
  <c r="BH23" i="18"/>
  <c r="AG23" i="18"/>
  <c r="AE23" i="18"/>
  <c r="AD23" i="18"/>
  <c r="AC23" i="18"/>
  <c r="AF23" i="18" s="1"/>
  <c r="V23" i="18"/>
  <c r="U23" i="18"/>
  <c r="X23" i="18" s="1"/>
  <c r="T23" i="18"/>
  <c r="O23" i="18"/>
  <c r="M23" i="18"/>
  <c r="L23" i="18"/>
  <c r="K23" i="18"/>
  <c r="G23" i="18"/>
  <c r="F23" i="18"/>
  <c r="E23" i="18"/>
  <c r="BR22" i="18"/>
  <c r="BK22" i="18"/>
  <c r="BJ22" i="18"/>
  <c r="BI22" i="18"/>
  <c r="BH22" i="18"/>
  <c r="AE22" i="18"/>
  <c r="AD22" i="18"/>
  <c r="AC22" i="18"/>
  <c r="AF22" i="18" s="1"/>
  <c r="W22" i="18"/>
  <c r="V22" i="18"/>
  <c r="Y22" i="18" s="1"/>
  <c r="U22" i="18"/>
  <c r="T22" i="18"/>
  <c r="M22" i="18"/>
  <c r="P22" i="18" s="1"/>
  <c r="L22" i="18"/>
  <c r="K22" i="18"/>
  <c r="G22" i="18"/>
  <c r="F22" i="18"/>
  <c r="E22" i="18"/>
  <c r="BR21" i="18"/>
  <c r="BK21" i="18"/>
  <c r="BJ21" i="18"/>
  <c r="BI21" i="18"/>
  <c r="BH21" i="18"/>
  <c r="AE21" i="18"/>
  <c r="AH21" i="18" s="1"/>
  <c r="AD21" i="18"/>
  <c r="AG21" i="18" s="1"/>
  <c r="AC21" i="18"/>
  <c r="V21" i="18"/>
  <c r="U21" i="18"/>
  <c r="T21" i="18"/>
  <c r="W21" i="18" s="1"/>
  <c r="M21" i="18"/>
  <c r="L21" i="18"/>
  <c r="K21" i="18"/>
  <c r="G21" i="18"/>
  <c r="F21" i="18"/>
  <c r="E21" i="18"/>
  <c r="BR20" i="18"/>
  <c r="BK20" i="18"/>
  <c r="BJ20" i="18"/>
  <c r="BI20" i="18"/>
  <c r="BH20" i="18"/>
  <c r="AE20" i="18"/>
  <c r="AH20" i="18" s="1"/>
  <c r="AD20" i="18"/>
  <c r="AC20" i="18"/>
  <c r="V20" i="18"/>
  <c r="U20" i="18"/>
  <c r="X20" i="18" s="1"/>
  <c r="T20" i="18"/>
  <c r="M20" i="18"/>
  <c r="L20" i="18"/>
  <c r="K20" i="18"/>
  <c r="G20" i="18"/>
  <c r="F20" i="18"/>
  <c r="E20" i="18"/>
  <c r="BR19" i="18"/>
  <c r="BK19" i="18"/>
  <c r="BJ19" i="18"/>
  <c r="BI19" i="18"/>
  <c r="BH19" i="18"/>
  <c r="AG19" i="18"/>
  <c r="AE19" i="18"/>
  <c r="AD19" i="18"/>
  <c r="AC19" i="18"/>
  <c r="AF19" i="18" s="1"/>
  <c r="V19" i="18"/>
  <c r="U19" i="18"/>
  <c r="T19" i="18"/>
  <c r="W19" i="18" s="1"/>
  <c r="M19" i="18"/>
  <c r="L19" i="18"/>
  <c r="O19" i="18" s="1"/>
  <c r="K19" i="18"/>
  <c r="N20" i="18" s="1"/>
  <c r="G19" i="18"/>
  <c r="F19" i="18"/>
  <c r="E19" i="18"/>
  <c r="BR18" i="18"/>
  <c r="BK18" i="18"/>
  <c r="BJ18" i="18"/>
  <c r="BI18" i="18"/>
  <c r="BH18" i="18"/>
  <c r="AE18" i="18"/>
  <c r="AH18" i="18" s="1"/>
  <c r="AD18" i="18"/>
  <c r="AC18" i="18"/>
  <c r="V18" i="18"/>
  <c r="U18" i="18"/>
  <c r="X18" i="18" s="1"/>
  <c r="T18" i="18"/>
  <c r="M18" i="18"/>
  <c r="P18" i="18" s="1"/>
  <c r="L18" i="18"/>
  <c r="K18" i="18"/>
  <c r="G18" i="18"/>
  <c r="F18" i="18"/>
  <c r="E18" i="18"/>
  <c r="BR17" i="18"/>
  <c r="BK17" i="18"/>
  <c r="BJ17" i="18"/>
  <c r="BI17" i="18"/>
  <c r="BH17" i="18"/>
  <c r="AE17" i="18"/>
  <c r="AD17" i="18"/>
  <c r="AC17" i="18"/>
  <c r="V17" i="18"/>
  <c r="U17" i="18"/>
  <c r="T17" i="18"/>
  <c r="M17" i="18"/>
  <c r="L17" i="18"/>
  <c r="K17" i="18"/>
  <c r="G17" i="18"/>
  <c r="F17" i="18"/>
  <c r="E17" i="18"/>
  <c r="BR16" i="18"/>
  <c r="BK16" i="18"/>
  <c r="BJ16" i="18"/>
  <c r="BI16" i="18"/>
  <c r="BH16" i="18"/>
  <c r="AC16" i="18"/>
  <c r="T16" i="18"/>
  <c r="W16" i="18" s="1"/>
  <c r="M16" i="18"/>
  <c r="L16" i="18"/>
  <c r="K16" i="18"/>
  <c r="G16" i="18"/>
  <c r="F16" i="18"/>
  <c r="E16" i="18"/>
  <c r="BR15" i="18"/>
  <c r="BK15" i="18"/>
  <c r="BJ15" i="18"/>
  <c r="BI15" i="18"/>
  <c r="BH15" i="18"/>
  <c r="AC15" i="18"/>
  <c r="T15" i="18"/>
  <c r="W15" i="18" s="1"/>
  <c r="M15" i="18"/>
  <c r="L15" i="18"/>
  <c r="K15" i="18"/>
  <c r="N16" i="18" s="1"/>
  <c r="G15" i="18"/>
  <c r="F15" i="18"/>
  <c r="E15" i="18"/>
  <c r="BR14" i="18"/>
  <c r="BK14" i="18"/>
  <c r="BJ14" i="18"/>
  <c r="BI14" i="18"/>
  <c r="BH14" i="18"/>
  <c r="AC14" i="18"/>
  <c r="T14" i="18"/>
  <c r="M14" i="18"/>
  <c r="P14" i="18" s="1"/>
  <c r="L14" i="18"/>
  <c r="K14" i="18"/>
  <c r="G14" i="18"/>
  <c r="F14" i="18"/>
  <c r="E14" i="18"/>
  <c r="BR13" i="18"/>
  <c r="BK13" i="18"/>
  <c r="BJ13" i="18"/>
  <c r="BI13" i="18"/>
  <c r="BH13" i="18"/>
  <c r="AC13" i="18"/>
  <c r="T13" i="18"/>
  <c r="M13" i="18"/>
  <c r="L13" i="18"/>
  <c r="K13" i="18"/>
  <c r="G13" i="18"/>
  <c r="F13" i="18"/>
  <c r="E13" i="18"/>
  <c r="BR12" i="18"/>
  <c r="BK12" i="18"/>
  <c r="BJ12" i="18"/>
  <c r="BI12" i="18"/>
  <c r="BH12" i="18"/>
  <c r="AC12" i="18"/>
  <c r="AF13" i="18" s="1"/>
  <c r="T12" i="18"/>
  <c r="N12" i="18"/>
  <c r="M12" i="18"/>
  <c r="L12" i="18"/>
  <c r="K12" i="18"/>
  <c r="G12" i="18"/>
  <c r="F12" i="18"/>
  <c r="E12" i="18"/>
  <c r="BR11" i="18"/>
  <c r="BK11" i="18"/>
  <c r="BJ11" i="18"/>
  <c r="BI11" i="18"/>
  <c r="BH11" i="18"/>
  <c r="AC11" i="18"/>
  <c r="T11" i="18"/>
  <c r="W11" i="18" s="1"/>
  <c r="O11" i="18"/>
  <c r="M11" i="18"/>
  <c r="L11" i="18"/>
  <c r="K11" i="18"/>
  <c r="G11" i="18"/>
  <c r="F11" i="18"/>
  <c r="E11" i="18"/>
  <c r="BR10" i="18"/>
  <c r="BK10" i="18"/>
  <c r="BJ10" i="18"/>
  <c r="BI10" i="18"/>
  <c r="BH10" i="18"/>
  <c r="AF10" i="18"/>
  <c r="AC10" i="18"/>
  <c r="T10" i="18"/>
  <c r="P10" i="18"/>
  <c r="M10" i="18"/>
  <c r="L10" i="18"/>
  <c r="K10" i="18"/>
  <c r="G10" i="18"/>
  <c r="F10" i="18"/>
  <c r="E10" i="18"/>
  <c r="BR9" i="18"/>
  <c r="BK9" i="18"/>
  <c r="BJ9" i="18"/>
  <c r="BI9" i="18"/>
  <c r="BH9" i="18"/>
  <c r="AC9" i="18"/>
  <c r="T9" i="18"/>
  <c r="M9" i="18"/>
  <c r="L9" i="18"/>
  <c r="K9" i="18"/>
  <c r="G9" i="18"/>
  <c r="F9" i="18"/>
  <c r="E9" i="18"/>
  <c r="BR8" i="18"/>
  <c r="BK8" i="18"/>
  <c r="BJ8" i="18"/>
  <c r="BI8" i="18"/>
  <c r="BH8" i="18"/>
  <c r="AC8" i="18"/>
  <c r="AF9" i="18" s="1"/>
  <c r="T8" i="18"/>
  <c r="W8" i="18" s="1"/>
  <c r="M8" i="18"/>
  <c r="L8" i="18"/>
  <c r="K8" i="18"/>
  <c r="G8" i="18"/>
  <c r="F8" i="18"/>
  <c r="E8" i="18"/>
  <c r="BR7" i="18"/>
  <c r="BK7" i="18"/>
  <c r="BJ7" i="18"/>
  <c r="BI7" i="18"/>
  <c r="BH7" i="18"/>
  <c r="AN7" i="18"/>
  <c r="AN8" i="18" s="1"/>
  <c r="AM7" i="18"/>
  <c r="AP7" i="18" s="1"/>
  <c r="AL7" i="18"/>
  <c r="AO7" i="18" s="1"/>
  <c r="AC7" i="18"/>
  <c r="W7" i="18"/>
  <c r="T7" i="18"/>
  <c r="M7" i="18"/>
  <c r="L7" i="18"/>
  <c r="K7" i="18"/>
  <c r="G7" i="18"/>
  <c r="F7" i="18"/>
  <c r="E7" i="18"/>
  <c r="BK6" i="18"/>
  <c r="BJ6" i="18"/>
  <c r="BI6" i="18"/>
  <c r="BH6" i="18"/>
  <c r="AK6" i="18"/>
  <c r="AT6" i="18" s="1"/>
  <c r="AW6" i="18" s="1"/>
  <c r="AK7" i="18" s="1"/>
  <c r="AJ6" i="18"/>
  <c r="AS6" i="18" s="1"/>
  <c r="AI6" i="18"/>
  <c r="AC6" i="18"/>
  <c r="T6" i="18"/>
  <c r="M6" i="18"/>
  <c r="L6" i="18"/>
  <c r="K6" i="18"/>
  <c r="AE5" i="18"/>
  <c r="AH136" i="18" s="1"/>
  <c r="AC5" i="18"/>
  <c r="W256" i="17"/>
  <c r="W179" i="17"/>
  <c r="AH146" i="17"/>
  <c r="W129" i="17"/>
  <c r="W102" i="17"/>
  <c r="W80" i="17"/>
  <c r="BG71" i="17"/>
  <c r="BK71" i="17" s="1"/>
  <c r="BF71" i="17"/>
  <c r="BJ71" i="17" s="1"/>
  <c r="BE71" i="17"/>
  <c r="BI71" i="17" s="1"/>
  <c r="BT62" i="17"/>
  <c r="BT63" i="17" s="1"/>
  <c r="BT64" i="17" s="1"/>
  <c r="BT65" i="17" s="1"/>
  <c r="BT66" i="17" s="1"/>
  <c r="BT67" i="17" s="1"/>
  <c r="BT68" i="17" s="1"/>
  <c r="BT69" i="17" s="1"/>
  <c r="BT70" i="17" s="1"/>
  <c r="BT71" i="17" s="1"/>
  <c r="BT72" i="17" s="1"/>
  <c r="BT73" i="17" s="1"/>
  <c r="BT74" i="17" s="1"/>
  <c r="BT75" i="17" s="1"/>
  <c r="BT76" i="17" s="1"/>
  <c r="BT77" i="17" s="1"/>
  <c r="BT78" i="17" s="1"/>
  <c r="BT79" i="17" s="1"/>
  <c r="BT80" i="17" s="1"/>
  <c r="BT81" i="17" s="1"/>
  <c r="BT82" i="17" s="1"/>
  <c r="BT83" i="17" s="1"/>
  <c r="BT84" i="17" s="1"/>
  <c r="BT85" i="17" s="1"/>
  <c r="BT86" i="17" s="1"/>
  <c r="BT87" i="17" s="1"/>
  <c r="BT88" i="17" s="1"/>
  <c r="BT89" i="17" s="1"/>
  <c r="BT90" i="17" s="1"/>
  <c r="BT91" i="17" s="1"/>
  <c r="BT92" i="17" s="1"/>
  <c r="BT93" i="17" s="1"/>
  <c r="BT94" i="17" s="1"/>
  <c r="BT95" i="17" s="1"/>
  <c r="BT96" i="17" s="1"/>
  <c r="BT97" i="17" s="1"/>
  <c r="BT98" i="17" s="1"/>
  <c r="BT99" i="17" s="1"/>
  <c r="BT100" i="17" s="1"/>
  <c r="BT101" i="17" s="1"/>
  <c r="BT102" i="17" s="1"/>
  <c r="BT103" i="17" s="1"/>
  <c r="BT104" i="17" s="1"/>
  <c r="BT105" i="17" s="1"/>
  <c r="BT106" i="17" s="1"/>
  <c r="BT107" i="17" s="1"/>
  <c r="BT108" i="17" s="1"/>
  <c r="BT109" i="17" s="1"/>
  <c r="BT110" i="17" s="1"/>
  <c r="BT111" i="17" s="1"/>
  <c r="BT112" i="17" s="1"/>
  <c r="BT113" i="17" s="1"/>
  <c r="BT114" i="17" s="1"/>
  <c r="BT115" i="17" s="1"/>
  <c r="BT116" i="17" s="1"/>
  <c r="BT117" i="17" s="1"/>
  <c r="BT118" i="17" s="1"/>
  <c r="BT119" i="17" s="1"/>
  <c r="BT120" i="17" s="1"/>
  <c r="BT121" i="17" s="1"/>
  <c r="BT122" i="17" s="1"/>
  <c r="BT123" i="17" s="1"/>
  <c r="BT124" i="17" s="1"/>
  <c r="BT125" i="17" s="1"/>
  <c r="BT126" i="17" s="1"/>
  <c r="BT127" i="17" s="1"/>
  <c r="BT128" i="17" s="1"/>
  <c r="BT129" i="17" s="1"/>
  <c r="BT130" i="17" s="1"/>
  <c r="BT131" i="17" s="1"/>
  <c r="BT132" i="17" s="1"/>
  <c r="BT133" i="17" s="1"/>
  <c r="BT134" i="17" s="1"/>
  <c r="BT135" i="17" s="1"/>
  <c r="BT136" i="17" s="1"/>
  <c r="BT137" i="17" s="1"/>
  <c r="BT138" i="17" s="1"/>
  <c r="BT139" i="17" s="1"/>
  <c r="BT140" i="17" s="1"/>
  <c r="BT141" i="17" s="1"/>
  <c r="BT142" i="17" s="1"/>
  <c r="BT143" i="17" s="1"/>
  <c r="BT144" i="17" s="1"/>
  <c r="BT145" i="17" s="1"/>
  <c r="BT146" i="17" s="1"/>
  <c r="BT147" i="17" s="1"/>
  <c r="BT148" i="17" s="1"/>
  <c r="BT149" i="17" s="1"/>
  <c r="BT150" i="17" s="1"/>
  <c r="BT151" i="17" s="1"/>
  <c r="BT152" i="17" s="1"/>
  <c r="BT153" i="17" s="1"/>
  <c r="BT154" i="17" s="1"/>
  <c r="BT155" i="17" s="1"/>
  <c r="BT156" i="17" s="1"/>
  <c r="BT157" i="17" s="1"/>
  <c r="BT158" i="17" s="1"/>
  <c r="BT159" i="17" s="1"/>
  <c r="BT160" i="17" s="1"/>
  <c r="BT161" i="17" s="1"/>
  <c r="BT162" i="17" s="1"/>
  <c r="BT163" i="17" s="1"/>
  <c r="BT164" i="17" s="1"/>
  <c r="BT165" i="17" s="1"/>
  <c r="BT166" i="17" s="1"/>
  <c r="BT167" i="17" s="1"/>
  <c r="BT168" i="17" s="1"/>
  <c r="BT169" i="17" s="1"/>
  <c r="BT170" i="17" s="1"/>
  <c r="BT171" i="17" s="1"/>
  <c r="BT172" i="17" s="1"/>
  <c r="BT173" i="17" s="1"/>
  <c r="BT174" i="17" s="1"/>
  <c r="BT175" i="17" s="1"/>
  <c r="BT176" i="17" s="1"/>
  <c r="BT177" i="17" s="1"/>
  <c r="BT178" i="17" s="1"/>
  <c r="BT179" i="17" s="1"/>
  <c r="BT180" i="17" s="1"/>
  <c r="BT181" i="17" s="1"/>
  <c r="BT182" i="17" s="1"/>
  <c r="BT183" i="17" s="1"/>
  <c r="BT184" i="17" s="1"/>
  <c r="BT185" i="17" s="1"/>
  <c r="BT186" i="17" s="1"/>
  <c r="BT187" i="17" s="1"/>
  <c r="BT188" i="17" s="1"/>
  <c r="BT189" i="17" s="1"/>
  <c r="BT190" i="17" s="1"/>
  <c r="BT191" i="17" s="1"/>
  <c r="BT192" i="17" s="1"/>
  <c r="BT193" i="17" s="1"/>
  <c r="BT194" i="17" s="1"/>
  <c r="BT195" i="17" s="1"/>
  <c r="BT196" i="17" s="1"/>
  <c r="BT197" i="17" s="1"/>
  <c r="BT198" i="17" s="1"/>
  <c r="BT199" i="17" s="1"/>
  <c r="BT200" i="17" s="1"/>
  <c r="BT201" i="17" s="1"/>
  <c r="BT202" i="17" s="1"/>
  <c r="BT203" i="17" s="1"/>
  <c r="BT204" i="17" s="1"/>
  <c r="BT205" i="17" s="1"/>
  <c r="BT206" i="17" s="1"/>
  <c r="BT207" i="17" s="1"/>
  <c r="BT208" i="17" s="1"/>
  <c r="BT209" i="17" s="1"/>
  <c r="BT210" i="17" s="1"/>
  <c r="BT211" i="17" s="1"/>
  <c r="BT212" i="17" s="1"/>
  <c r="BT213" i="17" s="1"/>
  <c r="BT214" i="17" s="1"/>
  <c r="BT215" i="17" s="1"/>
  <c r="BT216" i="17" s="1"/>
  <c r="BT217" i="17" s="1"/>
  <c r="BT218" i="17" s="1"/>
  <c r="BT219" i="17" s="1"/>
  <c r="BT220" i="17" s="1"/>
  <c r="BT221" i="17" s="1"/>
  <c r="BT222" i="17" s="1"/>
  <c r="BT223" i="17" s="1"/>
  <c r="BT224" i="17" s="1"/>
  <c r="BT225" i="17" s="1"/>
  <c r="BT226" i="17" s="1"/>
  <c r="BT227" i="17" s="1"/>
  <c r="BT228" i="17" s="1"/>
  <c r="BT229" i="17" s="1"/>
  <c r="BT230" i="17" s="1"/>
  <c r="BT231" i="17" s="1"/>
  <c r="BT232" i="17" s="1"/>
  <c r="BT233" i="17" s="1"/>
  <c r="BT234" i="17" s="1"/>
  <c r="BT235" i="17" s="1"/>
  <c r="BT236" i="17" s="1"/>
  <c r="BT237" i="17" s="1"/>
  <c r="BT238" i="17" s="1"/>
  <c r="BT239" i="17" s="1"/>
  <c r="BT240" i="17" s="1"/>
  <c r="BT241" i="17" s="1"/>
  <c r="BT242" i="17" s="1"/>
  <c r="BT243" i="17" s="1"/>
  <c r="BT244" i="17" s="1"/>
  <c r="BT245" i="17" s="1"/>
  <c r="BT246" i="17" s="1"/>
  <c r="BT247" i="17" s="1"/>
  <c r="BT248" i="17" s="1"/>
  <c r="BT249" i="17" s="1"/>
  <c r="BT250" i="17" s="1"/>
  <c r="BT251" i="17" s="1"/>
  <c r="BT252" i="17" s="1"/>
  <c r="BT253" i="17" s="1"/>
  <c r="BT254" i="17" s="1"/>
  <c r="BT255" i="17" s="1"/>
  <c r="BT256" i="17" s="1"/>
  <c r="BT257" i="17" s="1"/>
  <c r="BT258" i="17" s="1"/>
  <c r="BT259" i="17" s="1"/>
  <c r="BT260" i="17" s="1"/>
  <c r="BT261" i="17" s="1"/>
  <c r="BT262" i="17" s="1"/>
  <c r="BT263" i="17" s="1"/>
  <c r="BT264" i="17" s="1"/>
  <c r="BT265" i="17" s="1"/>
  <c r="BT266" i="17" s="1"/>
  <c r="BT267" i="17" s="1"/>
  <c r="BT268" i="17" s="1"/>
  <c r="BT269" i="17" s="1"/>
  <c r="BT270" i="17" s="1"/>
  <c r="BT271" i="17" s="1"/>
  <c r="BT272" i="17" s="1"/>
  <c r="BT273" i="17" s="1"/>
  <c r="BT274" i="17" s="1"/>
  <c r="BT275" i="17" s="1"/>
  <c r="BT276" i="17" s="1"/>
  <c r="BT277" i="17" s="1"/>
  <c r="BT278" i="17" s="1"/>
  <c r="BT279" i="17" s="1"/>
  <c r="BT280" i="17" s="1"/>
  <c r="BT281" i="17" s="1"/>
  <c r="BT282" i="17" s="1"/>
  <c r="BT283" i="17" s="1"/>
  <c r="BT284" i="17" s="1"/>
  <c r="BT285" i="17" s="1"/>
  <c r="BT286" i="17" s="1"/>
  <c r="BT287" i="17" s="1"/>
  <c r="BT288" i="17" s="1"/>
  <c r="BT289" i="17" s="1"/>
  <c r="BT290" i="17" s="1"/>
  <c r="BT291" i="17" s="1"/>
  <c r="BT292" i="17" s="1"/>
  <c r="BT293" i="17" s="1"/>
  <c r="BT294" i="17" s="1"/>
  <c r="BT295" i="17" s="1"/>
  <c r="BT296" i="17" s="1"/>
  <c r="BT297" i="17" s="1"/>
  <c r="BT298" i="17" s="1"/>
  <c r="BT299" i="17" s="1"/>
  <c r="BT300" i="17" s="1"/>
  <c r="BT301" i="17" s="1"/>
  <c r="BT302" i="17" s="1"/>
  <c r="BT303" i="17" s="1"/>
  <c r="BT304" i="17" s="1"/>
  <c r="BT305" i="17" s="1"/>
  <c r="BT306" i="17" s="1"/>
  <c r="BT307" i="17" s="1"/>
  <c r="BT308" i="17" s="1"/>
  <c r="BT309" i="17" s="1"/>
  <c r="BT310" i="17" s="1"/>
  <c r="BT311" i="17" s="1"/>
  <c r="BT312" i="17" s="1"/>
  <c r="BT313" i="17" s="1"/>
  <c r="BT314" i="17" s="1"/>
  <c r="BT315" i="17" s="1"/>
  <c r="BT316" i="17" s="1"/>
  <c r="BT317" i="17" s="1"/>
  <c r="BT318" i="17" s="1"/>
  <c r="BT319" i="17" s="1"/>
  <c r="BT320" i="17" s="1"/>
  <c r="BT321" i="17" s="1"/>
  <c r="BT322" i="17" s="1"/>
  <c r="BT323" i="17" s="1"/>
  <c r="BT324" i="17" s="1"/>
  <c r="BT325" i="17" s="1"/>
  <c r="BT326" i="17" s="1"/>
  <c r="BT327" i="17" s="1"/>
  <c r="BT328" i="17" s="1"/>
  <c r="BT329" i="17" s="1"/>
  <c r="BT330" i="17" s="1"/>
  <c r="BT331" i="17" s="1"/>
  <c r="BT332" i="17" s="1"/>
  <c r="BT333" i="17" s="1"/>
  <c r="BT334" i="17" s="1"/>
  <c r="BT335" i="17" s="1"/>
  <c r="BT336" i="17" s="1"/>
  <c r="BT337" i="17" s="1"/>
  <c r="BT338" i="17" s="1"/>
  <c r="BT339" i="17" s="1"/>
  <c r="BT340" i="17" s="1"/>
  <c r="BT341" i="17" s="1"/>
  <c r="BT342" i="17" s="1"/>
  <c r="BT343" i="17" s="1"/>
  <c r="BT344" i="17" s="1"/>
  <c r="BT345" i="17" s="1"/>
  <c r="BT346" i="17" s="1"/>
  <c r="BG61" i="17"/>
  <c r="BK61" i="17" s="1"/>
  <c r="BF61" i="17"/>
  <c r="BE62" i="17"/>
  <c r="BE63" i="17" s="1"/>
  <c r="BK60" i="17"/>
  <c r="BJ60" i="17"/>
  <c r="BI60" i="17"/>
  <c r="BK59" i="17"/>
  <c r="BJ59" i="17"/>
  <c r="BI59" i="17"/>
  <c r="BK58" i="17"/>
  <c r="BJ58" i="17"/>
  <c r="BI58" i="17"/>
  <c r="BK57" i="17"/>
  <c r="BJ57" i="17"/>
  <c r="BI57" i="17"/>
  <c r="A57" i="17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BR56" i="17"/>
  <c r="BK56" i="17"/>
  <c r="BJ56" i="17"/>
  <c r="BI56" i="17"/>
  <c r="W56" i="17"/>
  <c r="T56" i="17"/>
  <c r="M56" i="17"/>
  <c r="P56" i="17" s="1"/>
  <c r="L56" i="17"/>
  <c r="O56" i="17" s="1"/>
  <c r="K56" i="17"/>
  <c r="G56" i="17"/>
  <c r="G57" i="17" s="1"/>
  <c r="F56" i="17"/>
  <c r="F57" i="17" s="1"/>
  <c r="E56" i="17"/>
  <c r="E57" i="17" s="1"/>
  <c r="BR55" i="17"/>
  <c r="BK55" i="17"/>
  <c r="BJ55" i="17"/>
  <c r="BI55" i="17"/>
  <c r="V55" i="17"/>
  <c r="U55" i="17"/>
  <c r="T55" i="17"/>
  <c r="N55" i="17"/>
  <c r="M55" i="17"/>
  <c r="L55" i="17"/>
  <c r="K55" i="17"/>
  <c r="G55" i="17"/>
  <c r="F55" i="17"/>
  <c r="E55" i="17"/>
  <c r="BR54" i="17"/>
  <c r="BK54" i="17"/>
  <c r="BJ54" i="17"/>
  <c r="BI54" i="17"/>
  <c r="BH54" i="17"/>
  <c r="AE54" i="17"/>
  <c r="AH54" i="17" s="1"/>
  <c r="AD54" i="17"/>
  <c r="AG54" i="17" s="1"/>
  <c r="AC54" i="17"/>
  <c r="AF54" i="17" s="1"/>
  <c r="V54" i="17"/>
  <c r="U54" i="17"/>
  <c r="T54" i="17"/>
  <c r="M54" i="17"/>
  <c r="L54" i="17"/>
  <c r="K54" i="17"/>
  <c r="G54" i="17"/>
  <c r="F54" i="17"/>
  <c r="E54" i="17"/>
  <c r="BR53" i="17"/>
  <c r="BK53" i="17"/>
  <c r="BJ53" i="17"/>
  <c r="BI53" i="17"/>
  <c r="BH53" i="17"/>
  <c r="AH53" i="17"/>
  <c r="AE53" i="17"/>
  <c r="AD53" i="17"/>
  <c r="AC53" i="17"/>
  <c r="V53" i="17"/>
  <c r="U53" i="17"/>
  <c r="X54" i="17" s="1"/>
  <c r="T53" i="17"/>
  <c r="W53" i="17" s="1"/>
  <c r="M53" i="17"/>
  <c r="L53" i="17"/>
  <c r="K53" i="17"/>
  <c r="G53" i="17"/>
  <c r="F53" i="17"/>
  <c r="E53" i="17"/>
  <c r="BR52" i="17"/>
  <c r="BK52" i="17"/>
  <c r="BJ52" i="17"/>
  <c r="BI52" i="17"/>
  <c r="BH52" i="17"/>
  <c r="AE52" i="17"/>
  <c r="AD52" i="17"/>
  <c r="AC52" i="17"/>
  <c r="V52" i="17"/>
  <c r="Y53" i="17" s="1"/>
  <c r="U52" i="17"/>
  <c r="T52" i="17"/>
  <c r="W52" i="17" s="1"/>
  <c r="M52" i="17"/>
  <c r="L52" i="17"/>
  <c r="K52" i="17"/>
  <c r="N53" i="17" s="1"/>
  <c r="G52" i="17"/>
  <c r="F52" i="17"/>
  <c r="E52" i="17"/>
  <c r="BR51" i="17"/>
  <c r="BK51" i="17"/>
  <c r="BJ51" i="17"/>
  <c r="BI51" i="17"/>
  <c r="BH51" i="17"/>
  <c r="AE51" i="17"/>
  <c r="AD51" i="17"/>
  <c r="AC51" i="17"/>
  <c r="AF52" i="17" s="1"/>
  <c r="V51" i="17"/>
  <c r="U51" i="17"/>
  <c r="X51" i="17" s="1"/>
  <c r="T51" i="17"/>
  <c r="M51" i="17"/>
  <c r="L51" i="17"/>
  <c r="O52" i="17" s="1"/>
  <c r="K51" i="17"/>
  <c r="G51" i="17"/>
  <c r="F51" i="17"/>
  <c r="E51" i="17"/>
  <c r="BR50" i="17"/>
  <c r="BK50" i="17"/>
  <c r="BJ50" i="17"/>
  <c r="BI50" i="17"/>
  <c r="BH50" i="17"/>
  <c r="AE50" i="17"/>
  <c r="AH51" i="17" s="1"/>
  <c r="AD50" i="17"/>
  <c r="AG50" i="17" s="1"/>
  <c r="AC50" i="17"/>
  <c r="AF50" i="17" s="1"/>
  <c r="V50" i="17"/>
  <c r="U50" i="17"/>
  <c r="T50" i="17"/>
  <c r="W51" i="17" s="1"/>
  <c r="M50" i="17"/>
  <c r="P51" i="17" s="1"/>
  <c r="L50" i="17"/>
  <c r="K50" i="17"/>
  <c r="G50" i="17"/>
  <c r="F50" i="17"/>
  <c r="E50" i="17"/>
  <c r="BR49" i="17"/>
  <c r="BK49" i="17"/>
  <c r="BJ49" i="17"/>
  <c r="BI49" i="17"/>
  <c r="BH49" i="17"/>
  <c r="AE49" i="17"/>
  <c r="AH50" i="17" s="1"/>
  <c r="AD49" i="17"/>
  <c r="AC49" i="17"/>
  <c r="V49" i="17"/>
  <c r="U49" i="17"/>
  <c r="X50" i="17" s="1"/>
  <c r="T49" i="17"/>
  <c r="W50" i="17" s="1"/>
  <c r="M49" i="17"/>
  <c r="P50" i="17" s="1"/>
  <c r="L49" i="17"/>
  <c r="K49" i="17"/>
  <c r="G49" i="17"/>
  <c r="F49" i="17"/>
  <c r="E49" i="17"/>
  <c r="BR48" i="17"/>
  <c r="BK48" i="17"/>
  <c r="BJ48" i="17"/>
  <c r="BI48" i="17"/>
  <c r="BH48" i="17"/>
  <c r="AE48" i="17"/>
  <c r="AH48" i="17" s="1"/>
  <c r="AD48" i="17"/>
  <c r="AC48" i="17"/>
  <c r="V48" i="17"/>
  <c r="Y49" i="17" s="1"/>
  <c r="U48" i="17"/>
  <c r="X49" i="17" s="1"/>
  <c r="T48" i="17"/>
  <c r="W48" i="17" s="1"/>
  <c r="M48" i="17"/>
  <c r="L48" i="17"/>
  <c r="K48" i="17"/>
  <c r="G48" i="17"/>
  <c r="F48" i="17"/>
  <c r="E48" i="17"/>
  <c r="BR47" i="17"/>
  <c r="BK47" i="17"/>
  <c r="BJ47" i="17"/>
  <c r="BI47" i="17"/>
  <c r="BH47" i="17"/>
  <c r="AE47" i="17"/>
  <c r="AD47" i="17"/>
  <c r="AG48" i="17" s="1"/>
  <c r="AC47" i="17"/>
  <c r="V47" i="17"/>
  <c r="Y47" i="17" s="1"/>
  <c r="U47" i="17"/>
  <c r="T47" i="17"/>
  <c r="M47" i="17"/>
  <c r="L47" i="17"/>
  <c r="O48" i="17" s="1"/>
  <c r="K47" i="17"/>
  <c r="N47" i="17" s="1"/>
  <c r="G47" i="17"/>
  <c r="F47" i="17"/>
  <c r="E47" i="17"/>
  <c r="BR46" i="17"/>
  <c r="BK46" i="17"/>
  <c r="BJ46" i="17"/>
  <c r="BI46" i="17"/>
  <c r="BH46" i="17"/>
  <c r="AH46" i="17"/>
  <c r="AG46" i="17"/>
  <c r="AE46" i="17"/>
  <c r="AD46" i="17"/>
  <c r="AC46" i="17"/>
  <c r="V46" i="17"/>
  <c r="U46" i="17"/>
  <c r="T46" i="17"/>
  <c r="W47" i="17" s="1"/>
  <c r="M46" i="17"/>
  <c r="P47" i="17" s="1"/>
  <c r="L46" i="17"/>
  <c r="K46" i="17"/>
  <c r="G46" i="17"/>
  <c r="F46" i="17"/>
  <c r="E46" i="17"/>
  <c r="BR45" i="17"/>
  <c r="BK45" i="17"/>
  <c r="BJ45" i="17"/>
  <c r="BI45" i="17"/>
  <c r="BH45" i="17"/>
  <c r="AE45" i="17"/>
  <c r="AH45" i="17" s="1"/>
  <c r="AD45" i="17"/>
  <c r="AC45" i="17"/>
  <c r="V45" i="17"/>
  <c r="U45" i="17"/>
  <c r="X46" i="17" s="1"/>
  <c r="T45" i="17"/>
  <c r="M45" i="17"/>
  <c r="L45" i="17"/>
  <c r="K45" i="17"/>
  <c r="G45" i="17"/>
  <c r="F45" i="17"/>
  <c r="E45" i="17"/>
  <c r="BR44" i="17"/>
  <c r="BK44" i="17"/>
  <c r="BJ44" i="17"/>
  <c r="BI44" i="17"/>
  <c r="BH44" i="17"/>
  <c r="AE44" i="17"/>
  <c r="AD44" i="17"/>
  <c r="AC44" i="17"/>
  <c r="AF45" i="17" s="1"/>
  <c r="V44" i="17"/>
  <c r="U44" i="17"/>
  <c r="T44" i="17"/>
  <c r="M44" i="17"/>
  <c r="L44" i="17"/>
  <c r="K44" i="17"/>
  <c r="G44" i="17"/>
  <c r="F44" i="17"/>
  <c r="E44" i="17"/>
  <c r="BR43" i="17"/>
  <c r="BK43" i="17"/>
  <c r="BJ43" i="17"/>
  <c r="BI43" i="17"/>
  <c r="BH43" i="17"/>
  <c r="AG43" i="17"/>
  <c r="AE43" i="17"/>
  <c r="AD43" i="17"/>
  <c r="AC43" i="17"/>
  <c r="V43" i="17"/>
  <c r="U43" i="17"/>
  <c r="T43" i="17"/>
  <c r="M43" i="17"/>
  <c r="L43" i="17"/>
  <c r="K43" i="17"/>
  <c r="N43" i="17" s="1"/>
  <c r="G43" i="17"/>
  <c r="F43" i="17"/>
  <c r="E43" i="17"/>
  <c r="BR42" i="17"/>
  <c r="BK42" i="17"/>
  <c r="BJ42" i="17"/>
  <c r="BI42" i="17"/>
  <c r="BH42" i="17"/>
  <c r="AE42" i="17"/>
  <c r="AD42" i="17"/>
  <c r="AC42" i="17"/>
  <c r="V42" i="17"/>
  <c r="U42" i="17"/>
  <c r="T42" i="17"/>
  <c r="W43" i="17" s="1"/>
  <c r="O42" i="17"/>
  <c r="M42" i="17"/>
  <c r="P43" i="17" s="1"/>
  <c r="L42" i="17"/>
  <c r="K42" i="17"/>
  <c r="G42" i="17"/>
  <c r="F42" i="17"/>
  <c r="E42" i="17"/>
  <c r="BR41" i="17"/>
  <c r="BK41" i="17"/>
  <c r="BJ41" i="17"/>
  <c r="BI41" i="17"/>
  <c r="BH41" i="17"/>
  <c r="AE41" i="17"/>
  <c r="AH42" i="17" s="1"/>
  <c r="AD41" i="17"/>
  <c r="AC41" i="17"/>
  <c r="V41" i="17"/>
  <c r="U41" i="17"/>
  <c r="X42" i="17" s="1"/>
  <c r="T41" i="17"/>
  <c r="W42" i="17" s="1"/>
  <c r="M41" i="17"/>
  <c r="L41" i="17"/>
  <c r="K41" i="17"/>
  <c r="G41" i="17"/>
  <c r="F41" i="17"/>
  <c r="E41" i="17"/>
  <c r="BR40" i="17"/>
  <c r="BK40" i="17"/>
  <c r="BJ40" i="17"/>
  <c r="BI40" i="17"/>
  <c r="BH40" i="17"/>
  <c r="AE40" i="17"/>
  <c r="AD40" i="17"/>
  <c r="AC40" i="17"/>
  <c r="V40" i="17"/>
  <c r="U40" i="17"/>
  <c r="X41" i="17" s="1"/>
  <c r="T40" i="17"/>
  <c r="M40" i="17"/>
  <c r="L40" i="17"/>
  <c r="K40" i="17"/>
  <c r="G40" i="17"/>
  <c r="F40" i="17"/>
  <c r="E40" i="17"/>
  <c r="BR39" i="17"/>
  <c r="BK39" i="17"/>
  <c r="BJ39" i="17"/>
  <c r="BI39" i="17"/>
  <c r="BH39" i="17"/>
  <c r="AE39" i="17"/>
  <c r="AD39" i="17"/>
  <c r="AC39" i="17"/>
  <c r="V39" i="17"/>
  <c r="Y40" i="17" s="1"/>
  <c r="U39" i="17"/>
  <c r="T39" i="17"/>
  <c r="M39" i="17"/>
  <c r="L39" i="17"/>
  <c r="O40" i="17" s="1"/>
  <c r="K39" i="17"/>
  <c r="G39" i="17"/>
  <c r="F39" i="17"/>
  <c r="E39" i="17"/>
  <c r="BR38" i="17"/>
  <c r="BK38" i="17"/>
  <c r="BJ38" i="17"/>
  <c r="BI38" i="17"/>
  <c r="BH38" i="17"/>
  <c r="AH38" i="17"/>
  <c r="AE38" i="17"/>
  <c r="AD38" i="17"/>
  <c r="AG39" i="17" s="1"/>
  <c r="AC38" i="17"/>
  <c r="AF38" i="17" s="1"/>
  <c r="V38" i="17"/>
  <c r="U38" i="17"/>
  <c r="T38" i="17"/>
  <c r="P38" i="17"/>
  <c r="M38" i="17"/>
  <c r="L38" i="17"/>
  <c r="K38" i="17"/>
  <c r="N39" i="17" s="1"/>
  <c r="G38" i="17"/>
  <c r="F38" i="17"/>
  <c r="E38" i="17"/>
  <c r="BR37" i="17"/>
  <c r="BK37" i="17"/>
  <c r="BJ37" i="17"/>
  <c r="BI37" i="17"/>
  <c r="BH37" i="17"/>
  <c r="AE37" i="17"/>
  <c r="AD37" i="17"/>
  <c r="AG37" i="17" s="1"/>
  <c r="AC37" i="17"/>
  <c r="V37" i="17"/>
  <c r="U37" i="17"/>
  <c r="T37" i="17"/>
  <c r="M37" i="17"/>
  <c r="P37" i="17" s="1"/>
  <c r="L37" i="17"/>
  <c r="K37" i="17"/>
  <c r="G37" i="17"/>
  <c r="F37" i="17"/>
  <c r="E37" i="17"/>
  <c r="BR36" i="17"/>
  <c r="BK36" i="17"/>
  <c r="BJ36" i="17"/>
  <c r="BI36" i="17"/>
  <c r="BH36" i="17"/>
  <c r="AE36" i="17"/>
  <c r="AD36" i="17"/>
  <c r="AC36" i="17"/>
  <c r="AF37" i="17" s="1"/>
  <c r="V36" i="17"/>
  <c r="U36" i="17"/>
  <c r="X37" i="17" s="1"/>
  <c r="T36" i="17"/>
  <c r="W36" i="17" s="1"/>
  <c r="M36" i="17"/>
  <c r="L36" i="17"/>
  <c r="K36" i="17"/>
  <c r="N37" i="17" s="1"/>
  <c r="G36" i="17"/>
  <c r="F36" i="17"/>
  <c r="E36" i="17"/>
  <c r="BR35" i="17"/>
  <c r="BK35" i="17"/>
  <c r="BJ35" i="17"/>
  <c r="BI35" i="17"/>
  <c r="BH35" i="17"/>
  <c r="AE35" i="17"/>
  <c r="AD35" i="17"/>
  <c r="AC35" i="17"/>
  <c r="V35" i="17"/>
  <c r="Y36" i="17" s="1"/>
  <c r="U35" i="17"/>
  <c r="T35" i="17"/>
  <c r="M35" i="17"/>
  <c r="L35" i="17"/>
  <c r="O36" i="17" s="1"/>
  <c r="K35" i="17"/>
  <c r="N35" i="17" s="1"/>
  <c r="G35" i="17"/>
  <c r="F35" i="17"/>
  <c r="E35" i="17"/>
  <c r="BR34" i="17"/>
  <c r="BK34" i="17"/>
  <c r="BJ34" i="17"/>
  <c r="BI34" i="17"/>
  <c r="BH34" i="17"/>
  <c r="AE34" i="17"/>
  <c r="AD34" i="17"/>
  <c r="AC34" i="17"/>
  <c r="V34" i="17"/>
  <c r="Y34" i="17" s="1"/>
  <c r="U34" i="17"/>
  <c r="T34" i="17"/>
  <c r="O34" i="17"/>
  <c r="M34" i="17"/>
  <c r="P35" i="17" s="1"/>
  <c r="L34" i="17"/>
  <c r="K34" i="17"/>
  <c r="G34" i="17"/>
  <c r="F34" i="17"/>
  <c r="E34" i="17"/>
  <c r="BR33" i="17"/>
  <c r="BK33" i="17"/>
  <c r="BJ33" i="17"/>
  <c r="BI33" i="17"/>
  <c r="BH33" i="17"/>
  <c r="AE33" i="17"/>
  <c r="AH34" i="17" s="1"/>
  <c r="AD33" i="17"/>
  <c r="AC33" i="17"/>
  <c r="V33" i="17"/>
  <c r="U33" i="17"/>
  <c r="X34" i="17" s="1"/>
  <c r="T33" i="17"/>
  <c r="W34" i="17" s="1"/>
  <c r="M33" i="17"/>
  <c r="L33" i="17"/>
  <c r="K33" i="17"/>
  <c r="G33" i="17"/>
  <c r="F33" i="17"/>
  <c r="E33" i="17"/>
  <c r="BR32" i="17"/>
  <c r="BK32" i="17"/>
  <c r="BJ32" i="17"/>
  <c r="BI32" i="17"/>
  <c r="BH32" i="17"/>
  <c r="AE32" i="17"/>
  <c r="AD32" i="17"/>
  <c r="AC32" i="17"/>
  <c r="AF33" i="17" s="1"/>
  <c r="V32" i="17"/>
  <c r="Y33" i="17" s="1"/>
  <c r="U32" i="17"/>
  <c r="T32" i="17"/>
  <c r="M32" i="17"/>
  <c r="L32" i="17"/>
  <c r="K32" i="17"/>
  <c r="G32" i="17"/>
  <c r="F32" i="17"/>
  <c r="E32" i="17"/>
  <c r="BR31" i="17"/>
  <c r="BK31" i="17"/>
  <c r="BJ31" i="17"/>
  <c r="BI31" i="17"/>
  <c r="BH31" i="17"/>
  <c r="AE31" i="17"/>
  <c r="AD31" i="17"/>
  <c r="AC31" i="17"/>
  <c r="V31" i="17"/>
  <c r="Y32" i="17" s="1"/>
  <c r="U31" i="17"/>
  <c r="T31" i="17"/>
  <c r="M31" i="17"/>
  <c r="L31" i="17"/>
  <c r="O32" i="17" s="1"/>
  <c r="K31" i="17"/>
  <c r="N31" i="17" s="1"/>
  <c r="G31" i="17"/>
  <c r="F31" i="17"/>
  <c r="E31" i="17"/>
  <c r="BR30" i="17"/>
  <c r="BK30" i="17"/>
  <c r="BJ30" i="17"/>
  <c r="BI30" i="17"/>
  <c r="BH30" i="17"/>
  <c r="AE30" i="17"/>
  <c r="AD30" i="17"/>
  <c r="AG31" i="17" s="1"/>
  <c r="AC30" i="17"/>
  <c r="V30" i="17"/>
  <c r="Y30" i="17" s="1"/>
  <c r="U30" i="17"/>
  <c r="T30" i="17"/>
  <c r="W31" i="17" s="1"/>
  <c r="M30" i="17"/>
  <c r="L30" i="17"/>
  <c r="O30" i="17" s="1"/>
  <c r="K30" i="17"/>
  <c r="G30" i="17"/>
  <c r="F30" i="17"/>
  <c r="E30" i="17"/>
  <c r="BR29" i="17"/>
  <c r="BK29" i="17"/>
  <c r="BJ29" i="17"/>
  <c r="BI29" i="17"/>
  <c r="BH29" i="17"/>
  <c r="AE29" i="17"/>
  <c r="AD29" i="17"/>
  <c r="AG29" i="17" s="1"/>
  <c r="AC29" i="17"/>
  <c r="V29" i="17"/>
  <c r="U29" i="17"/>
  <c r="T29" i="17"/>
  <c r="M29" i="17"/>
  <c r="P29" i="17" s="1"/>
  <c r="L29" i="17"/>
  <c r="K29" i="17"/>
  <c r="G29" i="17"/>
  <c r="F29" i="17"/>
  <c r="E29" i="17"/>
  <c r="BR28" i="17"/>
  <c r="BK28" i="17"/>
  <c r="BJ28" i="17"/>
  <c r="BI28" i="17"/>
  <c r="BH28" i="17"/>
  <c r="AE28" i="17"/>
  <c r="AH28" i="17" s="1"/>
  <c r="AD28" i="17"/>
  <c r="AC28" i="17"/>
  <c r="V28" i="17"/>
  <c r="U28" i="17"/>
  <c r="X29" i="17" s="1"/>
  <c r="T28" i="17"/>
  <c r="M28" i="17"/>
  <c r="L28" i="17"/>
  <c r="K28" i="17"/>
  <c r="N29" i="17" s="1"/>
  <c r="G28" i="17"/>
  <c r="F28" i="17"/>
  <c r="E28" i="17"/>
  <c r="BR27" i="17"/>
  <c r="BK27" i="17"/>
  <c r="BJ27" i="17"/>
  <c r="BI27" i="17"/>
  <c r="BH27" i="17"/>
  <c r="AG27" i="17"/>
  <c r="AE27" i="17"/>
  <c r="AD27" i="17"/>
  <c r="AC27" i="17"/>
  <c r="V27" i="17"/>
  <c r="Y28" i="17" s="1"/>
  <c r="U27" i="17"/>
  <c r="T27" i="17"/>
  <c r="O27" i="17"/>
  <c r="M27" i="17"/>
  <c r="L27" i="17"/>
  <c r="K27" i="17"/>
  <c r="G27" i="17"/>
  <c r="F27" i="17"/>
  <c r="E27" i="17"/>
  <c r="BR26" i="17"/>
  <c r="BK26" i="17"/>
  <c r="BJ26" i="17"/>
  <c r="BI26" i="17"/>
  <c r="BH26" i="17"/>
  <c r="AE26" i="17"/>
  <c r="AD26" i="17"/>
  <c r="AC26" i="17"/>
  <c r="V26" i="17"/>
  <c r="Y26" i="17" s="1"/>
  <c r="U26" i="17"/>
  <c r="T26" i="17"/>
  <c r="M26" i="17"/>
  <c r="L26" i="17"/>
  <c r="K26" i="17"/>
  <c r="G26" i="17"/>
  <c r="F26" i="17"/>
  <c r="E26" i="17"/>
  <c r="BR25" i="17"/>
  <c r="BK25" i="17"/>
  <c r="BJ25" i="17"/>
  <c r="BI25" i="17"/>
  <c r="BH25" i="17"/>
  <c r="AE25" i="17"/>
  <c r="AD25" i="17"/>
  <c r="AG25" i="17" s="1"/>
  <c r="AC25" i="17"/>
  <c r="X25" i="17"/>
  <c r="W25" i="17"/>
  <c r="V25" i="17"/>
  <c r="U25" i="17"/>
  <c r="T25" i="17"/>
  <c r="M25" i="17"/>
  <c r="L25" i="17"/>
  <c r="O26" i="17" s="1"/>
  <c r="K25" i="17"/>
  <c r="G25" i="17"/>
  <c r="F25" i="17"/>
  <c r="E25" i="17"/>
  <c r="BR24" i="17"/>
  <c r="BK24" i="17"/>
  <c r="BJ24" i="17"/>
  <c r="BI24" i="17"/>
  <c r="BH24" i="17"/>
  <c r="AE24" i="17"/>
  <c r="AH24" i="17" s="1"/>
  <c r="AD24" i="17"/>
  <c r="AC24" i="17"/>
  <c r="V24" i="17"/>
  <c r="Y25" i="17" s="1"/>
  <c r="U24" i="17"/>
  <c r="T24" i="17"/>
  <c r="N24" i="17"/>
  <c r="M24" i="17"/>
  <c r="L24" i="17"/>
  <c r="K24" i="17"/>
  <c r="G24" i="17"/>
  <c r="F24" i="17"/>
  <c r="E24" i="17"/>
  <c r="BR23" i="17"/>
  <c r="BK23" i="17"/>
  <c r="BJ23" i="17"/>
  <c r="BI23" i="17"/>
  <c r="BH23" i="17"/>
  <c r="AE23" i="17"/>
  <c r="AD23" i="17"/>
  <c r="AC23" i="17"/>
  <c r="V23" i="17"/>
  <c r="U23" i="17"/>
  <c r="T23" i="17"/>
  <c r="M23" i="17"/>
  <c r="L23" i="17"/>
  <c r="K23" i="17"/>
  <c r="G23" i="17"/>
  <c r="F23" i="17"/>
  <c r="E23" i="17"/>
  <c r="BR22" i="17"/>
  <c r="BK22" i="17"/>
  <c r="BJ22" i="17"/>
  <c r="BI22" i="17"/>
  <c r="BH22" i="17"/>
  <c r="AE22" i="17"/>
  <c r="AH23" i="17" s="1"/>
  <c r="AD22" i="17"/>
  <c r="AC22" i="17"/>
  <c r="V22" i="17"/>
  <c r="Y22" i="17" s="1"/>
  <c r="U22" i="17"/>
  <c r="T22" i="17"/>
  <c r="M22" i="17"/>
  <c r="L22" i="17"/>
  <c r="K22" i="17"/>
  <c r="N23" i="17" s="1"/>
  <c r="G22" i="17"/>
  <c r="F22" i="17"/>
  <c r="E22" i="17"/>
  <c r="BR21" i="17"/>
  <c r="BK21" i="17"/>
  <c r="BJ21" i="17"/>
  <c r="BI21" i="17"/>
  <c r="BH21" i="17"/>
  <c r="AE21" i="17"/>
  <c r="AH22" i="17" s="1"/>
  <c r="AD21" i="17"/>
  <c r="AG21" i="17" s="1"/>
  <c r="AC21" i="17"/>
  <c r="V21" i="17"/>
  <c r="U21" i="17"/>
  <c r="T21" i="17"/>
  <c r="M21" i="17"/>
  <c r="L21" i="17"/>
  <c r="K21" i="17"/>
  <c r="G21" i="17"/>
  <c r="F21" i="17"/>
  <c r="E21" i="17"/>
  <c r="BR20" i="17"/>
  <c r="BK20" i="17"/>
  <c r="BJ20" i="17"/>
  <c r="BI20" i="17"/>
  <c r="BH20" i="17"/>
  <c r="AE20" i="17"/>
  <c r="AH20" i="17" s="1"/>
  <c r="AD20" i="17"/>
  <c r="AC20" i="17"/>
  <c r="V20" i="17"/>
  <c r="Y21" i="17" s="1"/>
  <c r="U20" i="17"/>
  <c r="T20" i="17"/>
  <c r="W20" i="17" s="1"/>
  <c r="N20" i="17"/>
  <c r="M20" i="17"/>
  <c r="L20" i="17"/>
  <c r="K20" i="17"/>
  <c r="G20" i="17"/>
  <c r="F20" i="17"/>
  <c r="E20" i="17"/>
  <c r="BR19" i="17"/>
  <c r="BK19" i="17"/>
  <c r="BJ19" i="17"/>
  <c r="BI19" i="17"/>
  <c r="BH19" i="17"/>
  <c r="AE19" i="17"/>
  <c r="AD19" i="17"/>
  <c r="AC19" i="17"/>
  <c r="AF19" i="17" s="1"/>
  <c r="V19" i="17"/>
  <c r="U19" i="17"/>
  <c r="X19" i="17" s="1"/>
  <c r="T19" i="17"/>
  <c r="M19" i="17"/>
  <c r="L19" i="17"/>
  <c r="O20" i="17" s="1"/>
  <c r="K19" i="17"/>
  <c r="G19" i="17"/>
  <c r="F19" i="17"/>
  <c r="E19" i="17"/>
  <c r="BR18" i="17"/>
  <c r="BK18" i="17"/>
  <c r="BJ18" i="17"/>
  <c r="BI18" i="17"/>
  <c r="BH18" i="17"/>
  <c r="AH18" i="17"/>
  <c r="AE18" i="17"/>
  <c r="AH19" i="17" s="1"/>
  <c r="AD18" i="17"/>
  <c r="AC18" i="17"/>
  <c r="V18" i="17"/>
  <c r="U18" i="17"/>
  <c r="T18" i="17"/>
  <c r="P18" i="17"/>
  <c r="M18" i="17"/>
  <c r="P19" i="17" s="1"/>
  <c r="L18" i="17"/>
  <c r="K18" i="17"/>
  <c r="G18" i="17"/>
  <c r="F18" i="17"/>
  <c r="E18" i="17"/>
  <c r="BR17" i="17"/>
  <c r="BK17" i="17"/>
  <c r="BJ17" i="17"/>
  <c r="BI17" i="17"/>
  <c r="BH17" i="17"/>
  <c r="AE17" i="17"/>
  <c r="AD17" i="17"/>
  <c r="AG18" i="17" s="1"/>
  <c r="AC17" i="17"/>
  <c r="AF17" i="17" s="1"/>
  <c r="W17" i="17"/>
  <c r="V17" i="17"/>
  <c r="U17" i="17"/>
  <c r="T17" i="17"/>
  <c r="P17" i="17"/>
  <c r="M17" i="17"/>
  <c r="L17" i="17"/>
  <c r="O18" i="17" s="1"/>
  <c r="K17" i="17"/>
  <c r="G17" i="17"/>
  <c r="F17" i="17"/>
  <c r="E17" i="17"/>
  <c r="BR16" i="17"/>
  <c r="BK16" i="17"/>
  <c r="BJ16" i="17"/>
  <c r="BI16" i="17"/>
  <c r="BH16" i="17"/>
  <c r="AC16" i="17"/>
  <c r="W16" i="17"/>
  <c r="T16" i="17"/>
  <c r="M16" i="17"/>
  <c r="L16" i="17"/>
  <c r="K16" i="17"/>
  <c r="G16" i="17"/>
  <c r="F16" i="17"/>
  <c r="E16" i="17"/>
  <c r="BR15" i="17"/>
  <c r="BK15" i="17"/>
  <c r="BJ15" i="17"/>
  <c r="BI15" i="17"/>
  <c r="BH15" i="17"/>
  <c r="AC15" i="17"/>
  <c r="W15" i="17"/>
  <c r="T15" i="17"/>
  <c r="M15" i="17"/>
  <c r="L15" i="17"/>
  <c r="K15" i="17"/>
  <c r="G15" i="17"/>
  <c r="F15" i="17"/>
  <c r="E15" i="17"/>
  <c r="BR14" i="17"/>
  <c r="BK14" i="17"/>
  <c r="BJ14" i="17"/>
  <c r="BI14" i="17"/>
  <c r="BH14" i="17"/>
  <c r="AC14" i="17"/>
  <c r="AF14" i="17" s="1"/>
  <c r="T14" i="17"/>
  <c r="W14" i="17" s="1"/>
  <c r="M14" i="17"/>
  <c r="P15" i="17" s="1"/>
  <c r="L14" i="17"/>
  <c r="K14" i="17"/>
  <c r="G14" i="17"/>
  <c r="F14" i="17"/>
  <c r="E14" i="17"/>
  <c r="BR13" i="17"/>
  <c r="BK13" i="17"/>
  <c r="BJ13" i="17"/>
  <c r="BI13" i="17"/>
  <c r="BH13" i="17"/>
  <c r="AF13" i="17"/>
  <c r="AC13" i="17"/>
  <c r="T13" i="17"/>
  <c r="P13" i="17"/>
  <c r="M13" i="17"/>
  <c r="L13" i="17"/>
  <c r="K13" i="17"/>
  <c r="G13" i="17"/>
  <c r="F13" i="17"/>
  <c r="E13" i="17"/>
  <c r="BR12" i="17"/>
  <c r="BK12" i="17"/>
  <c r="BJ12" i="17"/>
  <c r="BI12" i="17"/>
  <c r="BH12" i="17"/>
  <c r="AC12" i="17"/>
  <c r="W12" i="17"/>
  <c r="T12" i="17"/>
  <c r="M12" i="17"/>
  <c r="L12" i="17"/>
  <c r="K12" i="17"/>
  <c r="G12" i="17"/>
  <c r="F12" i="17"/>
  <c r="E12" i="17"/>
  <c r="BR11" i="17"/>
  <c r="BK11" i="17"/>
  <c r="BJ11" i="17"/>
  <c r="BI11" i="17"/>
  <c r="BH11" i="17"/>
  <c r="AC11" i="17"/>
  <c r="AF11" i="17" s="1"/>
  <c r="T11" i="17"/>
  <c r="M11" i="17"/>
  <c r="L11" i="17"/>
  <c r="K11" i="17"/>
  <c r="G11" i="17"/>
  <c r="F11" i="17"/>
  <c r="E11" i="17"/>
  <c r="BR10" i="17"/>
  <c r="BK10" i="17"/>
  <c r="BJ10" i="17"/>
  <c r="BI10" i="17"/>
  <c r="BH10" i="17"/>
  <c r="AC10" i="17"/>
  <c r="T10" i="17"/>
  <c r="W10" i="17" s="1"/>
  <c r="M10" i="17"/>
  <c r="P11" i="17" s="1"/>
  <c r="L10" i="17"/>
  <c r="K10" i="17"/>
  <c r="G10" i="17"/>
  <c r="F10" i="17"/>
  <c r="E10" i="17"/>
  <c r="BR9" i="17"/>
  <c r="BK9" i="17"/>
  <c r="BJ9" i="17"/>
  <c r="BI9" i="17"/>
  <c r="BH9" i="17"/>
  <c r="AC9" i="17"/>
  <c r="AF9" i="17" s="1"/>
  <c r="T9" i="17"/>
  <c r="M9" i="17"/>
  <c r="L9" i="17"/>
  <c r="K9" i="17"/>
  <c r="G9" i="17"/>
  <c r="F9" i="17"/>
  <c r="E9" i="17"/>
  <c r="BR8" i="17"/>
  <c r="BK8" i="17"/>
  <c r="BJ8" i="17"/>
  <c r="BI8" i="17"/>
  <c r="BH8" i="17"/>
  <c r="AN8" i="17"/>
  <c r="AC8" i="17"/>
  <c r="T8" i="17"/>
  <c r="M8" i="17"/>
  <c r="L8" i="17"/>
  <c r="K8" i="17"/>
  <c r="G8" i="17"/>
  <c r="F8" i="17"/>
  <c r="E8" i="17"/>
  <c r="BR7" i="17"/>
  <c r="BK7" i="17"/>
  <c r="BJ7" i="17"/>
  <c r="BI7" i="17"/>
  <c r="BH7" i="17"/>
  <c r="AP7" i="17"/>
  <c r="AN7" i="17"/>
  <c r="AQ7" i="17" s="1"/>
  <c r="AM7" i="17"/>
  <c r="AM8" i="17" s="1"/>
  <c r="AL7" i="17"/>
  <c r="AL8" i="17" s="1"/>
  <c r="AC7" i="17"/>
  <c r="W7" i="17"/>
  <c r="T7" i="17"/>
  <c r="W8" i="17" s="1"/>
  <c r="M7" i="17"/>
  <c r="L7" i="17"/>
  <c r="K7" i="17"/>
  <c r="G7" i="17"/>
  <c r="F7" i="17"/>
  <c r="E7" i="17"/>
  <c r="BK6" i="17"/>
  <c r="BJ6" i="17"/>
  <c r="BI6" i="17"/>
  <c r="BH6" i="17"/>
  <c r="AK6" i="17"/>
  <c r="AT6" i="17" s="1"/>
  <c r="AJ6" i="17"/>
  <c r="AS6" i="17" s="1"/>
  <c r="AI6" i="17"/>
  <c r="AC6" i="17"/>
  <c r="T6" i="17"/>
  <c r="M6" i="17"/>
  <c r="L6" i="17"/>
  <c r="K6" i="17"/>
  <c r="AE5" i="17"/>
  <c r="AD5" i="17"/>
  <c r="AC5" i="17"/>
  <c r="T5" i="17"/>
  <c r="W186" i="17" s="1"/>
  <c r="A169" i="16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J7" i="16"/>
  <c r="I4" i="16"/>
  <c r="G3" i="16"/>
  <c r="A169" i="15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5" i="15" s="1"/>
  <c r="A456" i="15" s="1"/>
  <c r="C62" i="15"/>
  <c r="C46" i="15"/>
  <c r="C30" i="15"/>
  <c r="C14" i="15"/>
  <c r="J7" i="15"/>
  <c r="I4" i="15"/>
  <c r="G3" i="15"/>
  <c r="BT62" i="13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T218" i="13" s="1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BT270" i="13" s="1"/>
  <c r="BT271" i="13" s="1"/>
  <c r="BT272" i="13" s="1"/>
  <c r="BT273" i="13" s="1"/>
  <c r="BT274" i="13" s="1"/>
  <c r="BT275" i="13" s="1"/>
  <c r="BT276" i="13" s="1"/>
  <c r="BT277" i="13" s="1"/>
  <c r="BT278" i="13" s="1"/>
  <c r="BT279" i="13" s="1"/>
  <c r="BT280" i="13" s="1"/>
  <c r="BT281" i="13" s="1"/>
  <c r="BT282" i="13" s="1"/>
  <c r="BT283" i="13" s="1"/>
  <c r="BT284" i="13" s="1"/>
  <c r="BT285" i="13" s="1"/>
  <c r="BT286" i="13" s="1"/>
  <c r="BT287" i="13" s="1"/>
  <c r="BT288" i="13" s="1"/>
  <c r="BT289" i="13" s="1"/>
  <c r="BT290" i="13" s="1"/>
  <c r="BT291" i="13" s="1"/>
  <c r="BT292" i="13" s="1"/>
  <c r="BT293" i="13" s="1"/>
  <c r="BT294" i="13" s="1"/>
  <c r="BT295" i="13" s="1"/>
  <c r="BT296" i="13" s="1"/>
  <c r="BT297" i="13" s="1"/>
  <c r="BT298" i="13" s="1"/>
  <c r="BT299" i="13" s="1"/>
  <c r="BT300" i="13" s="1"/>
  <c r="BT301" i="13" s="1"/>
  <c r="BT302" i="13" s="1"/>
  <c r="BT303" i="13" s="1"/>
  <c r="BT304" i="13" s="1"/>
  <c r="BT305" i="13" s="1"/>
  <c r="BT306" i="13" s="1"/>
  <c r="BT307" i="13" s="1"/>
  <c r="BT308" i="13" s="1"/>
  <c r="BT309" i="13" s="1"/>
  <c r="BT310" i="13" s="1"/>
  <c r="BT311" i="13" s="1"/>
  <c r="BT312" i="13" s="1"/>
  <c r="BT313" i="13" s="1"/>
  <c r="BT314" i="13" s="1"/>
  <c r="BT315" i="13" s="1"/>
  <c r="BT316" i="13" s="1"/>
  <c r="BT317" i="13" s="1"/>
  <c r="BT318" i="13" s="1"/>
  <c r="BT319" i="13" s="1"/>
  <c r="BT320" i="13" s="1"/>
  <c r="BT321" i="13" s="1"/>
  <c r="BT322" i="13" s="1"/>
  <c r="BT323" i="13" s="1"/>
  <c r="BT324" i="13" s="1"/>
  <c r="BT325" i="13" s="1"/>
  <c r="BT326" i="13" s="1"/>
  <c r="BT327" i="13" s="1"/>
  <c r="BT328" i="13" s="1"/>
  <c r="BT329" i="13" s="1"/>
  <c r="BT330" i="13" s="1"/>
  <c r="BT331" i="13" s="1"/>
  <c r="BT332" i="13" s="1"/>
  <c r="BT333" i="13" s="1"/>
  <c r="BT334" i="13" s="1"/>
  <c r="BT335" i="13" s="1"/>
  <c r="BT336" i="13" s="1"/>
  <c r="BT337" i="13" s="1"/>
  <c r="BT338" i="13" s="1"/>
  <c r="BT339" i="13" s="1"/>
  <c r="BT340" i="13" s="1"/>
  <c r="BT341" i="13" s="1"/>
  <c r="BT342" i="13" s="1"/>
  <c r="BT343" i="13" s="1"/>
  <c r="BT344" i="13" s="1"/>
  <c r="BT345" i="13" s="1"/>
  <c r="BT346" i="13" s="1"/>
  <c r="AH194" i="17" l="1"/>
  <c r="AH255" i="17"/>
  <c r="AH133" i="17"/>
  <c r="AH210" i="17"/>
  <c r="AH112" i="17"/>
  <c r="AH87" i="17"/>
  <c r="AH178" i="17"/>
  <c r="AH128" i="17"/>
  <c r="AH79" i="17"/>
  <c r="AH61" i="17"/>
  <c r="AH72" i="17"/>
  <c r="AH217" i="17"/>
  <c r="AH153" i="17"/>
  <c r="AH96" i="17"/>
  <c r="AH117" i="17"/>
  <c r="AH64" i="17"/>
  <c r="AG36" i="17"/>
  <c r="AG35" i="17"/>
  <c r="AH67" i="17"/>
  <c r="AG156" i="17"/>
  <c r="AG88" i="17"/>
  <c r="AG75" i="17"/>
  <c r="AG70" i="17"/>
  <c r="AG62" i="17"/>
  <c r="AG131" i="17"/>
  <c r="AG74" i="17"/>
  <c r="AG99" i="17"/>
  <c r="AG67" i="17"/>
  <c r="AG120" i="17"/>
  <c r="AG213" i="17"/>
  <c r="AG149" i="17"/>
  <c r="AG188" i="17"/>
  <c r="AG83" i="17"/>
  <c r="AG82" i="17"/>
  <c r="W12" i="18"/>
  <c r="X23" i="17"/>
  <c r="AH29" i="17"/>
  <c r="AG52" i="17"/>
  <c r="AG51" i="17"/>
  <c r="AH101" i="17"/>
  <c r="O50" i="17"/>
  <c r="N9" i="17"/>
  <c r="P10" i="17"/>
  <c r="AH21" i="17"/>
  <c r="AH36" i="17"/>
  <c r="Y38" i="17"/>
  <c r="E58" i="17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E247" i="17" s="1"/>
  <c r="E248" i="17" s="1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E269" i="17" s="1"/>
  <c r="E270" i="17" s="1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91" i="17" s="1"/>
  <c r="E292" i="17" s="1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313" i="17" s="1"/>
  <c r="E314" i="17" s="1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E335" i="17" s="1"/>
  <c r="E336" i="17" s="1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B57" i="17"/>
  <c r="AG104" i="17"/>
  <c r="AH185" i="17"/>
  <c r="W29" i="18"/>
  <c r="W30" i="18"/>
  <c r="Y19" i="17"/>
  <c r="Y20" i="17"/>
  <c r="P21" i="17"/>
  <c r="N33" i="17"/>
  <c r="N32" i="17"/>
  <c r="O35" i="17"/>
  <c r="AH37" i="17"/>
  <c r="P42" i="17"/>
  <c r="P41" i="17"/>
  <c r="AG44" i="17"/>
  <c r="Y45" i="17"/>
  <c r="P46" i="17"/>
  <c r="AF49" i="17"/>
  <c r="AF48" i="17"/>
  <c r="AG115" i="17"/>
  <c r="AF14" i="18"/>
  <c r="P55" i="17"/>
  <c r="P54" i="17"/>
  <c r="AG57" i="17"/>
  <c r="BQ6" i="17"/>
  <c r="AW6" i="17"/>
  <c r="AZ6" i="17" s="1"/>
  <c r="BC6" i="17" s="1"/>
  <c r="N41" i="17"/>
  <c r="N40" i="17"/>
  <c r="Y37" i="18"/>
  <c r="Y23" i="17"/>
  <c r="P49" i="17"/>
  <c r="N51" i="17"/>
  <c r="AG181" i="17"/>
  <c r="D57" i="17"/>
  <c r="D58" i="17" s="1"/>
  <c r="D59" i="17" s="1"/>
  <c r="D60" i="17" s="1"/>
  <c r="D61" i="17" s="1"/>
  <c r="G58" i="17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AG220" i="17"/>
  <c r="W211" i="17"/>
  <c r="W113" i="17"/>
  <c r="W58" i="17"/>
  <c r="W235" i="17"/>
  <c r="W154" i="17"/>
  <c r="W68" i="17"/>
  <c r="W218" i="17"/>
  <c r="W97" i="17"/>
  <c r="W73" i="17"/>
  <c r="W118" i="17"/>
  <c r="W65" i="17"/>
  <c r="W147" i="17"/>
  <c r="W72" i="17"/>
  <c r="AF7" i="17"/>
  <c r="AF16" i="17"/>
  <c r="AG20" i="17"/>
  <c r="AG19" i="17"/>
  <c r="N25" i="17"/>
  <c r="O28" i="17"/>
  <c r="AF29" i="17"/>
  <c r="O44" i="17"/>
  <c r="O43" i="17"/>
  <c r="P53" i="17"/>
  <c r="AH80" i="17"/>
  <c r="W134" i="17"/>
  <c r="AG226" i="17"/>
  <c r="AF17" i="18"/>
  <c r="Y18" i="18"/>
  <c r="AF22" i="17"/>
  <c r="AF25" i="18"/>
  <c r="BN6" i="17"/>
  <c r="AF32" i="17"/>
  <c r="W11" i="17"/>
  <c r="W19" i="17"/>
  <c r="W18" i="17"/>
  <c r="W23" i="17"/>
  <c r="W27" i="17"/>
  <c r="AF41" i="17"/>
  <c r="AF40" i="17"/>
  <c r="Y52" i="17"/>
  <c r="X53" i="17"/>
  <c r="O54" i="17"/>
  <c r="W81" i="17"/>
  <c r="AG136" i="17"/>
  <c r="AH234" i="17"/>
  <c r="AH22" i="18"/>
  <c r="AP8" i="17"/>
  <c r="AM9" i="17"/>
  <c r="W9" i="17"/>
  <c r="P14" i="17"/>
  <c r="AG22" i="17"/>
  <c r="AF23" i="17"/>
  <c r="W24" i="17"/>
  <c r="P26" i="17"/>
  <c r="P25" i="17"/>
  <c r="X31" i="17"/>
  <c r="AG33" i="17"/>
  <c r="AH40" i="17"/>
  <c r="N45" i="17"/>
  <c r="AH44" i="17"/>
  <c r="AG45" i="17"/>
  <c r="AF53" i="17"/>
  <c r="AF60" i="18"/>
  <c r="AF58" i="18"/>
  <c r="AF73" i="18"/>
  <c r="AH31" i="18"/>
  <c r="AG46" i="18"/>
  <c r="AH55" i="18"/>
  <c r="N56" i="18"/>
  <c r="AH207" i="18"/>
  <c r="AH160" i="18"/>
  <c r="AH128" i="18"/>
  <c r="AH96" i="18"/>
  <c r="AH79" i="18"/>
  <c r="AH194" i="18"/>
  <c r="AH155" i="18"/>
  <c r="AH123" i="18"/>
  <c r="AH92" i="18"/>
  <c r="AH76" i="18"/>
  <c r="AH64" i="18"/>
  <c r="AH242" i="18"/>
  <c r="AH178" i="18"/>
  <c r="AH147" i="18"/>
  <c r="AH115" i="18"/>
  <c r="AH88" i="18"/>
  <c r="AH221" i="18"/>
  <c r="AH175" i="18"/>
  <c r="AH144" i="18"/>
  <c r="AH112" i="18"/>
  <c r="AH87" i="18"/>
  <c r="AH72" i="18"/>
  <c r="AH168" i="18"/>
  <c r="AH104" i="18"/>
  <c r="AH68" i="18"/>
  <c r="AH163" i="18"/>
  <c r="AH99" i="18"/>
  <c r="AH67" i="18"/>
  <c r="AH346" i="18"/>
  <c r="AH152" i="18"/>
  <c r="AH91" i="18"/>
  <c r="AH63" i="18"/>
  <c r="AH57" i="18"/>
  <c r="AH218" i="18"/>
  <c r="AH139" i="18"/>
  <c r="AH84" i="18"/>
  <c r="AH59" i="18"/>
  <c r="AH71" i="18"/>
  <c r="N21" i="17"/>
  <c r="X22" i="17"/>
  <c r="X21" i="17"/>
  <c r="X26" i="17"/>
  <c r="AH27" i="17"/>
  <c r="P31" i="17"/>
  <c r="P34" i="17"/>
  <c r="AG34" i="17"/>
  <c r="O38" i="17"/>
  <c r="AG53" i="17"/>
  <c r="AL8" i="18"/>
  <c r="W17" i="18"/>
  <c r="AH27" i="18"/>
  <c r="AG28" i="18"/>
  <c r="X30" i="18"/>
  <c r="X44" i="18"/>
  <c r="AH75" i="18"/>
  <c r="AH191" i="18"/>
  <c r="AF10" i="17"/>
  <c r="Y18" i="17"/>
  <c r="W21" i="17"/>
  <c r="O23" i="17"/>
  <c r="O22" i="17"/>
  <c r="W26" i="17"/>
  <c r="AG26" i="17"/>
  <c r="W28" i="17"/>
  <c r="AH31" i="17"/>
  <c r="W32" i="17"/>
  <c r="AF34" i="17"/>
  <c r="X35" i="17"/>
  <c r="AG41" i="17"/>
  <c r="Y42" i="17"/>
  <c r="Y46" i="17"/>
  <c r="N49" i="17"/>
  <c r="N48" i="17"/>
  <c r="W55" i="17"/>
  <c r="Y23" i="18"/>
  <c r="AH46" i="18"/>
  <c r="E58" i="18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10" i="18" s="1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27" i="18" s="1"/>
  <c r="E228" i="18" s="1"/>
  <c r="E229" i="18" s="1"/>
  <c r="E230" i="18" s="1"/>
  <c r="E231" i="18" s="1"/>
  <c r="E232" i="18" s="1"/>
  <c r="E233" i="18" s="1"/>
  <c r="E234" i="18" s="1"/>
  <c r="E235" i="18" s="1"/>
  <c r="E236" i="18" s="1"/>
  <c r="E237" i="18" s="1"/>
  <c r="E238" i="18" s="1"/>
  <c r="E239" i="18" s="1"/>
  <c r="E240" i="18" s="1"/>
  <c r="E241" i="18" s="1"/>
  <c r="E242" i="18" s="1"/>
  <c r="E243" i="18" s="1"/>
  <c r="E244" i="18" s="1"/>
  <c r="E245" i="18" s="1"/>
  <c r="E246" i="18" s="1"/>
  <c r="E247" i="18" s="1"/>
  <c r="E248" i="18" s="1"/>
  <c r="E249" i="18" s="1"/>
  <c r="E250" i="18" s="1"/>
  <c r="E251" i="18" s="1"/>
  <c r="E252" i="18" s="1"/>
  <c r="E253" i="18" s="1"/>
  <c r="E254" i="18" s="1"/>
  <c r="E255" i="18" s="1"/>
  <c r="E256" i="18" s="1"/>
  <c r="E257" i="18" s="1"/>
  <c r="E258" i="18" s="1"/>
  <c r="E259" i="18" s="1"/>
  <c r="E260" i="18" s="1"/>
  <c r="E261" i="18" s="1"/>
  <c r="E262" i="18" s="1"/>
  <c r="E263" i="18" s="1"/>
  <c r="E264" i="18" s="1"/>
  <c r="E265" i="18" s="1"/>
  <c r="E266" i="18" s="1"/>
  <c r="E267" i="18" s="1"/>
  <c r="E268" i="18" s="1"/>
  <c r="E269" i="18" s="1"/>
  <c r="E270" i="18" s="1"/>
  <c r="E271" i="18" s="1"/>
  <c r="E272" i="18" s="1"/>
  <c r="E273" i="18" s="1"/>
  <c r="E274" i="18" s="1"/>
  <c r="E275" i="18" s="1"/>
  <c r="E276" i="18" s="1"/>
  <c r="E277" i="18" s="1"/>
  <c r="E278" i="18" s="1"/>
  <c r="E279" i="18" s="1"/>
  <c r="E280" i="18" s="1"/>
  <c r="E281" i="18" s="1"/>
  <c r="E282" i="18" s="1"/>
  <c r="E283" i="18" s="1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 s="1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325" i="18" s="1"/>
  <c r="E326" i="18" s="1"/>
  <c r="E327" i="18" s="1"/>
  <c r="E328" i="18" s="1"/>
  <c r="E329" i="18" s="1"/>
  <c r="E330" i="18" s="1"/>
  <c r="E331" i="18" s="1"/>
  <c r="E332" i="18" s="1"/>
  <c r="E333" i="18" s="1"/>
  <c r="E334" i="18" s="1"/>
  <c r="E335" i="18" s="1"/>
  <c r="E336" i="18" s="1"/>
  <c r="E337" i="18" s="1"/>
  <c r="E338" i="18" s="1"/>
  <c r="E339" i="18" s="1"/>
  <c r="E340" i="18" s="1"/>
  <c r="E341" i="18" s="1"/>
  <c r="E342" i="18" s="1"/>
  <c r="E343" i="18" s="1"/>
  <c r="E344" i="18" s="1"/>
  <c r="E345" i="18" s="1"/>
  <c r="E346" i="18" s="1"/>
  <c r="B57" i="18"/>
  <c r="B58" i="18" s="1"/>
  <c r="B59" i="18" s="1"/>
  <c r="B60" i="18" s="1"/>
  <c r="B61" i="18" s="1"/>
  <c r="AH171" i="18"/>
  <c r="P7" i="17"/>
  <c r="N8" i="17"/>
  <c r="AF8" i="17"/>
  <c r="N12" i="17"/>
  <c r="N16" i="17"/>
  <c r="N19" i="17"/>
  <c r="AF21" i="17"/>
  <c r="AF20" i="17"/>
  <c r="P23" i="17"/>
  <c r="AF28" i="17"/>
  <c r="W29" i="17"/>
  <c r="AG30" i="17"/>
  <c r="X33" i="17"/>
  <c r="W37" i="17"/>
  <c r="AH39" i="17"/>
  <c r="X39" i="17"/>
  <c r="AF42" i="17"/>
  <c r="X43" i="17"/>
  <c r="AF46" i="17"/>
  <c r="O51" i="17"/>
  <c r="AH52" i="17"/>
  <c r="O8" i="17"/>
  <c r="AO7" i="17"/>
  <c r="O12" i="17"/>
  <c r="O16" i="17"/>
  <c r="X18" i="17"/>
  <c r="O19" i="17"/>
  <c r="P22" i="17"/>
  <c r="O24" i="17"/>
  <c r="AG23" i="17"/>
  <c r="AF25" i="17"/>
  <c r="P27" i="17"/>
  <c r="N27" i="17"/>
  <c r="AG28" i="17"/>
  <c r="Y29" i="17"/>
  <c r="X30" i="17"/>
  <c r="P30" i="17"/>
  <c r="AH30" i="17"/>
  <c r="AG32" i="17"/>
  <c r="P33" i="17"/>
  <c r="AH35" i="17"/>
  <c r="AF36" i="17"/>
  <c r="Y37" i="17"/>
  <c r="X38" i="17"/>
  <c r="P39" i="17"/>
  <c r="AG38" i="17"/>
  <c r="W40" i="17"/>
  <c r="AG42" i="17"/>
  <c r="Y44" i="17"/>
  <c r="W44" i="17"/>
  <c r="P45" i="17"/>
  <c r="AG47" i="17"/>
  <c r="O7" i="18"/>
  <c r="AM8" i="18"/>
  <c r="AM9" i="18" s="1"/>
  <c r="AP9" i="18" s="1"/>
  <c r="AH19" i="18"/>
  <c r="Y21" i="18"/>
  <c r="W25" i="18"/>
  <c r="P26" i="18"/>
  <c r="O27" i="18"/>
  <c r="N28" i="18"/>
  <c r="AH42" i="18"/>
  <c r="X45" i="18"/>
  <c r="O47" i="18"/>
  <c r="AH80" i="18"/>
  <c r="AH210" i="18"/>
  <c r="X40" i="18"/>
  <c r="W41" i="18"/>
  <c r="P42" i="18"/>
  <c r="AG43" i="18"/>
  <c r="X48" i="18"/>
  <c r="AG50" i="18"/>
  <c r="AG53" i="18"/>
  <c r="Y54" i="18"/>
  <c r="AH28" i="18"/>
  <c r="AG29" i="18"/>
  <c r="Y33" i="18"/>
  <c r="O35" i="18"/>
  <c r="AH43" i="18"/>
  <c r="AH47" i="18"/>
  <c r="Y51" i="18"/>
  <c r="X19" i="18"/>
  <c r="W27" i="18"/>
  <c r="AH29" i="18"/>
  <c r="AF33" i="18"/>
  <c r="X34" i="18"/>
  <c r="AH36" i="18"/>
  <c r="Y38" i="18"/>
  <c r="AG44" i="18"/>
  <c r="X46" i="18"/>
  <c r="Y49" i="18"/>
  <c r="W55" i="18"/>
  <c r="AG24" i="17"/>
  <c r="AH26" i="17"/>
  <c r="AF26" i="17"/>
  <c r="X27" i="17"/>
  <c r="AF30" i="17"/>
  <c r="AH32" i="17"/>
  <c r="W35" i="17"/>
  <c r="W39" i="17"/>
  <c r="AG40" i="17"/>
  <c r="Y41" i="17"/>
  <c r="AH43" i="17"/>
  <c r="AF44" i="17"/>
  <c r="X44" i="17"/>
  <c r="W45" i="17"/>
  <c r="O46" i="17"/>
  <c r="AH47" i="17"/>
  <c r="X47" i="17"/>
  <c r="AG49" i="17"/>
  <c r="Y50" i="17"/>
  <c r="Y54" i="17"/>
  <c r="AG18" i="18"/>
  <c r="Y19" i="18"/>
  <c r="W20" i="18"/>
  <c r="AG22" i="18"/>
  <c r="AF26" i="18"/>
  <c r="X27" i="18"/>
  <c r="AF30" i="18"/>
  <c r="AH32" i="18"/>
  <c r="AG33" i="18"/>
  <c r="Y34" i="18"/>
  <c r="W35" i="18"/>
  <c r="AH37" i="18"/>
  <c r="AG40" i="18"/>
  <c r="AF41" i="18"/>
  <c r="AH44" i="18"/>
  <c r="AG48" i="18"/>
  <c r="X52" i="18"/>
  <c r="W53" i="18"/>
  <c r="I7" i="20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I95" i="20" s="1"/>
  <c r="I96" i="20" s="1"/>
  <c r="I97" i="20" s="1"/>
  <c r="I98" i="20" s="1"/>
  <c r="I99" i="20" s="1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I132" i="20" s="1"/>
  <c r="I133" i="20" s="1"/>
  <c r="I134" i="20" s="1"/>
  <c r="I135" i="20" s="1"/>
  <c r="I136" i="20" s="1"/>
  <c r="I137" i="20" s="1"/>
  <c r="I138" i="20" s="1"/>
  <c r="I139" i="20" s="1"/>
  <c r="I140" i="20" s="1"/>
  <c r="I141" i="20" s="1"/>
  <c r="I142" i="20" s="1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I169" i="20" s="1"/>
  <c r="I170" i="20" s="1"/>
  <c r="I171" i="20" s="1"/>
  <c r="I172" i="20" s="1"/>
  <c r="I173" i="20" s="1"/>
  <c r="I174" i="20" s="1"/>
  <c r="I175" i="20" s="1"/>
  <c r="I176" i="20" s="1"/>
  <c r="I177" i="20" s="1"/>
  <c r="I178" i="20" s="1"/>
  <c r="I179" i="20" s="1"/>
  <c r="I180" i="20" s="1"/>
  <c r="I181" i="20" s="1"/>
  <c r="I182" i="20" s="1"/>
  <c r="I183" i="20" s="1"/>
  <c r="I184" i="20" s="1"/>
  <c r="I185" i="20" s="1"/>
  <c r="I186" i="20" s="1"/>
  <c r="I187" i="20" s="1"/>
  <c r="I188" i="20" s="1"/>
  <c r="I189" i="20" s="1"/>
  <c r="I190" i="20" s="1"/>
  <c r="I191" i="20" s="1"/>
  <c r="I192" i="20" s="1"/>
  <c r="I193" i="20" s="1"/>
  <c r="I194" i="20" s="1"/>
  <c r="I195" i="20" s="1"/>
  <c r="I196" i="20" s="1"/>
  <c r="I197" i="20" s="1"/>
  <c r="I198" i="20" s="1"/>
  <c r="I199" i="20" s="1"/>
  <c r="I200" i="20" s="1"/>
  <c r="I201" i="20" s="1"/>
  <c r="I202" i="20" s="1"/>
  <c r="I203" i="20" s="1"/>
  <c r="I204" i="20" s="1"/>
  <c r="I205" i="20" s="1"/>
  <c r="I206" i="20" s="1"/>
  <c r="I207" i="20" s="1"/>
  <c r="I208" i="20" s="1"/>
  <c r="I209" i="20" s="1"/>
  <c r="I210" i="20" s="1"/>
  <c r="I211" i="20" s="1"/>
  <c r="I212" i="20" s="1"/>
  <c r="I213" i="20" s="1"/>
  <c r="I214" i="20" s="1"/>
  <c r="I215" i="20" s="1"/>
  <c r="I216" i="20" s="1"/>
  <c r="I217" i="20" s="1"/>
  <c r="I218" i="20" s="1"/>
  <c r="I219" i="20" s="1"/>
  <c r="I220" i="20" s="1"/>
  <c r="I221" i="20" s="1"/>
  <c r="I222" i="20" s="1"/>
  <c r="I223" i="20" s="1"/>
  <c r="I224" i="20" s="1"/>
  <c r="I225" i="20" s="1"/>
  <c r="I226" i="20" s="1"/>
  <c r="I227" i="20" s="1"/>
  <c r="I228" i="20" s="1"/>
  <c r="I229" i="20" s="1"/>
  <c r="I230" i="20" s="1"/>
  <c r="I231" i="20" s="1"/>
  <c r="I232" i="20" s="1"/>
  <c r="I233" i="20" s="1"/>
  <c r="I234" i="20" s="1"/>
  <c r="I235" i="20" s="1"/>
  <c r="I236" i="20" s="1"/>
  <c r="I237" i="20" s="1"/>
  <c r="I238" i="20" s="1"/>
  <c r="I239" i="20" s="1"/>
  <c r="I240" i="20" s="1"/>
  <c r="I241" i="20" s="1"/>
  <c r="I242" i="20" s="1"/>
  <c r="I243" i="20" s="1"/>
  <c r="I244" i="20" s="1"/>
  <c r="I245" i="20" s="1"/>
  <c r="I246" i="20" s="1"/>
  <c r="I247" i="20" s="1"/>
  <c r="I248" i="20" s="1"/>
  <c r="I249" i="20" s="1"/>
  <c r="I250" i="20" s="1"/>
  <c r="I251" i="20" s="1"/>
  <c r="I252" i="20" s="1"/>
  <c r="I253" i="20" s="1"/>
  <c r="I254" i="20" s="1"/>
  <c r="I255" i="20" s="1"/>
  <c r="I256" i="20" s="1"/>
  <c r="I257" i="20" s="1"/>
  <c r="I258" i="20" s="1"/>
  <c r="I259" i="20" s="1"/>
  <c r="I260" i="20" s="1"/>
  <c r="I261" i="20" s="1"/>
  <c r="I262" i="20" s="1"/>
  <c r="I263" i="20" s="1"/>
  <c r="I264" i="20" s="1"/>
  <c r="I265" i="20" s="1"/>
  <c r="AG20" i="18"/>
  <c r="AF21" i="18"/>
  <c r="X22" i="18"/>
  <c r="AH23" i="18"/>
  <c r="AF27" i="18"/>
  <c r="W28" i="18"/>
  <c r="AG30" i="18"/>
  <c r="X31" i="18"/>
  <c r="AH33" i="18"/>
  <c r="AG36" i="18"/>
  <c r="AF37" i="18"/>
  <c r="X38" i="18"/>
  <c r="AH39" i="18"/>
  <c r="AF43" i="18"/>
  <c r="W44" i="18"/>
  <c r="AF46" i="18"/>
  <c r="W47" i="18"/>
  <c r="AH48" i="18"/>
  <c r="AF49" i="18"/>
  <c r="X50" i="18"/>
  <c r="AH51" i="18"/>
  <c r="AE55" i="18"/>
  <c r="W23" i="18"/>
  <c r="AH24" i="18"/>
  <c r="AG25" i="18"/>
  <c r="Y26" i="18"/>
  <c r="Y29" i="18"/>
  <c r="X32" i="18"/>
  <c r="W33" i="18"/>
  <c r="Y35" i="18"/>
  <c r="AF38" i="18"/>
  <c r="W39" i="18"/>
  <c r="AH40" i="18"/>
  <c r="AG41" i="18"/>
  <c r="Y42" i="18"/>
  <c r="Y45" i="18"/>
  <c r="AF50" i="18"/>
  <c r="W51" i="18"/>
  <c r="AH52" i="18"/>
  <c r="AF53" i="18"/>
  <c r="X54" i="18"/>
  <c r="P56" i="18"/>
  <c r="C102" i="16"/>
  <c r="C12" i="16"/>
  <c r="C15" i="16"/>
  <c r="C20" i="16"/>
  <c r="C23" i="16"/>
  <c r="C28" i="16"/>
  <c r="C31" i="16"/>
  <c r="C36" i="16"/>
  <c r="C39" i="16"/>
  <c r="C44" i="16"/>
  <c r="C47" i="16"/>
  <c r="C52" i="16"/>
  <c r="C55" i="16"/>
  <c r="C60" i="16"/>
  <c r="C63" i="16"/>
  <c r="C68" i="16"/>
  <c r="C71" i="16"/>
  <c r="C76" i="16"/>
  <c r="C79" i="16"/>
  <c r="C84" i="16"/>
  <c r="C87" i="16"/>
  <c r="C92" i="16"/>
  <c r="C95" i="16"/>
  <c r="C100" i="16"/>
  <c r="C103" i="16"/>
  <c r="C108" i="16"/>
  <c r="C111" i="16"/>
  <c r="C7" i="16"/>
  <c r="C6" i="16"/>
  <c r="C8" i="16"/>
  <c r="C11" i="16"/>
  <c r="C16" i="16"/>
  <c r="C19" i="16"/>
  <c r="C24" i="16"/>
  <c r="C27" i="16"/>
  <c r="C32" i="16"/>
  <c r="C35" i="16"/>
  <c r="C40" i="16"/>
  <c r="C43" i="16"/>
  <c r="C48" i="16"/>
  <c r="C51" i="16"/>
  <c r="C56" i="16"/>
  <c r="C59" i="16"/>
  <c r="C64" i="16"/>
  <c r="C67" i="16"/>
  <c r="C72" i="16"/>
  <c r="C75" i="16"/>
  <c r="C80" i="16"/>
  <c r="C83" i="16"/>
  <c r="C88" i="16"/>
  <c r="C91" i="16"/>
  <c r="C96" i="16"/>
  <c r="C99" i="16"/>
  <c r="C104" i="16"/>
  <c r="C107" i="16"/>
  <c r="C22" i="15"/>
  <c r="C38" i="15"/>
  <c r="C54" i="15"/>
  <c r="C70" i="15"/>
  <c r="C10" i="15"/>
  <c r="C26" i="15"/>
  <c r="C42" i="15"/>
  <c r="C58" i="15"/>
  <c r="C124" i="15"/>
  <c r="C18" i="15"/>
  <c r="C34" i="15"/>
  <c r="C50" i="15"/>
  <c r="C66" i="15"/>
  <c r="BG72" i="18"/>
  <c r="BG73" i="18" s="1"/>
  <c r="BI61" i="17"/>
  <c r="BF72" i="17"/>
  <c r="BF73" i="17" s="1"/>
  <c r="BK61" i="18"/>
  <c r="BG72" i="17"/>
  <c r="BK72" i="17" s="1"/>
  <c r="G8" i="20"/>
  <c r="L10" i="19"/>
  <c r="L9" i="19"/>
  <c r="L8" i="19"/>
  <c r="G11" i="19"/>
  <c r="L7" i="19"/>
  <c r="AV6" i="18"/>
  <c r="AJ7" i="18" s="1"/>
  <c r="AM10" i="18"/>
  <c r="AF11" i="18"/>
  <c r="AF12" i="18"/>
  <c r="AB55" i="18"/>
  <c r="Y55" i="18"/>
  <c r="V5" i="18"/>
  <c r="T5" i="18"/>
  <c r="W56" i="18"/>
  <c r="AR6" i="18"/>
  <c r="N7" i="18"/>
  <c r="AN9" i="18"/>
  <c r="AQ8" i="18"/>
  <c r="N11" i="18"/>
  <c r="P13" i="18"/>
  <c r="O14" i="18"/>
  <c r="AF15" i="18"/>
  <c r="AF16" i="18"/>
  <c r="N19" i="18"/>
  <c r="N23" i="18"/>
  <c r="N27" i="18"/>
  <c r="N31" i="18"/>
  <c r="N35" i="18"/>
  <c r="N39" i="18"/>
  <c r="N43" i="18"/>
  <c r="N47" i="18"/>
  <c r="N51" i="18"/>
  <c r="N55" i="18"/>
  <c r="BE63" i="18"/>
  <c r="AF20" i="18"/>
  <c r="AF24" i="18"/>
  <c r="AF28" i="18"/>
  <c r="AF32" i="18"/>
  <c r="Y40" i="18"/>
  <c r="Y44" i="18"/>
  <c r="Y48" i="18"/>
  <c r="Y52" i="18"/>
  <c r="BM6" i="18"/>
  <c r="AF18" i="18"/>
  <c r="BQ6" i="18"/>
  <c r="AZ6" i="18"/>
  <c r="BC6" i="18" s="1"/>
  <c r="AF7" i="18"/>
  <c r="AF8" i="18"/>
  <c r="W9" i="18"/>
  <c r="W10" i="18"/>
  <c r="O10" i="18"/>
  <c r="N15" i="18"/>
  <c r="P17" i="18"/>
  <c r="BF72" i="18"/>
  <c r="AF346" i="18"/>
  <c r="AF342" i="18"/>
  <c r="AF338" i="18"/>
  <c r="AF334" i="18"/>
  <c r="AF343" i="18"/>
  <c r="AF339" i="18"/>
  <c r="AF335" i="18"/>
  <c r="AF345" i="18"/>
  <c r="AF337" i="18"/>
  <c r="AF331" i="18"/>
  <c r="AF327" i="18"/>
  <c r="AF340" i="18"/>
  <c r="AF333" i="18"/>
  <c r="AF330" i="18"/>
  <c r="AF323" i="18"/>
  <c r="AF319" i="18"/>
  <c r="AF315" i="18"/>
  <c r="AF311" i="18"/>
  <c r="AF307" i="18"/>
  <c r="AF344" i="18"/>
  <c r="AF332" i="18"/>
  <c r="AF324" i="18"/>
  <c r="AF320" i="18"/>
  <c r="AF316" i="18"/>
  <c r="AF312" i="18"/>
  <c r="AF308" i="18"/>
  <c r="AF336" i="18"/>
  <c r="AF322" i="18"/>
  <c r="AF314" i="18"/>
  <c r="AF305" i="18"/>
  <c r="AF301" i="18"/>
  <c r="AF297" i="18"/>
  <c r="AF293" i="18"/>
  <c r="AF341" i="18"/>
  <c r="AF321" i="18"/>
  <c r="AF313" i="18"/>
  <c r="AF306" i="18"/>
  <c r="AF302" i="18"/>
  <c r="AF298" i="18"/>
  <c r="AF294" i="18"/>
  <c r="AF290" i="18"/>
  <c r="AF325" i="18"/>
  <c r="AF309" i="18"/>
  <c r="AF300" i="18"/>
  <c r="AF287" i="18"/>
  <c r="AF283" i="18"/>
  <c r="AF279" i="18"/>
  <c r="AF275" i="18"/>
  <c r="AF271" i="18"/>
  <c r="AF267" i="18"/>
  <c r="AF263" i="18"/>
  <c r="AF259" i="18"/>
  <c r="AF255" i="18"/>
  <c r="AF326" i="18"/>
  <c r="AF310" i="18"/>
  <c r="AF299" i="18"/>
  <c r="AF292" i="18"/>
  <c r="AF291" i="18"/>
  <c r="AF288" i="18"/>
  <c r="AF284" i="18"/>
  <c r="AF280" i="18"/>
  <c r="AF276" i="18"/>
  <c r="AF272" i="18"/>
  <c r="AF268" i="18"/>
  <c r="AF264" i="18"/>
  <c r="AF260" i="18"/>
  <c r="AF256" i="18"/>
  <c r="AF252" i="18"/>
  <c r="AF328" i="18"/>
  <c r="AF303" i="18"/>
  <c r="AF286" i="18"/>
  <c r="AF278" i="18"/>
  <c r="AF270" i="18"/>
  <c r="AF262" i="18"/>
  <c r="AF254" i="18"/>
  <c r="AF250" i="18"/>
  <c r="AF246" i="18"/>
  <c r="AF242" i="18"/>
  <c r="AF238" i="18"/>
  <c r="AF234" i="18"/>
  <c r="AF230" i="18"/>
  <c r="AF226" i="18"/>
  <c r="AF304" i="18"/>
  <c r="AF285" i="18"/>
  <c r="AF277" i="18"/>
  <c r="AF269" i="18"/>
  <c r="AF261" i="18"/>
  <c r="AF253" i="18"/>
  <c r="AF251" i="18"/>
  <c r="AF247" i="18"/>
  <c r="AF243" i="18"/>
  <c r="AF239" i="18"/>
  <c r="AF235" i="18"/>
  <c r="AF231" i="18"/>
  <c r="AF227" i="18"/>
  <c r="AF223" i="18"/>
  <c r="AF317" i="18"/>
  <c r="AF289" i="18"/>
  <c r="AF273" i="18"/>
  <c r="AF257" i="18"/>
  <c r="AF318" i="18"/>
  <c r="AF295" i="18"/>
  <c r="AF282" i="18"/>
  <c r="AF266" i="18"/>
  <c r="AF296" i="18"/>
  <c r="AF281" i="18"/>
  <c r="AF244" i="18"/>
  <c r="AF236" i="18"/>
  <c r="AF228" i="18"/>
  <c r="AF222" i="18"/>
  <c r="AF218" i="18"/>
  <c r="AF258" i="18"/>
  <c r="AF249" i="18"/>
  <c r="AF248" i="18"/>
  <c r="AF245" i="18"/>
  <c r="AF237" i="18"/>
  <c r="AF229" i="18"/>
  <c r="AF221" i="18"/>
  <c r="AF217" i="18"/>
  <c r="AF329" i="18"/>
  <c r="AF240" i="18"/>
  <c r="AF224" i="18"/>
  <c r="AF220" i="18"/>
  <c r="AF215" i="18"/>
  <c r="AF211" i="18"/>
  <c r="AF207" i="18"/>
  <c r="AF203" i="18"/>
  <c r="AF199" i="18"/>
  <c r="AF195" i="18"/>
  <c r="AF191" i="18"/>
  <c r="AF187" i="18"/>
  <c r="AF183" i="18"/>
  <c r="AF179" i="18"/>
  <c r="AF175" i="18"/>
  <c r="AF274" i="18"/>
  <c r="AF233" i="18"/>
  <c r="AF216" i="18"/>
  <c r="AF214" i="18"/>
  <c r="AF210" i="18"/>
  <c r="AF206" i="18"/>
  <c r="AF202" i="18"/>
  <c r="AF198" i="18"/>
  <c r="AF194" i="18"/>
  <c r="AF190" i="18"/>
  <c r="AF186" i="18"/>
  <c r="AF182" i="18"/>
  <c r="AF178" i="18"/>
  <c r="AF265" i="18"/>
  <c r="AF232" i="18"/>
  <c r="AF209" i="18"/>
  <c r="AF201" i="18"/>
  <c r="AF193" i="18"/>
  <c r="AF185" i="18"/>
  <c r="AF177" i="18"/>
  <c r="AF172" i="18"/>
  <c r="AF168" i="18"/>
  <c r="AF164" i="18"/>
  <c r="AF160" i="18"/>
  <c r="AF156" i="18"/>
  <c r="AF152" i="18"/>
  <c r="AF148" i="18"/>
  <c r="AF144" i="18"/>
  <c r="AF140" i="18"/>
  <c r="AF136" i="18"/>
  <c r="AF132" i="18"/>
  <c r="AF128" i="18"/>
  <c r="AF124" i="18"/>
  <c r="AF120" i="18"/>
  <c r="AF116" i="18"/>
  <c r="AF112" i="18"/>
  <c r="AF108" i="18"/>
  <c r="AF104" i="18"/>
  <c r="AF100" i="18"/>
  <c r="AF96" i="18"/>
  <c r="AF241" i="18"/>
  <c r="AF219" i="18"/>
  <c r="AF212" i="18"/>
  <c r="AF204" i="18"/>
  <c r="AF196" i="18"/>
  <c r="AF188" i="18"/>
  <c r="AF180" i="18"/>
  <c r="AF171" i="18"/>
  <c r="AF167" i="18"/>
  <c r="AF163" i="18"/>
  <c r="AF159" i="18"/>
  <c r="AF155" i="18"/>
  <c r="AF151" i="18"/>
  <c r="AF147" i="18"/>
  <c r="AF143" i="18"/>
  <c r="AF139" i="18"/>
  <c r="AF135" i="18"/>
  <c r="AF131" i="18"/>
  <c r="AF127" i="18"/>
  <c r="AF123" i="18"/>
  <c r="AF119" i="18"/>
  <c r="AF115" i="18"/>
  <c r="AF111" i="18"/>
  <c r="AF107" i="18"/>
  <c r="AF103" i="18"/>
  <c r="AF99" i="18"/>
  <c r="AF95" i="18"/>
  <c r="AF205" i="18"/>
  <c r="AF189" i="18"/>
  <c r="AF170" i="18"/>
  <c r="AF162" i="18"/>
  <c r="AF154" i="18"/>
  <c r="AF146" i="18"/>
  <c r="AF138" i="18"/>
  <c r="AF130" i="18"/>
  <c r="AF122" i="18"/>
  <c r="AF114" i="18"/>
  <c r="AF106" i="18"/>
  <c r="AF98" i="18"/>
  <c r="AF92" i="18"/>
  <c r="AF88" i="18"/>
  <c r="AF84" i="18"/>
  <c r="AF80" i="18"/>
  <c r="AF76" i="18"/>
  <c r="AF72" i="18"/>
  <c r="AF68" i="18"/>
  <c r="AF64" i="18"/>
  <c r="AF174" i="18"/>
  <c r="AF166" i="18"/>
  <c r="AF158" i="18"/>
  <c r="AF150" i="18"/>
  <c r="AF142" i="18"/>
  <c r="AF134" i="18"/>
  <c r="AF110" i="18"/>
  <c r="AF102" i="18"/>
  <c r="AF94" i="18"/>
  <c r="AF74" i="18"/>
  <c r="AF62" i="18"/>
  <c r="AF153" i="18"/>
  <c r="AF137" i="18"/>
  <c r="AF129" i="18"/>
  <c r="AF121" i="18"/>
  <c r="AF93" i="18"/>
  <c r="AF85" i="18"/>
  <c r="AF208" i="18"/>
  <c r="AF192" i="18"/>
  <c r="AF176" i="18"/>
  <c r="AF173" i="18"/>
  <c r="AF165" i="18"/>
  <c r="AF157" i="18"/>
  <c r="AF149" i="18"/>
  <c r="AF141" i="18"/>
  <c r="AF133" i="18"/>
  <c r="AF125" i="18"/>
  <c r="AF117" i="18"/>
  <c r="AF109" i="18"/>
  <c r="AF101" i="18"/>
  <c r="AF91" i="18"/>
  <c r="AF87" i="18"/>
  <c r="AF83" i="18"/>
  <c r="AF79" i="18"/>
  <c r="AF75" i="18"/>
  <c r="AF71" i="18"/>
  <c r="AF67" i="18"/>
  <c r="AF63" i="18"/>
  <c r="AF61" i="18"/>
  <c r="AF59" i="18"/>
  <c r="AF57" i="18"/>
  <c r="AF55" i="18"/>
  <c r="AC55" i="18" s="1"/>
  <c r="AF213" i="18"/>
  <c r="AF197" i="18"/>
  <c r="AF181" i="18"/>
  <c r="AF126" i="18"/>
  <c r="AF118" i="18"/>
  <c r="AF90" i="18"/>
  <c r="AF86" i="18"/>
  <c r="AF82" i="18"/>
  <c r="AF78" i="18"/>
  <c r="AF70" i="18"/>
  <c r="AF66" i="18"/>
  <c r="AF225" i="18"/>
  <c r="AF200" i="18"/>
  <c r="AF184" i="18"/>
  <c r="AF169" i="18"/>
  <c r="AF161" i="18"/>
  <c r="AF145" i="18"/>
  <c r="AF113" i="18"/>
  <c r="AF105" i="18"/>
  <c r="AF97" i="18"/>
  <c r="AF89" i="18"/>
  <c r="AF81" i="18"/>
  <c r="AF77" i="18"/>
  <c r="P9" i="18"/>
  <c r="W13" i="18"/>
  <c r="W14" i="18"/>
  <c r="O18" i="18"/>
  <c r="P21" i="18"/>
  <c r="O22" i="18"/>
  <c r="P25" i="18"/>
  <c r="O26" i="18"/>
  <c r="P29" i="18"/>
  <c r="O30" i="18"/>
  <c r="P33" i="18"/>
  <c r="O34" i="18"/>
  <c r="P37" i="18"/>
  <c r="O38" i="18"/>
  <c r="P41" i="18"/>
  <c r="O42" i="18"/>
  <c r="P45" i="18"/>
  <c r="O46" i="18"/>
  <c r="P49" i="18"/>
  <c r="O50" i="18"/>
  <c r="P53" i="18"/>
  <c r="O54" i="18"/>
  <c r="AD5" i="18"/>
  <c r="AG54" i="18"/>
  <c r="G58" i="18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D57" i="18"/>
  <c r="C57" i="18"/>
  <c r="F58" i="18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BF62" i="18"/>
  <c r="BK63" i="18"/>
  <c r="BP6" i="18"/>
  <c r="W18" i="18"/>
  <c r="AT7" i="18"/>
  <c r="BN7" i="18" s="1"/>
  <c r="Y20" i="18"/>
  <c r="Y24" i="18"/>
  <c r="Y28" i="18"/>
  <c r="Y32" i="18"/>
  <c r="Y36" i="18"/>
  <c r="AF36" i="18"/>
  <c r="AF40" i="18"/>
  <c r="AF44" i="18"/>
  <c r="AF48" i="18"/>
  <c r="AF52" i="18"/>
  <c r="BN6" i="18"/>
  <c r="N8" i="18"/>
  <c r="O15" i="18"/>
  <c r="X21" i="18"/>
  <c r="X25" i="18"/>
  <c r="X29" i="18"/>
  <c r="X33" i="18"/>
  <c r="X37" i="18"/>
  <c r="X41" i="18"/>
  <c r="AF56" i="18"/>
  <c r="BG64" i="18"/>
  <c r="AF65" i="18"/>
  <c r="AF69" i="18"/>
  <c r="AH344" i="18"/>
  <c r="AH340" i="18"/>
  <c r="AH336" i="18"/>
  <c r="AH345" i="18"/>
  <c r="AH341" i="18"/>
  <c r="AH337" i="18"/>
  <c r="AH333" i="18"/>
  <c r="AH339" i="18"/>
  <c r="AH329" i="18"/>
  <c r="AH342" i="18"/>
  <c r="AH334" i="18"/>
  <c r="AH332" i="18"/>
  <c r="AH328" i="18"/>
  <c r="AH343" i="18"/>
  <c r="AH327" i="18"/>
  <c r="AH325" i="18"/>
  <c r="AH321" i="18"/>
  <c r="AH317" i="18"/>
  <c r="AH313" i="18"/>
  <c r="AH309" i="18"/>
  <c r="AH338" i="18"/>
  <c r="AH326" i="18"/>
  <c r="AH322" i="18"/>
  <c r="AH318" i="18"/>
  <c r="AH314" i="18"/>
  <c r="AH310" i="18"/>
  <c r="AH306" i="18"/>
  <c r="AH330" i="18"/>
  <c r="AH324" i="18"/>
  <c r="AH316" i="18"/>
  <c r="AH308" i="18"/>
  <c r="AH303" i="18"/>
  <c r="AH299" i="18"/>
  <c r="AH295" i="18"/>
  <c r="AH335" i="18"/>
  <c r="AH331" i="18"/>
  <c r="AH323" i="18"/>
  <c r="AH315" i="18"/>
  <c r="AH307" i="18"/>
  <c r="AH304" i="18"/>
  <c r="AH300" i="18"/>
  <c r="AH296" i="18"/>
  <c r="AH292" i="18"/>
  <c r="AH319" i="18"/>
  <c r="AH302" i="18"/>
  <c r="AH294" i="18"/>
  <c r="AH291" i="18"/>
  <c r="AH290" i="18"/>
  <c r="AH289" i="18"/>
  <c r="AH285" i="18"/>
  <c r="AH281" i="18"/>
  <c r="AH277" i="18"/>
  <c r="AH273" i="18"/>
  <c r="AH269" i="18"/>
  <c r="AH265" i="18"/>
  <c r="AH261" i="18"/>
  <c r="AH257" i="18"/>
  <c r="AH253" i="18"/>
  <c r="AH320" i="18"/>
  <c r="AH301" i="18"/>
  <c r="AH293" i="18"/>
  <c r="AH286" i="18"/>
  <c r="AH282" i="18"/>
  <c r="AH278" i="18"/>
  <c r="AH274" i="18"/>
  <c r="AH270" i="18"/>
  <c r="AH266" i="18"/>
  <c r="AH262" i="18"/>
  <c r="AH258" i="18"/>
  <c r="AH254" i="18"/>
  <c r="AH297" i="18"/>
  <c r="AH288" i="18"/>
  <c r="AH280" i="18"/>
  <c r="AH272" i="18"/>
  <c r="AH264" i="18"/>
  <c r="AH256" i="18"/>
  <c r="AH248" i="18"/>
  <c r="AH244" i="18"/>
  <c r="AH240" i="18"/>
  <c r="AH236" i="18"/>
  <c r="AH232" i="18"/>
  <c r="AH228" i="18"/>
  <c r="AH224" i="18"/>
  <c r="AH298" i="18"/>
  <c r="AH287" i="18"/>
  <c r="AH279" i="18"/>
  <c r="AH271" i="18"/>
  <c r="AH263" i="18"/>
  <c r="AH255" i="18"/>
  <c r="AH249" i="18"/>
  <c r="AH245" i="18"/>
  <c r="AH241" i="18"/>
  <c r="AH237" i="18"/>
  <c r="AH233" i="18"/>
  <c r="AH229" i="18"/>
  <c r="AH225" i="18"/>
  <c r="AH311" i="18"/>
  <c r="AH283" i="18"/>
  <c r="AH267" i="18"/>
  <c r="AH247" i="18"/>
  <c r="AH312" i="18"/>
  <c r="AH276" i="18"/>
  <c r="AH260" i="18"/>
  <c r="AH275" i="18"/>
  <c r="AH238" i="18"/>
  <c r="AH230" i="18"/>
  <c r="AH223" i="18"/>
  <c r="AH220" i="18"/>
  <c r="AH284" i="18"/>
  <c r="AH239" i="18"/>
  <c r="AH231" i="18"/>
  <c r="AH219" i="18"/>
  <c r="AH252" i="18"/>
  <c r="AH250" i="18"/>
  <c r="AH246" i="18"/>
  <c r="AH234" i="18"/>
  <c r="AH222" i="18"/>
  <c r="AH213" i="18"/>
  <c r="AH209" i="18"/>
  <c r="AH205" i="18"/>
  <c r="AH201" i="18"/>
  <c r="AH197" i="18"/>
  <c r="AH193" i="18"/>
  <c r="AH189" i="18"/>
  <c r="AH185" i="18"/>
  <c r="AH181" i="18"/>
  <c r="AH177" i="18"/>
  <c r="AH305" i="18"/>
  <c r="AH268" i="18"/>
  <c r="AH251" i="18"/>
  <c r="AH243" i="18"/>
  <c r="AH227" i="18"/>
  <c r="AH217" i="18"/>
  <c r="AH212" i="18"/>
  <c r="AH208" i="18"/>
  <c r="AH204" i="18"/>
  <c r="AH200" i="18"/>
  <c r="AH196" i="18"/>
  <c r="AH192" i="18"/>
  <c r="AH188" i="18"/>
  <c r="AH184" i="18"/>
  <c r="AH180" i="18"/>
  <c r="AH176" i="18"/>
  <c r="AH226" i="18"/>
  <c r="AH211" i="18"/>
  <c r="AH203" i="18"/>
  <c r="AH195" i="18"/>
  <c r="AH187" i="18"/>
  <c r="AH179" i="18"/>
  <c r="AH174" i="18"/>
  <c r="AH170" i="18"/>
  <c r="AH166" i="18"/>
  <c r="AH162" i="18"/>
  <c r="AH158" i="18"/>
  <c r="AH154" i="18"/>
  <c r="AH150" i="18"/>
  <c r="AH146" i="18"/>
  <c r="AH142" i="18"/>
  <c r="AH138" i="18"/>
  <c r="AH134" i="18"/>
  <c r="AH130" i="18"/>
  <c r="AH126" i="18"/>
  <c r="AH122" i="18"/>
  <c r="AH118" i="18"/>
  <c r="AH114" i="18"/>
  <c r="AH110" i="18"/>
  <c r="AH106" i="18"/>
  <c r="AH102" i="18"/>
  <c r="AH98" i="18"/>
  <c r="AH94" i="18"/>
  <c r="AH235" i="18"/>
  <c r="AH214" i="18"/>
  <c r="AH206" i="18"/>
  <c r="AH198" i="18"/>
  <c r="AH190" i="18"/>
  <c r="AH182" i="18"/>
  <c r="AH173" i="18"/>
  <c r="AH169" i="18"/>
  <c r="AH165" i="18"/>
  <c r="AH161" i="18"/>
  <c r="AH157" i="18"/>
  <c r="AH153" i="18"/>
  <c r="AH149" i="18"/>
  <c r="AH145" i="18"/>
  <c r="AH141" i="18"/>
  <c r="AH137" i="18"/>
  <c r="AH133" i="18"/>
  <c r="AH129" i="18"/>
  <c r="AH125" i="18"/>
  <c r="AH121" i="18"/>
  <c r="AH117" i="18"/>
  <c r="AH113" i="18"/>
  <c r="AH109" i="18"/>
  <c r="AH105" i="18"/>
  <c r="AH101" i="18"/>
  <c r="AH97" i="18"/>
  <c r="BI61" i="18"/>
  <c r="BI71" i="18"/>
  <c r="U5" i="18"/>
  <c r="AQ7" i="18"/>
  <c r="P8" i="18"/>
  <c r="AP8" i="18"/>
  <c r="O9" i="18"/>
  <c r="N10" i="18"/>
  <c r="P12" i="18"/>
  <c r="O13" i="18"/>
  <c r="N14" i="18"/>
  <c r="P16" i="18"/>
  <c r="O17" i="18"/>
  <c r="N18" i="18"/>
  <c r="P20" i="18"/>
  <c r="O21" i="18"/>
  <c r="N22" i="18"/>
  <c r="P24" i="18"/>
  <c r="O25" i="18"/>
  <c r="N26" i="18"/>
  <c r="P28" i="18"/>
  <c r="O29" i="18"/>
  <c r="N30" i="18"/>
  <c r="P32" i="18"/>
  <c r="O33" i="18"/>
  <c r="N34" i="18"/>
  <c r="P36" i="18"/>
  <c r="O37" i="18"/>
  <c r="N38" i="18"/>
  <c r="P40" i="18"/>
  <c r="O41" i="18"/>
  <c r="N42" i="18"/>
  <c r="P44" i="18"/>
  <c r="O45" i="18"/>
  <c r="N46" i="18"/>
  <c r="P48" i="18"/>
  <c r="O49" i="18"/>
  <c r="N50" i="18"/>
  <c r="P52" i="18"/>
  <c r="O53" i="18"/>
  <c r="N54" i="18"/>
  <c r="AF54" i="18"/>
  <c r="X55" i="18"/>
  <c r="AH56" i="18"/>
  <c r="AH58" i="18"/>
  <c r="AH60" i="18"/>
  <c r="BK62" i="18"/>
  <c r="AH65" i="18"/>
  <c r="AH69" i="18"/>
  <c r="BE72" i="18"/>
  <c r="AH73" i="18"/>
  <c r="AH77" i="18"/>
  <c r="AH81" i="18"/>
  <c r="AH85" i="18"/>
  <c r="AH89" i="18"/>
  <c r="AH93" i="18"/>
  <c r="AH95" i="18"/>
  <c r="AH103" i="18"/>
  <c r="AH111" i="18"/>
  <c r="AH119" i="18"/>
  <c r="AH127" i="18"/>
  <c r="AH135" i="18"/>
  <c r="AH143" i="18"/>
  <c r="AH151" i="18"/>
  <c r="AH159" i="18"/>
  <c r="AH167" i="18"/>
  <c r="AH186" i="18"/>
  <c r="AH202" i="18"/>
  <c r="P7" i="18"/>
  <c r="O8" i="18"/>
  <c r="N9" i="18"/>
  <c r="P11" i="18"/>
  <c r="O12" i="18"/>
  <c r="N13" i="18"/>
  <c r="P15" i="18"/>
  <c r="O16" i="18"/>
  <c r="N17" i="18"/>
  <c r="P19" i="18"/>
  <c r="O20" i="18"/>
  <c r="N21" i="18"/>
  <c r="P23" i="18"/>
  <c r="O24" i="18"/>
  <c r="N25" i="18"/>
  <c r="P27" i="18"/>
  <c r="O28" i="18"/>
  <c r="N29" i="18"/>
  <c r="P31" i="18"/>
  <c r="O32" i="18"/>
  <c r="N33" i="18"/>
  <c r="P35" i="18"/>
  <c r="O36" i="18"/>
  <c r="N37" i="18"/>
  <c r="P39" i="18"/>
  <c r="O40" i="18"/>
  <c r="N41" i="18"/>
  <c r="P43" i="18"/>
  <c r="O44" i="18"/>
  <c r="N45" i="18"/>
  <c r="P47" i="18"/>
  <c r="O48" i="18"/>
  <c r="N49" i="18"/>
  <c r="P51" i="18"/>
  <c r="O52" i="18"/>
  <c r="N53" i="18"/>
  <c r="AH62" i="18"/>
  <c r="AH66" i="18"/>
  <c r="AH70" i="18"/>
  <c r="AH74" i="18"/>
  <c r="AH78" i="18"/>
  <c r="AH82" i="18"/>
  <c r="AH86" i="18"/>
  <c r="AH90" i="18"/>
  <c r="AH100" i="18"/>
  <c r="AH108" i="18"/>
  <c r="AH116" i="18"/>
  <c r="AH124" i="18"/>
  <c r="AH132" i="18"/>
  <c r="AH140" i="18"/>
  <c r="AH148" i="18"/>
  <c r="AH156" i="18"/>
  <c r="AH164" i="18"/>
  <c r="AH172" i="18"/>
  <c r="AH183" i="18"/>
  <c r="AH199" i="18"/>
  <c r="AH215" i="18"/>
  <c r="AH259" i="18"/>
  <c r="AO8" i="17"/>
  <c r="AL9" i="17"/>
  <c r="BE64" i="17"/>
  <c r="BI63" i="17"/>
  <c r="AF345" i="17"/>
  <c r="AF341" i="17"/>
  <c r="AF337" i="17"/>
  <c r="AF333" i="17"/>
  <c r="AF340" i="17"/>
  <c r="AF339" i="17"/>
  <c r="AF338" i="17"/>
  <c r="AF329" i="17"/>
  <c r="AF325" i="17"/>
  <c r="AF321" i="17"/>
  <c r="AF317" i="17"/>
  <c r="AF336" i="17"/>
  <c r="AF334" i="17"/>
  <c r="AF324" i="17"/>
  <c r="AF323" i="17"/>
  <c r="AF322" i="17"/>
  <c r="AF313" i="17"/>
  <c r="AF309" i="17"/>
  <c r="AF305" i="17"/>
  <c r="AF301" i="17"/>
  <c r="AF297" i="17"/>
  <c r="AF293" i="17"/>
  <c r="AF289" i="17"/>
  <c r="AF285" i="17"/>
  <c r="AF332" i="17"/>
  <c r="AF330" i="17"/>
  <c r="AF319" i="17"/>
  <c r="AF346" i="17"/>
  <c r="AF344" i="17"/>
  <c r="AF335" i="17"/>
  <c r="AF327" i="17"/>
  <c r="AF316" i="17"/>
  <c r="AF308" i="17"/>
  <c r="AF307" i="17"/>
  <c r="AF306" i="17"/>
  <c r="AF312" i="17"/>
  <c r="AF310" i="17"/>
  <c r="AF328" i="17"/>
  <c r="AF318" i="17"/>
  <c r="AF315" i="17"/>
  <c r="AF314" i="17"/>
  <c r="AF304" i="17"/>
  <c r="AF302" i="17"/>
  <c r="AF292" i="17"/>
  <c r="AF291" i="17"/>
  <c r="AF290" i="17"/>
  <c r="AF281" i="17"/>
  <c r="AF343" i="17"/>
  <c r="AF342" i="17"/>
  <c r="AF331" i="17"/>
  <c r="AF320" i="17"/>
  <c r="AF300" i="17"/>
  <c r="AF298" i="17"/>
  <c r="AF288" i="17"/>
  <c r="AF287" i="17"/>
  <c r="AF286" i="17"/>
  <c r="AF311" i="17"/>
  <c r="AF280" i="17"/>
  <c r="AF279" i="17"/>
  <c r="AF278" i="17"/>
  <c r="AF277" i="17"/>
  <c r="AF273" i="17"/>
  <c r="AF269" i="17"/>
  <c r="AF303" i="17"/>
  <c r="AF274" i="17"/>
  <c r="AF270" i="17"/>
  <c r="AF266" i="17"/>
  <c r="AF284" i="17"/>
  <c r="AF282" i="17"/>
  <c r="AF272" i="17"/>
  <c r="AF262" i="17"/>
  <c r="AF258" i="17"/>
  <c r="AF254" i="17"/>
  <c r="AF250" i="17"/>
  <c r="AF246" i="17"/>
  <c r="AF242" i="17"/>
  <c r="AF238" i="17"/>
  <c r="AF234" i="17"/>
  <c r="AF230" i="17"/>
  <c r="AF226" i="17"/>
  <c r="AF295" i="17"/>
  <c r="AF271" i="17"/>
  <c r="AF263" i="17"/>
  <c r="AF259" i="17"/>
  <c r="AF255" i="17"/>
  <c r="AF251" i="17"/>
  <c r="AF247" i="17"/>
  <c r="AF243" i="17"/>
  <c r="AF239" i="17"/>
  <c r="AF235" i="17"/>
  <c r="AF231" i="17"/>
  <c r="AF227" i="17"/>
  <c r="AF296" i="17"/>
  <c r="AF267" i="17"/>
  <c r="AF257" i="17"/>
  <c r="AF249" i="17"/>
  <c r="AF241" i="17"/>
  <c r="AF233" i="17"/>
  <c r="AF225" i="17"/>
  <c r="AF222" i="17"/>
  <c r="AF218" i="17"/>
  <c r="AF214" i="17"/>
  <c r="AF210" i="17"/>
  <c r="AF206" i="17"/>
  <c r="AF202" i="17"/>
  <c r="AF198" i="17"/>
  <c r="AF194" i="17"/>
  <c r="AF190" i="17"/>
  <c r="AF186" i="17"/>
  <c r="AF182" i="17"/>
  <c r="AF178" i="17"/>
  <c r="AF174" i="17"/>
  <c r="AF170" i="17"/>
  <c r="AF166" i="17"/>
  <c r="AF162" i="17"/>
  <c r="AF158" i="17"/>
  <c r="AF154" i="17"/>
  <c r="AF150" i="17"/>
  <c r="AF146" i="17"/>
  <c r="AF142" i="17"/>
  <c r="AF326" i="17"/>
  <c r="AF283" i="17"/>
  <c r="AF276" i="17"/>
  <c r="AF265" i="17"/>
  <c r="AF260" i="17"/>
  <c r="AF252" i="17"/>
  <c r="AF244" i="17"/>
  <c r="AF236" i="17"/>
  <c r="AF228" i="17"/>
  <c r="AF221" i="17"/>
  <c r="AF217" i="17"/>
  <c r="AF213" i="17"/>
  <c r="AF209" i="17"/>
  <c r="AF205" i="17"/>
  <c r="AF201" i="17"/>
  <c r="AF197" i="17"/>
  <c r="AF193" i="17"/>
  <c r="AF189" i="17"/>
  <c r="AF185" i="17"/>
  <c r="AF181" i="17"/>
  <c r="AF177" i="17"/>
  <c r="AF173" i="17"/>
  <c r="AF169" i="17"/>
  <c r="AF165" i="17"/>
  <c r="AF161" i="17"/>
  <c r="AF157" i="17"/>
  <c r="AF153" i="17"/>
  <c r="AF149" i="17"/>
  <c r="AF145" i="17"/>
  <c r="AF275" i="17"/>
  <c r="AF253" i="17"/>
  <c r="AF237" i="17"/>
  <c r="AF220" i="17"/>
  <c r="AF212" i="17"/>
  <c r="AF204" i="17"/>
  <c r="AF196" i="17"/>
  <c r="AF188" i="17"/>
  <c r="AF180" i="17"/>
  <c r="AF172" i="17"/>
  <c r="AF164" i="17"/>
  <c r="AF156" i="17"/>
  <c r="AF148" i="17"/>
  <c r="AF140" i="17"/>
  <c r="AF136" i="17"/>
  <c r="AF132" i="17"/>
  <c r="AF128" i="17"/>
  <c r="AF124" i="17"/>
  <c r="AF120" i="17"/>
  <c r="AF116" i="17"/>
  <c r="AF112" i="17"/>
  <c r="AF108" i="17"/>
  <c r="AF104" i="17"/>
  <c r="AF100" i="17"/>
  <c r="AF96" i="17"/>
  <c r="AF92" i="17"/>
  <c r="AF88" i="17"/>
  <c r="AF268" i="17"/>
  <c r="AF264" i="17"/>
  <c r="AF248" i="17"/>
  <c r="AF232" i="17"/>
  <c r="AF219" i="17"/>
  <c r="AF211" i="17"/>
  <c r="AF203" i="17"/>
  <c r="AF195" i="17"/>
  <c r="AF187" i="17"/>
  <c r="AF179" i="17"/>
  <c r="AF171" i="17"/>
  <c r="AF163" i="17"/>
  <c r="AF155" i="17"/>
  <c r="AF147" i="17"/>
  <c r="AF141" i="17"/>
  <c r="AF137" i="17"/>
  <c r="AF133" i="17"/>
  <c r="AF129" i="17"/>
  <c r="AF125" i="17"/>
  <c r="AF121" i="17"/>
  <c r="AF117" i="17"/>
  <c r="AF113" i="17"/>
  <c r="AF109" i="17"/>
  <c r="AF105" i="17"/>
  <c r="AF101" i="17"/>
  <c r="AF97" i="17"/>
  <c r="AF93" i="17"/>
  <c r="AF89" i="17"/>
  <c r="AF256" i="17"/>
  <c r="AF224" i="17"/>
  <c r="AF215" i="17"/>
  <c r="AF199" i="17"/>
  <c r="AF183" i="17"/>
  <c r="AF167" i="17"/>
  <c r="AF151" i="17"/>
  <c r="AF135" i="17"/>
  <c r="AF127" i="17"/>
  <c r="AF119" i="17"/>
  <c r="AF111" i="17"/>
  <c r="AF103" i="17"/>
  <c r="AF95" i="17"/>
  <c r="AF84" i="17"/>
  <c r="AF80" i="17"/>
  <c r="AF76" i="17"/>
  <c r="AF72" i="17"/>
  <c r="AF68" i="17"/>
  <c r="AF64" i="17"/>
  <c r="AF245" i="17"/>
  <c r="AF208" i="17"/>
  <c r="AF192" i="17"/>
  <c r="AF176" i="17"/>
  <c r="AF160" i="17"/>
  <c r="AF144" i="17"/>
  <c r="AF138" i="17"/>
  <c r="AF130" i="17"/>
  <c r="AF122" i="17"/>
  <c r="AF114" i="17"/>
  <c r="AF106" i="17"/>
  <c r="AF98" i="17"/>
  <c r="AF90" i="17"/>
  <c r="AF87" i="17"/>
  <c r="AF83" i="17"/>
  <c r="AF79" i="17"/>
  <c r="AF75" i="17"/>
  <c r="AF71" i="17"/>
  <c r="AF67" i="17"/>
  <c r="AF63" i="17"/>
  <c r="AF61" i="17"/>
  <c r="AF59" i="17"/>
  <c r="AF57" i="17"/>
  <c r="AF55" i="17"/>
  <c r="AC55" i="17" s="1"/>
  <c r="P36" i="17"/>
  <c r="O37" i="17"/>
  <c r="O45" i="17"/>
  <c r="P24" i="17"/>
  <c r="N38" i="17"/>
  <c r="N54" i="17"/>
  <c r="X55" i="17"/>
  <c r="C57" i="17"/>
  <c r="F58" i="17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F284" i="17" s="1"/>
  <c r="F285" i="17" s="1"/>
  <c r="F286" i="17" s="1"/>
  <c r="F287" i="17" s="1"/>
  <c r="F288" i="17" s="1"/>
  <c r="F289" i="17" s="1"/>
  <c r="F290" i="17" s="1"/>
  <c r="F291" i="17" s="1"/>
  <c r="F292" i="17" s="1"/>
  <c r="F293" i="17" s="1"/>
  <c r="F294" i="17" s="1"/>
  <c r="F295" i="17" s="1"/>
  <c r="F296" i="17" s="1"/>
  <c r="F297" i="17" s="1"/>
  <c r="F298" i="17" s="1"/>
  <c r="F299" i="17" s="1"/>
  <c r="F300" i="17" s="1"/>
  <c r="F301" i="17" s="1"/>
  <c r="F302" i="17" s="1"/>
  <c r="F303" i="17" s="1"/>
  <c r="F304" i="17" s="1"/>
  <c r="F305" i="17" s="1"/>
  <c r="F306" i="17" s="1"/>
  <c r="F307" i="17" s="1"/>
  <c r="F308" i="17" s="1"/>
  <c r="F309" i="17" s="1"/>
  <c r="F310" i="17" s="1"/>
  <c r="F311" i="17" s="1"/>
  <c r="F312" i="17" s="1"/>
  <c r="F313" i="17" s="1"/>
  <c r="F314" i="17" s="1"/>
  <c r="F315" i="17" s="1"/>
  <c r="F316" i="17" s="1"/>
  <c r="F317" i="17" s="1"/>
  <c r="F318" i="17" s="1"/>
  <c r="F319" i="17" s="1"/>
  <c r="F320" i="17" s="1"/>
  <c r="F321" i="17" s="1"/>
  <c r="F322" i="17" s="1"/>
  <c r="F323" i="17" s="1"/>
  <c r="F324" i="17" s="1"/>
  <c r="F325" i="17" s="1"/>
  <c r="F326" i="17" s="1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BF62" i="17"/>
  <c r="W344" i="17"/>
  <c r="W340" i="17"/>
  <c r="W336" i="17"/>
  <c r="W335" i="17"/>
  <c r="W334" i="17"/>
  <c r="W332" i="17"/>
  <c r="W328" i="17"/>
  <c r="W324" i="17"/>
  <c r="W320" i="17"/>
  <c r="W316" i="17"/>
  <c r="W342" i="17"/>
  <c r="W333" i="17"/>
  <c r="W319" i="17"/>
  <c r="W318" i="17"/>
  <c r="W317" i="17"/>
  <c r="W312" i="17"/>
  <c r="W308" i="17"/>
  <c r="W304" i="17"/>
  <c r="W300" i="17"/>
  <c r="W296" i="17"/>
  <c r="W292" i="17"/>
  <c r="W288" i="17"/>
  <c r="W284" i="17"/>
  <c r="W338" i="17"/>
  <c r="W337" i="17"/>
  <c r="W327" i="17"/>
  <c r="W325" i="17"/>
  <c r="W346" i="17"/>
  <c r="W331" i="17"/>
  <c r="W329" i="17"/>
  <c r="W322" i="17"/>
  <c r="W303" i="17"/>
  <c r="W302" i="17"/>
  <c r="W301" i="17"/>
  <c r="W345" i="17"/>
  <c r="W343" i="17"/>
  <c r="W314" i="17"/>
  <c r="W307" i="17"/>
  <c r="W305" i="17"/>
  <c r="W330" i="17"/>
  <c r="W323" i="17"/>
  <c r="W310" i="17"/>
  <c r="W321" i="17"/>
  <c r="W309" i="17"/>
  <c r="W299" i="17"/>
  <c r="W287" i="17"/>
  <c r="W286" i="17"/>
  <c r="W285" i="17"/>
  <c r="W280" i="17"/>
  <c r="W315" i="17"/>
  <c r="W306" i="17"/>
  <c r="W297" i="17"/>
  <c r="W283" i="17"/>
  <c r="W282" i="17"/>
  <c r="W281" i="17"/>
  <c r="W326" i="17"/>
  <c r="W313" i="17"/>
  <c r="W276" i="17"/>
  <c r="W272" i="17"/>
  <c r="W268" i="17"/>
  <c r="W311" i="17"/>
  <c r="W298" i="17"/>
  <c r="W295" i="17"/>
  <c r="W294" i="17"/>
  <c r="W293" i="17"/>
  <c r="W277" i="17"/>
  <c r="W273" i="17"/>
  <c r="W269" i="17"/>
  <c r="W265" i="17"/>
  <c r="W341" i="17"/>
  <c r="W339" i="17"/>
  <c r="W279" i="17"/>
  <c r="W278" i="17"/>
  <c r="W275" i="17"/>
  <c r="W267" i="17"/>
  <c r="W261" i="17"/>
  <c r="W257" i="17"/>
  <c r="W253" i="17"/>
  <c r="W249" i="17"/>
  <c r="W245" i="17"/>
  <c r="W241" i="17"/>
  <c r="W237" i="17"/>
  <c r="W233" i="17"/>
  <c r="W229" i="17"/>
  <c r="W225" i="17"/>
  <c r="W290" i="17"/>
  <c r="W274" i="17"/>
  <c r="W266" i="17"/>
  <c r="W262" i="17"/>
  <c r="W258" i="17"/>
  <c r="W254" i="17"/>
  <c r="W250" i="17"/>
  <c r="W246" i="17"/>
  <c r="W242" i="17"/>
  <c r="W238" i="17"/>
  <c r="W234" i="17"/>
  <c r="W230" i="17"/>
  <c r="W226" i="17"/>
  <c r="W291" i="17"/>
  <c r="W260" i="17"/>
  <c r="W252" i="17"/>
  <c r="W244" i="17"/>
  <c r="W236" i="17"/>
  <c r="W228" i="17"/>
  <c r="W221" i="17"/>
  <c r="W217" i="17"/>
  <c r="W213" i="17"/>
  <c r="W209" i="17"/>
  <c r="W205" i="17"/>
  <c r="W201" i="17"/>
  <c r="W197" i="17"/>
  <c r="W193" i="17"/>
  <c r="W189" i="17"/>
  <c r="W185" i="17"/>
  <c r="W181" i="17"/>
  <c r="W177" i="17"/>
  <c r="W173" i="17"/>
  <c r="W169" i="17"/>
  <c r="W165" i="17"/>
  <c r="W161" i="17"/>
  <c r="W157" i="17"/>
  <c r="W153" i="17"/>
  <c r="W149" i="17"/>
  <c r="W145" i="17"/>
  <c r="W271" i="17"/>
  <c r="W263" i="17"/>
  <c r="W255" i="17"/>
  <c r="W247" i="17"/>
  <c r="W239" i="17"/>
  <c r="W231" i="17"/>
  <c r="W224" i="17"/>
  <c r="W220" i="17"/>
  <c r="W216" i="17"/>
  <c r="W212" i="17"/>
  <c r="W208" i="17"/>
  <c r="W204" i="17"/>
  <c r="W200" i="17"/>
  <c r="W196" i="17"/>
  <c r="W192" i="17"/>
  <c r="W188" i="17"/>
  <c r="W184" i="17"/>
  <c r="W180" i="17"/>
  <c r="W176" i="17"/>
  <c r="W172" i="17"/>
  <c r="W168" i="17"/>
  <c r="W164" i="17"/>
  <c r="W160" i="17"/>
  <c r="W156" i="17"/>
  <c r="W152" i="17"/>
  <c r="W148" i="17"/>
  <c r="W144" i="17"/>
  <c r="W289" i="17"/>
  <c r="W270" i="17"/>
  <c r="W264" i="17"/>
  <c r="W248" i="17"/>
  <c r="W232" i="17"/>
  <c r="W223" i="17"/>
  <c r="W215" i="17"/>
  <c r="W207" i="17"/>
  <c r="W199" i="17"/>
  <c r="W191" i="17"/>
  <c r="W183" i="17"/>
  <c r="W175" i="17"/>
  <c r="W167" i="17"/>
  <c r="W159" i="17"/>
  <c r="W151" i="17"/>
  <c r="W143" i="17"/>
  <c r="W139" i="17"/>
  <c r="W135" i="17"/>
  <c r="W131" i="17"/>
  <c r="W127" i="17"/>
  <c r="W123" i="17"/>
  <c r="W119" i="17"/>
  <c r="W115" i="17"/>
  <c r="W111" i="17"/>
  <c r="W107" i="17"/>
  <c r="W103" i="17"/>
  <c r="W99" i="17"/>
  <c r="W95" i="17"/>
  <c r="W91" i="17"/>
  <c r="W259" i="17"/>
  <c r="W243" i="17"/>
  <c r="W227" i="17"/>
  <c r="W222" i="17"/>
  <c r="W214" i="17"/>
  <c r="W206" i="17"/>
  <c r="W198" i="17"/>
  <c r="W190" i="17"/>
  <c r="W182" i="17"/>
  <c r="W174" i="17"/>
  <c r="W166" i="17"/>
  <c r="W158" i="17"/>
  <c r="W150" i="17"/>
  <c r="W140" i="17"/>
  <c r="W136" i="17"/>
  <c r="W132" i="17"/>
  <c r="W128" i="17"/>
  <c r="W124" i="17"/>
  <c r="W120" i="17"/>
  <c r="W116" i="17"/>
  <c r="W112" i="17"/>
  <c r="W108" i="17"/>
  <c r="W104" i="17"/>
  <c r="W100" i="17"/>
  <c r="W96" i="17"/>
  <c r="W92" i="17"/>
  <c r="W88" i="17"/>
  <c r="W251" i="17"/>
  <c r="W210" i="17"/>
  <c r="W194" i="17"/>
  <c r="W178" i="17"/>
  <c r="W162" i="17"/>
  <c r="W146" i="17"/>
  <c r="W138" i="17"/>
  <c r="W130" i="17"/>
  <c r="W122" i="17"/>
  <c r="W114" i="17"/>
  <c r="W106" i="17"/>
  <c r="W98" i="17"/>
  <c r="W90" i="17"/>
  <c r="W87" i="17"/>
  <c r="W83" i="17"/>
  <c r="W79" i="17"/>
  <c r="W75" i="17"/>
  <c r="W71" i="17"/>
  <c r="W67" i="17"/>
  <c r="W63" i="17"/>
  <c r="W61" i="17"/>
  <c r="W59" i="17"/>
  <c r="W57" i="17"/>
  <c r="W240" i="17"/>
  <c r="W219" i="17"/>
  <c r="W203" i="17"/>
  <c r="W187" i="17"/>
  <c r="W171" i="17"/>
  <c r="W155" i="17"/>
  <c r="W141" i="17"/>
  <c r="W133" i="17"/>
  <c r="W125" i="17"/>
  <c r="W117" i="17"/>
  <c r="W109" i="17"/>
  <c r="W101" i="17"/>
  <c r="W93" i="17"/>
  <c r="W86" i="17"/>
  <c r="W82" i="17"/>
  <c r="W78" i="17"/>
  <c r="W74" i="17"/>
  <c r="W70" i="17"/>
  <c r="W66" i="17"/>
  <c r="W62" i="17"/>
  <c r="AG346" i="17"/>
  <c r="AG342" i="17"/>
  <c r="AG338" i="17"/>
  <c r="AG334" i="17"/>
  <c r="AG337" i="17"/>
  <c r="AG336" i="17"/>
  <c r="AG335" i="17"/>
  <c r="AG330" i="17"/>
  <c r="AG326" i="17"/>
  <c r="AG322" i="17"/>
  <c r="AG318" i="17"/>
  <c r="AG345" i="17"/>
  <c r="AG343" i="17"/>
  <c r="AG321" i="17"/>
  <c r="AG320" i="17"/>
  <c r="AG319" i="17"/>
  <c r="AG314" i="17"/>
  <c r="AG310" i="17"/>
  <c r="AG306" i="17"/>
  <c r="AG302" i="17"/>
  <c r="AG298" i="17"/>
  <c r="AG294" i="17"/>
  <c r="AG290" i="17"/>
  <c r="AG286" i="17"/>
  <c r="AG282" i="17"/>
  <c r="AG339" i="17"/>
  <c r="AG328" i="17"/>
  <c r="AG332" i="17"/>
  <c r="AG325" i="17"/>
  <c r="AG323" i="17"/>
  <c r="AG305" i="17"/>
  <c r="AG304" i="17"/>
  <c r="AG303" i="17"/>
  <c r="AG333" i="17"/>
  <c r="AG329" i="17"/>
  <c r="AG317" i="17"/>
  <c r="AG316" i="17"/>
  <c r="AG315" i="17"/>
  <c r="AG308" i="17"/>
  <c r="AG341" i="17"/>
  <c r="AG340" i="17"/>
  <c r="AG331" i="17"/>
  <c r="AG324" i="17"/>
  <c r="AG313" i="17"/>
  <c r="AG311" i="17"/>
  <c r="AG300" i="17"/>
  <c r="AG289" i="17"/>
  <c r="AG288" i="17"/>
  <c r="AG287" i="17"/>
  <c r="AG278" i="17"/>
  <c r="AG344" i="17"/>
  <c r="AG309" i="17"/>
  <c r="AG285" i="17"/>
  <c r="AG284" i="17"/>
  <c r="AG283" i="17"/>
  <c r="AG274" i="17"/>
  <c r="AG270" i="17"/>
  <c r="AG266" i="17"/>
  <c r="AG312" i="17"/>
  <c r="AG299" i="17"/>
  <c r="AG297" i="17"/>
  <c r="AG296" i="17"/>
  <c r="AG295" i="17"/>
  <c r="AG275" i="17"/>
  <c r="AG271" i="17"/>
  <c r="AG267" i="17"/>
  <c r="AG280" i="17"/>
  <c r="AG279" i="17"/>
  <c r="AG277" i="17"/>
  <c r="AG269" i="17"/>
  <c r="AG263" i="17"/>
  <c r="AG259" i="17"/>
  <c r="AG255" i="17"/>
  <c r="AG251" i="17"/>
  <c r="AG247" i="17"/>
  <c r="AG243" i="17"/>
  <c r="AG239" i="17"/>
  <c r="AG235" i="17"/>
  <c r="AG231" i="17"/>
  <c r="AG227" i="17"/>
  <c r="AG293" i="17"/>
  <c r="AG291" i="17"/>
  <c r="AG281" i="17"/>
  <c r="AG276" i="17"/>
  <c r="AG268" i="17"/>
  <c r="AG265" i="17"/>
  <c r="AG264" i="17"/>
  <c r="AG260" i="17"/>
  <c r="AG256" i="17"/>
  <c r="AG252" i="17"/>
  <c r="AG248" i="17"/>
  <c r="AG244" i="17"/>
  <c r="AG240" i="17"/>
  <c r="AG236" i="17"/>
  <c r="AG232" i="17"/>
  <c r="AG228" i="17"/>
  <c r="AG224" i="17"/>
  <c r="AG292" i="17"/>
  <c r="AG262" i="17"/>
  <c r="AG254" i="17"/>
  <c r="AG246" i="17"/>
  <c r="AG238" i="17"/>
  <c r="AG230" i="17"/>
  <c r="AG223" i="17"/>
  <c r="AG219" i="17"/>
  <c r="AG215" i="17"/>
  <c r="AG211" i="17"/>
  <c r="AG207" i="17"/>
  <c r="AG203" i="17"/>
  <c r="AG199" i="17"/>
  <c r="AG195" i="17"/>
  <c r="AG191" i="17"/>
  <c r="AG187" i="17"/>
  <c r="AG183" i="17"/>
  <c r="AG179" i="17"/>
  <c r="AG175" i="17"/>
  <c r="AG171" i="17"/>
  <c r="AG167" i="17"/>
  <c r="AG163" i="17"/>
  <c r="AG159" i="17"/>
  <c r="AG155" i="17"/>
  <c r="AG151" i="17"/>
  <c r="AG147" i="17"/>
  <c r="AG143" i="17"/>
  <c r="AG301" i="17"/>
  <c r="AG273" i="17"/>
  <c r="AG257" i="17"/>
  <c r="AG249" i="17"/>
  <c r="AG241" i="17"/>
  <c r="AG233" i="17"/>
  <c r="AG225" i="17"/>
  <c r="AG222" i="17"/>
  <c r="AG218" i="17"/>
  <c r="AG214" i="17"/>
  <c r="AG210" i="17"/>
  <c r="AG206" i="17"/>
  <c r="AG202" i="17"/>
  <c r="AG198" i="17"/>
  <c r="AG194" i="17"/>
  <c r="AG190" i="17"/>
  <c r="AG186" i="17"/>
  <c r="AG182" i="17"/>
  <c r="AG178" i="17"/>
  <c r="AG174" i="17"/>
  <c r="AG170" i="17"/>
  <c r="AG166" i="17"/>
  <c r="AG162" i="17"/>
  <c r="AG158" i="17"/>
  <c r="AG154" i="17"/>
  <c r="AG150" i="17"/>
  <c r="AG146" i="17"/>
  <c r="AG327" i="17"/>
  <c r="AG307" i="17"/>
  <c r="AG272" i="17"/>
  <c r="AG250" i="17"/>
  <c r="AG234" i="17"/>
  <c r="AG217" i="17"/>
  <c r="AG209" i="17"/>
  <c r="AG201" i="17"/>
  <c r="AG193" i="17"/>
  <c r="AG185" i="17"/>
  <c r="AG177" i="17"/>
  <c r="AG169" i="17"/>
  <c r="AG161" i="17"/>
  <c r="AG153" i="17"/>
  <c r="AG145" i="17"/>
  <c r="AG141" i="17"/>
  <c r="AG137" i="17"/>
  <c r="AG133" i="17"/>
  <c r="AG129" i="17"/>
  <c r="AG125" i="17"/>
  <c r="AG121" i="17"/>
  <c r="AG117" i="17"/>
  <c r="AG113" i="17"/>
  <c r="AG109" i="17"/>
  <c r="AG105" i="17"/>
  <c r="AG101" i="17"/>
  <c r="AG97" i="17"/>
  <c r="AG93" i="17"/>
  <c r="AG89" i="17"/>
  <c r="AG261" i="17"/>
  <c r="AG245" i="17"/>
  <c r="AG229" i="17"/>
  <c r="AG216" i="17"/>
  <c r="AG208" i="17"/>
  <c r="AG200" i="17"/>
  <c r="AG192" i="17"/>
  <c r="AG184" i="17"/>
  <c r="AG176" i="17"/>
  <c r="AG168" i="17"/>
  <c r="AG160" i="17"/>
  <c r="AG152" i="17"/>
  <c r="AG144" i="17"/>
  <c r="AG138" i="17"/>
  <c r="AG134" i="17"/>
  <c r="AG130" i="17"/>
  <c r="AG126" i="17"/>
  <c r="AG122" i="17"/>
  <c r="AG118" i="17"/>
  <c r="AG114" i="17"/>
  <c r="AG110" i="17"/>
  <c r="AG106" i="17"/>
  <c r="AG102" i="17"/>
  <c r="AG98" i="17"/>
  <c r="AG94" i="17"/>
  <c r="AG90" i="17"/>
  <c r="AG253" i="17"/>
  <c r="AG212" i="17"/>
  <c r="AG196" i="17"/>
  <c r="AG180" i="17"/>
  <c r="AG164" i="17"/>
  <c r="AG148" i="17"/>
  <c r="AG140" i="17"/>
  <c r="AG132" i="17"/>
  <c r="AG124" i="17"/>
  <c r="AG116" i="17"/>
  <c r="AG108" i="17"/>
  <c r="AG100" i="17"/>
  <c r="AG92" i="17"/>
  <c r="AG85" i="17"/>
  <c r="AG81" i="17"/>
  <c r="AG77" i="17"/>
  <c r="AG73" i="17"/>
  <c r="AG69" i="17"/>
  <c r="AG65" i="17"/>
  <c r="AG60" i="17"/>
  <c r="AG58" i="17"/>
  <c r="AG56" i="17"/>
  <c r="AG242" i="17"/>
  <c r="AG221" i="17"/>
  <c r="AG205" i="17"/>
  <c r="AG189" i="17"/>
  <c r="AG173" i="17"/>
  <c r="AG157" i="17"/>
  <c r="AG135" i="17"/>
  <c r="AG127" i="17"/>
  <c r="AG119" i="17"/>
  <c r="AG111" i="17"/>
  <c r="AG103" i="17"/>
  <c r="AG95" i="17"/>
  <c r="AG84" i="17"/>
  <c r="AG80" i="17"/>
  <c r="AG76" i="17"/>
  <c r="AG72" i="17"/>
  <c r="AG68" i="17"/>
  <c r="AG64" i="17"/>
  <c r="P12" i="17"/>
  <c r="P16" i="17"/>
  <c r="O21" i="17"/>
  <c r="N26" i="17"/>
  <c r="N34" i="17"/>
  <c r="N42" i="17"/>
  <c r="N50" i="17"/>
  <c r="BE72" i="17"/>
  <c r="O7" i="17"/>
  <c r="AK7" i="17"/>
  <c r="AT7" i="17" s="1"/>
  <c r="W22" i="17"/>
  <c r="X24" i="17"/>
  <c r="Y48" i="17"/>
  <c r="AF65" i="17"/>
  <c r="AF78" i="17"/>
  <c r="AF86" i="17"/>
  <c r="AF107" i="17"/>
  <c r="AF139" i="17"/>
  <c r="AF159" i="17"/>
  <c r="AF191" i="17"/>
  <c r="AF223" i="17"/>
  <c r="AF240" i="17"/>
  <c r="V5" i="17"/>
  <c r="AR6" i="17"/>
  <c r="N7" i="17"/>
  <c r="P9" i="17"/>
  <c r="O10" i="17"/>
  <c r="N11" i="17"/>
  <c r="O15" i="17"/>
  <c r="X20" i="17"/>
  <c r="Y27" i="17"/>
  <c r="X32" i="17"/>
  <c r="AF35" i="17"/>
  <c r="X40" i="17"/>
  <c r="Y43" i="17"/>
  <c r="X45" i="17"/>
  <c r="X48" i="17"/>
  <c r="Y51" i="17"/>
  <c r="W54" i="17"/>
  <c r="AF70" i="17"/>
  <c r="AF77" i="17"/>
  <c r="AF102" i="17"/>
  <c r="AF118" i="17"/>
  <c r="AF134" i="17"/>
  <c r="AF152" i="17"/>
  <c r="AF261" i="17"/>
  <c r="BM6" i="17"/>
  <c r="AN9" i="17"/>
  <c r="AM10" i="17"/>
  <c r="AF12" i="17"/>
  <c r="W13" i="17"/>
  <c r="AF18" i="17"/>
  <c r="Y24" i="17"/>
  <c r="AF24" i="17"/>
  <c r="AH25" i="17"/>
  <c r="N28" i="17"/>
  <c r="X28" i="17"/>
  <c r="O31" i="17"/>
  <c r="Y31" i="17"/>
  <c r="AF31" i="17"/>
  <c r="AH33" i="17"/>
  <c r="N36" i="17"/>
  <c r="X36" i="17"/>
  <c r="O39" i="17"/>
  <c r="Y39" i="17"/>
  <c r="AF39" i="17"/>
  <c r="AH41" i="17"/>
  <c r="N44" i="17"/>
  <c r="O47" i="17"/>
  <c r="AF47" i="17"/>
  <c r="AH49" i="17"/>
  <c r="N52" i="17"/>
  <c r="X52" i="17"/>
  <c r="O55" i="17"/>
  <c r="Y55" i="17"/>
  <c r="AG55" i="17"/>
  <c r="AD55" i="17" s="1"/>
  <c r="AH57" i="17"/>
  <c r="AF58" i="17"/>
  <c r="AG59" i="17"/>
  <c r="W60" i="17"/>
  <c r="AG63" i="17"/>
  <c r="AF66" i="17"/>
  <c r="AH68" i="17"/>
  <c r="W69" i="17"/>
  <c r="AG71" i="17"/>
  <c r="AF73" i="17"/>
  <c r="AH75" i="17"/>
  <c r="W76" i="17"/>
  <c r="AG78" i="17"/>
  <c r="AF81" i="17"/>
  <c r="AH83" i="17"/>
  <c r="W84" i="17"/>
  <c r="AG86" i="17"/>
  <c r="AH88" i="17"/>
  <c r="W89" i="17"/>
  <c r="AG91" i="17"/>
  <c r="AF94" i="17"/>
  <c r="AH104" i="17"/>
  <c r="W105" i="17"/>
  <c r="AG107" i="17"/>
  <c r="AF110" i="17"/>
  <c r="AH120" i="17"/>
  <c r="W121" i="17"/>
  <c r="AG123" i="17"/>
  <c r="AF126" i="17"/>
  <c r="AH136" i="17"/>
  <c r="W137" i="17"/>
  <c r="AG139" i="17"/>
  <c r="AG142" i="17"/>
  <c r="AH162" i="17"/>
  <c r="W163" i="17"/>
  <c r="AG165" i="17"/>
  <c r="AF168" i="17"/>
  <c r="W195" i="17"/>
  <c r="AG197" i="17"/>
  <c r="AF200" i="17"/>
  <c r="AF229" i="17"/>
  <c r="AG258" i="17"/>
  <c r="AF294" i="17"/>
  <c r="AF299" i="17"/>
  <c r="N18" i="17"/>
  <c r="N22" i="17"/>
  <c r="P28" i="17"/>
  <c r="O29" i="17"/>
  <c r="P44" i="17"/>
  <c r="P52" i="17"/>
  <c r="O53" i="17"/>
  <c r="N14" i="17"/>
  <c r="N30" i="17"/>
  <c r="N46" i="17"/>
  <c r="AH343" i="17"/>
  <c r="AH339" i="17"/>
  <c r="AH335" i="17"/>
  <c r="AH334" i="17"/>
  <c r="AH333" i="17"/>
  <c r="AH331" i="17"/>
  <c r="AH327" i="17"/>
  <c r="AH323" i="17"/>
  <c r="AH319" i="17"/>
  <c r="AH341" i="17"/>
  <c r="AH332" i="17"/>
  <c r="AH318" i="17"/>
  <c r="AH317" i="17"/>
  <c r="AH316" i="17"/>
  <c r="AH315" i="17"/>
  <c r="AH311" i="17"/>
  <c r="AH307" i="17"/>
  <c r="AH303" i="17"/>
  <c r="AH299" i="17"/>
  <c r="AH295" i="17"/>
  <c r="AH291" i="17"/>
  <c r="AH287" i="17"/>
  <c r="AH283" i="17"/>
  <c r="AH340" i="17"/>
  <c r="AH338" i="17"/>
  <c r="AH326" i="17"/>
  <c r="AH324" i="17"/>
  <c r="AH337" i="17"/>
  <c r="AH336" i="17"/>
  <c r="AH330" i="17"/>
  <c r="AH328" i="17"/>
  <c r="AH321" i="17"/>
  <c r="AH302" i="17"/>
  <c r="AH301" i="17"/>
  <c r="AH300" i="17"/>
  <c r="AH325" i="17"/>
  <c r="AH313" i="17"/>
  <c r="AH306" i="17"/>
  <c r="AH304" i="17"/>
  <c r="AH344" i="17"/>
  <c r="AH342" i="17"/>
  <c r="AH320" i="17"/>
  <c r="AH309" i="17"/>
  <c r="AH322" i="17"/>
  <c r="AH310" i="17"/>
  <c r="AH305" i="17"/>
  <c r="AH298" i="17"/>
  <c r="AH286" i="17"/>
  <c r="AH285" i="17"/>
  <c r="AH284" i="17"/>
  <c r="AH279" i="17"/>
  <c r="AH346" i="17"/>
  <c r="AH345" i="17"/>
  <c r="AH312" i="17"/>
  <c r="AH297" i="17"/>
  <c r="AH296" i="17"/>
  <c r="AH282" i="17"/>
  <c r="AH314" i="17"/>
  <c r="AH275" i="17"/>
  <c r="AH271" i="17"/>
  <c r="AH267" i="17"/>
  <c r="AH294" i="17"/>
  <c r="AH293" i="17"/>
  <c r="AH292" i="17"/>
  <c r="AH281" i="17"/>
  <c r="AH276" i="17"/>
  <c r="AH272" i="17"/>
  <c r="AH268" i="17"/>
  <c r="AH278" i="17"/>
  <c r="AH274" i="17"/>
  <c r="AH266" i="17"/>
  <c r="AH265" i="17"/>
  <c r="AH264" i="17"/>
  <c r="AH260" i="17"/>
  <c r="AH256" i="17"/>
  <c r="AH252" i="17"/>
  <c r="AH248" i="17"/>
  <c r="AH244" i="17"/>
  <c r="AH240" i="17"/>
  <c r="AH236" i="17"/>
  <c r="AH232" i="17"/>
  <c r="AH228" i="17"/>
  <c r="AH224" i="17"/>
  <c r="AH289" i="17"/>
  <c r="AH273" i="17"/>
  <c r="AH261" i="17"/>
  <c r="AH257" i="17"/>
  <c r="AH253" i="17"/>
  <c r="AH249" i="17"/>
  <c r="AH245" i="17"/>
  <c r="AH241" i="17"/>
  <c r="AH237" i="17"/>
  <c r="AH233" i="17"/>
  <c r="AH229" i="17"/>
  <c r="AH225" i="17"/>
  <c r="AH288" i="17"/>
  <c r="AH280" i="17"/>
  <c r="AH277" i="17"/>
  <c r="AH259" i="17"/>
  <c r="AH251" i="17"/>
  <c r="AH243" i="17"/>
  <c r="AH235" i="17"/>
  <c r="AH227" i="17"/>
  <c r="AH220" i="17"/>
  <c r="AH216" i="17"/>
  <c r="AH212" i="17"/>
  <c r="AH208" i="17"/>
  <c r="AH204" i="17"/>
  <c r="AH200" i="17"/>
  <c r="AH196" i="17"/>
  <c r="AH192" i="17"/>
  <c r="AH188" i="17"/>
  <c r="AH184" i="17"/>
  <c r="AH180" i="17"/>
  <c r="AH176" i="17"/>
  <c r="AH172" i="17"/>
  <c r="AH168" i="17"/>
  <c r="AH164" i="17"/>
  <c r="AH160" i="17"/>
  <c r="AH156" i="17"/>
  <c r="AH152" i="17"/>
  <c r="AH148" i="17"/>
  <c r="AH144" i="17"/>
  <c r="AH329" i="17"/>
  <c r="AH308" i="17"/>
  <c r="AH270" i="17"/>
  <c r="AH262" i="17"/>
  <c r="AH254" i="17"/>
  <c r="AH246" i="17"/>
  <c r="AH238" i="17"/>
  <c r="AH230" i="17"/>
  <c r="AH223" i="17"/>
  <c r="AH219" i="17"/>
  <c r="AH215" i="17"/>
  <c r="AH211" i="17"/>
  <c r="AH207" i="17"/>
  <c r="AH203" i="17"/>
  <c r="AH199" i="17"/>
  <c r="AH195" i="17"/>
  <c r="AH191" i="17"/>
  <c r="AH187" i="17"/>
  <c r="AH183" i="17"/>
  <c r="AH179" i="17"/>
  <c r="AH175" i="17"/>
  <c r="AH171" i="17"/>
  <c r="AH167" i="17"/>
  <c r="AH163" i="17"/>
  <c r="AH159" i="17"/>
  <c r="AH155" i="17"/>
  <c r="AH151" i="17"/>
  <c r="AH147" i="17"/>
  <c r="AH143" i="17"/>
  <c r="AH290" i="17"/>
  <c r="AH269" i="17"/>
  <c r="AH263" i="17"/>
  <c r="AH247" i="17"/>
  <c r="AH231" i="17"/>
  <c r="AH222" i="17"/>
  <c r="AH214" i="17"/>
  <c r="AH206" i="17"/>
  <c r="AH198" i="17"/>
  <c r="AH190" i="17"/>
  <c r="AH182" i="17"/>
  <c r="AH174" i="17"/>
  <c r="AH166" i="17"/>
  <c r="AH158" i="17"/>
  <c r="AH150" i="17"/>
  <c r="AH138" i="17"/>
  <c r="AH134" i="17"/>
  <c r="AH130" i="17"/>
  <c r="AH126" i="17"/>
  <c r="AH122" i="17"/>
  <c r="AH118" i="17"/>
  <c r="AH114" i="17"/>
  <c r="AH110" i="17"/>
  <c r="AH106" i="17"/>
  <c r="AH102" i="17"/>
  <c r="AH98" i="17"/>
  <c r="AH94" i="17"/>
  <c r="AH90" i="17"/>
  <c r="AH258" i="17"/>
  <c r="AH242" i="17"/>
  <c r="AH226" i="17"/>
  <c r="AH221" i="17"/>
  <c r="AH213" i="17"/>
  <c r="AH205" i="17"/>
  <c r="AH197" i="17"/>
  <c r="AH189" i="17"/>
  <c r="AH181" i="17"/>
  <c r="AH173" i="17"/>
  <c r="AH165" i="17"/>
  <c r="AH157" i="17"/>
  <c r="AH149" i="17"/>
  <c r="AH142" i="17"/>
  <c r="AH139" i="17"/>
  <c r="AH135" i="17"/>
  <c r="AH131" i="17"/>
  <c r="AH127" i="17"/>
  <c r="AH123" i="17"/>
  <c r="AH119" i="17"/>
  <c r="AH115" i="17"/>
  <c r="AH111" i="17"/>
  <c r="AH107" i="17"/>
  <c r="AH103" i="17"/>
  <c r="AH99" i="17"/>
  <c r="AH95" i="17"/>
  <c r="AH91" i="17"/>
  <c r="AH250" i="17"/>
  <c r="AH209" i="17"/>
  <c r="AH193" i="17"/>
  <c r="AH177" i="17"/>
  <c r="AH161" i="17"/>
  <c r="AH145" i="17"/>
  <c r="AH137" i="17"/>
  <c r="AH129" i="17"/>
  <c r="AH121" i="17"/>
  <c r="AH113" i="17"/>
  <c r="AH105" i="17"/>
  <c r="AH97" i="17"/>
  <c r="AH89" i="17"/>
  <c r="AH86" i="17"/>
  <c r="AH82" i="17"/>
  <c r="AH78" i="17"/>
  <c r="AH74" i="17"/>
  <c r="AH70" i="17"/>
  <c r="AH66" i="17"/>
  <c r="AH62" i="17"/>
  <c r="AH239" i="17"/>
  <c r="AH218" i="17"/>
  <c r="AH202" i="17"/>
  <c r="AH186" i="17"/>
  <c r="AH170" i="17"/>
  <c r="AH154" i="17"/>
  <c r="AH140" i="17"/>
  <c r="AH132" i="17"/>
  <c r="AH124" i="17"/>
  <c r="AH116" i="17"/>
  <c r="AH108" i="17"/>
  <c r="AH100" i="17"/>
  <c r="AH92" i="17"/>
  <c r="AH85" i="17"/>
  <c r="AH81" i="17"/>
  <c r="AH77" i="17"/>
  <c r="AH73" i="17"/>
  <c r="AH69" i="17"/>
  <c r="AH65" i="17"/>
  <c r="AH60" i="17"/>
  <c r="AH58" i="17"/>
  <c r="AH56" i="17"/>
  <c r="O13" i="17"/>
  <c r="O17" i="17"/>
  <c r="P20" i="17"/>
  <c r="O25" i="17"/>
  <c r="P32" i="17"/>
  <c r="O33" i="17"/>
  <c r="P40" i="17"/>
  <c r="O41" i="17"/>
  <c r="P48" i="17"/>
  <c r="O49" i="17"/>
  <c r="BP6" i="17"/>
  <c r="O11" i="17"/>
  <c r="W33" i="17"/>
  <c r="W41" i="17"/>
  <c r="W49" i="17"/>
  <c r="AF56" i="17"/>
  <c r="AF91" i="17"/>
  <c r="AF123" i="17"/>
  <c r="AV6" i="17"/>
  <c r="AJ7" i="17" s="1"/>
  <c r="AQ8" i="17"/>
  <c r="AP9" i="17"/>
  <c r="AF27" i="17"/>
  <c r="W30" i="17"/>
  <c r="Y35" i="17"/>
  <c r="W38" i="17"/>
  <c r="AF43" i="17"/>
  <c r="W46" i="17"/>
  <c r="AF51" i="17"/>
  <c r="AF62" i="17"/>
  <c r="AF85" i="17"/>
  <c r="AF184" i="17"/>
  <c r="AF216" i="17"/>
  <c r="U5" i="17"/>
  <c r="P8" i="17"/>
  <c r="O9" i="17"/>
  <c r="N10" i="17"/>
  <c r="O14" i="17"/>
  <c r="N15" i="17"/>
  <c r="AF15" i="17"/>
  <c r="AE55" i="17"/>
  <c r="AH55" i="17"/>
  <c r="N56" i="17"/>
  <c r="T57" i="17"/>
  <c r="AH59" i="17"/>
  <c r="AF60" i="17"/>
  <c r="AG61" i="17"/>
  <c r="BJ61" i="17"/>
  <c r="BI62" i="17"/>
  <c r="AH63" i="17"/>
  <c r="W64" i="17"/>
  <c r="AG66" i="17"/>
  <c r="AF69" i="17"/>
  <c r="AH71" i="17"/>
  <c r="AF74" i="17"/>
  <c r="AH76" i="17"/>
  <c r="W77" i="17"/>
  <c r="AG79" i="17"/>
  <c r="AF82" i="17"/>
  <c r="AH84" i="17"/>
  <c r="W85" i="17"/>
  <c r="AG87" i="17"/>
  <c r="AH93" i="17"/>
  <c r="W94" i="17"/>
  <c r="AG96" i="17"/>
  <c r="AF99" i="17"/>
  <c r="AH109" i="17"/>
  <c r="W110" i="17"/>
  <c r="AG112" i="17"/>
  <c r="AF115" i="17"/>
  <c r="AH125" i="17"/>
  <c r="W126" i="17"/>
  <c r="AG128" i="17"/>
  <c r="AF131" i="17"/>
  <c r="AH141" i="17"/>
  <c r="W142" i="17"/>
  <c r="AF143" i="17"/>
  <c r="AH169" i="17"/>
  <c r="W170" i="17"/>
  <c r="AG172" i="17"/>
  <c r="AF175" i="17"/>
  <c r="AH201" i="17"/>
  <c r="W202" i="17"/>
  <c r="AG204" i="17"/>
  <c r="AF207" i="17"/>
  <c r="AG237" i="17"/>
  <c r="BG62" i="17"/>
  <c r="N13" i="17"/>
  <c r="N17" i="17"/>
  <c r="C10" i="16"/>
  <c r="C26" i="16"/>
  <c r="C30" i="16"/>
  <c r="C62" i="16"/>
  <c r="C66" i="16"/>
  <c r="C70" i="16"/>
  <c r="C98" i="16"/>
  <c r="C168" i="16"/>
  <c r="C164" i="16"/>
  <c r="C160" i="16"/>
  <c r="C156" i="16"/>
  <c r="C152" i="16"/>
  <c r="C148" i="16"/>
  <c r="C144" i="16"/>
  <c r="C140" i="16"/>
  <c r="C136" i="16"/>
  <c r="C132" i="16"/>
  <c r="C128" i="16"/>
  <c r="C124" i="16"/>
  <c r="C120" i="16"/>
  <c r="C116" i="16"/>
  <c r="C14" i="16"/>
  <c r="C18" i="16"/>
  <c r="C22" i="16"/>
  <c r="C34" i="16"/>
  <c r="C38" i="16"/>
  <c r="C42" i="16"/>
  <c r="C46" i="16"/>
  <c r="C50" i="16"/>
  <c r="C54" i="16"/>
  <c r="C58" i="16"/>
  <c r="C74" i="16"/>
  <c r="C78" i="16"/>
  <c r="C82" i="16"/>
  <c r="C86" i="16"/>
  <c r="C90" i="16"/>
  <c r="C94" i="16"/>
  <c r="C106" i="16"/>
  <c r="C110" i="16"/>
  <c r="C9" i="16"/>
  <c r="C13" i="16"/>
  <c r="C17" i="16"/>
  <c r="C21" i="16"/>
  <c r="C25" i="16"/>
  <c r="C29" i="16"/>
  <c r="C33" i="16"/>
  <c r="C37" i="16"/>
  <c r="C41" i="16"/>
  <c r="C45" i="16"/>
  <c r="C49" i="16"/>
  <c r="C53" i="16"/>
  <c r="C57" i="16"/>
  <c r="C61" i="16"/>
  <c r="C65" i="16"/>
  <c r="C69" i="16"/>
  <c r="C73" i="16"/>
  <c r="C77" i="16"/>
  <c r="C81" i="16"/>
  <c r="C85" i="16"/>
  <c r="C89" i="16"/>
  <c r="C93" i="16"/>
  <c r="C97" i="16"/>
  <c r="C101" i="16"/>
  <c r="C105" i="16"/>
  <c r="C109" i="16"/>
  <c r="C113" i="16"/>
  <c r="C114" i="16"/>
  <c r="C115" i="16"/>
  <c r="C117" i="16"/>
  <c r="C118" i="16"/>
  <c r="C119" i="16"/>
  <c r="C121" i="16"/>
  <c r="C122" i="16"/>
  <c r="C123" i="16"/>
  <c r="C125" i="16"/>
  <c r="C126" i="16"/>
  <c r="C127" i="16"/>
  <c r="C129" i="16"/>
  <c r="C130" i="16"/>
  <c r="C131" i="16"/>
  <c r="C133" i="16"/>
  <c r="C134" i="16"/>
  <c r="C135" i="16"/>
  <c r="C137" i="16"/>
  <c r="C138" i="16"/>
  <c r="C139" i="16"/>
  <c r="C141" i="16"/>
  <c r="C142" i="16"/>
  <c r="C143" i="16"/>
  <c r="C145" i="16"/>
  <c r="C146" i="16"/>
  <c r="C147" i="16"/>
  <c r="C149" i="16"/>
  <c r="C150" i="16"/>
  <c r="C151" i="16"/>
  <c r="C153" i="16"/>
  <c r="C154" i="16"/>
  <c r="C155" i="16"/>
  <c r="C157" i="16"/>
  <c r="C158" i="16"/>
  <c r="C159" i="16"/>
  <c r="C161" i="16"/>
  <c r="C162" i="16"/>
  <c r="C163" i="16"/>
  <c r="C165" i="16"/>
  <c r="C166" i="16"/>
  <c r="C167" i="16"/>
  <c r="C165" i="15"/>
  <c r="C161" i="15"/>
  <c r="C157" i="15"/>
  <c r="C153" i="15"/>
  <c r="C149" i="15"/>
  <c r="C145" i="15"/>
  <c r="C141" i="15"/>
  <c r="C137" i="15"/>
  <c r="C133" i="15"/>
  <c r="C129" i="15"/>
  <c r="C125" i="15"/>
  <c r="C166" i="15"/>
  <c r="C162" i="15"/>
  <c r="C158" i="15"/>
  <c r="C154" i="15"/>
  <c r="C150" i="15"/>
  <c r="C146" i="15"/>
  <c r="C142" i="15"/>
  <c r="C138" i="15"/>
  <c r="C134" i="15"/>
  <c r="C130" i="15"/>
  <c r="C126" i="15"/>
  <c r="C122" i="15"/>
  <c r="C118" i="15"/>
  <c r="C114" i="15"/>
  <c r="C110" i="15"/>
  <c r="C106" i="15"/>
  <c r="C102" i="15"/>
  <c r="C98" i="15"/>
  <c r="C94" i="15"/>
  <c r="C90" i="15"/>
  <c r="C86" i="15"/>
  <c r="C82" i="15"/>
  <c r="C78" i="15"/>
  <c r="C74" i="15"/>
  <c r="C167" i="15"/>
  <c r="C163" i="15"/>
  <c r="C159" i="15"/>
  <c r="C155" i="15"/>
  <c r="C151" i="15"/>
  <c r="C147" i="15"/>
  <c r="C143" i="15"/>
  <c r="C139" i="15"/>
  <c r="C135" i="15"/>
  <c r="C131" i="15"/>
  <c r="C127" i="15"/>
  <c r="C123" i="15"/>
  <c r="C71" i="15"/>
  <c r="C67" i="15"/>
  <c r="C63" i="15"/>
  <c r="C59" i="15"/>
  <c r="C55" i="15"/>
  <c r="C51" i="15"/>
  <c r="C47" i="15"/>
  <c r="C43" i="15"/>
  <c r="C39" i="15"/>
  <c r="C35" i="15"/>
  <c r="C31" i="15"/>
  <c r="C27" i="15"/>
  <c r="C23" i="15"/>
  <c r="C19" i="15"/>
  <c r="C15" i="15"/>
  <c r="C11" i="15"/>
  <c r="C7" i="15"/>
  <c r="C121" i="15"/>
  <c r="C119" i="15"/>
  <c r="C117" i="15"/>
  <c r="C115" i="15"/>
  <c r="C113" i="15"/>
  <c r="C111" i="15"/>
  <c r="C108" i="15"/>
  <c r="C105" i="15"/>
  <c r="C103" i="15"/>
  <c r="C100" i="15"/>
  <c r="C97" i="15"/>
  <c r="C95" i="15"/>
  <c r="C93" i="15"/>
  <c r="C91" i="15"/>
  <c r="C89" i="15"/>
  <c r="C87" i="15"/>
  <c r="C85" i="15"/>
  <c r="C83" i="15"/>
  <c r="C81" i="15"/>
  <c r="C76" i="15"/>
  <c r="C69" i="15"/>
  <c r="C65" i="15"/>
  <c r="C53" i="15"/>
  <c r="C49" i="15"/>
  <c r="C45" i="15"/>
  <c r="C29" i="15"/>
  <c r="C17" i="15"/>
  <c r="C168" i="15"/>
  <c r="C164" i="15"/>
  <c r="C160" i="15"/>
  <c r="C156" i="15"/>
  <c r="C152" i="15"/>
  <c r="C148" i="15"/>
  <c r="C144" i="15"/>
  <c r="C140" i="15"/>
  <c r="C136" i="15"/>
  <c r="C132" i="15"/>
  <c r="C72" i="15"/>
  <c r="C68" i="15"/>
  <c r="C64" i="15"/>
  <c r="C60" i="15"/>
  <c r="C56" i="15"/>
  <c r="C52" i="15"/>
  <c r="C48" i="15"/>
  <c r="C44" i="15"/>
  <c r="C40" i="15"/>
  <c r="C36" i="15"/>
  <c r="C32" i="15"/>
  <c r="C28" i="15"/>
  <c r="C24" i="15"/>
  <c r="C20" i="15"/>
  <c r="C16" i="15"/>
  <c r="C12" i="15"/>
  <c r="C8" i="15"/>
  <c r="C6" i="15"/>
  <c r="C120" i="15"/>
  <c r="C116" i="15"/>
  <c r="C112" i="15"/>
  <c r="C109" i="15"/>
  <c r="C107" i="15"/>
  <c r="C104" i="15"/>
  <c r="C101" i="15"/>
  <c r="C99" i="15"/>
  <c r="C96" i="15"/>
  <c r="C92" i="15"/>
  <c r="C88" i="15"/>
  <c r="C84" i="15"/>
  <c r="C80" i="15"/>
  <c r="C79" i="15"/>
  <c r="C77" i="15"/>
  <c r="C75" i="15"/>
  <c r="C73" i="15"/>
  <c r="C61" i="15"/>
  <c r="C57" i="15"/>
  <c r="C41" i="15"/>
  <c r="C37" i="15"/>
  <c r="C33" i="15"/>
  <c r="C25" i="15"/>
  <c r="C21" i="15"/>
  <c r="C13" i="15"/>
  <c r="C9" i="15"/>
  <c r="BG72" i="13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G252" i="13" s="1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G270" i="13" s="1"/>
  <c r="BG271" i="13" s="1"/>
  <c r="BG272" i="13" s="1"/>
  <c r="BG273" i="13" s="1"/>
  <c r="BG274" i="13" s="1"/>
  <c r="BG275" i="13" s="1"/>
  <c r="BG276" i="13" s="1"/>
  <c r="BG277" i="13" s="1"/>
  <c r="BG278" i="13" s="1"/>
  <c r="BG279" i="13" s="1"/>
  <c r="BG280" i="13" s="1"/>
  <c r="BG281" i="13" s="1"/>
  <c r="BG282" i="13" s="1"/>
  <c r="BG283" i="13" s="1"/>
  <c r="BG284" i="13" s="1"/>
  <c r="BG285" i="13" s="1"/>
  <c r="BG286" i="13" s="1"/>
  <c r="BG287" i="13" s="1"/>
  <c r="BG288" i="13" s="1"/>
  <c r="BG289" i="13" s="1"/>
  <c r="BG290" i="13" s="1"/>
  <c r="BG291" i="13" s="1"/>
  <c r="BG292" i="13" s="1"/>
  <c r="BG293" i="13" s="1"/>
  <c r="BG294" i="13" s="1"/>
  <c r="BG295" i="13" s="1"/>
  <c r="BG296" i="13" s="1"/>
  <c r="BG297" i="13" s="1"/>
  <c r="BG298" i="13" s="1"/>
  <c r="BG299" i="13" s="1"/>
  <c r="BG300" i="13" s="1"/>
  <c r="BG301" i="13" s="1"/>
  <c r="BG302" i="13" s="1"/>
  <c r="BG303" i="13" s="1"/>
  <c r="BG304" i="13" s="1"/>
  <c r="BG305" i="13" s="1"/>
  <c r="BG306" i="13" s="1"/>
  <c r="BG307" i="13" s="1"/>
  <c r="BG308" i="13" s="1"/>
  <c r="BG309" i="13" s="1"/>
  <c r="BG310" i="13" s="1"/>
  <c r="BG311" i="13" s="1"/>
  <c r="BG312" i="13" s="1"/>
  <c r="BG313" i="13" s="1"/>
  <c r="BG314" i="13" s="1"/>
  <c r="BG315" i="13" s="1"/>
  <c r="BG316" i="13" s="1"/>
  <c r="BG317" i="13" s="1"/>
  <c r="BG318" i="13" s="1"/>
  <c r="BG319" i="13" s="1"/>
  <c r="BG320" i="13" s="1"/>
  <c r="BG321" i="13" s="1"/>
  <c r="BG322" i="13" s="1"/>
  <c r="BG323" i="13" s="1"/>
  <c r="BG324" i="13" s="1"/>
  <c r="BG325" i="13" s="1"/>
  <c r="BG326" i="13" s="1"/>
  <c r="BG327" i="13" s="1"/>
  <c r="BG328" i="13" s="1"/>
  <c r="BG329" i="13" s="1"/>
  <c r="BG330" i="13" s="1"/>
  <c r="BG331" i="13" s="1"/>
  <c r="BG332" i="13" s="1"/>
  <c r="BG333" i="13" s="1"/>
  <c r="BG334" i="13" s="1"/>
  <c r="BG335" i="13" s="1"/>
  <c r="BG336" i="13" s="1"/>
  <c r="BG337" i="13" s="1"/>
  <c r="BG338" i="13" s="1"/>
  <c r="BG339" i="13" s="1"/>
  <c r="BG340" i="13" s="1"/>
  <c r="BG341" i="13" s="1"/>
  <c r="BG342" i="13" s="1"/>
  <c r="BG343" i="13" s="1"/>
  <c r="BG344" i="13" s="1"/>
  <c r="BG345" i="13" s="1"/>
  <c r="BG346" i="13" s="1"/>
  <c r="BF72" i="13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F251" i="13" s="1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BF270" i="13" s="1"/>
  <c r="BF271" i="13" s="1"/>
  <c r="BF272" i="13" s="1"/>
  <c r="BF273" i="13" s="1"/>
  <c r="BF274" i="13" s="1"/>
  <c r="BF275" i="13" s="1"/>
  <c r="BF276" i="13" s="1"/>
  <c r="BF277" i="13" s="1"/>
  <c r="BF278" i="13" s="1"/>
  <c r="BF279" i="13" s="1"/>
  <c r="BF280" i="13" s="1"/>
  <c r="BF281" i="13" s="1"/>
  <c r="BF282" i="13" s="1"/>
  <c r="BF283" i="13" s="1"/>
  <c r="BF284" i="13" s="1"/>
  <c r="BF285" i="13" s="1"/>
  <c r="BF286" i="13" s="1"/>
  <c r="BF287" i="13" s="1"/>
  <c r="BF288" i="13" s="1"/>
  <c r="BF289" i="13" s="1"/>
  <c r="BF290" i="13" s="1"/>
  <c r="BF291" i="13" s="1"/>
  <c r="BF292" i="13" s="1"/>
  <c r="BF293" i="13" s="1"/>
  <c r="BF294" i="13" s="1"/>
  <c r="BF295" i="13" s="1"/>
  <c r="BF296" i="13" s="1"/>
  <c r="BF297" i="13" s="1"/>
  <c r="BF298" i="13" s="1"/>
  <c r="BF299" i="13" s="1"/>
  <c r="BF300" i="13" s="1"/>
  <c r="BF301" i="13" s="1"/>
  <c r="BF302" i="13" s="1"/>
  <c r="BF303" i="13" s="1"/>
  <c r="BF304" i="13" s="1"/>
  <c r="BF305" i="13" s="1"/>
  <c r="BF306" i="13" s="1"/>
  <c r="BF307" i="13" s="1"/>
  <c r="BF308" i="13" s="1"/>
  <c r="BF309" i="13" s="1"/>
  <c r="BF310" i="13" s="1"/>
  <c r="BF311" i="13" s="1"/>
  <c r="BF312" i="13" s="1"/>
  <c r="BF313" i="13" s="1"/>
  <c r="BF314" i="13" s="1"/>
  <c r="BF315" i="13" s="1"/>
  <c r="BF316" i="13" s="1"/>
  <c r="BF317" i="13" s="1"/>
  <c r="BF318" i="13" s="1"/>
  <c r="BF319" i="13" s="1"/>
  <c r="BF320" i="13" s="1"/>
  <c r="BF321" i="13" s="1"/>
  <c r="BF322" i="13" s="1"/>
  <c r="BF323" i="13" s="1"/>
  <c r="BF324" i="13" s="1"/>
  <c r="BF325" i="13" s="1"/>
  <c r="BF326" i="13" s="1"/>
  <c r="BF327" i="13" s="1"/>
  <c r="BF328" i="13" s="1"/>
  <c r="BF329" i="13" s="1"/>
  <c r="BF330" i="13" s="1"/>
  <c r="BF331" i="13" s="1"/>
  <c r="BF332" i="13" s="1"/>
  <c r="BF333" i="13" s="1"/>
  <c r="BF334" i="13" s="1"/>
  <c r="BF335" i="13" s="1"/>
  <c r="BF336" i="13" s="1"/>
  <c r="BF337" i="13" s="1"/>
  <c r="BF338" i="13" s="1"/>
  <c r="BF339" i="13" s="1"/>
  <c r="BF340" i="13" s="1"/>
  <c r="BF341" i="13" s="1"/>
  <c r="BF342" i="13" s="1"/>
  <c r="BF343" i="13" s="1"/>
  <c r="BF344" i="13" s="1"/>
  <c r="BF345" i="13" s="1"/>
  <c r="BF346" i="13" s="1"/>
  <c r="BE72" i="13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E253" i="13" s="1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E270" i="13" s="1"/>
  <c r="BE271" i="13" s="1"/>
  <c r="BE272" i="13" s="1"/>
  <c r="BE273" i="13" s="1"/>
  <c r="BE274" i="13" s="1"/>
  <c r="BE275" i="13" s="1"/>
  <c r="BE276" i="13" s="1"/>
  <c r="BE277" i="13" s="1"/>
  <c r="BE278" i="13" s="1"/>
  <c r="BE279" i="13" s="1"/>
  <c r="BE280" i="13" s="1"/>
  <c r="BE281" i="13" s="1"/>
  <c r="BE282" i="13" s="1"/>
  <c r="BE283" i="13" s="1"/>
  <c r="BE284" i="13" s="1"/>
  <c r="BE285" i="13" s="1"/>
  <c r="BE286" i="13" s="1"/>
  <c r="BE287" i="13" s="1"/>
  <c r="BE288" i="13" s="1"/>
  <c r="BE289" i="13" s="1"/>
  <c r="BE290" i="13" s="1"/>
  <c r="BE291" i="13" s="1"/>
  <c r="BE292" i="13" s="1"/>
  <c r="BE293" i="13" s="1"/>
  <c r="BE294" i="13" s="1"/>
  <c r="BE295" i="13" s="1"/>
  <c r="BE296" i="13" s="1"/>
  <c r="BE297" i="13" s="1"/>
  <c r="BE298" i="13" s="1"/>
  <c r="BE299" i="13" s="1"/>
  <c r="BE300" i="13" s="1"/>
  <c r="BE301" i="13" s="1"/>
  <c r="BE302" i="13" s="1"/>
  <c r="BE303" i="13" s="1"/>
  <c r="BE304" i="13" s="1"/>
  <c r="BE305" i="13" s="1"/>
  <c r="BE306" i="13" s="1"/>
  <c r="BE307" i="13" s="1"/>
  <c r="BE308" i="13" s="1"/>
  <c r="BE309" i="13" s="1"/>
  <c r="BE310" i="13" s="1"/>
  <c r="BE311" i="13" s="1"/>
  <c r="BE312" i="13" s="1"/>
  <c r="BE313" i="13" s="1"/>
  <c r="BE314" i="13" s="1"/>
  <c r="BE315" i="13" s="1"/>
  <c r="BE316" i="13" s="1"/>
  <c r="BE317" i="13" s="1"/>
  <c r="BE318" i="13" s="1"/>
  <c r="BE319" i="13" s="1"/>
  <c r="BE320" i="13" s="1"/>
  <c r="BE321" i="13" s="1"/>
  <c r="BE322" i="13" s="1"/>
  <c r="BE323" i="13" s="1"/>
  <c r="BE324" i="13" s="1"/>
  <c r="BE325" i="13" s="1"/>
  <c r="BE326" i="13" s="1"/>
  <c r="BE327" i="13" s="1"/>
  <c r="BE328" i="13" s="1"/>
  <c r="BE329" i="13" s="1"/>
  <c r="BE330" i="13" s="1"/>
  <c r="BE331" i="13" s="1"/>
  <c r="BE332" i="13" s="1"/>
  <c r="BE333" i="13" s="1"/>
  <c r="BE334" i="13" s="1"/>
  <c r="BE335" i="13" s="1"/>
  <c r="BE336" i="13" s="1"/>
  <c r="BE337" i="13" s="1"/>
  <c r="BE338" i="13" s="1"/>
  <c r="BE339" i="13" s="1"/>
  <c r="BE340" i="13" s="1"/>
  <c r="BE341" i="13" s="1"/>
  <c r="BE342" i="13" s="1"/>
  <c r="BE343" i="13" s="1"/>
  <c r="BE344" i="13" s="1"/>
  <c r="BE345" i="13" s="1"/>
  <c r="BE346" i="13" s="1"/>
  <c r="BG62" i="13"/>
  <c r="BG63" i="13" s="1"/>
  <c r="BG64" i="13" s="1"/>
  <c r="BG65" i="13" s="1"/>
  <c r="BG66" i="13" s="1"/>
  <c r="BG67" i="13" s="1"/>
  <c r="BG68" i="13" s="1"/>
  <c r="BG69" i="13" s="1"/>
  <c r="BG70" i="13" s="1"/>
  <c r="BF62" i="13"/>
  <c r="BF63" i="13" s="1"/>
  <c r="BF64" i="13" s="1"/>
  <c r="BF65" i="13" s="1"/>
  <c r="BF66" i="13" s="1"/>
  <c r="BF67" i="13" s="1"/>
  <c r="BF68" i="13" s="1"/>
  <c r="BF69" i="13" s="1"/>
  <c r="BF70" i="13" s="1"/>
  <c r="BE62" i="13"/>
  <c r="BE63" i="13" s="1"/>
  <c r="BE64" i="13" s="1"/>
  <c r="BE65" i="13" s="1"/>
  <c r="BE66" i="13" s="1"/>
  <c r="BE67" i="13" s="1"/>
  <c r="BE68" i="13" s="1"/>
  <c r="BE69" i="13" s="1"/>
  <c r="BE70" i="13" s="1"/>
  <c r="I4" i="12"/>
  <c r="G3" i="12"/>
  <c r="BH54" i="13"/>
  <c r="BH53" i="13"/>
  <c r="BH52" i="13"/>
  <c r="BH51" i="13"/>
  <c r="BH50" i="13"/>
  <c r="BH49" i="13"/>
  <c r="BH48" i="13"/>
  <c r="BH47" i="13"/>
  <c r="BH46" i="13"/>
  <c r="BH45" i="13"/>
  <c r="BH44" i="13"/>
  <c r="BH43" i="13"/>
  <c r="BH42" i="13"/>
  <c r="BH41" i="13"/>
  <c r="BH40" i="13"/>
  <c r="BH39" i="13"/>
  <c r="BH38" i="13"/>
  <c r="BH37" i="13"/>
  <c r="BH36" i="13"/>
  <c r="BH35" i="13"/>
  <c r="BH34" i="13"/>
  <c r="BH33" i="13"/>
  <c r="BH32" i="13"/>
  <c r="BH31" i="13"/>
  <c r="BH30" i="13"/>
  <c r="BH29" i="13"/>
  <c r="BH28" i="13"/>
  <c r="BH27" i="13"/>
  <c r="BH26" i="13"/>
  <c r="BH25" i="13"/>
  <c r="BH24" i="13"/>
  <c r="BH23" i="13"/>
  <c r="BH22" i="13"/>
  <c r="BH21" i="13"/>
  <c r="BH20" i="13"/>
  <c r="BH19" i="13"/>
  <c r="BH18" i="13"/>
  <c r="BH17" i="13"/>
  <c r="BH16" i="13"/>
  <c r="BH15" i="13"/>
  <c r="BH14" i="13"/>
  <c r="BH13" i="13"/>
  <c r="BH12" i="13"/>
  <c r="BH11" i="13"/>
  <c r="BH10" i="13"/>
  <c r="BH9" i="13"/>
  <c r="BH8" i="13"/>
  <c r="BH7" i="13"/>
  <c r="BH6" i="13"/>
  <c r="D62" i="17" l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L7" i="20"/>
  <c r="B62" i="18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B58" i="17"/>
  <c r="B59" i="17" s="1"/>
  <c r="B60" i="17" s="1"/>
  <c r="B61" i="17" s="1"/>
  <c r="AO8" i="18"/>
  <c r="AL9" i="18"/>
  <c r="AE56" i="18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71" i="18" s="1"/>
  <c r="AE72" i="18" s="1"/>
  <c r="AE73" i="18" s="1"/>
  <c r="AE74" i="18" s="1"/>
  <c r="AE75" i="18" s="1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AE95" i="18" s="1"/>
  <c r="AE96" i="18" s="1"/>
  <c r="AE97" i="18" s="1"/>
  <c r="AE98" i="18" s="1"/>
  <c r="AE99" i="18" s="1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AE119" i="18" s="1"/>
  <c r="AE120" i="18" s="1"/>
  <c r="AE121" i="18" s="1"/>
  <c r="AE122" i="18" s="1"/>
  <c r="AE123" i="18" s="1"/>
  <c r="AE124" i="18" s="1"/>
  <c r="AE125" i="18" s="1"/>
  <c r="AE126" i="18" s="1"/>
  <c r="AE127" i="18" s="1"/>
  <c r="AE128" i="18" s="1"/>
  <c r="AE129" i="18" s="1"/>
  <c r="AE130" i="18" s="1"/>
  <c r="AE131" i="18" s="1"/>
  <c r="AE132" i="18" s="1"/>
  <c r="AE133" i="18" s="1"/>
  <c r="AE134" i="18" s="1"/>
  <c r="AE135" i="18" s="1"/>
  <c r="AE136" i="18" s="1"/>
  <c r="AE137" i="18" s="1"/>
  <c r="AE138" i="18" s="1"/>
  <c r="AE139" i="18" s="1"/>
  <c r="AE140" i="18" s="1"/>
  <c r="AE141" i="18" s="1"/>
  <c r="AE142" i="18" s="1"/>
  <c r="AE143" i="18" s="1"/>
  <c r="AE144" i="18" s="1"/>
  <c r="AE145" i="18" s="1"/>
  <c r="AE146" i="18" s="1"/>
  <c r="AE147" i="18" s="1"/>
  <c r="AE148" i="18" s="1"/>
  <c r="AE149" i="18" s="1"/>
  <c r="AE150" i="18" s="1"/>
  <c r="AE151" i="18" s="1"/>
  <c r="AE152" i="18" s="1"/>
  <c r="AE153" i="18" s="1"/>
  <c r="AE154" i="18" s="1"/>
  <c r="AE155" i="18" s="1"/>
  <c r="AE156" i="18" s="1"/>
  <c r="AE157" i="18" s="1"/>
  <c r="AE158" i="18" s="1"/>
  <c r="AE159" i="18" s="1"/>
  <c r="AE160" i="18" s="1"/>
  <c r="AE161" i="18" s="1"/>
  <c r="AE162" i="18" s="1"/>
  <c r="AE163" i="18" s="1"/>
  <c r="AE164" i="18" s="1"/>
  <c r="AE165" i="18" s="1"/>
  <c r="AE166" i="18" s="1"/>
  <c r="AE167" i="18" s="1"/>
  <c r="AE168" i="18" s="1"/>
  <c r="AE169" i="18" s="1"/>
  <c r="AE170" i="18" s="1"/>
  <c r="AE171" i="18" s="1"/>
  <c r="AE172" i="18" s="1"/>
  <c r="AE173" i="18" s="1"/>
  <c r="AE174" i="18" s="1"/>
  <c r="AE175" i="18" s="1"/>
  <c r="AE176" i="18" s="1"/>
  <c r="AE177" i="18" s="1"/>
  <c r="AE178" i="18" s="1"/>
  <c r="AE179" i="18" s="1"/>
  <c r="AE180" i="18" s="1"/>
  <c r="AE181" i="18" s="1"/>
  <c r="AE182" i="18" s="1"/>
  <c r="AE183" i="18" s="1"/>
  <c r="AE184" i="18" s="1"/>
  <c r="AE185" i="18" s="1"/>
  <c r="AE186" i="18" s="1"/>
  <c r="AE187" i="18" s="1"/>
  <c r="AE188" i="18" s="1"/>
  <c r="AE189" i="18" s="1"/>
  <c r="AE190" i="18" s="1"/>
  <c r="AE191" i="18" s="1"/>
  <c r="AE192" i="18" s="1"/>
  <c r="AE193" i="18" s="1"/>
  <c r="AE194" i="18" s="1"/>
  <c r="AE195" i="18" s="1"/>
  <c r="AE196" i="18" s="1"/>
  <c r="AE197" i="18" s="1"/>
  <c r="AE198" i="18" s="1"/>
  <c r="AE199" i="18" s="1"/>
  <c r="AE200" i="18" s="1"/>
  <c r="AE201" i="18" s="1"/>
  <c r="AE202" i="18" s="1"/>
  <c r="AE203" i="18" s="1"/>
  <c r="AE204" i="18" s="1"/>
  <c r="AE205" i="18" s="1"/>
  <c r="AE206" i="18" s="1"/>
  <c r="AE207" i="18" s="1"/>
  <c r="AE208" i="18" s="1"/>
  <c r="AE209" i="18" s="1"/>
  <c r="AE210" i="18" s="1"/>
  <c r="AE211" i="18" s="1"/>
  <c r="AE212" i="18" s="1"/>
  <c r="AE213" i="18" s="1"/>
  <c r="AE214" i="18" s="1"/>
  <c r="AE215" i="18" s="1"/>
  <c r="AE216" i="18" s="1"/>
  <c r="AE217" i="18" s="1"/>
  <c r="AE218" i="18" s="1"/>
  <c r="AE219" i="18" s="1"/>
  <c r="AE220" i="18" s="1"/>
  <c r="AE221" i="18" s="1"/>
  <c r="AE222" i="18" s="1"/>
  <c r="AE223" i="18" s="1"/>
  <c r="AE224" i="18" s="1"/>
  <c r="AE225" i="18" s="1"/>
  <c r="AE226" i="18" s="1"/>
  <c r="AE227" i="18" s="1"/>
  <c r="AE228" i="18" s="1"/>
  <c r="AE229" i="18" s="1"/>
  <c r="AE230" i="18" s="1"/>
  <c r="AE231" i="18" s="1"/>
  <c r="AE232" i="18" s="1"/>
  <c r="AE233" i="18" s="1"/>
  <c r="AE234" i="18" s="1"/>
  <c r="AE235" i="18" s="1"/>
  <c r="AE236" i="18" s="1"/>
  <c r="AE237" i="18" s="1"/>
  <c r="AE238" i="18" s="1"/>
  <c r="AE239" i="18" s="1"/>
  <c r="AE240" i="18" s="1"/>
  <c r="AE241" i="18" s="1"/>
  <c r="AE242" i="18" s="1"/>
  <c r="AE243" i="18" s="1"/>
  <c r="AE244" i="18" s="1"/>
  <c r="AE245" i="18" s="1"/>
  <c r="AE246" i="18" s="1"/>
  <c r="AE247" i="18" s="1"/>
  <c r="AE248" i="18" s="1"/>
  <c r="AE249" i="18" s="1"/>
  <c r="AE250" i="18" s="1"/>
  <c r="AE251" i="18" s="1"/>
  <c r="AE252" i="18" s="1"/>
  <c r="AE253" i="18" s="1"/>
  <c r="AE254" i="18" s="1"/>
  <c r="AE255" i="18" s="1"/>
  <c r="AE256" i="18" s="1"/>
  <c r="AE257" i="18" s="1"/>
  <c r="AE258" i="18" s="1"/>
  <c r="AE259" i="18" s="1"/>
  <c r="AE260" i="18" s="1"/>
  <c r="AE261" i="18" s="1"/>
  <c r="AE262" i="18" s="1"/>
  <c r="AE263" i="18" s="1"/>
  <c r="AE264" i="18" s="1"/>
  <c r="AE265" i="18" s="1"/>
  <c r="AE266" i="18" s="1"/>
  <c r="AE267" i="18" s="1"/>
  <c r="AE268" i="18" s="1"/>
  <c r="AE269" i="18" s="1"/>
  <c r="AE270" i="18" s="1"/>
  <c r="AE271" i="18" s="1"/>
  <c r="AE272" i="18" s="1"/>
  <c r="AE273" i="18" s="1"/>
  <c r="AE274" i="18" s="1"/>
  <c r="AE275" i="18" s="1"/>
  <c r="AE276" i="18" s="1"/>
  <c r="AE277" i="18" s="1"/>
  <c r="AE278" i="18" s="1"/>
  <c r="AE279" i="18" s="1"/>
  <c r="AE280" i="18" s="1"/>
  <c r="AE281" i="18" s="1"/>
  <c r="AE282" i="18" s="1"/>
  <c r="AE283" i="18" s="1"/>
  <c r="AE284" i="18" s="1"/>
  <c r="AE285" i="18" s="1"/>
  <c r="AE286" i="18" s="1"/>
  <c r="AE287" i="18" s="1"/>
  <c r="AE288" i="18" s="1"/>
  <c r="AE289" i="18" s="1"/>
  <c r="AE290" i="18" s="1"/>
  <c r="AE291" i="18" s="1"/>
  <c r="AE292" i="18" s="1"/>
  <c r="AE293" i="18" s="1"/>
  <c r="AE294" i="18" s="1"/>
  <c r="AE295" i="18" s="1"/>
  <c r="AE296" i="18" s="1"/>
  <c r="AE297" i="18" s="1"/>
  <c r="AE298" i="18" s="1"/>
  <c r="AE299" i="18" s="1"/>
  <c r="AE300" i="18" s="1"/>
  <c r="AE301" i="18" s="1"/>
  <c r="AE302" i="18" s="1"/>
  <c r="AE303" i="18" s="1"/>
  <c r="AE304" i="18" s="1"/>
  <c r="AE305" i="18" s="1"/>
  <c r="AE306" i="18" s="1"/>
  <c r="AE307" i="18" s="1"/>
  <c r="AE308" i="18" s="1"/>
  <c r="AE309" i="18" s="1"/>
  <c r="AE310" i="18" s="1"/>
  <c r="AE311" i="18" s="1"/>
  <c r="AE312" i="18" s="1"/>
  <c r="AE313" i="18" s="1"/>
  <c r="AE314" i="18" s="1"/>
  <c r="AE315" i="18" s="1"/>
  <c r="AE316" i="18" s="1"/>
  <c r="AE317" i="18" s="1"/>
  <c r="AE318" i="18" s="1"/>
  <c r="AE319" i="18" s="1"/>
  <c r="AE320" i="18" s="1"/>
  <c r="AE321" i="18" s="1"/>
  <c r="AE322" i="18" s="1"/>
  <c r="AE323" i="18" s="1"/>
  <c r="AE324" i="18" s="1"/>
  <c r="AE325" i="18" s="1"/>
  <c r="AE326" i="18" s="1"/>
  <c r="AE327" i="18" s="1"/>
  <c r="AE328" i="18" s="1"/>
  <c r="AE329" i="18" s="1"/>
  <c r="AE330" i="18" s="1"/>
  <c r="AE331" i="18" s="1"/>
  <c r="AE332" i="18" s="1"/>
  <c r="AE333" i="18" s="1"/>
  <c r="AE334" i="18" s="1"/>
  <c r="AE335" i="18" s="1"/>
  <c r="AE336" i="18" s="1"/>
  <c r="AE337" i="18" s="1"/>
  <c r="AE338" i="18" s="1"/>
  <c r="AE339" i="18" s="1"/>
  <c r="AE340" i="18" s="1"/>
  <c r="AE341" i="18" s="1"/>
  <c r="AE342" i="18" s="1"/>
  <c r="AE343" i="18" s="1"/>
  <c r="AE344" i="18" s="1"/>
  <c r="AE345" i="18" s="1"/>
  <c r="AE346" i="18" s="1"/>
  <c r="C58" i="18"/>
  <c r="C59" i="18" s="1"/>
  <c r="C60" i="18" s="1"/>
  <c r="C61" i="18" s="1"/>
  <c r="BG73" i="17"/>
  <c r="BK73" i="17" s="1"/>
  <c r="BK72" i="18"/>
  <c r="BJ72" i="17"/>
  <c r="G9" i="20"/>
  <c r="L8" i="20"/>
  <c r="G12" i="19"/>
  <c r="L11" i="19"/>
  <c r="AC56" i="18"/>
  <c r="Z55" i="18"/>
  <c r="AB56" i="18"/>
  <c r="BG65" i="18"/>
  <c r="BK64" i="18"/>
  <c r="AS7" i="18"/>
  <c r="BI63" i="18"/>
  <c r="BE64" i="18"/>
  <c r="AN10" i="18"/>
  <c r="AQ9" i="18"/>
  <c r="BG74" i="18"/>
  <c r="BK73" i="18"/>
  <c r="D58" i="18"/>
  <c r="D59" i="18" s="1"/>
  <c r="D60" i="18" s="1"/>
  <c r="D61" i="18" s="1"/>
  <c r="AG343" i="18"/>
  <c r="AG339" i="18"/>
  <c r="AG335" i="18"/>
  <c r="AG344" i="18"/>
  <c r="AG340" i="18"/>
  <c r="AG336" i="18"/>
  <c r="AG342" i="18"/>
  <c r="AG334" i="18"/>
  <c r="AG332" i="18"/>
  <c r="AG328" i="18"/>
  <c r="AG345" i="18"/>
  <c r="AG337" i="18"/>
  <c r="AG331" i="18"/>
  <c r="AG327" i="18"/>
  <c r="AG346" i="18"/>
  <c r="AG333" i="18"/>
  <c r="AG330" i="18"/>
  <c r="AG324" i="18"/>
  <c r="AG320" i="18"/>
  <c r="AG316" i="18"/>
  <c r="AG312" i="18"/>
  <c r="AG308" i="18"/>
  <c r="AG341" i="18"/>
  <c r="AG329" i="18"/>
  <c r="AG325" i="18"/>
  <c r="AG321" i="18"/>
  <c r="AG317" i="18"/>
  <c r="AG313" i="18"/>
  <c r="AG309" i="18"/>
  <c r="AG319" i="18"/>
  <c r="AG311" i="18"/>
  <c r="AG306" i="18"/>
  <c r="AG302" i="18"/>
  <c r="AG298" i="18"/>
  <c r="AG294" i="18"/>
  <c r="AG338" i="18"/>
  <c r="AG326" i="18"/>
  <c r="AG318" i="18"/>
  <c r="AG310" i="18"/>
  <c r="AG303" i="18"/>
  <c r="AG299" i="18"/>
  <c r="AG295" i="18"/>
  <c r="AG291" i="18"/>
  <c r="AG322" i="18"/>
  <c r="AG305" i="18"/>
  <c r="AG297" i="18"/>
  <c r="AG292" i="18"/>
  <c r="AG288" i="18"/>
  <c r="AG284" i="18"/>
  <c r="AG280" i="18"/>
  <c r="AG276" i="18"/>
  <c r="AG272" i="18"/>
  <c r="AG268" i="18"/>
  <c r="AG264" i="18"/>
  <c r="AG260" i="18"/>
  <c r="AG256" i="18"/>
  <c r="AG323" i="18"/>
  <c r="AG307" i="18"/>
  <c r="AG304" i="18"/>
  <c r="AG296" i="18"/>
  <c r="AG290" i="18"/>
  <c r="AG289" i="18"/>
  <c r="AG285" i="18"/>
  <c r="AG281" i="18"/>
  <c r="AG277" i="18"/>
  <c r="AG273" i="18"/>
  <c r="AG269" i="18"/>
  <c r="AG265" i="18"/>
  <c r="AG261" i="18"/>
  <c r="AG257" i="18"/>
  <c r="AG253" i="18"/>
  <c r="AG300" i="18"/>
  <c r="AG283" i="18"/>
  <c r="AG275" i="18"/>
  <c r="AG267" i="18"/>
  <c r="AG259" i="18"/>
  <c r="AG252" i="18"/>
  <c r="AG251" i="18"/>
  <c r="AG247" i="18"/>
  <c r="AG243" i="18"/>
  <c r="AG239" i="18"/>
  <c r="AG235" i="18"/>
  <c r="AG231" i="18"/>
  <c r="AG227" i="18"/>
  <c r="AG301" i="18"/>
  <c r="AG282" i="18"/>
  <c r="AG274" i="18"/>
  <c r="AG266" i="18"/>
  <c r="AG258" i="18"/>
  <c r="AG248" i="18"/>
  <c r="AG244" i="18"/>
  <c r="AG240" i="18"/>
  <c r="AG236" i="18"/>
  <c r="AG232" i="18"/>
  <c r="AG228" i="18"/>
  <c r="AG224" i="18"/>
  <c r="AG286" i="18"/>
  <c r="AG270" i="18"/>
  <c r="AG254" i="18"/>
  <c r="AG250" i="18"/>
  <c r="AG279" i="18"/>
  <c r="AG263" i="18"/>
  <c r="AG278" i="18"/>
  <c r="AG241" i="18"/>
  <c r="AG233" i="18"/>
  <c r="AG225" i="18"/>
  <c r="AG219" i="18"/>
  <c r="AG315" i="18"/>
  <c r="AG287" i="18"/>
  <c r="AG255" i="18"/>
  <c r="AG246" i="18"/>
  <c r="AG242" i="18"/>
  <c r="AG234" i="18"/>
  <c r="AG226" i="18"/>
  <c r="AG222" i="18"/>
  <c r="AG218" i="18"/>
  <c r="AG314" i="18"/>
  <c r="AG293" i="18"/>
  <c r="AG262" i="18"/>
  <c r="AG237" i="18"/>
  <c r="AG217" i="18"/>
  <c r="AG212" i="18"/>
  <c r="AG208" i="18"/>
  <c r="AG204" i="18"/>
  <c r="AG200" i="18"/>
  <c r="AG196" i="18"/>
  <c r="AG192" i="18"/>
  <c r="AG188" i="18"/>
  <c r="AG184" i="18"/>
  <c r="AG180" i="18"/>
  <c r="AG176" i="18"/>
  <c r="AG230" i="18"/>
  <c r="AG220" i="18"/>
  <c r="AG215" i="18"/>
  <c r="AG211" i="18"/>
  <c r="AG207" i="18"/>
  <c r="AG203" i="18"/>
  <c r="AG199" i="18"/>
  <c r="AG195" i="18"/>
  <c r="AG191" i="18"/>
  <c r="AG187" i="18"/>
  <c r="AG183" i="18"/>
  <c r="AG179" i="18"/>
  <c r="AG249" i="18"/>
  <c r="AG229" i="18"/>
  <c r="AG214" i="18"/>
  <c r="AG206" i="18"/>
  <c r="AG198" i="18"/>
  <c r="AG190" i="18"/>
  <c r="AG182" i="18"/>
  <c r="AG173" i="18"/>
  <c r="AG169" i="18"/>
  <c r="AG165" i="18"/>
  <c r="AG161" i="18"/>
  <c r="AG157" i="18"/>
  <c r="AG153" i="18"/>
  <c r="AG149" i="18"/>
  <c r="AG145" i="18"/>
  <c r="AG141" i="18"/>
  <c r="AG137" i="18"/>
  <c r="AG133" i="18"/>
  <c r="AG129" i="18"/>
  <c r="AG125" i="18"/>
  <c r="AG121" i="18"/>
  <c r="AG117" i="18"/>
  <c r="AG113" i="18"/>
  <c r="AG109" i="18"/>
  <c r="AG105" i="18"/>
  <c r="AG101" i="18"/>
  <c r="AG97" i="18"/>
  <c r="AG238" i="18"/>
  <c r="AG223" i="18"/>
  <c r="AG209" i="18"/>
  <c r="AG201" i="18"/>
  <c r="AG193" i="18"/>
  <c r="AG185" i="18"/>
  <c r="AG177" i="18"/>
  <c r="AG175" i="18"/>
  <c r="AG172" i="18"/>
  <c r="AG168" i="18"/>
  <c r="AG164" i="18"/>
  <c r="AG160" i="18"/>
  <c r="AG156" i="18"/>
  <c r="AG152" i="18"/>
  <c r="AG148" i="18"/>
  <c r="AG144" i="18"/>
  <c r="AG140" i="18"/>
  <c r="AG136" i="18"/>
  <c r="AG132" i="18"/>
  <c r="AG128" i="18"/>
  <c r="AG124" i="18"/>
  <c r="AG120" i="18"/>
  <c r="AG116" i="18"/>
  <c r="AG112" i="18"/>
  <c r="AG108" i="18"/>
  <c r="AG104" i="18"/>
  <c r="AG100" i="18"/>
  <c r="AG96" i="18"/>
  <c r="AG245" i="18"/>
  <c r="AG202" i="18"/>
  <c r="AG186" i="18"/>
  <c r="AG167" i="18"/>
  <c r="AG159" i="18"/>
  <c r="AG151" i="18"/>
  <c r="AG143" i="18"/>
  <c r="AG135" i="18"/>
  <c r="AG127" i="18"/>
  <c r="AG119" i="18"/>
  <c r="AG111" i="18"/>
  <c r="AG103" i="18"/>
  <c r="AG95" i="18"/>
  <c r="AG93" i="18"/>
  <c r="AG89" i="18"/>
  <c r="AG85" i="18"/>
  <c r="AG81" i="18"/>
  <c r="AG77" i="18"/>
  <c r="AG73" i="18"/>
  <c r="AG69" i="18"/>
  <c r="AG65" i="18"/>
  <c r="AG60" i="18"/>
  <c r="AG58" i="18"/>
  <c r="AG56" i="18"/>
  <c r="AG171" i="18"/>
  <c r="AG123" i="18"/>
  <c r="AG115" i="18"/>
  <c r="AG83" i="18"/>
  <c r="AG79" i="18"/>
  <c r="AG71" i="18"/>
  <c r="AG67" i="18"/>
  <c r="AG63" i="18"/>
  <c r="AG61" i="18"/>
  <c r="AG59" i="18"/>
  <c r="AG166" i="18"/>
  <c r="AG158" i="18"/>
  <c r="AG126" i="18"/>
  <c r="AG118" i="18"/>
  <c r="AG102" i="18"/>
  <c r="AG94" i="18"/>
  <c r="AG90" i="18"/>
  <c r="AG82" i="18"/>
  <c r="AG78" i="18"/>
  <c r="AG205" i="18"/>
  <c r="AG189" i="18"/>
  <c r="AG170" i="18"/>
  <c r="AG162" i="18"/>
  <c r="AG154" i="18"/>
  <c r="AG146" i="18"/>
  <c r="AG138" i="18"/>
  <c r="AG130" i="18"/>
  <c r="AG122" i="18"/>
  <c r="AG114" i="18"/>
  <c r="AG106" i="18"/>
  <c r="AG98" i="18"/>
  <c r="AG92" i="18"/>
  <c r="AG88" i="18"/>
  <c r="AG84" i="18"/>
  <c r="AG80" i="18"/>
  <c r="AG76" i="18"/>
  <c r="AG72" i="18"/>
  <c r="AG68" i="18"/>
  <c r="AG64" i="18"/>
  <c r="AG221" i="18"/>
  <c r="AG216" i="18"/>
  <c r="AG210" i="18"/>
  <c r="AG194" i="18"/>
  <c r="AG178" i="18"/>
  <c r="AG163" i="18"/>
  <c r="AG155" i="18"/>
  <c r="AG147" i="18"/>
  <c r="AG139" i="18"/>
  <c r="AG131" i="18"/>
  <c r="AG107" i="18"/>
  <c r="AG99" i="18"/>
  <c r="AG91" i="18"/>
  <c r="AG87" i="18"/>
  <c r="AG75" i="18"/>
  <c r="AG57" i="18"/>
  <c r="AG55" i="18"/>
  <c r="AD55" i="18" s="1"/>
  <c r="AG271" i="18"/>
  <c r="AG213" i="18"/>
  <c r="AG197" i="18"/>
  <c r="AG181" i="18"/>
  <c r="AG174" i="18"/>
  <c r="AG150" i="18"/>
  <c r="AG142" i="18"/>
  <c r="AG134" i="18"/>
  <c r="AG110" i="18"/>
  <c r="AG86" i="18"/>
  <c r="AG74" i="18"/>
  <c r="AG62" i="18"/>
  <c r="AG70" i="18"/>
  <c r="AG66" i="18"/>
  <c r="Y343" i="18"/>
  <c r="Y339" i="18"/>
  <c r="Y335" i="18"/>
  <c r="Y344" i="18"/>
  <c r="Y340" i="18"/>
  <c r="Y336" i="18"/>
  <c r="Y342" i="18"/>
  <c r="Y334" i="18"/>
  <c r="Y332" i="18"/>
  <c r="Y328" i="18"/>
  <c r="Y345" i="18"/>
  <c r="Y337" i="18"/>
  <c r="Y331" i="18"/>
  <c r="Y327" i="18"/>
  <c r="Y338" i="18"/>
  <c r="Y330" i="18"/>
  <c r="Y324" i="18"/>
  <c r="Y320" i="18"/>
  <c r="Y316" i="18"/>
  <c r="Y312" i="18"/>
  <c r="Y308" i="18"/>
  <c r="Y329" i="18"/>
  <c r="Y325" i="18"/>
  <c r="Y321" i="18"/>
  <c r="Y317" i="18"/>
  <c r="Y313" i="18"/>
  <c r="Y309" i="18"/>
  <c r="Y319" i="18"/>
  <c r="Y311" i="18"/>
  <c r="Y302" i="18"/>
  <c r="Y298" i="18"/>
  <c r="Y294" i="18"/>
  <c r="Y326" i="18"/>
  <c r="Y318" i="18"/>
  <c r="Y310" i="18"/>
  <c r="Y303" i="18"/>
  <c r="Y299" i="18"/>
  <c r="Y295" i="18"/>
  <c r="Y291" i="18"/>
  <c r="Y346" i="18"/>
  <c r="Y314" i="18"/>
  <c r="Y305" i="18"/>
  <c r="Y297" i="18"/>
  <c r="Y288" i="18"/>
  <c r="Y284" i="18"/>
  <c r="Y280" i="18"/>
  <c r="Y276" i="18"/>
  <c r="Y272" i="18"/>
  <c r="Y268" i="18"/>
  <c r="Y264" i="18"/>
  <c r="Y260" i="18"/>
  <c r="Y256" i="18"/>
  <c r="Y333" i="18"/>
  <c r="Y315" i="18"/>
  <c r="Y304" i="18"/>
  <c r="Y296" i="18"/>
  <c r="Y289" i="18"/>
  <c r="Y285" i="18"/>
  <c r="Y281" i="18"/>
  <c r="Y277" i="18"/>
  <c r="Y273" i="18"/>
  <c r="Y269" i="18"/>
  <c r="Y265" i="18"/>
  <c r="Y261" i="18"/>
  <c r="Y257" i="18"/>
  <c r="Y253" i="18"/>
  <c r="Y323" i="18"/>
  <c r="Y290" i="18"/>
  <c r="Y283" i="18"/>
  <c r="Y275" i="18"/>
  <c r="Y267" i="18"/>
  <c r="Y259" i="18"/>
  <c r="Y247" i="18"/>
  <c r="Y243" i="18"/>
  <c r="Y239" i="18"/>
  <c r="Y235" i="18"/>
  <c r="Y231" i="18"/>
  <c r="Y227" i="18"/>
  <c r="Y322" i="18"/>
  <c r="Y293" i="18"/>
  <c r="Y282" i="18"/>
  <c r="Y274" i="18"/>
  <c r="Y266" i="18"/>
  <c r="Y258" i="18"/>
  <c r="Y248" i="18"/>
  <c r="Y244" i="18"/>
  <c r="Y240" i="18"/>
  <c r="Y236" i="18"/>
  <c r="Y232" i="18"/>
  <c r="Y228" i="18"/>
  <c r="Y224" i="18"/>
  <c r="Y301" i="18"/>
  <c r="Y278" i="18"/>
  <c r="Y262" i="18"/>
  <c r="Y250" i="18"/>
  <c r="Y341" i="18"/>
  <c r="Y307" i="18"/>
  <c r="Y287" i="18"/>
  <c r="Y271" i="18"/>
  <c r="Y255" i="18"/>
  <c r="Y292" i="18"/>
  <c r="Y270" i="18"/>
  <c r="Y241" i="18"/>
  <c r="Y233" i="18"/>
  <c r="Y225" i="18"/>
  <c r="Y219" i="18"/>
  <c r="Y279" i="18"/>
  <c r="Y252" i="18"/>
  <c r="Y251" i="18"/>
  <c r="Y242" i="18"/>
  <c r="Y234" i="18"/>
  <c r="Y226" i="18"/>
  <c r="Y223" i="18"/>
  <c r="Y222" i="18"/>
  <c r="Y218" i="18"/>
  <c r="Y286" i="18"/>
  <c r="Y245" i="18"/>
  <c r="Y229" i="18"/>
  <c r="Y217" i="18"/>
  <c r="Y216" i="18"/>
  <c r="Y212" i="18"/>
  <c r="Y208" i="18"/>
  <c r="Y204" i="18"/>
  <c r="Y200" i="18"/>
  <c r="Y196" i="18"/>
  <c r="Y192" i="18"/>
  <c r="Y188" i="18"/>
  <c r="Y184" i="18"/>
  <c r="Y180" i="18"/>
  <c r="Y176" i="18"/>
  <c r="Y300" i="18"/>
  <c r="Y263" i="18"/>
  <c r="Y249" i="18"/>
  <c r="Y238" i="18"/>
  <c r="Y220" i="18"/>
  <c r="Y215" i="18"/>
  <c r="Y211" i="18"/>
  <c r="Y207" i="18"/>
  <c r="Y203" i="18"/>
  <c r="Y199" i="18"/>
  <c r="Y195" i="18"/>
  <c r="Y191" i="18"/>
  <c r="Y187" i="18"/>
  <c r="Y183" i="18"/>
  <c r="Y179" i="18"/>
  <c r="Y221" i="18"/>
  <c r="Y214" i="18"/>
  <c r="Y206" i="18"/>
  <c r="Y198" i="18"/>
  <c r="Y190" i="18"/>
  <c r="Y182" i="18"/>
  <c r="Y173" i="18"/>
  <c r="Y169" i="18"/>
  <c r="Y165" i="18"/>
  <c r="Y161" i="18"/>
  <c r="Y157" i="18"/>
  <c r="Y153" i="18"/>
  <c r="Y149" i="18"/>
  <c r="Y145" i="18"/>
  <c r="Y141" i="18"/>
  <c r="Y137" i="18"/>
  <c r="Y133" i="18"/>
  <c r="Y129" i="18"/>
  <c r="Y125" i="18"/>
  <c r="Y121" i="18"/>
  <c r="Y117" i="18"/>
  <c r="Y113" i="18"/>
  <c r="Y109" i="18"/>
  <c r="Y105" i="18"/>
  <c r="Y101" i="18"/>
  <c r="Y97" i="18"/>
  <c r="Y230" i="18"/>
  <c r="Y209" i="18"/>
  <c r="Y201" i="18"/>
  <c r="Y193" i="18"/>
  <c r="Y185" i="18"/>
  <c r="Y177" i="18"/>
  <c r="Y172" i="18"/>
  <c r="Y168" i="18"/>
  <c r="Y164" i="18"/>
  <c r="Y160" i="18"/>
  <c r="Y156" i="18"/>
  <c r="Y152" i="18"/>
  <c r="Y148" i="18"/>
  <c r="Y144" i="18"/>
  <c r="Y140" i="18"/>
  <c r="Y136" i="18"/>
  <c r="Y132" i="18"/>
  <c r="Y128" i="18"/>
  <c r="Y124" i="18"/>
  <c r="Y120" i="18"/>
  <c r="Y116" i="18"/>
  <c r="Y112" i="18"/>
  <c r="Y108" i="18"/>
  <c r="Y104" i="18"/>
  <c r="Y100" i="18"/>
  <c r="Y96" i="18"/>
  <c r="Y246" i="18"/>
  <c r="Y210" i="18"/>
  <c r="Y194" i="18"/>
  <c r="Y178" i="18"/>
  <c r="Y167" i="18"/>
  <c r="Y159" i="18"/>
  <c r="Y151" i="18"/>
  <c r="Y143" i="18"/>
  <c r="Y135" i="18"/>
  <c r="Y127" i="18"/>
  <c r="Y119" i="18"/>
  <c r="Y111" i="18"/>
  <c r="Y103" i="18"/>
  <c r="Y95" i="18"/>
  <c r="Y93" i="18"/>
  <c r="Y89" i="18"/>
  <c r="Y85" i="18"/>
  <c r="Y81" i="18"/>
  <c r="Y77" i="18"/>
  <c r="Y73" i="18"/>
  <c r="Y69" i="18"/>
  <c r="Y65" i="18"/>
  <c r="Y60" i="18"/>
  <c r="Y58" i="18"/>
  <c r="Y56" i="18"/>
  <c r="V56" i="18" s="1"/>
  <c r="Y155" i="18"/>
  <c r="Y147" i="18"/>
  <c r="Y139" i="18"/>
  <c r="Y131" i="18"/>
  <c r="Y99" i="18"/>
  <c r="Y83" i="18"/>
  <c r="Y71" i="18"/>
  <c r="Y67" i="18"/>
  <c r="Y63" i="18"/>
  <c r="Y61" i="18"/>
  <c r="Y59" i="18"/>
  <c r="Y189" i="18"/>
  <c r="Y174" i="18"/>
  <c r="Y166" i="18"/>
  <c r="Y150" i="18"/>
  <c r="Y142" i="18"/>
  <c r="Y134" i="18"/>
  <c r="Y126" i="18"/>
  <c r="Y110" i="18"/>
  <c r="Y102" i="18"/>
  <c r="Y90" i="18"/>
  <c r="Y82" i="18"/>
  <c r="Y78" i="18"/>
  <c r="Y213" i="18"/>
  <c r="Y197" i="18"/>
  <c r="Y181" i="18"/>
  <c r="Y170" i="18"/>
  <c r="Y162" i="18"/>
  <c r="Y154" i="18"/>
  <c r="Y146" i="18"/>
  <c r="Y138" i="18"/>
  <c r="Y130" i="18"/>
  <c r="Y122" i="18"/>
  <c r="Y114" i="18"/>
  <c r="Y106" i="18"/>
  <c r="Y98" i="18"/>
  <c r="Y92" i="18"/>
  <c r="Y88" i="18"/>
  <c r="Y84" i="18"/>
  <c r="Y80" i="18"/>
  <c r="Y76" i="18"/>
  <c r="Y72" i="18"/>
  <c r="Y68" i="18"/>
  <c r="Y64" i="18"/>
  <c r="Y254" i="18"/>
  <c r="Y237" i="18"/>
  <c r="Y202" i="18"/>
  <c r="Y186" i="18"/>
  <c r="Y171" i="18"/>
  <c r="Y163" i="18"/>
  <c r="Y123" i="18"/>
  <c r="Y115" i="18"/>
  <c r="Y107" i="18"/>
  <c r="Y91" i="18"/>
  <c r="Y87" i="18"/>
  <c r="Y79" i="18"/>
  <c r="Y75" i="18"/>
  <c r="Y57" i="18"/>
  <c r="Y306" i="18"/>
  <c r="Y205" i="18"/>
  <c r="Y175" i="18"/>
  <c r="Y158" i="18"/>
  <c r="Y118" i="18"/>
  <c r="Y94" i="18"/>
  <c r="Y86" i="18"/>
  <c r="Y70" i="18"/>
  <c r="Y74" i="18"/>
  <c r="Y62" i="18"/>
  <c r="Y66" i="18"/>
  <c r="BE73" i="18"/>
  <c r="BI72" i="18"/>
  <c r="X346" i="18"/>
  <c r="X342" i="18"/>
  <c r="X338" i="18"/>
  <c r="X334" i="18"/>
  <c r="X343" i="18"/>
  <c r="X339" i="18"/>
  <c r="X335" i="18"/>
  <c r="X345" i="18"/>
  <c r="X337" i="18"/>
  <c r="X331" i="18"/>
  <c r="X327" i="18"/>
  <c r="X340" i="18"/>
  <c r="X330" i="18"/>
  <c r="X341" i="18"/>
  <c r="X333" i="18"/>
  <c r="X323" i="18"/>
  <c r="X319" i="18"/>
  <c r="X315" i="18"/>
  <c r="X311" i="18"/>
  <c r="X307" i="18"/>
  <c r="X336" i="18"/>
  <c r="X332" i="18"/>
  <c r="X324" i="18"/>
  <c r="X320" i="18"/>
  <c r="X316" i="18"/>
  <c r="X312" i="18"/>
  <c r="X308" i="18"/>
  <c r="X328" i="18"/>
  <c r="X322" i="18"/>
  <c r="X314" i="18"/>
  <c r="X305" i="18"/>
  <c r="X301" i="18"/>
  <c r="X297" i="18"/>
  <c r="X293" i="18"/>
  <c r="X329" i="18"/>
  <c r="X321" i="18"/>
  <c r="X313" i="18"/>
  <c r="X302" i="18"/>
  <c r="X298" i="18"/>
  <c r="X294" i="18"/>
  <c r="X290" i="18"/>
  <c r="X317" i="18"/>
  <c r="X306" i="18"/>
  <c r="X300" i="18"/>
  <c r="X287" i="18"/>
  <c r="X283" i="18"/>
  <c r="X279" i="18"/>
  <c r="X275" i="18"/>
  <c r="X271" i="18"/>
  <c r="X267" i="18"/>
  <c r="X263" i="18"/>
  <c r="X259" i="18"/>
  <c r="X255" i="18"/>
  <c r="X344" i="18"/>
  <c r="X318" i="18"/>
  <c r="X299" i="18"/>
  <c r="X288" i="18"/>
  <c r="X284" i="18"/>
  <c r="X280" i="18"/>
  <c r="X276" i="18"/>
  <c r="X272" i="18"/>
  <c r="X268" i="18"/>
  <c r="X264" i="18"/>
  <c r="X260" i="18"/>
  <c r="X256" i="18"/>
  <c r="X252" i="18"/>
  <c r="X326" i="18"/>
  <c r="X295" i="18"/>
  <c r="X292" i="18"/>
  <c r="X291" i="18"/>
  <c r="X286" i="18"/>
  <c r="X278" i="18"/>
  <c r="X270" i="18"/>
  <c r="X262" i="18"/>
  <c r="X254" i="18"/>
  <c r="X250" i="18"/>
  <c r="X246" i="18"/>
  <c r="X242" i="18"/>
  <c r="X238" i="18"/>
  <c r="X234" i="18"/>
  <c r="X230" i="18"/>
  <c r="X226" i="18"/>
  <c r="X325" i="18"/>
  <c r="X296" i="18"/>
  <c r="X285" i="18"/>
  <c r="X277" i="18"/>
  <c r="X269" i="18"/>
  <c r="X261" i="18"/>
  <c r="X253" i="18"/>
  <c r="X247" i="18"/>
  <c r="X243" i="18"/>
  <c r="X239" i="18"/>
  <c r="X235" i="18"/>
  <c r="X231" i="18"/>
  <c r="X227" i="18"/>
  <c r="X223" i="18"/>
  <c r="X304" i="18"/>
  <c r="X281" i="18"/>
  <c r="X265" i="18"/>
  <c r="X274" i="18"/>
  <c r="X258" i="18"/>
  <c r="X273" i="18"/>
  <c r="X251" i="18"/>
  <c r="X244" i="18"/>
  <c r="X236" i="18"/>
  <c r="X228" i="18"/>
  <c r="X222" i="18"/>
  <c r="X218" i="18"/>
  <c r="X310" i="18"/>
  <c r="X303" i="18"/>
  <c r="X282" i="18"/>
  <c r="X245" i="18"/>
  <c r="X237" i="18"/>
  <c r="X229" i="18"/>
  <c r="X221" i="18"/>
  <c r="X217" i="18"/>
  <c r="X257" i="18"/>
  <c r="X249" i="18"/>
  <c r="X232" i="18"/>
  <c r="X220" i="18"/>
  <c r="X215" i="18"/>
  <c r="X211" i="18"/>
  <c r="X207" i="18"/>
  <c r="X203" i="18"/>
  <c r="X199" i="18"/>
  <c r="X195" i="18"/>
  <c r="X191" i="18"/>
  <c r="X187" i="18"/>
  <c r="X183" i="18"/>
  <c r="X179" i="18"/>
  <c r="X175" i="18"/>
  <c r="X241" i="18"/>
  <c r="X225" i="18"/>
  <c r="X214" i="18"/>
  <c r="X210" i="18"/>
  <c r="X206" i="18"/>
  <c r="X202" i="18"/>
  <c r="X198" i="18"/>
  <c r="X194" i="18"/>
  <c r="X190" i="18"/>
  <c r="X186" i="18"/>
  <c r="X182" i="18"/>
  <c r="X178" i="18"/>
  <c r="X309" i="18"/>
  <c r="X289" i="18"/>
  <c r="X248" i="18"/>
  <c r="X224" i="18"/>
  <c r="X209" i="18"/>
  <c r="X201" i="18"/>
  <c r="X193" i="18"/>
  <c r="X185" i="18"/>
  <c r="X177" i="18"/>
  <c r="X172" i="18"/>
  <c r="X168" i="18"/>
  <c r="X164" i="18"/>
  <c r="X160" i="18"/>
  <c r="X156" i="18"/>
  <c r="X152" i="18"/>
  <c r="X148" i="18"/>
  <c r="X144" i="18"/>
  <c r="X140" i="18"/>
  <c r="X136" i="18"/>
  <c r="X132" i="18"/>
  <c r="X128" i="18"/>
  <c r="X124" i="18"/>
  <c r="X120" i="18"/>
  <c r="X116" i="18"/>
  <c r="X112" i="18"/>
  <c r="X108" i="18"/>
  <c r="X104" i="18"/>
  <c r="X100" i="18"/>
  <c r="X96" i="18"/>
  <c r="X233" i="18"/>
  <c r="X212" i="18"/>
  <c r="X204" i="18"/>
  <c r="X196" i="18"/>
  <c r="X188" i="18"/>
  <c r="X180" i="18"/>
  <c r="X171" i="18"/>
  <c r="X167" i="18"/>
  <c r="X163" i="18"/>
  <c r="X159" i="18"/>
  <c r="X155" i="18"/>
  <c r="X151" i="18"/>
  <c r="X147" i="18"/>
  <c r="X143" i="18"/>
  <c r="X139" i="18"/>
  <c r="X135" i="18"/>
  <c r="X131" i="18"/>
  <c r="X127" i="18"/>
  <c r="X123" i="18"/>
  <c r="X119" i="18"/>
  <c r="X115" i="18"/>
  <c r="X111" i="18"/>
  <c r="X107" i="18"/>
  <c r="X103" i="18"/>
  <c r="X99" i="18"/>
  <c r="X95" i="18"/>
  <c r="X240" i="18"/>
  <c r="X213" i="18"/>
  <c r="X197" i="18"/>
  <c r="X181" i="18"/>
  <c r="X170" i="18"/>
  <c r="X162" i="18"/>
  <c r="X154" i="18"/>
  <c r="X146" i="18"/>
  <c r="X138" i="18"/>
  <c r="X130" i="18"/>
  <c r="X122" i="18"/>
  <c r="X114" i="18"/>
  <c r="X106" i="18"/>
  <c r="X98" i="18"/>
  <c r="X92" i="18"/>
  <c r="X88" i="18"/>
  <c r="X84" i="18"/>
  <c r="X80" i="18"/>
  <c r="X76" i="18"/>
  <c r="X72" i="18"/>
  <c r="X68" i="18"/>
  <c r="X64" i="18"/>
  <c r="X126" i="18"/>
  <c r="X118" i="18"/>
  <c r="X74" i="18"/>
  <c r="X62" i="18"/>
  <c r="X169" i="18"/>
  <c r="X161" i="18"/>
  <c r="X153" i="18"/>
  <c r="X145" i="18"/>
  <c r="X105" i="18"/>
  <c r="X97" i="18"/>
  <c r="X85" i="18"/>
  <c r="X266" i="18"/>
  <c r="X216" i="18"/>
  <c r="X200" i="18"/>
  <c r="X184" i="18"/>
  <c r="X173" i="18"/>
  <c r="X165" i="18"/>
  <c r="X157" i="18"/>
  <c r="X149" i="18"/>
  <c r="X141" i="18"/>
  <c r="X133" i="18"/>
  <c r="X125" i="18"/>
  <c r="X117" i="18"/>
  <c r="X109" i="18"/>
  <c r="X101" i="18"/>
  <c r="X91" i="18"/>
  <c r="X87" i="18"/>
  <c r="X83" i="18"/>
  <c r="X79" i="18"/>
  <c r="X75" i="18"/>
  <c r="X71" i="18"/>
  <c r="X67" i="18"/>
  <c r="X63" i="18"/>
  <c r="X61" i="18"/>
  <c r="X59" i="18"/>
  <c r="X57" i="18"/>
  <c r="X205" i="18"/>
  <c r="X189" i="18"/>
  <c r="X174" i="18"/>
  <c r="X166" i="18"/>
  <c r="X158" i="18"/>
  <c r="X150" i="18"/>
  <c r="X142" i="18"/>
  <c r="X134" i="18"/>
  <c r="X110" i="18"/>
  <c r="X102" i="18"/>
  <c r="X94" i="18"/>
  <c r="X90" i="18"/>
  <c r="X86" i="18"/>
  <c r="X82" i="18"/>
  <c r="X78" i="18"/>
  <c r="X70" i="18"/>
  <c r="X66" i="18"/>
  <c r="X219" i="18"/>
  <c r="X208" i="18"/>
  <c r="X192" i="18"/>
  <c r="X176" i="18"/>
  <c r="X137" i="18"/>
  <c r="X129" i="18"/>
  <c r="X121" i="18"/>
  <c r="X113" i="18"/>
  <c r="X93" i="18"/>
  <c r="X89" i="18"/>
  <c r="X81" i="18"/>
  <c r="X77" i="18"/>
  <c r="X73" i="18"/>
  <c r="X58" i="18"/>
  <c r="X69" i="18"/>
  <c r="X65" i="18"/>
  <c r="X60" i="18"/>
  <c r="X56" i="18"/>
  <c r="U56" i="18" s="1"/>
  <c r="BQ7" i="18"/>
  <c r="AW7" i="18"/>
  <c r="AK8" i="18" s="1"/>
  <c r="BJ62" i="18"/>
  <c r="BF63" i="18"/>
  <c r="BF73" i="18"/>
  <c r="BJ72" i="18"/>
  <c r="AX6" i="18"/>
  <c r="BA6" i="18" s="1"/>
  <c r="BO6" i="18"/>
  <c r="AU6" i="18"/>
  <c r="AI7" i="18" s="1"/>
  <c r="BL6" i="18"/>
  <c r="W345" i="18"/>
  <c r="W341" i="18"/>
  <c r="W337" i="18"/>
  <c r="W346" i="18"/>
  <c r="W342" i="18"/>
  <c r="W338" i="18"/>
  <c r="W334" i="18"/>
  <c r="W340" i="18"/>
  <c r="W330" i="18"/>
  <c r="W343" i="18"/>
  <c r="W335" i="18"/>
  <c r="W333" i="18"/>
  <c r="W329" i="18"/>
  <c r="W344" i="18"/>
  <c r="W328" i="18"/>
  <c r="W326" i="18"/>
  <c r="W322" i="18"/>
  <c r="W318" i="18"/>
  <c r="W314" i="18"/>
  <c r="W310" i="18"/>
  <c r="W339" i="18"/>
  <c r="W327" i="18"/>
  <c r="W323" i="18"/>
  <c r="W319" i="18"/>
  <c r="W315" i="18"/>
  <c r="W311" i="18"/>
  <c r="W307" i="18"/>
  <c r="W331" i="18"/>
  <c r="W325" i="18"/>
  <c r="W317" i="18"/>
  <c r="W309" i="18"/>
  <c r="W306" i="18"/>
  <c r="W304" i="18"/>
  <c r="W300" i="18"/>
  <c r="W296" i="18"/>
  <c r="W336" i="18"/>
  <c r="W332" i="18"/>
  <c r="W324" i="18"/>
  <c r="W316" i="18"/>
  <c r="W308" i="18"/>
  <c r="W305" i="18"/>
  <c r="W301" i="18"/>
  <c r="W297" i="18"/>
  <c r="W293" i="18"/>
  <c r="W320" i="18"/>
  <c r="W303" i="18"/>
  <c r="W295" i="18"/>
  <c r="W292" i="18"/>
  <c r="W291" i="18"/>
  <c r="W290" i="18"/>
  <c r="W286" i="18"/>
  <c r="W282" i="18"/>
  <c r="W278" i="18"/>
  <c r="W274" i="18"/>
  <c r="W270" i="18"/>
  <c r="W266" i="18"/>
  <c r="W262" i="18"/>
  <c r="W258" i="18"/>
  <c r="W254" i="18"/>
  <c r="W321" i="18"/>
  <c r="W302" i="18"/>
  <c r="W294" i="18"/>
  <c r="W287" i="18"/>
  <c r="W283" i="18"/>
  <c r="W279" i="18"/>
  <c r="W275" i="18"/>
  <c r="W271" i="18"/>
  <c r="W267" i="18"/>
  <c r="W263" i="18"/>
  <c r="W259" i="18"/>
  <c r="W255" i="18"/>
  <c r="W251" i="18"/>
  <c r="W298" i="18"/>
  <c r="W289" i="18"/>
  <c r="W281" i="18"/>
  <c r="W273" i="18"/>
  <c r="W265" i="18"/>
  <c r="W257" i="18"/>
  <c r="W249" i="18"/>
  <c r="W245" i="18"/>
  <c r="W241" i="18"/>
  <c r="W237" i="18"/>
  <c r="W233" i="18"/>
  <c r="W229" i="18"/>
  <c r="W225" i="18"/>
  <c r="W299" i="18"/>
  <c r="W288" i="18"/>
  <c r="W280" i="18"/>
  <c r="W272" i="18"/>
  <c r="W264" i="18"/>
  <c r="W256" i="18"/>
  <c r="W250" i="18"/>
  <c r="W246" i="18"/>
  <c r="W242" i="18"/>
  <c r="W238" i="18"/>
  <c r="W234" i="18"/>
  <c r="W230" i="18"/>
  <c r="W226" i="18"/>
  <c r="W312" i="18"/>
  <c r="W284" i="18"/>
  <c r="W268" i="18"/>
  <c r="W248" i="18"/>
  <c r="W313" i="18"/>
  <c r="W277" i="18"/>
  <c r="W261" i="18"/>
  <c r="W276" i="18"/>
  <c r="W252" i="18"/>
  <c r="W239" i="18"/>
  <c r="W231" i="18"/>
  <c r="W223" i="18"/>
  <c r="W221" i="18"/>
  <c r="W217" i="18"/>
  <c r="W285" i="18"/>
  <c r="W253" i="18"/>
  <c r="W240" i="18"/>
  <c r="W232" i="18"/>
  <c r="W224" i="18"/>
  <c r="W220" i="18"/>
  <c r="W247" i="18"/>
  <c r="W235" i="18"/>
  <c r="W214" i="18"/>
  <c r="W210" i="18"/>
  <c r="W206" i="18"/>
  <c r="W202" i="18"/>
  <c r="W198" i="18"/>
  <c r="W194" i="18"/>
  <c r="W190" i="18"/>
  <c r="W186" i="18"/>
  <c r="W182" i="18"/>
  <c r="W178" i="18"/>
  <c r="W269" i="18"/>
  <c r="W244" i="18"/>
  <c r="W228" i="18"/>
  <c r="W218" i="18"/>
  <c r="W213" i="18"/>
  <c r="W209" i="18"/>
  <c r="W205" i="18"/>
  <c r="W201" i="18"/>
  <c r="W197" i="18"/>
  <c r="W193" i="18"/>
  <c r="W189" i="18"/>
  <c r="W185" i="18"/>
  <c r="W181" i="18"/>
  <c r="W177" i="18"/>
  <c r="W260" i="18"/>
  <c r="W227" i="18"/>
  <c r="W212" i="18"/>
  <c r="W204" i="18"/>
  <c r="W196" i="18"/>
  <c r="W188" i="18"/>
  <c r="W180" i="18"/>
  <c r="W171" i="18"/>
  <c r="W167" i="18"/>
  <c r="W163" i="18"/>
  <c r="W159" i="18"/>
  <c r="W155" i="18"/>
  <c r="W151" i="18"/>
  <c r="W147" i="18"/>
  <c r="W143" i="18"/>
  <c r="W139" i="18"/>
  <c r="W135" i="18"/>
  <c r="W131" i="18"/>
  <c r="W127" i="18"/>
  <c r="W123" i="18"/>
  <c r="W119" i="18"/>
  <c r="W115" i="18"/>
  <c r="W111" i="18"/>
  <c r="W107" i="18"/>
  <c r="W103" i="18"/>
  <c r="W99" i="18"/>
  <c r="W95" i="18"/>
  <c r="W236" i="18"/>
  <c r="W215" i="18"/>
  <c r="W207" i="18"/>
  <c r="W199" i="18"/>
  <c r="W191" i="18"/>
  <c r="W183" i="18"/>
  <c r="W174" i="18"/>
  <c r="W170" i="18"/>
  <c r="W166" i="18"/>
  <c r="W162" i="18"/>
  <c r="W158" i="18"/>
  <c r="W154" i="18"/>
  <c r="W150" i="18"/>
  <c r="W146" i="18"/>
  <c r="W142" i="18"/>
  <c r="W138" i="18"/>
  <c r="W134" i="18"/>
  <c r="W130" i="18"/>
  <c r="W126" i="18"/>
  <c r="W122" i="18"/>
  <c r="W118" i="18"/>
  <c r="W114" i="18"/>
  <c r="W110" i="18"/>
  <c r="W106" i="18"/>
  <c r="W102" i="18"/>
  <c r="W98" i="18"/>
  <c r="W94" i="18"/>
  <c r="W216" i="18"/>
  <c r="W200" i="18"/>
  <c r="W184" i="18"/>
  <c r="W173" i="18"/>
  <c r="W165" i="18"/>
  <c r="W157" i="18"/>
  <c r="W149" i="18"/>
  <c r="W141" i="18"/>
  <c r="W133" i="18"/>
  <c r="W125" i="18"/>
  <c r="W117" i="18"/>
  <c r="W109" i="18"/>
  <c r="W101" i="18"/>
  <c r="W91" i="18"/>
  <c r="W87" i="18"/>
  <c r="W83" i="18"/>
  <c r="W79" i="18"/>
  <c r="W75" i="18"/>
  <c r="W71" i="18"/>
  <c r="W67" i="18"/>
  <c r="W63" i="18"/>
  <c r="W61" i="18"/>
  <c r="W59" i="18"/>
  <c r="W57" i="18"/>
  <c r="T57" i="18" s="1"/>
  <c r="W169" i="18"/>
  <c r="W153" i="18"/>
  <c r="W137" i="18"/>
  <c r="W113" i="18"/>
  <c r="W105" i="18"/>
  <c r="W73" i="18"/>
  <c r="W69" i="18"/>
  <c r="W65" i="18"/>
  <c r="W60" i="18"/>
  <c r="W58" i="18"/>
  <c r="W164" i="18"/>
  <c r="W140" i="18"/>
  <c r="W132" i="18"/>
  <c r="W124" i="18"/>
  <c r="W100" i="18"/>
  <c r="W80" i="18"/>
  <c r="W203" i="18"/>
  <c r="W187" i="18"/>
  <c r="W168" i="18"/>
  <c r="W160" i="18"/>
  <c r="W152" i="18"/>
  <c r="W144" i="18"/>
  <c r="W136" i="18"/>
  <c r="W128" i="18"/>
  <c r="W120" i="18"/>
  <c r="W112" i="18"/>
  <c r="W104" i="18"/>
  <c r="W96" i="18"/>
  <c r="W90" i="18"/>
  <c r="W86" i="18"/>
  <c r="W82" i="18"/>
  <c r="W78" i="18"/>
  <c r="W74" i="18"/>
  <c r="W70" i="18"/>
  <c r="W66" i="18"/>
  <c r="W62" i="18"/>
  <c r="W243" i="18"/>
  <c r="W219" i="18"/>
  <c r="W208" i="18"/>
  <c r="W192" i="18"/>
  <c r="W176" i="18"/>
  <c r="W175" i="18"/>
  <c r="W161" i="18"/>
  <c r="W145" i="18"/>
  <c r="W129" i="18"/>
  <c r="W121" i="18"/>
  <c r="W97" i="18"/>
  <c r="W93" i="18"/>
  <c r="W89" i="18"/>
  <c r="W85" i="18"/>
  <c r="W81" i="18"/>
  <c r="W77" i="18"/>
  <c r="W222" i="18"/>
  <c r="W211" i="18"/>
  <c r="W195" i="18"/>
  <c r="W179" i="18"/>
  <c r="W172" i="18"/>
  <c r="W156" i="18"/>
  <c r="W148" i="18"/>
  <c r="W116" i="18"/>
  <c r="W108" i="18"/>
  <c r="W92" i="18"/>
  <c r="W88" i="18"/>
  <c r="W84" i="18"/>
  <c r="W76" i="18"/>
  <c r="W72" i="18"/>
  <c r="W64" i="18"/>
  <c r="W68" i="18"/>
  <c r="AM11" i="18"/>
  <c r="AP10" i="18"/>
  <c r="AY6" i="18"/>
  <c r="BB6" i="18" s="1"/>
  <c r="AW7" i="17"/>
  <c r="AZ7" i="17" s="1"/>
  <c r="BC7" i="17" s="1"/>
  <c r="BQ7" i="17"/>
  <c r="BN7" i="17"/>
  <c r="AC56" i="17"/>
  <c r="Z55" i="17"/>
  <c r="AB55" i="17"/>
  <c r="AE56" i="17"/>
  <c r="X345" i="17"/>
  <c r="X341" i="17"/>
  <c r="X337" i="17"/>
  <c r="X346" i="17"/>
  <c r="X333" i="17"/>
  <c r="X329" i="17"/>
  <c r="X325" i="17"/>
  <c r="X321" i="17"/>
  <c r="X317" i="17"/>
  <c r="X340" i="17"/>
  <c r="X338" i="17"/>
  <c r="X332" i="17"/>
  <c r="X331" i="17"/>
  <c r="X330" i="17"/>
  <c r="X316" i="17"/>
  <c r="X313" i="17"/>
  <c r="X309" i="17"/>
  <c r="X305" i="17"/>
  <c r="X301" i="17"/>
  <c r="X297" i="17"/>
  <c r="X293" i="17"/>
  <c r="X289" i="17"/>
  <c r="X285" i="17"/>
  <c r="X339" i="17"/>
  <c r="X323" i="17"/>
  <c r="X336" i="17"/>
  <c r="X335" i="17"/>
  <c r="X327" i="17"/>
  <c r="X320" i="17"/>
  <c r="X318" i="17"/>
  <c r="X315" i="17"/>
  <c r="X314" i="17"/>
  <c r="X300" i="17"/>
  <c r="X299" i="17"/>
  <c r="X298" i="17"/>
  <c r="X344" i="17"/>
  <c r="X324" i="17"/>
  <c r="X312" i="17"/>
  <c r="X310" i="17"/>
  <c r="X326" i="17"/>
  <c r="X319" i="17"/>
  <c r="X308" i="17"/>
  <c r="X306" i="17"/>
  <c r="X304" i="17"/>
  <c r="X284" i="17"/>
  <c r="X283" i="17"/>
  <c r="X282" i="17"/>
  <c r="X281" i="17"/>
  <c r="X334" i="17"/>
  <c r="X322" i="17"/>
  <c r="X311" i="17"/>
  <c r="X302" i="17"/>
  <c r="X296" i="17"/>
  <c r="X295" i="17"/>
  <c r="X294" i="17"/>
  <c r="X303" i="17"/>
  <c r="X277" i="17"/>
  <c r="X273" i="17"/>
  <c r="X269" i="17"/>
  <c r="X328" i="17"/>
  <c r="X292" i="17"/>
  <c r="X291" i="17"/>
  <c r="X290" i="17"/>
  <c r="X274" i="17"/>
  <c r="X270" i="17"/>
  <c r="X266" i="17"/>
  <c r="X343" i="17"/>
  <c r="X307" i="17"/>
  <c r="X272" i="17"/>
  <c r="X265" i="17"/>
  <c r="X262" i="17"/>
  <c r="X258" i="17"/>
  <c r="X254" i="17"/>
  <c r="X250" i="17"/>
  <c r="X246" i="17"/>
  <c r="X242" i="17"/>
  <c r="X238" i="17"/>
  <c r="X234" i="17"/>
  <c r="X230" i="17"/>
  <c r="X226" i="17"/>
  <c r="X288" i="17"/>
  <c r="X286" i="17"/>
  <c r="X271" i="17"/>
  <c r="X263" i="17"/>
  <c r="X259" i="17"/>
  <c r="X255" i="17"/>
  <c r="X251" i="17"/>
  <c r="X247" i="17"/>
  <c r="X243" i="17"/>
  <c r="X239" i="17"/>
  <c r="X235" i="17"/>
  <c r="X231" i="17"/>
  <c r="X227" i="17"/>
  <c r="X287" i="17"/>
  <c r="X279" i="17"/>
  <c r="X275" i="17"/>
  <c r="X257" i="17"/>
  <c r="X249" i="17"/>
  <c r="X241" i="17"/>
  <c r="X233" i="17"/>
  <c r="X225" i="17"/>
  <c r="X222" i="17"/>
  <c r="X218" i="17"/>
  <c r="X214" i="17"/>
  <c r="X210" i="17"/>
  <c r="X206" i="17"/>
  <c r="X202" i="17"/>
  <c r="X198" i="17"/>
  <c r="X194" i="17"/>
  <c r="X190" i="17"/>
  <c r="X186" i="17"/>
  <c r="X182" i="17"/>
  <c r="X178" i="17"/>
  <c r="X174" i="17"/>
  <c r="X170" i="17"/>
  <c r="X166" i="17"/>
  <c r="X162" i="17"/>
  <c r="X158" i="17"/>
  <c r="X154" i="17"/>
  <c r="X150" i="17"/>
  <c r="X146" i="17"/>
  <c r="X268" i="17"/>
  <c r="X260" i="17"/>
  <c r="X252" i="17"/>
  <c r="X244" i="17"/>
  <c r="X236" i="17"/>
  <c r="X228" i="17"/>
  <c r="X221" i="17"/>
  <c r="X217" i="17"/>
  <c r="X213" i="17"/>
  <c r="X209" i="17"/>
  <c r="X205" i="17"/>
  <c r="X201" i="17"/>
  <c r="X197" i="17"/>
  <c r="X193" i="17"/>
  <c r="X189" i="17"/>
  <c r="X185" i="17"/>
  <c r="X181" i="17"/>
  <c r="X177" i="17"/>
  <c r="X173" i="17"/>
  <c r="X169" i="17"/>
  <c r="X165" i="17"/>
  <c r="X161" i="17"/>
  <c r="X157" i="17"/>
  <c r="X153" i="17"/>
  <c r="X149" i="17"/>
  <c r="X145" i="17"/>
  <c r="X280" i="17"/>
  <c r="X267" i="17"/>
  <c r="X261" i="17"/>
  <c r="X245" i="17"/>
  <c r="X229" i="17"/>
  <c r="X220" i="17"/>
  <c r="X212" i="17"/>
  <c r="X204" i="17"/>
  <c r="X196" i="17"/>
  <c r="X188" i="17"/>
  <c r="X180" i="17"/>
  <c r="X172" i="17"/>
  <c r="X164" i="17"/>
  <c r="X156" i="17"/>
  <c r="X148" i="17"/>
  <c r="X140" i="17"/>
  <c r="X136" i="17"/>
  <c r="X132" i="17"/>
  <c r="X128" i="17"/>
  <c r="X124" i="17"/>
  <c r="X120" i="17"/>
  <c r="X116" i="17"/>
  <c r="X112" i="17"/>
  <c r="X108" i="17"/>
  <c r="X104" i="17"/>
  <c r="X100" i="17"/>
  <c r="X96" i="17"/>
  <c r="X92" i="17"/>
  <c r="X88" i="17"/>
  <c r="X256" i="17"/>
  <c r="X240" i="17"/>
  <c r="X219" i="17"/>
  <c r="X211" i="17"/>
  <c r="X203" i="17"/>
  <c r="X195" i="17"/>
  <c r="X187" i="17"/>
  <c r="X179" i="17"/>
  <c r="X171" i="17"/>
  <c r="X163" i="17"/>
  <c r="X155" i="17"/>
  <c r="X147" i="17"/>
  <c r="X141" i="17"/>
  <c r="X137" i="17"/>
  <c r="X133" i="17"/>
  <c r="X129" i="17"/>
  <c r="X125" i="17"/>
  <c r="X121" i="17"/>
  <c r="X117" i="17"/>
  <c r="X113" i="17"/>
  <c r="X109" i="17"/>
  <c r="X105" i="17"/>
  <c r="X101" i="17"/>
  <c r="X97" i="17"/>
  <c r="X93" i="17"/>
  <c r="X89" i="17"/>
  <c r="X276" i="17"/>
  <c r="X248" i="17"/>
  <c r="X223" i="17"/>
  <c r="X207" i="17"/>
  <c r="X191" i="17"/>
  <c r="X175" i="17"/>
  <c r="X159" i="17"/>
  <c r="X143" i="17"/>
  <c r="X135" i="17"/>
  <c r="X127" i="17"/>
  <c r="X119" i="17"/>
  <c r="X111" i="17"/>
  <c r="X103" i="17"/>
  <c r="X95" i="17"/>
  <c r="X84" i="17"/>
  <c r="X80" i="17"/>
  <c r="X76" i="17"/>
  <c r="X72" i="17"/>
  <c r="X68" i="17"/>
  <c r="X64" i="17"/>
  <c r="X278" i="17"/>
  <c r="X237" i="17"/>
  <c r="X216" i="17"/>
  <c r="X200" i="17"/>
  <c r="X184" i="17"/>
  <c r="X168" i="17"/>
  <c r="X152" i="17"/>
  <c r="X138" i="17"/>
  <c r="X130" i="17"/>
  <c r="X122" i="17"/>
  <c r="X114" i="17"/>
  <c r="X106" i="17"/>
  <c r="X98" i="17"/>
  <c r="X90" i="17"/>
  <c r="X87" i="17"/>
  <c r="X83" i="17"/>
  <c r="X79" i="17"/>
  <c r="X75" i="17"/>
  <c r="X71" i="17"/>
  <c r="X67" i="17"/>
  <c r="X63" i="17"/>
  <c r="X61" i="17"/>
  <c r="X59" i="17"/>
  <c r="X57" i="17"/>
  <c r="X232" i="17"/>
  <c r="X199" i="17"/>
  <c r="X167" i="17"/>
  <c r="X139" i="17"/>
  <c r="X123" i="17"/>
  <c r="X107" i="17"/>
  <c r="X91" i="17"/>
  <c r="X82" i="17"/>
  <c r="X74" i="17"/>
  <c r="X69" i="17"/>
  <c r="X60" i="17"/>
  <c r="X208" i="17"/>
  <c r="X176" i="17"/>
  <c r="X142" i="17"/>
  <c r="X77" i="17"/>
  <c r="X70" i="17"/>
  <c r="X183" i="17"/>
  <c r="X151" i="17"/>
  <c r="X115" i="17"/>
  <c r="X86" i="17"/>
  <c r="X78" i="17"/>
  <c r="X65" i="17"/>
  <c r="X253" i="17"/>
  <c r="X224" i="17"/>
  <c r="X192" i="17"/>
  <c r="X160" i="17"/>
  <c r="X134" i="17"/>
  <c r="X118" i="17"/>
  <c r="X102" i="17"/>
  <c r="X81" i="17"/>
  <c r="X73" i="17"/>
  <c r="X66" i="17"/>
  <c r="X58" i="17"/>
  <c r="X144" i="17"/>
  <c r="X126" i="17"/>
  <c r="X110" i="17"/>
  <c r="X94" i="17"/>
  <c r="X85" i="17"/>
  <c r="X62" i="17"/>
  <c r="X342" i="17"/>
  <c r="X264" i="17"/>
  <c r="X215" i="17"/>
  <c r="X131" i="17"/>
  <c r="X99" i="17"/>
  <c r="X56" i="17"/>
  <c r="U56" i="17" s="1"/>
  <c r="AM11" i="17"/>
  <c r="AP10" i="17"/>
  <c r="BE73" i="17"/>
  <c r="BI72" i="17"/>
  <c r="AO9" i="17"/>
  <c r="AL10" i="17"/>
  <c r="BG63" i="17"/>
  <c r="BK62" i="17"/>
  <c r="Y346" i="17"/>
  <c r="Y342" i="17"/>
  <c r="Y338" i="17"/>
  <c r="Y334" i="17"/>
  <c r="Y345" i="17"/>
  <c r="Y344" i="17"/>
  <c r="Y343" i="17"/>
  <c r="Y330" i="17"/>
  <c r="Y326" i="17"/>
  <c r="Y322" i="17"/>
  <c r="Y318" i="17"/>
  <c r="Y336" i="17"/>
  <c r="Y329" i="17"/>
  <c r="Y328" i="17"/>
  <c r="Y327" i="17"/>
  <c r="Y314" i="17"/>
  <c r="Y310" i="17"/>
  <c r="Y306" i="17"/>
  <c r="Y302" i="17"/>
  <c r="Y298" i="17"/>
  <c r="Y294" i="17"/>
  <c r="Y290" i="17"/>
  <c r="Y286" i="17"/>
  <c r="Y282" i="17"/>
  <c r="Y341" i="17"/>
  <c r="Y340" i="17"/>
  <c r="Y332" i="17"/>
  <c r="Y321" i="17"/>
  <c r="Y319" i="17"/>
  <c r="Y339" i="17"/>
  <c r="Y337" i="17"/>
  <c r="Y325" i="17"/>
  <c r="Y323" i="17"/>
  <c r="Y316" i="17"/>
  <c r="Y313" i="17"/>
  <c r="Y312" i="17"/>
  <c r="Y311" i="17"/>
  <c r="Y331" i="17"/>
  <c r="Y320" i="17"/>
  <c r="Y317" i="17"/>
  <c r="Y308" i="17"/>
  <c r="Y315" i="17"/>
  <c r="Y324" i="17"/>
  <c r="Y305" i="17"/>
  <c r="Y297" i="17"/>
  <c r="Y296" i="17"/>
  <c r="Y295" i="17"/>
  <c r="Y278" i="17"/>
  <c r="Y335" i="17"/>
  <c r="Y333" i="17"/>
  <c r="Y307" i="17"/>
  <c r="Y300" i="17"/>
  <c r="Y293" i="17"/>
  <c r="Y292" i="17"/>
  <c r="Y291" i="17"/>
  <c r="Y299" i="17"/>
  <c r="Y274" i="17"/>
  <c r="Y270" i="17"/>
  <c r="Y266" i="17"/>
  <c r="Y289" i="17"/>
  <c r="Y288" i="17"/>
  <c r="Y287" i="17"/>
  <c r="Y280" i="17"/>
  <c r="Y279" i="17"/>
  <c r="Y275" i="17"/>
  <c r="Y271" i="17"/>
  <c r="Y267" i="17"/>
  <c r="Y277" i="17"/>
  <c r="Y269" i="17"/>
  <c r="Y263" i="17"/>
  <c r="Y259" i="17"/>
  <c r="Y255" i="17"/>
  <c r="Y251" i="17"/>
  <c r="Y247" i="17"/>
  <c r="Y243" i="17"/>
  <c r="Y239" i="17"/>
  <c r="Y235" i="17"/>
  <c r="Y231" i="17"/>
  <c r="Y227" i="17"/>
  <c r="Y309" i="17"/>
  <c r="Y304" i="17"/>
  <c r="Y284" i="17"/>
  <c r="Y276" i="17"/>
  <c r="Y268" i="17"/>
  <c r="Y264" i="17"/>
  <c r="Y260" i="17"/>
  <c r="Y256" i="17"/>
  <c r="Y252" i="17"/>
  <c r="Y248" i="17"/>
  <c r="Y244" i="17"/>
  <c r="Y240" i="17"/>
  <c r="Y236" i="17"/>
  <c r="Y232" i="17"/>
  <c r="Y228" i="17"/>
  <c r="Y301" i="17"/>
  <c r="Y283" i="17"/>
  <c r="Y281" i="17"/>
  <c r="Y272" i="17"/>
  <c r="Y262" i="17"/>
  <c r="Y254" i="17"/>
  <c r="Y246" i="17"/>
  <c r="Y238" i="17"/>
  <c r="Y230" i="17"/>
  <c r="Y223" i="17"/>
  <c r="Y219" i="17"/>
  <c r="Y215" i="17"/>
  <c r="Y211" i="17"/>
  <c r="Y207" i="17"/>
  <c r="Y203" i="17"/>
  <c r="Y199" i="17"/>
  <c r="Y195" i="17"/>
  <c r="Y191" i="17"/>
  <c r="Y187" i="17"/>
  <c r="Y183" i="17"/>
  <c r="Y179" i="17"/>
  <c r="Y175" i="17"/>
  <c r="Y171" i="17"/>
  <c r="Y167" i="17"/>
  <c r="Y163" i="17"/>
  <c r="Y159" i="17"/>
  <c r="Y155" i="17"/>
  <c r="Y151" i="17"/>
  <c r="Y147" i="17"/>
  <c r="Y143" i="17"/>
  <c r="Y257" i="17"/>
  <c r="Y249" i="17"/>
  <c r="Y241" i="17"/>
  <c r="Y233" i="17"/>
  <c r="Y225" i="17"/>
  <c r="Y222" i="17"/>
  <c r="Y218" i="17"/>
  <c r="Y214" i="17"/>
  <c r="Y210" i="17"/>
  <c r="Y206" i="17"/>
  <c r="Y202" i="17"/>
  <c r="Y198" i="17"/>
  <c r="Y194" i="17"/>
  <c r="Y190" i="17"/>
  <c r="Y186" i="17"/>
  <c r="Y182" i="17"/>
  <c r="Y178" i="17"/>
  <c r="Y174" i="17"/>
  <c r="Y170" i="17"/>
  <c r="Y166" i="17"/>
  <c r="Y162" i="17"/>
  <c r="Y158" i="17"/>
  <c r="Y154" i="17"/>
  <c r="Y150" i="17"/>
  <c r="Y146" i="17"/>
  <c r="Y258" i="17"/>
  <c r="Y242" i="17"/>
  <c r="Y226" i="17"/>
  <c r="Y217" i="17"/>
  <c r="Y209" i="17"/>
  <c r="Y201" i="17"/>
  <c r="Y193" i="17"/>
  <c r="Y185" i="17"/>
  <c r="Y177" i="17"/>
  <c r="Y169" i="17"/>
  <c r="Y161" i="17"/>
  <c r="Y153" i="17"/>
  <c r="Y145" i="17"/>
  <c r="Y141" i="17"/>
  <c r="Y137" i="17"/>
  <c r="Y133" i="17"/>
  <c r="Y129" i="17"/>
  <c r="Y125" i="17"/>
  <c r="Y121" i="17"/>
  <c r="Y117" i="17"/>
  <c r="Y113" i="17"/>
  <c r="Y109" i="17"/>
  <c r="Y105" i="17"/>
  <c r="Y101" i="17"/>
  <c r="Y97" i="17"/>
  <c r="Y93" i="17"/>
  <c r="Y89" i="17"/>
  <c r="Y253" i="17"/>
  <c r="Y237" i="17"/>
  <c r="Y224" i="17"/>
  <c r="Y216" i="17"/>
  <c r="Y208" i="17"/>
  <c r="Y200" i="17"/>
  <c r="Y192" i="17"/>
  <c r="Y184" i="17"/>
  <c r="Y176" i="17"/>
  <c r="Y168" i="17"/>
  <c r="Y160" i="17"/>
  <c r="Y152" i="17"/>
  <c r="Y144" i="17"/>
  <c r="Y142" i="17"/>
  <c r="Y138" i="17"/>
  <c r="Y134" i="17"/>
  <c r="Y130" i="17"/>
  <c r="Y126" i="17"/>
  <c r="Y122" i="17"/>
  <c r="Y118" i="17"/>
  <c r="Y114" i="17"/>
  <c r="Y110" i="17"/>
  <c r="Y106" i="17"/>
  <c r="Y102" i="17"/>
  <c r="Y98" i="17"/>
  <c r="Y94" i="17"/>
  <c r="Y90" i="17"/>
  <c r="Y303" i="17"/>
  <c r="Y245" i="17"/>
  <c r="Y220" i="17"/>
  <c r="Y204" i="17"/>
  <c r="Y188" i="17"/>
  <c r="Y172" i="17"/>
  <c r="Y156" i="17"/>
  <c r="Y140" i="17"/>
  <c r="Y132" i="17"/>
  <c r="Y124" i="17"/>
  <c r="Y116" i="17"/>
  <c r="Y108" i="17"/>
  <c r="Y100" i="17"/>
  <c r="Y92" i="17"/>
  <c r="Y85" i="17"/>
  <c r="Y81" i="17"/>
  <c r="Y77" i="17"/>
  <c r="Y73" i="17"/>
  <c r="Y69" i="17"/>
  <c r="Y65" i="17"/>
  <c r="Y60" i="17"/>
  <c r="Y58" i="17"/>
  <c r="Y56" i="17"/>
  <c r="V56" i="17" s="1"/>
  <c r="Y234" i="17"/>
  <c r="Y213" i="17"/>
  <c r="Y197" i="17"/>
  <c r="Y181" i="17"/>
  <c r="Y165" i="17"/>
  <c r="Y149" i="17"/>
  <c r="Y135" i="17"/>
  <c r="Y127" i="17"/>
  <c r="Y119" i="17"/>
  <c r="Y111" i="17"/>
  <c r="Y103" i="17"/>
  <c r="Y95" i="17"/>
  <c r="Y84" i="17"/>
  <c r="Y80" i="17"/>
  <c r="Y76" i="17"/>
  <c r="Y72" i="17"/>
  <c r="Y68" i="17"/>
  <c r="Y64" i="17"/>
  <c r="Y261" i="17"/>
  <c r="Y196" i="17"/>
  <c r="Y164" i="17"/>
  <c r="Y136" i="17"/>
  <c r="Y120" i="17"/>
  <c r="Y104" i="17"/>
  <c r="Y88" i="17"/>
  <c r="Y87" i="17"/>
  <c r="Y79" i="17"/>
  <c r="Y66" i="17"/>
  <c r="Y61" i="17"/>
  <c r="Y173" i="17"/>
  <c r="Y139" i="17"/>
  <c r="Y123" i="17"/>
  <c r="Y91" i="17"/>
  <c r="Y82" i="17"/>
  <c r="Y75" i="17"/>
  <c r="Y62" i="17"/>
  <c r="Y57" i="17"/>
  <c r="Y285" i="17"/>
  <c r="Y265" i="17"/>
  <c r="Y221" i="17"/>
  <c r="Y189" i="17"/>
  <c r="Y157" i="17"/>
  <c r="Y131" i="17"/>
  <c r="Y115" i="17"/>
  <c r="Y99" i="17"/>
  <c r="Y86" i="17"/>
  <c r="Y78" i="17"/>
  <c r="Y71" i="17"/>
  <c r="Y63" i="17"/>
  <c r="Y59" i="17"/>
  <c r="Y250" i="17"/>
  <c r="Y205" i="17"/>
  <c r="Y107" i="17"/>
  <c r="Y74" i="17"/>
  <c r="Y67" i="17"/>
  <c r="Y273" i="17"/>
  <c r="Y229" i="17"/>
  <c r="Y212" i="17"/>
  <c r="Y180" i="17"/>
  <c r="Y148" i="17"/>
  <c r="Y128" i="17"/>
  <c r="Y112" i="17"/>
  <c r="Y96" i="17"/>
  <c r="Y83" i="17"/>
  <c r="Y70" i="17"/>
  <c r="BE65" i="17"/>
  <c r="BI64" i="17"/>
  <c r="C58" i="17"/>
  <c r="C59" i="17" s="1"/>
  <c r="C60" i="17" s="1"/>
  <c r="C61" i="17" s="1"/>
  <c r="AS7" i="17"/>
  <c r="AA55" i="17"/>
  <c r="AD56" i="17"/>
  <c r="BJ62" i="17"/>
  <c r="BF63" i="17"/>
  <c r="T58" i="17"/>
  <c r="BF74" i="17"/>
  <c r="BJ73" i="17"/>
  <c r="AN10" i="17"/>
  <c r="AQ9" i="17"/>
  <c r="AU6" i="17"/>
  <c r="AI7" i="17" s="1"/>
  <c r="BO6" i="17"/>
  <c r="BL6" i="17"/>
  <c r="AK8" i="17"/>
  <c r="AY6" i="17"/>
  <c r="BB6" i="17" s="1"/>
  <c r="BR56" i="13"/>
  <c r="BR55" i="13"/>
  <c r="BR54" i="13"/>
  <c r="BR53" i="13"/>
  <c r="BR52" i="13"/>
  <c r="BR51" i="13"/>
  <c r="BR50" i="13"/>
  <c r="BR49" i="13"/>
  <c r="BR48" i="13"/>
  <c r="BR47" i="13"/>
  <c r="BR46" i="13"/>
  <c r="BR45" i="13"/>
  <c r="BR44" i="13"/>
  <c r="BR43" i="13"/>
  <c r="BR42" i="13"/>
  <c r="BR41" i="13"/>
  <c r="BR40" i="13"/>
  <c r="BR39" i="13"/>
  <c r="BR38" i="13"/>
  <c r="BR37" i="13"/>
  <c r="BR36" i="13"/>
  <c r="BR35" i="13"/>
  <c r="BR34" i="13"/>
  <c r="BR33" i="13"/>
  <c r="BR32" i="13"/>
  <c r="BR31" i="13"/>
  <c r="BR30" i="13"/>
  <c r="BR29" i="13"/>
  <c r="BR28" i="13"/>
  <c r="BR27" i="13"/>
  <c r="BR26" i="13"/>
  <c r="BR25" i="13"/>
  <c r="BR24" i="13"/>
  <c r="BR23" i="13"/>
  <c r="BR22" i="13"/>
  <c r="BR21" i="13"/>
  <c r="BR20" i="13"/>
  <c r="BR19" i="13"/>
  <c r="BR18" i="13"/>
  <c r="BR17" i="13"/>
  <c r="BR16" i="13"/>
  <c r="BR15" i="13"/>
  <c r="BR14" i="13"/>
  <c r="BR13" i="13"/>
  <c r="BR12" i="13"/>
  <c r="BR11" i="13"/>
  <c r="BR10" i="13"/>
  <c r="BR9" i="13"/>
  <c r="BR8" i="13"/>
  <c r="BR7" i="13"/>
  <c r="BI61" i="13"/>
  <c r="BK60" i="13"/>
  <c r="BJ60" i="13"/>
  <c r="BI60" i="13"/>
  <c r="BK59" i="13"/>
  <c r="BJ59" i="13"/>
  <c r="BI59" i="13"/>
  <c r="BK58" i="13"/>
  <c r="BJ58" i="13"/>
  <c r="BI58" i="13"/>
  <c r="BK57" i="13"/>
  <c r="BJ57" i="13"/>
  <c r="BI57" i="13"/>
  <c r="BK56" i="13"/>
  <c r="BJ56" i="13"/>
  <c r="BI56" i="13"/>
  <c r="BK55" i="13"/>
  <c r="BJ55" i="13"/>
  <c r="BI55" i="13"/>
  <c r="BK54" i="13"/>
  <c r="BJ54" i="13"/>
  <c r="BI54" i="13"/>
  <c r="BK53" i="13"/>
  <c r="BJ53" i="13"/>
  <c r="BI53" i="13"/>
  <c r="BK52" i="13"/>
  <c r="BJ52" i="13"/>
  <c r="BI52" i="13"/>
  <c r="BK51" i="13"/>
  <c r="BJ51" i="13"/>
  <c r="BI51" i="13"/>
  <c r="BK50" i="13"/>
  <c r="BJ50" i="13"/>
  <c r="BI50" i="13"/>
  <c r="BK49" i="13"/>
  <c r="BJ49" i="13"/>
  <c r="BI49" i="13"/>
  <c r="BK48" i="13"/>
  <c r="BJ48" i="13"/>
  <c r="BI48" i="13"/>
  <c r="BK47" i="13"/>
  <c r="BJ47" i="13"/>
  <c r="BI47" i="13"/>
  <c r="BK46" i="13"/>
  <c r="BJ46" i="13"/>
  <c r="BI46" i="13"/>
  <c r="BK45" i="13"/>
  <c r="BJ45" i="13"/>
  <c r="BI45" i="13"/>
  <c r="BK44" i="13"/>
  <c r="BJ44" i="13"/>
  <c r="BI44" i="13"/>
  <c r="BK43" i="13"/>
  <c r="BJ43" i="13"/>
  <c r="BI43" i="13"/>
  <c r="BK42" i="13"/>
  <c r="BJ42" i="13"/>
  <c r="BI42" i="13"/>
  <c r="BK41" i="13"/>
  <c r="BJ41" i="13"/>
  <c r="BI41" i="13"/>
  <c r="BK40" i="13"/>
  <c r="BJ40" i="13"/>
  <c r="BI40" i="13"/>
  <c r="BK39" i="13"/>
  <c r="BJ39" i="13"/>
  <c r="BI39" i="13"/>
  <c r="BK38" i="13"/>
  <c r="BJ38" i="13"/>
  <c r="BI38" i="13"/>
  <c r="BK37" i="13"/>
  <c r="BJ37" i="13"/>
  <c r="BI37" i="13"/>
  <c r="BK36" i="13"/>
  <c r="BJ36" i="13"/>
  <c r="BI36" i="13"/>
  <c r="BK35" i="13"/>
  <c r="BJ35" i="13"/>
  <c r="BI35" i="13"/>
  <c r="BK34" i="13"/>
  <c r="BJ34" i="13"/>
  <c r="BI34" i="13"/>
  <c r="BK33" i="13"/>
  <c r="BJ33" i="13"/>
  <c r="BI33" i="13"/>
  <c r="BK32" i="13"/>
  <c r="BJ32" i="13"/>
  <c r="BI32" i="13"/>
  <c r="BK31" i="13"/>
  <c r="BJ31" i="13"/>
  <c r="BI31" i="13"/>
  <c r="BK30" i="13"/>
  <c r="BJ30" i="13"/>
  <c r="BI30" i="13"/>
  <c r="BK29" i="13"/>
  <c r="BJ29" i="13"/>
  <c r="BI29" i="13"/>
  <c r="BK28" i="13"/>
  <c r="BJ28" i="13"/>
  <c r="BI28" i="13"/>
  <c r="BK27" i="13"/>
  <c r="BJ27" i="13"/>
  <c r="BI27" i="13"/>
  <c r="BK26" i="13"/>
  <c r="BJ26" i="13"/>
  <c r="BI26" i="13"/>
  <c r="BK25" i="13"/>
  <c r="BJ25" i="13"/>
  <c r="BI25" i="13"/>
  <c r="BK24" i="13"/>
  <c r="BJ24" i="13"/>
  <c r="BI24" i="13"/>
  <c r="BK23" i="13"/>
  <c r="BJ23" i="13"/>
  <c r="BI23" i="13"/>
  <c r="BK22" i="13"/>
  <c r="BJ22" i="13"/>
  <c r="BI22" i="13"/>
  <c r="BK21" i="13"/>
  <c r="BJ21" i="13"/>
  <c r="BI21" i="13"/>
  <c r="BK20" i="13"/>
  <c r="BJ20" i="13"/>
  <c r="BI20" i="13"/>
  <c r="BK19" i="13"/>
  <c r="BJ19" i="13"/>
  <c r="BI19" i="13"/>
  <c r="BK18" i="13"/>
  <c r="BJ18" i="13"/>
  <c r="BI18" i="13"/>
  <c r="BK17" i="13"/>
  <c r="BJ17" i="13"/>
  <c r="BI17" i="13"/>
  <c r="BK16" i="13"/>
  <c r="BJ16" i="13"/>
  <c r="BI16" i="13"/>
  <c r="BK15" i="13"/>
  <c r="BJ15" i="13"/>
  <c r="BI15" i="13"/>
  <c r="BK14" i="13"/>
  <c r="BJ14" i="13"/>
  <c r="BI14" i="13"/>
  <c r="BK13" i="13"/>
  <c r="BJ13" i="13"/>
  <c r="BI13" i="13"/>
  <c r="BK12" i="13"/>
  <c r="BJ12" i="13"/>
  <c r="BI12" i="13"/>
  <c r="BK11" i="13"/>
  <c r="BJ11" i="13"/>
  <c r="BI11" i="13"/>
  <c r="BK10" i="13"/>
  <c r="BJ10" i="13"/>
  <c r="BI10" i="13"/>
  <c r="BK9" i="13"/>
  <c r="BJ9" i="13"/>
  <c r="BI9" i="13"/>
  <c r="BK8" i="13"/>
  <c r="BJ8" i="13"/>
  <c r="BI8" i="13"/>
  <c r="BK7" i="13"/>
  <c r="BJ7" i="13"/>
  <c r="BI7" i="13"/>
  <c r="BK6" i="13"/>
  <c r="BJ6" i="13"/>
  <c r="BI6" i="13"/>
  <c r="V55" i="13"/>
  <c r="U55" i="13"/>
  <c r="V54" i="13"/>
  <c r="U54" i="13"/>
  <c r="V53" i="13"/>
  <c r="U53" i="13"/>
  <c r="V52" i="13"/>
  <c r="U52" i="13"/>
  <c r="V51" i="13"/>
  <c r="U51" i="13"/>
  <c r="V50" i="13"/>
  <c r="U50" i="13"/>
  <c r="V49" i="13"/>
  <c r="U49" i="13"/>
  <c r="V48" i="13"/>
  <c r="U48" i="13"/>
  <c r="V47" i="13"/>
  <c r="U47" i="13"/>
  <c r="V46" i="13"/>
  <c r="U46" i="13"/>
  <c r="V45" i="13"/>
  <c r="U45" i="13"/>
  <c r="V44" i="13"/>
  <c r="U44" i="13"/>
  <c r="V43" i="13"/>
  <c r="U43" i="13"/>
  <c r="V42" i="13"/>
  <c r="U42" i="13"/>
  <c r="V41" i="13"/>
  <c r="U41" i="13"/>
  <c r="V40" i="13"/>
  <c r="U40" i="13"/>
  <c r="V39" i="13"/>
  <c r="U39" i="13"/>
  <c r="V38" i="13"/>
  <c r="U38" i="13"/>
  <c r="V37" i="13"/>
  <c r="U37" i="13"/>
  <c r="V36" i="13"/>
  <c r="U36" i="13"/>
  <c r="V35" i="13"/>
  <c r="U35" i="13"/>
  <c r="V34" i="13"/>
  <c r="U34" i="13"/>
  <c r="V33" i="13"/>
  <c r="U33" i="13"/>
  <c r="V32" i="13"/>
  <c r="U32" i="13"/>
  <c r="V31" i="13"/>
  <c r="U31" i="13"/>
  <c r="V30" i="13"/>
  <c r="U30" i="13"/>
  <c r="V29" i="13"/>
  <c r="U29" i="13"/>
  <c r="V28" i="13"/>
  <c r="U28" i="13"/>
  <c r="V27" i="13"/>
  <c r="U27" i="13"/>
  <c r="V26" i="13"/>
  <c r="U26" i="13"/>
  <c r="V25" i="13"/>
  <c r="U25" i="13"/>
  <c r="V24" i="13"/>
  <c r="U24" i="13"/>
  <c r="V23" i="13"/>
  <c r="U23" i="13"/>
  <c r="V22" i="13"/>
  <c r="U22" i="13"/>
  <c r="V21" i="13"/>
  <c r="U21" i="13"/>
  <c r="V20" i="13"/>
  <c r="U20" i="13"/>
  <c r="V19" i="13"/>
  <c r="U19" i="13"/>
  <c r="V18" i="13"/>
  <c r="U18" i="13"/>
  <c r="V17" i="13"/>
  <c r="U1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AN7" i="13"/>
  <c r="AM7" i="13"/>
  <c r="AK6" i="13"/>
  <c r="AT6" i="13" s="1"/>
  <c r="AJ6" i="13"/>
  <c r="AS6" i="13" s="1"/>
  <c r="AI6" i="13"/>
  <c r="AR6" i="13" s="1"/>
  <c r="AU6" i="13" s="1"/>
  <c r="AI7" i="13" s="1"/>
  <c r="E265" i="7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L6" i="7"/>
  <c r="K5" i="7"/>
  <c r="J5" i="7"/>
  <c r="I5" i="7"/>
  <c r="H5" i="7"/>
  <c r="L4" i="7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A169" i="12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J7" i="12"/>
  <c r="B62" i="17" l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K7" i="7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K146" i="7" s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K161" i="7" s="1"/>
  <c r="K162" i="7" s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K175" i="7" s="1"/>
  <c r="K176" i="7" s="1"/>
  <c r="K177" i="7" s="1"/>
  <c r="K178" i="7" s="1"/>
  <c r="K179" i="7" s="1"/>
  <c r="K180" i="7" s="1"/>
  <c r="K181" i="7" s="1"/>
  <c r="K182" i="7" s="1"/>
  <c r="K183" i="7" s="1"/>
  <c r="K184" i="7" s="1"/>
  <c r="K185" i="7" s="1"/>
  <c r="K186" i="7" s="1"/>
  <c r="K187" i="7" s="1"/>
  <c r="K188" i="7" s="1"/>
  <c r="K189" i="7" s="1"/>
  <c r="K190" i="7" s="1"/>
  <c r="K191" i="7" s="1"/>
  <c r="K192" i="7" s="1"/>
  <c r="K193" i="7" s="1"/>
  <c r="K194" i="7" s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K210" i="7" s="1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K226" i="7" s="1"/>
  <c r="K227" i="7" s="1"/>
  <c r="K228" i="7" s="1"/>
  <c r="K229" i="7" s="1"/>
  <c r="K230" i="7" s="1"/>
  <c r="K231" i="7" s="1"/>
  <c r="K232" i="7" s="1"/>
  <c r="K233" i="7" s="1"/>
  <c r="K234" i="7" s="1"/>
  <c r="K235" i="7" s="1"/>
  <c r="K236" i="7" s="1"/>
  <c r="K237" i="7" s="1"/>
  <c r="K238" i="7" s="1"/>
  <c r="K239" i="7" s="1"/>
  <c r="K240" i="7" s="1"/>
  <c r="K241" i="7" s="1"/>
  <c r="K242" i="7" s="1"/>
  <c r="K243" i="7" s="1"/>
  <c r="K244" i="7" s="1"/>
  <c r="K245" i="7" s="1"/>
  <c r="K246" i="7" s="1"/>
  <c r="K247" i="7" s="1"/>
  <c r="K248" i="7" s="1"/>
  <c r="K249" i="7" s="1"/>
  <c r="K250" i="7" s="1"/>
  <c r="K251" i="7" s="1"/>
  <c r="K252" i="7" s="1"/>
  <c r="K253" i="7" s="1"/>
  <c r="K254" i="7" s="1"/>
  <c r="K255" i="7" s="1"/>
  <c r="K256" i="7" s="1"/>
  <c r="K257" i="7" s="1"/>
  <c r="K258" i="7" s="1"/>
  <c r="K259" i="7" s="1"/>
  <c r="K260" i="7" s="1"/>
  <c r="K261" i="7" s="1"/>
  <c r="K262" i="7" s="1"/>
  <c r="K263" i="7" s="1"/>
  <c r="K264" i="7" s="1"/>
  <c r="K265" i="7" s="1"/>
  <c r="AZ7" i="18"/>
  <c r="BC7" i="18" s="1"/>
  <c r="D62" i="18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D152" i="18" s="1"/>
  <c r="D153" i="18" s="1"/>
  <c r="D154" i="18" s="1"/>
  <c r="D155" i="18" s="1"/>
  <c r="D156" i="18" s="1"/>
  <c r="D157" i="18" s="1"/>
  <c r="D158" i="18" s="1"/>
  <c r="D159" i="18" s="1"/>
  <c r="D160" i="18" s="1"/>
  <c r="D161" i="18" s="1"/>
  <c r="D162" i="18" s="1"/>
  <c r="D163" i="18" s="1"/>
  <c r="D164" i="18" s="1"/>
  <c r="D165" i="18" s="1"/>
  <c r="D166" i="18" s="1"/>
  <c r="D167" i="18" s="1"/>
  <c r="D168" i="18" s="1"/>
  <c r="D169" i="18" s="1"/>
  <c r="D170" i="18" s="1"/>
  <c r="D171" i="18" s="1"/>
  <c r="D172" i="18" s="1"/>
  <c r="D173" i="18" s="1"/>
  <c r="D174" i="18" s="1"/>
  <c r="D175" i="18" s="1"/>
  <c r="D176" i="18" s="1"/>
  <c r="D177" i="18" s="1"/>
  <c r="D178" i="18" s="1"/>
  <c r="D179" i="18" s="1"/>
  <c r="D180" i="18" s="1"/>
  <c r="D181" i="18" s="1"/>
  <c r="D182" i="18" s="1"/>
  <c r="D183" i="18" s="1"/>
  <c r="D184" i="18" s="1"/>
  <c r="D185" i="18" s="1"/>
  <c r="D186" i="18" s="1"/>
  <c r="D187" i="18" s="1"/>
  <c r="D188" i="18" s="1"/>
  <c r="D189" i="18" s="1"/>
  <c r="D190" i="18" s="1"/>
  <c r="D191" i="18" s="1"/>
  <c r="D192" i="18" s="1"/>
  <c r="D193" i="18" s="1"/>
  <c r="D194" i="18" s="1"/>
  <c r="D195" i="18" s="1"/>
  <c r="D196" i="18" s="1"/>
  <c r="D197" i="18" s="1"/>
  <c r="D198" i="18" s="1"/>
  <c r="D199" i="18" s="1"/>
  <c r="D200" i="18" s="1"/>
  <c r="D201" i="18" s="1"/>
  <c r="D202" i="18" s="1"/>
  <c r="D203" i="18" s="1"/>
  <c r="D204" i="18" s="1"/>
  <c r="D205" i="18" s="1"/>
  <c r="D206" i="18" s="1"/>
  <c r="D207" i="18" s="1"/>
  <c r="D208" i="18" s="1"/>
  <c r="D209" i="18" s="1"/>
  <c r="D210" i="18" s="1"/>
  <c r="D211" i="18" s="1"/>
  <c r="D212" i="18" s="1"/>
  <c r="D213" i="18" s="1"/>
  <c r="D214" i="18" s="1"/>
  <c r="D215" i="18" s="1"/>
  <c r="D216" i="18" s="1"/>
  <c r="D217" i="18" s="1"/>
  <c r="D218" i="18" s="1"/>
  <c r="D219" i="18" s="1"/>
  <c r="D220" i="18" s="1"/>
  <c r="D221" i="18" s="1"/>
  <c r="D222" i="18" s="1"/>
  <c r="D223" i="18" s="1"/>
  <c r="D224" i="18" s="1"/>
  <c r="D225" i="18" s="1"/>
  <c r="D226" i="18" s="1"/>
  <c r="D227" i="18" s="1"/>
  <c r="D228" i="18" s="1"/>
  <c r="D229" i="18" s="1"/>
  <c r="D230" i="18" s="1"/>
  <c r="D231" i="18" s="1"/>
  <c r="D232" i="18" s="1"/>
  <c r="D233" i="18" s="1"/>
  <c r="D234" i="18" s="1"/>
  <c r="D235" i="18" s="1"/>
  <c r="D236" i="18" s="1"/>
  <c r="D237" i="18" s="1"/>
  <c r="D238" i="18" s="1"/>
  <c r="D239" i="18" s="1"/>
  <c r="D240" i="18" s="1"/>
  <c r="D241" i="18" s="1"/>
  <c r="D242" i="18" s="1"/>
  <c r="D243" i="18" s="1"/>
  <c r="D244" i="18" s="1"/>
  <c r="D245" i="18" s="1"/>
  <c r="D246" i="18" s="1"/>
  <c r="D247" i="18" s="1"/>
  <c r="D248" i="18" s="1"/>
  <c r="D249" i="18" s="1"/>
  <c r="D250" i="18" s="1"/>
  <c r="D251" i="18" s="1"/>
  <c r="D252" i="18" s="1"/>
  <c r="D253" i="18" s="1"/>
  <c r="D254" i="18" s="1"/>
  <c r="D255" i="18" s="1"/>
  <c r="D256" i="18" s="1"/>
  <c r="D257" i="18" s="1"/>
  <c r="D258" i="18" s="1"/>
  <c r="D259" i="18" s="1"/>
  <c r="D260" i="18" s="1"/>
  <c r="D261" i="18" s="1"/>
  <c r="D262" i="18" s="1"/>
  <c r="D263" i="18" s="1"/>
  <c r="D264" i="18" s="1"/>
  <c r="D265" i="18" s="1"/>
  <c r="D266" i="18" s="1"/>
  <c r="D267" i="18" s="1"/>
  <c r="D268" i="18" s="1"/>
  <c r="D269" i="18" s="1"/>
  <c r="D270" i="18" s="1"/>
  <c r="D271" i="18" s="1"/>
  <c r="D272" i="18" s="1"/>
  <c r="D273" i="18" s="1"/>
  <c r="D274" i="18" s="1"/>
  <c r="D275" i="18" s="1"/>
  <c r="D276" i="18" s="1"/>
  <c r="D277" i="18" s="1"/>
  <c r="D278" i="18" s="1"/>
  <c r="D279" i="18" s="1"/>
  <c r="D280" i="18" s="1"/>
  <c r="D281" i="18" s="1"/>
  <c r="D282" i="18" s="1"/>
  <c r="D283" i="18" s="1"/>
  <c r="D284" i="18" s="1"/>
  <c r="D285" i="18" s="1"/>
  <c r="D286" i="18" s="1"/>
  <c r="D287" i="18" s="1"/>
  <c r="D288" i="18" s="1"/>
  <c r="D289" i="18" s="1"/>
  <c r="D290" i="18" s="1"/>
  <c r="D291" i="18" s="1"/>
  <c r="D292" i="18" s="1"/>
  <c r="D293" i="18" s="1"/>
  <c r="D294" i="18" s="1"/>
  <c r="D295" i="18" s="1"/>
  <c r="D296" i="18" s="1"/>
  <c r="D297" i="18" s="1"/>
  <c r="D298" i="18" s="1"/>
  <c r="D299" i="18" s="1"/>
  <c r="D300" i="18" s="1"/>
  <c r="D301" i="18" s="1"/>
  <c r="D302" i="18" s="1"/>
  <c r="D303" i="18" s="1"/>
  <c r="D304" i="18" s="1"/>
  <c r="D305" i="18" s="1"/>
  <c r="D306" i="18" s="1"/>
  <c r="D307" i="18" s="1"/>
  <c r="D308" i="18" s="1"/>
  <c r="D309" i="18" s="1"/>
  <c r="D310" i="18" s="1"/>
  <c r="D311" i="18" s="1"/>
  <c r="D312" i="18" s="1"/>
  <c r="D313" i="18" s="1"/>
  <c r="D314" i="18" s="1"/>
  <c r="D315" i="18" s="1"/>
  <c r="D316" i="18" s="1"/>
  <c r="D317" i="18" s="1"/>
  <c r="D318" i="18" s="1"/>
  <c r="D319" i="18" s="1"/>
  <c r="D320" i="18" s="1"/>
  <c r="D321" i="18" s="1"/>
  <c r="D322" i="18" s="1"/>
  <c r="D323" i="18" s="1"/>
  <c r="D324" i="18" s="1"/>
  <c r="D325" i="18" s="1"/>
  <c r="D326" i="18" s="1"/>
  <c r="D327" i="18" s="1"/>
  <c r="D328" i="18" s="1"/>
  <c r="D329" i="18" s="1"/>
  <c r="D330" i="18" s="1"/>
  <c r="D331" i="18" s="1"/>
  <c r="D332" i="18" s="1"/>
  <c r="D333" i="18" s="1"/>
  <c r="D334" i="18" s="1"/>
  <c r="D335" i="18" s="1"/>
  <c r="D336" i="18" s="1"/>
  <c r="D337" i="18" s="1"/>
  <c r="D338" i="18" s="1"/>
  <c r="D339" i="18" s="1"/>
  <c r="D340" i="18" s="1"/>
  <c r="D341" i="18" s="1"/>
  <c r="D342" i="18" s="1"/>
  <c r="D343" i="18" s="1"/>
  <c r="D344" i="18" s="1"/>
  <c r="D345" i="18" s="1"/>
  <c r="D346" i="18" s="1"/>
  <c r="BH55" i="17"/>
  <c r="F265" i="19"/>
  <c r="H7" i="7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C62" i="17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C98" i="17" s="1"/>
  <c r="C99" i="17" s="1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C129" i="17" s="1"/>
  <c r="C130" i="17" s="1"/>
  <c r="C131" i="17" s="1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C246" i="17" s="1"/>
  <c r="C247" i="17" s="1"/>
  <c r="C248" i="17" s="1"/>
  <c r="C249" i="17" s="1"/>
  <c r="C250" i="17" s="1"/>
  <c r="C251" i="17" s="1"/>
  <c r="C252" i="17" s="1"/>
  <c r="C253" i="17" s="1"/>
  <c r="C254" i="17" s="1"/>
  <c r="C255" i="17" s="1"/>
  <c r="C256" i="17" s="1"/>
  <c r="C257" i="17" s="1"/>
  <c r="C258" i="17" s="1"/>
  <c r="C259" i="17" s="1"/>
  <c r="C260" i="17" s="1"/>
  <c r="C261" i="17" s="1"/>
  <c r="C262" i="17" s="1"/>
  <c r="C263" i="17" s="1"/>
  <c r="C264" i="17" s="1"/>
  <c r="C265" i="17" s="1"/>
  <c r="C266" i="17" s="1"/>
  <c r="C267" i="17" s="1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C304" i="17" s="1"/>
  <c r="C305" i="17" s="1"/>
  <c r="C306" i="17" s="1"/>
  <c r="C307" i="17" s="1"/>
  <c r="C308" i="17" s="1"/>
  <c r="C309" i="17" s="1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C62" i="18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BD6" i="18"/>
  <c r="AL10" i="18"/>
  <c r="AO9" i="18"/>
  <c r="BG74" i="17"/>
  <c r="BK74" i="17" s="1"/>
  <c r="L9" i="20"/>
  <c r="G10" i="20"/>
  <c r="L12" i="19"/>
  <c r="G13" i="19"/>
  <c r="AA55" i="18"/>
  <c r="F265" i="7" s="1"/>
  <c r="AD56" i="18"/>
  <c r="BG75" i="18"/>
  <c r="BK74" i="18"/>
  <c r="BK65" i="18"/>
  <c r="BG66" i="18"/>
  <c r="BF64" i="18"/>
  <c r="BJ63" i="18"/>
  <c r="BI73" i="18"/>
  <c r="BE74" i="18"/>
  <c r="AQ10" i="18"/>
  <c r="AN11" i="18"/>
  <c r="AP11" i="18"/>
  <c r="AM12" i="18"/>
  <c r="AR7" i="18"/>
  <c r="BF74" i="18"/>
  <c r="BJ73" i="18"/>
  <c r="U57" i="18"/>
  <c r="R56" i="18"/>
  <c r="S56" i="18"/>
  <c r="AB57" i="18" s="1"/>
  <c r="V57" i="18"/>
  <c r="AV7" i="18"/>
  <c r="AJ8" i="18" s="1"/>
  <c r="BP7" i="18"/>
  <c r="BM7" i="18"/>
  <c r="AC57" i="18"/>
  <c r="Z56" i="18"/>
  <c r="T58" i="18"/>
  <c r="AT8" i="18"/>
  <c r="BE65" i="18"/>
  <c r="BI64" i="18"/>
  <c r="S56" i="17"/>
  <c r="V57" i="17"/>
  <c r="BK63" i="17"/>
  <c r="BG64" i="17"/>
  <c r="Z56" i="17"/>
  <c r="AC57" i="17"/>
  <c r="AT8" i="17"/>
  <c r="AN11" i="17"/>
  <c r="AQ10" i="17"/>
  <c r="AV7" i="17"/>
  <c r="AJ8" i="17" s="1"/>
  <c r="BM7" i="17"/>
  <c r="BP7" i="17"/>
  <c r="BI73" i="17"/>
  <c r="BE74" i="17"/>
  <c r="R56" i="17"/>
  <c r="U57" i="17"/>
  <c r="BG75" i="17"/>
  <c r="BJ74" i="17"/>
  <c r="BF75" i="17"/>
  <c r="BF64" i="17"/>
  <c r="BJ63" i="17"/>
  <c r="BI65" i="17"/>
  <c r="BE66" i="17"/>
  <c r="AL11" i="17"/>
  <c r="AO10" i="17"/>
  <c r="AP11" i="17"/>
  <c r="AM12" i="17"/>
  <c r="AR7" i="17"/>
  <c r="T59" i="17"/>
  <c r="AA56" i="17"/>
  <c r="AD57" i="17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71" i="17" s="1"/>
  <c r="AD72" i="17" s="1"/>
  <c r="AD73" i="17" s="1"/>
  <c r="AD74" i="17" s="1"/>
  <c r="AD75" i="17" s="1"/>
  <c r="AD76" i="17" s="1"/>
  <c r="AD77" i="17" s="1"/>
  <c r="AD78" i="17" s="1"/>
  <c r="AD79" i="17" s="1"/>
  <c r="AD80" i="17" s="1"/>
  <c r="AD81" i="17" s="1"/>
  <c r="AD82" i="17" s="1"/>
  <c r="AD83" i="17" s="1"/>
  <c r="AD84" i="17" s="1"/>
  <c r="AD85" i="17" s="1"/>
  <c r="AD86" i="17" s="1"/>
  <c r="AD87" i="17" s="1"/>
  <c r="AD88" i="17" s="1"/>
  <c r="AD89" i="17" s="1"/>
  <c r="AD90" i="17" s="1"/>
  <c r="AD91" i="17" s="1"/>
  <c r="AD92" i="17" s="1"/>
  <c r="AD93" i="17" s="1"/>
  <c r="AD94" i="17" s="1"/>
  <c r="AD95" i="17" s="1"/>
  <c r="AD96" i="17" s="1"/>
  <c r="AD97" i="17" s="1"/>
  <c r="AD98" i="17" s="1"/>
  <c r="AD99" i="17" s="1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19" i="17" s="1"/>
  <c r="AD120" i="17" s="1"/>
  <c r="AD121" i="17" s="1"/>
  <c r="AD122" i="17" s="1"/>
  <c r="AD123" i="17" s="1"/>
  <c r="AD124" i="17" s="1"/>
  <c r="AD125" i="17" s="1"/>
  <c r="AD126" i="17" s="1"/>
  <c r="AD127" i="17" s="1"/>
  <c r="AD128" i="17" s="1"/>
  <c r="AD129" i="17" s="1"/>
  <c r="AD130" i="17" s="1"/>
  <c r="AD131" i="17" s="1"/>
  <c r="AD132" i="17" s="1"/>
  <c r="AD133" i="17" s="1"/>
  <c r="AD134" i="17" s="1"/>
  <c r="AD135" i="17" s="1"/>
  <c r="AD136" i="17" s="1"/>
  <c r="AD137" i="17" s="1"/>
  <c r="AD138" i="17" s="1"/>
  <c r="AD139" i="17" s="1"/>
  <c r="AD140" i="17" s="1"/>
  <c r="AD141" i="17" s="1"/>
  <c r="AD142" i="17" s="1"/>
  <c r="AD143" i="17" s="1"/>
  <c r="AD144" i="17" s="1"/>
  <c r="AD145" i="17" s="1"/>
  <c r="AD146" i="17" s="1"/>
  <c r="AD147" i="17" s="1"/>
  <c r="AD148" i="17" s="1"/>
  <c r="AD149" i="17" s="1"/>
  <c r="AD150" i="17" s="1"/>
  <c r="AD151" i="17" s="1"/>
  <c r="AD152" i="17" s="1"/>
  <c r="AD153" i="17" s="1"/>
  <c r="AD154" i="17" s="1"/>
  <c r="AD155" i="17" s="1"/>
  <c r="AD156" i="17" s="1"/>
  <c r="AD157" i="17" s="1"/>
  <c r="AD158" i="17" s="1"/>
  <c r="AD159" i="17" s="1"/>
  <c r="AD160" i="17" s="1"/>
  <c r="AD161" i="17" s="1"/>
  <c r="AD162" i="17" s="1"/>
  <c r="AD163" i="17" s="1"/>
  <c r="AD164" i="17" s="1"/>
  <c r="AD165" i="17" s="1"/>
  <c r="AD166" i="17" s="1"/>
  <c r="AD167" i="17" s="1"/>
  <c r="AD168" i="17" s="1"/>
  <c r="AD169" i="17" s="1"/>
  <c r="AD170" i="17" s="1"/>
  <c r="AD171" i="17" s="1"/>
  <c r="AD172" i="17" s="1"/>
  <c r="AD173" i="17" s="1"/>
  <c r="AD174" i="17" s="1"/>
  <c r="AD175" i="17" s="1"/>
  <c r="AD176" i="17" s="1"/>
  <c r="AD177" i="17" s="1"/>
  <c r="AD178" i="17" s="1"/>
  <c r="AD179" i="17" s="1"/>
  <c r="AD180" i="17" s="1"/>
  <c r="AD181" i="17" s="1"/>
  <c r="AD182" i="17" s="1"/>
  <c r="AD183" i="17" s="1"/>
  <c r="AD184" i="17" s="1"/>
  <c r="AD185" i="17" s="1"/>
  <c r="AD186" i="17" s="1"/>
  <c r="AD187" i="17" s="1"/>
  <c r="AD188" i="17" s="1"/>
  <c r="AD189" i="17" s="1"/>
  <c r="AD190" i="17" s="1"/>
  <c r="AD191" i="17" s="1"/>
  <c r="AD192" i="17" s="1"/>
  <c r="AD193" i="17" s="1"/>
  <c r="AD194" i="17" s="1"/>
  <c r="AD195" i="17" s="1"/>
  <c r="AD196" i="17" s="1"/>
  <c r="AD197" i="17" s="1"/>
  <c r="AD198" i="17" s="1"/>
  <c r="AD199" i="17" s="1"/>
  <c r="AD200" i="17" s="1"/>
  <c r="AD201" i="17" s="1"/>
  <c r="AD202" i="17" s="1"/>
  <c r="AD203" i="17" s="1"/>
  <c r="AD204" i="17" s="1"/>
  <c r="AD205" i="17" s="1"/>
  <c r="AD206" i="17" s="1"/>
  <c r="AD207" i="17" s="1"/>
  <c r="AD208" i="17" s="1"/>
  <c r="AD209" i="17" s="1"/>
  <c r="AD210" i="17" s="1"/>
  <c r="AD211" i="17" s="1"/>
  <c r="AD212" i="17" s="1"/>
  <c r="AD213" i="17" s="1"/>
  <c r="AD214" i="17" s="1"/>
  <c r="AD215" i="17" s="1"/>
  <c r="AD216" i="17" s="1"/>
  <c r="AD217" i="17" s="1"/>
  <c r="AD218" i="17" s="1"/>
  <c r="AD219" i="17" s="1"/>
  <c r="AD220" i="17" s="1"/>
  <c r="AD221" i="17" s="1"/>
  <c r="AD222" i="17" s="1"/>
  <c r="AD223" i="17" s="1"/>
  <c r="AD224" i="17" s="1"/>
  <c r="AD225" i="17" s="1"/>
  <c r="AD226" i="17" s="1"/>
  <c r="AD227" i="17" s="1"/>
  <c r="AD228" i="17" s="1"/>
  <c r="AD229" i="17" s="1"/>
  <c r="AD230" i="17" s="1"/>
  <c r="AD231" i="17" s="1"/>
  <c r="AD232" i="17" s="1"/>
  <c r="AD233" i="17" s="1"/>
  <c r="AD234" i="17" s="1"/>
  <c r="AD235" i="17" s="1"/>
  <c r="AD236" i="17" s="1"/>
  <c r="AD237" i="17" s="1"/>
  <c r="AD238" i="17" s="1"/>
  <c r="AD239" i="17" s="1"/>
  <c r="AD240" i="17" s="1"/>
  <c r="AD241" i="17" s="1"/>
  <c r="AD242" i="17" s="1"/>
  <c r="AD243" i="17" s="1"/>
  <c r="AD244" i="17" s="1"/>
  <c r="AD245" i="17" s="1"/>
  <c r="AD246" i="17" s="1"/>
  <c r="AD247" i="17" s="1"/>
  <c r="AD248" i="17" s="1"/>
  <c r="AD249" i="17" s="1"/>
  <c r="AD250" i="17" s="1"/>
  <c r="AD251" i="17" s="1"/>
  <c r="AD252" i="17" s="1"/>
  <c r="AD253" i="17" s="1"/>
  <c r="AD254" i="17" s="1"/>
  <c r="AD255" i="17" s="1"/>
  <c r="AD256" i="17" s="1"/>
  <c r="AD257" i="17" s="1"/>
  <c r="AD258" i="17" s="1"/>
  <c r="AD259" i="17" s="1"/>
  <c r="AD260" i="17" s="1"/>
  <c r="AD261" i="17" s="1"/>
  <c r="AD262" i="17" s="1"/>
  <c r="AD263" i="17" s="1"/>
  <c r="AD264" i="17" s="1"/>
  <c r="AD265" i="17" s="1"/>
  <c r="AD266" i="17" s="1"/>
  <c r="AD267" i="17" s="1"/>
  <c r="AD268" i="17" s="1"/>
  <c r="AD269" i="17" s="1"/>
  <c r="AD270" i="17" s="1"/>
  <c r="AD271" i="17" s="1"/>
  <c r="AD272" i="17" s="1"/>
  <c r="AD273" i="17" s="1"/>
  <c r="AD274" i="17" s="1"/>
  <c r="AD275" i="17" s="1"/>
  <c r="AD276" i="17" s="1"/>
  <c r="AD277" i="17" s="1"/>
  <c r="AD278" i="17" s="1"/>
  <c r="AD279" i="17" s="1"/>
  <c r="AD280" i="17" s="1"/>
  <c r="AD281" i="17" s="1"/>
  <c r="AD282" i="17" s="1"/>
  <c r="AD283" i="17" s="1"/>
  <c r="AD284" i="17" s="1"/>
  <c r="AD285" i="17" s="1"/>
  <c r="AD286" i="17" s="1"/>
  <c r="AD287" i="17" s="1"/>
  <c r="AD288" i="17" s="1"/>
  <c r="AD289" i="17" s="1"/>
  <c r="AD290" i="17" s="1"/>
  <c r="AD291" i="17" s="1"/>
  <c r="AD292" i="17" s="1"/>
  <c r="AD293" i="17" s="1"/>
  <c r="AD294" i="17" s="1"/>
  <c r="AD295" i="17" s="1"/>
  <c r="AD296" i="17" s="1"/>
  <c r="AD297" i="17" s="1"/>
  <c r="AD298" i="17" s="1"/>
  <c r="AD299" i="17" s="1"/>
  <c r="AD300" i="17" s="1"/>
  <c r="AD301" i="17" s="1"/>
  <c r="AD302" i="17" s="1"/>
  <c r="AD303" i="17" s="1"/>
  <c r="AD304" i="17" s="1"/>
  <c r="AD305" i="17" s="1"/>
  <c r="AD306" i="17" s="1"/>
  <c r="AD307" i="17" s="1"/>
  <c r="AD308" i="17" s="1"/>
  <c r="AD309" i="17" s="1"/>
  <c r="AD310" i="17" s="1"/>
  <c r="AD311" i="17" s="1"/>
  <c r="AD312" i="17" s="1"/>
  <c r="AD313" i="17" s="1"/>
  <c r="AD314" i="17" s="1"/>
  <c r="AD315" i="17" s="1"/>
  <c r="AD316" i="17" s="1"/>
  <c r="AD317" i="17" s="1"/>
  <c r="AD318" i="17" s="1"/>
  <c r="AD319" i="17" s="1"/>
  <c r="AD320" i="17" s="1"/>
  <c r="AD321" i="17" s="1"/>
  <c r="AD322" i="17" s="1"/>
  <c r="AD323" i="17" s="1"/>
  <c r="AD324" i="17" s="1"/>
  <c r="AD325" i="17" s="1"/>
  <c r="AD326" i="17" s="1"/>
  <c r="AD327" i="17" s="1"/>
  <c r="AD328" i="17" s="1"/>
  <c r="AD329" i="17" s="1"/>
  <c r="AD330" i="17" s="1"/>
  <c r="AD331" i="17" s="1"/>
  <c r="AD332" i="17" s="1"/>
  <c r="AD333" i="17" s="1"/>
  <c r="AD334" i="17" s="1"/>
  <c r="AD335" i="17" s="1"/>
  <c r="AD336" i="17" s="1"/>
  <c r="AD337" i="17" s="1"/>
  <c r="AD338" i="17" s="1"/>
  <c r="AD339" i="17" s="1"/>
  <c r="AD340" i="17" s="1"/>
  <c r="AD341" i="17" s="1"/>
  <c r="AD342" i="17" s="1"/>
  <c r="AD343" i="17" s="1"/>
  <c r="AD344" i="17" s="1"/>
  <c r="AD345" i="17" s="1"/>
  <c r="AD346" i="17" s="1"/>
  <c r="AE57" i="17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71" i="17" s="1"/>
  <c r="AE72" i="17" s="1"/>
  <c r="AE73" i="17" s="1"/>
  <c r="AE74" i="17" s="1"/>
  <c r="AE75" i="17" s="1"/>
  <c r="AE76" i="17" s="1"/>
  <c r="AE77" i="17" s="1"/>
  <c r="AE78" i="17" s="1"/>
  <c r="AE79" i="17" s="1"/>
  <c r="AE80" i="17" s="1"/>
  <c r="AE81" i="17" s="1"/>
  <c r="AE82" i="17" s="1"/>
  <c r="AE83" i="17" s="1"/>
  <c r="AE84" i="17" s="1"/>
  <c r="AE85" i="17" s="1"/>
  <c r="AE86" i="17" s="1"/>
  <c r="AE87" i="17" s="1"/>
  <c r="AE88" i="17" s="1"/>
  <c r="AE89" i="17" s="1"/>
  <c r="AE90" i="17" s="1"/>
  <c r="AE91" i="17" s="1"/>
  <c r="AE92" i="17" s="1"/>
  <c r="AE93" i="17" s="1"/>
  <c r="AE94" i="17" s="1"/>
  <c r="AE95" i="17" s="1"/>
  <c r="AE96" i="17" s="1"/>
  <c r="AE97" i="17" s="1"/>
  <c r="AE98" i="17" s="1"/>
  <c r="AE99" i="17" s="1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19" i="17" s="1"/>
  <c r="AE120" i="17" s="1"/>
  <c r="AE121" i="17" s="1"/>
  <c r="AE122" i="17" s="1"/>
  <c r="AE123" i="17" s="1"/>
  <c r="AE124" i="17" s="1"/>
  <c r="AE125" i="17" s="1"/>
  <c r="AE126" i="17" s="1"/>
  <c r="AE127" i="17" s="1"/>
  <c r="AE128" i="17" s="1"/>
  <c r="AE129" i="17" s="1"/>
  <c r="AE130" i="17" s="1"/>
  <c r="AE131" i="17" s="1"/>
  <c r="AE132" i="17" s="1"/>
  <c r="AE133" i="17" s="1"/>
  <c r="AE134" i="17" s="1"/>
  <c r="AE135" i="17" s="1"/>
  <c r="AE136" i="17" s="1"/>
  <c r="AE137" i="17" s="1"/>
  <c r="AE138" i="17" s="1"/>
  <c r="AE139" i="17" s="1"/>
  <c r="AE140" i="17" s="1"/>
  <c r="AE141" i="17" s="1"/>
  <c r="AE142" i="17" s="1"/>
  <c r="AE143" i="17" s="1"/>
  <c r="AE144" i="17" s="1"/>
  <c r="AE145" i="17" s="1"/>
  <c r="AE146" i="17" s="1"/>
  <c r="AE147" i="17" s="1"/>
  <c r="AE148" i="17" s="1"/>
  <c r="AE149" i="17" s="1"/>
  <c r="AE150" i="17" s="1"/>
  <c r="AE151" i="17" s="1"/>
  <c r="AE152" i="17" s="1"/>
  <c r="AE153" i="17" s="1"/>
  <c r="AE154" i="17" s="1"/>
  <c r="AE155" i="17" s="1"/>
  <c r="AE156" i="17" s="1"/>
  <c r="AE157" i="17" s="1"/>
  <c r="AE158" i="17" s="1"/>
  <c r="AE159" i="17" s="1"/>
  <c r="AE160" i="17" s="1"/>
  <c r="AE161" i="17" s="1"/>
  <c r="AE162" i="17" s="1"/>
  <c r="AE163" i="17" s="1"/>
  <c r="AE164" i="17" s="1"/>
  <c r="AE165" i="17" s="1"/>
  <c r="AE166" i="17" s="1"/>
  <c r="AE167" i="17" s="1"/>
  <c r="AE168" i="17" s="1"/>
  <c r="AE169" i="17" s="1"/>
  <c r="AE170" i="17" s="1"/>
  <c r="AE171" i="17" s="1"/>
  <c r="AE172" i="17" s="1"/>
  <c r="AE173" i="17" s="1"/>
  <c r="AE174" i="17" s="1"/>
  <c r="AE175" i="17" s="1"/>
  <c r="AE176" i="17" s="1"/>
  <c r="AE177" i="17" s="1"/>
  <c r="AE178" i="17" s="1"/>
  <c r="AE179" i="17" s="1"/>
  <c r="AE180" i="17" s="1"/>
  <c r="AE181" i="17" s="1"/>
  <c r="AE182" i="17" s="1"/>
  <c r="AE183" i="17" s="1"/>
  <c r="AE184" i="17" s="1"/>
  <c r="AE185" i="17" s="1"/>
  <c r="AE186" i="17" s="1"/>
  <c r="AE187" i="17" s="1"/>
  <c r="AE188" i="17" s="1"/>
  <c r="AE189" i="17" s="1"/>
  <c r="AE190" i="17" s="1"/>
  <c r="AE191" i="17" s="1"/>
  <c r="AE192" i="17" s="1"/>
  <c r="AE193" i="17" s="1"/>
  <c r="AE194" i="17" s="1"/>
  <c r="AE195" i="17" s="1"/>
  <c r="AE196" i="17" s="1"/>
  <c r="AE197" i="17" s="1"/>
  <c r="AE198" i="17" s="1"/>
  <c r="AE199" i="17" s="1"/>
  <c r="AE200" i="17" s="1"/>
  <c r="AE201" i="17" s="1"/>
  <c r="AE202" i="17" s="1"/>
  <c r="AE203" i="17" s="1"/>
  <c r="AE204" i="17" s="1"/>
  <c r="AE205" i="17" s="1"/>
  <c r="AE206" i="17" s="1"/>
  <c r="AE207" i="17" s="1"/>
  <c r="AE208" i="17" s="1"/>
  <c r="AE209" i="17" s="1"/>
  <c r="AE210" i="17" s="1"/>
  <c r="AE211" i="17" s="1"/>
  <c r="AE212" i="17" s="1"/>
  <c r="AE213" i="17" s="1"/>
  <c r="AE214" i="17" s="1"/>
  <c r="AE215" i="17" s="1"/>
  <c r="AE216" i="17" s="1"/>
  <c r="AE217" i="17" s="1"/>
  <c r="AE218" i="17" s="1"/>
  <c r="AE219" i="17" s="1"/>
  <c r="AE220" i="17" s="1"/>
  <c r="AE221" i="17" s="1"/>
  <c r="AE222" i="17" s="1"/>
  <c r="AE223" i="17" s="1"/>
  <c r="AE224" i="17" s="1"/>
  <c r="AE225" i="17" s="1"/>
  <c r="AE226" i="17" s="1"/>
  <c r="AE227" i="17" s="1"/>
  <c r="AE228" i="17" s="1"/>
  <c r="AE229" i="17" s="1"/>
  <c r="AE230" i="17" s="1"/>
  <c r="AE231" i="17" s="1"/>
  <c r="AE232" i="17" s="1"/>
  <c r="AE233" i="17" s="1"/>
  <c r="AE234" i="17" s="1"/>
  <c r="AE235" i="17" s="1"/>
  <c r="AE236" i="17" s="1"/>
  <c r="AE237" i="17" s="1"/>
  <c r="AE238" i="17" s="1"/>
  <c r="AE239" i="17" s="1"/>
  <c r="AE240" i="17" s="1"/>
  <c r="AE241" i="17" s="1"/>
  <c r="AE242" i="17" s="1"/>
  <c r="AE243" i="17" s="1"/>
  <c r="AE244" i="17" s="1"/>
  <c r="AE245" i="17" s="1"/>
  <c r="AE246" i="17" s="1"/>
  <c r="AE247" i="17" s="1"/>
  <c r="AE248" i="17" s="1"/>
  <c r="AE249" i="17" s="1"/>
  <c r="AE250" i="17" s="1"/>
  <c r="AE251" i="17" s="1"/>
  <c r="AE252" i="17" s="1"/>
  <c r="AE253" i="17" s="1"/>
  <c r="AE254" i="17" s="1"/>
  <c r="AE255" i="17" s="1"/>
  <c r="AE256" i="17" s="1"/>
  <c r="AE257" i="17" s="1"/>
  <c r="AE258" i="17" s="1"/>
  <c r="AE259" i="17" s="1"/>
  <c r="AE260" i="17" s="1"/>
  <c r="AE261" i="17" s="1"/>
  <c r="AE262" i="17" s="1"/>
  <c r="AE263" i="17" s="1"/>
  <c r="AE264" i="17" s="1"/>
  <c r="AE265" i="17" s="1"/>
  <c r="AE266" i="17" s="1"/>
  <c r="AE267" i="17" s="1"/>
  <c r="AE268" i="17" s="1"/>
  <c r="AE269" i="17" s="1"/>
  <c r="AE270" i="17" s="1"/>
  <c r="AE271" i="17" s="1"/>
  <c r="AE272" i="17" s="1"/>
  <c r="AE273" i="17" s="1"/>
  <c r="AE274" i="17" s="1"/>
  <c r="AE275" i="17" s="1"/>
  <c r="AE276" i="17" s="1"/>
  <c r="AE277" i="17" s="1"/>
  <c r="AE278" i="17" s="1"/>
  <c r="AE279" i="17" s="1"/>
  <c r="AE280" i="17" s="1"/>
  <c r="AE281" i="17" s="1"/>
  <c r="AE282" i="17" s="1"/>
  <c r="AE283" i="17" s="1"/>
  <c r="AE284" i="17" s="1"/>
  <c r="AE285" i="17" s="1"/>
  <c r="AE286" i="17" s="1"/>
  <c r="AE287" i="17" s="1"/>
  <c r="AE288" i="17" s="1"/>
  <c r="AE289" i="17" s="1"/>
  <c r="AE290" i="17" s="1"/>
  <c r="AE291" i="17" s="1"/>
  <c r="AE292" i="17" s="1"/>
  <c r="AE293" i="17" s="1"/>
  <c r="AE294" i="17" s="1"/>
  <c r="AE295" i="17" s="1"/>
  <c r="AE296" i="17" s="1"/>
  <c r="AE297" i="17" s="1"/>
  <c r="AE298" i="17" s="1"/>
  <c r="AE299" i="17" s="1"/>
  <c r="AE300" i="17" s="1"/>
  <c r="AE301" i="17" s="1"/>
  <c r="AE302" i="17" s="1"/>
  <c r="AE303" i="17" s="1"/>
  <c r="AE304" i="17" s="1"/>
  <c r="AE305" i="17" s="1"/>
  <c r="AE306" i="17" s="1"/>
  <c r="AE307" i="17" s="1"/>
  <c r="AE308" i="17" s="1"/>
  <c r="AE309" i="17" s="1"/>
  <c r="AE310" i="17" s="1"/>
  <c r="AE311" i="17" s="1"/>
  <c r="AE312" i="17" s="1"/>
  <c r="AE313" i="17" s="1"/>
  <c r="AE314" i="17" s="1"/>
  <c r="AE315" i="17" s="1"/>
  <c r="AE316" i="17" s="1"/>
  <c r="AE317" i="17" s="1"/>
  <c r="AE318" i="17" s="1"/>
  <c r="AE319" i="17" s="1"/>
  <c r="AE320" i="17" s="1"/>
  <c r="AE321" i="17" s="1"/>
  <c r="AE322" i="17" s="1"/>
  <c r="AE323" i="17" s="1"/>
  <c r="AE324" i="17" s="1"/>
  <c r="AE325" i="17" s="1"/>
  <c r="AE326" i="17" s="1"/>
  <c r="AE327" i="17" s="1"/>
  <c r="AE328" i="17" s="1"/>
  <c r="AE329" i="17" s="1"/>
  <c r="AE330" i="17" s="1"/>
  <c r="AE331" i="17" s="1"/>
  <c r="AE332" i="17" s="1"/>
  <c r="AE333" i="17" s="1"/>
  <c r="AE334" i="17" s="1"/>
  <c r="AE335" i="17" s="1"/>
  <c r="AE336" i="17" s="1"/>
  <c r="AE337" i="17" s="1"/>
  <c r="AE338" i="17" s="1"/>
  <c r="AE339" i="17" s="1"/>
  <c r="AE340" i="17" s="1"/>
  <c r="AE341" i="17" s="1"/>
  <c r="AE342" i="17" s="1"/>
  <c r="AE343" i="17" s="1"/>
  <c r="AE344" i="17" s="1"/>
  <c r="AE345" i="17" s="1"/>
  <c r="AE346" i="17" s="1"/>
  <c r="AB56" i="17"/>
  <c r="AX6" i="17"/>
  <c r="BA6" i="17" s="1"/>
  <c r="BP6" i="13"/>
  <c r="BO6" i="13"/>
  <c r="AX6" i="13"/>
  <c r="BA6" i="13" s="1"/>
  <c r="BQ6" i="13"/>
  <c r="AM8" i="13"/>
  <c r="AP8" i="13" s="1"/>
  <c r="AW6" i="13"/>
  <c r="AZ6" i="13" s="1"/>
  <c r="BC6" i="13" s="1"/>
  <c r="BM6" i="13"/>
  <c r="AN8" i="13"/>
  <c r="AQ8" i="13" s="1"/>
  <c r="AV6" i="13"/>
  <c r="AJ7" i="13" s="1"/>
  <c r="AS7" i="13" s="1"/>
  <c r="AK7" i="13"/>
  <c r="AT7" i="13" s="1"/>
  <c r="BL6" i="13"/>
  <c r="BN6" i="13"/>
  <c r="AQ7" i="13"/>
  <c r="AP7" i="13"/>
  <c r="V5" i="13"/>
  <c r="U5" i="13"/>
  <c r="T5" i="13"/>
  <c r="AN9" i="13"/>
  <c r="AQ9" i="13" s="1"/>
  <c r="I7" i="7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G7" i="7"/>
  <c r="C165" i="12"/>
  <c r="C161" i="12"/>
  <c r="C157" i="12"/>
  <c r="C153" i="12"/>
  <c r="C167" i="12"/>
  <c r="C163" i="12"/>
  <c r="C159" i="12"/>
  <c r="C155" i="12"/>
  <c r="C151" i="12"/>
  <c r="C147" i="12"/>
  <c r="C143" i="12"/>
  <c r="C139" i="12"/>
  <c r="C135" i="12"/>
  <c r="C131" i="12"/>
  <c r="C127" i="12"/>
  <c r="C123" i="12"/>
  <c r="C119" i="12"/>
  <c r="C115" i="12"/>
  <c r="C111" i="12"/>
  <c r="C168" i="12"/>
  <c r="C164" i="12"/>
  <c r="C160" i="12"/>
  <c r="C156" i="12"/>
  <c r="C152" i="12"/>
  <c r="C148" i="12"/>
  <c r="C144" i="12"/>
  <c r="C140" i="12"/>
  <c r="C136" i="12"/>
  <c r="C132" i="12"/>
  <c r="C128" i="12"/>
  <c r="C124" i="12"/>
  <c r="C120" i="12"/>
  <c r="C116" i="12"/>
  <c r="C112" i="12"/>
  <c r="C108" i="12"/>
  <c r="C104" i="12"/>
  <c r="C100" i="12"/>
  <c r="C96" i="12"/>
  <c r="C92" i="12"/>
  <c r="C88" i="12"/>
  <c r="C84" i="12"/>
  <c r="C80" i="12"/>
  <c r="C76" i="12"/>
  <c r="C31" i="12"/>
  <c r="C51" i="12"/>
  <c r="C55" i="12"/>
  <c r="C71" i="12"/>
  <c r="C9" i="12"/>
  <c r="C13" i="12"/>
  <c r="C17" i="12"/>
  <c r="C21" i="12"/>
  <c r="C25" i="12"/>
  <c r="C29" i="12"/>
  <c r="C33" i="12"/>
  <c r="C37" i="12"/>
  <c r="C41" i="12"/>
  <c r="C45" i="12"/>
  <c r="C49" i="12"/>
  <c r="C53" i="12"/>
  <c r="C57" i="12"/>
  <c r="C61" i="12"/>
  <c r="C65" i="12"/>
  <c r="C69" i="12"/>
  <c r="C73" i="12"/>
  <c r="C74" i="12"/>
  <c r="C75" i="12"/>
  <c r="C77" i="12"/>
  <c r="C78" i="12"/>
  <c r="C79" i="12"/>
  <c r="C81" i="12"/>
  <c r="C82" i="12"/>
  <c r="C83" i="12"/>
  <c r="C85" i="12"/>
  <c r="C86" i="12"/>
  <c r="C87" i="12"/>
  <c r="C89" i="12"/>
  <c r="C90" i="12"/>
  <c r="C91" i="12"/>
  <c r="C93" i="12"/>
  <c r="C94" i="12"/>
  <c r="C95" i="12"/>
  <c r="C97" i="12"/>
  <c r="C98" i="12"/>
  <c r="C99" i="12"/>
  <c r="C101" i="12"/>
  <c r="C102" i="12"/>
  <c r="C103" i="12"/>
  <c r="C105" i="12"/>
  <c r="C106" i="12"/>
  <c r="C107" i="12"/>
  <c r="C109" i="12"/>
  <c r="C110" i="12"/>
  <c r="C114" i="12"/>
  <c r="C118" i="12"/>
  <c r="C122" i="12"/>
  <c r="C126" i="12"/>
  <c r="C130" i="12"/>
  <c r="C134" i="12"/>
  <c r="C138" i="12"/>
  <c r="C142" i="12"/>
  <c r="C146" i="12"/>
  <c r="C150" i="12"/>
  <c r="C11" i="12"/>
  <c r="C19" i="12"/>
  <c r="C23" i="12"/>
  <c r="C27" i="12"/>
  <c r="C35" i="12"/>
  <c r="C39" i="12"/>
  <c r="C43" i="12"/>
  <c r="C47" i="12"/>
  <c r="C59" i="12"/>
  <c r="C63" i="12"/>
  <c r="C67" i="12"/>
  <c r="C6" i="12"/>
  <c r="C8" i="12"/>
  <c r="C12" i="12"/>
  <c r="C16" i="12"/>
  <c r="C20" i="12"/>
  <c r="C24" i="12"/>
  <c r="C28" i="12"/>
  <c r="C32" i="12"/>
  <c r="C36" i="12"/>
  <c r="C40" i="12"/>
  <c r="C44" i="12"/>
  <c r="C48" i="12"/>
  <c r="C52" i="12"/>
  <c r="C56" i="12"/>
  <c r="C60" i="12"/>
  <c r="C64" i="12"/>
  <c r="C68" i="12"/>
  <c r="C72" i="12"/>
  <c r="C7" i="12"/>
  <c r="C15" i="12"/>
  <c r="C10" i="12"/>
  <c r="C14" i="12"/>
  <c r="C18" i="12"/>
  <c r="C22" i="12"/>
  <c r="C26" i="12"/>
  <c r="C30" i="12"/>
  <c r="C34" i="12"/>
  <c r="C38" i="12"/>
  <c r="C42" i="12"/>
  <c r="C46" i="12"/>
  <c r="C50" i="12"/>
  <c r="C54" i="12"/>
  <c r="C58" i="12"/>
  <c r="C62" i="12"/>
  <c r="C66" i="12"/>
  <c r="C70" i="12"/>
  <c r="C113" i="12"/>
  <c r="C117" i="12"/>
  <c r="C121" i="12"/>
  <c r="C125" i="12"/>
  <c r="C129" i="12"/>
  <c r="C133" i="12"/>
  <c r="C137" i="12"/>
  <c r="C141" i="12"/>
  <c r="C145" i="12"/>
  <c r="C149" i="12"/>
  <c r="C154" i="12"/>
  <c r="C158" i="12"/>
  <c r="C162" i="12"/>
  <c r="C166" i="12"/>
  <c r="F266" i="19" l="1"/>
  <c r="I266" i="19"/>
  <c r="I267" i="19" s="1"/>
  <c r="J266" i="19"/>
  <c r="J267" i="19" s="1"/>
  <c r="H266" i="19"/>
  <c r="H267" i="19" s="1"/>
  <c r="K266" i="19"/>
  <c r="K267" i="19" s="1"/>
  <c r="AY7" i="18"/>
  <c r="BB7" i="18" s="1"/>
  <c r="AO10" i="18"/>
  <c r="AL11" i="18"/>
  <c r="BH55" i="18"/>
  <c r="L10" i="20"/>
  <c r="G11" i="20"/>
  <c r="G14" i="19"/>
  <c r="L13" i="19"/>
  <c r="T59" i="18"/>
  <c r="AA56" i="18"/>
  <c r="F266" i="7" s="1"/>
  <c r="F267" i="7" s="1"/>
  <c r="AD57" i="18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71" i="18" s="1"/>
  <c r="AD72" i="18" s="1"/>
  <c r="AD73" i="18" s="1"/>
  <c r="AD74" i="18" s="1"/>
  <c r="AD75" i="18" s="1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AD95" i="18" s="1"/>
  <c r="AD96" i="18" s="1"/>
  <c r="AD97" i="18" s="1"/>
  <c r="AD98" i="18" s="1"/>
  <c r="AD99" i="18" s="1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19" i="18" s="1"/>
  <c r="AD120" i="18" s="1"/>
  <c r="AD121" i="18" s="1"/>
  <c r="AD122" i="18" s="1"/>
  <c r="AD123" i="18" s="1"/>
  <c r="AD124" i="18" s="1"/>
  <c r="AD125" i="18" s="1"/>
  <c r="AD126" i="18" s="1"/>
  <c r="AD127" i="18" s="1"/>
  <c r="AD128" i="18" s="1"/>
  <c r="AD129" i="18" s="1"/>
  <c r="AD130" i="18" s="1"/>
  <c r="AD131" i="18" s="1"/>
  <c r="AD132" i="18" s="1"/>
  <c r="AD133" i="18" s="1"/>
  <c r="AD134" i="18" s="1"/>
  <c r="AD135" i="18" s="1"/>
  <c r="AD136" i="18" s="1"/>
  <c r="AD137" i="18" s="1"/>
  <c r="AD138" i="18" s="1"/>
  <c r="AD139" i="18" s="1"/>
  <c r="AD140" i="18" s="1"/>
  <c r="AD141" i="18" s="1"/>
  <c r="AD142" i="18" s="1"/>
  <c r="AD143" i="18" s="1"/>
  <c r="AD144" i="18" s="1"/>
  <c r="AD145" i="18" s="1"/>
  <c r="AD146" i="18" s="1"/>
  <c r="AD147" i="18" s="1"/>
  <c r="AD148" i="18" s="1"/>
  <c r="AD149" i="18" s="1"/>
  <c r="AD150" i="18" s="1"/>
  <c r="AD151" i="18" s="1"/>
  <c r="AD152" i="18" s="1"/>
  <c r="AD153" i="18" s="1"/>
  <c r="AD154" i="18" s="1"/>
  <c r="AD155" i="18" s="1"/>
  <c r="AD156" i="18" s="1"/>
  <c r="AD157" i="18" s="1"/>
  <c r="AD158" i="18" s="1"/>
  <c r="AD159" i="18" s="1"/>
  <c r="AD160" i="18" s="1"/>
  <c r="AD161" i="18" s="1"/>
  <c r="AD162" i="18" s="1"/>
  <c r="AD163" i="18" s="1"/>
  <c r="AD164" i="18" s="1"/>
  <c r="AD165" i="18" s="1"/>
  <c r="AD166" i="18" s="1"/>
  <c r="AD167" i="18" s="1"/>
  <c r="AD168" i="18" s="1"/>
  <c r="AD169" i="18" s="1"/>
  <c r="AD170" i="18" s="1"/>
  <c r="AD171" i="18" s="1"/>
  <c r="AD172" i="18" s="1"/>
  <c r="AD173" i="18" s="1"/>
  <c r="AD174" i="18" s="1"/>
  <c r="AD175" i="18" s="1"/>
  <c r="AD176" i="18" s="1"/>
  <c r="AD177" i="18" s="1"/>
  <c r="AD178" i="18" s="1"/>
  <c r="AD179" i="18" s="1"/>
  <c r="AD180" i="18" s="1"/>
  <c r="AD181" i="18" s="1"/>
  <c r="AD182" i="18" s="1"/>
  <c r="AD183" i="18" s="1"/>
  <c r="AD184" i="18" s="1"/>
  <c r="AD185" i="18" s="1"/>
  <c r="AD186" i="18" s="1"/>
  <c r="AD187" i="18" s="1"/>
  <c r="AD188" i="18" s="1"/>
  <c r="AD189" i="18" s="1"/>
  <c r="AD190" i="18" s="1"/>
  <c r="AD191" i="18" s="1"/>
  <c r="AD192" i="18" s="1"/>
  <c r="AD193" i="18" s="1"/>
  <c r="AD194" i="18" s="1"/>
  <c r="AD195" i="18" s="1"/>
  <c r="AD196" i="18" s="1"/>
  <c r="AD197" i="18" s="1"/>
  <c r="AD198" i="18" s="1"/>
  <c r="AD199" i="18" s="1"/>
  <c r="AD200" i="18" s="1"/>
  <c r="AD201" i="18" s="1"/>
  <c r="AD202" i="18" s="1"/>
  <c r="AD203" i="18" s="1"/>
  <c r="AD204" i="18" s="1"/>
  <c r="AD205" i="18" s="1"/>
  <c r="AD206" i="18" s="1"/>
  <c r="AD207" i="18" s="1"/>
  <c r="AD208" i="18" s="1"/>
  <c r="AD209" i="18" s="1"/>
  <c r="AD210" i="18" s="1"/>
  <c r="AD211" i="18" s="1"/>
  <c r="AD212" i="18" s="1"/>
  <c r="AD213" i="18" s="1"/>
  <c r="AD214" i="18" s="1"/>
  <c r="AD215" i="18" s="1"/>
  <c r="AD216" i="18" s="1"/>
  <c r="AD217" i="18" s="1"/>
  <c r="AD218" i="18" s="1"/>
  <c r="AD219" i="18" s="1"/>
  <c r="AD220" i="18" s="1"/>
  <c r="AD221" i="18" s="1"/>
  <c r="AD222" i="18" s="1"/>
  <c r="AD223" i="18" s="1"/>
  <c r="AD224" i="18" s="1"/>
  <c r="AD225" i="18" s="1"/>
  <c r="AD226" i="18" s="1"/>
  <c r="AD227" i="18" s="1"/>
  <c r="AD228" i="18" s="1"/>
  <c r="AD229" i="18" s="1"/>
  <c r="AD230" i="18" s="1"/>
  <c r="AD231" i="18" s="1"/>
  <c r="AD232" i="18" s="1"/>
  <c r="AD233" i="18" s="1"/>
  <c r="AD234" i="18" s="1"/>
  <c r="AD235" i="18" s="1"/>
  <c r="AD236" i="18" s="1"/>
  <c r="AD237" i="18" s="1"/>
  <c r="AD238" i="18" s="1"/>
  <c r="AD239" i="18" s="1"/>
  <c r="AD240" i="18" s="1"/>
  <c r="AD241" i="18" s="1"/>
  <c r="AD242" i="18" s="1"/>
  <c r="AD243" i="18" s="1"/>
  <c r="AD244" i="18" s="1"/>
  <c r="AD245" i="18" s="1"/>
  <c r="AD246" i="18" s="1"/>
  <c r="AD247" i="18" s="1"/>
  <c r="AD248" i="18" s="1"/>
  <c r="AD249" i="18" s="1"/>
  <c r="AD250" i="18" s="1"/>
  <c r="AD251" i="18" s="1"/>
  <c r="AD252" i="18" s="1"/>
  <c r="AD253" i="18" s="1"/>
  <c r="AD254" i="18" s="1"/>
  <c r="AD255" i="18" s="1"/>
  <c r="AD256" i="18" s="1"/>
  <c r="AD257" i="18" s="1"/>
  <c r="AD258" i="18" s="1"/>
  <c r="AD259" i="18" s="1"/>
  <c r="AD260" i="18" s="1"/>
  <c r="AD261" i="18" s="1"/>
  <c r="AD262" i="18" s="1"/>
  <c r="AD263" i="18" s="1"/>
  <c r="AD264" i="18" s="1"/>
  <c r="AD265" i="18" s="1"/>
  <c r="AD266" i="18" s="1"/>
  <c r="AD267" i="18" s="1"/>
  <c r="AD268" i="18" s="1"/>
  <c r="AD269" i="18" s="1"/>
  <c r="AD270" i="18" s="1"/>
  <c r="AD271" i="18" s="1"/>
  <c r="AD272" i="18" s="1"/>
  <c r="AD273" i="18" s="1"/>
  <c r="AD274" i="18" s="1"/>
  <c r="AD275" i="18" s="1"/>
  <c r="AD276" i="18" s="1"/>
  <c r="AD277" i="18" s="1"/>
  <c r="AD278" i="18" s="1"/>
  <c r="AD279" i="18" s="1"/>
  <c r="AD280" i="18" s="1"/>
  <c r="AD281" i="18" s="1"/>
  <c r="AD282" i="18" s="1"/>
  <c r="AD283" i="18" s="1"/>
  <c r="AD284" i="18" s="1"/>
  <c r="AD285" i="18" s="1"/>
  <c r="AD286" i="18" s="1"/>
  <c r="AD287" i="18" s="1"/>
  <c r="AD288" i="18" s="1"/>
  <c r="AD289" i="18" s="1"/>
  <c r="AD290" i="18" s="1"/>
  <c r="AD291" i="18" s="1"/>
  <c r="AD292" i="18" s="1"/>
  <c r="AD293" i="18" s="1"/>
  <c r="AD294" i="18" s="1"/>
  <c r="AD295" i="18" s="1"/>
  <c r="AD296" i="18" s="1"/>
  <c r="AD297" i="18" s="1"/>
  <c r="AD298" i="18" s="1"/>
  <c r="AD299" i="18" s="1"/>
  <c r="AD300" i="18" s="1"/>
  <c r="AD301" i="18" s="1"/>
  <c r="AD302" i="18" s="1"/>
  <c r="AD303" i="18" s="1"/>
  <c r="AD304" i="18" s="1"/>
  <c r="AD305" i="18" s="1"/>
  <c r="AD306" i="18" s="1"/>
  <c r="AD307" i="18" s="1"/>
  <c r="AD308" i="18" s="1"/>
  <c r="AD309" i="18" s="1"/>
  <c r="AD310" i="18" s="1"/>
  <c r="AD311" i="18" s="1"/>
  <c r="AD312" i="18" s="1"/>
  <c r="AD313" i="18" s="1"/>
  <c r="AD314" i="18" s="1"/>
  <c r="AD315" i="18" s="1"/>
  <c r="AD316" i="18" s="1"/>
  <c r="AD317" i="18" s="1"/>
  <c r="AD318" i="18" s="1"/>
  <c r="AD319" i="18" s="1"/>
  <c r="AD320" i="18" s="1"/>
  <c r="AD321" i="18" s="1"/>
  <c r="AD322" i="18" s="1"/>
  <c r="AD323" i="18" s="1"/>
  <c r="AD324" i="18" s="1"/>
  <c r="AD325" i="18" s="1"/>
  <c r="AD326" i="18" s="1"/>
  <c r="AD327" i="18" s="1"/>
  <c r="AD328" i="18" s="1"/>
  <c r="AD329" i="18" s="1"/>
  <c r="AD330" i="18" s="1"/>
  <c r="AD331" i="18" s="1"/>
  <c r="AD332" i="18" s="1"/>
  <c r="AD333" i="18" s="1"/>
  <c r="AD334" i="18" s="1"/>
  <c r="AD335" i="18" s="1"/>
  <c r="AD336" i="18" s="1"/>
  <c r="AD337" i="18" s="1"/>
  <c r="AD338" i="18" s="1"/>
  <c r="AD339" i="18" s="1"/>
  <c r="AD340" i="18" s="1"/>
  <c r="AD341" i="18" s="1"/>
  <c r="AD342" i="18" s="1"/>
  <c r="AD343" i="18" s="1"/>
  <c r="AD344" i="18" s="1"/>
  <c r="AD345" i="18" s="1"/>
  <c r="AD346" i="18" s="1"/>
  <c r="AC58" i="18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71" i="18" s="1"/>
  <c r="AC72" i="18" s="1"/>
  <c r="AC73" i="18" s="1"/>
  <c r="AC74" i="18" s="1"/>
  <c r="AC75" i="18" s="1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95" i="18" s="1"/>
  <c r="AC96" i="18" s="1"/>
  <c r="AC97" i="18" s="1"/>
  <c r="AC98" i="18" s="1"/>
  <c r="AC99" i="18" s="1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AC119" i="18" s="1"/>
  <c r="AC120" i="18" s="1"/>
  <c r="AC121" i="18" s="1"/>
  <c r="AC122" i="18" s="1"/>
  <c r="AC123" i="18" s="1"/>
  <c r="AC124" i="18" s="1"/>
  <c r="AC125" i="18" s="1"/>
  <c r="AC126" i="18" s="1"/>
  <c r="AC127" i="18" s="1"/>
  <c r="AC128" i="18" s="1"/>
  <c r="AC129" i="18" s="1"/>
  <c r="AC130" i="18" s="1"/>
  <c r="AC131" i="18" s="1"/>
  <c r="AC132" i="18" s="1"/>
  <c r="AC133" i="18" s="1"/>
  <c r="AC134" i="18" s="1"/>
  <c r="AC135" i="18" s="1"/>
  <c r="AC136" i="18" s="1"/>
  <c r="AC137" i="18" s="1"/>
  <c r="AC138" i="18" s="1"/>
  <c r="AC139" i="18" s="1"/>
  <c r="AC140" i="18" s="1"/>
  <c r="AC141" i="18" s="1"/>
  <c r="AC142" i="18" s="1"/>
  <c r="AC143" i="18" s="1"/>
  <c r="AC144" i="18" s="1"/>
  <c r="AC145" i="18" s="1"/>
  <c r="AC146" i="18" s="1"/>
  <c r="AC147" i="18" s="1"/>
  <c r="AC148" i="18" s="1"/>
  <c r="AC149" i="18" s="1"/>
  <c r="AC150" i="18" s="1"/>
  <c r="AC151" i="18" s="1"/>
  <c r="AC152" i="18" s="1"/>
  <c r="AC153" i="18" s="1"/>
  <c r="AC154" i="18" s="1"/>
  <c r="AC155" i="18" s="1"/>
  <c r="AC156" i="18" s="1"/>
  <c r="AC157" i="18" s="1"/>
  <c r="AC158" i="18" s="1"/>
  <c r="AC159" i="18" s="1"/>
  <c r="AC160" i="18" s="1"/>
  <c r="AC161" i="18" s="1"/>
  <c r="AC162" i="18" s="1"/>
  <c r="AC163" i="18" s="1"/>
  <c r="AC164" i="18" s="1"/>
  <c r="AC165" i="18" s="1"/>
  <c r="AC166" i="18" s="1"/>
  <c r="AC167" i="18" s="1"/>
  <c r="AC168" i="18" s="1"/>
  <c r="AC169" i="18" s="1"/>
  <c r="AC170" i="18" s="1"/>
  <c r="AC171" i="18" s="1"/>
  <c r="AC172" i="18" s="1"/>
  <c r="AC173" i="18" s="1"/>
  <c r="AC174" i="18" s="1"/>
  <c r="AC175" i="18" s="1"/>
  <c r="AC176" i="18" s="1"/>
  <c r="AC177" i="18" s="1"/>
  <c r="AC178" i="18" s="1"/>
  <c r="AC179" i="18" s="1"/>
  <c r="AC180" i="18" s="1"/>
  <c r="AC181" i="18" s="1"/>
  <c r="AC182" i="18" s="1"/>
  <c r="AC183" i="18" s="1"/>
  <c r="AC184" i="18" s="1"/>
  <c r="AC185" i="18" s="1"/>
  <c r="AC186" i="18" s="1"/>
  <c r="AC187" i="18" s="1"/>
  <c r="AC188" i="18" s="1"/>
  <c r="AC189" i="18" s="1"/>
  <c r="AC190" i="18" s="1"/>
  <c r="AC191" i="18" s="1"/>
  <c r="AC192" i="18" s="1"/>
  <c r="AC193" i="18" s="1"/>
  <c r="AC194" i="18" s="1"/>
  <c r="AC195" i="18" s="1"/>
  <c r="AC196" i="18" s="1"/>
  <c r="AC197" i="18" s="1"/>
  <c r="AC198" i="18" s="1"/>
  <c r="AC199" i="18" s="1"/>
  <c r="AC200" i="18" s="1"/>
  <c r="AC201" i="18" s="1"/>
  <c r="AC202" i="18" s="1"/>
  <c r="AC203" i="18" s="1"/>
  <c r="AC204" i="18" s="1"/>
  <c r="AC205" i="18" s="1"/>
  <c r="AC206" i="18" s="1"/>
  <c r="AC207" i="18" s="1"/>
  <c r="AC208" i="18" s="1"/>
  <c r="AC209" i="18" s="1"/>
  <c r="AC210" i="18" s="1"/>
  <c r="AC211" i="18" s="1"/>
  <c r="AC212" i="18" s="1"/>
  <c r="AC213" i="18" s="1"/>
  <c r="AC214" i="18" s="1"/>
  <c r="AC215" i="18" s="1"/>
  <c r="AC216" i="18" s="1"/>
  <c r="AC217" i="18" s="1"/>
  <c r="AC218" i="18" s="1"/>
  <c r="AC219" i="18" s="1"/>
  <c r="AC220" i="18" s="1"/>
  <c r="AC221" i="18" s="1"/>
  <c r="AC222" i="18" s="1"/>
  <c r="AC223" i="18" s="1"/>
  <c r="AC224" i="18" s="1"/>
  <c r="AC225" i="18" s="1"/>
  <c r="AC226" i="18" s="1"/>
  <c r="AC227" i="18" s="1"/>
  <c r="AC228" i="18" s="1"/>
  <c r="AC229" i="18" s="1"/>
  <c r="AC230" i="18" s="1"/>
  <c r="AC231" i="18" s="1"/>
  <c r="AC232" i="18" s="1"/>
  <c r="AC233" i="18" s="1"/>
  <c r="AC234" i="18" s="1"/>
  <c r="AC235" i="18" s="1"/>
  <c r="AC236" i="18" s="1"/>
  <c r="AC237" i="18" s="1"/>
  <c r="AC238" i="18" s="1"/>
  <c r="AC239" i="18" s="1"/>
  <c r="AC240" i="18" s="1"/>
  <c r="AC241" i="18" s="1"/>
  <c r="AC242" i="18" s="1"/>
  <c r="AC243" i="18" s="1"/>
  <c r="AC244" i="18" s="1"/>
  <c r="AC245" i="18" s="1"/>
  <c r="AC246" i="18" s="1"/>
  <c r="AC247" i="18" s="1"/>
  <c r="AC248" i="18" s="1"/>
  <c r="AC249" i="18" s="1"/>
  <c r="AC250" i="18" s="1"/>
  <c r="AC251" i="18" s="1"/>
  <c r="AC252" i="18" s="1"/>
  <c r="AC253" i="18" s="1"/>
  <c r="AC254" i="18" s="1"/>
  <c r="AC255" i="18" s="1"/>
  <c r="AC256" i="18" s="1"/>
  <c r="AC257" i="18" s="1"/>
  <c r="AC258" i="18" s="1"/>
  <c r="AC259" i="18" s="1"/>
  <c r="AC260" i="18" s="1"/>
  <c r="AC261" i="18" s="1"/>
  <c r="AC262" i="18" s="1"/>
  <c r="AC263" i="18" s="1"/>
  <c r="AC264" i="18" s="1"/>
  <c r="AC265" i="18" s="1"/>
  <c r="AC266" i="18" s="1"/>
  <c r="AC267" i="18" s="1"/>
  <c r="AC268" i="18" s="1"/>
  <c r="AC269" i="18" s="1"/>
  <c r="AC270" i="18" s="1"/>
  <c r="AC271" i="18" s="1"/>
  <c r="AC272" i="18" s="1"/>
  <c r="AC273" i="18" s="1"/>
  <c r="AC274" i="18" s="1"/>
  <c r="AC275" i="18" s="1"/>
  <c r="AC276" i="18" s="1"/>
  <c r="AC277" i="18" s="1"/>
  <c r="AC278" i="18" s="1"/>
  <c r="AC279" i="18" s="1"/>
  <c r="AC280" i="18" s="1"/>
  <c r="AC281" i="18" s="1"/>
  <c r="AC282" i="18" s="1"/>
  <c r="AC283" i="18" s="1"/>
  <c r="AC284" i="18" s="1"/>
  <c r="AC285" i="18" s="1"/>
  <c r="AC286" i="18" s="1"/>
  <c r="AC287" i="18" s="1"/>
  <c r="AC288" i="18" s="1"/>
  <c r="AC289" i="18" s="1"/>
  <c r="AC290" i="18" s="1"/>
  <c r="AC291" i="18" s="1"/>
  <c r="AC292" i="18" s="1"/>
  <c r="AC293" i="18" s="1"/>
  <c r="AC294" i="18" s="1"/>
  <c r="AC295" i="18" s="1"/>
  <c r="AC296" i="18" s="1"/>
  <c r="AC297" i="18" s="1"/>
  <c r="AC298" i="18" s="1"/>
  <c r="AC299" i="18" s="1"/>
  <c r="AC300" i="18" s="1"/>
  <c r="AC301" i="18" s="1"/>
  <c r="AC302" i="18" s="1"/>
  <c r="AC303" i="18" s="1"/>
  <c r="AC304" i="18" s="1"/>
  <c r="AC305" i="18" s="1"/>
  <c r="AC306" i="18" s="1"/>
  <c r="AC307" i="18" s="1"/>
  <c r="AC308" i="18" s="1"/>
  <c r="AC309" i="18" s="1"/>
  <c r="AC310" i="18" s="1"/>
  <c r="AC311" i="18" s="1"/>
  <c r="AC312" i="18" s="1"/>
  <c r="AC313" i="18" s="1"/>
  <c r="AC314" i="18" s="1"/>
  <c r="AC315" i="18" s="1"/>
  <c r="AC316" i="18" s="1"/>
  <c r="AC317" i="18" s="1"/>
  <c r="AC318" i="18" s="1"/>
  <c r="AC319" i="18" s="1"/>
  <c r="AC320" i="18" s="1"/>
  <c r="AC321" i="18" s="1"/>
  <c r="AC322" i="18" s="1"/>
  <c r="AC323" i="18" s="1"/>
  <c r="AC324" i="18" s="1"/>
  <c r="AC325" i="18" s="1"/>
  <c r="AC326" i="18" s="1"/>
  <c r="AC327" i="18" s="1"/>
  <c r="AC328" i="18" s="1"/>
  <c r="AC329" i="18" s="1"/>
  <c r="AC330" i="18" s="1"/>
  <c r="AC331" i="18" s="1"/>
  <c r="AC332" i="18" s="1"/>
  <c r="AC333" i="18" s="1"/>
  <c r="AC334" i="18" s="1"/>
  <c r="AC335" i="18" s="1"/>
  <c r="AC336" i="18" s="1"/>
  <c r="AC337" i="18" s="1"/>
  <c r="AC338" i="18" s="1"/>
  <c r="AC339" i="18" s="1"/>
  <c r="AC340" i="18" s="1"/>
  <c r="AC341" i="18" s="1"/>
  <c r="AC342" i="18" s="1"/>
  <c r="AC343" i="18" s="1"/>
  <c r="AC344" i="18" s="1"/>
  <c r="AC345" i="18" s="1"/>
  <c r="AC346" i="18" s="1"/>
  <c r="Z57" i="18"/>
  <c r="U58" i="18"/>
  <c r="BK75" i="18"/>
  <c r="BG76" i="18"/>
  <c r="V58" i="18"/>
  <c r="AU7" i="18"/>
  <c r="AI8" i="18" s="1"/>
  <c r="BO7" i="18"/>
  <c r="BL7" i="18"/>
  <c r="BE75" i="18"/>
  <c r="BI74" i="18"/>
  <c r="AW8" i="18"/>
  <c r="AK9" i="18" s="1"/>
  <c r="BQ8" i="18"/>
  <c r="BN8" i="18"/>
  <c r="AS8" i="18"/>
  <c r="BJ74" i="18"/>
  <c r="BF75" i="18"/>
  <c r="AP12" i="18"/>
  <c r="AM13" i="18"/>
  <c r="BG67" i="18"/>
  <c r="BK66" i="18"/>
  <c r="BI65" i="18"/>
  <c r="BE66" i="18"/>
  <c r="AQ11" i="18"/>
  <c r="AN12" i="18"/>
  <c r="BF65" i="18"/>
  <c r="BJ64" i="18"/>
  <c r="BH56" i="18"/>
  <c r="AA57" i="18"/>
  <c r="AU7" i="17"/>
  <c r="AI8" i="17" s="1"/>
  <c r="BO7" i="17"/>
  <c r="BL7" i="17"/>
  <c r="BF76" i="17"/>
  <c r="BJ75" i="17"/>
  <c r="BK75" i="17"/>
  <c r="BG76" i="17"/>
  <c r="AQ11" i="17"/>
  <c r="AN12" i="17"/>
  <c r="AC58" i="17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71" i="17" s="1"/>
  <c r="AC72" i="17" s="1"/>
  <c r="AC73" i="17" s="1"/>
  <c r="AC74" i="17" s="1"/>
  <c r="AC75" i="17" s="1"/>
  <c r="AC76" i="17" s="1"/>
  <c r="AC77" i="17" s="1"/>
  <c r="AC78" i="17" s="1"/>
  <c r="AC79" i="17" s="1"/>
  <c r="AC80" i="17" s="1"/>
  <c r="AC81" i="17" s="1"/>
  <c r="AC82" i="17" s="1"/>
  <c r="AC83" i="17" s="1"/>
  <c r="AC84" i="17" s="1"/>
  <c r="AC85" i="17" s="1"/>
  <c r="AC86" i="17" s="1"/>
  <c r="AC87" i="17" s="1"/>
  <c r="AC88" i="17" s="1"/>
  <c r="AC89" i="17" s="1"/>
  <c r="AC90" i="17" s="1"/>
  <c r="AC91" i="17" s="1"/>
  <c r="AC92" i="17" s="1"/>
  <c r="AC93" i="17" s="1"/>
  <c r="AC94" i="17" s="1"/>
  <c r="AC95" i="17" s="1"/>
  <c r="AC96" i="17" s="1"/>
  <c r="AC97" i="17" s="1"/>
  <c r="AC98" i="17" s="1"/>
  <c r="AC99" i="17" s="1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AC119" i="17" s="1"/>
  <c r="AC120" i="17" s="1"/>
  <c r="AC121" i="17" s="1"/>
  <c r="AC122" i="17" s="1"/>
  <c r="AC123" i="17" s="1"/>
  <c r="AC124" i="17" s="1"/>
  <c r="AC125" i="17" s="1"/>
  <c r="AC126" i="17" s="1"/>
  <c r="AC127" i="17" s="1"/>
  <c r="AC128" i="17" s="1"/>
  <c r="AC129" i="17" s="1"/>
  <c r="AC130" i="17" s="1"/>
  <c r="AC131" i="17" s="1"/>
  <c r="AC132" i="17" s="1"/>
  <c r="AC133" i="17" s="1"/>
  <c r="AC134" i="17" s="1"/>
  <c r="AC135" i="17" s="1"/>
  <c r="AC136" i="17" s="1"/>
  <c r="AC137" i="17" s="1"/>
  <c r="AC138" i="17" s="1"/>
  <c r="AC139" i="17" s="1"/>
  <c r="AC140" i="17" s="1"/>
  <c r="AC141" i="17" s="1"/>
  <c r="AC142" i="17" s="1"/>
  <c r="AC143" i="17" s="1"/>
  <c r="AC144" i="17" s="1"/>
  <c r="AC145" i="17" s="1"/>
  <c r="AC146" i="17" s="1"/>
  <c r="AC147" i="17" s="1"/>
  <c r="AC148" i="17" s="1"/>
  <c r="AC149" i="17" s="1"/>
  <c r="AC150" i="17" s="1"/>
  <c r="AC151" i="17" s="1"/>
  <c r="AC152" i="17" s="1"/>
  <c r="AC153" i="17" s="1"/>
  <c r="AC154" i="17" s="1"/>
  <c r="AC155" i="17" s="1"/>
  <c r="AC156" i="17" s="1"/>
  <c r="AC157" i="17" s="1"/>
  <c r="AC158" i="17" s="1"/>
  <c r="AC159" i="17" s="1"/>
  <c r="AC160" i="17" s="1"/>
  <c r="AC161" i="17" s="1"/>
  <c r="AC162" i="17" s="1"/>
  <c r="AC163" i="17" s="1"/>
  <c r="AC164" i="17" s="1"/>
  <c r="AC165" i="17" s="1"/>
  <c r="AC166" i="17" s="1"/>
  <c r="AC167" i="17" s="1"/>
  <c r="AC168" i="17" s="1"/>
  <c r="AC169" i="17" s="1"/>
  <c r="AC170" i="17" s="1"/>
  <c r="AC171" i="17" s="1"/>
  <c r="AC172" i="17" s="1"/>
  <c r="AC173" i="17" s="1"/>
  <c r="AC174" i="17" s="1"/>
  <c r="AC175" i="17" s="1"/>
  <c r="AC176" i="17" s="1"/>
  <c r="AC177" i="17" s="1"/>
  <c r="AC178" i="17" s="1"/>
  <c r="AC179" i="17" s="1"/>
  <c r="AC180" i="17" s="1"/>
  <c r="AC181" i="17" s="1"/>
  <c r="AC182" i="17" s="1"/>
  <c r="AC183" i="17" s="1"/>
  <c r="AC184" i="17" s="1"/>
  <c r="AC185" i="17" s="1"/>
  <c r="AC186" i="17" s="1"/>
  <c r="AC187" i="17" s="1"/>
  <c r="AC188" i="17" s="1"/>
  <c r="AC189" i="17" s="1"/>
  <c r="AC190" i="17" s="1"/>
  <c r="AC191" i="17" s="1"/>
  <c r="AC192" i="17" s="1"/>
  <c r="AC193" i="17" s="1"/>
  <c r="AC194" i="17" s="1"/>
  <c r="AC195" i="17" s="1"/>
  <c r="AC196" i="17" s="1"/>
  <c r="AC197" i="17" s="1"/>
  <c r="AC198" i="17" s="1"/>
  <c r="AC199" i="17" s="1"/>
  <c r="AC200" i="17" s="1"/>
  <c r="AC201" i="17" s="1"/>
  <c r="AC202" i="17" s="1"/>
  <c r="AC203" i="17" s="1"/>
  <c r="AC204" i="17" s="1"/>
  <c r="AC205" i="17" s="1"/>
  <c r="AC206" i="17" s="1"/>
  <c r="AC207" i="17" s="1"/>
  <c r="AC208" i="17" s="1"/>
  <c r="AC209" i="17" s="1"/>
  <c r="AC210" i="17" s="1"/>
  <c r="AC211" i="17" s="1"/>
  <c r="AC212" i="17" s="1"/>
  <c r="AC213" i="17" s="1"/>
  <c r="AC214" i="17" s="1"/>
  <c r="AC215" i="17" s="1"/>
  <c r="AC216" i="17" s="1"/>
  <c r="AC217" i="17" s="1"/>
  <c r="AC218" i="17" s="1"/>
  <c r="AC219" i="17" s="1"/>
  <c r="AC220" i="17" s="1"/>
  <c r="AC221" i="17" s="1"/>
  <c r="AC222" i="17" s="1"/>
  <c r="AC223" i="17" s="1"/>
  <c r="AC224" i="17" s="1"/>
  <c r="AC225" i="17" s="1"/>
  <c r="AC226" i="17" s="1"/>
  <c r="AC227" i="17" s="1"/>
  <c r="AC228" i="17" s="1"/>
  <c r="AC229" i="17" s="1"/>
  <c r="AC230" i="17" s="1"/>
  <c r="AC231" i="17" s="1"/>
  <c r="AC232" i="17" s="1"/>
  <c r="AC233" i="17" s="1"/>
  <c r="AC234" i="17" s="1"/>
  <c r="AC235" i="17" s="1"/>
  <c r="AC236" i="17" s="1"/>
  <c r="AC237" i="17" s="1"/>
  <c r="AC238" i="17" s="1"/>
  <c r="AC239" i="17" s="1"/>
  <c r="AC240" i="17" s="1"/>
  <c r="AC241" i="17" s="1"/>
  <c r="AC242" i="17" s="1"/>
  <c r="AC243" i="17" s="1"/>
  <c r="AC244" i="17" s="1"/>
  <c r="AC245" i="17" s="1"/>
  <c r="AC246" i="17" s="1"/>
  <c r="AC247" i="17" s="1"/>
  <c r="AC248" i="17" s="1"/>
  <c r="AC249" i="17" s="1"/>
  <c r="AC250" i="17" s="1"/>
  <c r="AC251" i="17" s="1"/>
  <c r="AC252" i="17" s="1"/>
  <c r="AC253" i="17" s="1"/>
  <c r="AC254" i="17" s="1"/>
  <c r="AC255" i="17" s="1"/>
  <c r="AC256" i="17" s="1"/>
  <c r="AC257" i="17" s="1"/>
  <c r="AC258" i="17" s="1"/>
  <c r="AC259" i="17" s="1"/>
  <c r="AC260" i="17" s="1"/>
  <c r="AC261" i="17" s="1"/>
  <c r="AC262" i="17" s="1"/>
  <c r="AC263" i="17" s="1"/>
  <c r="AC264" i="17" s="1"/>
  <c r="AC265" i="17" s="1"/>
  <c r="AC266" i="17" s="1"/>
  <c r="AC267" i="17" s="1"/>
  <c r="AC268" i="17" s="1"/>
  <c r="AC269" i="17" s="1"/>
  <c r="AC270" i="17" s="1"/>
  <c r="AC271" i="17" s="1"/>
  <c r="AC272" i="17" s="1"/>
  <c r="AC273" i="17" s="1"/>
  <c r="AC274" i="17" s="1"/>
  <c r="AC275" i="17" s="1"/>
  <c r="AC276" i="17" s="1"/>
  <c r="AC277" i="17" s="1"/>
  <c r="AC278" i="17" s="1"/>
  <c r="AC279" i="17" s="1"/>
  <c r="AC280" i="17" s="1"/>
  <c r="AC281" i="17" s="1"/>
  <c r="AC282" i="17" s="1"/>
  <c r="AC283" i="17" s="1"/>
  <c r="AC284" i="17" s="1"/>
  <c r="AC285" i="17" s="1"/>
  <c r="AC286" i="17" s="1"/>
  <c r="AC287" i="17" s="1"/>
  <c r="AC288" i="17" s="1"/>
  <c r="AC289" i="17" s="1"/>
  <c r="AC290" i="17" s="1"/>
  <c r="AC291" i="17" s="1"/>
  <c r="AC292" i="17" s="1"/>
  <c r="AC293" i="17" s="1"/>
  <c r="AC294" i="17" s="1"/>
  <c r="AC295" i="17" s="1"/>
  <c r="AC296" i="17" s="1"/>
  <c r="AC297" i="17" s="1"/>
  <c r="AC298" i="17" s="1"/>
  <c r="AC299" i="17" s="1"/>
  <c r="AC300" i="17" s="1"/>
  <c r="AC301" i="17" s="1"/>
  <c r="AC302" i="17" s="1"/>
  <c r="AC303" i="17" s="1"/>
  <c r="AC304" i="17" s="1"/>
  <c r="AC305" i="17" s="1"/>
  <c r="AC306" i="17" s="1"/>
  <c r="AC307" i="17" s="1"/>
  <c r="AC308" i="17" s="1"/>
  <c r="AC309" i="17" s="1"/>
  <c r="AC310" i="17" s="1"/>
  <c r="AC311" i="17" s="1"/>
  <c r="AC312" i="17" s="1"/>
  <c r="AC313" i="17" s="1"/>
  <c r="AC314" i="17" s="1"/>
  <c r="AC315" i="17" s="1"/>
  <c r="AC316" i="17" s="1"/>
  <c r="AC317" i="17" s="1"/>
  <c r="AC318" i="17" s="1"/>
  <c r="AC319" i="17" s="1"/>
  <c r="AC320" i="17" s="1"/>
  <c r="AC321" i="17" s="1"/>
  <c r="AC322" i="17" s="1"/>
  <c r="AC323" i="17" s="1"/>
  <c r="AC324" i="17" s="1"/>
  <c r="AC325" i="17" s="1"/>
  <c r="AC326" i="17" s="1"/>
  <c r="AC327" i="17" s="1"/>
  <c r="AC328" i="17" s="1"/>
  <c r="AC329" i="17" s="1"/>
  <c r="AC330" i="17" s="1"/>
  <c r="AC331" i="17" s="1"/>
  <c r="AC332" i="17" s="1"/>
  <c r="AC333" i="17" s="1"/>
  <c r="AC334" i="17" s="1"/>
  <c r="AC335" i="17" s="1"/>
  <c r="AC336" i="17" s="1"/>
  <c r="AC337" i="17" s="1"/>
  <c r="AC338" i="17" s="1"/>
  <c r="AC339" i="17" s="1"/>
  <c r="AC340" i="17" s="1"/>
  <c r="AC341" i="17" s="1"/>
  <c r="AC342" i="17" s="1"/>
  <c r="AC343" i="17" s="1"/>
  <c r="AC344" i="17" s="1"/>
  <c r="AC345" i="17" s="1"/>
  <c r="AC346" i="17" s="1"/>
  <c r="Z57" i="17"/>
  <c r="T60" i="17"/>
  <c r="AP12" i="17"/>
  <c r="AM13" i="17"/>
  <c r="BI66" i="17"/>
  <c r="BE67" i="17"/>
  <c r="BQ8" i="17"/>
  <c r="AZ8" i="17"/>
  <c r="BC8" i="17" s="1"/>
  <c r="AW8" i="17"/>
  <c r="AK9" i="17" s="1"/>
  <c r="BN8" i="17"/>
  <c r="BK64" i="17"/>
  <c r="BG65" i="17"/>
  <c r="AA57" i="17"/>
  <c r="AY7" i="17"/>
  <c r="BB7" i="17" s="1"/>
  <c r="AB57" i="17"/>
  <c r="BF65" i="17"/>
  <c r="BJ64" i="17"/>
  <c r="U58" i="17"/>
  <c r="AS8" i="17"/>
  <c r="V58" i="17"/>
  <c r="AL12" i="17"/>
  <c r="AO11" i="17"/>
  <c r="BE75" i="17"/>
  <c r="BI74" i="17"/>
  <c r="BH56" i="17"/>
  <c r="AY6" i="13"/>
  <c r="BB6" i="13" s="1"/>
  <c r="BD6" i="13" s="1"/>
  <c r="BP7" i="13"/>
  <c r="BQ7" i="13"/>
  <c r="AW7" i="13"/>
  <c r="AK8" i="13" s="1"/>
  <c r="AT8" i="13" s="1"/>
  <c r="BN7" i="13"/>
  <c r="Y346" i="13"/>
  <c r="Y344" i="13"/>
  <c r="Y342" i="13"/>
  <c r="Y340" i="13"/>
  <c r="Y338" i="13"/>
  <c r="Y336" i="13"/>
  <c r="Y334" i="13"/>
  <c r="Y332" i="13"/>
  <c r="Y330" i="13"/>
  <c r="Y328" i="13"/>
  <c r="Y326" i="13"/>
  <c r="Y324" i="13"/>
  <c r="Y322" i="13"/>
  <c r="Y320" i="13"/>
  <c r="Y318" i="13"/>
  <c r="Y316" i="13"/>
  <c r="Y314" i="13"/>
  <c r="Y312" i="13"/>
  <c r="Y310" i="13"/>
  <c r="Y308" i="13"/>
  <c r="Y306" i="13"/>
  <c r="Y304" i="13"/>
  <c r="Y302" i="13"/>
  <c r="Y300" i="13"/>
  <c r="Y298" i="13"/>
  <c r="Y296" i="13"/>
  <c r="Y294" i="13"/>
  <c r="Y292" i="13"/>
  <c r="Y290" i="13"/>
  <c r="Y288" i="13"/>
  <c r="Y286" i="13"/>
  <c r="Y284" i="13"/>
  <c r="Y282" i="13"/>
  <c r="Y280" i="13"/>
  <c r="Y278" i="13"/>
  <c r="Y276" i="13"/>
  <c r="Y274" i="13"/>
  <c r="Y272" i="13"/>
  <c r="Y270" i="13"/>
  <c r="Y268" i="13"/>
  <c r="Y266" i="13"/>
  <c r="Y264" i="13"/>
  <c r="Y262" i="13"/>
  <c r="Y260" i="13"/>
  <c r="Y258" i="13"/>
  <c r="Y256" i="13"/>
  <c r="Y254" i="13"/>
  <c r="Y252" i="13"/>
  <c r="Y250" i="13"/>
  <c r="Y248" i="13"/>
  <c r="Y246" i="13"/>
  <c r="Y244" i="13"/>
  <c r="Y242" i="13"/>
  <c r="Y240" i="13"/>
  <c r="Y238" i="13"/>
  <c r="Y236" i="13"/>
  <c r="Y234" i="13"/>
  <c r="Y232" i="13"/>
  <c r="Y230" i="13"/>
  <c r="Y228" i="13"/>
  <c r="Y226" i="13"/>
  <c r="Y224" i="13"/>
  <c r="Y222" i="13"/>
  <c r="Y220" i="13"/>
  <c r="Y218" i="13"/>
  <c r="Y216" i="13"/>
  <c r="Y214" i="13"/>
  <c r="Y212" i="13"/>
  <c r="Y210" i="13"/>
  <c r="Y208" i="13"/>
  <c r="Y206" i="13"/>
  <c r="Y204" i="13"/>
  <c r="Y202" i="13"/>
  <c r="Y200" i="13"/>
  <c r="Y198" i="13"/>
  <c r="Y196" i="13"/>
  <c r="Y194" i="13"/>
  <c r="Y192" i="13"/>
  <c r="Y190" i="13"/>
  <c r="Y188" i="13"/>
  <c r="Y186" i="13"/>
  <c r="Y184" i="13"/>
  <c r="Y182" i="13"/>
  <c r="Y337" i="13"/>
  <c r="Y333" i="13"/>
  <c r="Y325" i="13"/>
  <c r="Y317" i="13"/>
  <c r="Y309" i="13"/>
  <c r="Y305" i="13"/>
  <c r="Y297" i="13"/>
  <c r="Y289" i="13"/>
  <c r="Y343" i="13"/>
  <c r="Y339" i="13"/>
  <c r="Y335" i="13"/>
  <c r="Y331" i="13"/>
  <c r="Y327" i="13"/>
  <c r="Y323" i="13"/>
  <c r="Y319" i="13"/>
  <c r="Y315" i="13"/>
  <c r="Y311" i="13"/>
  <c r="Y307" i="13"/>
  <c r="Y303" i="13"/>
  <c r="Y299" i="13"/>
  <c r="Y295" i="13"/>
  <c r="Y291" i="13"/>
  <c r="Y287" i="13"/>
  <c r="Y283" i="13"/>
  <c r="Y279" i="13"/>
  <c r="Y275" i="13"/>
  <c r="Y271" i="13"/>
  <c r="Y267" i="13"/>
  <c r="Y263" i="13"/>
  <c r="Y259" i="13"/>
  <c r="Y255" i="13"/>
  <c r="Y251" i="13"/>
  <c r="Y247" i="13"/>
  <c r="Y243" i="13"/>
  <c r="Y239" i="13"/>
  <c r="Y235" i="13"/>
  <c r="Y231" i="13"/>
  <c r="Y227" i="13"/>
  <c r="Y223" i="13"/>
  <c r="Y219" i="13"/>
  <c r="Y215" i="13"/>
  <c r="Y211" i="13"/>
  <c r="Y207" i="13"/>
  <c r="Y203" i="13"/>
  <c r="Y199" i="13"/>
  <c r="Y195" i="13"/>
  <c r="Y191" i="13"/>
  <c r="Y187" i="13"/>
  <c r="Y183" i="13"/>
  <c r="Y179" i="13"/>
  <c r="Y177" i="13"/>
  <c r="Y175" i="13"/>
  <c r="Y173" i="13"/>
  <c r="Y171" i="13"/>
  <c r="Y169" i="13"/>
  <c r="Y167" i="13"/>
  <c r="Y165" i="13"/>
  <c r="Y163" i="13"/>
  <c r="Y161" i="13"/>
  <c r="Y159" i="13"/>
  <c r="Y157" i="13"/>
  <c r="Y155" i="13"/>
  <c r="Y153" i="13"/>
  <c r="Y151" i="13"/>
  <c r="Y149" i="13"/>
  <c r="Y147" i="13"/>
  <c r="Y145" i="13"/>
  <c r="Y143" i="13"/>
  <c r="Y141" i="13"/>
  <c r="Y139" i="13"/>
  <c r="Y137" i="13"/>
  <c r="Y135" i="13"/>
  <c r="Y133" i="13"/>
  <c r="Y131" i="13"/>
  <c r="Y129" i="13"/>
  <c r="Y127" i="13"/>
  <c r="Y125" i="13"/>
  <c r="Y123" i="13"/>
  <c r="Y121" i="13"/>
  <c r="Y119" i="13"/>
  <c r="Y117" i="13"/>
  <c r="Y115" i="13"/>
  <c r="Y113" i="13"/>
  <c r="Y111" i="13"/>
  <c r="Y109" i="13"/>
  <c r="Y107" i="13"/>
  <c r="Y105" i="13"/>
  <c r="Y103" i="13"/>
  <c r="Y101" i="13"/>
  <c r="Y99" i="13"/>
  <c r="Y97" i="13"/>
  <c r="Y95" i="13"/>
  <c r="Y93" i="13"/>
  <c r="Y91" i="13"/>
  <c r="Y89" i="13"/>
  <c r="Y87" i="13"/>
  <c r="Y85" i="13"/>
  <c r="Y83" i="13"/>
  <c r="Y81" i="13"/>
  <c r="Y79" i="13"/>
  <c r="Y77" i="13"/>
  <c r="Y75" i="13"/>
  <c r="Y73" i="13"/>
  <c r="Y71" i="13"/>
  <c r="Y69" i="13"/>
  <c r="Y67" i="13"/>
  <c r="Y65" i="13"/>
  <c r="Y63" i="13"/>
  <c r="Y61" i="13"/>
  <c r="Y59" i="13"/>
  <c r="Y58" i="13"/>
  <c r="Y345" i="13"/>
  <c r="Y341" i="13"/>
  <c r="Y329" i="13"/>
  <c r="Y321" i="13"/>
  <c r="Y313" i="13"/>
  <c r="Y301" i="13"/>
  <c r="Y293" i="13"/>
  <c r="Y285" i="13"/>
  <c r="Y269" i="13"/>
  <c r="Y253" i="13"/>
  <c r="Y237" i="13"/>
  <c r="Y221" i="13"/>
  <c r="Y205" i="13"/>
  <c r="Y189" i="13"/>
  <c r="Y174" i="13"/>
  <c r="Y166" i="13"/>
  <c r="Y158" i="13"/>
  <c r="Y150" i="13"/>
  <c r="Y142" i="13"/>
  <c r="Y134" i="13"/>
  <c r="Y126" i="13"/>
  <c r="Y118" i="13"/>
  <c r="Y110" i="13"/>
  <c r="Y102" i="13"/>
  <c r="Y94" i="13"/>
  <c r="Y86" i="13"/>
  <c r="Y78" i="13"/>
  <c r="Y70" i="13"/>
  <c r="Y62" i="13"/>
  <c r="Y257" i="13"/>
  <c r="Y193" i="13"/>
  <c r="Y176" i="13"/>
  <c r="Y144" i="13"/>
  <c r="Y136" i="13"/>
  <c r="Y64" i="13"/>
  <c r="Y281" i="13"/>
  <c r="Y265" i="13"/>
  <c r="Y249" i="13"/>
  <c r="Y233" i="13"/>
  <c r="Y217" i="13"/>
  <c r="Y201" i="13"/>
  <c r="Y185" i="13"/>
  <c r="Y180" i="13"/>
  <c r="Y172" i="13"/>
  <c r="Y164" i="13"/>
  <c r="Y156" i="13"/>
  <c r="Y148" i="13"/>
  <c r="Y140" i="13"/>
  <c r="Y132" i="13"/>
  <c r="Y124" i="13"/>
  <c r="Y116" i="13"/>
  <c r="Y108" i="13"/>
  <c r="Y100" i="13"/>
  <c r="Y92" i="13"/>
  <c r="Y84" i="13"/>
  <c r="Y76" i="13"/>
  <c r="Y68" i="13"/>
  <c r="Y60" i="13"/>
  <c r="Y277" i="13"/>
  <c r="Y261" i="13"/>
  <c r="Y245" i="13"/>
  <c r="Y229" i="13"/>
  <c r="Y213" i="13"/>
  <c r="Y197" i="13"/>
  <c r="Y181" i="13"/>
  <c r="Y178" i="13"/>
  <c r="Y170" i="13"/>
  <c r="Y162" i="13"/>
  <c r="Y154" i="13"/>
  <c r="Y146" i="13"/>
  <c r="Y138" i="13"/>
  <c r="Y130" i="13"/>
  <c r="Y122" i="13"/>
  <c r="Y114" i="13"/>
  <c r="Y106" i="13"/>
  <c r="Y98" i="13"/>
  <c r="Y90" i="13"/>
  <c r="Y82" i="13"/>
  <c r="Y74" i="13"/>
  <c r="Y66" i="13"/>
  <c r="Y273" i="13"/>
  <c r="Y241" i="13"/>
  <c r="Y225" i="13"/>
  <c r="Y209" i="13"/>
  <c r="Y168" i="13"/>
  <c r="Y160" i="13"/>
  <c r="Y152" i="13"/>
  <c r="Y128" i="13"/>
  <c r="Y120" i="13"/>
  <c r="Y112" i="13"/>
  <c r="Y104" i="13"/>
  <c r="Y96" i="13"/>
  <c r="Y88" i="13"/>
  <c r="Y80" i="13"/>
  <c r="Y72" i="13"/>
  <c r="AV7" i="13"/>
  <c r="AJ8" i="13" s="1"/>
  <c r="AS8" i="13" s="1"/>
  <c r="AV8" i="13" s="1"/>
  <c r="AJ9" i="13" s="1"/>
  <c r="BM7" i="13"/>
  <c r="W57" i="13"/>
  <c r="T57" i="13" s="1"/>
  <c r="W345" i="13"/>
  <c r="W343" i="13"/>
  <c r="W341" i="13"/>
  <c r="W339" i="13"/>
  <c r="W337" i="13"/>
  <c r="W335" i="13"/>
  <c r="W333" i="13"/>
  <c r="W331" i="13"/>
  <c r="W329" i="13"/>
  <c r="W327" i="13"/>
  <c r="W325" i="13"/>
  <c r="W323" i="13"/>
  <c r="W321" i="13"/>
  <c r="W319" i="13"/>
  <c r="W317" i="13"/>
  <c r="W315" i="13"/>
  <c r="W313" i="13"/>
  <c r="W311" i="13"/>
  <c r="W309" i="13"/>
  <c r="W307" i="13"/>
  <c r="W305" i="13"/>
  <c r="W303" i="13"/>
  <c r="W301" i="13"/>
  <c r="W299" i="13"/>
  <c r="W297" i="13"/>
  <c r="W295" i="13"/>
  <c r="W293" i="13"/>
  <c r="W291" i="13"/>
  <c r="W289" i="13"/>
  <c r="W287" i="13"/>
  <c r="W285" i="13"/>
  <c r="W283" i="13"/>
  <c r="W281" i="13"/>
  <c r="W279" i="13"/>
  <c r="W277" i="13"/>
  <c r="W275" i="13"/>
  <c r="W273" i="13"/>
  <c r="W271" i="13"/>
  <c r="W269" i="13"/>
  <c r="W267" i="13"/>
  <c r="W265" i="13"/>
  <c r="W263" i="13"/>
  <c r="W261" i="13"/>
  <c r="W259" i="13"/>
  <c r="W257" i="13"/>
  <c r="W255" i="13"/>
  <c r="W253" i="13"/>
  <c r="W251" i="13"/>
  <c r="W249" i="13"/>
  <c r="W247" i="13"/>
  <c r="W245" i="13"/>
  <c r="W243" i="13"/>
  <c r="W241" i="13"/>
  <c r="W239" i="13"/>
  <c r="W237" i="13"/>
  <c r="W235" i="13"/>
  <c r="W233" i="13"/>
  <c r="W231" i="13"/>
  <c r="W229" i="13"/>
  <c r="W227" i="13"/>
  <c r="W225" i="13"/>
  <c r="W223" i="13"/>
  <c r="W221" i="13"/>
  <c r="W219" i="13"/>
  <c r="W217" i="13"/>
  <c r="W215" i="13"/>
  <c r="W213" i="13"/>
  <c r="W211" i="13"/>
  <c r="W209" i="13"/>
  <c r="W207" i="13"/>
  <c r="W205" i="13"/>
  <c r="W203" i="13"/>
  <c r="W201" i="13"/>
  <c r="W199" i="13"/>
  <c r="W197" i="13"/>
  <c r="W195" i="13"/>
  <c r="W193" i="13"/>
  <c r="W191" i="13"/>
  <c r="W189" i="13"/>
  <c r="W187" i="13"/>
  <c r="W185" i="13"/>
  <c r="W183" i="13"/>
  <c r="W181" i="13"/>
  <c r="W328" i="13"/>
  <c r="W320" i="13"/>
  <c r="W312" i="13"/>
  <c r="W300" i="13"/>
  <c r="W292" i="13"/>
  <c r="W284" i="13"/>
  <c r="W346" i="13"/>
  <c r="W342" i="13"/>
  <c r="W338" i="13"/>
  <c r="W334" i="13"/>
  <c r="W330" i="13"/>
  <c r="W326" i="13"/>
  <c r="W322" i="13"/>
  <c r="W318" i="13"/>
  <c r="W314" i="13"/>
  <c r="W310" i="13"/>
  <c r="W306" i="13"/>
  <c r="W302" i="13"/>
  <c r="W298" i="13"/>
  <c r="W294" i="13"/>
  <c r="W290" i="13"/>
  <c r="W286" i="13"/>
  <c r="W282" i="13"/>
  <c r="W278" i="13"/>
  <c r="W274" i="13"/>
  <c r="W270" i="13"/>
  <c r="W266" i="13"/>
  <c r="W262" i="13"/>
  <c r="W258" i="13"/>
  <c r="W254" i="13"/>
  <c r="W250" i="13"/>
  <c r="W246" i="13"/>
  <c r="W242" i="13"/>
  <c r="W238" i="13"/>
  <c r="W234" i="13"/>
  <c r="W230" i="13"/>
  <c r="W226" i="13"/>
  <c r="W222" i="13"/>
  <c r="W218" i="13"/>
  <c r="W214" i="13"/>
  <c r="W210" i="13"/>
  <c r="W206" i="13"/>
  <c r="W202" i="13"/>
  <c r="W198" i="13"/>
  <c r="W194" i="13"/>
  <c r="W190" i="13"/>
  <c r="W186" i="13"/>
  <c r="W182" i="13"/>
  <c r="W180" i="13"/>
  <c r="W178" i="13"/>
  <c r="W176" i="13"/>
  <c r="W174" i="13"/>
  <c r="W172" i="13"/>
  <c r="W170" i="13"/>
  <c r="W168" i="13"/>
  <c r="W166" i="13"/>
  <c r="W164" i="13"/>
  <c r="W162" i="13"/>
  <c r="W160" i="13"/>
  <c r="W158" i="13"/>
  <c r="W156" i="13"/>
  <c r="W154" i="13"/>
  <c r="W152" i="13"/>
  <c r="W150" i="13"/>
  <c r="W148" i="13"/>
  <c r="W146" i="13"/>
  <c r="W144" i="13"/>
  <c r="W142" i="13"/>
  <c r="W140" i="13"/>
  <c r="W138" i="13"/>
  <c r="W136" i="13"/>
  <c r="W134" i="13"/>
  <c r="W132" i="13"/>
  <c r="W130" i="13"/>
  <c r="W128" i="13"/>
  <c r="W126" i="13"/>
  <c r="W124" i="13"/>
  <c r="W122" i="13"/>
  <c r="W120" i="13"/>
  <c r="W118" i="13"/>
  <c r="W116" i="13"/>
  <c r="W114" i="13"/>
  <c r="W112" i="13"/>
  <c r="W110" i="13"/>
  <c r="W108" i="13"/>
  <c r="W106" i="13"/>
  <c r="W104" i="13"/>
  <c r="W102" i="13"/>
  <c r="W100" i="13"/>
  <c r="W98" i="13"/>
  <c r="W96" i="13"/>
  <c r="W94" i="13"/>
  <c r="W92" i="13"/>
  <c r="W90" i="13"/>
  <c r="W88" i="13"/>
  <c r="W86" i="13"/>
  <c r="W84" i="13"/>
  <c r="W82" i="13"/>
  <c r="W80" i="13"/>
  <c r="W78" i="13"/>
  <c r="W76" i="13"/>
  <c r="W74" i="13"/>
  <c r="W72" i="13"/>
  <c r="W70" i="13"/>
  <c r="W68" i="13"/>
  <c r="W66" i="13"/>
  <c r="W64" i="13"/>
  <c r="W62" i="13"/>
  <c r="W60" i="13"/>
  <c r="W344" i="13"/>
  <c r="W340" i="13"/>
  <c r="W336" i="13"/>
  <c r="W332" i="13"/>
  <c r="W324" i="13"/>
  <c r="W316" i="13"/>
  <c r="W308" i="13"/>
  <c r="W304" i="13"/>
  <c r="W296" i="13"/>
  <c r="W288" i="13"/>
  <c r="W280" i="13"/>
  <c r="W264" i="13"/>
  <c r="W248" i="13"/>
  <c r="W232" i="13"/>
  <c r="W216" i="13"/>
  <c r="W200" i="13"/>
  <c r="W184" i="13"/>
  <c r="W177" i="13"/>
  <c r="W169" i="13"/>
  <c r="W161" i="13"/>
  <c r="W153" i="13"/>
  <c r="W145" i="13"/>
  <c r="W137" i="13"/>
  <c r="W129" i="13"/>
  <c r="W121" i="13"/>
  <c r="W113" i="13"/>
  <c r="W105" i="13"/>
  <c r="W97" i="13"/>
  <c r="W89" i="13"/>
  <c r="W81" i="13"/>
  <c r="W73" i="13"/>
  <c r="W65" i="13"/>
  <c r="W220" i="13"/>
  <c r="W155" i="13"/>
  <c r="W75" i="13"/>
  <c r="W276" i="13"/>
  <c r="W260" i="13"/>
  <c r="W244" i="13"/>
  <c r="W228" i="13"/>
  <c r="W212" i="13"/>
  <c r="W196" i="13"/>
  <c r="W175" i="13"/>
  <c r="W167" i="13"/>
  <c r="W159" i="13"/>
  <c r="W151" i="13"/>
  <c r="W143" i="13"/>
  <c r="W135" i="13"/>
  <c r="W127" i="13"/>
  <c r="W119" i="13"/>
  <c r="W111" i="13"/>
  <c r="W103" i="13"/>
  <c r="W95" i="13"/>
  <c r="W87" i="13"/>
  <c r="W79" i="13"/>
  <c r="W71" i="13"/>
  <c r="W63" i="13"/>
  <c r="W58" i="13"/>
  <c r="W272" i="13"/>
  <c r="W256" i="13"/>
  <c r="W240" i="13"/>
  <c r="W224" i="13"/>
  <c r="W208" i="13"/>
  <c r="W192" i="13"/>
  <c r="W173" i="13"/>
  <c r="W165" i="13"/>
  <c r="W157" i="13"/>
  <c r="W149" i="13"/>
  <c r="W141" i="13"/>
  <c r="W133" i="13"/>
  <c r="W125" i="13"/>
  <c r="W117" i="13"/>
  <c r="W109" i="13"/>
  <c r="W101" i="13"/>
  <c r="W93" i="13"/>
  <c r="W85" i="13"/>
  <c r="W77" i="13"/>
  <c r="W69" i="13"/>
  <c r="W61" i="13"/>
  <c r="W268" i="13"/>
  <c r="W252" i="13"/>
  <c r="W236" i="13"/>
  <c r="W204" i="13"/>
  <c r="W188" i="13"/>
  <c r="W179" i="13"/>
  <c r="W171" i="13"/>
  <c r="W163" i="13"/>
  <c r="W147" i="13"/>
  <c r="W139" i="13"/>
  <c r="W131" i="13"/>
  <c r="W123" i="13"/>
  <c r="W115" i="13"/>
  <c r="W107" i="13"/>
  <c r="W99" i="13"/>
  <c r="W91" i="13"/>
  <c r="W83" i="13"/>
  <c r="W67" i="13"/>
  <c r="W59" i="13"/>
  <c r="X346" i="13"/>
  <c r="X344" i="13"/>
  <c r="X342" i="13"/>
  <c r="X340" i="13"/>
  <c r="X338" i="13"/>
  <c r="X336" i="13"/>
  <c r="X334" i="13"/>
  <c r="X332" i="13"/>
  <c r="X330" i="13"/>
  <c r="X328" i="13"/>
  <c r="X326" i="13"/>
  <c r="X324" i="13"/>
  <c r="X322" i="13"/>
  <c r="X320" i="13"/>
  <c r="X318" i="13"/>
  <c r="X316" i="13"/>
  <c r="X314" i="13"/>
  <c r="X312" i="13"/>
  <c r="X310" i="13"/>
  <c r="X308" i="13"/>
  <c r="X306" i="13"/>
  <c r="X304" i="13"/>
  <c r="X302" i="13"/>
  <c r="X300" i="13"/>
  <c r="X298" i="13"/>
  <c r="X296" i="13"/>
  <c r="X294" i="13"/>
  <c r="X292" i="13"/>
  <c r="X290" i="13"/>
  <c r="X288" i="13"/>
  <c r="X286" i="13"/>
  <c r="X284" i="13"/>
  <c r="X282" i="13"/>
  <c r="X280" i="13"/>
  <c r="X278" i="13"/>
  <c r="X276" i="13"/>
  <c r="X274" i="13"/>
  <c r="X272" i="13"/>
  <c r="X270" i="13"/>
  <c r="X268" i="13"/>
  <c r="X266" i="13"/>
  <c r="X264" i="13"/>
  <c r="X262" i="13"/>
  <c r="X260" i="13"/>
  <c r="X258" i="13"/>
  <c r="X256" i="13"/>
  <c r="X254" i="13"/>
  <c r="X252" i="13"/>
  <c r="X250" i="13"/>
  <c r="X248" i="13"/>
  <c r="X246" i="13"/>
  <c r="X244" i="13"/>
  <c r="X242" i="13"/>
  <c r="X240" i="13"/>
  <c r="X238" i="13"/>
  <c r="X236" i="13"/>
  <c r="X234" i="13"/>
  <c r="X232" i="13"/>
  <c r="X230" i="13"/>
  <c r="X228" i="13"/>
  <c r="X226" i="13"/>
  <c r="X224" i="13"/>
  <c r="X222" i="13"/>
  <c r="X220" i="13"/>
  <c r="X218" i="13"/>
  <c r="X216" i="13"/>
  <c r="X214" i="13"/>
  <c r="X212" i="13"/>
  <c r="X210" i="13"/>
  <c r="X208" i="13"/>
  <c r="X206" i="13"/>
  <c r="X204" i="13"/>
  <c r="X202" i="13"/>
  <c r="X200" i="13"/>
  <c r="X198" i="13"/>
  <c r="X196" i="13"/>
  <c r="X194" i="13"/>
  <c r="X192" i="13"/>
  <c r="X190" i="13"/>
  <c r="X188" i="13"/>
  <c r="X186" i="13"/>
  <c r="X184" i="13"/>
  <c r="X182" i="13"/>
  <c r="X343" i="13"/>
  <c r="X339" i="13"/>
  <c r="X335" i="13"/>
  <c r="X331" i="13"/>
  <c r="X327" i="13"/>
  <c r="X323" i="13"/>
  <c r="X319" i="13"/>
  <c r="X315" i="13"/>
  <c r="X311" i="13"/>
  <c r="X307" i="13"/>
  <c r="X303" i="13"/>
  <c r="X299" i="13"/>
  <c r="X295" i="13"/>
  <c r="X291" i="13"/>
  <c r="X287" i="13"/>
  <c r="X283" i="13"/>
  <c r="X279" i="13"/>
  <c r="X275" i="13"/>
  <c r="X271" i="13"/>
  <c r="X267" i="13"/>
  <c r="X263" i="13"/>
  <c r="X259" i="13"/>
  <c r="X255" i="13"/>
  <c r="X251" i="13"/>
  <c r="X247" i="13"/>
  <c r="X243" i="13"/>
  <c r="X239" i="13"/>
  <c r="X235" i="13"/>
  <c r="X231" i="13"/>
  <c r="X227" i="13"/>
  <c r="X223" i="13"/>
  <c r="X219" i="13"/>
  <c r="X215" i="13"/>
  <c r="X211" i="13"/>
  <c r="X207" i="13"/>
  <c r="X203" i="13"/>
  <c r="X199" i="13"/>
  <c r="X195" i="13"/>
  <c r="X191" i="13"/>
  <c r="X187" i="13"/>
  <c r="X183" i="13"/>
  <c r="X179" i="13"/>
  <c r="X177" i="13"/>
  <c r="X175" i="13"/>
  <c r="X173" i="13"/>
  <c r="X171" i="13"/>
  <c r="X169" i="13"/>
  <c r="X167" i="13"/>
  <c r="X165" i="13"/>
  <c r="X163" i="13"/>
  <c r="X161" i="13"/>
  <c r="X159" i="13"/>
  <c r="X157" i="13"/>
  <c r="X155" i="13"/>
  <c r="X153" i="13"/>
  <c r="X151" i="13"/>
  <c r="X149" i="13"/>
  <c r="X147" i="13"/>
  <c r="X145" i="13"/>
  <c r="X143" i="13"/>
  <c r="X141" i="13"/>
  <c r="X139" i="13"/>
  <c r="X137" i="13"/>
  <c r="X135" i="13"/>
  <c r="X133" i="13"/>
  <c r="X131" i="13"/>
  <c r="X129" i="13"/>
  <c r="X127" i="13"/>
  <c r="X125" i="13"/>
  <c r="X123" i="13"/>
  <c r="X121" i="13"/>
  <c r="X119" i="13"/>
  <c r="X117" i="13"/>
  <c r="X115" i="13"/>
  <c r="X113" i="13"/>
  <c r="X111" i="13"/>
  <c r="X109" i="13"/>
  <c r="X107" i="13"/>
  <c r="X105" i="13"/>
  <c r="X103" i="13"/>
  <c r="X101" i="13"/>
  <c r="X99" i="13"/>
  <c r="X97" i="13"/>
  <c r="X95" i="13"/>
  <c r="X93" i="13"/>
  <c r="X91" i="13"/>
  <c r="X89" i="13"/>
  <c r="X87" i="13"/>
  <c r="X85" i="13"/>
  <c r="X83" i="13"/>
  <c r="X81" i="13"/>
  <c r="X79" i="13"/>
  <c r="X77" i="13"/>
  <c r="X75" i="13"/>
  <c r="X73" i="13"/>
  <c r="X71" i="13"/>
  <c r="X69" i="13"/>
  <c r="X67" i="13"/>
  <c r="X65" i="13"/>
  <c r="X63" i="13"/>
  <c r="X61" i="13"/>
  <c r="X59" i="13"/>
  <c r="X58" i="13"/>
  <c r="X345" i="13"/>
  <c r="X337" i="13"/>
  <c r="X329" i="13"/>
  <c r="X321" i="13"/>
  <c r="X313" i="13"/>
  <c r="X305" i="13"/>
  <c r="X297" i="13"/>
  <c r="X289" i="13"/>
  <c r="X281" i="13"/>
  <c r="X273" i="13"/>
  <c r="X265" i="13"/>
  <c r="X253" i="13"/>
  <c r="X245" i="13"/>
  <c r="X233" i="13"/>
  <c r="X225" i="13"/>
  <c r="X217" i="13"/>
  <c r="X209" i="13"/>
  <c r="X201" i="13"/>
  <c r="X193" i="13"/>
  <c r="X185" i="13"/>
  <c r="X180" i="13"/>
  <c r="X176" i="13"/>
  <c r="X172" i="13"/>
  <c r="X168" i="13"/>
  <c r="X164" i="13"/>
  <c r="X160" i="13"/>
  <c r="X156" i="13"/>
  <c r="X152" i="13"/>
  <c r="X148" i="13"/>
  <c r="X144" i="13"/>
  <c r="X140" i="13"/>
  <c r="X136" i="13"/>
  <c r="X132" i="13"/>
  <c r="X128" i="13"/>
  <c r="X124" i="13"/>
  <c r="X120" i="13"/>
  <c r="X116" i="13"/>
  <c r="X112" i="13"/>
  <c r="X108" i="13"/>
  <c r="X104" i="13"/>
  <c r="X100" i="13"/>
  <c r="X96" i="13"/>
  <c r="X92" i="13"/>
  <c r="X88" i="13"/>
  <c r="X84" i="13"/>
  <c r="X80" i="13"/>
  <c r="X76" i="13"/>
  <c r="X72" i="13"/>
  <c r="X68" i="13"/>
  <c r="X64" i="13"/>
  <c r="X60" i="13"/>
  <c r="X341" i="13"/>
  <c r="X333" i="13"/>
  <c r="X325" i="13"/>
  <c r="X317" i="13"/>
  <c r="X309" i="13"/>
  <c r="X301" i="13"/>
  <c r="X293" i="13"/>
  <c r="X285" i="13"/>
  <c r="X277" i="13"/>
  <c r="X269" i="13"/>
  <c r="X261" i="13"/>
  <c r="X257" i="13"/>
  <c r="X249" i="13"/>
  <c r="X241" i="13"/>
  <c r="X237" i="13"/>
  <c r="X229" i="13"/>
  <c r="X221" i="13"/>
  <c r="X213" i="13"/>
  <c r="X205" i="13"/>
  <c r="X197" i="13"/>
  <c r="X189" i="13"/>
  <c r="X181" i="13"/>
  <c r="X178" i="13"/>
  <c r="X174" i="13"/>
  <c r="X170" i="13"/>
  <c r="X166" i="13"/>
  <c r="X162" i="13"/>
  <c r="X158" i="13"/>
  <c r="X154" i="13"/>
  <c r="X150" i="13"/>
  <c r="X146" i="13"/>
  <c r="X142" i="13"/>
  <c r="X138" i="13"/>
  <c r="X134" i="13"/>
  <c r="X130" i="13"/>
  <c r="X126" i="13"/>
  <c r="X122" i="13"/>
  <c r="X118" i="13"/>
  <c r="X114" i="13"/>
  <c r="X110" i="13"/>
  <c r="X106" i="13"/>
  <c r="X102" i="13"/>
  <c r="X98" i="13"/>
  <c r="X94" i="13"/>
  <c r="X90" i="13"/>
  <c r="X86" i="13"/>
  <c r="X82" i="13"/>
  <c r="X78" i="13"/>
  <c r="X74" i="13"/>
  <c r="X70" i="13"/>
  <c r="X66" i="13"/>
  <c r="X62" i="13"/>
  <c r="AM9" i="13"/>
  <c r="AM10" i="13" s="1"/>
  <c r="AP10" i="13" s="1"/>
  <c r="AP9" i="13"/>
  <c r="Y56" i="13"/>
  <c r="V56" i="13" s="1"/>
  <c r="Y57" i="13"/>
  <c r="X57" i="13"/>
  <c r="X56" i="13"/>
  <c r="U56" i="13" s="1"/>
  <c r="AN10" i="13"/>
  <c r="AQ10" i="13" s="1"/>
  <c r="G8" i="7"/>
  <c r="L7" i="7"/>
  <c r="AS9" i="13" l="1"/>
  <c r="H268" i="19"/>
  <c r="J268" i="19"/>
  <c r="I268" i="19"/>
  <c r="AL12" i="18"/>
  <c r="AO11" i="18"/>
  <c r="F267" i="19"/>
  <c r="K268" i="19" s="1"/>
  <c r="AX7" i="18"/>
  <c r="BA7" i="18" s="1"/>
  <c r="BD7" i="18" s="1"/>
  <c r="L11" i="20"/>
  <c r="G12" i="20"/>
  <c r="L14" i="19"/>
  <c r="G15" i="19"/>
  <c r="BK67" i="18"/>
  <c r="BG68" i="18"/>
  <c r="BF76" i="18"/>
  <c r="BJ75" i="18"/>
  <c r="AT9" i="18"/>
  <c r="V59" i="18"/>
  <c r="AN13" i="18"/>
  <c r="AQ12" i="18"/>
  <c r="BP8" i="18"/>
  <c r="AY8" i="18"/>
  <c r="BB8" i="18" s="1"/>
  <c r="AV8" i="18"/>
  <c r="AJ9" i="18" s="1"/>
  <c r="BM8" i="18"/>
  <c r="T60" i="18"/>
  <c r="BE67" i="18"/>
  <c r="BI66" i="18"/>
  <c r="BI75" i="18"/>
  <c r="BE76" i="18"/>
  <c r="AR8" i="18"/>
  <c r="BG77" i="18"/>
  <c r="BK76" i="18"/>
  <c r="U59" i="18"/>
  <c r="AZ8" i="18"/>
  <c r="BC8" i="18" s="1"/>
  <c r="BF66" i="18"/>
  <c r="BJ65" i="18"/>
  <c r="AM14" i="18"/>
  <c r="AP13" i="18"/>
  <c r="BH57" i="18"/>
  <c r="U59" i="17"/>
  <c r="T61" i="17"/>
  <c r="AN13" i="17"/>
  <c r="AQ12" i="17"/>
  <c r="AR8" i="17"/>
  <c r="V59" i="17"/>
  <c r="BG77" i="17"/>
  <c r="BK76" i="17"/>
  <c r="BE76" i="17"/>
  <c r="BI75" i="17"/>
  <c r="AO12" i="17"/>
  <c r="AL13" i="17"/>
  <c r="BF66" i="17"/>
  <c r="BJ65" i="17"/>
  <c r="BG66" i="17"/>
  <c r="BK65" i="17"/>
  <c r="AT9" i="17"/>
  <c r="BH57" i="17"/>
  <c r="AX7" i="17"/>
  <c r="BA7" i="17" s="1"/>
  <c r="BF77" i="17"/>
  <c r="BJ76" i="17"/>
  <c r="AV8" i="17"/>
  <c r="AJ9" i="17" s="1"/>
  <c r="BP8" i="17"/>
  <c r="BM8" i="17"/>
  <c r="BE68" i="17"/>
  <c r="BI67" i="17"/>
  <c r="AM14" i="17"/>
  <c r="AP13" i="17"/>
  <c r="AY7" i="13"/>
  <c r="BB7" i="13" s="1"/>
  <c r="BP8" i="13"/>
  <c r="AY8" i="13"/>
  <c r="BB8" i="13" s="1"/>
  <c r="T58" i="13"/>
  <c r="BP9" i="13"/>
  <c r="AW8" i="13"/>
  <c r="AK9" i="13" s="1"/>
  <c r="AT9" i="13" s="1"/>
  <c r="AW9" i="13" s="1"/>
  <c r="AK10" i="13" s="1"/>
  <c r="BQ8" i="13"/>
  <c r="AZ7" i="13"/>
  <c r="BC7" i="13" s="1"/>
  <c r="T59" i="13"/>
  <c r="T60" i="13" s="1"/>
  <c r="T61" i="13" s="1"/>
  <c r="BM9" i="13"/>
  <c r="AV9" i="13"/>
  <c r="AJ10" i="13" s="1"/>
  <c r="AS10" i="13" s="1"/>
  <c r="BN8" i="13"/>
  <c r="BM8" i="13"/>
  <c r="AM11" i="13"/>
  <c r="AP11" i="13" s="1"/>
  <c r="V57" i="13"/>
  <c r="V58" i="13" s="1"/>
  <c r="V59" i="13" s="1"/>
  <c r="V60" i="13" s="1"/>
  <c r="V61" i="13" s="1"/>
  <c r="V62" i="13" s="1"/>
  <c r="S56" i="13"/>
  <c r="U57" i="13"/>
  <c r="U58" i="13" s="1"/>
  <c r="U59" i="13" s="1"/>
  <c r="U60" i="13" s="1"/>
  <c r="U61" i="13" s="1"/>
  <c r="R56" i="13"/>
  <c r="AN11" i="13"/>
  <c r="AQ11" i="13" s="1"/>
  <c r="L8" i="7"/>
  <c r="G9" i="7"/>
  <c r="AL13" i="18" l="1"/>
  <c r="AO12" i="18"/>
  <c r="AY8" i="17"/>
  <c r="BB8" i="17" s="1"/>
  <c r="G13" i="20"/>
  <c r="L12" i="20"/>
  <c r="G16" i="19"/>
  <c r="L15" i="19"/>
  <c r="V60" i="18"/>
  <c r="AM15" i="18"/>
  <c r="AP14" i="18"/>
  <c r="T61" i="18"/>
  <c r="AU8" i="18"/>
  <c r="AI9" i="18" s="1"/>
  <c r="BO8" i="18"/>
  <c r="BL8" i="18"/>
  <c r="BJ76" i="18"/>
  <c r="BF77" i="18"/>
  <c r="U60" i="18"/>
  <c r="BE77" i="18"/>
  <c r="BI76" i="18"/>
  <c r="BK77" i="18"/>
  <c r="BG78" i="18"/>
  <c r="AN14" i="18"/>
  <c r="AQ13" i="18"/>
  <c r="BG69" i="18"/>
  <c r="BK68" i="18"/>
  <c r="BJ66" i="18"/>
  <c r="BF67" i="18"/>
  <c r="BI67" i="18"/>
  <c r="BE68" i="18"/>
  <c r="AS9" i="18"/>
  <c r="AW9" i="18"/>
  <c r="AK10" i="18" s="1"/>
  <c r="BQ9" i="18"/>
  <c r="BN9" i="18"/>
  <c r="BF78" i="17"/>
  <c r="BJ77" i="17"/>
  <c r="AW9" i="17"/>
  <c r="AK10" i="17" s="1"/>
  <c r="BQ9" i="17"/>
  <c r="BN9" i="17"/>
  <c r="BG78" i="17"/>
  <c r="BK77" i="17"/>
  <c r="BG67" i="17"/>
  <c r="BK66" i="17"/>
  <c r="BJ66" i="17"/>
  <c r="BF67" i="17"/>
  <c r="AM15" i="17"/>
  <c r="AP14" i="17"/>
  <c r="V60" i="17"/>
  <c r="BO8" i="17"/>
  <c r="BL8" i="17"/>
  <c r="AU8" i="17"/>
  <c r="AI9" i="17" s="1"/>
  <c r="AN14" i="17"/>
  <c r="AQ13" i="17"/>
  <c r="U60" i="17"/>
  <c r="BE69" i="17"/>
  <c r="BI68" i="17"/>
  <c r="AS9" i="17"/>
  <c r="AO13" i="17"/>
  <c r="AL14" i="17"/>
  <c r="BE77" i="17"/>
  <c r="BI76" i="17"/>
  <c r="T62" i="17"/>
  <c r="AM12" i="13"/>
  <c r="AP12" i="13" s="1"/>
  <c r="BP10" i="13"/>
  <c r="BQ9" i="13"/>
  <c r="AZ9" i="13"/>
  <c r="BC9" i="13" s="1"/>
  <c r="BN9" i="13"/>
  <c r="AZ8" i="13"/>
  <c r="BC8" i="13" s="1"/>
  <c r="AY9" i="13"/>
  <c r="BB9" i="13" s="1"/>
  <c r="AT10" i="13"/>
  <c r="BM10" i="13"/>
  <c r="AV10" i="13"/>
  <c r="AJ11" i="13" s="1"/>
  <c r="AS11" i="13" s="1"/>
  <c r="V63" i="13"/>
  <c r="U62" i="13"/>
  <c r="T62" i="13"/>
  <c r="AN12" i="13"/>
  <c r="AQ12" i="13" s="1"/>
  <c r="G10" i="7"/>
  <c r="L9" i="7"/>
  <c r="AO13" i="18" l="1"/>
  <c r="AL14" i="18"/>
  <c r="AZ9" i="18"/>
  <c r="BC9" i="18" s="1"/>
  <c r="L13" i="20"/>
  <c r="G14" i="20"/>
  <c r="L16" i="19"/>
  <c r="G17" i="19"/>
  <c r="V61" i="18"/>
  <c r="BK69" i="18"/>
  <c r="BG70" i="18"/>
  <c r="AQ14" i="18"/>
  <c r="AN15" i="18"/>
  <c r="AV9" i="18"/>
  <c r="AJ10" i="18" s="1"/>
  <c r="BP9" i="18"/>
  <c r="BM9" i="18"/>
  <c r="AX8" i="18"/>
  <c r="BA8" i="18" s="1"/>
  <c r="BD8" i="18" s="1"/>
  <c r="BE69" i="18"/>
  <c r="BI68" i="18"/>
  <c r="BG79" i="18"/>
  <c r="BK78" i="18"/>
  <c r="U61" i="18"/>
  <c r="BF78" i="18"/>
  <c r="BJ77" i="18"/>
  <c r="AT10" i="18"/>
  <c r="BF68" i="18"/>
  <c r="BJ67" i="18"/>
  <c r="T62" i="18"/>
  <c r="BI77" i="18"/>
  <c r="BE78" i="18"/>
  <c r="AR9" i="18"/>
  <c r="AP15" i="18"/>
  <c r="AM16" i="18"/>
  <c r="BP9" i="17"/>
  <c r="AV9" i="17"/>
  <c r="AJ10" i="17" s="1"/>
  <c r="BM9" i="17"/>
  <c r="AP15" i="17"/>
  <c r="AM16" i="17"/>
  <c r="T63" i="17"/>
  <c r="U61" i="17"/>
  <c r="AQ14" i="17"/>
  <c r="AN15" i="17"/>
  <c r="BK67" i="17"/>
  <c r="BG68" i="17"/>
  <c r="AX8" i="17"/>
  <c r="BA8" i="17" s="1"/>
  <c r="AZ9" i="17"/>
  <c r="BC9" i="17" s="1"/>
  <c r="BI77" i="17"/>
  <c r="BE78" i="17"/>
  <c r="V61" i="17"/>
  <c r="BG79" i="17"/>
  <c r="BK78" i="17"/>
  <c r="BJ78" i="17"/>
  <c r="BF79" i="17"/>
  <c r="AR9" i="17"/>
  <c r="AL15" i="17"/>
  <c r="AO14" i="17"/>
  <c r="BI69" i="17"/>
  <c r="BE70" i="17"/>
  <c r="BJ67" i="17"/>
  <c r="BF68" i="17"/>
  <c r="AT10" i="17"/>
  <c r="AM13" i="13"/>
  <c r="AP13" i="13" s="1"/>
  <c r="BQ10" i="13"/>
  <c r="BP11" i="13"/>
  <c r="AY10" i="13"/>
  <c r="BB10" i="13" s="1"/>
  <c r="BN10" i="13"/>
  <c r="AW10" i="13"/>
  <c r="AK11" i="13" s="1"/>
  <c r="AT11" i="13" s="1"/>
  <c r="BM11" i="13"/>
  <c r="AV11" i="13"/>
  <c r="AJ12" i="13" s="1"/>
  <c r="AS12" i="13" s="1"/>
  <c r="V64" i="13"/>
  <c r="T63" i="13"/>
  <c r="U63" i="13"/>
  <c r="AN13" i="13"/>
  <c r="AQ13" i="13" s="1"/>
  <c r="L10" i="7"/>
  <c r="G11" i="7"/>
  <c r="AY9" i="18" l="1"/>
  <c r="BB9" i="18" s="1"/>
  <c r="AL15" i="18"/>
  <c r="AO14" i="18"/>
  <c r="L14" i="20"/>
  <c r="G15" i="20"/>
  <c r="G18" i="19"/>
  <c r="L17" i="19"/>
  <c r="U62" i="18"/>
  <c r="BK79" i="18"/>
  <c r="BG80" i="18"/>
  <c r="V62" i="18"/>
  <c r="AW10" i="18"/>
  <c r="AK11" i="18" s="1"/>
  <c r="BQ10" i="18"/>
  <c r="BN10" i="18"/>
  <c r="BK70" i="18"/>
  <c r="BO9" i="18"/>
  <c r="AU9" i="18"/>
  <c r="AI10" i="18" s="1"/>
  <c r="BL9" i="18"/>
  <c r="BI69" i="18"/>
  <c r="BE70" i="18"/>
  <c r="BJ78" i="18"/>
  <c r="BF79" i="18"/>
  <c r="AQ15" i="18"/>
  <c r="AN16" i="18"/>
  <c r="AP16" i="18"/>
  <c r="AM17" i="18"/>
  <c r="BE79" i="18"/>
  <c r="BI78" i="18"/>
  <c r="T63" i="18"/>
  <c r="BF69" i="18"/>
  <c r="BJ68" i="18"/>
  <c r="AS10" i="18"/>
  <c r="AL16" i="17"/>
  <c r="AO15" i="17"/>
  <c r="BK79" i="17"/>
  <c r="BG80" i="17"/>
  <c r="BE79" i="17"/>
  <c r="BI78" i="17"/>
  <c r="BF69" i="17"/>
  <c r="BJ68" i="17"/>
  <c r="AQ15" i="17"/>
  <c r="AN16" i="17"/>
  <c r="AS10" i="17"/>
  <c r="V62" i="17"/>
  <c r="U62" i="17"/>
  <c r="AY9" i="17"/>
  <c r="BB9" i="17" s="1"/>
  <c r="BI70" i="17"/>
  <c r="BF80" i="17"/>
  <c r="BJ79" i="17"/>
  <c r="AP16" i="17"/>
  <c r="AM17" i="17"/>
  <c r="AW10" i="17"/>
  <c r="AK11" i="17" s="1"/>
  <c r="BN10" i="17"/>
  <c r="BQ10" i="17"/>
  <c r="AU9" i="17"/>
  <c r="AI10" i="17" s="1"/>
  <c r="BO9" i="17"/>
  <c r="BL9" i="17"/>
  <c r="BG69" i="17"/>
  <c r="BK68" i="17"/>
  <c r="T64" i="17"/>
  <c r="AM14" i="13"/>
  <c r="AP14" i="13" s="1"/>
  <c r="AZ10" i="13"/>
  <c r="BC10" i="13" s="1"/>
  <c r="BQ11" i="13"/>
  <c r="BP12" i="13"/>
  <c r="AY11" i="13"/>
  <c r="BB11" i="13" s="1"/>
  <c r="BN11" i="13"/>
  <c r="AW11" i="13"/>
  <c r="AK12" i="13" s="1"/>
  <c r="AT12" i="13" s="1"/>
  <c r="BM12" i="13"/>
  <c r="AV12" i="13"/>
  <c r="AJ13" i="13" s="1"/>
  <c r="AS13" i="13" s="1"/>
  <c r="U64" i="13"/>
  <c r="V65" i="13"/>
  <c r="T64" i="13"/>
  <c r="AN14" i="13"/>
  <c r="AQ14" i="13" s="1"/>
  <c r="L11" i="7"/>
  <c r="G12" i="7"/>
  <c r="AX9" i="18" l="1"/>
  <c r="BA9" i="18" s="1"/>
  <c r="BD9" i="18" s="1"/>
  <c r="AL16" i="18"/>
  <c r="AO15" i="18"/>
  <c r="L15" i="20"/>
  <c r="G16" i="20"/>
  <c r="L18" i="19"/>
  <c r="G19" i="19"/>
  <c r="BF70" i="18"/>
  <c r="BJ69" i="18"/>
  <c r="AM18" i="18"/>
  <c r="AP17" i="18"/>
  <c r="T64" i="18"/>
  <c r="BI79" i="18"/>
  <c r="BE80" i="18"/>
  <c r="AN17" i="18"/>
  <c r="AQ16" i="18"/>
  <c r="AV10" i="18"/>
  <c r="AJ11" i="18" s="1"/>
  <c r="BP10" i="18"/>
  <c r="BM10" i="18"/>
  <c r="V63" i="18"/>
  <c r="BG81" i="18"/>
  <c r="BK80" i="18"/>
  <c r="U63" i="18"/>
  <c r="AT11" i="18"/>
  <c r="BF80" i="18"/>
  <c r="BJ79" i="18"/>
  <c r="BI70" i="18"/>
  <c r="AR10" i="18"/>
  <c r="AZ10" i="18"/>
  <c r="BC10" i="18" s="1"/>
  <c r="BG70" i="17"/>
  <c r="BK69" i="17"/>
  <c r="AT11" i="17"/>
  <c r="U63" i="17"/>
  <c r="AO16" i="17"/>
  <c r="AL17" i="17"/>
  <c r="AV10" i="17"/>
  <c r="AJ11" i="17" s="1"/>
  <c r="AY10" i="17"/>
  <c r="BB10" i="17" s="1"/>
  <c r="BP10" i="17"/>
  <c r="BM10" i="17"/>
  <c r="T65" i="17"/>
  <c r="AM18" i="17"/>
  <c r="AP17" i="17"/>
  <c r="BF81" i="17"/>
  <c r="BJ80" i="17"/>
  <c r="V63" i="17"/>
  <c r="AR10" i="17"/>
  <c r="BG81" i="17"/>
  <c r="BK80" i="17"/>
  <c r="AN17" i="17"/>
  <c r="AQ16" i="17"/>
  <c r="BF70" i="17"/>
  <c r="BJ69" i="17"/>
  <c r="BE80" i="17"/>
  <c r="BI79" i="17"/>
  <c r="AX9" i="17"/>
  <c r="BA9" i="17" s="1"/>
  <c r="AZ10" i="17"/>
  <c r="BC10" i="17" s="1"/>
  <c r="AZ11" i="13"/>
  <c r="BC11" i="13" s="1"/>
  <c r="AM15" i="13"/>
  <c r="AP15" i="13" s="1"/>
  <c r="BQ12" i="13"/>
  <c r="AV13" i="13"/>
  <c r="AJ14" i="13" s="1"/>
  <c r="AS14" i="13" s="1"/>
  <c r="BM14" i="13" s="1"/>
  <c r="BP13" i="13"/>
  <c r="AY12" i="13"/>
  <c r="BB12" i="13" s="1"/>
  <c r="BN12" i="13"/>
  <c r="AW12" i="13"/>
  <c r="AK13" i="13" s="1"/>
  <c r="AT13" i="13" s="1"/>
  <c r="BM13" i="13"/>
  <c r="T65" i="13"/>
  <c r="U65" i="13"/>
  <c r="V66" i="13"/>
  <c r="AN15" i="13"/>
  <c r="AQ15" i="13" s="1"/>
  <c r="L12" i="7"/>
  <c r="G13" i="7"/>
  <c r="AY10" i="18" l="1"/>
  <c r="BB10" i="18" s="1"/>
  <c r="AO16" i="18"/>
  <c r="AL17" i="18"/>
  <c r="G17" i="20"/>
  <c r="L16" i="20"/>
  <c r="G20" i="19"/>
  <c r="L19" i="19"/>
  <c r="BQ11" i="18"/>
  <c r="AZ11" i="18"/>
  <c r="BC11" i="18" s="1"/>
  <c r="AW11" i="18"/>
  <c r="AK12" i="18" s="1"/>
  <c r="BN11" i="18"/>
  <c r="BK81" i="18"/>
  <c r="BG82" i="18"/>
  <c r="BE81" i="18"/>
  <c r="BI80" i="18"/>
  <c r="BJ80" i="18"/>
  <c r="BF81" i="18"/>
  <c r="U64" i="18"/>
  <c r="V64" i="18"/>
  <c r="AS11" i="18"/>
  <c r="AN18" i="18"/>
  <c r="AQ17" i="18"/>
  <c r="BJ70" i="18"/>
  <c r="AU10" i="18"/>
  <c r="AI11" i="18" s="1"/>
  <c r="BO10" i="18"/>
  <c r="AX10" i="18"/>
  <c r="BA10" i="18" s="1"/>
  <c r="BD10" i="18" s="1"/>
  <c r="BL10" i="18"/>
  <c r="T65" i="18"/>
  <c r="AM19" i="18"/>
  <c r="AP18" i="18"/>
  <c r="BF82" i="17"/>
  <c r="BJ81" i="17"/>
  <c r="BQ11" i="17"/>
  <c r="AW11" i="17"/>
  <c r="AK12" i="17" s="1"/>
  <c r="BN11" i="17"/>
  <c r="BG82" i="17"/>
  <c r="BK81" i="17"/>
  <c r="BK70" i="17"/>
  <c r="BE81" i="17"/>
  <c r="BI80" i="17"/>
  <c r="BJ70" i="17"/>
  <c r="AS11" i="17"/>
  <c r="U64" i="17"/>
  <c r="AM19" i="17"/>
  <c r="AP18" i="17"/>
  <c r="AO17" i="17"/>
  <c r="AL18" i="17"/>
  <c r="AN18" i="17"/>
  <c r="AQ17" i="17"/>
  <c r="BO10" i="17"/>
  <c r="AU10" i="17"/>
  <c r="AI11" i="17" s="1"/>
  <c r="BL10" i="17"/>
  <c r="V64" i="17"/>
  <c r="T66" i="17"/>
  <c r="AV14" i="13"/>
  <c r="AJ15" i="13" s="1"/>
  <c r="AS15" i="13" s="1"/>
  <c r="BP15" i="13" s="1"/>
  <c r="AM16" i="13"/>
  <c r="AP16" i="13" s="1"/>
  <c r="AZ12" i="13"/>
  <c r="BC12" i="13" s="1"/>
  <c r="BP14" i="13"/>
  <c r="BQ13" i="13"/>
  <c r="AY13" i="13"/>
  <c r="BB13" i="13" s="1"/>
  <c r="BN13" i="13"/>
  <c r="AW13" i="13"/>
  <c r="AK14" i="13" s="1"/>
  <c r="AT14" i="13" s="1"/>
  <c r="T66" i="13"/>
  <c r="U66" i="13"/>
  <c r="V67" i="13"/>
  <c r="AN16" i="13"/>
  <c r="AQ16" i="13" s="1"/>
  <c r="L13" i="7"/>
  <c r="G14" i="7"/>
  <c r="AO17" i="18" l="1"/>
  <c r="AL18" i="18"/>
  <c r="AX10" i="17"/>
  <c r="BA10" i="17" s="1"/>
  <c r="L17" i="20"/>
  <c r="G18" i="20"/>
  <c r="L20" i="19"/>
  <c r="G21" i="19"/>
  <c r="AP19" i="18"/>
  <c r="AM20" i="18"/>
  <c r="AT12" i="18"/>
  <c r="AR11" i="18"/>
  <c r="AQ18" i="18"/>
  <c r="AN19" i="18"/>
  <c r="T66" i="18"/>
  <c r="V65" i="18"/>
  <c r="BF82" i="18"/>
  <c r="BJ81" i="18"/>
  <c r="U65" i="18"/>
  <c r="BG83" i="18"/>
  <c r="BK82" i="18"/>
  <c r="AV11" i="18"/>
  <c r="AJ12" i="18" s="1"/>
  <c r="BP11" i="18"/>
  <c r="BM11" i="18"/>
  <c r="BI81" i="18"/>
  <c r="BE82" i="18"/>
  <c r="BI81" i="17"/>
  <c r="BE82" i="17"/>
  <c r="BG83" i="17"/>
  <c r="BK82" i="17"/>
  <c r="BJ82" i="17"/>
  <c r="BF83" i="17"/>
  <c r="AL19" i="17"/>
  <c r="AO18" i="17"/>
  <c r="V65" i="17"/>
  <c r="AR11" i="17"/>
  <c r="AQ18" i="17"/>
  <c r="AN19" i="17"/>
  <c r="AZ11" i="17"/>
  <c r="BC11" i="17" s="1"/>
  <c r="T67" i="17"/>
  <c r="AP19" i="17"/>
  <c r="AM20" i="17"/>
  <c r="U65" i="17"/>
  <c r="AT12" i="17"/>
  <c r="BM11" i="17"/>
  <c r="BP11" i="17"/>
  <c r="AV11" i="17"/>
  <c r="AJ12" i="17" s="1"/>
  <c r="AY14" i="13"/>
  <c r="BB14" i="13" s="1"/>
  <c r="AV15" i="13"/>
  <c r="AJ16" i="13" s="1"/>
  <c r="AS16" i="13" s="1"/>
  <c r="BP16" i="13" s="1"/>
  <c r="BM15" i="13"/>
  <c r="AM17" i="13"/>
  <c r="AP17" i="13" s="1"/>
  <c r="BQ14" i="13"/>
  <c r="AZ13" i="13"/>
  <c r="BC13" i="13" s="1"/>
  <c r="AW14" i="13"/>
  <c r="AK15" i="13" s="1"/>
  <c r="AT15" i="13" s="1"/>
  <c r="BN14" i="13"/>
  <c r="V68" i="13"/>
  <c r="T67" i="13"/>
  <c r="U67" i="13"/>
  <c r="AN17" i="13"/>
  <c r="AQ17" i="13" s="1"/>
  <c r="L14" i="7"/>
  <c r="G15" i="7"/>
  <c r="AY11" i="17" l="1"/>
  <c r="BB11" i="17" s="1"/>
  <c r="AZ14" i="13"/>
  <c r="BC14" i="13" s="1"/>
  <c r="AO18" i="18"/>
  <c r="AL19" i="18"/>
  <c r="AV16" i="13"/>
  <c r="AJ17" i="13" s="1"/>
  <c r="AS17" i="13" s="1"/>
  <c r="AY11" i="18"/>
  <c r="BB11" i="18" s="1"/>
  <c r="BM16" i="13"/>
  <c r="L18" i="20"/>
  <c r="G19" i="20"/>
  <c r="G22" i="19"/>
  <c r="L21" i="19"/>
  <c r="AP20" i="18"/>
  <c r="AM21" i="18"/>
  <c r="BE83" i="18"/>
  <c r="BI82" i="18"/>
  <c r="V66" i="18"/>
  <c r="AS12" i="18"/>
  <c r="BJ82" i="18"/>
  <c r="BF83" i="18"/>
  <c r="AQ19" i="18"/>
  <c r="AN20" i="18"/>
  <c r="AW12" i="18"/>
  <c r="AK13" i="18" s="1"/>
  <c r="BQ12" i="18"/>
  <c r="BN12" i="18"/>
  <c r="BK83" i="18"/>
  <c r="BG84" i="18"/>
  <c r="T67" i="18"/>
  <c r="AX11" i="18"/>
  <c r="BA11" i="18" s="1"/>
  <c r="BD11" i="18" s="1"/>
  <c r="AU11" i="18"/>
  <c r="AI12" i="18" s="1"/>
  <c r="BO11" i="18"/>
  <c r="BL11" i="18"/>
  <c r="U66" i="18"/>
  <c r="AU11" i="17"/>
  <c r="AI12" i="17" s="1"/>
  <c r="BL11" i="17"/>
  <c r="BO11" i="17"/>
  <c r="BK83" i="17"/>
  <c r="BG84" i="17"/>
  <c r="BF84" i="17"/>
  <c r="BJ83" i="17"/>
  <c r="AS12" i="17"/>
  <c r="AW12" i="17"/>
  <c r="AK13" i="17" s="1"/>
  <c r="BQ12" i="17"/>
  <c r="BN12" i="17"/>
  <c r="AP20" i="17"/>
  <c r="AM21" i="17"/>
  <c r="T68" i="17"/>
  <c r="AQ19" i="17"/>
  <c r="AN20" i="17"/>
  <c r="AL20" i="17"/>
  <c r="AO19" i="17"/>
  <c r="BI82" i="17"/>
  <c r="BE83" i="17"/>
  <c r="V66" i="17"/>
  <c r="U66" i="17"/>
  <c r="AY15" i="13"/>
  <c r="BB15" i="13" s="1"/>
  <c r="AM18" i="13"/>
  <c r="AP18" i="13" s="1"/>
  <c r="BQ15" i="13"/>
  <c r="BP17" i="13"/>
  <c r="AY16" i="13"/>
  <c r="BB16" i="13" s="1"/>
  <c r="AW15" i="13"/>
  <c r="AK16" i="13" s="1"/>
  <c r="AT16" i="13" s="1"/>
  <c r="BN15" i="13"/>
  <c r="BM17" i="13"/>
  <c r="U68" i="13"/>
  <c r="V69" i="13"/>
  <c r="T68" i="13"/>
  <c r="AV17" i="13"/>
  <c r="AJ18" i="13" s="1"/>
  <c r="AN18" i="13"/>
  <c r="AQ18" i="13" s="1"/>
  <c r="L15" i="7"/>
  <c r="G16" i="7"/>
  <c r="AX11" i="17" l="1"/>
  <c r="BA11" i="17" s="1"/>
  <c r="AO19" i="18"/>
  <c r="AL20" i="18"/>
  <c r="AM19" i="13"/>
  <c r="AP19" i="13" s="1"/>
  <c r="AZ12" i="18"/>
  <c r="BC12" i="18" s="1"/>
  <c r="L19" i="20"/>
  <c r="G20" i="20"/>
  <c r="L22" i="19"/>
  <c r="G23" i="19"/>
  <c r="AM22" i="18"/>
  <c r="AP21" i="18"/>
  <c r="AR12" i="18"/>
  <c r="AT13" i="18"/>
  <c r="BJ83" i="18"/>
  <c r="BF84" i="18"/>
  <c r="BG85" i="18"/>
  <c r="BK84" i="18"/>
  <c r="BP12" i="18"/>
  <c r="AV12" i="18"/>
  <c r="AJ13" i="18" s="1"/>
  <c r="BM12" i="18"/>
  <c r="U67" i="18"/>
  <c r="V67" i="18"/>
  <c r="BE84" i="18"/>
  <c r="BI83" i="18"/>
  <c r="T68" i="18"/>
  <c r="AN21" i="18"/>
  <c r="AQ20" i="18"/>
  <c r="AO20" i="17"/>
  <c r="AL21" i="17"/>
  <c r="AT13" i="17"/>
  <c r="BF85" i="17"/>
  <c r="BJ84" i="17"/>
  <c r="AR12" i="17"/>
  <c r="U67" i="17"/>
  <c r="AM22" i="17"/>
  <c r="AP21" i="17"/>
  <c r="BK84" i="17"/>
  <c r="BG85" i="17"/>
  <c r="AZ12" i="17"/>
  <c r="BC12" i="17" s="1"/>
  <c r="BE84" i="17"/>
  <c r="BI83" i="17"/>
  <c r="V67" i="17"/>
  <c r="AN21" i="17"/>
  <c r="AQ20" i="17"/>
  <c r="T69" i="17"/>
  <c r="BP12" i="17"/>
  <c r="AY12" i="17"/>
  <c r="BB12" i="17" s="1"/>
  <c r="AV12" i="17"/>
  <c r="AJ13" i="17" s="1"/>
  <c r="BM12" i="17"/>
  <c r="AY17" i="13"/>
  <c r="BB17" i="13" s="1"/>
  <c r="AS18" i="13"/>
  <c r="BQ16" i="13"/>
  <c r="AZ15" i="13"/>
  <c r="BC15" i="13" s="1"/>
  <c r="BP18" i="13"/>
  <c r="BN16" i="13"/>
  <c r="AW16" i="13"/>
  <c r="AK17" i="13" s="1"/>
  <c r="AT17" i="13" s="1"/>
  <c r="BM18" i="13"/>
  <c r="T69" i="13"/>
  <c r="U69" i="13"/>
  <c r="V70" i="13"/>
  <c r="AV18" i="13"/>
  <c r="AJ19" i="13" s="1"/>
  <c r="AM20" i="13"/>
  <c r="AP20" i="13" s="1"/>
  <c r="AN19" i="13"/>
  <c r="AQ19" i="13" s="1"/>
  <c r="L16" i="7"/>
  <c r="G17" i="7"/>
  <c r="AS19" i="13" l="1"/>
  <c r="AO20" i="18"/>
  <c r="AL21" i="18"/>
  <c r="AY12" i="18"/>
  <c r="BB12" i="18" s="1"/>
  <c r="G21" i="20"/>
  <c r="L20" i="20"/>
  <c r="G24" i="19"/>
  <c r="L23" i="19"/>
  <c r="AN22" i="18"/>
  <c r="AQ21" i="18"/>
  <c r="AS13" i="18"/>
  <c r="BK85" i="18"/>
  <c r="BG86" i="18"/>
  <c r="BJ84" i="18"/>
  <c r="BF85" i="18"/>
  <c r="AU12" i="18"/>
  <c r="AI13" i="18" s="1"/>
  <c r="BO12" i="18"/>
  <c r="BL12" i="18"/>
  <c r="AM23" i="18"/>
  <c r="AP22" i="18"/>
  <c r="V68" i="18"/>
  <c r="AW13" i="18"/>
  <c r="AK14" i="18" s="1"/>
  <c r="BQ13" i="18"/>
  <c r="BN13" i="18"/>
  <c r="T69" i="18"/>
  <c r="BE85" i="18"/>
  <c r="BI84" i="18"/>
  <c r="U68" i="18"/>
  <c r="BG86" i="17"/>
  <c r="BK85" i="17"/>
  <c r="AM23" i="17"/>
  <c r="AP22" i="17"/>
  <c r="AZ13" i="17"/>
  <c r="BC13" i="17" s="1"/>
  <c r="AW13" i="17"/>
  <c r="AK14" i="17" s="1"/>
  <c r="BN13" i="17"/>
  <c r="BQ13" i="17"/>
  <c r="BO12" i="17"/>
  <c r="AU12" i="17"/>
  <c r="AI13" i="17" s="1"/>
  <c r="BL12" i="17"/>
  <c r="AO21" i="17"/>
  <c r="AL22" i="17"/>
  <c r="AS13" i="17"/>
  <c r="V68" i="17"/>
  <c r="BE85" i="17"/>
  <c r="BI84" i="17"/>
  <c r="BF86" i="17"/>
  <c r="BJ85" i="17"/>
  <c r="T70" i="17"/>
  <c r="AN22" i="17"/>
  <c r="AQ21" i="17"/>
  <c r="U68" i="17"/>
  <c r="AZ16" i="13"/>
  <c r="BC16" i="13" s="1"/>
  <c r="BQ17" i="13"/>
  <c r="BP19" i="13"/>
  <c r="AY18" i="13"/>
  <c r="BB18" i="13" s="1"/>
  <c r="AW17" i="13"/>
  <c r="AK18" i="13" s="1"/>
  <c r="AT18" i="13" s="1"/>
  <c r="BN17" i="13"/>
  <c r="BM19" i="13"/>
  <c r="T70" i="13"/>
  <c r="V71" i="13"/>
  <c r="U70" i="13"/>
  <c r="AV19" i="13"/>
  <c r="AJ20" i="13" s="1"/>
  <c r="AS20" i="13" s="1"/>
  <c r="AN20" i="13"/>
  <c r="AQ20" i="13" s="1"/>
  <c r="AM21" i="13"/>
  <c r="AP21" i="13" s="1"/>
  <c r="L17" i="7"/>
  <c r="G18" i="7"/>
  <c r="AZ13" i="18" l="1"/>
  <c r="BC13" i="18" s="1"/>
  <c r="AL22" i="18"/>
  <c r="AO21" i="18"/>
  <c r="AX12" i="18"/>
  <c r="BA12" i="18" s="1"/>
  <c r="BD12" i="18" s="1"/>
  <c r="L21" i="20"/>
  <c r="G22" i="20"/>
  <c r="L24" i="19"/>
  <c r="G25" i="19"/>
  <c r="V69" i="18"/>
  <c r="AP23" i="18"/>
  <c r="AM24" i="18"/>
  <c r="BG87" i="18"/>
  <c r="BK86" i="18"/>
  <c r="T70" i="18"/>
  <c r="U69" i="18"/>
  <c r="BI85" i="18"/>
  <c r="BE86" i="18"/>
  <c r="BF86" i="18"/>
  <c r="BJ85" i="18"/>
  <c r="AT14" i="18"/>
  <c r="AR13" i="18"/>
  <c r="AV13" i="18"/>
  <c r="AJ14" i="18" s="1"/>
  <c r="BP13" i="18"/>
  <c r="BM13" i="18"/>
  <c r="AQ22" i="18"/>
  <c r="AN23" i="18"/>
  <c r="V69" i="17"/>
  <c r="AQ22" i="17"/>
  <c r="AN23" i="17"/>
  <c r="AV13" i="17"/>
  <c r="AJ14" i="17" s="1"/>
  <c r="BP13" i="17"/>
  <c r="BM13" i="17"/>
  <c r="AY13" i="17"/>
  <c r="BB13" i="17" s="1"/>
  <c r="AX12" i="17"/>
  <c r="BA12" i="17" s="1"/>
  <c r="BG87" i="17"/>
  <c r="BK86" i="17"/>
  <c r="AL23" i="17"/>
  <c r="AO22" i="17"/>
  <c r="AR13" i="17"/>
  <c r="U69" i="17"/>
  <c r="T71" i="17"/>
  <c r="BJ86" i="17"/>
  <c r="BF87" i="17"/>
  <c r="BI85" i="17"/>
  <c r="BE86" i="17"/>
  <c r="AT14" i="17"/>
  <c r="AP23" i="17"/>
  <c r="AM24" i="17"/>
  <c r="BQ18" i="13"/>
  <c r="AZ17" i="13"/>
  <c r="BC17" i="13" s="1"/>
  <c r="BP20" i="13"/>
  <c r="AY19" i="13"/>
  <c r="BB19" i="13" s="1"/>
  <c r="AW18" i="13"/>
  <c r="AK19" i="13" s="1"/>
  <c r="AT19" i="13" s="1"/>
  <c r="BN18" i="13"/>
  <c r="BM20" i="13"/>
  <c r="T71" i="13"/>
  <c r="V72" i="13"/>
  <c r="U71" i="13"/>
  <c r="AV20" i="13"/>
  <c r="AJ21" i="13" s="1"/>
  <c r="AS21" i="13" s="1"/>
  <c r="AM22" i="13"/>
  <c r="AP22" i="13" s="1"/>
  <c r="AN21" i="13"/>
  <c r="AQ21" i="13" s="1"/>
  <c r="L18" i="7"/>
  <c r="G19" i="7"/>
  <c r="AZ18" i="13" l="1"/>
  <c r="BC18" i="13" s="1"/>
  <c r="AL23" i="18"/>
  <c r="AO22" i="18"/>
  <c r="L22" i="20"/>
  <c r="G23" i="20"/>
  <c r="G26" i="19"/>
  <c r="L25" i="19"/>
  <c r="T71" i="18"/>
  <c r="BK87" i="18"/>
  <c r="BG88" i="18"/>
  <c r="AW14" i="18"/>
  <c r="AK15" i="18" s="1"/>
  <c r="BQ14" i="18"/>
  <c r="BN14" i="18"/>
  <c r="U70" i="18"/>
  <c r="BO13" i="18"/>
  <c r="AX13" i="18"/>
  <c r="BA13" i="18" s="1"/>
  <c r="BD13" i="18" s="1"/>
  <c r="AU13" i="18"/>
  <c r="AI14" i="18" s="1"/>
  <c r="BL13" i="18"/>
  <c r="V70" i="18"/>
  <c r="AS14" i="18"/>
  <c r="AQ23" i="18"/>
  <c r="AN24" i="18"/>
  <c r="BJ86" i="18"/>
  <c r="BF87" i="18"/>
  <c r="BE87" i="18"/>
  <c r="BI86" i="18"/>
  <c r="AP24" i="18"/>
  <c r="AM25" i="18"/>
  <c r="AY13" i="18"/>
  <c r="BB13" i="18" s="1"/>
  <c r="T72" i="17"/>
  <c r="AS14" i="17"/>
  <c r="AP24" i="17"/>
  <c r="AM25" i="17"/>
  <c r="BO13" i="17"/>
  <c r="AU13" i="17"/>
  <c r="AI14" i="17" s="1"/>
  <c r="BL13" i="17"/>
  <c r="AL24" i="17"/>
  <c r="AO23" i="17"/>
  <c r="V70" i="17"/>
  <c r="BJ87" i="17"/>
  <c r="BF88" i="17"/>
  <c r="BN14" i="17"/>
  <c r="BQ14" i="17"/>
  <c r="AW14" i="17"/>
  <c r="AK15" i="17" s="1"/>
  <c r="BE87" i="17"/>
  <c r="BI86" i="17"/>
  <c r="U70" i="17"/>
  <c r="BK87" i="17"/>
  <c r="BG88" i="17"/>
  <c r="AQ23" i="17"/>
  <c r="AN24" i="17"/>
  <c r="BP21" i="13"/>
  <c r="BQ19" i="13"/>
  <c r="AY20" i="13"/>
  <c r="BB20" i="13" s="1"/>
  <c r="BN19" i="13"/>
  <c r="AW19" i="13"/>
  <c r="AK20" i="13" s="1"/>
  <c r="AT20" i="13" s="1"/>
  <c r="BM21" i="13"/>
  <c r="U72" i="13"/>
  <c r="T72" i="13"/>
  <c r="V73" i="13"/>
  <c r="AN22" i="13"/>
  <c r="AQ22" i="13" s="1"/>
  <c r="AM23" i="13"/>
  <c r="AP23" i="13" s="1"/>
  <c r="AV21" i="13"/>
  <c r="AJ22" i="13" s="1"/>
  <c r="AS22" i="13" s="1"/>
  <c r="G20" i="7"/>
  <c r="L19" i="7"/>
  <c r="AL24" i="18" l="1"/>
  <c r="AO23" i="18"/>
  <c r="L23" i="20"/>
  <c r="G24" i="20"/>
  <c r="L26" i="19"/>
  <c r="G27" i="19"/>
  <c r="BI87" i="18"/>
  <c r="BE88" i="18"/>
  <c r="U71" i="18"/>
  <c r="AT15" i="18"/>
  <c r="V71" i="18"/>
  <c r="AM26" i="18"/>
  <c r="AP25" i="18"/>
  <c r="BF88" i="18"/>
  <c r="BJ87" i="18"/>
  <c r="AR14" i="18"/>
  <c r="AZ14" i="18"/>
  <c r="BC14" i="18" s="1"/>
  <c r="AN25" i="18"/>
  <c r="AQ24" i="18"/>
  <c r="BP14" i="18"/>
  <c r="AV14" i="18"/>
  <c r="AJ15" i="18" s="1"/>
  <c r="BM14" i="18"/>
  <c r="BG89" i="18"/>
  <c r="BK88" i="18"/>
  <c r="T72" i="18"/>
  <c r="BF89" i="17"/>
  <c r="BJ88" i="17"/>
  <c r="AR14" i="17"/>
  <c r="U71" i="17"/>
  <c r="BE88" i="17"/>
  <c r="BI87" i="17"/>
  <c r="AM26" i="17"/>
  <c r="AP25" i="17"/>
  <c r="AX13" i="17"/>
  <c r="BA13" i="17" s="1"/>
  <c r="AZ14" i="17"/>
  <c r="BC14" i="17" s="1"/>
  <c r="AN25" i="17"/>
  <c r="AQ24" i="17"/>
  <c r="BK88" i="17"/>
  <c r="BG89" i="17"/>
  <c r="AT15" i="17"/>
  <c r="V71" i="17"/>
  <c r="T73" i="17"/>
  <c r="AO24" i="17"/>
  <c r="AL25" i="17"/>
  <c r="AV14" i="17"/>
  <c r="AJ15" i="17" s="1"/>
  <c r="BM14" i="17"/>
  <c r="BP14" i="17"/>
  <c r="BQ20" i="13"/>
  <c r="AY21" i="13"/>
  <c r="BB21" i="13" s="1"/>
  <c r="BP22" i="13"/>
  <c r="AZ19" i="13"/>
  <c r="BC19" i="13" s="1"/>
  <c r="AW20" i="13"/>
  <c r="AK21" i="13" s="1"/>
  <c r="AT21" i="13" s="1"/>
  <c r="BN20" i="13"/>
  <c r="BM22" i="13"/>
  <c r="V74" i="13"/>
  <c r="U73" i="13"/>
  <c r="T73" i="13"/>
  <c r="AV22" i="13"/>
  <c r="AJ23" i="13" s="1"/>
  <c r="AS23" i="13" s="1"/>
  <c r="AN23" i="13"/>
  <c r="AQ23" i="13" s="1"/>
  <c r="AM24" i="13"/>
  <c r="AP24" i="13" s="1"/>
  <c r="L20" i="7"/>
  <c r="G21" i="7"/>
  <c r="AY14" i="17" l="1"/>
  <c r="BB14" i="17" s="1"/>
  <c r="AO24" i="18"/>
  <c r="AL25" i="18"/>
  <c r="G25" i="20"/>
  <c r="L24" i="20"/>
  <c r="G28" i="19"/>
  <c r="L27" i="19"/>
  <c r="T73" i="18"/>
  <c r="BE89" i="18"/>
  <c r="BI88" i="18"/>
  <c r="BK89" i="18"/>
  <c r="BG90" i="18"/>
  <c r="AN26" i="18"/>
  <c r="AQ25" i="18"/>
  <c r="AU14" i="18"/>
  <c r="AI15" i="18" s="1"/>
  <c r="BO14" i="18"/>
  <c r="AX14" i="18"/>
  <c r="BA14" i="18" s="1"/>
  <c r="BD14" i="18" s="1"/>
  <c r="BL14" i="18"/>
  <c r="BJ88" i="18"/>
  <c r="BF89" i="18"/>
  <c r="AS15" i="18"/>
  <c r="AM27" i="18"/>
  <c r="AP26" i="18"/>
  <c r="V72" i="18"/>
  <c r="U72" i="18"/>
  <c r="BQ15" i="18"/>
  <c r="AZ15" i="18"/>
  <c r="BC15" i="18" s="1"/>
  <c r="AW15" i="18"/>
  <c r="AK16" i="18" s="1"/>
  <c r="BN15" i="18"/>
  <c r="AY14" i="18"/>
  <c r="BB14" i="18" s="1"/>
  <c r="T74" i="17"/>
  <c r="AU14" i="17"/>
  <c r="AI15" i="17" s="1"/>
  <c r="BO14" i="17"/>
  <c r="AX14" i="17"/>
  <c r="BA14" i="17" s="1"/>
  <c r="BL14" i="17"/>
  <c r="AN26" i="17"/>
  <c r="AQ25" i="17"/>
  <c r="BF90" i="17"/>
  <c r="BJ89" i="17"/>
  <c r="AO25" i="17"/>
  <c r="AL26" i="17"/>
  <c r="V72" i="17"/>
  <c r="BK89" i="17"/>
  <c r="BG90" i="17"/>
  <c r="U72" i="17"/>
  <c r="BQ15" i="17"/>
  <c r="AW15" i="17"/>
  <c r="AK16" i="17" s="1"/>
  <c r="BN15" i="17"/>
  <c r="AS15" i="17"/>
  <c r="BE89" i="17"/>
  <c r="BI88" i="17"/>
  <c r="AM27" i="17"/>
  <c r="AP26" i="17"/>
  <c r="BP23" i="13"/>
  <c r="AZ20" i="13"/>
  <c r="BC20" i="13" s="1"/>
  <c r="BQ21" i="13"/>
  <c r="AZ21" i="13"/>
  <c r="BC21" i="13" s="1"/>
  <c r="AY22" i="13"/>
  <c r="BB22" i="13" s="1"/>
  <c r="BN21" i="13"/>
  <c r="AW21" i="13"/>
  <c r="AK22" i="13" s="1"/>
  <c r="AT22" i="13" s="1"/>
  <c r="BM23" i="13"/>
  <c r="V75" i="13"/>
  <c r="U74" i="13"/>
  <c r="T74" i="13"/>
  <c r="AN24" i="13"/>
  <c r="AQ24" i="13" s="1"/>
  <c r="AM25" i="13"/>
  <c r="AP25" i="13" s="1"/>
  <c r="AV23" i="13"/>
  <c r="AJ24" i="13" s="1"/>
  <c r="AS24" i="13" s="1"/>
  <c r="G22" i="7"/>
  <c r="L21" i="7"/>
  <c r="AY23" i="13" l="1"/>
  <c r="BB23" i="13" s="1"/>
  <c r="AO25" i="18"/>
  <c r="AL26" i="18"/>
  <c r="L25" i="20"/>
  <c r="G26" i="20"/>
  <c r="L28" i="19"/>
  <c r="G29" i="19"/>
  <c r="AQ26" i="18"/>
  <c r="AN27" i="18"/>
  <c r="BI89" i="18"/>
  <c r="BE90" i="18"/>
  <c r="AP27" i="18"/>
  <c r="AM28" i="18"/>
  <c r="AT16" i="18"/>
  <c r="U73" i="18"/>
  <c r="BF90" i="18"/>
  <c r="BJ89" i="18"/>
  <c r="T74" i="18"/>
  <c r="AV15" i="18"/>
  <c r="AJ16" i="18" s="1"/>
  <c r="BP15" i="18"/>
  <c r="BM15" i="18"/>
  <c r="V73" i="18"/>
  <c r="AR15" i="18"/>
  <c r="BG91" i="18"/>
  <c r="BK90" i="18"/>
  <c r="BM15" i="17"/>
  <c r="AY15" i="17"/>
  <c r="BB15" i="17" s="1"/>
  <c r="BP15" i="17"/>
  <c r="AV15" i="17"/>
  <c r="AJ16" i="17" s="1"/>
  <c r="T75" i="17"/>
  <c r="AP27" i="17"/>
  <c r="AM28" i="17"/>
  <c r="BI89" i="17"/>
  <c r="BE90" i="17"/>
  <c r="AL27" i="17"/>
  <c r="AO26" i="17"/>
  <c r="AQ26" i="17"/>
  <c r="AN27" i="17"/>
  <c r="AR15" i="17"/>
  <c r="AZ15" i="17"/>
  <c r="BC15" i="17" s="1"/>
  <c r="U73" i="17"/>
  <c r="V73" i="17"/>
  <c r="AT16" i="17"/>
  <c r="BJ90" i="17"/>
  <c r="BF91" i="17"/>
  <c r="BG91" i="17"/>
  <c r="BK90" i="17"/>
  <c r="BP24" i="13"/>
  <c r="BQ22" i="13"/>
  <c r="BN22" i="13"/>
  <c r="AW22" i="13"/>
  <c r="AK23" i="13" s="1"/>
  <c r="AT23" i="13" s="1"/>
  <c r="BM24" i="13"/>
  <c r="T75" i="13"/>
  <c r="U75" i="13"/>
  <c r="V76" i="13"/>
  <c r="AV24" i="13"/>
  <c r="AJ25" i="13" s="1"/>
  <c r="AS25" i="13" s="1"/>
  <c r="AN25" i="13"/>
  <c r="AQ25" i="13" s="1"/>
  <c r="AM26" i="13"/>
  <c r="AP26" i="13" s="1"/>
  <c r="L22" i="7"/>
  <c r="G23" i="7"/>
  <c r="AO26" i="18" l="1"/>
  <c r="AL27" i="18"/>
  <c r="AY15" i="18"/>
  <c r="BB15" i="18" s="1"/>
  <c r="L26" i="20"/>
  <c r="G27" i="20"/>
  <c r="G30" i="19"/>
  <c r="L29" i="19"/>
  <c r="BK91" i="18"/>
  <c r="BG92" i="18"/>
  <c r="V74" i="18"/>
  <c r="AS16" i="18"/>
  <c r="AQ27" i="18"/>
  <c r="AN28" i="18"/>
  <c r="AW16" i="18"/>
  <c r="AK17" i="18" s="1"/>
  <c r="BQ16" i="18"/>
  <c r="BN16" i="18"/>
  <c r="BI90" i="18"/>
  <c r="BE91" i="18"/>
  <c r="BO15" i="18"/>
  <c r="AU15" i="18"/>
  <c r="AI16" i="18" s="1"/>
  <c r="BL15" i="18"/>
  <c r="T75" i="18"/>
  <c r="BJ90" i="18"/>
  <c r="BF91" i="18"/>
  <c r="U74" i="18"/>
  <c r="AP28" i="18"/>
  <c r="AM29" i="18"/>
  <c r="AW16" i="17"/>
  <c r="AK17" i="17" s="1"/>
  <c r="BQ16" i="17"/>
  <c r="BN16" i="17"/>
  <c r="AP28" i="17"/>
  <c r="AM29" i="17"/>
  <c r="AL28" i="17"/>
  <c r="AO27" i="17"/>
  <c r="BJ91" i="17"/>
  <c r="BF92" i="17"/>
  <c r="BI90" i="17"/>
  <c r="BE91" i="17"/>
  <c r="BK91" i="17"/>
  <c r="BG92" i="17"/>
  <c r="AU15" i="17"/>
  <c r="AI16" i="17" s="1"/>
  <c r="BL15" i="17"/>
  <c r="BO15" i="17"/>
  <c r="T76" i="17"/>
  <c r="V74" i="17"/>
  <c r="AQ27" i="17"/>
  <c r="AN28" i="17"/>
  <c r="U74" i="17"/>
  <c r="AS16" i="17"/>
  <c r="AY24" i="13"/>
  <c r="BB24" i="13" s="1"/>
  <c r="BP25" i="13"/>
  <c r="AZ22" i="13"/>
  <c r="BC22" i="13" s="1"/>
  <c r="BQ23" i="13"/>
  <c r="AW23" i="13"/>
  <c r="AK24" i="13" s="1"/>
  <c r="AT24" i="13" s="1"/>
  <c r="BN23" i="13"/>
  <c r="BM25" i="13"/>
  <c r="V77" i="13"/>
  <c r="T76" i="13"/>
  <c r="U76" i="13"/>
  <c r="AN26" i="13"/>
  <c r="AQ26" i="13" s="1"/>
  <c r="AM27" i="13"/>
  <c r="AP27" i="13" s="1"/>
  <c r="AV25" i="13"/>
  <c r="AJ26" i="13" s="1"/>
  <c r="AS26" i="13" s="1"/>
  <c r="G24" i="7"/>
  <c r="L23" i="7"/>
  <c r="AL28" i="18" l="1"/>
  <c r="AO27" i="18"/>
  <c r="AX15" i="18"/>
  <c r="BA15" i="18" s="1"/>
  <c r="BD15" i="18" s="1"/>
  <c r="L27" i="20"/>
  <c r="G28" i="20"/>
  <c r="L30" i="19"/>
  <c r="G31" i="19"/>
  <c r="BJ91" i="18"/>
  <c r="BF92" i="18"/>
  <c r="T76" i="18"/>
  <c r="AT17" i="18"/>
  <c r="BG93" i="18"/>
  <c r="BK92" i="18"/>
  <c r="U75" i="18"/>
  <c r="AR16" i="18"/>
  <c r="BE92" i="18"/>
  <c r="BI91" i="18"/>
  <c r="AZ16" i="18"/>
  <c r="BC16" i="18" s="1"/>
  <c r="AN29" i="18"/>
  <c r="AQ28" i="18"/>
  <c r="BP16" i="18"/>
  <c r="AY16" i="18"/>
  <c r="BB16" i="18" s="1"/>
  <c r="AV16" i="18"/>
  <c r="AJ17" i="18" s="1"/>
  <c r="BM16" i="18"/>
  <c r="AM30" i="18"/>
  <c r="AP29" i="18"/>
  <c r="V75" i="18"/>
  <c r="AN29" i="17"/>
  <c r="AQ28" i="17"/>
  <c r="U75" i="17"/>
  <c r="T77" i="17"/>
  <c r="AM30" i="17"/>
  <c r="AP29" i="17"/>
  <c r="AX15" i="17"/>
  <c r="BA15" i="17" s="1"/>
  <c r="AZ16" i="17"/>
  <c r="BC16" i="17" s="1"/>
  <c r="BP16" i="17"/>
  <c r="AV16" i="17"/>
  <c r="AJ17" i="17" s="1"/>
  <c r="BM16" i="17"/>
  <c r="V75" i="17"/>
  <c r="BK92" i="17"/>
  <c r="BG93" i="17"/>
  <c r="BJ92" i="17"/>
  <c r="BF93" i="17"/>
  <c r="AT17" i="17"/>
  <c r="AR16" i="17"/>
  <c r="BE92" i="17"/>
  <c r="BI91" i="17"/>
  <c r="AO28" i="17"/>
  <c r="AL29" i="17"/>
  <c r="AY26" i="13"/>
  <c r="BB26" i="13" s="1"/>
  <c r="BP26" i="13"/>
  <c r="BQ24" i="13"/>
  <c r="AY25" i="13"/>
  <c r="BB25" i="13" s="1"/>
  <c r="AZ23" i="13"/>
  <c r="BC23" i="13" s="1"/>
  <c r="AW24" i="13"/>
  <c r="AK25" i="13" s="1"/>
  <c r="AT25" i="13" s="1"/>
  <c r="BN24" i="13"/>
  <c r="BM26" i="13"/>
  <c r="U77" i="13"/>
  <c r="V78" i="13"/>
  <c r="T77" i="13"/>
  <c r="AV26" i="13"/>
  <c r="AJ27" i="13" s="1"/>
  <c r="AS27" i="13" s="1"/>
  <c r="AN27" i="13"/>
  <c r="AQ27" i="13" s="1"/>
  <c r="AM28" i="13"/>
  <c r="AP28" i="13" s="1"/>
  <c r="L24" i="7"/>
  <c r="G25" i="7"/>
  <c r="AO28" i="18" l="1"/>
  <c r="AL29" i="18"/>
  <c r="G29" i="20"/>
  <c r="L28" i="20"/>
  <c r="G32" i="19"/>
  <c r="L31" i="19"/>
  <c r="BF93" i="18"/>
  <c r="BJ92" i="18"/>
  <c r="AS17" i="18"/>
  <c r="BE93" i="18"/>
  <c r="BI92" i="18"/>
  <c r="U76" i="18"/>
  <c r="BG94" i="18"/>
  <c r="BK93" i="18"/>
  <c r="V76" i="18"/>
  <c r="AM31" i="18"/>
  <c r="AP30" i="18"/>
  <c r="AU16" i="18"/>
  <c r="AI17" i="18" s="1"/>
  <c r="BO16" i="18"/>
  <c r="BL16" i="18"/>
  <c r="AN30" i="18"/>
  <c r="AQ29" i="18"/>
  <c r="AW17" i="18"/>
  <c r="AK18" i="18" s="1"/>
  <c r="BQ17" i="18"/>
  <c r="BN17" i="18"/>
  <c r="T77" i="18"/>
  <c r="U76" i="17"/>
  <c r="AX16" i="17"/>
  <c r="BA16" i="17" s="1"/>
  <c r="AU16" i="17"/>
  <c r="AI17" i="17" s="1"/>
  <c r="BO16" i="17"/>
  <c r="BL16" i="17"/>
  <c r="BF94" i="17"/>
  <c r="BJ93" i="17"/>
  <c r="BG94" i="17"/>
  <c r="BK93" i="17"/>
  <c r="T78" i="17"/>
  <c r="AS17" i="17"/>
  <c r="AN30" i="17"/>
  <c r="AQ29" i="17"/>
  <c r="AO29" i="17"/>
  <c r="AL30" i="17"/>
  <c r="BE93" i="17"/>
  <c r="BI92" i="17"/>
  <c r="AW17" i="17"/>
  <c r="AK18" i="17" s="1"/>
  <c r="BQ17" i="17"/>
  <c r="BN17" i="17"/>
  <c r="V76" i="17"/>
  <c r="AM31" i="17"/>
  <c r="AP30" i="17"/>
  <c r="AY16" i="17"/>
  <c r="BB16" i="17" s="1"/>
  <c r="BQ25" i="13"/>
  <c r="BP27" i="13"/>
  <c r="AZ24" i="13"/>
  <c r="BC24" i="13" s="1"/>
  <c r="AW25" i="13"/>
  <c r="AK26" i="13" s="1"/>
  <c r="AT26" i="13" s="1"/>
  <c r="BN25" i="13"/>
  <c r="BM27" i="13"/>
  <c r="T78" i="13"/>
  <c r="V79" i="13"/>
  <c r="U78" i="13"/>
  <c r="AN28" i="13"/>
  <c r="AQ28" i="13" s="1"/>
  <c r="AM29" i="13"/>
  <c r="AP29" i="13" s="1"/>
  <c r="AV27" i="13"/>
  <c r="AJ28" i="13" s="1"/>
  <c r="AS28" i="13" s="1"/>
  <c r="G26" i="7"/>
  <c r="L25" i="7"/>
  <c r="AZ17" i="18" l="1"/>
  <c r="BC17" i="18" s="1"/>
  <c r="AL30" i="18"/>
  <c r="AO29" i="18"/>
  <c r="L29" i="20"/>
  <c r="G30" i="20"/>
  <c r="L32" i="19"/>
  <c r="G33" i="19"/>
  <c r="U77" i="18"/>
  <c r="T78" i="18"/>
  <c r="BG95" i="18"/>
  <c r="BK94" i="18"/>
  <c r="AV17" i="18"/>
  <c r="AJ18" i="18" s="1"/>
  <c r="BP17" i="18"/>
  <c r="BM17" i="18"/>
  <c r="BF94" i="18"/>
  <c r="BJ93" i="18"/>
  <c r="AX16" i="18"/>
  <c r="BA16" i="18" s="1"/>
  <c r="BD16" i="18" s="1"/>
  <c r="AP31" i="18"/>
  <c r="AM32" i="18"/>
  <c r="BI93" i="18"/>
  <c r="BE94" i="18"/>
  <c r="AT18" i="18"/>
  <c r="AQ30" i="18"/>
  <c r="AN31" i="18"/>
  <c r="AR17" i="18"/>
  <c r="V77" i="18"/>
  <c r="T79" i="17"/>
  <c r="AL31" i="17"/>
  <c r="AO30" i="17"/>
  <c r="BG95" i="17"/>
  <c r="BK94" i="17"/>
  <c r="BJ94" i="17"/>
  <c r="BF95" i="17"/>
  <c r="V77" i="17"/>
  <c r="AT18" i="17"/>
  <c r="AV17" i="17"/>
  <c r="AJ18" i="17" s="1"/>
  <c r="BP17" i="17"/>
  <c r="BM17" i="17"/>
  <c r="AY17" i="17"/>
  <c r="BB17" i="17" s="1"/>
  <c r="U77" i="17"/>
  <c r="AP31" i="17"/>
  <c r="AM32" i="17"/>
  <c r="AQ30" i="17"/>
  <c r="AN31" i="17"/>
  <c r="BI93" i="17"/>
  <c r="BE94" i="17"/>
  <c r="AR17" i="17"/>
  <c r="AZ17" i="17"/>
  <c r="BC17" i="17" s="1"/>
  <c r="BP28" i="13"/>
  <c r="AY28" i="13"/>
  <c r="BB28" i="13" s="1"/>
  <c r="AZ25" i="13"/>
  <c r="BC25" i="13" s="1"/>
  <c r="BQ26" i="13"/>
  <c r="AY27" i="13"/>
  <c r="BB27" i="13" s="1"/>
  <c r="AW26" i="13"/>
  <c r="AK27" i="13" s="1"/>
  <c r="AT27" i="13" s="1"/>
  <c r="BN26" i="13"/>
  <c r="BM28" i="13"/>
  <c r="U79" i="13"/>
  <c r="T79" i="13"/>
  <c r="V80" i="13"/>
  <c r="AV28" i="13"/>
  <c r="AJ29" i="13" s="1"/>
  <c r="AS29" i="13" s="1"/>
  <c r="AN29" i="13"/>
  <c r="AQ29" i="13" s="1"/>
  <c r="AM30" i="13"/>
  <c r="AP30" i="13" s="1"/>
  <c r="L26" i="7"/>
  <c r="G27" i="7"/>
  <c r="AY17" i="18" l="1"/>
  <c r="BB17" i="18" s="1"/>
  <c r="AL31" i="18"/>
  <c r="AO30" i="18"/>
  <c r="L30" i="20"/>
  <c r="G31" i="20"/>
  <c r="G34" i="19"/>
  <c r="L33" i="19"/>
  <c r="BO17" i="18"/>
  <c r="AU17" i="18"/>
  <c r="AI18" i="18" s="1"/>
  <c r="BL17" i="18"/>
  <c r="AQ31" i="18"/>
  <c r="AN32" i="18"/>
  <c r="BK95" i="18"/>
  <c r="BG96" i="18"/>
  <c r="U78" i="18"/>
  <c r="AW18" i="18"/>
  <c r="AK19" i="18" s="1"/>
  <c r="BQ18" i="18"/>
  <c r="BN18" i="18"/>
  <c r="V78" i="18"/>
  <c r="BE95" i="18"/>
  <c r="BI94" i="18"/>
  <c r="AP32" i="18"/>
  <c r="AM33" i="18"/>
  <c r="BJ94" i="18"/>
  <c r="BF95" i="18"/>
  <c r="AS18" i="18"/>
  <c r="T79" i="18"/>
  <c r="AQ31" i="17"/>
  <c r="AN32" i="17"/>
  <c r="T80" i="17"/>
  <c r="BJ95" i="17"/>
  <c r="BF96" i="17"/>
  <c r="BK95" i="17"/>
  <c r="BG96" i="17"/>
  <c r="BO17" i="17"/>
  <c r="AU17" i="17"/>
  <c r="AI18" i="17" s="1"/>
  <c r="BL17" i="17"/>
  <c r="BI94" i="17"/>
  <c r="BE95" i="17"/>
  <c r="BN18" i="17"/>
  <c r="AZ18" i="17"/>
  <c r="BC18" i="17" s="1"/>
  <c r="BQ18" i="17"/>
  <c r="AW18" i="17"/>
  <c r="AK19" i="17" s="1"/>
  <c r="AL32" i="17"/>
  <c r="AO31" i="17"/>
  <c r="AP32" i="17"/>
  <c r="AM33" i="17"/>
  <c r="U78" i="17"/>
  <c r="AS18" i="17"/>
  <c r="V78" i="17"/>
  <c r="BQ27" i="13"/>
  <c r="BP29" i="13"/>
  <c r="AZ26" i="13"/>
  <c r="BC26" i="13" s="1"/>
  <c r="AW27" i="13"/>
  <c r="AK28" i="13" s="1"/>
  <c r="AT28" i="13" s="1"/>
  <c r="BN27" i="13"/>
  <c r="AV29" i="13"/>
  <c r="AJ30" i="13" s="1"/>
  <c r="AS30" i="13" s="1"/>
  <c r="V81" i="13"/>
  <c r="U80" i="13"/>
  <c r="T80" i="13"/>
  <c r="AN30" i="13"/>
  <c r="AQ30" i="13" s="1"/>
  <c r="AM31" i="13"/>
  <c r="AP31" i="13" s="1"/>
  <c r="G28" i="7"/>
  <c r="L27" i="7"/>
  <c r="AX17" i="18" l="1"/>
  <c r="BA17" i="18" s="1"/>
  <c r="BD17" i="18" s="1"/>
  <c r="AX17" i="17"/>
  <c r="BA17" i="17" s="1"/>
  <c r="AL32" i="18"/>
  <c r="AO31" i="18"/>
  <c r="L31" i="20"/>
  <c r="G32" i="20"/>
  <c r="L34" i="19"/>
  <c r="G35" i="19"/>
  <c r="T80" i="18"/>
  <c r="BF96" i="18"/>
  <c r="BJ95" i="18"/>
  <c r="BE96" i="18"/>
  <c r="BI95" i="18"/>
  <c r="BG97" i="18"/>
  <c r="BK96" i="18"/>
  <c r="AM34" i="18"/>
  <c r="AP33" i="18"/>
  <c r="AR18" i="18"/>
  <c r="AZ18" i="18"/>
  <c r="BC18" i="18" s="1"/>
  <c r="AN33" i="18"/>
  <c r="AQ32" i="18"/>
  <c r="AY18" i="18"/>
  <c r="BB18" i="18" s="1"/>
  <c r="BP18" i="18"/>
  <c r="AV18" i="18"/>
  <c r="AJ19" i="18" s="1"/>
  <c r="BM18" i="18"/>
  <c r="V79" i="18"/>
  <c r="AT19" i="18"/>
  <c r="U79" i="18"/>
  <c r="AR18" i="17"/>
  <c r="BK96" i="17"/>
  <c r="BG97" i="17"/>
  <c r="AY18" i="17"/>
  <c r="BB18" i="17" s="1"/>
  <c r="AV18" i="17"/>
  <c r="AJ19" i="17" s="1"/>
  <c r="BP18" i="17"/>
  <c r="BM18" i="17"/>
  <c r="AM34" i="17"/>
  <c r="AP33" i="17"/>
  <c r="AT19" i="17"/>
  <c r="BF97" i="17"/>
  <c r="BJ96" i="17"/>
  <c r="AN33" i="17"/>
  <c r="AQ32" i="17"/>
  <c r="U79" i="17"/>
  <c r="BI95" i="17"/>
  <c r="BE96" i="17"/>
  <c r="V79" i="17"/>
  <c r="AO32" i="17"/>
  <c r="AL33" i="17"/>
  <c r="T81" i="17"/>
  <c r="BP30" i="13"/>
  <c r="AZ27" i="13"/>
  <c r="BC27" i="13" s="1"/>
  <c r="AY29" i="13"/>
  <c r="BB29" i="13" s="1"/>
  <c r="BQ28" i="13"/>
  <c r="BN28" i="13"/>
  <c r="AW28" i="13"/>
  <c r="AK29" i="13" s="1"/>
  <c r="AT29" i="13" s="1"/>
  <c r="AV30" i="13"/>
  <c r="AY30" i="13" s="1"/>
  <c r="BB30" i="13" s="1"/>
  <c r="BM29" i="13"/>
  <c r="T81" i="13"/>
  <c r="V82" i="13"/>
  <c r="U81" i="13"/>
  <c r="AN31" i="13"/>
  <c r="AQ31" i="13" s="1"/>
  <c r="AM32" i="13"/>
  <c r="AP32" i="13" s="1"/>
  <c r="L28" i="7"/>
  <c r="G29" i="7"/>
  <c r="AO32" i="18" l="1"/>
  <c r="AL33" i="18"/>
  <c r="G33" i="20"/>
  <c r="L32" i="20"/>
  <c r="G36" i="19"/>
  <c r="L35" i="19"/>
  <c r="U80" i="18"/>
  <c r="AN34" i="18"/>
  <c r="AQ33" i="18"/>
  <c r="BG98" i="18"/>
  <c r="BK97" i="18"/>
  <c r="V80" i="18"/>
  <c r="AU18" i="18"/>
  <c r="AI19" i="18" s="1"/>
  <c r="BO18" i="18"/>
  <c r="BL18" i="18"/>
  <c r="AM35" i="18"/>
  <c r="AP34" i="18"/>
  <c r="T81" i="18"/>
  <c r="BE97" i="18"/>
  <c r="BI96" i="18"/>
  <c r="BQ19" i="18"/>
  <c r="AZ19" i="18"/>
  <c r="BC19" i="18" s="1"/>
  <c r="AW19" i="18"/>
  <c r="AK20" i="18" s="1"/>
  <c r="BN19" i="18"/>
  <c r="AS19" i="18"/>
  <c r="BF97" i="18"/>
  <c r="BJ96" i="18"/>
  <c r="BE97" i="17"/>
  <c r="BI96" i="17"/>
  <c r="U80" i="17"/>
  <c r="AN34" i="17"/>
  <c r="AQ33" i="17"/>
  <c r="AM35" i="17"/>
  <c r="AP34" i="17"/>
  <c r="AU18" i="17"/>
  <c r="AI19" i="17" s="1"/>
  <c r="BO18" i="17"/>
  <c r="BL18" i="17"/>
  <c r="AO33" i="17"/>
  <c r="AL34" i="17"/>
  <c r="AS19" i="17"/>
  <c r="T82" i="17"/>
  <c r="BG98" i="17"/>
  <c r="BK97" i="17"/>
  <c r="BQ19" i="17"/>
  <c r="AZ19" i="17"/>
  <c r="BC19" i="17" s="1"/>
  <c r="AW19" i="17"/>
  <c r="AK20" i="17" s="1"/>
  <c r="BN19" i="17"/>
  <c r="V80" i="17"/>
  <c r="BF98" i="17"/>
  <c r="BJ97" i="17"/>
  <c r="AJ31" i="13"/>
  <c r="AS31" i="13" s="1"/>
  <c r="BP31" i="13" s="1"/>
  <c r="AZ28" i="13"/>
  <c r="BC28" i="13" s="1"/>
  <c r="BQ29" i="13"/>
  <c r="AW29" i="13"/>
  <c r="AK30" i="13" s="1"/>
  <c r="AT30" i="13" s="1"/>
  <c r="BN29" i="13"/>
  <c r="BM30" i="13"/>
  <c r="T82" i="13"/>
  <c r="V83" i="13"/>
  <c r="U82" i="13"/>
  <c r="AM33" i="13"/>
  <c r="AP33" i="13" s="1"/>
  <c r="AN32" i="13"/>
  <c r="AQ32" i="13" s="1"/>
  <c r="G30" i="7"/>
  <c r="L29" i="7"/>
  <c r="AO33" i="18" l="1"/>
  <c r="AL34" i="18"/>
  <c r="L33" i="20"/>
  <c r="G34" i="20"/>
  <c r="L36" i="19"/>
  <c r="G37" i="19"/>
  <c r="AV19" i="18"/>
  <c r="AJ20" i="18" s="1"/>
  <c r="BP19" i="18"/>
  <c r="BM19" i="18"/>
  <c r="AR19" i="18"/>
  <c r="BG99" i="18"/>
  <c r="BK98" i="18"/>
  <c r="AT20" i="18"/>
  <c r="BI97" i="18"/>
  <c r="BE98" i="18"/>
  <c r="T82" i="18"/>
  <c r="V81" i="18"/>
  <c r="U81" i="18"/>
  <c r="AP35" i="18"/>
  <c r="AM36" i="18"/>
  <c r="AQ34" i="18"/>
  <c r="AN35" i="18"/>
  <c r="BF98" i="18"/>
  <c r="BJ97" i="18"/>
  <c r="AX18" i="18"/>
  <c r="BA18" i="18" s="1"/>
  <c r="BD18" i="18" s="1"/>
  <c r="BG99" i="17"/>
  <c r="BK98" i="17"/>
  <c r="U81" i="17"/>
  <c r="V81" i="17"/>
  <c r="AP35" i="17"/>
  <c r="AM36" i="17"/>
  <c r="BJ98" i="17"/>
  <c r="BF99" i="17"/>
  <c r="AT20" i="17"/>
  <c r="T83" i="17"/>
  <c r="AL35" i="17"/>
  <c r="AO34" i="17"/>
  <c r="AQ34" i="17"/>
  <c r="AN35" i="17"/>
  <c r="BM19" i="17"/>
  <c r="AV19" i="17"/>
  <c r="AJ20" i="17" s="1"/>
  <c r="BP19" i="17"/>
  <c r="AR19" i="17"/>
  <c r="BI97" i="17"/>
  <c r="BE98" i="17"/>
  <c r="AX18" i="17"/>
  <c r="BA18" i="17" s="1"/>
  <c r="AV31" i="13"/>
  <c r="AJ32" i="13" s="1"/>
  <c r="AS32" i="13" s="1"/>
  <c r="BP32" i="13" s="1"/>
  <c r="BM31" i="13"/>
  <c r="AZ29" i="13"/>
  <c r="BC29" i="13" s="1"/>
  <c r="BQ30" i="13"/>
  <c r="BN30" i="13"/>
  <c r="AW30" i="13"/>
  <c r="AK31" i="13" s="1"/>
  <c r="AT31" i="13" s="1"/>
  <c r="T83" i="13"/>
  <c r="U83" i="13"/>
  <c r="V84" i="13"/>
  <c r="AN33" i="13"/>
  <c r="AQ33" i="13" s="1"/>
  <c r="AM34" i="13"/>
  <c r="AP34" i="13" s="1"/>
  <c r="L30" i="7"/>
  <c r="G31" i="7"/>
  <c r="AY19" i="17" l="1"/>
  <c r="BB19" i="17" s="1"/>
  <c r="AL35" i="18"/>
  <c r="AO34" i="18"/>
  <c r="L34" i="20"/>
  <c r="G35" i="20"/>
  <c r="G38" i="19"/>
  <c r="L37" i="19"/>
  <c r="BE99" i="18"/>
  <c r="BI98" i="18"/>
  <c r="AS20" i="18"/>
  <c r="AQ35" i="18"/>
  <c r="AN36" i="18"/>
  <c r="BJ98" i="18"/>
  <c r="BF99" i="18"/>
  <c r="T83" i="18"/>
  <c r="AY19" i="18"/>
  <c r="BB19" i="18" s="1"/>
  <c r="V82" i="18"/>
  <c r="AU19" i="18"/>
  <c r="AI20" i="18" s="1"/>
  <c r="BO19" i="18"/>
  <c r="BL19" i="18"/>
  <c r="AW20" i="18"/>
  <c r="AK21" i="18" s="1"/>
  <c r="BQ20" i="18"/>
  <c r="BN20" i="18"/>
  <c r="BK99" i="18"/>
  <c r="BG100" i="18"/>
  <c r="AP36" i="18"/>
  <c r="AM37" i="18"/>
  <c r="U82" i="18"/>
  <c r="BK99" i="17"/>
  <c r="BG100" i="17"/>
  <c r="AU19" i="17"/>
  <c r="AI20" i="17" s="1"/>
  <c r="BL19" i="17"/>
  <c r="BO19" i="17"/>
  <c r="AQ35" i="17"/>
  <c r="AN36" i="17"/>
  <c r="AL36" i="17"/>
  <c r="AO35" i="17"/>
  <c r="AP36" i="17"/>
  <c r="AM37" i="17"/>
  <c r="V82" i="17"/>
  <c r="AS20" i="17"/>
  <c r="AW20" i="17"/>
  <c r="AK21" i="17" s="1"/>
  <c r="BQ20" i="17"/>
  <c r="BN20" i="17"/>
  <c r="BI98" i="17"/>
  <c r="BE99" i="17"/>
  <c r="T84" i="17"/>
  <c r="BJ99" i="17"/>
  <c r="BF100" i="17"/>
  <c r="U82" i="17"/>
  <c r="AY31" i="13"/>
  <c r="BB31" i="13" s="1"/>
  <c r="AV32" i="13"/>
  <c r="AJ33" i="13" s="1"/>
  <c r="AS33" i="13" s="1"/>
  <c r="BP33" i="13" s="1"/>
  <c r="BM32" i="13"/>
  <c r="BQ31" i="13"/>
  <c r="AZ30" i="13"/>
  <c r="BC30" i="13" s="1"/>
  <c r="AW31" i="13"/>
  <c r="AK32" i="13" s="1"/>
  <c r="AT32" i="13" s="1"/>
  <c r="BN31" i="13"/>
  <c r="BM33" i="13"/>
  <c r="V85" i="13"/>
  <c r="T84" i="13"/>
  <c r="U84" i="13"/>
  <c r="AV33" i="13"/>
  <c r="AJ34" i="13" s="1"/>
  <c r="AS34" i="13" s="1"/>
  <c r="AN34" i="13"/>
  <c r="AQ34" i="13" s="1"/>
  <c r="AM35" i="13"/>
  <c r="AP35" i="13" s="1"/>
  <c r="G32" i="7"/>
  <c r="L31" i="7"/>
  <c r="AX19" i="18" l="1"/>
  <c r="BA19" i="18" s="1"/>
  <c r="BD19" i="18" s="1"/>
  <c r="AZ31" i="13"/>
  <c r="BC31" i="13" s="1"/>
  <c r="AL36" i="18"/>
  <c r="AO35" i="18"/>
  <c r="L35" i="20"/>
  <c r="G36" i="20"/>
  <c r="L38" i="19"/>
  <c r="G39" i="19"/>
  <c r="BF100" i="18"/>
  <c r="BJ99" i="18"/>
  <c r="BE100" i="18"/>
  <c r="BI99" i="18"/>
  <c r="AR20" i="18"/>
  <c r="U83" i="18"/>
  <c r="T84" i="18"/>
  <c r="AN37" i="18"/>
  <c r="AQ36" i="18"/>
  <c r="AT21" i="18"/>
  <c r="BP20" i="18"/>
  <c r="AV20" i="18"/>
  <c r="AJ21" i="18" s="1"/>
  <c r="BM20" i="18"/>
  <c r="AM38" i="18"/>
  <c r="AP37" i="18"/>
  <c r="BG101" i="18"/>
  <c r="BK100" i="18"/>
  <c r="V83" i="18"/>
  <c r="AZ20" i="18"/>
  <c r="BC20" i="18" s="1"/>
  <c r="V83" i="17"/>
  <c r="U83" i="17"/>
  <c r="AN37" i="17"/>
  <c r="AQ36" i="17"/>
  <c r="BK100" i="17"/>
  <c r="BG101" i="17"/>
  <c r="AO36" i="17"/>
  <c r="AL37" i="17"/>
  <c r="AZ20" i="17"/>
  <c r="BC20" i="17" s="1"/>
  <c r="BE100" i="17"/>
  <c r="BI99" i="17"/>
  <c r="AT21" i="17"/>
  <c r="AR20" i="17"/>
  <c r="BF101" i="17"/>
  <c r="BJ100" i="17"/>
  <c r="T85" i="17"/>
  <c r="BP20" i="17"/>
  <c r="AY20" i="17"/>
  <c r="BB20" i="17" s="1"/>
  <c r="AV20" i="17"/>
  <c r="AJ21" i="17" s="1"/>
  <c r="BM20" i="17"/>
  <c r="AM38" i="17"/>
  <c r="AP37" i="17"/>
  <c r="AX19" i="17"/>
  <c r="BA19" i="17" s="1"/>
  <c r="AY32" i="13"/>
  <c r="BB32" i="13" s="1"/>
  <c r="BP34" i="13"/>
  <c r="BQ32" i="13"/>
  <c r="AY33" i="13"/>
  <c r="BB33" i="13" s="1"/>
  <c r="BN32" i="13"/>
  <c r="AW32" i="13"/>
  <c r="AK33" i="13" s="1"/>
  <c r="AT33" i="13" s="1"/>
  <c r="U85" i="13"/>
  <c r="V86" i="13"/>
  <c r="T85" i="13"/>
  <c r="AM36" i="13"/>
  <c r="AP36" i="13" s="1"/>
  <c r="AN35" i="13"/>
  <c r="AQ35" i="13" s="1"/>
  <c r="L32" i="7"/>
  <c r="G33" i="7"/>
  <c r="AL37" i="18" l="1"/>
  <c r="AO36" i="18"/>
  <c r="G37" i="20"/>
  <c r="L36" i="20"/>
  <c r="G40" i="19"/>
  <c r="L39" i="19"/>
  <c r="AS21" i="18"/>
  <c r="AN38" i="18"/>
  <c r="AQ37" i="18"/>
  <c r="BF101" i="18"/>
  <c r="BJ100" i="18"/>
  <c r="V84" i="18"/>
  <c r="BQ21" i="18"/>
  <c r="AW21" i="18"/>
  <c r="AK22" i="18" s="1"/>
  <c r="BN21" i="18"/>
  <c r="U84" i="18"/>
  <c r="AU20" i="18"/>
  <c r="AI21" i="18" s="1"/>
  <c r="BO20" i="18"/>
  <c r="BL20" i="18"/>
  <c r="BE101" i="18"/>
  <c r="BI100" i="18"/>
  <c r="AY20" i="18"/>
  <c r="BB20" i="18" s="1"/>
  <c r="BG102" i="18"/>
  <c r="BK101" i="18"/>
  <c r="AM39" i="18"/>
  <c r="AP38" i="18"/>
  <c r="T85" i="18"/>
  <c r="AZ21" i="17"/>
  <c r="BC21" i="17" s="1"/>
  <c r="AW21" i="17"/>
  <c r="AK22" i="17" s="1"/>
  <c r="BQ21" i="17"/>
  <c r="BN21" i="17"/>
  <c r="AO37" i="17"/>
  <c r="AL38" i="17"/>
  <c r="AS21" i="17"/>
  <c r="BL20" i="17"/>
  <c r="BO20" i="17"/>
  <c r="AU20" i="17"/>
  <c r="AI21" i="17" s="1"/>
  <c r="AM39" i="17"/>
  <c r="AP38" i="17"/>
  <c r="BF102" i="17"/>
  <c r="BJ101" i="17"/>
  <c r="BE101" i="17"/>
  <c r="BI100" i="17"/>
  <c r="AN38" i="17"/>
  <c r="AQ37" i="17"/>
  <c r="BG102" i="17"/>
  <c r="BK101" i="17"/>
  <c r="V84" i="17"/>
  <c r="T86" i="17"/>
  <c r="U84" i="17"/>
  <c r="BQ33" i="13"/>
  <c r="AZ32" i="13"/>
  <c r="BC32" i="13" s="1"/>
  <c r="AW33" i="13"/>
  <c r="AK34" i="13" s="1"/>
  <c r="AT34" i="13" s="1"/>
  <c r="BN33" i="13"/>
  <c r="BM34" i="13"/>
  <c r="AV34" i="13"/>
  <c r="T86" i="13"/>
  <c r="U86" i="13"/>
  <c r="V87" i="13"/>
  <c r="AN36" i="13"/>
  <c r="AQ36" i="13" s="1"/>
  <c r="AM37" i="13"/>
  <c r="AP37" i="13" s="1"/>
  <c r="G34" i="7"/>
  <c r="L33" i="7"/>
  <c r="AZ21" i="18" l="1"/>
  <c r="BC21" i="18" s="1"/>
  <c r="AL38" i="18"/>
  <c r="AO37" i="18"/>
  <c r="L37" i="20"/>
  <c r="G38" i="20"/>
  <c r="L40" i="19"/>
  <c r="G41" i="19"/>
  <c r="AP39" i="18"/>
  <c r="AM40" i="18"/>
  <c r="AR21" i="18"/>
  <c r="V85" i="18"/>
  <c r="BI101" i="18"/>
  <c r="BE102" i="18"/>
  <c r="AT22" i="18"/>
  <c r="AX20" i="18"/>
  <c r="BA20" i="18" s="1"/>
  <c r="BD20" i="18" s="1"/>
  <c r="T86" i="18"/>
  <c r="AV21" i="18"/>
  <c r="AJ22" i="18" s="1"/>
  <c r="BP21" i="18"/>
  <c r="BM21" i="18"/>
  <c r="BF102" i="18"/>
  <c r="BJ101" i="18"/>
  <c r="BG103" i="18"/>
  <c r="BK102" i="18"/>
  <c r="U85" i="18"/>
  <c r="AQ38" i="18"/>
  <c r="AN39" i="18"/>
  <c r="BG103" i="17"/>
  <c r="BK102" i="17"/>
  <c r="BI101" i="17"/>
  <c r="BE102" i="17"/>
  <c r="AR21" i="17"/>
  <c r="BJ102" i="17"/>
  <c r="BF103" i="17"/>
  <c r="AT22" i="17"/>
  <c r="U85" i="17"/>
  <c r="AP39" i="17"/>
  <c r="AM40" i="17"/>
  <c r="AL39" i="17"/>
  <c r="AO38" i="17"/>
  <c r="AX20" i="17"/>
  <c r="BA20" i="17" s="1"/>
  <c r="AQ38" i="17"/>
  <c r="AN39" i="17"/>
  <c r="AV21" i="17"/>
  <c r="AJ22" i="17" s="1"/>
  <c r="BP21" i="17"/>
  <c r="BM21" i="17"/>
  <c r="T87" i="17"/>
  <c r="V85" i="17"/>
  <c r="AZ33" i="13"/>
  <c r="BC33" i="13" s="1"/>
  <c r="AJ35" i="13"/>
  <c r="AS35" i="13" s="1"/>
  <c r="AY34" i="13"/>
  <c r="BB34" i="13" s="1"/>
  <c r="BQ34" i="13"/>
  <c r="BN34" i="13"/>
  <c r="AW34" i="13"/>
  <c r="AK35" i="13" s="1"/>
  <c r="AT35" i="13" s="1"/>
  <c r="V88" i="13"/>
  <c r="T87" i="13"/>
  <c r="U87" i="13"/>
  <c r="AM38" i="13"/>
  <c r="AP38" i="13" s="1"/>
  <c r="AN37" i="13"/>
  <c r="AQ37" i="13" s="1"/>
  <c r="L34" i="7"/>
  <c r="G35" i="7"/>
  <c r="AL39" i="18" l="1"/>
  <c r="AO38" i="18"/>
  <c r="L38" i="20"/>
  <c r="G39" i="20"/>
  <c r="G42" i="19"/>
  <c r="L41" i="19"/>
  <c r="BJ102" i="18"/>
  <c r="BF103" i="18"/>
  <c r="AP40" i="18"/>
  <c r="AM41" i="18"/>
  <c r="AQ39" i="18"/>
  <c r="AN40" i="18"/>
  <c r="BK103" i="18"/>
  <c r="BG104" i="18"/>
  <c r="T87" i="18"/>
  <c r="BO21" i="18"/>
  <c r="AU21" i="18"/>
  <c r="AI22" i="18" s="1"/>
  <c r="BL21" i="18"/>
  <c r="AS22" i="18"/>
  <c r="V86" i="18"/>
  <c r="U86" i="18"/>
  <c r="AZ22" i="18"/>
  <c r="BC22" i="18" s="1"/>
  <c r="AW22" i="18"/>
  <c r="AK23" i="18" s="1"/>
  <c r="BQ22" i="18"/>
  <c r="BN22" i="18"/>
  <c r="BE103" i="18"/>
  <c r="BI102" i="18"/>
  <c r="AY21" i="18"/>
  <c r="BB21" i="18" s="1"/>
  <c r="BI102" i="17"/>
  <c r="BE103" i="17"/>
  <c r="V86" i="17"/>
  <c r="BN22" i="17"/>
  <c r="BQ22" i="17"/>
  <c r="AW22" i="17"/>
  <c r="AK23" i="17" s="1"/>
  <c r="AQ39" i="17"/>
  <c r="AN40" i="17"/>
  <c r="U86" i="17"/>
  <c r="BJ103" i="17"/>
  <c r="BF104" i="17"/>
  <c r="AY21" i="17"/>
  <c r="BB21" i="17" s="1"/>
  <c r="BO21" i="17"/>
  <c r="AU21" i="17"/>
  <c r="AI22" i="17" s="1"/>
  <c r="BL21" i="17"/>
  <c r="BK103" i="17"/>
  <c r="BG104" i="17"/>
  <c r="AP40" i="17"/>
  <c r="AM41" i="17"/>
  <c r="T88" i="17"/>
  <c r="AS22" i="17"/>
  <c r="AL40" i="17"/>
  <c r="AO39" i="17"/>
  <c r="BQ35" i="13"/>
  <c r="AZ34" i="13"/>
  <c r="BC34" i="13" s="1"/>
  <c r="BP35" i="13"/>
  <c r="AV35" i="13"/>
  <c r="AJ36" i="13" s="1"/>
  <c r="AS36" i="13" s="1"/>
  <c r="BN35" i="13"/>
  <c r="AW35" i="13"/>
  <c r="AK36" i="13" s="1"/>
  <c r="AT36" i="13" s="1"/>
  <c r="BM35" i="13"/>
  <c r="U88" i="13"/>
  <c r="V89" i="13"/>
  <c r="T88" i="13"/>
  <c r="AN38" i="13"/>
  <c r="AQ38" i="13" s="1"/>
  <c r="AM39" i="13"/>
  <c r="AP39" i="13" s="1"/>
  <c r="G36" i="7"/>
  <c r="L35" i="7"/>
  <c r="AX21" i="17" l="1"/>
  <c r="BA21" i="17" s="1"/>
  <c r="AL40" i="18"/>
  <c r="AO39" i="18"/>
  <c r="AX21" i="18"/>
  <c r="BA21" i="18" s="1"/>
  <c r="L39" i="20"/>
  <c r="G40" i="20"/>
  <c r="L42" i="19"/>
  <c r="G43" i="19"/>
  <c r="BP22" i="18"/>
  <c r="AV22" i="18"/>
  <c r="AJ23" i="18" s="1"/>
  <c r="BM22" i="18"/>
  <c r="BF104" i="18"/>
  <c r="BJ103" i="18"/>
  <c r="U87" i="18"/>
  <c r="T88" i="18"/>
  <c r="AN41" i="18"/>
  <c r="AQ40" i="18"/>
  <c r="BD21" i="18"/>
  <c r="AM42" i="18"/>
  <c r="AP41" i="18"/>
  <c r="V87" i="18"/>
  <c r="BE104" i="18"/>
  <c r="BI103" i="18"/>
  <c r="AT23" i="18"/>
  <c r="AR22" i="18"/>
  <c r="BG105" i="18"/>
  <c r="BK104" i="18"/>
  <c r="BF105" i="17"/>
  <c r="BJ104" i="17"/>
  <c r="AV22" i="17"/>
  <c r="AJ23" i="17" s="1"/>
  <c r="BP22" i="17"/>
  <c r="BM22" i="17"/>
  <c r="AM42" i="17"/>
  <c r="AP41" i="17"/>
  <c r="BK104" i="17"/>
  <c r="BG105" i="17"/>
  <c r="AN41" i="17"/>
  <c r="AQ40" i="17"/>
  <c r="V87" i="17"/>
  <c r="AT23" i="17"/>
  <c r="U87" i="17"/>
  <c r="BE104" i="17"/>
  <c r="BI103" i="17"/>
  <c r="AO40" i="17"/>
  <c r="AL41" i="17"/>
  <c r="T89" i="17"/>
  <c r="AR22" i="17"/>
  <c r="AZ22" i="17"/>
  <c r="BC22" i="17" s="1"/>
  <c r="AY35" i="13"/>
  <c r="BB35" i="13" s="1"/>
  <c r="AZ35" i="13"/>
  <c r="BC35" i="13" s="1"/>
  <c r="BP36" i="13"/>
  <c r="BQ36" i="13"/>
  <c r="AW36" i="13"/>
  <c r="AK37" i="13" s="1"/>
  <c r="AT37" i="13" s="1"/>
  <c r="BN36" i="13"/>
  <c r="BM36" i="13"/>
  <c r="AV36" i="13"/>
  <c r="AJ37" i="13" s="1"/>
  <c r="AS37" i="13" s="1"/>
  <c r="T89" i="13"/>
  <c r="U89" i="13"/>
  <c r="V90" i="13"/>
  <c r="AM40" i="13"/>
  <c r="AP40" i="13" s="1"/>
  <c r="AN39" i="13"/>
  <c r="AQ39" i="13" s="1"/>
  <c r="L36" i="7"/>
  <c r="G37" i="7"/>
  <c r="AL41" i="18" l="1"/>
  <c r="AO40" i="18"/>
  <c r="G41" i="20"/>
  <c r="L40" i="20"/>
  <c r="G44" i="19"/>
  <c r="L43" i="19"/>
  <c r="BQ23" i="18"/>
  <c r="AZ23" i="18"/>
  <c r="BC23" i="18" s="1"/>
  <c r="AW23" i="18"/>
  <c r="AK24" i="18" s="1"/>
  <c r="BN23" i="18"/>
  <c r="BE105" i="18"/>
  <c r="BI104" i="18"/>
  <c r="AN42" i="18"/>
  <c r="AQ41" i="18"/>
  <c r="AS23" i="18"/>
  <c r="AU22" i="18"/>
  <c r="AI23" i="18" s="1"/>
  <c r="BO22" i="18"/>
  <c r="BL22" i="18"/>
  <c r="V88" i="18"/>
  <c r="AM43" i="18"/>
  <c r="AP42" i="18"/>
  <c r="T89" i="18"/>
  <c r="U88" i="18"/>
  <c r="AY22" i="18"/>
  <c r="BB22" i="18" s="1"/>
  <c r="BF105" i="18"/>
  <c r="BJ104" i="18"/>
  <c r="BG106" i="18"/>
  <c r="BK105" i="18"/>
  <c r="AS23" i="17"/>
  <c r="BE105" i="17"/>
  <c r="BI104" i="17"/>
  <c r="V88" i="17"/>
  <c r="AN42" i="17"/>
  <c r="AQ41" i="17"/>
  <c r="BF106" i="17"/>
  <c r="BJ105" i="17"/>
  <c r="AU22" i="17"/>
  <c r="AI23" i="17" s="1"/>
  <c r="BO22" i="17"/>
  <c r="BL22" i="17"/>
  <c r="AO41" i="17"/>
  <c r="AL42" i="17"/>
  <c r="BK105" i="17"/>
  <c r="BG106" i="17"/>
  <c r="BQ23" i="17"/>
  <c r="AZ23" i="17"/>
  <c r="BC23" i="17" s="1"/>
  <c r="AW23" i="17"/>
  <c r="AK24" i="17" s="1"/>
  <c r="BN23" i="17"/>
  <c r="T90" i="17"/>
  <c r="U88" i="17"/>
  <c r="AM43" i="17"/>
  <c r="AP42" i="17"/>
  <c r="AY22" i="17"/>
  <c r="BB22" i="17" s="1"/>
  <c r="AZ36" i="13"/>
  <c r="BC36" i="13" s="1"/>
  <c r="BP37" i="13"/>
  <c r="BQ37" i="13"/>
  <c r="AY36" i="13"/>
  <c r="BB36" i="13" s="1"/>
  <c r="AW37" i="13"/>
  <c r="AK38" i="13" s="1"/>
  <c r="AT38" i="13" s="1"/>
  <c r="BN37" i="13"/>
  <c r="AV37" i="13"/>
  <c r="AJ38" i="13" s="1"/>
  <c r="AS38" i="13" s="1"/>
  <c r="V91" i="13"/>
  <c r="T90" i="13"/>
  <c r="U90" i="13"/>
  <c r="AN40" i="13"/>
  <c r="AQ40" i="13" s="1"/>
  <c r="AM41" i="13"/>
  <c r="AP41" i="13" s="1"/>
  <c r="G38" i="7"/>
  <c r="L37" i="7"/>
  <c r="AX22" i="17" l="1"/>
  <c r="BA22" i="17" s="1"/>
  <c r="AL42" i="18"/>
  <c r="AO41" i="18"/>
  <c r="L41" i="20"/>
  <c r="G42" i="20"/>
  <c r="L44" i="19"/>
  <c r="G45" i="19"/>
  <c r="U89" i="18"/>
  <c r="AR23" i="18"/>
  <c r="T90" i="18"/>
  <c r="AT24" i="18"/>
  <c r="BF106" i="18"/>
  <c r="BJ105" i="18"/>
  <c r="AP43" i="18"/>
  <c r="AM44" i="18"/>
  <c r="AV23" i="18"/>
  <c r="AJ24" i="18" s="1"/>
  <c r="BP23" i="18"/>
  <c r="BM23" i="18"/>
  <c r="AQ42" i="18"/>
  <c r="AN43" i="18"/>
  <c r="BI105" i="18"/>
  <c r="BE106" i="18"/>
  <c r="V89" i="18"/>
  <c r="BG107" i="18"/>
  <c r="BK106" i="18"/>
  <c r="AX22" i="18"/>
  <c r="BA22" i="18" s="1"/>
  <c r="BD22" i="18" s="1"/>
  <c r="T91" i="17"/>
  <c r="AQ42" i="17"/>
  <c r="AN43" i="17"/>
  <c r="U89" i="17"/>
  <c r="BG107" i="17"/>
  <c r="BK106" i="17"/>
  <c r="AR23" i="17"/>
  <c r="BI105" i="17"/>
  <c r="BE106" i="17"/>
  <c r="AL43" i="17"/>
  <c r="AO42" i="17"/>
  <c r="AT24" i="17"/>
  <c r="BM23" i="17"/>
  <c r="AV23" i="17"/>
  <c r="AJ24" i="17" s="1"/>
  <c r="BP23" i="17"/>
  <c r="AP43" i="17"/>
  <c r="AM44" i="17"/>
  <c r="BJ106" i="17"/>
  <c r="BF107" i="17"/>
  <c r="V89" i="17"/>
  <c r="AY37" i="13"/>
  <c r="BB37" i="13" s="1"/>
  <c r="BQ38" i="13"/>
  <c r="BP38" i="13"/>
  <c r="AZ37" i="13"/>
  <c r="BC37" i="13" s="1"/>
  <c r="BN38" i="13"/>
  <c r="AW38" i="13"/>
  <c r="AK39" i="13" s="1"/>
  <c r="AT39" i="13" s="1"/>
  <c r="AV38" i="13"/>
  <c r="AJ39" i="13" s="1"/>
  <c r="AS39" i="13" s="1"/>
  <c r="BM37" i="13"/>
  <c r="U91" i="13"/>
  <c r="V92" i="13"/>
  <c r="T91" i="13"/>
  <c r="AM42" i="13"/>
  <c r="AP42" i="13" s="1"/>
  <c r="AN41" i="13"/>
  <c r="AQ41" i="13" s="1"/>
  <c r="L38" i="7"/>
  <c r="G39" i="7"/>
  <c r="AO42" i="18" l="1"/>
  <c r="AL43" i="18"/>
  <c r="AY23" i="17"/>
  <c r="BB23" i="17" s="1"/>
  <c r="L42" i="20"/>
  <c r="G43" i="20"/>
  <c r="G46" i="19"/>
  <c r="L45" i="19"/>
  <c r="AQ43" i="18"/>
  <c r="AN44" i="18"/>
  <c r="BK107" i="18"/>
  <c r="BG108" i="18"/>
  <c r="BJ106" i="18"/>
  <c r="BF107" i="18"/>
  <c r="U90" i="18"/>
  <c r="AS24" i="18"/>
  <c r="T91" i="18"/>
  <c r="BE107" i="18"/>
  <c r="BI106" i="18"/>
  <c r="V90" i="18"/>
  <c r="AP44" i="18"/>
  <c r="AM45" i="18"/>
  <c r="AW24" i="18"/>
  <c r="AK25" i="18" s="1"/>
  <c r="BQ24" i="18"/>
  <c r="BN24" i="18"/>
  <c r="BO23" i="18"/>
  <c r="AU23" i="18"/>
  <c r="AI24" i="18" s="1"/>
  <c r="BL23" i="18"/>
  <c r="AY23" i="18"/>
  <c r="BB23" i="18" s="1"/>
  <c r="AS24" i="17"/>
  <c r="BI106" i="17"/>
  <c r="BE107" i="17"/>
  <c r="U90" i="17"/>
  <c r="V90" i="17"/>
  <c r="AW24" i="17"/>
  <c r="AK25" i="17" s="1"/>
  <c r="BQ24" i="17"/>
  <c r="BN24" i="17"/>
  <c r="AL44" i="17"/>
  <c r="AO43" i="17"/>
  <c r="AP44" i="17"/>
  <c r="AM45" i="17"/>
  <c r="T92" i="17"/>
  <c r="BJ107" i="17"/>
  <c r="BF108" i="17"/>
  <c r="AU23" i="17"/>
  <c r="AI24" i="17" s="1"/>
  <c r="BL23" i="17"/>
  <c r="BO23" i="17"/>
  <c r="BK107" i="17"/>
  <c r="BG108" i="17"/>
  <c r="AQ43" i="17"/>
  <c r="AN44" i="17"/>
  <c r="AY38" i="13"/>
  <c r="BB38" i="13" s="1"/>
  <c r="AZ38" i="13"/>
  <c r="BC38" i="13" s="1"/>
  <c r="BQ39" i="13"/>
  <c r="BP39" i="13"/>
  <c r="AW39" i="13"/>
  <c r="AK40" i="13" s="1"/>
  <c r="AT40" i="13" s="1"/>
  <c r="BN39" i="13"/>
  <c r="BM39" i="13"/>
  <c r="AV39" i="13"/>
  <c r="AJ40" i="13" s="1"/>
  <c r="AS40" i="13" s="1"/>
  <c r="BM38" i="13"/>
  <c r="T92" i="13"/>
  <c r="U92" i="13"/>
  <c r="V93" i="13"/>
  <c r="AN42" i="13"/>
  <c r="AQ42" i="13" s="1"/>
  <c r="AM43" i="13"/>
  <c r="AP43" i="13" s="1"/>
  <c r="G40" i="7"/>
  <c r="L39" i="7"/>
  <c r="AX23" i="18" l="1"/>
  <c r="BA23" i="18" s="1"/>
  <c r="BD23" i="18" s="1"/>
  <c r="AL44" i="18"/>
  <c r="AO43" i="18"/>
  <c r="AZ24" i="17"/>
  <c r="BC24" i="17" s="1"/>
  <c r="L43" i="20"/>
  <c r="G44" i="20"/>
  <c r="L46" i="19"/>
  <c r="G47" i="19"/>
  <c r="AM46" i="18"/>
  <c r="AP45" i="18"/>
  <c r="V91" i="18"/>
  <c r="BG109" i="18"/>
  <c r="BK108" i="18"/>
  <c r="AT25" i="18"/>
  <c r="BE108" i="18"/>
  <c r="BI107" i="18"/>
  <c r="AN45" i="18"/>
  <c r="AQ44" i="18"/>
  <c r="AR24" i="18"/>
  <c r="T92" i="18"/>
  <c r="AZ24" i="18"/>
  <c r="BC24" i="18" s="1"/>
  <c r="U91" i="18"/>
  <c r="BP24" i="18"/>
  <c r="AV24" i="18"/>
  <c r="AJ25" i="18" s="1"/>
  <c r="BM24" i="18"/>
  <c r="BF108" i="18"/>
  <c r="BJ107" i="18"/>
  <c r="AM46" i="17"/>
  <c r="AP45" i="17"/>
  <c r="V91" i="17"/>
  <c r="T93" i="17"/>
  <c r="BP24" i="17"/>
  <c r="AV24" i="17"/>
  <c r="AJ25" i="17" s="1"/>
  <c r="BM24" i="17"/>
  <c r="AO44" i="17"/>
  <c r="AL45" i="17"/>
  <c r="AT25" i="17"/>
  <c r="U91" i="17"/>
  <c r="AX23" i="17"/>
  <c r="BA23" i="17" s="1"/>
  <c r="BF109" i="17"/>
  <c r="BJ108" i="17"/>
  <c r="BE108" i="17"/>
  <c r="BI107" i="17"/>
  <c r="AN45" i="17"/>
  <c r="AQ44" i="17"/>
  <c r="BK108" i="17"/>
  <c r="BG109" i="17"/>
  <c r="AR24" i="17"/>
  <c r="AZ39" i="13"/>
  <c r="BC39" i="13" s="1"/>
  <c r="BP40" i="13"/>
  <c r="BQ40" i="13"/>
  <c r="AY39" i="13"/>
  <c r="BB39" i="13" s="1"/>
  <c r="BN40" i="13"/>
  <c r="AW40" i="13"/>
  <c r="AK41" i="13" s="1"/>
  <c r="AT41" i="13" s="1"/>
  <c r="BM40" i="13"/>
  <c r="AV40" i="13"/>
  <c r="AJ41" i="13" s="1"/>
  <c r="AS41" i="13" s="1"/>
  <c r="T93" i="13"/>
  <c r="V94" i="13"/>
  <c r="U93" i="13"/>
  <c r="AN43" i="13"/>
  <c r="AQ43" i="13" s="1"/>
  <c r="AM44" i="13"/>
  <c r="AP44" i="13" s="1"/>
  <c r="L40" i="7"/>
  <c r="G41" i="7"/>
  <c r="AY24" i="18" l="1"/>
  <c r="BB24" i="18" s="1"/>
  <c r="AO44" i="18"/>
  <c r="AL45" i="18"/>
  <c r="AY24" i="17"/>
  <c r="BB24" i="17" s="1"/>
  <c r="G45" i="20"/>
  <c r="L44" i="20"/>
  <c r="G48" i="19"/>
  <c r="L47" i="19"/>
  <c r="AW25" i="18"/>
  <c r="AK26" i="18" s="1"/>
  <c r="BQ25" i="18"/>
  <c r="BN25" i="18"/>
  <c r="AU24" i="18"/>
  <c r="AI25" i="18" s="1"/>
  <c r="AX24" i="18"/>
  <c r="BA24" i="18" s="1"/>
  <c r="BD24" i="18" s="1"/>
  <c r="BO24" i="18"/>
  <c r="BL24" i="18"/>
  <c r="U92" i="18"/>
  <c r="V92" i="18"/>
  <c r="AM47" i="18"/>
  <c r="AP46" i="18"/>
  <c r="BF109" i="18"/>
  <c r="BJ108" i="18"/>
  <c r="AN46" i="18"/>
  <c r="AQ45" i="18"/>
  <c r="BG110" i="18"/>
  <c r="BK109" i="18"/>
  <c r="AS25" i="18"/>
  <c r="T93" i="18"/>
  <c r="BE109" i="18"/>
  <c r="BI108" i="18"/>
  <c r="BG110" i="17"/>
  <c r="BK109" i="17"/>
  <c r="BE109" i="17"/>
  <c r="BI108" i="17"/>
  <c r="U92" i="17"/>
  <c r="AS25" i="17"/>
  <c r="T94" i="17"/>
  <c r="BF110" i="17"/>
  <c r="BJ109" i="17"/>
  <c r="AN46" i="17"/>
  <c r="AQ45" i="17"/>
  <c r="AO45" i="17"/>
  <c r="AL46" i="17"/>
  <c r="AM47" i="17"/>
  <c r="AP46" i="17"/>
  <c r="BL24" i="17"/>
  <c r="BO24" i="17"/>
  <c r="AU24" i="17"/>
  <c r="AI25" i="17" s="1"/>
  <c r="AW25" i="17"/>
  <c r="AK26" i="17" s="1"/>
  <c r="BN25" i="17"/>
  <c r="BQ25" i="17"/>
  <c r="V92" i="17"/>
  <c r="BP41" i="13"/>
  <c r="BQ41" i="13"/>
  <c r="AY40" i="13"/>
  <c r="BB40" i="13" s="1"/>
  <c r="AZ40" i="13"/>
  <c r="BC40" i="13" s="1"/>
  <c r="BN41" i="13"/>
  <c r="AW41" i="13"/>
  <c r="AK42" i="13" s="1"/>
  <c r="AT42" i="13" s="1"/>
  <c r="AV41" i="13"/>
  <c r="AJ42" i="13" s="1"/>
  <c r="AS42" i="13" s="1"/>
  <c r="T94" i="13"/>
  <c r="V95" i="13"/>
  <c r="U94" i="13"/>
  <c r="AM45" i="13"/>
  <c r="AP45" i="13" s="1"/>
  <c r="AN44" i="13"/>
  <c r="AQ44" i="13" s="1"/>
  <c r="L41" i="7"/>
  <c r="G42" i="7"/>
  <c r="AZ25" i="17" l="1"/>
  <c r="BC25" i="17" s="1"/>
  <c r="AO45" i="18"/>
  <c r="AL46" i="18"/>
  <c r="L45" i="20"/>
  <c r="G46" i="20"/>
  <c r="L48" i="19"/>
  <c r="G49" i="19"/>
  <c r="T94" i="18"/>
  <c r="AQ46" i="18"/>
  <c r="AN47" i="18"/>
  <c r="BI109" i="18"/>
  <c r="BE110" i="18"/>
  <c r="BF110" i="18"/>
  <c r="BJ109" i="18"/>
  <c r="AR25" i="18"/>
  <c r="AZ25" i="18"/>
  <c r="BC25" i="18" s="1"/>
  <c r="AV25" i="18"/>
  <c r="AJ26" i="18" s="1"/>
  <c r="BP25" i="18"/>
  <c r="AY25" i="18"/>
  <c r="BB25" i="18" s="1"/>
  <c r="BM25" i="18"/>
  <c r="AP47" i="18"/>
  <c r="AM48" i="18"/>
  <c r="U93" i="18"/>
  <c r="AT26" i="18"/>
  <c r="BG111" i="18"/>
  <c r="BK110" i="18"/>
  <c r="V93" i="18"/>
  <c r="AR25" i="17"/>
  <c r="T95" i="17"/>
  <c r="AL47" i="17"/>
  <c r="AO46" i="17"/>
  <c r="BJ110" i="17"/>
  <c r="BF111" i="17"/>
  <c r="V93" i="17"/>
  <c r="AT26" i="17"/>
  <c r="AP47" i="17"/>
  <c r="AM48" i="17"/>
  <c r="AV25" i="17"/>
  <c r="AJ26" i="17" s="1"/>
  <c r="BP25" i="17"/>
  <c r="BM25" i="17"/>
  <c r="AX24" i="17"/>
  <c r="BA24" i="17" s="1"/>
  <c r="AQ46" i="17"/>
  <c r="AN47" i="17"/>
  <c r="U93" i="17"/>
  <c r="BG111" i="17"/>
  <c r="BK110" i="17"/>
  <c r="BI109" i="17"/>
  <c r="BE110" i="17"/>
  <c r="BP42" i="13"/>
  <c r="AY41" i="13"/>
  <c r="BB41" i="13" s="1"/>
  <c r="BQ42" i="13"/>
  <c r="AZ41" i="13"/>
  <c r="BC41" i="13" s="1"/>
  <c r="AW42" i="13"/>
  <c r="AK43" i="13" s="1"/>
  <c r="AT43" i="13" s="1"/>
  <c r="BN42" i="13"/>
  <c r="AV42" i="13"/>
  <c r="AJ43" i="13" s="1"/>
  <c r="AS43" i="13" s="1"/>
  <c r="BM41" i="13"/>
  <c r="V96" i="13"/>
  <c r="U95" i="13"/>
  <c r="T95" i="13"/>
  <c r="AN45" i="13"/>
  <c r="AQ45" i="13" s="1"/>
  <c r="AM46" i="13"/>
  <c r="AP46" i="13" s="1"/>
  <c r="L42" i="7"/>
  <c r="G43" i="7"/>
  <c r="AL47" i="18" l="1"/>
  <c r="AO46" i="18"/>
  <c r="L46" i="20"/>
  <c r="G47" i="20"/>
  <c r="G50" i="19"/>
  <c r="L49" i="19"/>
  <c r="BJ110" i="18"/>
  <c r="BF111" i="18"/>
  <c r="AW26" i="18"/>
  <c r="AK27" i="18" s="1"/>
  <c r="BQ26" i="18"/>
  <c r="BN26" i="18"/>
  <c r="AS26" i="18"/>
  <c r="BO25" i="18"/>
  <c r="AX25" i="18"/>
  <c r="BA25" i="18" s="1"/>
  <c r="BD25" i="18" s="1"/>
  <c r="AU25" i="18"/>
  <c r="AI26" i="18" s="1"/>
  <c r="BL25" i="18"/>
  <c r="T95" i="18"/>
  <c r="AP48" i="18"/>
  <c r="AM49" i="18"/>
  <c r="BE111" i="18"/>
  <c r="BI110" i="18"/>
  <c r="V94" i="18"/>
  <c r="BK111" i="18"/>
  <c r="BG112" i="18"/>
  <c r="U94" i="18"/>
  <c r="AQ47" i="18"/>
  <c r="AN48" i="18"/>
  <c r="AL48" i="17"/>
  <c r="AO47" i="17"/>
  <c r="AS26" i="17"/>
  <c r="BO25" i="17"/>
  <c r="AU25" i="17"/>
  <c r="AI26" i="17" s="1"/>
  <c r="BL25" i="17"/>
  <c r="AQ47" i="17"/>
  <c r="AN48" i="17"/>
  <c r="BJ111" i="17"/>
  <c r="BF112" i="17"/>
  <c r="BI110" i="17"/>
  <c r="BE111" i="17"/>
  <c r="BK111" i="17"/>
  <c r="BG112" i="17"/>
  <c r="BN26" i="17"/>
  <c r="AW26" i="17"/>
  <c r="AK27" i="17" s="1"/>
  <c r="BQ26" i="17"/>
  <c r="U94" i="17"/>
  <c r="AP48" i="17"/>
  <c r="AM49" i="17"/>
  <c r="V94" i="17"/>
  <c r="T96" i="17"/>
  <c r="AY25" i="17"/>
  <c r="BB25" i="17" s="1"/>
  <c r="AY42" i="13"/>
  <c r="BB42" i="13" s="1"/>
  <c r="BQ43" i="13"/>
  <c r="BP43" i="13"/>
  <c r="AZ42" i="13"/>
  <c r="BC42" i="13" s="1"/>
  <c r="BN43" i="13"/>
  <c r="AW43" i="13"/>
  <c r="AK44" i="13" s="1"/>
  <c r="AT44" i="13" s="1"/>
  <c r="AV43" i="13"/>
  <c r="AJ44" i="13" s="1"/>
  <c r="AS44" i="13" s="1"/>
  <c r="BM42" i="13"/>
  <c r="T96" i="13"/>
  <c r="V97" i="13"/>
  <c r="U96" i="13"/>
  <c r="AN46" i="13"/>
  <c r="AQ46" i="13" s="1"/>
  <c r="AM47" i="13"/>
  <c r="AP47" i="13" s="1"/>
  <c r="G44" i="7"/>
  <c r="L43" i="7"/>
  <c r="AZ26" i="17" l="1"/>
  <c r="BC26" i="17" s="1"/>
  <c r="AL48" i="18"/>
  <c r="AO47" i="18"/>
  <c r="L47" i="20"/>
  <c r="G48" i="20"/>
  <c r="L50" i="19"/>
  <c r="G51" i="19"/>
  <c r="BF112" i="18"/>
  <c r="BJ111" i="18"/>
  <c r="BG113" i="18"/>
  <c r="BK112" i="18"/>
  <c r="V95" i="18"/>
  <c r="T96" i="18"/>
  <c r="AM50" i="18"/>
  <c r="AP49" i="18"/>
  <c r="AR26" i="18"/>
  <c r="AT27" i="18"/>
  <c r="AN49" i="18"/>
  <c r="AQ48" i="18"/>
  <c r="U95" i="18"/>
  <c r="BE112" i="18"/>
  <c r="BI111" i="18"/>
  <c r="BP26" i="18"/>
  <c r="AV26" i="18"/>
  <c r="AJ27" i="18" s="1"/>
  <c r="BM26" i="18"/>
  <c r="AZ26" i="18"/>
  <c r="BC26" i="18" s="1"/>
  <c r="AO48" i="17"/>
  <c r="AL49" i="17"/>
  <c r="AT27" i="17"/>
  <c r="BK112" i="17"/>
  <c r="BG113" i="17"/>
  <c r="T97" i="17"/>
  <c r="BI111" i="17"/>
  <c r="BE112" i="17"/>
  <c r="BF113" i="17"/>
  <c r="BJ112" i="17"/>
  <c r="AX25" i="17"/>
  <c r="BA25" i="17" s="1"/>
  <c r="V95" i="17"/>
  <c r="AV26" i="17"/>
  <c r="AJ27" i="17" s="1"/>
  <c r="BM26" i="17"/>
  <c r="BP26" i="17"/>
  <c r="AM50" i="17"/>
  <c r="AP49" i="17"/>
  <c r="U95" i="17"/>
  <c r="AN49" i="17"/>
  <c r="AQ48" i="17"/>
  <c r="AR26" i="17"/>
  <c r="AY43" i="13"/>
  <c r="BB43" i="13" s="1"/>
  <c r="BQ44" i="13"/>
  <c r="BP44" i="13"/>
  <c r="AZ43" i="13"/>
  <c r="BC43" i="13" s="1"/>
  <c r="BN44" i="13"/>
  <c r="AW44" i="13"/>
  <c r="AK45" i="13" s="1"/>
  <c r="AT45" i="13" s="1"/>
  <c r="BM44" i="13"/>
  <c r="AV44" i="13"/>
  <c r="AJ45" i="13" s="1"/>
  <c r="AS45" i="13" s="1"/>
  <c r="BM43" i="13"/>
  <c r="T97" i="13"/>
  <c r="U97" i="13"/>
  <c r="V98" i="13"/>
  <c r="AN47" i="13"/>
  <c r="AQ47" i="13" s="1"/>
  <c r="AM48" i="13"/>
  <c r="AP48" i="13" s="1"/>
  <c r="L44" i="7"/>
  <c r="G45" i="7"/>
  <c r="AY26" i="17" l="1"/>
  <c r="BB26" i="17" s="1"/>
  <c r="AY26" i="18"/>
  <c r="BB26" i="18" s="1"/>
  <c r="AO48" i="18"/>
  <c r="AL49" i="18"/>
  <c r="G49" i="20"/>
  <c r="L48" i="20"/>
  <c r="G52" i="19"/>
  <c r="L51" i="19"/>
  <c r="U96" i="18"/>
  <c r="AN50" i="18"/>
  <c r="AQ49" i="18"/>
  <c r="BF113" i="18"/>
  <c r="BJ112" i="18"/>
  <c r="AU26" i="18"/>
  <c r="AI27" i="18" s="1"/>
  <c r="BO26" i="18"/>
  <c r="AX26" i="18"/>
  <c r="BA26" i="18" s="1"/>
  <c r="BL26" i="18"/>
  <c r="AS27" i="18"/>
  <c r="BQ27" i="18"/>
  <c r="AW27" i="18"/>
  <c r="AK28" i="18" s="1"/>
  <c r="BN27" i="18"/>
  <c r="BG114" i="18"/>
  <c r="BK113" i="18"/>
  <c r="AM51" i="18"/>
  <c r="AP50" i="18"/>
  <c r="BE113" i="18"/>
  <c r="BI112" i="18"/>
  <c r="T97" i="18"/>
  <c r="V96" i="18"/>
  <c r="T98" i="17"/>
  <c r="BE113" i="17"/>
  <c r="BI112" i="17"/>
  <c r="AU26" i="17"/>
  <c r="AI27" i="17" s="1"/>
  <c r="BO26" i="17"/>
  <c r="BL26" i="17"/>
  <c r="AN50" i="17"/>
  <c r="AQ49" i="17"/>
  <c r="AS27" i="17"/>
  <c r="AO49" i="17"/>
  <c r="AL50" i="17"/>
  <c r="BQ27" i="17"/>
  <c r="AW27" i="17"/>
  <c r="AK28" i="17" s="1"/>
  <c r="BN27" i="17"/>
  <c r="U96" i="17"/>
  <c r="AM51" i="17"/>
  <c r="AP50" i="17"/>
  <c r="V96" i="17"/>
  <c r="BF114" i="17"/>
  <c r="BJ113" i="17"/>
  <c r="BG114" i="17"/>
  <c r="BK113" i="17"/>
  <c r="BQ45" i="13"/>
  <c r="AZ44" i="13"/>
  <c r="BC44" i="13" s="1"/>
  <c r="BP45" i="13"/>
  <c r="AY44" i="13"/>
  <c r="BB44" i="13" s="1"/>
  <c r="BN45" i="13"/>
  <c r="AW45" i="13"/>
  <c r="AK46" i="13" s="1"/>
  <c r="AT46" i="13" s="1"/>
  <c r="BM45" i="13"/>
  <c r="AV45" i="13"/>
  <c r="AJ46" i="13" s="1"/>
  <c r="AS46" i="13" s="1"/>
  <c r="V99" i="13"/>
  <c r="T98" i="13"/>
  <c r="U98" i="13"/>
  <c r="AN48" i="13"/>
  <c r="AQ48" i="13" s="1"/>
  <c r="AM49" i="13"/>
  <c r="AP49" i="13" s="1"/>
  <c r="G46" i="7"/>
  <c r="L45" i="7"/>
  <c r="AO49" i="18" l="1"/>
  <c r="AL50" i="18"/>
  <c r="BD26" i="18"/>
  <c r="AZ27" i="18"/>
  <c r="BC27" i="18" s="1"/>
  <c r="AX26" i="17"/>
  <c r="BA26" i="17" s="1"/>
  <c r="L49" i="20"/>
  <c r="G50" i="20"/>
  <c r="L52" i="19"/>
  <c r="G53" i="19"/>
  <c r="AV27" i="18"/>
  <c r="AJ28" i="18" s="1"/>
  <c r="BP27" i="18"/>
  <c r="BM27" i="18"/>
  <c r="AP51" i="18"/>
  <c r="AM52" i="18"/>
  <c r="AQ50" i="18"/>
  <c r="AN51" i="18"/>
  <c r="V97" i="18"/>
  <c r="BI113" i="18"/>
  <c r="BE114" i="18"/>
  <c r="AT28" i="18"/>
  <c r="AR27" i="18"/>
  <c r="U97" i="18"/>
  <c r="T98" i="18"/>
  <c r="BG115" i="18"/>
  <c r="BK114" i="18"/>
  <c r="BF114" i="18"/>
  <c r="BJ113" i="18"/>
  <c r="AT28" i="17"/>
  <c r="V97" i="17"/>
  <c r="AL51" i="17"/>
  <c r="AO50" i="17"/>
  <c r="T99" i="17"/>
  <c r="BG115" i="17"/>
  <c r="BK114" i="17"/>
  <c r="BJ114" i="17"/>
  <c r="BF115" i="17"/>
  <c r="BM27" i="17"/>
  <c r="BP27" i="17"/>
  <c r="AV27" i="17"/>
  <c r="AJ28" i="17" s="1"/>
  <c r="AQ50" i="17"/>
  <c r="AN51" i="17"/>
  <c r="AR27" i="17"/>
  <c r="BI113" i="17"/>
  <c r="BE114" i="17"/>
  <c r="AZ27" i="17"/>
  <c r="BC27" i="17" s="1"/>
  <c r="U97" i="17"/>
  <c r="AP51" i="17"/>
  <c r="AM52" i="17"/>
  <c r="AZ45" i="13"/>
  <c r="BC45" i="13" s="1"/>
  <c r="BP46" i="13"/>
  <c r="BQ46" i="13"/>
  <c r="AY45" i="13"/>
  <c r="BB45" i="13" s="1"/>
  <c r="BN46" i="13"/>
  <c r="AW46" i="13"/>
  <c r="AK47" i="13" s="1"/>
  <c r="AT47" i="13" s="1"/>
  <c r="BM46" i="13"/>
  <c r="AV46" i="13"/>
  <c r="AJ47" i="13" s="1"/>
  <c r="AS47" i="13" s="1"/>
  <c r="U99" i="13"/>
  <c r="V100" i="13"/>
  <c r="T99" i="13"/>
  <c r="AM50" i="13"/>
  <c r="AP50" i="13" s="1"/>
  <c r="AN49" i="13"/>
  <c r="AQ49" i="13" s="1"/>
  <c r="L46" i="7"/>
  <c r="G47" i="7"/>
  <c r="AY27" i="17" l="1"/>
  <c r="BB27" i="17" s="1"/>
  <c r="AL51" i="18"/>
  <c r="AO50" i="18"/>
  <c r="L50" i="20"/>
  <c r="G51" i="20"/>
  <c r="G54" i="19"/>
  <c r="L53" i="19"/>
  <c r="BK115" i="18"/>
  <c r="BG116" i="18"/>
  <c r="AP52" i="18"/>
  <c r="AM53" i="18"/>
  <c r="BI114" i="18"/>
  <c r="BE115" i="18"/>
  <c r="T99" i="18"/>
  <c r="U98" i="18"/>
  <c r="AQ51" i="18"/>
  <c r="AN52" i="18"/>
  <c r="AY27" i="18"/>
  <c r="BB27" i="18" s="1"/>
  <c r="AW28" i="18"/>
  <c r="AK29" i="18" s="1"/>
  <c r="BQ28" i="18"/>
  <c r="BN28" i="18"/>
  <c r="AS28" i="18"/>
  <c r="V98" i="18"/>
  <c r="BJ114" i="18"/>
  <c r="BF115" i="18"/>
  <c r="AU27" i="18"/>
  <c r="AI28" i="18" s="1"/>
  <c r="BO27" i="18"/>
  <c r="BL27" i="18"/>
  <c r="AQ51" i="17"/>
  <c r="AN52" i="17"/>
  <c r="AL52" i="17"/>
  <c r="AO51" i="17"/>
  <c r="AP52" i="17"/>
  <c r="AM53" i="17"/>
  <c r="BI114" i="17"/>
  <c r="BE115" i="17"/>
  <c r="BJ115" i="17"/>
  <c r="BF116" i="17"/>
  <c r="AW28" i="17"/>
  <c r="AK29" i="17" s="1"/>
  <c r="BQ28" i="17"/>
  <c r="BN28" i="17"/>
  <c r="AS28" i="17"/>
  <c r="T100" i="17"/>
  <c r="U98" i="17"/>
  <c r="BK115" i="17"/>
  <c r="BG116" i="17"/>
  <c r="AU27" i="17"/>
  <c r="AI28" i="17" s="1"/>
  <c r="BO27" i="17"/>
  <c r="BL27" i="17"/>
  <c r="V98" i="17"/>
  <c r="AZ46" i="13"/>
  <c r="BC46" i="13" s="1"/>
  <c r="AY46" i="13"/>
  <c r="BB46" i="13" s="1"/>
  <c r="BQ47" i="13"/>
  <c r="BP47" i="13"/>
  <c r="AW47" i="13"/>
  <c r="AK48" i="13" s="1"/>
  <c r="AT48" i="13" s="1"/>
  <c r="BN47" i="13"/>
  <c r="BM47" i="13"/>
  <c r="AV47" i="13"/>
  <c r="AJ48" i="13" s="1"/>
  <c r="AS48" i="13" s="1"/>
  <c r="T100" i="13"/>
  <c r="U100" i="13"/>
  <c r="V101" i="13"/>
  <c r="AN50" i="13"/>
  <c r="AQ50" i="13" s="1"/>
  <c r="AM51" i="13"/>
  <c r="AP51" i="13" s="1"/>
  <c r="G48" i="7"/>
  <c r="L47" i="7"/>
  <c r="AX27" i="18" l="1"/>
  <c r="BA27" i="18" s="1"/>
  <c r="BD27" i="18" s="1"/>
  <c r="AL52" i="18"/>
  <c r="AO51" i="18"/>
  <c r="AZ28" i="18"/>
  <c r="BC28" i="18" s="1"/>
  <c r="L51" i="20"/>
  <c r="G52" i="20"/>
  <c r="L54" i="19"/>
  <c r="G55" i="19"/>
  <c r="BG117" i="18"/>
  <c r="BK116" i="18"/>
  <c r="BF116" i="18"/>
  <c r="BJ115" i="18"/>
  <c r="V99" i="18"/>
  <c r="AR28" i="18"/>
  <c r="AT29" i="18"/>
  <c r="U99" i="18"/>
  <c r="AM54" i="18"/>
  <c r="AP53" i="18"/>
  <c r="BP28" i="18"/>
  <c r="AY28" i="18"/>
  <c r="BB28" i="18" s="1"/>
  <c r="AV28" i="18"/>
  <c r="AJ29" i="18" s="1"/>
  <c r="BM28" i="18"/>
  <c r="T100" i="18"/>
  <c r="AN53" i="18"/>
  <c r="AQ52" i="18"/>
  <c r="BE116" i="18"/>
  <c r="BI115" i="18"/>
  <c r="AR28" i="17"/>
  <c r="T101" i="17"/>
  <c r="BP28" i="17"/>
  <c r="AV28" i="17"/>
  <c r="AJ29" i="17" s="1"/>
  <c r="BM28" i="17"/>
  <c r="U99" i="17"/>
  <c r="AN53" i="17"/>
  <c r="AQ52" i="17"/>
  <c r="AT29" i="17"/>
  <c r="AM54" i="17"/>
  <c r="AP53" i="17"/>
  <c r="BK116" i="17"/>
  <c r="BG117" i="17"/>
  <c r="V99" i="17"/>
  <c r="BF117" i="17"/>
  <c r="BJ116" i="17"/>
  <c r="BE116" i="17"/>
  <c r="BI115" i="17"/>
  <c r="AO52" i="17"/>
  <c r="AL53" i="17"/>
  <c r="AX27" i="17"/>
  <c r="BA27" i="17" s="1"/>
  <c r="AZ28" i="17"/>
  <c r="BC28" i="17" s="1"/>
  <c r="BP48" i="13"/>
  <c r="AY47" i="13"/>
  <c r="BB47" i="13" s="1"/>
  <c r="BQ48" i="13"/>
  <c r="AZ47" i="13"/>
  <c r="BC47" i="13" s="1"/>
  <c r="BN48" i="13"/>
  <c r="AW48" i="13"/>
  <c r="AK49" i="13" s="1"/>
  <c r="AT49" i="13" s="1"/>
  <c r="AV48" i="13"/>
  <c r="AJ49" i="13" s="1"/>
  <c r="AS49" i="13" s="1"/>
  <c r="T101" i="13"/>
  <c r="V102" i="13"/>
  <c r="U101" i="13"/>
  <c r="AM52" i="13"/>
  <c r="AP52" i="13" s="1"/>
  <c r="AN51" i="13"/>
  <c r="AQ51" i="13" s="1"/>
  <c r="L48" i="7"/>
  <c r="G49" i="7"/>
  <c r="AO52" i="18" l="1"/>
  <c r="AL53" i="18"/>
  <c r="G53" i="20"/>
  <c r="L52" i="20"/>
  <c r="G56" i="19"/>
  <c r="L55" i="19"/>
  <c r="AM55" i="18"/>
  <c r="AP54" i="18"/>
  <c r="T101" i="18"/>
  <c r="BE117" i="18"/>
  <c r="BI116" i="18"/>
  <c r="AN54" i="18"/>
  <c r="AQ53" i="18"/>
  <c r="AS29" i="18"/>
  <c r="U100" i="18"/>
  <c r="AU28" i="18"/>
  <c r="AI29" i="18" s="1"/>
  <c r="BO28" i="18"/>
  <c r="BL28" i="18"/>
  <c r="BF117" i="18"/>
  <c r="BJ116" i="18"/>
  <c r="BG118" i="18"/>
  <c r="BK117" i="18"/>
  <c r="AZ29" i="18"/>
  <c r="BC29" i="18" s="1"/>
  <c r="BQ29" i="18"/>
  <c r="AW29" i="18"/>
  <c r="AK30" i="18" s="1"/>
  <c r="BN29" i="18"/>
  <c r="V100" i="18"/>
  <c r="BE117" i="17"/>
  <c r="BI116" i="17"/>
  <c r="BF118" i="17"/>
  <c r="BJ117" i="17"/>
  <c r="BL28" i="17"/>
  <c r="AX28" i="17"/>
  <c r="BA28" i="17" s="1"/>
  <c r="AU28" i="17"/>
  <c r="AI29" i="17" s="1"/>
  <c r="BO28" i="17"/>
  <c r="V100" i="17"/>
  <c r="AN54" i="17"/>
  <c r="AQ53" i="17"/>
  <c r="T102" i="17"/>
  <c r="AY28" i="17"/>
  <c r="BB28" i="17" s="1"/>
  <c r="AO53" i="17"/>
  <c r="AL54" i="17"/>
  <c r="AM55" i="17"/>
  <c r="AP54" i="17"/>
  <c r="BG118" i="17"/>
  <c r="BK117" i="17"/>
  <c r="U100" i="17"/>
  <c r="AS29" i="17"/>
  <c r="AW29" i="17"/>
  <c r="AK30" i="17" s="1"/>
  <c r="BQ29" i="17"/>
  <c r="BN29" i="17"/>
  <c r="AY48" i="13"/>
  <c r="BB48" i="13" s="1"/>
  <c r="AZ48" i="13"/>
  <c r="BC48" i="13" s="1"/>
  <c r="BQ49" i="13"/>
  <c r="BP49" i="13"/>
  <c r="BN49" i="13"/>
  <c r="AW49" i="13"/>
  <c r="AK50" i="13" s="1"/>
  <c r="AT50" i="13" s="1"/>
  <c r="BM49" i="13"/>
  <c r="AV49" i="13"/>
  <c r="AJ50" i="13" s="1"/>
  <c r="AS50" i="13" s="1"/>
  <c r="BM48" i="13"/>
  <c r="U102" i="13"/>
  <c r="T102" i="13"/>
  <c r="V103" i="13"/>
  <c r="AN52" i="13"/>
  <c r="AQ52" i="13" s="1"/>
  <c r="AM53" i="13"/>
  <c r="L49" i="7"/>
  <c r="G50" i="7"/>
  <c r="AO53" i="18" l="1"/>
  <c r="AL54" i="18"/>
  <c r="L53" i="20"/>
  <c r="G54" i="20"/>
  <c r="L56" i="19"/>
  <c r="G57" i="19"/>
  <c r="V101" i="18"/>
  <c r="BF118" i="18"/>
  <c r="BJ117" i="18"/>
  <c r="AR29" i="18"/>
  <c r="BI117" i="18"/>
  <c r="BE118" i="18"/>
  <c r="U101" i="18"/>
  <c r="T102" i="18"/>
  <c r="AM56" i="18"/>
  <c r="AP55" i="18"/>
  <c r="AX28" i="18"/>
  <c r="BA28" i="18" s="1"/>
  <c r="BD28" i="18" s="1"/>
  <c r="AV29" i="18"/>
  <c r="AJ30" i="18" s="1"/>
  <c r="BP29" i="18"/>
  <c r="BM29" i="18"/>
  <c r="AQ54" i="18"/>
  <c r="AN55" i="18"/>
  <c r="AT30" i="18"/>
  <c r="BG119" i="18"/>
  <c r="BK118" i="18"/>
  <c r="BG119" i="17"/>
  <c r="BK118" i="17"/>
  <c r="V101" i="17"/>
  <c r="BJ118" i="17"/>
  <c r="BF119" i="17"/>
  <c r="AV29" i="17"/>
  <c r="AJ30" i="17" s="1"/>
  <c r="BP29" i="17"/>
  <c r="BM29" i="17"/>
  <c r="AQ54" i="17"/>
  <c r="AN55" i="17"/>
  <c r="AZ29" i="17"/>
  <c r="BC29" i="17" s="1"/>
  <c r="AP55" i="17"/>
  <c r="AM56" i="17"/>
  <c r="BI117" i="17"/>
  <c r="BE118" i="17"/>
  <c r="T103" i="17"/>
  <c r="AR29" i="17"/>
  <c r="AT30" i="17"/>
  <c r="U101" i="17"/>
  <c r="AL55" i="17"/>
  <c r="AO54" i="17"/>
  <c r="BP50" i="13"/>
  <c r="BQ50" i="13"/>
  <c r="AZ49" i="13"/>
  <c r="BC49" i="13" s="1"/>
  <c r="AY49" i="13"/>
  <c r="BB49" i="13" s="1"/>
  <c r="AP53" i="13"/>
  <c r="BN50" i="13"/>
  <c r="AW50" i="13"/>
  <c r="AK51" i="13" s="1"/>
  <c r="AT51" i="13" s="1"/>
  <c r="BM50" i="13"/>
  <c r="AV50" i="13"/>
  <c r="AJ51" i="13" s="1"/>
  <c r="AS51" i="13" s="1"/>
  <c r="V104" i="13"/>
  <c r="U103" i="13"/>
  <c r="T103" i="13"/>
  <c r="AM54" i="13"/>
  <c r="AN53" i="13"/>
  <c r="L50" i="7"/>
  <c r="G51" i="7"/>
  <c r="AO54" i="18" l="1"/>
  <c r="AL55" i="18"/>
  <c r="L54" i="20"/>
  <c r="G55" i="20"/>
  <c r="G58" i="19"/>
  <c r="L57" i="19"/>
  <c r="BK119" i="18"/>
  <c r="BG120" i="18"/>
  <c r="AQ55" i="18"/>
  <c r="AN56" i="18"/>
  <c r="AS30" i="18"/>
  <c r="BJ118" i="18"/>
  <c r="BF119" i="18"/>
  <c r="AW30" i="18"/>
  <c r="AK31" i="18" s="1"/>
  <c r="BQ30" i="18"/>
  <c r="BN30" i="18"/>
  <c r="AP56" i="18"/>
  <c r="AP57" i="18" s="1"/>
  <c r="AP58" i="18" s="1"/>
  <c r="AP59" i="18" s="1"/>
  <c r="AP60" i="18" s="1"/>
  <c r="AP61" i="18" s="1"/>
  <c r="AP62" i="18" s="1"/>
  <c r="AP63" i="18" s="1"/>
  <c r="AP64" i="18" s="1"/>
  <c r="AP65" i="18" s="1"/>
  <c r="AP66" i="18" s="1"/>
  <c r="AP67" i="18" s="1"/>
  <c r="AP68" i="18" s="1"/>
  <c r="AP69" i="18" s="1"/>
  <c r="AP70" i="18" s="1"/>
  <c r="AP71" i="18" s="1"/>
  <c r="AP72" i="18" s="1"/>
  <c r="AP73" i="18" s="1"/>
  <c r="AP74" i="18" s="1"/>
  <c r="AP75" i="18" s="1"/>
  <c r="AP76" i="18" s="1"/>
  <c r="AP77" i="18" s="1"/>
  <c r="AP78" i="18" s="1"/>
  <c r="AP79" i="18" s="1"/>
  <c r="AP80" i="18" s="1"/>
  <c r="AP81" i="18" s="1"/>
  <c r="AP82" i="18" s="1"/>
  <c r="AP83" i="18" s="1"/>
  <c r="AP84" i="18" s="1"/>
  <c r="AP85" i="18" s="1"/>
  <c r="AP86" i="18" s="1"/>
  <c r="AP87" i="18" s="1"/>
  <c r="AP88" i="18" s="1"/>
  <c r="AP89" i="18" s="1"/>
  <c r="AP90" i="18" s="1"/>
  <c r="AP91" i="18" s="1"/>
  <c r="AP92" i="18" s="1"/>
  <c r="AP93" i="18" s="1"/>
  <c r="AP94" i="18" s="1"/>
  <c r="AP95" i="18" s="1"/>
  <c r="AP96" i="18" s="1"/>
  <c r="AP97" i="18" s="1"/>
  <c r="AP98" i="18" s="1"/>
  <c r="AP99" i="18" s="1"/>
  <c r="AP100" i="18" s="1"/>
  <c r="AP101" i="18" s="1"/>
  <c r="AP102" i="18" s="1"/>
  <c r="AP103" i="18" s="1"/>
  <c r="AP104" i="18" s="1"/>
  <c r="AP105" i="18" s="1"/>
  <c r="AP106" i="18" s="1"/>
  <c r="AP107" i="18" s="1"/>
  <c r="AP108" i="18" s="1"/>
  <c r="AP109" i="18" s="1"/>
  <c r="AP110" i="18" s="1"/>
  <c r="AP111" i="18" s="1"/>
  <c r="AP112" i="18" s="1"/>
  <c r="AP113" i="18" s="1"/>
  <c r="AP114" i="18" s="1"/>
  <c r="AP115" i="18" s="1"/>
  <c r="AP116" i="18" s="1"/>
  <c r="AP117" i="18" s="1"/>
  <c r="AP118" i="18" s="1"/>
  <c r="AP119" i="18" s="1"/>
  <c r="AP120" i="18" s="1"/>
  <c r="AP121" i="18" s="1"/>
  <c r="AP122" i="18" s="1"/>
  <c r="AP123" i="18" s="1"/>
  <c r="AP124" i="18" s="1"/>
  <c r="AP125" i="18" s="1"/>
  <c r="AP126" i="18" s="1"/>
  <c r="AP127" i="18" s="1"/>
  <c r="AP128" i="18" s="1"/>
  <c r="AP129" i="18" s="1"/>
  <c r="AP130" i="18" s="1"/>
  <c r="AP131" i="18" s="1"/>
  <c r="AP132" i="18" s="1"/>
  <c r="AP133" i="18" s="1"/>
  <c r="AP134" i="18" s="1"/>
  <c r="AP135" i="18" s="1"/>
  <c r="AP136" i="18" s="1"/>
  <c r="AP137" i="18" s="1"/>
  <c r="AP138" i="18" s="1"/>
  <c r="AP139" i="18" s="1"/>
  <c r="AP140" i="18" s="1"/>
  <c r="AP141" i="18" s="1"/>
  <c r="AP142" i="18" s="1"/>
  <c r="AP143" i="18" s="1"/>
  <c r="AP144" i="18" s="1"/>
  <c r="AP145" i="18" s="1"/>
  <c r="AP146" i="18" s="1"/>
  <c r="AP147" i="18" s="1"/>
  <c r="AP148" i="18" s="1"/>
  <c r="AP149" i="18" s="1"/>
  <c r="AP150" i="18" s="1"/>
  <c r="AP151" i="18" s="1"/>
  <c r="AP152" i="18" s="1"/>
  <c r="AP153" i="18" s="1"/>
  <c r="AP154" i="18" s="1"/>
  <c r="AP155" i="18" s="1"/>
  <c r="AP156" i="18" s="1"/>
  <c r="AP157" i="18" s="1"/>
  <c r="AP158" i="18" s="1"/>
  <c r="AP159" i="18" s="1"/>
  <c r="AP160" i="18" s="1"/>
  <c r="AP161" i="18" s="1"/>
  <c r="AP162" i="18" s="1"/>
  <c r="AP163" i="18" s="1"/>
  <c r="AP164" i="18" s="1"/>
  <c r="AP165" i="18" s="1"/>
  <c r="AP166" i="18" s="1"/>
  <c r="AP167" i="18" s="1"/>
  <c r="AP168" i="18" s="1"/>
  <c r="AP169" i="18" s="1"/>
  <c r="AP170" i="18" s="1"/>
  <c r="AP171" i="18" s="1"/>
  <c r="AP172" i="18" s="1"/>
  <c r="AP173" i="18" s="1"/>
  <c r="AP174" i="18" s="1"/>
  <c r="AP175" i="18" s="1"/>
  <c r="AP176" i="18" s="1"/>
  <c r="AP177" i="18" s="1"/>
  <c r="AP178" i="18" s="1"/>
  <c r="AP179" i="18" s="1"/>
  <c r="AP180" i="18" s="1"/>
  <c r="AP181" i="18" s="1"/>
  <c r="AP182" i="18" s="1"/>
  <c r="AP183" i="18" s="1"/>
  <c r="AP184" i="18" s="1"/>
  <c r="AP185" i="18" s="1"/>
  <c r="AP186" i="18" s="1"/>
  <c r="AP187" i="18" s="1"/>
  <c r="AP188" i="18" s="1"/>
  <c r="AP189" i="18" s="1"/>
  <c r="AP190" i="18" s="1"/>
  <c r="AP191" i="18" s="1"/>
  <c r="AP192" i="18" s="1"/>
  <c r="AP193" i="18" s="1"/>
  <c r="AP194" i="18" s="1"/>
  <c r="AP195" i="18" s="1"/>
  <c r="AP196" i="18" s="1"/>
  <c r="AP197" i="18" s="1"/>
  <c r="AP198" i="18" s="1"/>
  <c r="AP199" i="18" s="1"/>
  <c r="AP200" i="18" s="1"/>
  <c r="AP201" i="18" s="1"/>
  <c r="AP202" i="18" s="1"/>
  <c r="AP203" i="18" s="1"/>
  <c r="AP204" i="18" s="1"/>
  <c r="AP205" i="18" s="1"/>
  <c r="AP206" i="18" s="1"/>
  <c r="AP207" i="18" s="1"/>
  <c r="AP208" i="18" s="1"/>
  <c r="AP209" i="18" s="1"/>
  <c r="AP210" i="18" s="1"/>
  <c r="AP211" i="18" s="1"/>
  <c r="AP212" i="18" s="1"/>
  <c r="AP213" i="18" s="1"/>
  <c r="AP214" i="18" s="1"/>
  <c r="AP215" i="18" s="1"/>
  <c r="AP216" i="18" s="1"/>
  <c r="AP217" i="18" s="1"/>
  <c r="AP218" i="18" s="1"/>
  <c r="AP219" i="18" s="1"/>
  <c r="AP220" i="18" s="1"/>
  <c r="AP221" i="18" s="1"/>
  <c r="AP222" i="18" s="1"/>
  <c r="AP223" i="18" s="1"/>
  <c r="AP224" i="18" s="1"/>
  <c r="AP225" i="18" s="1"/>
  <c r="AP226" i="18" s="1"/>
  <c r="AP227" i="18" s="1"/>
  <c r="AP228" i="18" s="1"/>
  <c r="AP229" i="18" s="1"/>
  <c r="AP230" i="18" s="1"/>
  <c r="AP231" i="18" s="1"/>
  <c r="AP232" i="18" s="1"/>
  <c r="AP233" i="18" s="1"/>
  <c r="AP234" i="18" s="1"/>
  <c r="AP235" i="18" s="1"/>
  <c r="AP236" i="18" s="1"/>
  <c r="AP237" i="18" s="1"/>
  <c r="AP238" i="18" s="1"/>
  <c r="AP239" i="18" s="1"/>
  <c r="AP240" i="18" s="1"/>
  <c r="AP241" i="18" s="1"/>
  <c r="AP242" i="18" s="1"/>
  <c r="AP243" i="18" s="1"/>
  <c r="AP244" i="18" s="1"/>
  <c r="AP245" i="18" s="1"/>
  <c r="AP246" i="18" s="1"/>
  <c r="AP247" i="18" s="1"/>
  <c r="AP248" i="18" s="1"/>
  <c r="AP249" i="18" s="1"/>
  <c r="AP250" i="18" s="1"/>
  <c r="AP251" i="18" s="1"/>
  <c r="AP252" i="18" s="1"/>
  <c r="AP253" i="18" s="1"/>
  <c r="AP254" i="18" s="1"/>
  <c r="AP255" i="18" s="1"/>
  <c r="AP256" i="18" s="1"/>
  <c r="AP257" i="18" s="1"/>
  <c r="AP258" i="18" s="1"/>
  <c r="AP259" i="18" s="1"/>
  <c r="AP260" i="18" s="1"/>
  <c r="AP261" i="18" s="1"/>
  <c r="AP262" i="18" s="1"/>
  <c r="AP263" i="18" s="1"/>
  <c r="AP264" i="18" s="1"/>
  <c r="AP265" i="18" s="1"/>
  <c r="AP266" i="18" s="1"/>
  <c r="AP267" i="18" s="1"/>
  <c r="AP268" i="18" s="1"/>
  <c r="AP269" i="18" s="1"/>
  <c r="AP270" i="18" s="1"/>
  <c r="AP271" i="18" s="1"/>
  <c r="AP272" i="18" s="1"/>
  <c r="AP273" i="18" s="1"/>
  <c r="AP274" i="18" s="1"/>
  <c r="AP275" i="18" s="1"/>
  <c r="AP276" i="18" s="1"/>
  <c r="AP277" i="18" s="1"/>
  <c r="AP278" i="18" s="1"/>
  <c r="AP279" i="18" s="1"/>
  <c r="AP280" i="18" s="1"/>
  <c r="AP281" i="18" s="1"/>
  <c r="AP282" i="18" s="1"/>
  <c r="AP283" i="18" s="1"/>
  <c r="AP284" i="18" s="1"/>
  <c r="AP285" i="18" s="1"/>
  <c r="AP286" i="18" s="1"/>
  <c r="AP287" i="18" s="1"/>
  <c r="AP288" i="18" s="1"/>
  <c r="AP289" i="18" s="1"/>
  <c r="AP290" i="18" s="1"/>
  <c r="AP291" i="18" s="1"/>
  <c r="AP292" i="18" s="1"/>
  <c r="AP293" i="18" s="1"/>
  <c r="AP294" i="18" s="1"/>
  <c r="AP295" i="18" s="1"/>
  <c r="AP296" i="18" s="1"/>
  <c r="AP297" i="18" s="1"/>
  <c r="AP298" i="18" s="1"/>
  <c r="AP299" i="18" s="1"/>
  <c r="AP300" i="18" s="1"/>
  <c r="AP301" i="18" s="1"/>
  <c r="AP302" i="18" s="1"/>
  <c r="AP303" i="18" s="1"/>
  <c r="AP304" i="18" s="1"/>
  <c r="AP305" i="18" s="1"/>
  <c r="AP306" i="18" s="1"/>
  <c r="AP307" i="18" s="1"/>
  <c r="AP308" i="18" s="1"/>
  <c r="AP309" i="18" s="1"/>
  <c r="AP310" i="18" s="1"/>
  <c r="AP311" i="18" s="1"/>
  <c r="AP312" i="18" s="1"/>
  <c r="AP313" i="18" s="1"/>
  <c r="AP314" i="18" s="1"/>
  <c r="AP315" i="18" s="1"/>
  <c r="AP316" i="18" s="1"/>
  <c r="AP317" i="18" s="1"/>
  <c r="AP318" i="18" s="1"/>
  <c r="AP319" i="18" s="1"/>
  <c r="AP320" i="18" s="1"/>
  <c r="AP321" i="18" s="1"/>
  <c r="AP322" i="18" s="1"/>
  <c r="AP323" i="18" s="1"/>
  <c r="AP324" i="18" s="1"/>
  <c r="AP325" i="18" s="1"/>
  <c r="AP326" i="18" s="1"/>
  <c r="AP327" i="18" s="1"/>
  <c r="AP328" i="18" s="1"/>
  <c r="AP329" i="18" s="1"/>
  <c r="AP330" i="18" s="1"/>
  <c r="AP331" i="18" s="1"/>
  <c r="AP332" i="18" s="1"/>
  <c r="AP333" i="18" s="1"/>
  <c r="AP334" i="18" s="1"/>
  <c r="AP335" i="18" s="1"/>
  <c r="AP336" i="18" s="1"/>
  <c r="AP337" i="18" s="1"/>
  <c r="AP338" i="18" s="1"/>
  <c r="AP339" i="18" s="1"/>
  <c r="AP340" i="18" s="1"/>
  <c r="AP341" i="18" s="1"/>
  <c r="AP342" i="18" s="1"/>
  <c r="AP343" i="18" s="1"/>
  <c r="AP344" i="18" s="1"/>
  <c r="AP345" i="18" s="1"/>
  <c r="AP346" i="18" s="1"/>
  <c r="V102" i="18"/>
  <c r="BE119" i="18"/>
  <c r="BI118" i="18"/>
  <c r="T103" i="18"/>
  <c r="BO29" i="18"/>
  <c r="AU29" i="18"/>
  <c r="AI30" i="18" s="1"/>
  <c r="BL29" i="18"/>
  <c r="U102" i="18"/>
  <c r="AY29" i="18"/>
  <c r="BB29" i="18" s="1"/>
  <c r="AS30" i="17"/>
  <c r="BK119" i="17"/>
  <c r="BG120" i="17"/>
  <c r="BN30" i="17"/>
  <c r="BQ30" i="17"/>
  <c r="AW30" i="17"/>
  <c r="AK31" i="17" s="1"/>
  <c r="BI118" i="17"/>
  <c r="BE119" i="17"/>
  <c r="AQ55" i="17"/>
  <c r="AN56" i="17"/>
  <c r="U102" i="17"/>
  <c r="AP56" i="17"/>
  <c r="AP57" i="17" s="1"/>
  <c r="AP58" i="17" s="1"/>
  <c r="AP59" i="17" s="1"/>
  <c r="AP60" i="17" s="1"/>
  <c r="AP61" i="17" s="1"/>
  <c r="AP62" i="17" s="1"/>
  <c r="AP63" i="17" s="1"/>
  <c r="AP64" i="17" s="1"/>
  <c r="AP65" i="17" s="1"/>
  <c r="AP66" i="17" s="1"/>
  <c r="AP67" i="17" s="1"/>
  <c r="AP68" i="17" s="1"/>
  <c r="AP69" i="17" s="1"/>
  <c r="AP70" i="17" s="1"/>
  <c r="AP71" i="17" s="1"/>
  <c r="AP72" i="17" s="1"/>
  <c r="AP73" i="17" s="1"/>
  <c r="AP74" i="17" s="1"/>
  <c r="AP75" i="17" s="1"/>
  <c r="AP76" i="17" s="1"/>
  <c r="AP77" i="17" s="1"/>
  <c r="AP78" i="17" s="1"/>
  <c r="AP79" i="17" s="1"/>
  <c r="AP80" i="17" s="1"/>
  <c r="AP81" i="17" s="1"/>
  <c r="AP82" i="17" s="1"/>
  <c r="AP83" i="17" s="1"/>
  <c r="AP84" i="17" s="1"/>
  <c r="AP85" i="17" s="1"/>
  <c r="AP86" i="17" s="1"/>
  <c r="AP87" i="17" s="1"/>
  <c r="AP88" i="17" s="1"/>
  <c r="AP89" i="17" s="1"/>
  <c r="AP90" i="17" s="1"/>
  <c r="AP91" i="17" s="1"/>
  <c r="AP92" i="17" s="1"/>
  <c r="AP93" i="17" s="1"/>
  <c r="AP94" i="17" s="1"/>
  <c r="AP95" i="17" s="1"/>
  <c r="AP96" i="17" s="1"/>
  <c r="AP97" i="17" s="1"/>
  <c r="AP98" i="17" s="1"/>
  <c r="AP99" i="17" s="1"/>
  <c r="AP100" i="17" s="1"/>
  <c r="AP101" i="17" s="1"/>
  <c r="AP102" i="17" s="1"/>
  <c r="AP103" i="17" s="1"/>
  <c r="AP104" i="17" s="1"/>
  <c r="AP105" i="17" s="1"/>
  <c r="AP106" i="17" s="1"/>
  <c r="AP107" i="17" s="1"/>
  <c r="AP108" i="17" s="1"/>
  <c r="AP109" i="17" s="1"/>
  <c r="AP110" i="17" s="1"/>
  <c r="AP111" i="17" s="1"/>
  <c r="AP112" i="17" s="1"/>
  <c r="AP113" i="17" s="1"/>
  <c r="AP114" i="17" s="1"/>
  <c r="AP115" i="17" s="1"/>
  <c r="AP116" i="17" s="1"/>
  <c r="AP117" i="17" s="1"/>
  <c r="AP118" i="17" s="1"/>
  <c r="AP119" i="17" s="1"/>
  <c r="AP120" i="17" s="1"/>
  <c r="AP121" i="17" s="1"/>
  <c r="AP122" i="17" s="1"/>
  <c r="AP123" i="17" s="1"/>
  <c r="AP124" i="17" s="1"/>
  <c r="AP125" i="17" s="1"/>
  <c r="AP126" i="17" s="1"/>
  <c r="AP127" i="17" s="1"/>
  <c r="AP128" i="17" s="1"/>
  <c r="AP129" i="17" s="1"/>
  <c r="AP130" i="17" s="1"/>
  <c r="AP131" i="17" s="1"/>
  <c r="AP132" i="17" s="1"/>
  <c r="AP133" i="17" s="1"/>
  <c r="AP134" i="17" s="1"/>
  <c r="AP135" i="17" s="1"/>
  <c r="AP136" i="17" s="1"/>
  <c r="AP137" i="17" s="1"/>
  <c r="AP138" i="17" s="1"/>
  <c r="AP139" i="17" s="1"/>
  <c r="AP140" i="17" s="1"/>
  <c r="AP141" i="17" s="1"/>
  <c r="AP142" i="17" s="1"/>
  <c r="AP143" i="17" s="1"/>
  <c r="AP144" i="17" s="1"/>
  <c r="AP145" i="17" s="1"/>
  <c r="AP146" i="17" s="1"/>
  <c r="AP147" i="17" s="1"/>
  <c r="AP148" i="17" s="1"/>
  <c r="AP149" i="17" s="1"/>
  <c r="AP150" i="17" s="1"/>
  <c r="AP151" i="17" s="1"/>
  <c r="AP152" i="17" s="1"/>
  <c r="AP153" i="17" s="1"/>
  <c r="AP154" i="17" s="1"/>
  <c r="AP155" i="17" s="1"/>
  <c r="AP156" i="17" s="1"/>
  <c r="AP157" i="17" s="1"/>
  <c r="AP158" i="17" s="1"/>
  <c r="AP159" i="17" s="1"/>
  <c r="AP160" i="17" s="1"/>
  <c r="AP161" i="17" s="1"/>
  <c r="AP162" i="17" s="1"/>
  <c r="AP163" i="17" s="1"/>
  <c r="AP164" i="17" s="1"/>
  <c r="AP165" i="17" s="1"/>
  <c r="AP166" i="17" s="1"/>
  <c r="AP167" i="17" s="1"/>
  <c r="AP168" i="17" s="1"/>
  <c r="AP169" i="17" s="1"/>
  <c r="AP170" i="17" s="1"/>
  <c r="AP171" i="17" s="1"/>
  <c r="AP172" i="17" s="1"/>
  <c r="AP173" i="17" s="1"/>
  <c r="AP174" i="17" s="1"/>
  <c r="AP175" i="17" s="1"/>
  <c r="AP176" i="17" s="1"/>
  <c r="AP177" i="17" s="1"/>
  <c r="AP178" i="17" s="1"/>
  <c r="AP179" i="17" s="1"/>
  <c r="AP180" i="17" s="1"/>
  <c r="AP181" i="17" s="1"/>
  <c r="AP182" i="17" s="1"/>
  <c r="AP183" i="17" s="1"/>
  <c r="AP184" i="17" s="1"/>
  <c r="AP185" i="17" s="1"/>
  <c r="AP186" i="17" s="1"/>
  <c r="AP187" i="17" s="1"/>
  <c r="AP188" i="17" s="1"/>
  <c r="AP189" i="17" s="1"/>
  <c r="AP190" i="17" s="1"/>
  <c r="AP191" i="17" s="1"/>
  <c r="AP192" i="17" s="1"/>
  <c r="AP193" i="17" s="1"/>
  <c r="AP194" i="17" s="1"/>
  <c r="AP195" i="17" s="1"/>
  <c r="AP196" i="17" s="1"/>
  <c r="AP197" i="17" s="1"/>
  <c r="AP198" i="17" s="1"/>
  <c r="AP199" i="17" s="1"/>
  <c r="AP200" i="17" s="1"/>
  <c r="AP201" i="17" s="1"/>
  <c r="AP202" i="17" s="1"/>
  <c r="AP203" i="17" s="1"/>
  <c r="AP204" i="17" s="1"/>
  <c r="AP205" i="17" s="1"/>
  <c r="AP206" i="17" s="1"/>
  <c r="AP207" i="17" s="1"/>
  <c r="AP208" i="17" s="1"/>
  <c r="AP209" i="17" s="1"/>
  <c r="AP210" i="17" s="1"/>
  <c r="AP211" i="17" s="1"/>
  <c r="AP212" i="17" s="1"/>
  <c r="AP213" i="17" s="1"/>
  <c r="AP214" i="17" s="1"/>
  <c r="AP215" i="17" s="1"/>
  <c r="AP216" i="17" s="1"/>
  <c r="AP217" i="17" s="1"/>
  <c r="AP218" i="17" s="1"/>
  <c r="AP219" i="17" s="1"/>
  <c r="AP220" i="17" s="1"/>
  <c r="AP221" i="17" s="1"/>
  <c r="AP222" i="17" s="1"/>
  <c r="AP223" i="17" s="1"/>
  <c r="AP224" i="17" s="1"/>
  <c r="AP225" i="17" s="1"/>
  <c r="AP226" i="17" s="1"/>
  <c r="AP227" i="17" s="1"/>
  <c r="AP228" i="17" s="1"/>
  <c r="AP229" i="17" s="1"/>
  <c r="AP230" i="17" s="1"/>
  <c r="AP231" i="17" s="1"/>
  <c r="AP232" i="17" s="1"/>
  <c r="AP233" i="17" s="1"/>
  <c r="AP234" i="17" s="1"/>
  <c r="AP235" i="17" s="1"/>
  <c r="AP236" i="17" s="1"/>
  <c r="AP237" i="17" s="1"/>
  <c r="AP238" i="17" s="1"/>
  <c r="AP239" i="17" s="1"/>
  <c r="AP240" i="17" s="1"/>
  <c r="AP241" i="17" s="1"/>
  <c r="AP242" i="17" s="1"/>
  <c r="AP243" i="17" s="1"/>
  <c r="AP244" i="17" s="1"/>
  <c r="AP245" i="17" s="1"/>
  <c r="AP246" i="17" s="1"/>
  <c r="AP247" i="17" s="1"/>
  <c r="AP248" i="17" s="1"/>
  <c r="AP249" i="17" s="1"/>
  <c r="AP250" i="17" s="1"/>
  <c r="AP251" i="17" s="1"/>
  <c r="AP252" i="17" s="1"/>
  <c r="AP253" i="17" s="1"/>
  <c r="AP254" i="17" s="1"/>
  <c r="AP255" i="17" s="1"/>
  <c r="AP256" i="17" s="1"/>
  <c r="AP257" i="17" s="1"/>
  <c r="AP258" i="17" s="1"/>
  <c r="AP259" i="17" s="1"/>
  <c r="AP260" i="17" s="1"/>
  <c r="AP261" i="17" s="1"/>
  <c r="AP262" i="17" s="1"/>
  <c r="AP263" i="17" s="1"/>
  <c r="AP264" i="17" s="1"/>
  <c r="AP265" i="17" s="1"/>
  <c r="AP266" i="17" s="1"/>
  <c r="AP267" i="17" s="1"/>
  <c r="AP268" i="17" s="1"/>
  <c r="AP269" i="17" s="1"/>
  <c r="AP270" i="17" s="1"/>
  <c r="AP271" i="17" s="1"/>
  <c r="AP272" i="17" s="1"/>
  <c r="AP273" i="17" s="1"/>
  <c r="AP274" i="17" s="1"/>
  <c r="AP275" i="17" s="1"/>
  <c r="AP276" i="17" s="1"/>
  <c r="AP277" i="17" s="1"/>
  <c r="AP278" i="17" s="1"/>
  <c r="AP279" i="17" s="1"/>
  <c r="AP280" i="17" s="1"/>
  <c r="AP281" i="17" s="1"/>
  <c r="AP282" i="17" s="1"/>
  <c r="AP283" i="17" s="1"/>
  <c r="AP284" i="17" s="1"/>
  <c r="AP285" i="17" s="1"/>
  <c r="AP286" i="17" s="1"/>
  <c r="AP287" i="17" s="1"/>
  <c r="AP288" i="17" s="1"/>
  <c r="AP289" i="17" s="1"/>
  <c r="AP290" i="17" s="1"/>
  <c r="AP291" i="17" s="1"/>
  <c r="AP292" i="17" s="1"/>
  <c r="AP293" i="17" s="1"/>
  <c r="AP294" i="17" s="1"/>
  <c r="AP295" i="17" s="1"/>
  <c r="AP296" i="17" s="1"/>
  <c r="AP297" i="17" s="1"/>
  <c r="AP298" i="17" s="1"/>
  <c r="AP299" i="17" s="1"/>
  <c r="AP300" i="17" s="1"/>
  <c r="AP301" i="17" s="1"/>
  <c r="AP302" i="17" s="1"/>
  <c r="AP303" i="17" s="1"/>
  <c r="AP304" i="17" s="1"/>
  <c r="AP305" i="17" s="1"/>
  <c r="AP306" i="17" s="1"/>
  <c r="AP307" i="17" s="1"/>
  <c r="AP308" i="17" s="1"/>
  <c r="AP309" i="17" s="1"/>
  <c r="AP310" i="17" s="1"/>
  <c r="AP311" i="17" s="1"/>
  <c r="AP312" i="17" s="1"/>
  <c r="AP313" i="17" s="1"/>
  <c r="AP314" i="17" s="1"/>
  <c r="AP315" i="17" s="1"/>
  <c r="AP316" i="17" s="1"/>
  <c r="AP317" i="17" s="1"/>
  <c r="AP318" i="17" s="1"/>
  <c r="AP319" i="17" s="1"/>
  <c r="AP320" i="17" s="1"/>
  <c r="AP321" i="17" s="1"/>
  <c r="AP322" i="17" s="1"/>
  <c r="AP323" i="17" s="1"/>
  <c r="AP324" i="17" s="1"/>
  <c r="AP325" i="17" s="1"/>
  <c r="AP326" i="17" s="1"/>
  <c r="AP327" i="17" s="1"/>
  <c r="AP328" i="17" s="1"/>
  <c r="AP329" i="17" s="1"/>
  <c r="AP330" i="17" s="1"/>
  <c r="AP331" i="17" s="1"/>
  <c r="AP332" i="17" s="1"/>
  <c r="AP333" i="17" s="1"/>
  <c r="AP334" i="17" s="1"/>
  <c r="AP335" i="17" s="1"/>
  <c r="AP336" i="17" s="1"/>
  <c r="AP337" i="17" s="1"/>
  <c r="AP338" i="17" s="1"/>
  <c r="AP339" i="17" s="1"/>
  <c r="AP340" i="17" s="1"/>
  <c r="AP341" i="17" s="1"/>
  <c r="AP342" i="17" s="1"/>
  <c r="AP343" i="17" s="1"/>
  <c r="AP344" i="17" s="1"/>
  <c r="AP345" i="17" s="1"/>
  <c r="AP346" i="17" s="1"/>
  <c r="BJ119" i="17"/>
  <c r="BF120" i="17"/>
  <c r="V102" i="17"/>
  <c r="AL56" i="17"/>
  <c r="AO55" i="17"/>
  <c r="T104" i="17"/>
  <c r="BO29" i="17"/>
  <c r="AU29" i="17"/>
  <c r="AI30" i="17" s="1"/>
  <c r="AX29" i="17"/>
  <c r="BA29" i="17" s="1"/>
  <c r="BL29" i="17"/>
  <c r="AY29" i="17"/>
  <c r="BB29" i="17" s="1"/>
  <c r="AY50" i="13"/>
  <c r="BB50" i="13" s="1"/>
  <c r="BQ51" i="13"/>
  <c r="BP51" i="13"/>
  <c r="AZ50" i="13"/>
  <c r="BC50" i="13" s="1"/>
  <c r="AP54" i="13"/>
  <c r="AQ53" i="13"/>
  <c r="AW51" i="13"/>
  <c r="AK52" i="13" s="1"/>
  <c r="AT52" i="13" s="1"/>
  <c r="BN51" i="13"/>
  <c r="BM51" i="13"/>
  <c r="AV51" i="13"/>
  <c r="AJ52" i="13" s="1"/>
  <c r="AS52" i="13" s="1"/>
  <c r="T104" i="13"/>
  <c r="V105" i="13"/>
  <c r="U104" i="13"/>
  <c r="AN54" i="13"/>
  <c r="AM55" i="13"/>
  <c r="L51" i="7"/>
  <c r="G52" i="7"/>
  <c r="AZ51" i="13" l="1"/>
  <c r="BC51" i="13" s="1"/>
  <c r="AO55" i="18"/>
  <c r="AL56" i="18"/>
  <c r="L55" i="20"/>
  <c r="G56" i="20"/>
  <c r="L58" i="19"/>
  <c r="G59" i="19"/>
  <c r="V103" i="18"/>
  <c r="BJ119" i="18"/>
  <c r="BF120" i="18"/>
  <c r="BG121" i="18"/>
  <c r="BK120" i="18"/>
  <c r="AR30" i="18"/>
  <c r="T104" i="18"/>
  <c r="AT31" i="18"/>
  <c r="AQ56" i="18"/>
  <c r="AQ57" i="18" s="1"/>
  <c r="AQ58" i="18" s="1"/>
  <c r="AQ59" i="18" s="1"/>
  <c r="AQ60" i="18" s="1"/>
  <c r="AQ61" i="18" s="1"/>
  <c r="AQ62" i="18" s="1"/>
  <c r="AQ63" i="18" s="1"/>
  <c r="AQ64" i="18" s="1"/>
  <c r="AQ65" i="18" s="1"/>
  <c r="AQ66" i="18" s="1"/>
  <c r="AQ67" i="18" s="1"/>
  <c r="AQ68" i="18" s="1"/>
  <c r="AQ69" i="18" s="1"/>
  <c r="AQ70" i="18" s="1"/>
  <c r="AQ71" i="18" s="1"/>
  <c r="AQ72" i="18" s="1"/>
  <c r="AQ73" i="18" s="1"/>
  <c r="AQ74" i="18" s="1"/>
  <c r="AQ75" i="18" s="1"/>
  <c r="AQ76" i="18" s="1"/>
  <c r="AQ77" i="18" s="1"/>
  <c r="AQ78" i="18" s="1"/>
  <c r="AQ79" i="18" s="1"/>
  <c r="AQ80" i="18" s="1"/>
  <c r="AQ81" i="18" s="1"/>
  <c r="AQ82" i="18" s="1"/>
  <c r="AQ83" i="18" s="1"/>
  <c r="AQ84" i="18" s="1"/>
  <c r="AQ85" i="18" s="1"/>
  <c r="AQ86" i="18" s="1"/>
  <c r="AQ87" i="18" s="1"/>
  <c r="AQ88" i="18" s="1"/>
  <c r="AQ89" i="18" s="1"/>
  <c r="AQ90" i="18" s="1"/>
  <c r="AQ91" i="18" s="1"/>
  <c r="AQ92" i="18" s="1"/>
  <c r="AQ93" i="18" s="1"/>
  <c r="AQ94" i="18" s="1"/>
  <c r="AQ95" i="18" s="1"/>
  <c r="AQ96" i="18" s="1"/>
  <c r="AQ97" i="18" s="1"/>
  <c r="AQ98" i="18" s="1"/>
  <c r="AQ99" i="18" s="1"/>
  <c r="AQ100" i="18" s="1"/>
  <c r="AQ101" i="18" s="1"/>
  <c r="AQ102" i="18" s="1"/>
  <c r="AQ103" i="18" s="1"/>
  <c r="AQ104" i="18" s="1"/>
  <c r="AQ105" i="18" s="1"/>
  <c r="AQ106" i="18" s="1"/>
  <c r="AQ107" i="18" s="1"/>
  <c r="AQ108" i="18" s="1"/>
  <c r="AQ109" i="18" s="1"/>
  <c r="AQ110" i="18" s="1"/>
  <c r="AQ111" i="18" s="1"/>
  <c r="AQ112" i="18" s="1"/>
  <c r="AQ113" i="18" s="1"/>
  <c r="AQ114" i="18" s="1"/>
  <c r="AQ115" i="18" s="1"/>
  <c r="AQ116" i="18" s="1"/>
  <c r="AQ117" i="18" s="1"/>
  <c r="AQ118" i="18" s="1"/>
  <c r="AQ119" i="18" s="1"/>
  <c r="AQ120" i="18" s="1"/>
  <c r="AQ121" i="18" s="1"/>
  <c r="AQ122" i="18" s="1"/>
  <c r="AQ123" i="18" s="1"/>
  <c r="AQ124" i="18" s="1"/>
  <c r="AQ125" i="18" s="1"/>
  <c r="AQ126" i="18" s="1"/>
  <c r="AQ127" i="18" s="1"/>
  <c r="AQ128" i="18" s="1"/>
  <c r="AQ129" i="18" s="1"/>
  <c r="AQ130" i="18" s="1"/>
  <c r="AQ131" i="18" s="1"/>
  <c r="AQ132" i="18" s="1"/>
  <c r="AQ133" i="18" s="1"/>
  <c r="AQ134" i="18" s="1"/>
  <c r="AQ135" i="18" s="1"/>
  <c r="AQ136" i="18" s="1"/>
  <c r="AQ137" i="18" s="1"/>
  <c r="AQ138" i="18" s="1"/>
  <c r="AQ139" i="18" s="1"/>
  <c r="AQ140" i="18" s="1"/>
  <c r="AQ141" i="18" s="1"/>
  <c r="AQ142" i="18" s="1"/>
  <c r="AQ143" i="18" s="1"/>
  <c r="AQ144" i="18" s="1"/>
  <c r="AQ145" i="18" s="1"/>
  <c r="AQ146" i="18" s="1"/>
  <c r="AQ147" i="18" s="1"/>
  <c r="AQ148" i="18" s="1"/>
  <c r="AQ149" i="18" s="1"/>
  <c r="AQ150" i="18" s="1"/>
  <c r="AQ151" i="18" s="1"/>
  <c r="AQ152" i="18" s="1"/>
  <c r="AQ153" i="18" s="1"/>
  <c r="AQ154" i="18" s="1"/>
  <c r="AQ155" i="18" s="1"/>
  <c r="AQ156" i="18" s="1"/>
  <c r="AQ157" i="18" s="1"/>
  <c r="AQ158" i="18" s="1"/>
  <c r="AQ159" i="18" s="1"/>
  <c r="AQ160" i="18" s="1"/>
  <c r="AQ161" i="18" s="1"/>
  <c r="AQ162" i="18" s="1"/>
  <c r="AQ163" i="18" s="1"/>
  <c r="AQ164" i="18" s="1"/>
  <c r="AQ165" i="18" s="1"/>
  <c r="AQ166" i="18" s="1"/>
  <c r="AQ167" i="18" s="1"/>
  <c r="AQ168" i="18" s="1"/>
  <c r="AQ169" i="18" s="1"/>
  <c r="AQ170" i="18" s="1"/>
  <c r="AQ171" i="18" s="1"/>
  <c r="AQ172" i="18" s="1"/>
  <c r="AQ173" i="18" s="1"/>
  <c r="AQ174" i="18" s="1"/>
  <c r="AQ175" i="18" s="1"/>
  <c r="AQ176" i="18" s="1"/>
  <c r="AQ177" i="18" s="1"/>
  <c r="AQ178" i="18" s="1"/>
  <c r="AQ179" i="18" s="1"/>
  <c r="AQ180" i="18" s="1"/>
  <c r="AQ181" i="18" s="1"/>
  <c r="AQ182" i="18" s="1"/>
  <c r="AQ183" i="18" s="1"/>
  <c r="AQ184" i="18" s="1"/>
  <c r="AQ185" i="18" s="1"/>
  <c r="AQ186" i="18" s="1"/>
  <c r="AQ187" i="18" s="1"/>
  <c r="AQ188" i="18" s="1"/>
  <c r="AQ189" i="18" s="1"/>
  <c r="AQ190" i="18" s="1"/>
  <c r="AQ191" i="18" s="1"/>
  <c r="AQ192" i="18" s="1"/>
  <c r="AQ193" i="18" s="1"/>
  <c r="AQ194" i="18" s="1"/>
  <c r="AQ195" i="18" s="1"/>
  <c r="AQ196" i="18" s="1"/>
  <c r="AQ197" i="18" s="1"/>
  <c r="AQ198" i="18" s="1"/>
  <c r="AQ199" i="18" s="1"/>
  <c r="AQ200" i="18" s="1"/>
  <c r="AQ201" i="18" s="1"/>
  <c r="AQ202" i="18" s="1"/>
  <c r="AQ203" i="18" s="1"/>
  <c r="AQ204" i="18" s="1"/>
  <c r="AQ205" i="18" s="1"/>
  <c r="AQ206" i="18" s="1"/>
  <c r="AQ207" i="18" s="1"/>
  <c r="AQ208" i="18" s="1"/>
  <c r="AQ209" i="18" s="1"/>
  <c r="AQ210" i="18" s="1"/>
  <c r="AQ211" i="18" s="1"/>
  <c r="AQ212" i="18" s="1"/>
  <c r="AQ213" i="18" s="1"/>
  <c r="AQ214" i="18" s="1"/>
  <c r="AQ215" i="18" s="1"/>
  <c r="AQ216" i="18" s="1"/>
  <c r="AQ217" i="18" s="1"/>
  <c r="AQ218" i="18" s="1"/>
  <c r="AQ219" i="18" s="1"/>
  <c r="AQ220" i="18" s="1"/>
  <c r="AQ221" i="18" s="1"/>
  <c r="AQ222" i="18" s="1"/>
  <c r="AQ223" i="18" s="1"/>
  <c r="AQ224" i="18" s="1"/>
  <c r="AQ225" i="18" s="1"/>
  <c r="AQ226" i="18" s="1"/>
  <c r="AQ227" i="18" s="1"/>
  <c r="AQ228" i="18" s="1"/>
  <c r="AQ229" i="18" s="1"/>
  <c r="AQ230" i="18" s="1"/>
  <c r="AQ231" i="18" s="1"/>
  <c r="AQ232" i="18" s="1"/>
  <c r="AQ233" i="18" s="1"/>
  <c r="AQ234" i="18" s="1"/>
  <c r="AQ235" i="18" s="1"/>
  <c r="AQ236" i="18" s="1"/>
  <c r="AQ237" i="18" s="1"/>
  <c r="AQ238" i="18" s="1"/>
  <c r="AQ239" i="18" s="1"/>
  <c r="AQ240" i="18" s="1"/>
  <c r="AQ241" i="18" s="1"/>
  <c r="AQ242" i="18" s="1"/>
  <c r="AQ243" i="18" s="1"/>
  <c r="AQ244" i="18" s="1"/>
  <c r="AQ245" i="18" s="1"/>
  <c r="AQ246" i="18" s="1"/>
  <c r="AQ247" i="18" s="1"/>
  <c r="AQ248" i="18" s="1"/>
  <c r="AQ249" i="18" s="1"/>
  <c r="AQ250" i="18" s="1"/>
  <c r="AQ251" i="18" s="1"/>
  <c r="AQ252" i="18" s="1"/>
  <c r="AQ253" i="18" s="1"/>
  <c r="AQ254" i="18" s="1"/>
  <c r="AQ255" i="18" s="1"/>
  <c r="AQ256" i="18" s="1"/>
  <c r="AQ257" i="18" s="1"/>
  <c r="AQ258" i="18" s="1"/>
  <c r="AQ259" i="18" s="1"/>
  <c r="AQ260" i="18" s="1"/>
  <c r="AQ261" i="18" s="1"/>
  <c r="AQ262" i="18" s="1"/>
  <c r="AQ263" i="18" s="1"/>
  <c r="AQ264" i="18" s="1"/>
  <c r="AQ265" i="18" s="1"/>
  <c r="AQ266" i="18" s="1"/>
  <c r="AQ267" i="18" s="1"/>
  <c r="AQ268" i="18" s="1"/>
  <c r="AQ269" i="18" s="1"/>
  <c r="AQ270" i="18" s="1"/>
  <c r="AQ271" i="18" s="1"/>
  <c r="AQ272" i="18" s="1"/>
  <c r="AQ273" i="18" s="1"/>
  <c r="AQ274" i="18" s="1"/>
  <c r="AQ275" i="18" s="1"/>
  <c r="AQ276" i="18" s="1"/>
  <c r="AQ277" i="18" s="1"/>
  <c r="AQ278" i="18" s="1"/>
  <c r="AQ279" i="18" s="1"/>
  <c r="AQ280" i="18" s="1"/>
  <c r="AQ281" i="18" s="1"/>
  <c r="AQ282" i="18" s="1"/>
  <c r="AQ283" i="18" s="1"/>
  <c r="AQ284" i="18" s="1"/>
  <c r="AQ285" i="18" s="1"/>
  <c r="AQ286" i="18" s="1"/>
  <c r="AQ287" i="18" s="1"/>
  <c r="AQ288" i="18" s="1"/>
  <c r="AQ289" i="18" s="1"/>
  <c r="AQ290" i="18" s="1"/>
  <c r="AQ291" i="18" s="1"/>
  <c r="AQ292" i="18" s="1"/>
  <c r="AQ293" i="18" s="1"/>
  <c r="AQ294" i="18" s="1"/>
  <c r="AQ295" i="18" s="1"/>
  <c r="AQ296" i="18" s="1"/>
  <c r="AQ297" i="18" s="1"/>
  <c r="AQ298" i="18" s="1"/>
  <c r="AQ299" i="18" s="1"/>
  <c r="AQ300" i="18" s="1"/>
  <c r="AQ301" i="18" s="1"/>
  <c r="AQ302" i="18" s="1"/>
  <c r="AQ303" i="18" s="1"/>
  <c r="AQ304" i="18" s="1"/>
  <c r="AQ305" i="18" s="1"/>
  <c r="AQ306" i="18" s="1"/>
  <c r="AQ307" i="18" s="1"/>
  <c r="AQ308" i="18" s="1"/>
  <c r="AQ309" i="18" s="1"/>
  <c r="AQ310" i="18" s="1"/>
  <c r="AQ311" i="18" s="1"/>
  <c r="AQ312" i="18" s="1"/>
  <c r="AQ313" i="18" s="1"/>
  <c r="AQ314" i="18" s="1"/>
  <c r="AQ315" i="18" s="1"/>
  <c r="AQ316" i="18" s="1"/>
  <c r="AQ317" i="18" s="1"/>
  <c r="AQ318" i="18" s="1"/>
  <c r="AQ319" i="18" s="1"/>
  <c r="AQ320" i="18" s="1"/>
  <c r="AQ321" i="18" s="1"/>
  <c r="AQ322" i="18" s="1"/>
  <c r="AQ323" i="18" s="1"/>
  <c r="AQ324" i="18" s="1"/>
  <c r="AQ325" i="18" s="1"/>
  <c r="AQ326" i="18" s="1"/>
  <c r="AQ327" i="18" s="1"/>
  <c r="AQ328" i="18" s="1"/>
  <c r="AQ329" i="18" s="1"/>
  <c r="AQ330" i="18" s="1"/>
  <c r="AQ331" i="18" s="1"/>
  <c r="AQ332" i="18" s="1"/>
  <c r="AQ333" i="18" s="1"/>
  <c r="AQ334" i="18" s="1"/>
  <c r="AQ335" i="18" s="1"/>
  <c r="AQ336" i="18" s="1"/>
  <c r="AQ337" i="18" s="1"/>
  <c r="AQ338" i="18" s="1"/>
  <c r="AQ339" i="18" s="1"/>
  <c r="AQ340" i="18" s="1"/>
  <c r="AQ341" i="18" s="1"/>
  <c r="AQ342" i="18" s="1"/>
  <c r="AQ343" i="18" s="1"/>
  <c r="AQ344" i="18" s="1"/>
  <c r="AQ345" i="18" s="1"/>
  <c r="AQ346" i="18" s="1"/>
  <c r="BE120" i="18"/>
  <c r="BI119" i="18"/>
  <c r="U103" i="18"/>
  <c r="BP30" i="18"/>
  <c r="AV30" i="18"/>
  <c r="AJ31" i="18" s="1"/>
  <c r="BM30" i="18"/>
  <c r="AX29" i="18"/>
  <c r="BA29" i="18" s="1"/>
  <c r="BD29" i="18" s="1"/>
  <c r="AM57" i="18"/>
  <c r="AZ30" i="18"/>
  <c r="BC30" i="18" s="1"/>
  <c r="AT31" i="17"/>
  <c r="AO56" i="17"/>
  <c r="AO57" i="17" s="1"/>
  <c r="AO58" i="17" s="1"/>
  <c r="AO59" i="17" s="1"/>
  <c r="AO60" i="17" s="1"/>
  <c r="AO61" i="17" s="1"/>
  <c r="AO62" i="17" s="1"/>
  <c r="AO63" i="17" s="1"/>
  <c r="AO64" i="17" s="1"/>
  <c r="AO65" i="17" s="1"/>
  <c r="AO66" i="17" s="1"/>
  <c r="AO67" i="17" s="1"/>
  <c r="AO68" i="17" s="1"/>
  <c r="AO69" i="17" s="1"/>
  <c r="AO70" i="17" s="1"/>
  <c r="AO71" i="17" s="1"/>
  <c r="AO72" i="17" s="1"/>
  <c r="AO73" i="17" s="1"/>
  <c r="AO74" i="17" s="1"/>
  <c r="AO75" i="17" s="1"/>
  <c r="AO76" i="17" s="1"/>
  <c r="AO77" i="17" s="1"/>
  <c r="AO78" i="17" s="1"/>
  <c r="AO79" i="17" s="1"/>
  <c r="AO80" i="17" s="1"/>
  <c r="AO81" i="17" s="1"/>
  <c r="AO82" i="17" s="1"/>
  <c r="AO83" i="17" s="1"/>
  <c r="AO84" i="17" s="1"/>
  <c r="AO85" i="17" s="1"/>
  <c r="AO86" i="17" s="1"/>
  <c r="AO87" i="17" s="1"/>
  <c r="AO88" i="17" s="1"/>
  <c r="AO89" i="17" s="1"/>
  <c r="AO90" i="17" s="1"/>
  <c r="AO91" i="17" s="1"/>
  <c r="AO92" i="17" s="1"/>
  <c r="AO93" i="17" s="1"/>
  <c r="AO94" i="17" s="1"/>
  <c r="AO95" i="17" s="1"/>
  <c r="AO96" i="17" s="1"/>
  <c r="AO97" i="17" s="1"/>
  <c r="AO98" i="17" s="1"/>
  <c r="AO99" i="17" s="1"/>
  <c r="AO100" i="17" s="1"/>
  <c r="AO101" i="17" s="1"/>
  <c r="AO102" i="17" s="1"/>
  <c r="AO103" i="17" s="1"/>
  <c r="AO104" i="17" s="1"/>
  <c r="AO105" i="17" s="1"/>
  <c r="AO106" i="17" s="1"/>
  <c r="AO107" i="17" s="1"/>
  <c r="AO108" i="17" s="1"/>
  <c r="AO109" i="17" s="1"/>
  <c r="AO110" i="17" s="1"/>
  <c r="AO111" i="17" s="1"/>
  <c r="AO112" i="17" s="1"/>
  <c r="AO113" i="17" s="1"/>
  <c r="AO114" i="17" s="1"/>
  <c r="AO115" i="17" s="1"/>
  <c r="AO116" i="17" s="1"/>
  <c r="AO117" i="17" s="1"/>
  <c r="AO118" i="17" s="1"/>
  <c r="AO119" i="17" s="1"/>
  <c r="AO120" i="17" s="1"/>
  <c r="AO121" i="17" s="1"/>
  <c r="AO122" i="17" s="1"/>
  <c r="AO123" i="17" s="1"/>
  <c r="AO124" i="17" s="1"/>
  <c r="AO125" i="17" s="1"/>
  <c r="AO126" i="17" s="1"/>
  <c r="AO127" i="17" s="1"/>
  <c r="AO128" i="17" s="1"/>
  <c r="AO129" i="17" s="1"/>
  <c r="AO130" i="17" s="1"/>
  <c r="AO131" i="17" s="1"/>
  <c r="AO132" i="17" s="1"/>
  <c r="AO133" i="17" s="1"/>
  <c r="AO134" i="17" s="1"/>
  <c r="AO135" i="17" s="1"/>
  <c r="AO136" i="17" s="1"/>
  <c r="AO137" i="17" s="1"/>
  <c r="AO138" i="17" s="1"/>
  <c r="AO139" i="17" s="1"/>
  <c r="AO140" i="17" s="1"/>
  <c r="AO141" i="17" s="1"/>
  <c r="AO142" i="17" s="1"/>
  <c r="AO143" i="17" s="1"/>
  <c r="AO144" i="17" s="1"/>
  <c r="AO145" i="17" s="1"/>
  <c r="AO146" i="17" s="1"/>
  <c r="AO147" i="17" s="1"/>
  <c r="AO148" i="17" s="1"/>
  <c r="AO149" i="17" s="1"/>
  <c r="AO150" i="17" s="1"/>
  <c r="AO151" i="17" s="1"/>
  <c r="AO152" i="17" s="1"/>
  <c r="AO153" i="17" s="1"/>
  <c r="AO154" i="17" s="1"/>
  <c r="AO155" i="17" s="1"/>
  <c r="AO156" i="17" s="1"/>
  <c r="AO157" i="17" s="1"/>
  <c r="AO158" i="17" s="1"/>
  <c r="AO159" i="17" s="1"/>
  <c r="AO160" i="17" s="1"/>
  <c r="AO161" i="17" s="1"/>
  <c r="AO162" i="17" s="1"/>
  <c r="AO163" i="17" s="1"/>
  <c r="AO164" i="17" s="1"/>
  <c r="AO165" i="17" s="1"/>
  <c r="AO166" i="17" s="1"/>
  <c r="AO167" i="17" s="1"/>
  <c r="AO168" i="17" s="1"/>
  <c r="AO169" i="17" s="1"/>
  <c r="AO170" i="17" s="1"/>
  <c r="AO171" i="17" s="1"/>
  <c r="AO172" i="17" s="1"/>
  <c r="AO173" i="17" s="1"/>
  <c r="AO174" i="17" s="1"/>
  <c r="AO175" i="17" s="1"/>
  <c r="AO176" i="17" s="1"/>
  <c r="AO177" i="17" s="1"/>
  <c r="AO178" i="17" s="1"/>
  <c r="AO179" i="17" s="1"/>
  <c r="AO180" i="17" s="1"/>
  <c r="AO181" i="17" s="1"/>
  <c r="AO182" i="17" s="1"/>
  <c r="AO183" i="17" s="1"/>
  <c r="AO184" i="17" s="1"/>
  <c r="AO185" i="17" s="1"/>
  <c r="AO186" i="17" s="1"/>
  <c r="AO187" i="17" s="1"/>
  <c r="AO188" i="17" s="1"/>
  <c r="AO189" i="17" s="1"/>
  <c r="AO190" i="17" s="1"/>
  <c r="AO191" i="17" s="1"/>
  <c r="AO192" i="17" s="1"/>
  <c r="AO193" i="17" s="1"/>
  <c r="AO194" i="17" s="1"/>
  <c r="AO195" i="17" s="1"/>
  <c r="AO196" i="17" s="1"/>
  <c r="AO197" i="17" s="1"/>
  <c r="AO198" i="17" s="1"/>
  <c r="AO199" i="17" s="1"/>
  <c r="AO200" i="17" s="1"/>
  <c r="AO201" i="17" s="1"/>
  <c r="AO202" i="17" s="1"/>
  <c r="AO203" i="17" s="1"/>
  <c r="AO204" i="17" s="1"/>
  <c r="AO205" i="17" s="1"/>
  <c r="AO206" i="17" s="1"/>
  <c r="AO207" i="17" s="1"/>
  <c r="AO208" i="17" s="1"/>
  <c r="AO209" i="17" s="1"/>
  <c r="AO210" i="17" s="1"/>
  <c r="AO211" i="17" s="1"/>
  <c r="AO212" i="17" s="1"/>
  <c r="AO213" i="17" s="1"/>
  <c r="AO214" i="17" s="1"/>
  <c r="AO215" i="17" s="1"/>
  <c r="AO216" i="17" s="1"/>
  <c r="AO217" i="17" s="1"/>
  <c r="AO218" i="17" s="1"/>
  <c r="AO219" i="17" s="1"/>
  <c r="AO220" i="17" s="1"/>
  <c r="AO221" i="17" s="1"/>
  <c r="AO222" i="17" s="1"/>
  <c r="AO223" i="17" s="1"/>
  <c r="AO224" i="17" s="1"/>
  <c r="AO225" i="17" s="1"/>
  <c r="AO226" i="17" s="1"/>
  <c r="AO227" i="17" s="1"/>
  <c r="AO228" i="17" s="1"/>
  <c r="AO229" i="17" s="1"/>
  <c r="AO230" i="17" s="1"/>
  <c r="AO231" i="17" s="1"/>
  <c r="AO232" i="17" s="1"/>
  <c r="AO233" i="17" s="1"/>
  <c r="AO234" i="17" s="1"/>
  <c r="AO235" i="17" s="1"/>
  <c r="AO236" i="17" s="1"/>
  <c r="AO237" i="17" s="1"/>
  <c r="AO238" i="17" s="1"/>
  <c r="AO239" i="17" s="1"/>
  <c r="AO240" i="17" s="1"/>
  <c r="AO241" i="17" s="1"/>
  <c r="AO242" i="17" s="1"/>
  <c r="AO243" i="17" s="1"/>
  <c r="AO244" i="17" s="1"/>
  <c r="AO245" i="17" s="1"/>
  <c r="AO246" i="17" s="1"/>
  <c r="AO247" i="17" s="1"/>
  <c r="AO248" i="17" s="1"/>
  <c r="AO249" i="17" s="1"/>
  <c r="AO250" i="17" s="1"/>
  <c r="AO251" i="17" s="1"/>
  <c r="AO252" i="17" s="1"/>
  <c r="AO253" i="17" s="1"/>
  <c r="AO254" i="17" s="1"/>
  <c r="AO255" i="17" s="1"/>
  <c r="AO256" i="17" s="1"/>
  <c r="AO257" i="17" s="1"/>
  <c r="AO258" i="17" s="1"/>
  <c r="AO259" i="17" s="1"/>
  <c r="AO260" i="17" s="1"/>
  <c r="AO261" i="17" s="1"/>
  <c r="AO262" i="17" s="1"/>
  <c r="AO263" i="17" s="1"/>
  <c r="AO264" i="17" s="1"/>
  <c r="AO265" i="17" s="1"/>
  <c r="AO266" i="17" s="1"/>
  <c r="AO267" i="17" s="1"/>
  <c r="AO268" i="17" s="1"/>
  <c r="AO269" i="17" s="1"/>
  <c r="AO270" i="17" s="1"/>
  <c r="AO271" i="17" s="1"/>
  <c r="AO272" i="17" s="1"/>
  <c r="AO273" i="17" s="1"/>
  <c r="AO274" i="17" s="1"/>
  <c r="AO275" i="17" s="1"/>
  <c r="AO276" i="17" s="1"/>
  <c r="AO277" i="17" s="1"/>
  <c r="AO278" i="17" s="1"/>
  <c r="AO279" i="17" s="1"/>
  <c r="AO280" i="17" s="1"/>
  <c r="AO281" i="17" s="1"/>
  <c r="AO282" i="17" s="1"/>
  <c r="AO283" i="17" s="1"/>
  <c r="AO284" i="17" s="1"/>
  <c r="AO285" i="17" s="1"/>
  <c r="AO286" i="17" s="1"/>
  <c r="AO287" i="17" s="1"/>
  <c r="AO288" i="17" s="1"/>
  <c r="AO289" i="17" s="1"/>
  <c r="AO290" i="17" s="1"/>
  <c r="AO291" i="17" s="1"/>
  <c r="AO292" i="17" s="1"/>
  <c r="AO293" i="17" s="1"/>
  <c r="AO294" i="17" s="1"/>
  <c r="AO295" i="17" s="1"/>
  <c r="AO296" i="17" s="1"/>
  <c r="AO297" i="17" s="1"/>
  <c r="AO298" i="17" s="1"/>
  <c r="AO299" i="17" s="1"/>
  <c r="AO300" i="17" s="1"/>
  <c r="AO301" i="17" s="1"/>
  <c r="AO302" i="17" s="1"/>
  <c r="AO303" i="17" s="1"/>
  <c r="AO304" i="17" s="1"/>
  <c r="AO305" i="17" s="1"/>
  <c r="AO306" i="17" s="1"/>
  <c r="AO307" i="17" s="1"/>
  <c r="AO308" i="17" s="1"/>
  <c r="AO309" i="17" s="1"/>
  <c r="AO310" i="17" s="1"/>
  <c r="AO311" i="17" s="1"/>
  <c r="AO312" i="17" s="1"/>
  <c r="AO313" i="17" s="1"/>
  <c r="AO314" i="17" s="1"/>
  <c r="AO315" i="17" s="1"/>
  <c r="AO316" i="17" s="1"/>
  <c r="AO317" i="17" s="1"/>
  <c r="AO318" i="17" s="1"/>
  <c r="AO319" i="17" s="1"/>
  <c r="AO320" i="17" s="1"/>
  <c r="AO321" i="17" s="1"/>
  <c r="AO322" i="17" s="1"/>
  <c r="AO323" i="17" s="1"/>
  <c r="AO324" i="17" s="1"/>
  <c r="AO325" i="17" s="1"/>
  <c r="AO326" i="17" s="1"/>
  <c r="AO327" i="17" s="1"/>
  <c r="AO328" i="17" s="1"/>
  <c r="AO329" i="17" s="1"/>
  <c r="AO330" i="17" s="1"/>
  <c r="AO331" i="17" s="1"/>
  <c r="AO332" i="17" s="1"/>
  <c r="AO333" i="17" s="1"/>
  <c r="AO334" i="17" s="1"/>
  <c r="AO335" i="17" s="1"/>
  <c r="AO336" i="17" s="1"/>
  <c r="AO337" i="17" s="1"/>
  <c r="AO338" i="17" s="1"/>
  <c r="AO339" i="17" s="1"/>
  <c r="AO340" i="17" s="1"/>
  <c r="AO341" i="17" s="1"/>
  <c r="AO342" i="17" s="1"/>
  <c r="AO343" i="17" s="1"/>
  <c r="AO344" i="17" s="1"/>
  <c r="AO345" i="17" s="1"/>
  <c r="AO346" i="17" s="1"/>
  <c r="AL57" i="17"/>
  <c r="AQ56" i="17"/>
  <c r="AQ57" i="17" s="1"/>
  <c r="AQ58" i="17" s="1"/>
  <c r="AQ59" i="17" s="1"/>
  <c r="AQ60" i="17" s="1"/>
  <c r="AQ61" i="17" s="1"/>
  <c r="AQ62" i="17" s="1"/>
  <c r="AQ63" i="17" s="1"/>
  <c r="AQ64" i="17" s="1"/>
  <c r="AQ65" i="17" s="1"/>
  <c r="AQ66" i="17" s="1"/>
  <c r="AQ67" i="17" s="1"/>
  <c r="AQ68" i="17" s="1"/>
  <c r="AQ69" i="17" s="1"/>
  <c r="AQ70" i="17" s="1"/>
  <c r="AQ71" i="17" s="1"/>
  <c r="AQ72" i="17" s="1"/>
  <c r="AQ73" i="17" s="1"/>
  <c r="AQ74" i="17" s="1"/>
  <c r="AQ75" i="17" s="1"/>
  <c r="AQ76" i="17" s="1"/>
  <c r="AQ77" i="17" s="1"/>
  <c r="AQ78" i="17" s="1"/>
  <c r="AQ79" i="17" s="1"/>
  <c r="AQ80" i="17" s="1"/>
  <c r="AQ81" i="17" s="1"/>
  <c r="AQ82" i="17" s="1"/>
  <c r="AQ83" i="17" s="1"/>
  <c r="AQ84" i="17" s="1"/>
  <c r="AQ85" i="17" s="1"/>
  <c r="AQ86" i="17" s="1"/>
  <c r="AQ87" i="17" s="1"/>
  <c r="AQ88" i="17" s="1"/>
  <c r="AQ89" i="17" s="1"/>
  <c r="AQ90" i="17" s="1"/>
  <c r="AQ91" i="17" s="1"/>
  <c r="AQ92" i="17" s="1"/>
  <c r="AQ93" i="17" s="1"/>
  <c r="AQ94" i="17" s="1"/>
  <c r="AQ95" i="17" s="1"/>
  <c r="AQ96" i="17" s="1"/>
  <c r="AQ97" i="17" s="1"/>
  <c r="AQ98" i="17" s="1"/>
  <c r="AQ99" i="17" s="1"/>
  <c r="AQ100" i="17" s="1"/>
  <c r="AQ101" i="17" s="1"/>
  <c r="AQ102" i="17" s="1"/>
  <c r="AQ103" i="17" s="1"/>
  <c r="AQ104" i="17" s="1"/>
  <c r="AQ105" i="17" s="1"/>
  <c r="AQ106" i="17" s="1"/>
  <c r="AQ107" i="17" s="1"/>
  <c r="AQ108" i="17" s="1"/>
  <c r="AQ109" i="17" s="1"/>
  <c r="AQ110" i="17" s="1"/>
  <c r="AQ111" i="17" s="1"/>
  <c r="AQ112" i="17" s="1"/>
  <c r="AQ113" i="17" s="1"/>
  <c r="AQ114" i="17" s="1"/>
  <c r="AQ115" i="17" s="1"/>
  <c r="AQ116" i="17" s="1"/>
  <c r="AQ117" i="17" s="1"/>
  <c r="AQ118" i="17" s="1"/>
  <c r="AQ119" i="17" s="1"/>
  <c r="AQ120" i="17" s="1"/>
  <c r="AQ121" i="17" s="1"/>
  <c r="AQ122" i="17" s="1"/>
  <c r="AQ123" i="17" s="1"/>
  <c r="AQ124" i="17" s="1"/>
  <c r="AQ125" i="17" s="1"/>
  <c r="AQ126" i="17" s="1"/>
  <c r="AQ127" i="17" s="1"/>
  <c r="AQ128" i="17" s="1"/>
  <c r="AQ129" i="17" s="1"/>
  <c r="AQ130" i="17" s="1"/>
  <c r="AQ131" i="17" s="1"/>
  <c r="AQ132" i="17" s="1"/>
  <c r="AQ133" i="17" s="1"/>
  <c r="AQ134" i="17" s="1"/>
  <c r="AQ135" i="17" s="1"/>
  <c r="AQ136" i="17" s="1"/>
  <c r="AQ137" i="17" s="1"/>
  <c r="AQ138" i="17" s="1"/>
  <c r="AQ139" i="17" s="1"/>
  <c r="AQ140" i="17" s="1"/>
  <c r="AQ141" i="17" s="1"/>
  <c r="AQ142" i="17" s="1"/>
  <c r="AQ143" i="17" s="1"/>
  <c r="AQ144" i="17" s="1"/>
  <c r="AQ145" i="17" s="1"/>
  <c r="AQ146" i="17" s="1"/>
  <c r="AQ147" i="17" s="1"/>
  <c r="AQ148" i="17" s="1"/>
  <c r="AQ149" i="17" s="1"/>
  <c r="AQ150" i="17" s="1"/>
  <c r="AQ151" i="17" s="1"/>
  <c r="AQ152" i="17" s="1"/>
  <c r="AQ153" i="17" s="1"/>
  <c r="AQ154" i="17" s="1"/>
  <c r="AQ155" i="17" s="1"/>
  <c r="AQ156" i="17" s="1"/>
  <c r="AQ157" i="17" s="1"/>
  <c r="AQ158" i="17" s="1"/>
  <c r="AQ159" i="17" s="1"/>
  <c r="AQ160" i="17" s="1"/>
  <c r="AQ161" i="17" s="1"/>
  <c r="AQ162" i="17" s="1"/>
  <c r="AQ163" i="17" s="1"/>
  <c r="AQ164" i="17" s="1"/>
  <c r="AQ165" i="17" s="1"/>
  <c r="AQ166" i="17" s="1"/>
  <c r="AQ167" i="17" s="1"/>
  <c r="AQ168" i="17" s="1"/>
  <c r="AQ169" i="17" s="1"/>
  <c r="AQ170" i="17" s="1"/>
  <c r="AQ171" i="17" s="1"/>
  <c r="AQ172" i="17" s="1"/>
  <c r="AQ173" i="17" s="1"/>
  <c r="AQ174" i="17" s="1"/>
  <c r="AQ175" i="17" s="1"/>
  <c r="AQ176" i="17" s="1"/>
  <c r="AQ177" i="17" s="1"/>
  <c r="AQ178" i="17" s="1"/>
  <c r="AQ179" i="17" s="1"/>
  <c r="AQ180" i="17" s="1"/>
  <c r="AQ181" i="17" s="1"/>
  <c r="AQ182" i="17" s="1"/>
  <c r="AQ183" i="17" s="1"/>
  <c r="AQ184" i="17" s="1"/>
  <c r="AQ185" i="17" s="1"/>
  <c r="AQ186" i="17" s="1"/>
  <c r="AQ187" i="17" s="1"/>
  <c r="AQ188" i="17" s="1"/>
  <c r="AQ189" i="17" s="1"/>
  <c r="AQ190" i="17" s="1"/>
  <c r="AQ191" i="17" s="1"/>
  <c r="AQ192" i="17" s="1"/>
  <c r="AQ193" i="17" s="1"/>
  <c r="AQ194" i="17" s="1"/>
  <c r="AQ195" i="17" s="1"/>
  <c r="AQ196" i="17" s="1"/>
  <c r="AQ197" i="17" s="1"/>
  <c r="AQ198" i="17" s="1"/>
  <c r="AQ199" i="17" s="1"/>
  <c r="AQ200" i="17" s="1"/>
  <c r="AQ201" i="17" s="1"/>
  <c r="AQ202" i="17" s="1"/>
  <c r="AQ203" i="17" s="1"/>
  <c r="AQ204" i="17" s="1"/>
  <c r="AQ205" i="17" s="1"/>
  <c r="AQ206" i="17" s="1"/>
  <c r="AQ207" i="17" s="1"/>
  <c r="AQ208" i="17" s="1"/>
  <c r="AQ209" i="17" s="1"/>
  <c r="AQ210" i="17" s="1"/>
  <c r="AQ211" i="17" s="1"/>
  <c r="AQ212" i="17" s="1"/>
  <c r="AQ213" i="17" s="1"/>
  <c r="AQ214" i="17" s="1"/>
  <c r="AQ215" i="17" s="1"/>
  <c r="AQ216" i="17" s="1"/>
  <c r="AQ217" i="17" s="1"/>
  <c r="AQ218" i="17" s="1"/>
  <c r="AQ219" i="17" s="1"/>
  <c r="AQ220" i="17" s="1"/>
  <c r="AQ221" i="17" s="1"/>
  <c r="AQ222" i="17" s="1"/>
  <c r="AQ223" i="17" s="1"/>
  <c r="AQ224" i="17" s="1"/>
  <c r="AQ225" i="17" s="1"/>
  <c r="AQ226" i="17" s="1"/>
  <c r="AQ227" i="17" s="1"/>
  <c r="AQ228" i="17" s="1"/>
  <c r="AQ229" i="17" s="1"/>
  <c r="AQ230" i="17" s="1"/>
  <c r="AQ231" i="17" s="1"/>
  <c r="AQ232" i="17" s="1"/>
  <c r="AQ233" i="17" s="1"/>
  <c r="AQ234" i="17" s="1"/>
  <c r="AQ235" i="17" s="1"/>
  <c r="AQ236" i="17" s="1"/>
  <c r="AQ237" i="17" s="1"/>
  <c r="AQ238" i="17" s="1"/>
  <c r="AQ239" i="17" s="1"/>
  <c r="AQ240" i="17" s="1"/>
  <c r="AQ241" i="17" s="1"/>
  <c r="AQ242" i="17" s="1"/>
  <c r="AQ243" i="17" s="1"/>
  <c r="AQ244" i="17" s="1"/>
  <c r="AQ245" i="17" s="1"/>
  <c r="AQ246" i="17" s="1"/>
  <c r="AQ247" i="17" s="1"/>
  <c r="AQ248" i="17" s="1"/>
  <c r="AQ249" i="17" s="1"/>
  <c r="AQ250" i="17" s="1"/>
  <c r="AQ251" i="17" s="1"/>
  <c r="AQ252" i="17" s="1"/>
  <c r="AQ253" i="17" s="1"/>
  <c r="AQ254" i="17" s="1"/>
  <c r="AQ255" i="17" s="1"/>
  <c r="AQ256" i="17" s="1"/>
  <c r="AQ257" i="17" s="1"/>
  <c r="AQ258" i="17" s="1"/>
  <c r="AQ259" i="17" s="1"/>
  <c r="AQ260" i="17" s="1"/>
  <c r="AQ261" i="17" s="1"/>
  <c r="AQ262" i="17" s="1"/>
  <c r="AQ263" i="17" s="1"/>
  <c r="AQ264" i="17" s="1"/>
  <c r="AQ265" i="17" s="1"/>
  <c r="AQ266" i="17" s="1"/>
  <c r="AQ267" i="17" s="1"/>
  <c r="AQ268" i="17" s="1"/>
  <c r="AQ269" i="17" s="1"/>
  <c r="AQ270" i="17" s="1"/>
  <c r="AQ271" i="17" s="1"/>
  <c r="AQ272" i="17" s="1"/>
  <c r="AQ273" i="17" s="1"/>
  <c r="AQ274" i="17" s="1"/>
  <c r="AQ275" i="17" s="1"/>
  <c r="AQ276" i="17" s="1"/>
  <c r="AQ277" i="17" s="1"/>
  <c r="AQ278" i="17" s="1"/>
  <c r="AQ279" i="17" s="1"/>
  <c r="AQ280" i="17" s="1"/>
  <c r="AQ281" i="17" s="1"/>
  <c r="AQ282" i="17" s="1"/>
  <c r="AQ283" i="17" s="1"/>
  <c r="AQ284" i="17" s="1"/>
  <c r="AQ285" i="17" s="1"/>
  <c r="AQ286" i="17" s="1"/>
  <c r="AQ287" i="17" s="1"/>
  <c r="AQ288" i="17" s="1"/>
  <c r="AQ289" i="17" s="1"/>
  <c r="AQ290" i="17" s="1"/>
  <c r="AQ291" i="17" s="1"/>
  <c r="AQ292" i="17" s="1"/>
  <c r="AQ293" i="17" s="1"/>
  <c r="AQ294" i="17" s="1"/>
  <c r="AQ295" i="17" s="1"/>
  <c r="AQ296" i="17" s="1"/>
  <c r="AQ297" i="17" s="1"/>
  <c r="AQ298" i="17" s="1"/>
  <c r="AQ299" i="17" s="1"/>
  <c r="AQ300" i="17" s="1"/>
  <c r="AQ301" i="17" s="1"/>
  <c r="AQ302" i="17" s="1"/>
  <c r="AQ303" i="17" s="1"/>
  <c r="AQ304" i="17" s="1"/>
  <c r="AQ305" i="17" s="1"/>
  <c r="AQ306" i="17" s="1"/>
  <c r="AQ307" i="17" s="1"/>
  <c r="AQ308" i="17" s="1"/>
  <c r="AQ309" i="17" s="1"/>
  <c r="AQ310" i="17" s="1"/>
  <c r="AQ311" i="17" s="1"/>
  <c r="AQ312" i="17" s="1"/>
  <c r="AQ313" i="17" s="1"/>
  <c r="AQ314" i="17" s="1"/>
  <c r="AQ315" i="17" s="1"/>
  <c r="AQ316" i="17" s="1"/>
  <c r="AQ317" i="17" s="1"/>
  <c r="AQ318" i="17" s="1"/>
  <c r="AQ319" i="17" s="1"/>
  <c r="AQ320" i="17" s="1"/>
  <c r="AQ321" i="17" s="1"/>
  <c r="AQ322" i="17" s="1"/>
  <c r="AQ323" i="17" s="1"/>
  <c r="AQ324" i="17" s="1"/>
  <c r="AQ325" i="17" s="1"/>
  <c r="AQ326" i="17" s="1"/>
  <c r="AQ327" i="17" s="1"/>
  <c r="AQ328" i="17" s="1"/>
  <c r="AQ329" i="17" s="1"/>
  <c r="AQ330" i="17" s="1"/>
  <c r="AQ331" i="17" s="1"/>
  <c r="AQ332" i="17" s="1"/>
  <c r="AQ333" i="17" s="1"/>
  <c r="AQ334" i="17" s="1"/>
  <c r="AQ335" i="17" s="1"/>
  <c r="AQ336" i="17" s="1"/>
  <c r="AQ337" i="17" s="1"/>
  <c r="AQ338" i="17" s="1"/>
  <c r="AQ339" i="17" s="1"/>
  <c r="AQ340" i="17" s="1"/>
  <c r="AQ341" i="17" s="1"/>
  <c r="AQ342" i="17" s="1"/>
  <c r="AQ343" i="17" s="1"/>
  <c r="AQ344" i="17" s="1"/>
  <c r="AQ345" i="17" s="1"/>
  <c r="AQ346" i="17" s="1"/>
  <c r="AM57" i="17"/>
  <c r="AZ30" i="17"/>
  <c r="BC30" i="17" s="1"/>
  <c r="T105" i="17"/>
  <c r="U103" i="17"/>
  <c r="AV30" i="17"/>
  <c r="AJ31" i="17" s="1"/>
  <c r="BM30" i="17"/>
  <c r="BP30" i="17"/>
  <c r="AR30" i="17"/>
  <c r="V103" i="17"/>
  <c r="BF121" i="17"/>
  <c r="BJ120" i="17"/>
  <c r="BE120" i="17"/>
  <c r="BI119" i="17"/>
  <c r="BK120" i="17"/>
  <c r="BG121" i="17"/>
  <c r="BP52" i="13"/>
  <c r="BQ52" i="13"/>
  <c r="AY51" i="13"/>
  <c r="BB51" i="13" s="1"/>
  <c r="AP55" i="13"/>
  <c r="AQ54" i="13"/>
  <c r="BN52" i="13"/>
  <c r="AW52" i="13"/>
  <c r="AK53" i="13" s="1"/>
  <c r="AT53" i="13" s="1"/>
  <c r="BM52" i="13"/>
  <c r="AV52" i="13"/>
  <c r="AJ53" i="13" s="1"/>
  <c r="AS53" i="13" s="1"/>
  <c r="T105" i="13"/>
  <c r="U105" i="13"/>
  <c r="V106" i="13"/>
  <c r="AM56" i="13"/>
  <c r="AN55" i="13"/>
  <c r="L52" i="7"/>
  <c r="G53" i="7"/>
  <c r="AN57" i="17" l="1"/>
  <c r="AY30" i="17"/>
  <c r="BB30" i="17" s="1"/>
  <c r="AY30" i="18"/>
  <c r="BB30" i="18" s="1"/>
  <c r="AO56" i="18"/>
  <c r="AO57" i="18" s="1"/>
  <c r="AO58" i="18" s="1"/>
  <c r="AO59" i="18" s="1"/>
  <c r="AO60" i="18" s="1"/>
  <c r="AO61" i="18" s="1"/>
  <c r="AO62" i="18" s="1"/>
  <c r="AO63" i="18" s="1"/>
  <c r="AO64" i="18" s="1"/>
  <c r="AO65" i="18" s="1"/>
  <c r="AO66" i="18" s="1"/>
  <c r="AO67" i="18" s="1"/>
  <c r="AO68" i="18" s="1"/>
  <c r="AO69" i="18" s="1"/>
  <c r="AO70" i="18" s="1"/>
  <c r="AO71" i="18" s="1"/>
  <c r="AO72" i="18" s="1"/>
  <c r="AO73" i="18" s="1"/>
  <c r="AO74" i="18" s="1"/>
  <c r="AO75" i="18" s="1"/>
  <c r="AO76" i="18" s="1"/>
  <c r="AO77" i="18" s="1"/>
  <c r="AO78" i="18" s="1"/>
  <c r="AO79" i="18" s="1"/>
  <c r="AO80" i="18" s="1"/>
  <c r="AO81" i="18" s="1"/>
  <c r="AO82" i="18" s="1"/>
  <c r="AO83" i="18" s="1"/>
  <c r="AO84" i="18" s="1"/>
  <c r="AO85" i="18" s="1"/>
  <c r="AO86" i="18" s="1"/>
  <c r="AO87" i="18" s="1"/>
  <c r="AO88" i="18" s="1"/>
  <c r="AO89" i="18" s="1"/>
  <c r="AO90" i="18" s="1"/>
  <c r="AO91" i="18" s="1"/>
  <c r="AO92" i="18" s="1"/>
  <c r="AO93" i="18" s="1"/>
  <c r="AO94" i="18" s="1"/>
  <c r="AO95" i="18" s="1"/>
  <c r="AO96" i="18" s="1"/>
  <c r="AO97" i="18" s="1"/>
  <c r="AO98" i="18" s="1"/>
  <c r="AO99" i="18" s="1"/>
  <c r="AO100" i="18" s="1"/>
  <c r="AO101" i="18" s="1"/>
  <c r="AO102" i="18" s="1"/>
  <c r="AO103" i="18" s="1"/>
  <c r="AO104" i="18" s="1"/>
  <c r="AO105" i="18" s="1"/>
  <c r="AO106" i="18" s="1"/>
  <c r="AO107" i="18" s="1"/>
  <c r="AO108" i="18" s="1"/>
  <c r="AO109" i="18" s="1"/>
  <c r="AO110" i="18" s="1"/>
  <c r="AO111" i="18" s="1"/>
  <c r="AO112" i="18" s="1"/>
  <c r="AO113" i="18" s="1"/>
  <c r="AO114" i="18" s="1"/>
  <c r="AO115" i="18" s="1"/>
  <c r="AO116" i="18" s="1"/>
  <c r="AO117" i="18" s="1"/>
  <c r="AO118" i="18" s="1"/>
  <c r="AO119" i="18" s="1"/>
  <c r="AO120" i="18" s="1"/>
  <c r="AO121" i="18" s="1"/>
  <c r="AO122" i="18" s="1"/>
  <c r="AO123" i="18" s="1"/>
  <c r="AO124" i="18" s="1"/>
  <c r="AO125" i="18" s="1"/>
  <c r="AO126" i="18" s="1"/>
  <c r="AO127" i="18" s="1"/>
  <c r="AO128" i="18" s="1"/>
  <c r="AO129" i="18" s="1"/>
  <c r="AO130" i="18" s="1"/>
  <c r="AO131" i="18" s="1"/>
  <c r="AO132" i="18" s="1"/>
  <c r="AO133" i="18" s="1"/>
  <c r="AO134" i="18" s="1"/>
  <c r="AO135" i="18" s="1"/>
  <c r="AO136" i="18" s="1"/>
  <c r="AO137" i="18" s="1"/>
  <c r="AO138" i="18" s="1"/>
  <c r="AO139" i="18" s="1"/>
  <c r="AO140" i="18" s="1"/>
  <c r="AO141" i="18" s="1"/>
  <c r="AO142" i="18" s="1"/>
  <c r="AO143" i="18" s="1"/>
  <c r="AO144" i="18" s="1"/>
  <c r="AO145" i="18" s="1"/>
  <c r="AO146" i="18" s="1"/>
  <c r="AO147" i="18" s="1"/>
  <c r="AO148" i="18" s="1"/>
  <c r="AO149" i="18" s="1"/>
  <c r="AO150" i="18" s="1"/>
  <c r="AO151" i="18" s="1"/>
  <c r="AO152" i="18" s="1"/>
  <c r="AO153" i="18" s="1"/>
  <c r="AO154" i="18" s="1"/>
  <c r="AO155" i="18" s="1"/>
  <c r="AO156" i="18" s="1"/>
  <c r="AO157" i="18" s="1"/>
  <c r="AO158" i="18" s="1"/>
  <c r="AO159" i="18" s="1"/>
  <c r="AO160" i="18" s="1"/>
  <c r="AO161" i="18" s="1"/>
  <c r="AO162" i="18" s="1"/>
  <c r="AO163" i="18" s="1"/>
  <c r="AO164" i="18" s="1"/>
  <c r="AO165" i="18" s="1"/>
  <c r="AO166" i="18" s="1"/>
  <c r="AO167" i="18" s="1"/>
  <c r="AO168" i="18" s="1"/>
  <c r="AO169" i="18" s="1"/>
  <c r="AO170" i="18" s="1"/>
  <c r="AO171" i="18" s="1"/>
  <c r="AO172" i="18" s="1"/>
  <c r="AO173" i="18" s="1"/>
  <c r="AO174" i="18" s="1"/>
  <c r="AO175" i="18" s="1"/>
  <c r="AO176" i="18" s="1"/>
  <c r="AO177" i="18" s="1"/>
  <c r="AO178" i="18" s="1"/>
  <c r="AO179" i="18" s="1"/>
  <c r="AO180" i="18" s="1"/>
  <c r="AO181" i="18" s="1"/>
  <c r="AO182" i="18" s="1"/>
  <c r="AO183" i="18" s="1"/>
  <c r="AO184" i="18" s="1"/>
  <c r="AO185" i="18" s="1"/>
  <c r="AO186" i="18" s="1"/>
  <c r="AO187" i="18" s="1"/>
  <c r="AO188" i="18" s="1"/>
  <c r="AO189" i="18" s="1"/>
  <c r="AO190" i="18" s="1"/>
  <c r="AO191" i="18" s="1"/>
  <c r="AO192" i="18" s="1"/>
  <c r="AO193" i="18" s="1"/>
  <c r="AO194" i="18" s="1"/>
  <c r="AO195" i="18" s="1"/>
  <c r="AO196" i="18" s="1"/>
  <c r="AO197" i="18" s="1"/>
  <c r="AO198" i="18" s="1"/>
  <c r="AO199" i="18" s="1"/>
  <c r="AO200" i="18" s="1"/>
  <c r="AO201" i="18" s="1"/>
  <c r="AO202" i="18" s="1"/>
  <c r="AO203" i="18" s="1"/>
  <c r="AO204" i="18" s="1"/>
  <c r="AO205" i="18" s="1"/>
  <c r="AO206" i="18" s="1"/>
  <c r="AO207" i="18" s="1"/>
  <c r="AO208" i="18" s="1"/>
  <c r="AO209" i="18" s="1"/>
  <c r="AO210" i="18" s="1"/>
  <c r="AO211" i="18" s="1"/>
  <c r="AO212" i="18" s="1"/>
  <c r="AO213" i="18" s="1"/>
  <c r="AO214" i="18" s="1"/>
  <c r="AO215" i="18" s="1"/>
  <c r="AO216" i="18" s="1"/>
  <c r="AO217" i="18" s="1"/>
  <c r="AO218" i="18" s="1"/>
  <c r="AO219" i="18" s="1"/>
  <c r="AO220" i="18" s="1"/>
  <c r="AO221" i="18" s="1"/>
  <c r="AO222" i="18" s="1"/>
  <c r="AO223" i="18" s="1"/>
  <c r="AO224" i="18" s="1"/>
  <c r="AO225" i="18" s="1"/>
  <c r="AO226" i="18" s="1"/>
  <c r="AO227" i="18" s="1"/>
  <c r="AO228" i="18" s="1"/>
  <c r="AO229" i="18" s="1"/>
  <c r="AO230" i="18" s="1"/>
  <c r="AO231" i="18" s="1"/>
  <c r="AO232" i="18" s="1"/>
  <c r="AO233" i="18" s="1"/>
  <c r="AO234" i="18" s="1"/>
  <c r="AO235" i="18" s="1"/>
  <c r="AO236" i="18" s="1"/>
  <c r="AO237" i="18" s="1"/>
  <c r="AO238" i="18" s="1"/>
  <c r="AO239" i="18" s="1"/>
  <c r="AO240" i="18" s="1"/>
  <c r="AO241" i="18" s="1"/>
  <c r="AO242" i="18" s="1"/>
  <c r="AO243" i="18" s="1"/>
  <c r="AO244" i="18" s="1"/>
  <c r="AO245" i="18" s="1"/>
  <c r="AO246" i="18" s="1"/>
  <c r="AO247" i="18" s="1"/>
  <c r="AO248" i="18" s="1"/>
  <c r="AO249" i="18" s="1"/>
  <c r="AO250" i="18" s="1"/>
  <c r="AO251" i="18" s="1"/>
  <c r="AO252" i="18" s="1"/>
  <c r="AO253" i="18" s="1"/>
  <c r="AO254" i="18" s="1"/>
  <c r="AO255" i="18" s="1"/>
  <c r="AO256" i="18" s="1"/>
  <c r="AO257" i="18" s="1"/>
  <c r="AO258" i="18" s="1"/>
  <c r="AO259" i="18" s="1"/>
  <c r="AO260" i="18" s="1"/>
  <c r="AO261" i="18" s="1"/>
  <c r="AO262" i="18" s="1"/>
  <c r="AO263" i="18" s="1"/>
  <c r="AO264" i="18" s="1"/>
  <c r="AO265" i="18" s="1"/>
  <c r="AO266" i="18" s="1"/>
  <c r="AO267" i="18" s="1"/>
  <c r="AO268" i="18" s="1"/>
  <c r="AO269" i="18" s="1"/>
  <c r="AO270" i="18" s="1"/>
  <c r="AO271" i="18" s="1"/>
  <c r="AO272" i="18" s="1"/>
  <c r="AO273" i="18" s="1"/>
  <c r="AO274" i="18" s="1"/>
  <c r="AO275" i="18" s="1"/>
  <c r="AO276" i="18" s="1"/>
  <c r="AO277" i="18" s="1"/>
  <c r="AO278" i="18" s="1"/>
  <c r="AO279" i="18" s="1"/>
  <c r="AO280" i="18" s="1"/>
  <c r="AO281" i="18" s="1"/>
  <c r="AO282" i="18" s="1"/>
  <c r="AO283" i="18" s="1"/>
  <c r="AO284" i="18" s="1"/>
  <c r="AO285" i="18" s="1"/>
  <c r="AO286" i="18" s="1"/>
  <c r="AO287" i="18" s="1"/>
  <c r="AO288" i="18" s="1"/>
  <c r="AO289" i="18" s="1"/>
  <c r="AO290" i="18" s="1"/>
  <c r="AO291" i="18" s="1"/>
  <c r="AO292" i="18" s="1"/>
  <c r="AO293" i="18" s="1"/>
  <c r="AO294" i="18" s="1"/>
  <c r="AO295" i="18" s="1"/>
  <c r="AO296" i="18" s="1"/>
  <c r="AO297" i="18" s="1"/>
  <c r="AO298" i="18" s="1"/>
  <c r="AO299" i="18" s="1"/>
  <c r="AO300" i="18" s="1"/>
  <c r="AO301" i="18" s="1"/>
  <c r="AO302" i="18" s="1"/>
  <c r="AO303" i="18" s="1"/>
  <c r="AO304" i="18" s="1"/>
  <c r="AO305" i="18" s="1"/>
  <c r="AO306" i="18" s="1"/>
  <c r="AO307" i="18" s="1"/>
  <c r="AO308" i="18" s="1"/>
  <c r="AO309" i="18" s="1"/>
  <c r="AO310" i="18" s="1"/>
  <c r="AO311" i="18" s="1"/>
  <c r="AO312" i="18" s="1"/>
  <c r="AO313" i="18" s="1"/>
  <c r="AO314" i="18" s="1"/>
  <c r="AO315" i="18" s="1"/>
  <c r="AO316" i="18" s="1"/>
  <c r="AO317" i="18" s="1"/>
  <c r="AO318" i="18" s="1"/>
  <c r="AO319" i="18" s="1"/>
  <c r="AO320" i="18" s="1"/>
  <c r="AO321" i="18" s="1"/>
  <c r="AO322" i="18" s="1"/>
  <c r="AO323" i="18" s="1"/>
  <c r="AO324" i="18" s="1"/>
  <c r="AO325" i="18" s="1"/>
  <c r="AO326" i="18" s="1"/>
  <c r="AO327" i="18" s="1"/>
  <c r="AO328" i="18" s="1"/>
  <c r="AO329" i="18" s="1"/>
  <c r="AO330" i="18" s="1"/>
  <c r="AO331" i="18" s="1"/>
  <c r="AO332" i="18" s="1"/>
  <c r="AO333" i="18" s="1"/>
  <c r="AO334" i="18" s="1"/>
  <c r="AO335" i="18" s="1"/>
  <c r="AO336" i="18" s="1"/>
  <c r="AO337" i="18" s="1"/>
  <c r="AO338" i="18" s="1"/>
  <c r="AO339" i="18" s="1"/>
  <c r="AO340" i="18" s="1"/>
  <c r="AO341" i="18" s="1"/>
  <c r="AO342" i="18" s="1"/>
  <c r="AO343" i="18" s="1"/>
  <c r="AO344" i="18" s="1"/>
  <c r="AO345" i="18" s="1"/>
  <c r="AO346" i="18" s="1"/>
  <c r="G57" i="20"/>
  <c r="L56" i="20"/>
  <c r="G60" i="19"/>
  <c r="L59" i="19"/>
  <c r="T105" i="18"/>
  <c r="BG122" i="18"/>
  <c r="BK121" i="18"/>
  <c r="U104" i="18"/>
  <c r="BE121" i="18"/>
  <c r="BI120" i="18"/>
  <c r="BF121" i="18"/>
  <c r="BJ120" i="18"/>
  <c r="AM58" i="18"/>
  <c r="BQ31" i="18"/>
  <c r="AW31" i="18"/>
  <c r="AK32" i="18" s="1"/>
  <c r="BN31" i="18"/>
  <c r="AU30" i="18"/>
  <c r="AI31" i="18" s="1"/>
  <c r="BO30" i="18"/>
  <c r="BL30" i="18"/>
  <c r="V104" i="18"/>
  <c r="AS31" i="18"/>
  <c r="AN57" i="18"/>
  <c r="AL58" i="17"/>
  <c r="BE121" i="17"/>
  <c r="BI120" i="17"/>
  <c r="T106" i="17"/>
  <c r="AN58" i="17"/>
  <c r="BK121" i="17"/>
  <c r="BG122" i="17"/>
  <c r="AU30" i="17"/>
  <c r="AI31" i="17" s="1"/>
  <c r="BO30" i="17"/>
  <c r="BL30" i="17"/>
  <c r="AM58" i="17"/>
  <c r="U104" i="17"/>
  <c r="BQ31" i="17"/>
  <c r="AW31" i="17"/>
  <c r="AK32" i="17" s="1"/>
  <c r="BN31" i="17"/>
  <c r="BF122" i="17"/>
  <c r="BJ121" i="17"/>
  <c r="AS31" i="17"/>
  <c r="V104" i="17"/>
  <c r="AY52" i="13"/>
  <c r="BB52" i="13" s="1"/>
  <c r="BQ53" i="13"/>
  <c r="BP53" i="13"/>
  <c r="AZ52" i="13"/>
  <c r="BC52" i="13" s="1"/>
  <c r="AQ55" i="13"/>
  <c r="BN53" i="13"/>
  <c r="AW53" i="13"/>
  <c r="AK54" i="13" s="1"/>
  <c r="AT54" i="13" s="1"/>
  <c r="AV53" i="13"/>
  <c r="AJ54" i="13" s="1"/>
  <c r="AS54" i="13" s="1"/>
  <c r="AP56" i="13"/>
  <c r="AP57" i="13" s="1"/>
  <c r="T106" i="13"/>
  <c r="U106" i="13"/>
  <c r="V107" i="13"/>
  <c r="AN56" i="13"/>
  <c r="L53" i="7"/>
  <c r="G54" i="7"/>
  <c r="AZ31" i="17" l="1"/>
  <c r="BC31" i="17" s="1"/>
  <c r="AL57" i="18"/>
  <c r="AL58" i="18" s="1"/>
  <c r="AL59" i="18" s="1"/>
  <c r="AL60" i="18" s="1"/>
  <c r="AX30" i="18"/>
  <c r="BA30" i="18" s="1"/>
  <c r="BD30" i="18" s="1"/>
  <c r="L57" i="20"/>
  <c r="G58" i="20"/>
  <c r="L60" i="19"/>
  <c r="G61" i="19"/>
  <c r="BF122" i="18"/>
  <c r="BJ121" i="18"/>
  <c r="U105" i="18"/>
  <c r="AR31" i="18"/>
  <c r="AM59" i="18"/>
  <c r="AT32" i="18"/>
  <c r="AV31" i="18"/>
  <c r="AJ32" i="18" s="1"/>
  <c r="AY31" i="18"/>
  <c r="BB31" i="18" s="1"/>
  <c r="BP31" i="18"/>
  <c r="BM31" i="18"/>
  <c r="T106" i="18"/>
  <c r="AN58" i="18"/>
  <c r="V105" i="18"/>
  <c r="BI121" i="18"/>
  <c r="BE122" i="18"/>
  <c r="BG123" i="18"/>
  <c r="BK122" i="18"/>
  <c r="AZ31" i="18"/>
  <c r="BC31" i="18" s="1"/>
  <c r="V105" i="17"/>
  <c r="BG123" i="17"/>
  <c r="BK122" i="17"/>
  <c r="AN59" i="17"/>
  <c r="AL59" i="17"/>
  <c r="U105" i="17"/>
  <c r="BM31" i="17"/>
  <c r="BP31" i="17"/>
  <c r="AV31" i="17"/>
  <c r="AJ32" i="17" s="1"/>
  <c r="BJ122" i="17"/>
  <c r="BF123" i="17"/>
  <c r="AM59" i="17"/>
  <c r="BI121" i="17"/>
  <c r="BE122" i="17"/>
  <c r="AR31" i="17"/>
  <c r="AT32" i="17"/>
  <c r="T107" i="17"/>
  <c r="AX30" i="17"/>
  <c r="BA30" i="17" s="1"/>
  <c r="AZ53" i="13"/>
  <c r="BC53" i="13" s="1"/>
  <c r="AY53" i="13"/>
  <c r="BB53" i="13" s="1"/>
  <c r="BQ54" i="13"/>
  <c r="BP54" i="13"/>
  <c r="AM57" i="13"/>
  <c r="AP58" i="13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P270" i="13" s="1"/>
  <c r="AP271" i="13" s="1"/>
  <c r="AP272" i="13" s="1"/>
  <c r="AP273" i="13" s="1"/>
  <c r="AP274" i="13" s="1"/>
  <c r="AP275" i="13" s="1"/>
  <c r="AP276" i="13" s="1"/>
  <c r="AP277" i="13" s="1"/>
  <c r="AP278" i="13" s="1"/>
  <c r="AP279" i="13" s="1"/>
  <c r="AP280" i="13" s="1"/>
  <c r="AP281" i="13" s="1"/>
  <c r="AP282" i="13" s="1"/>
  <c r="AP283" i="13" s="1"/>
  <c r="AP284" i="13" s="1"/>
  <c r="AP285" i="13" s="1"/>
  <c r="AP286" i="13" s="1"/>
  <c r="AP287" i="13" s="1"/>
  <c r="AP288" i="13" s="1"/>
  <c r="AP289" i="13" s="1"/>
  <c r="AP290" i="13" s="1"/>
  <c r="AP291" i="13" s="1"/>
  <c r="AP292" i="13" s="1"/>
  <c r="AP293" i="13" s="1"/>
  <c r="AP294" i="13" s="1"/>
  <c r="AP295" i="13" s="1"/>
  <c r="AP296" i="13" s="1"/>
  <c r="AP297" i="13" s="1"/>
  <c r="AP298" i="13" s="1"/>
  <c r="AP299" i="13" s="1"/>
  <c r="AP300" i="13" s="1"/>
  <c r="AP301" i="13" s="1"/>
  <c r="AP302" i="13" s="1"/>
  <c r="AP303" i="13" s="1"/>
  <c r="AP304" i="13" s="1"/>
  <c r="AP305" i="13" s="1"/>
  <c r="AP306" i="13" s="1"/>
  <c r="AP307" i="13" s="1"/>
  <c r="AP308" i="13" s="1"/>
  <c r="AP309" i="13" s="1"/>
  <c r="AP310" i="13" s="1"/>
  <c r="AP311" i="13" s="1"/>
  <c r="AP312" i="13" s="1"/>
  <c r="AP313" i="13" s="1"/>
  <c r="AP314" i="13" s="1"/>
  <c r="AP315" i="13" s="1"/>
  <c r="AP316" i="13" s="1"/>
  <c r="AP317" i="13" s="1"/>
  <c r="AP318" i="13" s="1"/>
  <c r="AP319" i="13" s="1"/>
  <c r="AP320" i="13" s="1"/>
  <c r="AP321" i="13" s="1"/>
  <c r="AP322" i="13" s="1"/>
  <c r="AP323" i="13" s="1"/>
  <c r="AP324" i="13" s="1"/>
  <c r="AP325" i="13" s="1"/>
  <c r="AP326" i="13" s="1"/>
  <c r="AP327" i="13" s="1"/>
  <c r="AP328" i="13" s="1"/>
  <c r="AP329" i="13" s="1"/>
  <c r="AP330" i="13" s="1"/>
  <c r="AP331" i="13" s="1"/>
  <c r="AP332" i="13" s="1"/>
  <c r="AP333" i="13" s="1"/>
  <c r="AP334" i="13" s="1"/>
  <c r="AP335" i="13" s="1"/>
  <c r="AP336" i="13" s="1"/>
  <c r="AP337" i="13" s="1"/>
  <c r="AP338" i="13" s="1"/>
  <c r="AP339" i="13" s="1"/>
  <c r="AP340" i="13" s="1"/>
  <c r="AP341" i="13" s="1"/>
  <c r="AP342" i="13" s="1"/>
  <c r="AP343" i="13" s="1"/>
  <c r="AP344" i="13" s="1"/>
  <c r="AP345" i="13" s="1"/>
  <c r="AP346" i="13" s="1"/>
  <c r="AW54" i="13"/>
  <c r="AK55" i="13" s="1"/>
  <c r="AT55" i="13" s="1"/>
  <c r="BN54" i="13"/>
  <c r="BM54" i="13"/>
  <c r="AV54" i="13"/>
  <c r="AJ55" i="13" s="1"/>
  <c r="AS55" i="13" s="1"/>
  <c r="BM53" i="13"/>
  <c r="AQ56" i="13"/>
  <c r="AQ57" i="13" s="1"/>
  <c r="U107" i="13"/>
  <c r="V108" i="13"/>
  <c r="T107" i="13"/>
  <c r="L54" i="7"/>
  <c r="G55" i="7"/>
  <c r="AY31" i="17" l="1"/>
  <c r="BB31" i="17" s="1"/>
  <c r="L58" i="20"/>
  <c r="G59" i="20"/>
  <c r="G62" i="19"/>
  <c r="L61" i="19"/>
  <c r="V106" i="18"/>
  <c r="BK123" i="18"/>
  <c r="BG124" i="18"/>
  <c r="AN59" i="18"/>
  <c r="AL61" i="18"/>
  <c r="AS32" i="18"/>
  <c r="BJ122" i="18"/>
  <c r="BF123" i="18"/>
  <c r="BE123" i="18"/>
  <c r="BI122" i="18"/>
  <c r="AX31" i="18"/>
  <c r="BA31" i="18" s="1"/>
  <c r="BD31" i="18" s="1"/>
  <c r="BO31" i="18"/>
  <c r="AU31" i="18"/>
  <c r="AI32" i="18" s="1"/>
  <c r="BL31" i="18"/>
  <c r="T107" i="18"/>
  <c r="AW32" i="18"/>
  <c r="AK33" i="18" s="1"/>
  <c r="BQ32" i="18"/>
  <c r="BN32" i="18"/>
  <c r="AM60" i="18"/>
  <c r="U106" i="18"/>
  <c r="BJ123" i="17"/>
  <c r="BF124" i="17"/>
  <c r="AL60" i="17"/>
  <c r="AW32" i="17"/>
  <c r="AK33" i="17" s="1"/>
  <c r="BQ32" i="17"/>
  <c r="BN32" i="17"/>
  <c r="BI122" i="17"/>
  <c r="BE123" i="17"/>
  <c r="U106" i="17"/>
  <c r="AN60" i="17"/>
  <c r="V106" i="17"/>
  <c r="AM60" i="17"/>
  <c r="AS32" i="17"/>
  <c r="BK123" i="17"/>
  <c r="BG124" i="17"/>
  <c r="T108" i="17"/>
  <c r="AU31" i="17"/>
  <c r="AI32" i="17" s="1"/>
  <c r="BL31" i="17"/>
  <c r="BO31" i="17"/>
  <c r="AZ54" i="13"/>
  <c r="BC54" i="13" s="1"/>
  <c r="AY54" i="13"/>
  <c r="BB54" i="13" s="1"/>
  <c r="AN57" i="13"/>
  <c r="AQ58" i="13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Q270" i="13" s="1"/>
  <c r="AQ271" i="13" s="1"/>
  <c r="AQ272" i="13" s="1"/>
  <c r="AQ273" i="13" s="1"/>
  <c r="AQ274" i="13" s="1"/>
  <c r="AQ275" i="13" s="1"/>
  <c r="AQ276" i="13" s="1"/>
  <c r="AQ277" i="13" s="1"/>
  <c r="AQ278" i="13" s="1"/>
  <c r="AQ279" i="13" s="1"/>
  <c r="AQ280" i="13" s="1"/>
  <c r="AQ281" i="13" s="1"/>
  <c r="AQ282" i="13" s="1"/>
  <c r="AQ283" i="13" s="1"/>
  <c r="AQ284" i="13" s="1"/>
  <c r="AQ285" i="13" s="1"/>
  <c r="AQ286" i="13" s="1"/>
  <c r="AQ287" i="13" s="1"/>
  <c r="AQ288" i="13" s="1"/>
  <c r="AQ289" i="13" s="1"/>
  <c r="AQ290" i="13" s="1"/>
  <c r="AQ291" i="13" s="1"/>
  <c r="AQ292" i="13" s="1"/>
  <c r="AQ293" i="13" s="1"/>
  <c r="AQ294" i="13" s="1"/>
  <c r="AQ295" i="13" s="1"/>
  <c r="AQ296" i="13" s="1"/>
  <c r="AQ297" i="13" s="1"/>
  <c r="AQ298" i="13" s="1"/>
  <c r="AQ299" i="13" s="1"/>
  <c r="AQ300" i="13" s="1"/>
  <c r="AQ301" i="13" s="1"/>
  <c r="AQ302" i="13" s="1"/>
  <c r="AQ303" i="13" s="1"/>
  <c r="AQ304" i="13" s="1"/>
  <c r="AQ305" i="13" s="1"/>
  <c r="AQ306" i="13" s="1"/>
  <c r="AQ307" i="13" s="1"/>
  <c r="AQ308" i="13" s="1"/>
  <c r="AQ309" i="13" s="1"/>
  <c r="AQ310" i="13" s="1"/>
  <c r="AQ311" i="13" s="1"/>
  <c r="AQ312" i="13" s="1"/>
  <c r="AQ313" i="13" s="1"/>
  <c r="AQ314" i="13" s="1"/>
  <c r="AQ315" i="13" s="1"/>
  <c r="AQ316" i="13" s="1"/>
  <c r="AQ317" i="13" s="1"/>
  <c r="AQ318" i="13" s="1"/>
  <c r="AQ319" i="13" s="1"/>
  <c r="AQ320" i="13" s="1"/>
  <c r="AQ321" i="13" s="1"/>
  <c r="AQ322" i="13" s="1"/>
  <c r="AQ323" i="13" s="1"/>
  <c r="AQ324" i="13" s="1"/>
  <c r="AQ325" i="13" s="1"/>
  <c r="AQ326" i="13" s="1"/>
  <c r="AQ327" i="13" s="1"/>
  <c r="AQ328" i="13" s="1"/>
  <c r="AQ329" i="13" s="1"/>
  <c r="AQ330" i="13" s="1"/>
  <c r="AQ331" i="13" s="1"/>
  <c r="AQ332" i="13" s="1"/>
  <c r="AQ333" i="13" s="1"/>
  <c r="AQ334" i="13" s="1"/>
  <c r="AQ335" i="13" s="1"/>
  <c r="AQ336" i="13" s="1"/>
  <c r="AQ337" i="13" s="1"/>
  <c r="AQ338" i="13" s="1"/>
  <c r="AQ339" i="13" s="1"/>
  <c r="AQ340" i="13" s="1"/>
  <c r="AQ341" i="13" s="1"/>
  <c r="AQ342" i="13" s="1"/>
  <c r="AQ343" i="13" s="1"/>
  <c r="AQ344" i="13" s="1"/>
  <c r="AQ345" i="13" s="1"/>
  <c r="AQ346" i="13" s="1"/>
  <c r="AM58" i="13"/>
  <c r="AW55" i="13"/>
  <c r="AK56" i="13" s="1"/>
  <c r="AT56" i="13" s="1"/>
  <c r="BN55" i="13"/>
  <c r="BM55" i="13"/>
  <c r="AV55" i="13"/>
  <c r="AJ56" i="13" s="1"/>
  <c r="T108" i="13"/>
  <c r="U108" i="13"/>
  <c r="V109" i="13"/>
  <c r="L55" i="7"/>
  <c r="G56" i="7"/>
  <c r="AX31" i="17" l="1"/>
  <c r="BA31" i="17" s="1"/>
  <c r="AZ32" i="18"/>
  <c r="BC32" i="18" s="1"/>
  <c r="L59" i="20"/>
  <c r="G60" i="20"/>
  <c r="L62" i="19"/>
  <c r="G63" i="19"/>
  <c r="T108" i="18"/>
  <c r="AN60" i="18"/>
  <c r="U107" i="18"/>
  <c r="BP32" i="18"/>
  <c r="AV32" i="18"/>
  <c r="AJ33" i="18" s="1"/>
  <c r="BM32" i="18"/>
  <c r="AM61" i="18"/>
  <c r="AR32" i="18"/>
  <c r="BF124" i="18"/>
  <c r="BJ123" i="18"/>
  <c r="AL62" i="18"/>
  <c r="BG125" i="18"/>
  <c r="BK124" i="18"/>
  <c r="V107" i="18"/>
  <c r="AT33" i="18"/>
  <c r="BE124" i="18"/>
  <c r="BI123" i="18"/>
  <c r="T109" i="17"/>
  <c r="BK124" i="17"/>
  <c r="BG125" i="17"/>
  <c r="V107" i="17"/>
  <c r="U107" i="17"/>
  <c r="AT33" i="17"/>
  <c r="BP32" i="17"/>
  <c r="AV32" i="17"/>
  <c r="AJ33" i="17" s="1"/>
  <c r="BM32" i="17"/>
  <c r="BF125" i="17"/>
  <c r="BJ124" i="17"/>
  <c r="AR32" i="17"/>
  <c r="AM61" i="17"/>
  <c r="AN61" i="17"/>
  <c r="BE124" i="17"/>
  <c r="BI123" i="17"/>
  <c r="AL61" i="17"/>
  <c r="AZ32" i="17"/>
  <c r="BC32" i="17" s="1"/>
  <c r="AY55" i="13"/>
  <c r="BB55" i="13" s="1"/>
  <c r="AZ55" i="13"/>
  <c r="BC55" i="13" s="1"/>
  <c r="AS56" i="13"/>
  <c r="BM56" i="13" s="1"/>
  <c r="AN58" i="13"/>
  <c r="AM59" i="13"/>
  <c r="BN56" i="13"/>
  <c r="AW56" i="13"/>
  <c r="AK57" i="13" s="1"/>
  <c r="T109" i="13"/>
  <c r="V110" i="13"/>
  <c r="U109" i="13"/>
  <c r="L56" i="7"/>
  <c r="G57" i="7"/>
  <c r="G61" i="20" l="1"/>
  <c r="L60" i="20"/>
  <c r="G64" i="19"/>
  <c r="L63" i="19"/>
  <c r="BG126" i="18"/>
  <c r="BK125" i="18"/>
  <c r="AS33" i="18"/>
  <c r="T109" i="18"/>
  <c r="BE125" i="18"/>
  <c r="BI124" i="18"/>
  <c r="AL63" i="18"/>
  <c r="AU32" i="18"/>
  <c r="AI33" i="18" s="1"/>
  <c r="BO32" i="18"/>
  <c r="BL32" i="18"/>
  <c r="U108" i="18"/>
  <c r="AM62" i="18"/>
  <c r="AN61" i="18"/>
  <c r="BQ33" i="18"/>
  <c r="AW33" i="18"/>
  <c r="AK34" i="18" s="1"/>
  <c r="BN33" i="18"/>
  <c r="V108" i="18"/>
  <c r="BF125" i="18"/>
  <c r="BJ124" i="18"/>
  <c r="AY32" i="18"/>
  <c r="BB32" i="18" s="1"/>
  <c r="BF126" i="17"/>
  <c r="BJ125" i="17"/>
  <c r="U108" i="17"/>
  <c r="BL32" i="17"/>
  <c r="BO32" i="17"/>
  <c r="AU32" i="17"/>
  <c r="AI33" i="17" s="1"/>
  <c r="V108" i="17"/>
  <c r="AM62" i="17"/>
  <c r="AW33" i="17"/>
  <c r="AK34" i="17" s="1"/>
  <c r="BN33" i="17"/>
  <c r="BQ33" i="17"/>
  <c r="AY32" i="17"/>
  <c r="BB32" i="17" s="1"/>
  <c r="AN62" i="17"/>
  <c r="AS33" i="17"/>
  <c r="T110" i="17"/>
  <c r="AL62" i="17"/>
  <c r="BE125" i="17"/>
  <c r="BI124" i="17"/>
  <c r="BG126" i="17"/>
  <c r="BK125" i="17"/>
  <c r="AZ56" i="13"/>
  <c r="BC56" i="13" s="1"/>
  <c r="AV56" i="13"/>
  <c r="AJ57" i="13" s="1"/>
  <c r="AM60" i="13"/>
  <c r="AN59" i="13"/>
  <c r="T110" i="13"/>
  <c r="V111" i="13"/>
  <c r="U110" i="13"/>
  <c r="L57" i="7"/>
  <c r="G58" i="7"/>
  <c r="AZ33" i="17" l="1"/>
  <c r="BC33" i="17" s="1"/>
  <c r="AY56" i="13"/>
  <c r="BB56" i="13" s="1"/>
  <c r="L61" i="20"/>
  <c r="G62" i="20"/>
  <c r="L64" i="19"/>
  <c r="G65" i="19"/>
  <c r="V109" i="18"/>
  <c r="AL64" i="18"/>
  <c r="AV33" i="18"/>
  <c r="AJ34" i="18" s="1"/>
  <c r="BP33" i="18"/>
  <c r="BM33" i="18"/>
  <c r="AT34" i="18"/>
  <c r="AN62" i="18"/>
  <c r="U109" i="18"/>
  <c r="AR33" i="18"/>
  <c r="BG127" i="18"/>
  <c r="BK126" i="18"/>
  <c r="BF126" i="18"/>
  <c r="BJ125" i="18"/>
  <c r="T110" i="18"/>
  <c r="AM63" i="18"/>
  <c r="BI125" i="18"/>
  <c r="BE126" i="18"/>
  <c r="AX32" i="18"/>
  <c r="BA32" i="18" s="1"/>
  <c r="BD32" i="18" s="1"/>
  <c r="AZ33" i="18"/>
  <c r="BC33" i="18" s="1"/>
  <c r="BG127" i="17"/>
  <c r="BK126" i="17"/>
  <c r="AN63" i="17"/>
  <c r="U109" i="17"/>
  <c r="BJ126" i="17"/>
  <c r="BF127" i="17"/>
  <c r="AV33" i="17"/>
  <c r="AJ34" i="17" s="1"/>
  <c r="BP33" i="17"/>
  <c r="AY33" i="17"/>
  <c r="BB33" i="17" s="1"/>
  <c r="BM33" i="17"/>
  <c r="AT34" i="17"/>
  <c r="V109" i="17"/>
  <c r="AX32" i="17"/>
  <c r="BA32" i="17" s="1"/>
  <c r="T111" i="17"/>
  <c r="AR33" i="17"/>
  <c r="AL63" i="17"/>
  <c r="BI125" i="17"/>
  <c r="BE126" i="17"/>
  <c r="AM63" i="17"/>
  <c r="AN60" i="13"/>
  <c r="AM61" i="13"/>
  <c r="V112" i="13"/>
  <c r="U111" i="13"/>
  <c r="T111" i="13"/>
  <c r="L58" i="7"/>
  <c r="G59" i="7"/>
  <c r="L62" i="20" l="1"/>
  <c r="G63" i="20"/>
  <c r="G66" i="19"/>
  <c r="L65" i="19"/>
  <c r="BE127" i="18"/>
  <c r="BI126" i="18"/>
  <c r="AM64" i="18"/>
  <c r="AS34" i="18"/>
  <c r="BK127" i="18"/>
  <c r="BG128" i="18"/>
  <c r="U110" i="18"/>
  <c r="V110" i="18"/>
  <c r="AW34" i="18"/>
  <c r="AK35" i="18" s="1"/>
  <c r="BQ34" i="18"/>
  <c r="BN34" i="18"/>
  <c r="AN63" i="18"/>
  <c r="AL65" i="18"/>
  <c r="T111" i="18"/>
  <c r="BJ126" i="18"/>
  <c r="BF127" i="18"/>
  <c r="BO33" i="18"/>
  <c r="AX33" i="18"/>
  <c r="BA33" i="18" s="1"/>
  <c r="AU33" i="18"/>
  <c r="AI34" i="18" s="1"/>
  <c r="BL33" i="18"/>
  <c r="AY33" i="18"/>
  <c r="BB33" i="18" s="1"/>
  <c r="BO33" i="17"/>
  <c r="AU33" i="17"/>
  <c r="AI34" i="17" s="1"/>
  <c r="BL33" i="17"/>
  <c r="AN64" i="17"/>
  <c r="AL64" i="17"/>
  <c r="V110" i="17"/>
  <c r="U110" i="17"/>
  <c r="T112" i="17"/>
  <c r="AS34" i="17"/>
  <c r="BI126" i="17"/>
  <c r="BE127" i="17"/>
  <c r="BJ127" i="17"/>
  <c r="BF128" i="17"/>
  <c r="BK127" i="17"/>
  <c r="BG128" i="17"/>
  <c r="AM64" i="17"/>
  <c r="BN34" i="17"/>
  <c r="BQ34" i="17"/>
  <c r="AW34" i="17"/>
  <c r="AK35" i="17" s="1"/>
  <c r="AN61" i="13"/>
  <c r="AM62" i="13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M270" i="13" s="1"/>
  <c r="AM271" i="13" s="1"/>
  <c r="AM272" i="13" s="1"/>
  <c r="AM273" i="13" s="1"/>
  <c r="AM274" i="13" s="1"/>
  <c r="AM275" i="13" s="1"/>
  <c r="AM276" i="13" s="1"/>
  <c r="AM277" i="13" s="1"/>
  <c r="AM278" i="13" s="1"/>
  <c r="AM279" i="13" s="1"/>
  <c r="AM280" i="13" s="1"/>
  <c r="AM281" i="13" s="1"/>
  <c r="AM282" i="13" s="1"/>
  <c r="AM283" i="13" s="1"/>
  <c r="AM284" i="13" s="1"/>
  <c r="AM285" i="13" s="1"/>
  <c r="AM286" i="13" s="1"/>
  <c r="AM287" i="13" s="1"/>
  <c r="AM288" i="13" s="1"/>
  <c r="AM289" i="13" s="1"/>
  <c r="AM290" i="13" s="1"/>
  <c r="AM291" i="13" s="1"/>
  <c r="AM292" i="13" s="1"/>
  <c r="AM293" i="13" s="1"/>
  <c r="AM294" i="13" s="1"/>
  <c r="AM295" i="13" s="1"/>
  <c r="AM296" i="13" s="1"/>
  <c r="AM297" i="13" s="1"/>
  <c r="AM298" i="13" s="1"/>
  <c r="AM299" i="13" s="1"/>
  <c r="AM300" i="13" s="1"/>
  <c r="AM301" i="13" s="1"/>
  <c r="AM302" i="13" s="1"/>
  <c r="AM303" i="13" s="1"/>
  <c r="AM304" i="13" s="1"/>
  <c r="AM305" i="13" s="1"/>
  <c r="AM306" i="13" s="1"/>
  <c r="AM307" i="13" s="1"/>
  <c r="AM308" i="13" s="1"/>
  <c r="AM309" i="13" s="1"/>
  <c r="AM310" i="13" s="1"/>
  <c r="AM311" i="13" s="1"/>
  <c r="AM312" i="13" s="1"/>
  <c r="AM313" i="13" s="1"/>
  <c r="AM314" i="13" s="1"/>
  <c r="AM315" i="13" s="1"/>
  <c r="AM316" i="13" s="1"/>
  <c r="AM317" i="13" s="1"/>
  <c r="AM318" i="13" s="1"/>
  <c r="AM319" i="13" s="1"/>
  <c r="AM320" i="13" s="1"/>
  <c r="AM321" i="13" s="1"/>
  <c r="AM322" i="13" s="1"/>
  <c r="AM323" i="13" s="1"/>
  <c r="AM324" i="13" s="1"/>
  <c r="AM325" i="13" s="1"/>
  <c r="AM326" i="13" s="1"/>
  <c r="AM327" i="13" s="1"/>
  <c r="AM328" i="13" s="1"/>
  <c r="AM329" i="13" s="1"/>
  <c r="AM330" i="13" s="1"/>
  <c r="AM331" i="13" s="1"/>
  <c r="AM332" i="13" s="1"/>
  <c r="AM333" i="13" s="1"/>
  <c r="AM334" i="13" s="1"/>
  <c r="AM335" i="13" s="1"/>
  <c r="AM336" i="13" s="1"/>
  <c r="AM337" i="13" s="1"/>
  <c r="AM338" i="13" s="1"/>
  <c r="AM339" i="13" s="1"/>
  <c r="AM340" i="13" s="1"/>
  <c r="AM341" i="13" s="1"/>
  <c r="AM342" i="13" s="1"/>
  <c r="AM343" i="13" s="1"/>
  <c r="AM344" i="13" s="1"/>
  <c r="AM345" i="13" s="1"/>
  <c r="AM346" i="13" s="1"/>
  <c r="T112" i="13"/>
  <c r="V113" i="13"/>
  <c r="U112" i="13"/>
  <c r="L59" i="7"/>
  <c r="G60" i="7"/>
  <c r="BD33" i="18" l="1"/>
  <c r="L63" i="20"/>
  <c r="G64" i="20"/>
  <c r="L66" i="19"/>
  <c r="G67" i="19"/>
  <c r="AN64" i="18"/>
  <c r="U111" i="18"/>
  <c r="AZ34" i="18"/>
  <c r="BC34" i="18" s="1"/>
  <c r="V111" i="18"/>
  <c r="AM65" i="18"/>
  <c r="BE128" i="18"/>
  <c r="BI127" i="18"/>
  <c r="AR34" i="18"/>
  <c r="AL66" i="18"/>
  <c r="BG129" i="18"/>
  <c r="BK128" i="18"/>
  <c r="BJ127" i="18"/>
  <c r="BF128" i="18"/>
  <c r="T112" i="18"/>
  <c r="AT35" i="18"/>
  <c r="AV34" i="18"/>
  <c r="AJ35" i="18" s="1"/>
  <c r="BP34" i="18"/>
  <c r="BM34" i="18"/>
  <c r="AT35" i="17"/>
  <c r="T113" i="17"/>
  <c r="V111" i="17"/>
  <c r="AN65" i="17"/>
  <c r="BK128" i="17"/>
  <c r="BG129" i="17"/>
  <c r="AR34" i="17"/>
  <c r="BF129" i="17"/>
  <c r="BJ128" i="17"/>
  <c r="U111" i="17"/>
  <c r="AZ34" i="17"/>
  <c r="BC34" i="17" s="1"/>
  <c r="AX33" i="17"/>
  <c r="BA33" i="17" s="1"/>
  <c r="AM65" i="17"/>
  <c r="BI127" i="17"/>
  <c r="BE128" i="17"/>
  <c r="AV34" i="17"/>
  <c r="AJ35" i="17" s="1"/>
  <c r="BM34" i="17"/>
  <c r="BP34" i="17"/>
  <c r="AL65" i="17"/>
  <c r="AN62" i="13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N270" i="13" s="1"/>
  <c r="AN271" i="13" s="1"/>
  <c r="AN272" i="13" s="1"/>
  <c r="AN273" i="13" s="1"/>
  <c r="AN274" i="13" s="1"/>
  <c r="AN275" i="13" s="1"/>
  <c r="AN276" i="13" s="1"/>
  <c r="AN277" i="13" s="1"/>
  <c r="AN278" i="13" s="1"/>
  <c r="AN279" i="13" s="1"/>
  <c r="AN280" i="13" s="1"/>
  <c r="AN281" i="13" s="1"/>
  <c r="AN282" i="13" s="1"/>
  <c r="AN283" i="13" s="1"/>
  <c r="AN284" i="13" s="1"/>
  <c r="AN285" i="13" s="1"/>
  <c r="AN286" i="13" s="1"/>
  <c r="AN287" i="13" s="1"/>
  <c r="AN288" i="13" s="1"/>
  <c r="AN289" i="13" s="1"/>
  <c r="AN290" i="13" s="1"/>
  <c r="AN291" i="13" s="1"/>
  <c r="AN292" i="13" s="1"/>
  <c r="AN293" i="13" s="1"/>
  <c r="AN294" i="13" s="1"/>
  <c r="AN295" i="13" s="1"/>
  <c r="AN296" i="13" s="1"/>
  <c r="AN297" i="13" s="1"/>
  <c r="AN298" i="13" s="1"/>
  <c r="AN299" i="13" s="1"/>
  <c r="AN300" i="13" s="1"/>
  <c r="AN301" i="13" s="1"/>
  <c r="AN302" i="13" s="1"/>
  <c r="AN303" i="13" s="1"/>
  <c r="AN304" i="13" s="1"/>
  <c r="AN305" i="13" s="1"/>
  <c r="AN306" i="13" s="1"/>
  <c r="AN307" i="13" s="1"/>
  <c r="AN308" i="13" s="1"/>
  <c r="AN309" i="13" s="1"/>
  <c r="AN310" i="13" s="1"/>
  <c r="AN311" i="13" s="1"/>
  <c r="AN312" i="13" s="1"/>
  <c r="AN313" i="13" s="1"/>
  <c r="AN314" i="13" s="1"/>
  <c r="AN315" i="13" s="1"/>
  <c r="AN316" i="13" s="1"/>
  <c r="AN317" i="13" s="1"/>
  <c r="AN318" i="13" s="1"/>
  <c r="AN319" i="13" s="1"/>
  <c r="AN320" i="13" s="1"/>
  <c r="AN321" i="13" s="1"/>
  <c r="AN322" i="13" s="1"/>
  <c r="AN323" i="13" s="1"/>
  <c r="AN324" i="13" s="1"/>
  <c r="AN325" i="13" s="1"/>
  <c r="AN326" i="13" s="1"/>
  <c r="AN327" i="13" s="1"/>
  <c r="AN328" i="13" s="1"/>
  <c r="AN329" i="13" s="1"/>
  <c r="AN330" i="13" s="1"/>
  <c r="AN331" i="13" s="1"/>
  <c r="AN332" i="13" s="1"/>
  <c r="AN333" i="13" s="1"/>
  <c r="AN334" i="13" s="1"/>
  <c r="AN335" i="13" s="1"/>
  <c r="AN336" i="13" s="1"/>
  <c r="AN337" i="13" s="1"/>
  <c r="AN338" i="13" s="1"/>
  <c r="AN339" i="13" s="1"/>
  <c r="AN340" i="13" s="1"/>
  <c r="AN341" i="13" s="1"/>
  <c r="AN342" i="13" s="1"/>
  <c r="AN343" i="13" s="1"/>
  <c r="AN344" i="13" s="1"/>
  <c r="AN345" i="13" s="1"/>
  <c r="AN346" i="13" s="1"/>
  <c r="T113" i="13"/>
  <c r="U113" i="13"/>
  <c r="V114" i="13"/>
  <c r="L60" i="7"/>
  <c r="G61" i="7"/>
  <c r="AY34" i="17" l="1"/>
  <c r="BB34" i="17" s="1"/>
  <c r="G65" i="20"/>
  <c r="L64" i="20"/>
  <c r="G68" i="19"/>
  <c r="L67" i="19"/>
  <c r="AS35" i="18"/>
  <c r="T113" i="18"/>
  <c r="AL67" i="18"/>
  <c r="AM66" i="18"/>
  <c r="AN65" i="18"/>
  <c r="AY34" i="18"/>
  <c r="BB34" i="18" s="1"/>
  <c r="BQ35" i="18"/>
  <c r="AW35" i="18"/>
  <c r="AK36" i="18" s="1"/>
  <c r="BN35" i="18"/>
  <c r="BF129" i="18"/>
  <c r="BJ128" i="18"/>
  <c r="BG130" i="18"/>
  <c r="BK129" i="18"/>
  <c r="AU34" i="18"/>
  <c r="AI35" i="18" s="1"/>
  <c r="BO34" i="18"/>
  <c r="BL34" i="18"/>
  <c r="BE129" i="18"/>
  <c r="BI128" i="18"/>
  <c r="V112" i="18"/>
  <c r="U112" i="18"/>
  <c r="BE129" i="17"/>
  <c r="BI128" i="17"/>
  <c r="AM66" i="17"/>
  <c r="AU34" i="17"/>
  <c r="AI35" i="17" s="1"/>
  <c r="BO34" i="17"/>
  <c r="BL34" i="17"/>
  <c r="V112" i="17"/>
  <c r="U112" i="17"/>
  <c r="BQ35" i="17"/>
  <c r="AW35" i="17"/>
  <c r="AK36" i="17" s="1"/>
  <c r="BN35" i="17"/>
  <c r="AL66" i="17"/>
  <c r="AS35" i="17"/>
  <c r="BF130" i="17"/>
  <c r="BJ129" i="17"/>
  <c r="BG130" i="17"/>
  <c r="BK129" i="17"/>
  <c r="T114" i="17"/>
  <c r="AN66" i="17"/>
  <c r="T114" i="13"/>
  <c r="V115" i="13"/>
  <c r="U114" i="13"/>
  <c r="G62" i="7"/>
  <c r="L61" i="7"/>
  <c r="AX34" i="17" l="1"/>
  <c r="BA34" i="17" s="1"/>
  <c r="L65" i="20"/>
  <c r="G66" i="20"/>
  <c r="L68" i="19"/>
  <c r="G69" i="19"/>
  <c r="BI129" i="18"/>
  <c r="BE130" i="18"/>
  <c r="V113" i="18"/>
  <c r="AN66" i="18"/>
  <c r="AL68" i="18"/>
  <c r="BG131" i="18"/>
  <c r="BK130" i="18"/>
  <c r="AX34" i="18"/>
  <c r="BA34" i="18" s="1"/>
  <c r="BD34" i="18" s="1"/>
  <c r="AR35" i="18"/>
  <c r="AT36" i="18"/>
  <c r="AV35" i="18"/>
  <c r="AJ36" i="18" s="1"/>
  <c r="AY35" i="18"/>
  <c r="BB35" i="18" s="1"/>
  <c r="BP35" i="18"/>
  <c r="BM35" i="18"/>
  <c r="U113" i="18"/>
  <c r="BF130" i="18"/>
  <c r="BJ129" i="18"/>
  <c r="AM67" i="18"/>
  <c r="T114" i="18"/>
  <c r="AZ35" i="18"/>
  <c r="BC35" i="18" s="1"/>
  <c r="AN67" i="17"/>
  <c r="AT36" i="17"/>
  <c r="BI129" i="17"/>
  <c r="BE130" i="17"/>
  <c r="T115" i="17"/>
  <c r="U113" i="17"/>
  <c r="AM67" i="17"/>
  <c r="BG131" i="17"/>
  <c r="BK130" i="17"/>
  <c r="BJ130" i="17"/>
  <c r="BF131" i="17"/>
  <c r="AL67" i="17"/>
  <c r="AR35" i="17"/>
  <c r="BM35" i="17"/>
  <c r="BP35" i="17"/>
  <c r="AV35" i="17"/>
  <c r="AJ36" i="17" s="1"/>
  <c r="V113" i="17"/>
  <c r="AZ35" i="17"/>
  <c r="BC35" i="17" s="1"/>
  <c r="U115" i="13"/>
  <c r="T115" i="13"/>
  <c r="V116" i="13"/>
  <c r="L62" i="7"/>
  <c r="G63" i="7"/>
  <c r="L66" i="20" l="1"/>
  <c r="G67" i="20"/>
  <c r="G70" i="19"/>
  <c r="L69" i="19"/>
  <c r="AM68" i="18"/>
  <c r="BO35" i="18"/>
  <c r="AU35" i="18"/>
  <c r="AI36" i="18" s="1"/>
  <c r="BL35" i="18"/>
  <c r="AL69" i="18"/>
  <c r="V114" i="18"/>
  <c r="AW36" i="18"/>
  <c r="AK37" i="18" s="1"/>
  <c r="BQ36" i="18"/>
  <c r="BN36" i="18"/>
  <c r="BK131" i="18"/>
  <c r="BG132" i="18"/>
  <c r="BI130" i="18"/>
  <c r="BE131" i="18"/>
  <c r="BJ130" i="18"/>
  <c r="BF131" i="18"/>
  <c r="T115" i="18"/>
  <c r="U114" i="18"/>
  <c r="AS36" i="18"/>
  <c r="AN67" i="18"/>
  <c r="AS36" i="17"/>
  <c r="AL68" i="17"/>
  <c r="AM68" i="17"/>
  <c r="T116" i="17"/>
  <c r="BI130" i="17"/>
  <c r="BE131" i="17"/>
  <c r="AN68" i="17"/>
  <c r="V114" i="17"/>
  <c r="BJ131" i="17"/>
  <c r="BF132" i="17"/>
  <c r="BK131" i="17"/>
  <c r="BG132" i="17"/>
  <c r="U114" i="17"/>
  <c r="AY35" i="17"/>
  <c r="BB35" i="17" s="1"/>
  <c r="AU35" i="17"/>
  <c r="AI36" i="17" s="1"/>
  <c r="BL35" i="17"/>
  <c r="BO35" i="17"/>
  <c r="AW36" i="17"/>
  <c r="AK37" i="17" s="1"/>
  <c r="BQ36" i="17"/>
  <c r="BN36" i="17"/>
  <c r="V117" i="13"/>
  <c r="U116" i="13"/>
  <c r="T116" i="13"/>
  <c r="G64" i="7"/>
  <c r="L63" i="7"/>
  <c r="AZ36" i="17" l="1"/>
  <c r="BC36" i="17" s="1"/>
  <c r="AX35" i="18"/>
  <c r="BA35" i="18" s="1"/>
  <c r="BD35" i="18" s="1"/>
  <c r="AX35" i="17"/>
  <c r="BA35" i="17" s="1"/>
  <c r="L67" i="20"/>
  <c r="G68" i="20"/>
  <c r="L70" i="19"/>
  <c r="G71" i="19"/>
  <c r="AM69" i="18"/>
  <c r="BF132" i="18"/>
  <c r="BJ131" i="18"/>
  <c r="AN68" i="18"/>
  <c r="T116" i="18"/>
  <c r="BE132" i="18"/>
  <c r="BI131" i="18"/>
  <c r="BK132" i="18"/>
  <c r="BG133" i="18"/>
  <c r="V115" i="18"/>
  <c r="AR36" i="18"/>
  <c r="AZ36" i="18"/>
  <c r="BC36" i="18" s="1"/>
  <c r="BP36" i="18"/>
  <c r="AV36" i="18"/>
  <c r="AJ37" i="18" s="1"/>
  <c r="BM36" i="18"/>
  <c r="AT37" i="18"/>
  <c r="U115" i="18"/>
  <c r="AL70" i="18"/>
  <c r="BF133" i="17"/>
  <c r="BJ132" i="17"/>
  <c r="V115" i="17"/>
  <c r="BE132" i="17"/>
  <c r="BI131" i="17"/>
  <c r="T117" i="17"/>
  <c r="BK132" i="17"/>
  <c r="BG133" i="17"/>
  <c r="AN69" i="17"/>
  <c r="AM69" i="17"/>
  <c r="BP36" i="17"/>
  <c r="AV36" i="17"/>
  <c r="AJ37" i="17" s="1"/>
  <c r="BM36" i="17"/>
  <c r="AT37" i="17"/>
  <c r="U115" i="17"/>
  <c r="AR36" i="17"/>
  <c r="AL69" i="17"/>
  <c r="T117" i="13"/>
  <c r="V118" i="13"/>
  <c r="U117" i="13"/>
  <c r="L64" i="7"/>
  <c r="G65" i="7"/>
  <c r="AY36" i="18" l="1"/>
  <c r="BB36" i="18" s="1"/>
  <c r="G69" i="20"/>
  <c r="L68" i="20"/>
  <c r="G72" i="19"/>
  <c r="L71" i="19"/>
  <c r="AL71" i="18"/>
  <c r="AN69" i="18"/>
  <c r="U116" i="18"/>
  <c r="AM70" i="18"/>
  <c r="V116" i="18"/>
  <c r="AW37" i="18"/>
  <c r="AK38" i="18" s="1"/>
  <c r="BQ37" i="18"/>
  <c r="BN37" i="18"/>
  <c r="BE133" i="18"/>
  <c r="BI132" i="18"/>
  <c r="AS37" i="18"/>
  <c r="AU36" i="18"/>
  <c r="AI37" i="18" s="1"/>
  <c r="BO36" i="18"/>
  <c r="BL36" i="18"/>
  <c r="BG134" i="18"/>
  <c r="BK133" i="18"/>
  <c r="T117" i="18"/>
  <c r="BF133" i="18"/>
  <c r="BJ132" i="18"/>
  <c r="BG134" i="17"/>
  <c r="BK133" i="17"/>
  <c r="AW37" i="17"/>
  <c r="AK38" i="17" s="1"/>
  <c r="BN37" i="17"/>
  <c r="BQ37" i="17"/>
  <c r="AN70" i="17"/>
  <c r="BE133" i="17"/>
  <c r="BI132" i="17"/>
  <c r="AL70" i="17"/>
  <c r="U116" i="17"/>
  <c r="AM70" i="17"/>
  <c r="T118" i="17"/>
  <c r="BF134" i="17"/>
  <c r="BJ133" i="17"/>
  <c r="BL36" i="17"/>
  <c r="AU36" i="17"/>
  <c r="AI37" i="17" s="1"/>
  <c r="BO36" i="17"/>
  <c r="AS37" i="17"/>
  <c r="V116" i="17"/>
  <c r="AY36" i="17"/>
  <c r="BB36" i="17" s="1"/>
  <c r="T118" i="13"/>
  <c r="V119" i="13"/>
  <c r="U118" i="13"/>
  <c r="G66" i="7"/>
  <c r="L65" i="7"/>
  <c r="AX36" i="17" l="1"/>
  <c r="BA36" i="17" s="1"/>
  <c r="AX36" i="18"/>
  <c r="BA36" i="18" s="1"/>
  <c r="BD36" i="18" s="1"/>
  <c r="L69" i="20"/>
  <c r="G70" i="20"/>
  <c r="L72" i="19"/>
  <c r="G73" i="19"/>
  <c r="AV37" i="18"/>
  <c r="AJ38" i="18" s="1"/>
  <c r="BP37" i="18"/>
  <c r="AY37" i="18"/>
  <c r="BB37" i="18" s="1"/>
  <c r="BM37" i="18"/>
  <c r="AT38" i="18"/>
  <c r="AL72" i="18"/>
  <c r="T118" i="18"/>
  <c r="BF134" i="18"/>
  <c r="BJ133" i="18"/>
  <c r="BI133" i="18"/>
  <c r="BE134" i="18"/>
  <c r="U117" i="18"/>
  <c r="AZ37" i="18"/>
  <c r="BC37" i="18" s="1"/>
  <c r="BG135" i="18"/>
  <c r="BK134" i="18"/>
  <c r="AR37" i="18"/>
  <c r="V117" i="18"/>
  <c r="AM71" i="18"/>
  <c r="AN70" i="18"/>
  <c r="T119" i="17"/>
  <c r="AL71" i="17"/>
  <c r="BI133" i="17"/>
  <c r="BE134" i="17"/>
  <c r="BG135" i="17"/>
  <c r="BK134" i="17"/>
  <c r="V117" i="17"/>
  <c r="U117" i="17"/>
  <c r="AN71" i="17"/>
  <c r="AT38" i="17"/>
  <c r="AV37" i="17"/>
  <c r="AJ38" i="17" s="1"/>
  <c r="BP37" i="17"/>
  <c r="BM37" i="17"/>
  <c r="BJ134" i="17"/>
  <c r="BF135" i="17"/>
  <c r="AR37" i="17"/>
  <c r="AM71" i="17"/>
  <c r="AZ37" i="17"/>
  <c r="BC37" i="17" s="1"/>
  <c r="T119" i="13"/>
  <c r="U119" i="13"/>
  <c r="V120" i="13"/>
  <c r="L66" i="7"/>
  <c r="G67" i="7"/>
  <c r="L70" i="20" l="1"/>
  <c r="G71" i="20"/>
  <c r="G74" i="19"/>
  <c r="L73" i="19"/>
  <c r="AM72" i="18"/>
  <c r="U118" i="18"/>
  <c r="AW38" i="18"/>
  <c r="AK39" i="18" s="1"/>
  <c r="AZ38" i="18"/>
  <c r="BC38" i="18" s="1"/>
  <c r="BQ38" i="18"/>
  <c r="BN38" i="18"/>
  <c r="BO37" i="18"/>
  <c r="AX37" i="18"/>
  <c r="BA37" i="18" s="1"/>
  <c r="BD37" i="18" s="1"/>
  <c r="AU37" i="18"/>
  <c r="AI38" i="18" s="1"/>
  <c r="BL37" i="18"/>
  <c r="V118" i="18"/>
  <c r="AN71" i="18"/>
  <c r="AS38" i="18"/>
  <c r="T119" i="18"/>
  <c r="BK135" i="18"/>
  <c r="BG136" i="18"/>
  <c r="BE135" i="18"/>
  <c r="BI134" i="18"/>
  <c r="BJ134" i="18"/>
  <c r="BF135" i="18"/>
  <c r="AL73" i="18"/>
  <c r="BN38" i="17"/>
  <c r="AZ38" i="17"/>
  <c r="BC38" i="17" s="1"/>
  <c r="BQ38" i="17"/>
  <c r="AW38" i="17"/>
  <c r="AK39" i="17" s="1"/>
  <c r="AN72" i="17"/>
  <c r="V118" i="17"/>
  <c r="BK135" i="17"/>
  <c r="BG136" i="17"/>
  <c r="AY37" i="17"/>
  <c r="BB37" i="17" s="1"/>
  <c r="U118" i="17"/>
  <c r="BI134" i="17"/>
  <c r="BE135" i="17"/>
  <c r="T120" i="17"/>
  <c r="BO37" i="17"/>
  <c r="AU37" i="17"/>
  <c r="AI38" i="17" s="1"/>
  <c r="BL37" i="17"/>
  <c r="AS38" i="17"/>
  <c r="AL72" i="17"/>
  <c r="AM72" i="17"/>
  <c r="BJ135" i="17"/>
  <c r="BF136" i="17"/>
  <c r="V121" i="13"/>
  <c r="T120" i="13"/>
  <c r="U120" i="13"/>
  <c r="G68" i="7"/>
  <c r="L67" i="7"/>
  <c r="AX37" i="17" l="1"/>
  <c r="BA37" i="17" s="1"/>
  <c r="L71" i="20"/>
  <c r="G72" i="20"/>
  <c r="L74" i="19"/>
  <c r="G75" i="19"/>
  <c r="AM73" i="18"/>
  <c r="T120" i="18"/>
  <c r="BE136" i="18"/>
  <c r="BI135" i="18"/>
  <c r="V119" i="18"/>
  <c r="AT39" i="18"/>
  <c r="BF136" i="18"/>
  <c r="BJ135" i="18"/>
  <c r="AY38" i="18"/>
  <c r="BB38" i="18" s="1"/>
  <c r="AV38" i="18"/>
  <c r="AJ39" i="18" s="1"/>
  <c r="BP38" i="18"/>
  <c r="BM38" i="18"/>
  <c r="BG137" i="18"/>
  <c r="BK136" i="18"/>
  <c r="AR38" i="18"/>
  <c r="AL74" i="18"/>
  <c r="AN72" i="18"/>
  <c r="U119" i="18"/>
  <c r="AN73" i="17"/>
  <c r="BK136" i="17"/>
  <c r="BG137" i="17"/>
  <c r="BF137" i="17"/>
  <c r="BJ136" i="17"/>
  <c r="AM73" i="17"/>
  <c r="BE136" i="17"/>
  <c r="BI135" i="17"/>
  <c r="U119" i="17"/>
  <c r="V119" i="17"/>
  <c r="T121" i="17"/>
  <c r="AL73" i="17"/>
  <c r="AV38" i="17"/>
  <c r="AJ39" i="17" s="1"/>
  <c r="BM38" i="17"/>
  <c r="BP38" i="17"/>
  <c r="AR38" i="17"/>
  <c r="AT39" i="17"/>
  <c r="T121" i="13"/>
  <c r="U121" i="13"/>
  <c r="V122" i="13"/>
  <c r="L68" i="7"/>
  <c r="G69" i="7"/>
  <c r="AY38" i="17" l="1"/>
  <c r="BB38" i="17" s="1"/>
  <c r="G73" i="20"/>
  <c r="L72" i="20"/>
  <c r="G76" i="19"/>
  <c r="L75" i="19"/>
  <c r="AU38" i="18"/>
  <c r="AI39" i="18" s="1"/>
  <c r="BO38" i="18"/>
  <c r="BL38" i="18"/>
  <c r="AL75" i="18"/>
  <c r="BG138" i="18"/>
  <c r="BK137" i="18"/>
  <c r="T121" i="18"/>
  <c r="AN73" i="18"/>
  <c r="AM74" i="18"/>
  <c r="V120" i="18"/>
  <c r="BE137" i="18"/>
  <c r="BI136" i="18"/>
  <c r="AS39" i="18"/>
  <c r="U120" i="18"/>
  <c r="BF137" i="18"/>
  <c r="BJ136" i="18"/>
  <c r="BQ39" i="18"/>
  <c r="AW39" i="18"/>
  <c r="AK40" i="18" s="1"/>
  <c r="BN39" i="18"/>
  <c r="V120" i="17"/>
  <c r="BK137" i="17"/>
  <c r="BG138" i="17"/>
  <c r="AS39" i="17"/>
  <c r="AM74" i="17"/>
  <c r="AN74" i="17"/>
  <c r="BF138" i="17"/>
  <c r="BJ137" i="17"/>
  <c r="T122" i="17"/>
  <c r="AU38" i="17"/>
  <c r="AI39" i="17" s="1"/>
  <c r="BO38" i="17"/>
  <c r="BL38" i="17"/>
  <c r="BQ39" i="17"/>
  <c r="AW39" i="17"/>
  <c r="AK40" i="17" s="1"/>
  <c r="BN39" i="17"/>
  <c r="AL74" i="17"/>
  <c r="U120" i="17"/>
  <c r="BE137" i="17"/>
  <c r="BI136" i="17"/>
  <c r="T122" i="13"/>
  <c r="V123" i="13"/>
  <c r="U122" i="13"/>
  <c r="L69" i="7"/>
  <c r="G70" i="7"/>
  <c r="AZ39" i="18" l="1"/>
  <c r="BC39" i="18" s="1"/>
  <c r="L73" i="20"/>
  <c r="G74" i="20"/>
  <c r="L76" i="19"/>
  <c r="G77" i="19"/>
  <c r="AN74" i="18"/>
  <c r="AR39" i="18"/>
  <c r="AL76" i="18"/>
  <c r="BI137" i="18"/>
  <c r="BE138" i="18"/>
  <c r="AM75" i="18"/>
  <c r="T122" i="18"/>
  <c r="AX38" i="18"/>
  <c r="BA38" i="18" s="1"/>
  <c r="BD38" i="18" s="1"/>
  <c r="U121" i="18"/>
  <c r="V121" i="18"/>
  <c r="AT40" i="18"/>
  <c r="BF138" i="18"/>
  <c r="BJ137" i="18"/>
  <c r="AV39" i="18"/>
  <c r="AJ40" i="18" s="1"/>
  <c r="BP39" i="18"/>
  <c r="BM39" i="18"/>
  <c r="BG139" i="18"/>
  <c r="BK138" i="18"/>
  <c r="U121" i="17"/>
  <c r="BI137" i="17"/>
  <c r="BE138" i="17"/>
  <c r="AL75" i="17"/>
  <c r="AR39" i="17"/>
  <c r="AT40" i="17"/>
  <c r="AN75" i="17"/>
  <c r="BM39" i="17"/>
  <c r="BP39" i="17"/>
  <c r="AV39" i="17"/>
  <c r="AJ40" i="17" s="1"/>
  <c r="T123" i="17"/>
  <c r="AM75" i="17"/>
  <c r="BG139" i="17"/>
  <c r="BK138" i="17"/>
  <c r="V121" i="17"/>
  <c r="BJ138" i="17"/>
  <c r="BF139" i="17"/>
  <c r="AZ39" i="17"/>
  <c r="BC39" i="17" s="1"/>
  <c r="AX38" i="17"/>
  <c r="BA38" i="17" s="1"/>
  <c r="U123" i="13"/>
  <c r="V124" i="13"/>
  <c r="T123" i="13"/>
  <c r="L70" i="7"/>
  <c r="G71" i="7"/>
  <c r="AY39" i="18" l="1"/>
  <c r="BB39" i="18" s="1"/>
  <c r="L74" i="20"/>
  <c r="G75" i="20"/>
  <c r="G78" i="19"/>
  <c r="L77" i="19"/>
  <c r="U122" i="18"/>
  <c r="AW40" i="18"/>
  <c r="AK41" i="18" s="1"/>
  <c r="BQ40" i="18"/>
  <c r="BN40" i="18"/>
  <c r="AL77" i="18"/>
  <c r="AS40" i="18"/>
  <c r="BJ138" i="18"/>
  <c r="BF139" i="18"/>
  <c r="V122" i="18"/>
  <c r="AM76" i="18"/>
  <c r="BE139" i="18"/>
  <c r="BI138" i="18"/>
  <c r="AN75" i="18"/>
  <c r="BK139" i="18"/>
  <c r="BG140" i="18"/>
  <c r="T123" i="18"/>
  <c r="AU39" i="18"/>
  <c r="AI40" i="18" s="1"/>
  <c r="BO39" i="18"/>
  <c r="BL39" i="18"/>
  <c r="U122" i="17"/>
  <c r="AU39" i="17"/>
  <c r="AI40" i="17" s="1"/>
  <c r="BL39" i="17"/>
  <c r="BO39" i="17"/>
  <c r="V122" i="17"/>
  <c r="BK139" i="17"/>
  <c r="BG140" i="17"/>
  <c r="AL76" i="17"/>
  <c r="BJ139" i="17"/>
  <c r="BF140" i="17"/>
  <c r="AM76" i="17"/>
  <c r="AS40" i="17"/>
  <c r="AN76" i="17"/>
  <c r="T124" i="17"/>
  <c r="AW40" i="17"/>
  <c r="AK41" i="17" s="1"/>
  <c r="BQ40" i="17"/>
  <c r="AZ40" i="17"/>
  <c r="BC40" i="17" s="1"/>
  <c r="BN40" i="17"/>
  <c r="BI138" i="17"/>
  <c r="BE139" i="17"/>
  <c r="AY39" i="17"/>
  <c r="BB39" i="17" s="1"/>
  <c r="T124" i="13"/>
  <c r="U124" i="13"/>
  <c r="V125" i="13"/>
  <c r="L71" i="7"/>
  <c r="G72" i="7"/>
  <c r="AX39" i="18" l="1"/>
  <c r="BA39" i="18" s="1"/>
  <c r="BD39" i="18" s="1"/>
  <c r="L75" i="20"/>
  <c r="G76" i="20"/>
  <c r="L78" i="19"/>
  <c r="G79" i="19"/>
  <c r="V123" i="18"/>
  <c r="AT41" i="18"/>
  <c r="T124" i="18"/>
  <c r="AN76" i="18"/>
  <c r="BE140" i="18"/>
  <c r="BI139" i="18"/>
  <c r="AM77" i="18"/>
  <c r="AZ40" i="18"/>
  <c r="BC40" i="18" s="1"/>
  <c r="BP40" i="18"/>
  <c r="AY40" i="18"/>
  <c r="BB40" i="18" s="1"/>
  <c r="AV40" i="18"/>
  <c r="AJ41" i="18" s="1"/>
  <c r="BM40" i="18"/>
  <c r="U123" i="18"/>
  <c r="AR40" i="18"/>
  <c r="BK140" i="18"/>
  <c r="BG141" i="18"/>
  <c r="BF140" i="18"/>
  <c r="BJ139" i="18"/>
  <c r="AL78" i="18"/>
  <c r="BE140" i="17"/>
  <c r="BI139" i="17"/>
  <c r="T125" i="17"/>
  <c r="U123" i="17"/>
  <c r="BP40" i="17"/>
  <c r="AY40" i="17"/>
  <c r="BB40" i="17" s="1"/>
  <c r="AV40" i="17"/>
  <c r="AJ41" i="17" s="1"/>
  <c r="BM40" i="17"/>
  <c r="AT41" i="17"/>
  <c r="AN77" i="17"/>
  <c r="V123" i="17"/>
  <c r="AX39" i="17"/>
  <c r="BA39" i="17" s="1"/>
  <c r="AL77" i="17"/>
  <c r="BJ140" i="17"/>
  <c r="BF141" i="17"/>
  <c r="BK140" i="17"/>
  <c r="BG141" i="17"/>
  <c r="AM77" i="17"/>
  <c r="AR40" i="17"/>
  <c r="T125" i="13"/>
  <c r="V126" i="13"/>
  <c r="U125" i="13"/>
  <c r="L72" i="7"/>
  <c r="G73" i="7"/>
  <c r="G77" i="20" l="1"/>
  <c r="L76" i="20"/>
  <c r="G80" i="19"/>
  <c r="L79" i="19"/>
  <c r="U124" i="18"/>
  <c r="AM78" i="18"/>
  <c r="BE141" i="18"/>
  <c r="BI140" i="18"/>
  <c r="V124" i="18"/>
  <c r="BG142" i="18"/>
  <c r="BK141" i="18"/>
  <c r="AS41" i="18"/>
  <c r="AN77" i="18"/>
  <c r="BF141" i="18"/>
  <c r="BJ140" i="18"/>
  <c r="T125" i="18"/>
  <c r="AL79" i="18"/>
  <c r="AU40" i="18"/>
  <c r="AI41" i="18" s="1"/>
  <c r="BO40" i="18"/>
  <c r="BL40" i="18"/>
  <c r="AZ41" i="18"/>
  <c r="BC41" i="18" s="1"/>
  <c r="BQ41" i="18"/>
  <c r="AW41" i="18"/>
  <c r="AK42" i="18" s="1"/>
  <c r="BN41" i="18"/>
  <c r="V124" i="17"/>
  <c r="BF142" i="17"/>
  <c r="BJ141" i="17"/>
  <c r="AW41" i="17"/>
  <c r="AK42" i="17" s="1"/>
  <c r="BN41" i="17"/>
  <c r="BQ41" i="17"/>
  <c r="AM78" i="17"/>
  <c r="AL78" i="17"/>
  <c r="AN78" i="17"/>
  <c r="AS41" i="17"/>
  <c r="BL40" i="17"/>
  <c r="AX40" i="17"/>
  <c r="BA40" i="17" s="1"/>
  <c r="BO40" i="17"/>
  <c r="AU40" i="17"/>
  <c r="AI41" i="17" s="1"/>
  <c r="T126" i="17"/>
  <c r="BE141" i="17"/>
  <c r="BI140" i="17"/>
  <c r="BK141" i="17"/>
  <c r="BG142" i="17"/>
  <c r="U124" i="17"/>
  <c r="U126" i="13"/>
  <c r="T126" i="13"/>
  <c r="V127" i="13"/>
  <c r="L73" i="7"/>
  <c r="G74" i="7"/>
  <c r="AZ41" i="17" l="1"/>
  <c r="BC41" i="17" s="1"/>
  <c r="L77" i="20"/>
  <c r="G78" i="20"/>
  <c r="L80" i="19"/>
  <c r="G81" i="19"/>
  <c r="AR41" i="18"/>
  <c r="V125" i="18"/>
  <c r="AV41" i="18"/>
  <c r="AJ42" i="18" s="1"/>
  <c r="BP41" i="18"/>
  <c r="AY41" i="18"/>
  <c r="BB41" i="18" s="1"/>
  <c r="BM41" i="18"/>
  <c r="AL80" i="18"/>
  <c r="AN78" i="18"/>
  <c r="BI141" i="18"/>
  <c r="BE142" i="18"/>
  <c r="U125" i="18"/>
  <c r="T126" i="18"/>
  <c r="BF142" i="18"/>
  <c r="BJ141" i="18"/>
  <c r="AT42" i="18"/>
  <c r="BG143" i="18"/>
  <c r="BK142" i="18"/>
  <c r="AM79" i="18"/>
  <c r="AX40" i="18"/>
  <c r="BA40" i="18" s="1"/>
  <c r="BD40" i="18" s="1"/>
  <c r="U125" i="17"/>
  <c r="V125" i="17"/>
  <c r="AR41" i="17"/>
  <c r="AN79" i="17"/>
  <c r="AM79" i="17"/>
  <c r="AT42" i="17"/>
  <c r="BF143" i="17"/>
  <c r="BJ142" i="17"/>
  <c r="T127" i="17"/>
  <c r="AV41" i="17"/>
  <c r="AJ42" i="17" s="1"/>
  <c r="BP41" i="17"/>
  <c r="AY41" i="17"/>
  <c r="BB41" i="17" s="1"/>
  <c r="BM41" i="17"/>
  <c r="BE142" i="17"/>
  <c r="BI141" i="17"/>
  <c r="BK142" i="17"/>
  <c r="BG143" i="17"/>
  <c r="AL79" i="17"/>
  <c r="V128" i="13"/>
  <c r="U127" i="13"/>
  <c r="T127" i="13"/>
  <c r="L74" i="7"/>
  <c r="G75" i="7"/>
  <c r="L78" i="20" l="1"/>
  <c r="G79" i="20"/>
  <c r="G82" i="19"/>
  <c r="L81" i="19"/>
  <c r="T127" i="18"/>
  <c r="BE143" i="18"/>
  <c r="BI142" i="18"/>
  <c r="AL81" i="18"/>
  <c r="BO41" i="18"/>
  <c r="AU41" i="18"/>
  <c r="AI42" i="18" s="1"/>
  <c r="BL41" i="18"/>
  <c r="AM80" i="18"/>
  <c r="BJ142" i="18"/>
  <c r="BF143" i="18"/>
  <c r="V126" i="18"/>
  <c r="U126" i="18"/>
  <c r="AS42" i="18"/>
  <c r="AW42" i="18"/>
  <c r="AK43" i="18" s="1"/>
  <c r="BQ42" i="18"/>
  <c r="BN42" i="18"/>
  <c r="BK143" i="18"/>
  <c r="BG144" i="18"/>
  <c r="AN79" i="18"/>
  <c r="BF144" i="17"/>
  <c r="BJ143" i="17"/>
  <c r="T128" i="17"/>
  <c r="AM80" i="17"/>
  <c r="U126" i="17"/>
  <c r="BG144" i="17"/>
  <c r="BK143" i="17"/>
  <c r="BO41" i="17"/>
  <c r="AU41" i="17"/>
  <c r="AI42" i="17" s="1"/>
  <c r="AX41" i="17"/>
  <c r="BA41" i="17" s="1"/>
  <c r="BL41" i="17"/>
  <c r="AL80" i="17"/>
  <c r="BE143" i="17"/>
  <c r="BI142" i="17"/>
  <c r="AS42" i="17"/>
  <c r="BN42" i="17"/>
  <c r="AW42" i="17"/>
  <c r="AK43" i="17" s="1"/>
  <c r="BQ42" i="17"/>
  <c r="AN80" i="17"/>
  <c r="V126" i="17"/>
  <c r="T128" i="13"/>
  <c r="V129" i="13"/>
  <c r="U128" i="13"/>
  <c r="G76" i="7"/>
  <c r="L75" i="7"/>
  <c r="AX41" i="18" l="1"/>
  <c r="BA41" i="18" s="1"/>
  <c r="BD41" i="18" s="1"/>
  <c r="AZ42" i="18"/>
  <c r="BC42" i="18" s="1"/>
  <c r="L79" i="20"/>
  <c r="G80" i="20"/>
  <c r="L82" i="19"/>
  <c r="G83" i="19"/>
  <c r="AN80" i="18"/>
  <c r="V127" i="18"/>
  <c r="AT43" i="18"/>
  <c r="U127" i="18"/>
  <c r="BF144" i="18"/>
  <c r="BJ143" i="18"/>
  <c r="AM81" i="18"/>
  <c r="T128" i="18"/>
  <c r="BP42" i="18"/>
  <c r="AV42" i="18"/>
  <c r="AJ43" i="18" s="1"/>
  <c r="BM42" i="18"/>
  <c r="AR42" i="18"/>
  <c r="BG145" i="18"/>
  <c r="BK144" i="18"/>
  <c r="AL82" i="18"/>
  <c r="BE144" i="18"/>
  <c r="BI143" i="18"/>
  <c r="AV42" i="17"/>
  <c r="AJ43" i="17" s="1"/>
  <c r="BM42" i="17"/>
  <c r="BP42" i="17"/>
  <c r="AN81" i="17"/>
  <c r="V127" i="17"/>
  <c r="AT43" i="17"/>
  <c r="BI143" i="17"/>
  <c r="BE144" i="17"/>
  <c r="BG145" i="17"/>
  <c r="BK144" i="17"/>
  <c r="BJ144" i="17"/>
  <c r="BF145" i="17"/>
  <c r="U127" i="17"/>
  <c r="AL81" i="17"/>
  <c r="AR42" i="17"/>
  <c r="AM81" i="17"/>
  <c r="T129" i="17"/>
  <c r="AZ42" i="17"/>
  <c r="BC42" i="17" s="1"/>
  <c r="T129" i="13"/>
  <c r="U129" i="13"/>
  <c r="V130" i="13"/>
  <c r="L76" i="7"/>
  <c r="G77" i="7"/>
  <c r="AY42" i="17" l="1"/>
  <c r="BB42" i="17" s="1"/>
  <c r="G81" i="20"/>
  <c r="L80" i="20"/>
  <c r="G84" i="19"/>
  <c r="L83" i="19"/>
  <c r="AL83" i="18"/>
  <c r="AU42" i="18"/>
  <c r="AI43" i="18" s="1"/>
  <c r="BO42" i="18"/>
  <c r="AX42" i="18"/>
  <c r="BA42" i="18" s="1"/>
  <c r="BD42" i="18" s="1"/>
  <c r="BL42" i="18"/>
  <c r="U128" i="18"/>
  <c r="V128" i="18"/>
  <c r="AS43" i="18"/>
  <c r="AM82" i="18"/>
  <c r="AN81" i="18"/>
  <c r="BG146" i="18"/>
  <c r="BK145" i="18"/>
  <c r="T129" i="18"/>
  <c r="BF145" i="18"/>
  <c r="BJ144" i="18"/>
  <c r="BQ43" i="18"/>
  <c r="AZ43" i="18"/>
  <c r="BC43" i="18" s="1"/>
  <c r="AW43" i="18"/>
  <c r="AK44" i="18" s="1"/>
  <c r="BN43" i="18"/>
  <c r="BE145" i="18"/>
  <c r="BI144" i="18"/>
  <c r="AY42" i="18"/>
  <c r="BB42" i="18" s="1"/>
  <c r="AM82" i="17"/>
  <c r="AS43" i="17"/>
  <c r="AU42" i="17"/>
  <c r="AI43" i="17" s="1"/>
  <c r="BO42" i="17"/>
  <c r="BL42" i="17"/>
  <c r="U128" i="17"/>
  <c r="BK145" i="17"/>
  <c r="BG146" i="17"/>
  <c r="V128" i="17"/>
  <c r="AL82" i="17"/>
  <c r="T130" i="17"/>
  <c r="BQ43" i="17"/>
  <c r="AW43" i="17"/>
  <c r="AK44" i="17" s="1"/>
  <c r="AZ43" i="17"/>
  <c r="BC43" i="17" s="1"/>
  <c r="BN43" i="17"/>
  <c r="AN82" i="17"/>
  <c r="BJ145" i="17"/>
  <c r="BF146" i="17"/>
  <c r="BE145" i="17"/>
  <c r="BI144" i="17"/>
  <c r="T130" i="13"/>
  <c r="U130" i="13"/>
  <c r="V131" i="13"/>
  <c r="G78" i="7"/>
  <c r="L77" i="7"/>
  <c r="L81" i="20" l="1"/>
  <c r="G82" i="20"/>
  <c r="L84" i="19"/>
  <c r="G85" i="19"/>
  <c r="AN82" i="18"/>
  <c r="AV43" i="18"/>
  <c r="AJ44" i="18" s="1"/>
  <c r="BP43" i="18"/>
  <c r="BM43" i="18"/>
  <c r="BI145" i="18"/>
  <c r="BE146" i="18"/>
  <c r="T130" i="18"/>
  <c r="BG147" i="18"/>
  <c r="BK146" i="18"/>
  <c r="AM83" i="18"/>
  <c r="V129" i="18"/>
  <c r="AL84" i="18"/>
  <c r="AT44" i="18"/>
  <c r="BF146" i="18"/>
  <c r="BJ145" i="18"/>
  <c r="U129" i="18"/>
  <c r="AR43" i="18"/>
  <c r="BF147" i="17"/>
  <c r="BJ146" i="17"/>
  <c r="AL83" i="17"/>
  <c r="U129" i="17"/>
  <c r="AM83" i="17"/>
  <c r="AN83" i="17"/>
  <c r="AT44" i="17"/>
  <c r="V129" i="17"/>
  <c r="AX42" i="17"/>
  <c r="BA42" i="17" s="1"/>
  <c r="T131" i="17"/>
  <c r="AR43" i="17"/>
  <c r="BE146" i="17"/>
  <c r="BI145" i="17"/>
  <c r="BG147" i="17"/>
  <c r="BK146" i="17"/>
  <c r="BM43" i="17"/>
  <c r="BP43" i="17"/>
  <c r="AV43" i="17"/>
  <c r="AJ44" i="17" s="1"/>
  <c r="U131" i="13"/>
  <c r="V132" i="13"/>
  <c r="T131" i="13"/>
  <c r="L78" i="7"/>
  <c r="G79" i="7"/>
  <c r="AY43" i="18" l="1"/>
  <c r="BB43" i="18" s="1"/>
  <c r="L82" i="20"/>
  <c r="G83" i="20"/>
  <c r="G86" i="19"/>
  <c r="L85" i="19"/>
  <c r="BJ146" i="18"/>
  <c r="BF147" i="18"/>
  <c r="AM84" i="18"/>
  <c r="T131" i="18"/>
  <c r="AL85" i="18"/>
  <c r="BK147" i="18"/>
  <c r="BG148" i="18"/>
  <c r="BE147" i="18"/>
  <c r="BI146" i="18"/>
  <c r="AX43" i="18"/>
  <c r="BA43" i="18" s="1"/>
  <c r="BD43" i="18" s="1"/>
  <c r="BO43" i="18"/>
  <c r="AU43" i="18"/>
  <c r="AI44" i="18" s="1"/>
  <c r="BL43" i="18"/>
  <c r="V130" i="18"/>
  <c r="AN83" i="18"/>
  <c r="U130" i="18"/>
  <c r="AW44" i="18"/>
  <c r="AK45" i="18" s="1"/>
  <c r="BQ44" i="18"/>
  <c r="BN44" i="18"/>
  <c r="AS44" i="18"/>
  <c r="AW44" i="17"/>
  <c r="AK45" i="17" s="1"/>
  <c r="BQ44" i="17"/>
  <c r="BN44" i="17"/>
  <c r="BF148" i="17"/>
  <c r="BJ147" i="17"/>
  <c r="V130" i="17"/>
  <c r="AN84" i="17"/>
  <c r="AY43" i="17"/>
  <c r="BB43" i="17" s="1"/>
  <c r="AS44" i="17"/>
  <c r="AU43" i="17"/>
  <c r="AI44" i="17" s="1"/>
  <c r="BO43" i="17"/>
  <c r="BL43" i="17"/>
  <c r="U130" i="17"/>
  <c r="BG148" i="17"/>
  <c r="BK147" i="17"/>
  <c r="BE147" i="17"/>
  <c r="BI146" i="17"/>
  <c r="T132" i="17"/>
  <c r="AM84" i="17"/>
  <c r="AL84" i="17"/>
  <c r="T132" i="13"/>
  <c r="U132" i="13"/>
  <c r="V133" i="13"/>
  <c r="G80" i="7"/>
  <c r="L79" i="7"/>
  <c r="AZ44" i="18" l="1"/>
  <c r="BC44" i="18" s="1"/>
  <c r="AX43" i="17"/>
  <c r="BA43" i="17" s="1"/>
  <c r="L83" i="20"/>
  <c r="G84" i="20"/>
  <c r="L86" i="19"/>
  <c r="G87" i="19"/>
  <c r="BP44" i="18"/>
  <c r="AV44" i="18"/>
  <c r="AJ45" i="18" s="1"/>
  <c r="BM44" i="18"/>
  <c r="AN84" i="18"/>
  <c r="BG149" i="18"/>
  <c r="BK148" i="18"/>
  <c r="V131" i="18"/>
  <c r="AL86" i="18"/>
  <c r="AM85" i="18"/>
  <c r="U131" i="18"/>
  <c r="BE148" i="18"/>
  <c r="BI147" i="18"/>
  <c r="T132" i="18"/>
  <c r="AT45" i="18"/>
  <c r="AR44" i="18"/>
  <c r="BF148" i="18"/>
  <c r="BJ147" i="18"/>
  <c r="BJ148" i="17"/>
  <c r="BF149" i="17"/>
  <c r="BI147" i="17"/>
  <c r="BE148" i="17"/>
  <c r="AL85" i="17"/>
  <c r="AM85" i="17"/>
  <c r="U131" i="17"/>
  <c r="AT45" i="17"/>
  <c r="T133" i="17"/>
  <c r="AR44" i="17"/>
  <c r="AN85" i="17"/>
  <c r="BG149" i="17"/>
  <c r="BK148" i="17"/>
  <c r="BP44" i="17"/>
  <c r="AV44" i="17"/>
  <c r="AJ45" i="17" s="1"/>
  <c r="BM44" i="17"/>
  <c r="V131" i="17"/>
  <c r="AZ44" i="17"/>
  <c r="BC44" i="17" s="1"/>
  <c r="T133" i="13"/>
  <c r="U133" i="13"/>
  <c r="V134" i="13"/>
  <c r="L80" i="7"/>
  <c r="G81" i="7"/>
  <c r="AY44" i="17" l="1"/>
  <c r="BB44" i="17" s="1"/>
  <c r="AY44" i="18"/>
  <c r="BB44" i="18" s="1"/>
  <c r="G85" i="20"/>
  <c r="L84" i="20"/>
  <c r="G88" i="19"/>
  <c r="L87" i="19"/>
  <c r="AL87" i="18"/>
  <c r="BG150" i="18"/>
  <c r="BK149" i="18"/>
  <c r="BF149" i="18"/>
  <c r="BJ148" i="18"/>
  <c r="BQ45" i="18"/>
  <c r="AW45" i="18"/>
  <c r="AK46" i="18" s="1"/>
  <c r="BN45" i="18"/>
  <c r="U132" i="18"/>
  <c r="AN85" i="18"/>
  <c r="T133" i="18"/>
  <c r="AM86" i="18"/>
  <c r="AU44" i="18"/>
  <c r="AI45" i="18" s="1"/>
  <c r="BO44" i="18"/>
  <c r="BL44" i="18"/>
  <c r="BE149" i="18"/>
  <c r="BI148" i="18"/>
  <c r="V132" i="18"/>
  <c r="AS45" i="18"/>
  <c r="AN86" i="17"/>
  <c r="V132" i="17"/>
  <c r="U132" i="17"/>
  <c r="BF150" i="17"/>
  <c r="BJ149" i="17"/>
  <c r="AS45" i="17"/>
  <c r="BK149" i="17"/>
  <c r="BG150" i="17"/>
  <c r="BI148" i="17"/>
  <c r="BE149" i="17"/>
  <c r="T134" i="17"/>
  <c r="AL86" i="17"/>
  <c r="BL44" i="17"/>
  <c r="AU44" i="17"/>
  <c r="AI45" i="17" s="1"/>
  <c r="BO44" i="17"/>
  <c r="AW45" i="17"/>
  <c r="AK46" i="17" s="1"/>
  <c r="BQ45" i="17"/>
  <c r="BN45" i="17"/>
  <c r="AM86" i="17"/>
  <c r="V135" i="13"/>
  <c r="T134" i="13"/>
  <c r="U134" i="13"/>
  <c r="G82" i="7"/>
  <c r="L81" i="7"/>
  <c r="AX44" i="17" l="1"/>
  <c r="BA44" i="17" s="1"/>
  <c r="AZ45" i="18"/>
  <c r="BC45" i="18" s="1"/>
  <c r="L85" i="20"/>
  <c r="G86" i="20"/>
  <c r="L88" i="19"/>
  <c r="G89" i="19"/>
  <c r="AV45" i="18"/>
  <c r="AJ46" i="18" s="1"/>
  <c r="BP45" i="18"/>
  <c r="BM45" i="18"/>
  <c r="AM87" i="18"/>
  <c r="BG151" i="18"/>
  <c r="BK150" i="18"/>
  <c r="BI149" i="18"/>
  <c r="BE150" i="18"/>
  <c r="AR45" i="18"/>
  <c r="U133" i="18"/>
  <c r="V133" i="18"/>
  <c r="T134" i="18"/>
  <c r="AL88" i="18"/>
  <c r="AN86" i="18"/>
  <c r="AT46" i="18"/>
  <c r="BF150" i="18"/>
  <c r="BJ149" i="18"/>
  <c r="AX44" i="18"/>
  <c r="BA44" i="18" s="1"/>
  <c r="BD44" i="18" s="1"/>
  <c r="AL87" i="17"/>
  <c r="BK150" i="17"/>
  <c r="BG151" i="17"/>
  <c r="U133" i="17"/>
  <c r="AV45" i="17"/>
  <c r="AJ46" i="17" s="1"/>
  <c r="BP45" i="17"/>
  <c r="BM45" i="17"/>
  <c r="AM87" i="17"/>
  <c r="AT46" i="17"/>
  <c r="T135" i="17"/>
  <c r="BE150" i="17"/>
  <c r="BI149" i="17"/>
  <c r="AR45" i="17"/>
  <c r="AN87" i="17"/>
  <c r="BF151" i="17"/>
  <c r="BJ150" i="17"/>
  <c r="V133" i="17"/>
  <c r="AZ45" i="17"/>
  <c r="BC45" i="17" s="1"/>
  <c r="V136" i="13"/>
  <c r="U135" i="13"/>
  <c r="T135" i="13"/>
  <c r="L82" i="7"/>
  <c r="G83" i="7"/>
  <c r="L86" i="20" l="1"/>
  <c r="G87" i="20"/>
  <c r="G90" i="19"/>
  <c r="L89" i="19"/>
  <c r="BJ150" i="18"/>
  <c r="BF151" i="18"/>
  <c r="U134" i="18"/>
  <c r="AN87" i="18"/>
  <c r="T135" i="18"/>
  <c r="AM88" i="18"/>
  <c r="AS46" i="18"/>
  <c r="V134" i="18"/>
  <c r="AW46" i="18"/>
  <c r="AK47" i="18" s="1"/>
  <c r="BQ46" i="18"/>
  <c r="BN46" i="18"/>
  <c r="AL89" i="18"/>
  <c r="BO45" i="18"/>
  <c r="AU45" i="18"/>
  <c r="AI46" i="18" s="1"/>
  <c r="BL45" i="18"/>
  <c r="BE151" i="18"/>
  <c r="BI150" i="18"/>
  <c r="BK151" i="18"/>
  <c r="BG152" i="18"/>
  <c r="AY45" i="18"/>
  <c r="BB45" i="18" s="1"/>
  <c r="T136" i="17"/>
  <c r="U134" i="17"/>
  <c r="AL88" i="17"/>
  <c r="V134" i="17"/>
  <c r="AY45" i="17"/>
  <c r="BB45" i="17" s="1"/>
  <c r="AM88" i="17"/>
  <c r="BG152" i="17"/>
  <c r="BK151" i="17"/>
  <c r="AN88" i="17"/>
  <c r="BF152" i="17"/>
  <c r="BJ151" i="17"/>
  <c r="BO45" i="17"/>
  <c r="AU45" i="17"/>
  <c r="AI46" i="17" s="1"/>
  <c r="BL45" i="17"/>
  <c r="BE151" i="17"/>
  <c r="BI150" i="17"/>
  <c r="BN46" i="17"/>
  <c r="AZ46" i="17"/>
  <c r="BC46" i="17" s="1"/>
  <c r="BQ46" i="17"/>
  <c r="AW46" i="17"/>
  <c r="AK47" i="17" s="1"/>
  <c r="AS46" i="17"/>
  <c r="T136" i="13"/>
  <c r="V137" i="13"/>
  <c r="U136" i="13"/>
  <c r="G84" i="7"/>
  <c r="L83" i="7"/>
  <c r="AZ46" i="18" l="1"/>
  <c r="BC46" i="18" s="1"/>
  <c r="L87" i="20"/>
  <c r="G88" i="20"/>
  <c r="L90" i="19"/>
  <c r="G91" i="19"/>
  <c r="BG153" i="18"/>
  <c r="BK152" i="18"/>
  <c r="AR46" i="18"/>
  <c r="T136" i="18"/>
  <c r="AL90" i="18"/>
  <c r="AT47" i="18"/>
  <c r="AY46" i="18"/>
  <c r="BB46" i="18" s="1"/>
  <c r="BP46" i="18"/>
  <c r="AV46" i="18"/>
  <c r="AJ47" i="18" s="1"/>
  <c r="BM46" i="18"/>
  <c r="U135" i="18"/>
  <c r="V135" i="18"/>
  <c r="BE152" i="18"/>
  <c r="BI151" i="18"/>
  <c r="AM89" i="18"/>
  <c r="AN88" i="18"/>
  <c r="BF152" i="18"/>
  <c r="BJ151" i="18"/>
  <c r="AX45" i="18"/>
  <c r="BA45" i="18" s="1"/>
  <c r="BD45" i="18" s="1"/>
  <c r="BI151" i="17"/>
  <c r="BE152" i="17"/>
  <c r="T137" i="17"/>
  <c r="AM89" i="17"/>
  <c r="V135" i="17"/>
  <c r="U135" i="17"/>
  <c r="AX45" i="17"/>
  <c r="BA45" i="17" s="1"/>
  <c r="AL89" i="17"/>
  <c r="AV46" i="17"/>
  <c r="AJ47" i="17" s="1"/>
  <c r="BM46" i="17"/>
  <c r="BP46" i="17"/>
  <c r="AR46" i="17"/>
  <c r="BJ152" i="17"/>
  <c r="BF153" i="17"/>
  <c r="BG153" i="17"/>
  <c r="BK152" i="17"/>
  <c r="AT47" i="17"/>
  <c r="AN89" i="17"/>
  <c r="U137" i="13"/>
  <c r="T137" i="13"/>
  <c r="V138" i="13"/>
  <c r="L84" i="7"/>
  <c r="G85" i="7"/>
  <c r="G89" i="20" l="1"/>
  <c r="L88" i="20"/>
  <c r="G92" i="19"/>
  <c r="L91" i="19"/>
  <c r="AM90" i="18"/>
  <c r="AL91" i="18"/>
  <c r="BF153" i="18"/>
  <c r="BJ152" i="18"/>
  <c r="BE153" i="18"/>
  <c r="BI152" i="18"/>
  <c r="U136" i="18"/>
  <c r="AU46" i="18"/>
  <c r="AI47" i="18" s="1"/>
  <c r="BO46" i="18"/>
  <c r="AX46" i="18"/>
  <c r="BA46" i="18" s="1"/>
  <c r="BD46" i="18" s="1"/>
  <c r="BL46" i="18"/>
  <c r="AN89" i="18"/>
  <c r="AS47" i="18"/>
  <c r="T137" i="18"/>
  <c r="BG154" i="18"/>
  <c r="BK153" i="18"/>
  <c r="V136" i="18"/>
  <c r="BQ47" i="18"/>
  <c r="AZ47" i="18"/>
  <c r="BC47" i="18" s="1"/>
  <c r="AW47" i="18"/>
  <c r="AK48" i="18" s="1"/>
  <c r="BN47" i="18"/>
  <c r="V136" i="17"/>
  <c r="T138" i="17"/>
  <c r="BE153" i="17"/>
  <c r="BI152" i="17"/>
  <c r="BJ153" i="17"/>
  <c r="BF154" i="17"/>
  <c r="AY46" i="17"/>
  <c r="BB46" i="17" s="1"/>
  <c r="AN90" i="17"/>
  <c r="AL90" i="17"/>
  <c r="BQ47" i="17"/>
  <c r="AW47" i="17"/>
  <c r="AK48" i="17" s="1"/>
  <c r="BN47" i="17"/>
  <c r="BK153" i="17"/>
  <c r="BG154" i="17"/>
  <c r="AU46" i="17"/>
  <c r="AI47" i="17" s="1"/>
  <c r="BO46" i="17"/>
  <c r="BL46" i="17"/>
  <c r="AS47" i="17"/>
  <c r="U136" i="17"/>
  <c r="AM90" i="17"/>
  <c r="V139" i="13"/>
  <c r="U138" i="13"/>
  <c r="T138" i="13"/>
  <c r="G86" i="7"/>
  <c r="L85" i="7"/>
  <c r="AZ47" i="17" l="1"/>
  <c r="BC47" i="17" s="1"/>
  <c r="L89" i="20"/>
  <c r="G90" i="20"/>
  <c r="L92" i="19"/>
  <c r="G93" i="19"/>
  <c r="V137" i="18"/>
  <c r="U137" i="18"/>
  <c r="BI153" i="18"/>
  <c r="BE154" i="18"/>
  <c r="AL92" i="18"/>
  <c r="BG155" i="18"/>
  <c r="BK154" i="18"/>
  <c r="AV47" i="18"/>
  <c r="AJ48" i="18" s="1"/>
  <c r="BP47" i="18"/>
  <c r="BM47" i="18"/>
  <c r="AR47" i="18"/>
  <c r="BF154" i="18"/>
  <c r="BJ153" i="18"/>
  <c r="AM91" i="18"/>
  <c r="AT48" i="18"/>
  <c r="T138" i="18"/>
  <c r="AN90" i="18"/>
  <c r="AM91" i="17"/>
  <c r="BE154" i="17"/>
  <c r="BI153" i="17"/>
  <c r="V137" i="17"/>
  <c r="BG155" i="17"/>
  <c r="BK154" i="17"/>
  <c r="AT48" i="17"/>
  <c r="BF155" i="17"/>
  <c r="BJ154" i="17"/>
  <c r="AX46" i="17"/>
  <c r="BA46" i="17" s="1"/>
  <c r="AR47" i="17"/>
  <c r="BM47" i="17"/>
  <c r="BP47" i="17"/>
  <c r="AV47" i="17"/>
  <c r="AJ48" i="17" s="1"/>
  <c r="AN91" i="17"/>
  <c r="U137" i="17"/>
  <c r="AL91" i="17"/>
  <c r="T139" i="17"/>
  <c r="U139" i="13"/>
  <c r="T139" i="13"/>
  <c r="V140" i="13"/>
  <c r="L86" i="7"/>
  <c r="G87" i="7"/>
  <c r="AY47" i="18" l="1"/>
  <c r="BB47" i="18" s="1"/>
  <c r="L90" i="20"/>
  <c r="G91" i="20"/>
  <c r="G94" i="19"/>
  <c r="L93" i="19"/>
  <c r="T139" i="18"/>
  <c r="BJ154" i="18"/>
  <c r="BF155" i="18"/>
  <c r="V138" i="18"/>
  <c r="AN91" i="18"/>
  <c r="AW48" i="18"/>
  <c r="AK49" i="18" s="1"/>
  <c r="BQ48" i="18"/>
  <c r="BN48" i="18"/>
  <c r="AL93" i="18"/>
  <c r="AM92" i="18"/>
  <c r="AU47" i="18"/>
  <c r="AI48" i="18" s="1"/>
  <c r="BO47" i="18"/>
  <c r="BL47" i="18"/>
  <c r="AS48" i="18"/>
  <c r="BK155" i="18"/>
  <c r="BG156" i="18"/>
  <c r="BE155" i="18"/>
  <c r="BI154" i="18"/>
  <c r="U138" i="18"/>
  <c r="AX47" i="17"/>
  <c r="BA47" i="17" s="1"/>
  <c r="AU47" i="17"/>
  <c r="AI48" i="17" s="1"/>
  <c r="BL47" i="17"/>
  <c r="BO47" i="17"/>
  <c r="AM92" i="17"/>
  <c r="AN92" i="17"/>
  <c r="BF156" i="17"/>
  <c r="BJ155" i="17"/>
  <c r="AY47" i="17"/>
  <c r="BB47" i="17" s="1"/>
  <c r="T140" i="17"/>
  <c r="AS48" i="17"/>
  <c r="AW48" i="17"/>
  <c r="AK49" i="17" s="1"/>
  <c r="BQ48" i="17"/>
  <c r="BN48" i="17"/>
  <c r="AL92" i="17"/>
  <c r="BG156" i="17"/>
  <c r="BK155" i="17"/>
  <c r="U138" i="17"/>
  <c r="V138" i="17"/>
  <c r="BE155" i="17"/>
  <c r="BI154" i="17"/>
  <c r="V141" i="13"/>
  <c r="U140" i="13"/>
  <c r="T140" i="13"/>
  <c r="G88" i="7"/>
  <c r="L87" i="7"/>
  <c r="AZ48" i="18" l="1"/>
  <c r="BC48" i="18" s="1"/>
  <c r="AX47" i="18"/>
  <c r="BA47" i="18" s="1"/>
  <c r="BD47" i="18" s="1"/>
  <c r="AZ48" i="17"/>
  <c r="BC48" i="17" s="1"/>
  <c r="L91" i="20"/>
  <c r="G92" i="20"/>
  <c r="L94" i="19"/>
  <c r="G95" i="19"/>
  <c r="U139" i="18"/>
  <c r="BE156" i="18"/>
  <c r="BI155" i="18"/>
  <c r="AM93" i="18"/>
  <c r="AN92" i="18"/>
  <c r="BF156" i="18"/>
  <c r="BJ155" i="18"/>
  <c r="T140" i="18"/>
  <c r="BG157" i="18"/>
  <c r="BK156" i="18"/>
  <c r="AL94" i="18"/>
  <c r="AT49" i="18"/>
  <c r="V139" i="18"/>
  <c r="BP48" i="18"/>
  <c r="AV48" i="18"/>
  <c r="AJ49" i="18" s="1"/>
  <c r="BM48" i="18"/>
  <c r="AR48" i="18"/>
  <c r="BJ156" i="17"/>
  <c r="BF157" i="17"/>
  <c r="AM93" i="17"/>
  <c r="BP48" i="17"/>
  <c r="AV48" i="17"/>
  <c r="AJ49" i="17" s="1"/>
  <c r="BM48" i="17"/>
  <c r="AR48" i="17"/>
  <c r="AT49" i="17"/>
  <c r="T141" i="17"/>
  <c r="AN93" i="17"/>
  <c r="V139" i="17"/>
  <c r="BG157" i="17"/>
  <c r="BK156" i="17"/>
  <c r="BI155" i="17"/>
  <c r="BE156" i="17"/>
  <c r="U139" i="17"/>
  <c r="AL93" i="17"/>
  <c r="V142" i="13"/>
  <c r="U141" i="13"/>
  <c r="T141" i="13"/>
  <c r="L88" i="7"/>
  <c r="G89" i="7"/>
  <c r="AY48" i="18" l="1"/>
  <c r="BB48" i="18" s="1"/>
  <c r="G93" i="20"/>
  <c r="L92" i="20"/>
  <c r="G96" i="19"/>
  <c r="L95" i="19"/>
  <c r="V140" i="18"/>
  <c r="BF157" i="18"/>
  <c r="BJ156" i="18"/>
  <c r="BE157" i="18"/>
  <c r="BI156" i="18"/>
  <c r="BG158" i="18"/>
  <c r="BK157" i="18"/>
  <c r="AN93" i="18"/>
  <c r="AU48" i="18"/>
  <c r="AI49" i="18" s="1"/>
  <c r="AX48" i="18"/>
  <c r="BA48" i="18" s="1"/>
  <c r="BD48" i="18" s="1"/>
  <c r="BO48" i="18"/>
  <c r="BL48" i="18"/>
  <c r="AW49" i="18"/>
  <c r="AK50" i="18" s="1"/>
  <c r="BQ49" i="18"/>
  <c r="BN49" i="18"/>
  <c r="T141" i="18"/>
  <c r="U140" i="18"/>
  <c r="AS49" i="18"/>
  <c r="AL95" i="18"/>
  <c r="AM94" i="18"/>
  <c r="BF158" i="17"/>
  <c r="BJ157" i="17"/>
  <c r="AW49" i="17"/>
  <c r="AK50" i="17" s="1"/>
  <c r="BN49" i="17"/>
  <c r="BQ49" i="17"/>
  <c r="U140" i="17"/>
  <c r="BK157" i="17"/>
  <c r="BG158" i="17"/>
  <c r="T142" i="17"/>
  <c r="BI156" i="17"/>
  <c r="BE157" i="17"/>
  <c r="BL48" i="17"/>
  <c r="BO48" i="17"/>
  <c r="AU48" i="17"/>
  <c r="AI49" i="17" s="1"/>
  <c r="AS49" i="17"/>
  <c r="AL94" i="17"/>
  <c r="V140" i="17"/>
  <c r="AN94" i="17"/>
  <c r="AM94" i="17"/>
  <c r="AY48" i="17"/>
  <c r="BB48" i="17" s="1"/>
  <c r="V143" i="13"/>
  <c r="T142" i="13"/>
  <c r="U142" i="13"/>
  <c r="G90" i="7"/>
  <c r="L89" i="7"/>
  <c r="AX48" i="17" l="1"/>
  <c r="BA48" i="17" s="1"/>
  <c r="L93" i="20"/>
  <c r="G94" i="20"/>
  <c r="L96" i="19"/>
  <c r="G97" i="19"/>
  <c r="AM95" i="18"/>
  <c r="AV49" i="18"/>
  <c r="AJ50" i="18" s="1"/>
  <c r="BP49" i="18"/>
  <c r="AY49" i="18"/>
  <c r="BB49" i="18" s="1"/>
  <c r="BM49" i="18"/>
  <c r="T142" i="18"/>
  <c r="AT50" i="18"/>
  <c r="BF158" i="18"/>
  <c r="BJ157" i="18"/>
  <c r="U141" i="18"/>
  <c r="AN94" i="18"/>
  <c r="AL96" i="18"/>
  <c r="BI157" i="18"/>
  <c r="BE158" i="18"/>
  <c r="V141" i="18"/>
  <c r="AR49" i="18"/>
  <c r="BG159" i="18"/>
  <c r="BK158" i="18"/>
  <c r="AZ49" i="18"/>
  <c r="BC49" i="18" s="1"/>
  <c r="BF159" i="17"/>
  <c r="BJ158" i="17"/>
  <c r="AM95" i="17"/>
  <c r="AN95" i="17"/>
  <c r="AR49" i="17"/>
  <c r="BE158" i="17"/>
  <c r="BI157" i="17"/>
  <c r="T143" i="17"/>
  <c r="AT50" i="17"/>
  <c r="V141" i="17"/>
  <c r="AV49" i="17"/>
  <c r="AJ50" i="17" s="1"/>
  <c r="BP49" i="17"/>
  <c r="AY49" i="17"/>
  <c r="BB49" i="17" s="1"/>
  <c r="BM49" i="17"/>
  <c r="BK158" i="17"/>
  <c r="BG159" i="17"/>
  <c r="AL95" i="17"/>
  <c r="U141" i="17"/>
  <c r="AZ49" i="17"/>
  <c r="BC49" i="17" s="1"/>
  <c r="V144" i="13"/>
  <c r="U143" i="13"/>
  <c r="T143" i="13"/>
  <c r="L90" i="7"/>
  <c r="G91" i="7"/>
  <c r="L94" i="20" l="1"/>
  <c r="G95" i="20"/>
  <c r="G98" i="19"/>
  <c r="L97" i="19"/>
  <c r="BK159" i="18"/>
  <c r="BG160" i="18"/>
  <c r="V142" i="18"/>
  <c r="T143" i="18"/>
  <c r="AN95" i="18"/>
  <c r="AM96" i="18"/>
  <c r="U142" i="18"/>
  <c r="AW50" i="18"/>
  <c r="AK51" i="18" s="1"/>
  <c r="BQ50" i="18"/>
  <c r="BN50" i="18"/>
  <c r="BO49" i="18"/>
  <c r="AU49" i="18"/>
  <c r="AI50" i="18" s="1"/>
  <c r="BL49" i="18"/>
  <c r="BE159" i="18"/>
  <c r="BI158" i="18"/>
  <c r="AL97" i="18"/>
  <c r="BJ158" i="18"/>
  <c r="BF159" i="18"/>
  <c r="AS50" i="18"/>
  <c r="T144" i="17"/>
  <c r="BF160" i="17"/>
  <c r="BJ159" i="17"/>
  <c r="BG160" i="17"/>
  <c r="BK159" i="17"/>
  <c r="AS50" i="17"/>
  <c r="BN50" i="17"/>
  <c r="BQ50" i="17"/>
  <c r="AW50" i="17"/>
  <c r="AK51" i="17" s="1"/>
  <c r="BO49" i="17"/>
  <c r="AU49" i="17"/>
  <c r="AI50" i="17" s="1"/>
  <c r="AX49" i="17"/>
  <c r="BA49" i="17" s="1"/>
  <c r="BL49" i="17"/>
  <c r="U142" i="17"/>
  <c r="BE159" i="17"/>
  <c r="BI158" i="17"/>
  <c r="AN96" i="17"/>
  <c r="AL96" i="17"/>
  <c r="V142" i="17"/>
  <c r="AM96" i="17"/>
  <c r="T144" i="13"/>
  <c r="V145" i="13"/>
  <c r="U144" i="13"/>
  <c r="G92" i="7"/>
  <c r="L91" i="7"/>
  <c r="AZ50" i="18" l="1"/>
  <c r="BC50" i="18" s="1"/>
  <c r="L95" i="20"/>
  <c r="G96" i="20"/>
  <c r="L98" i="19"/>
  <c r="G99" i="19"/>
  <c r="BP50" i="18"/>
  <c r="AV50" i="18"/>
  <c r="AJ51" i="18" s="1"/>
  <c r="BM50" i="18"/>
  <c r="AR50" i="18"/>
  <c r="V143" i="18"/>
  <c r="U143" i="18"/>
  <c r="AN96" i="18"/>
  <c r="BF160" i="18"/>
  <c r="BJ159" i="18"/>
  <c r="T144" i="18"/>
  <c r="AL98" i="18"/>
  <c r="BE160" i="18"/>
  <c r="BI159" i="18"/>
  <c r="AT51" i="18"/>
  <c r="AM97" i="18"/>
  <c r="BG161" i="18"/>
  <c r="BK160" i="18"/>
  <c r="AX49" i="18"/>
  <c r="BA49" i="18" s="1"/>
  <c r="BD49" i="18" s="1"/>
  <c r="AM97" i="17"/>
  <c r="AL97" i="17"/>
  <c r="U143" i="17"/>
  <c r="AV50" i="17"/>
  <c r="AJ51" i="17" s="1"/>
  <c r="BM50" i="17"/>
  <c r="BP50" i="17"/>
  <c r="T145" i="17"/>
  <c r="V143" i="17"/>
  <c r="AN97" i="17"/>
  <c r="BI159" i="17"/>
  <c r="BE160" i="17"/>
  <c r="BG161" i="17"/>
  <c r="BK160" i="17"/>
  <c r="BJ160" i="17"/>
  <c r="BF161" i="17"/>
  <c r="AT51" i="17"/>
  <c r="AR50" i="17"/>
  <c r="AZ50" i="17"/>
  <c r="BC50" i="17" s="1"/>
  <c r="T145" i="13"/>
  <c r="U145" i="13"/>
  <c r="V146" i="13"/>
  <c r="L92" i="7"/>
  <c r="G93" i="7"/>
  <c r="AY50" i="18" l="1"/>
  <c r="BB50" i="18" s="1"/>
  <c r="G97" i="20"/>
  <c r="L96" i="20"/>
  <c r="G100" i="19"/>
  <c r="L99" i="19"/>
  <c r="T145" i="18"/>
  <c r="V144" i="18"/>
  <c r="BG162" i="18"/>
  <c r="BK161" i="18"/>
  <c r="BQ51" i="18"/>
  <c r="AZ51" i="18"/>
  <c r="BC51" i="18" s="1"/>
  <c r="AW51" i="18"/>
  <c r="AK52" i="18" s="1"/>
  <c r="BN51" i="18"/>
  <c r="BE161" i="18"/>
  <c r="BI160" i="18"/>
  <c r="AL99" i="18"/>
  <c r="BF161" i="18"/>
  <c r="BJ160" i="18"/>
  <c r="U144" i="18"/>
  <c r="AU50" i="18"/>
  <c r="AI51" i="18" s="1"/>
  <c r="BO50" i="18"/>
  <c r="AX50" i="18"/>
  <c r="BA50" i="18" s="1"/>
  <c r="BD50" i="18" s="1"/>
  <c r="BL50" i="18"/>
  <c r="AM98" i="18"/>
  <c r="AN97" i="18"/>
  <c r="AS51" i="18"/>
  <c r="BQ51" i="17"/>
  <c r="AW51" i="17"/>
  <c r="AK52" i="17" s="1"/>
  <c r="BN51" i="17"/>
  <c r="AM98" i="17"/>
  <c r="AU50" i="17"/>
  <c r="AI51" i="17" s="1"/>
  <c r="BO50" i="17"/>
  <c r="BL50" i="17"/>
  <c r="AN98" i="17"/>
  <c r="T146" i="17"/>
  <c r="AY50" i="17"/>
  <c r="BB50" i="17" s="1"/>
  <c r="BK161" i="17"/>
  <c r="BG162" i="17"/>
  <c r="V144" i="17"/>
  <c r="U144" i="17"/>
  <c r="BJ161" i="17"/>
  <c r="BF162" i="17"/>
  <c r="BE161" i="17"/>
  <c r="BI160" i="17"/>
  <c r="AS51" i="17"/>
  <c r="AL98" i="17"/>
  <c r="T146" i="13"/>
  <c r="U146" i="13"/>
  <c r="V147" i="13"/>
  <c r="G94" i="7"/>
  <c r="L93" i="7"/>
  <c r="AX50" i="17" l="1"/>
  <c r="BA50" i="17" s="1"/>
  <c r="L97" i="20"/>
  <c r="G98" i="20"/>
  <c r="L100" i="19"/>
  <c r="G101" i="19"/>
  <c r="AV51" i="18"/>
  <c r="AJ52" i="18" s="1"/>
  <c r="BP51" i="18"/>
  <c r="BM51" i="18"/>
  <c r="AM99" i="18"/>
  <c r="AL100" i="18"/>
  <c r="BI161" i="18"/>
  <c r="BE162" i="18"/>
  <c r="V145" i="18"/>
  <c r="U145" i="18"/>
  <c r="AN98" i="18"/>
  <c r="AT52" i="18"/>
  <c r="BG163" i="18"/>
  <c r="BK162" i="18"/>
  <c r="T146" i="18"/>
  <c r="AR51" i="18"/>
  <c r="BF162" i="18"/>
  <c r="BJ161" i="18"/>
  <c r="BM51" i="17"/>
  <c r="BP51" i="17"/>
  <c r="AV51" i="17"/>
  <c r="AJ52" i="17" s="1"/>
  <c r="T147" i="17"/>
  <c r="AL99" i="17"/>
  <c r="AT52" i="17"/>
  <c r="BF163" i="17"/>
  <c r="BJ162" i="17"/>
  <c r="BG163" i="17"/>
  <c r="BK162" i="17"/>
  <c r="AN99" i="17"/>
  <c r="AR51" i="17"/>
  <c r="AZ51" i="17"/>
  <c r="BC51" i="17" s="1"/>
  <c r="BE162" i="17"/>
  <c r="BI161" i="17"/>
  <c r="V145" i="17"/>
  <c r="AM99" i="17"/>
  <c r="U145" i="17"/>
  <c r="U147" i="13"/>
  <c r="V148" i="13"/>
  <c r="T147" i="13"/>
  <c r="L94" i="7"/>
  <c r="G95" i="7"/>
  <c r="AY51" i="17" l="1"/>
  <c r="BB51" i="17" s="1"/>
  <c r="L98" i="20"/>
  <c r="G99" i="20"/>
  <c r="G102" i="19"/>
  <c r="L101" i="19"/>
  <c r="BJ162" i="18"/>
  <c r="BF163" i="18"/>
  <c r="AW52" i="18"/>
  <c r="AK53" i="18" s="1"/>
  <c r="BQ52" i="18"/>
  <c r="BN52" i="18"/>
  <c r="AL101" i="18"/>
  <c r="T147" i="18"/>
  <c r="BK163" i="18"/>
  <c r="BG164" i="18"/>
  <c r="V146" i="18"/>
  <c r="AM100" i="18"/>
  <c r="AS52" i="18"/>
  <c r="AN99" i="18"/>
  <c r="BO51" i="18"/>
  <c r="AU51" i="18"/>
  <c r="AI52" i="18" s="1"/>
  <c r="BL51" i="18"/>
  <c r="U146" i="18"/>
  <c r="BI162" i="18"/>
  <c r="BE163" i="18"/>
  <c r="AY51" i="18"/>
  <c r="BB51" i="18" s="1"/>
  <c r="V146" i="17"/>
  <c r="AM100" i="17"/>
  <c r="AW52" i="17"/>
  <c r="AK53" i="17" s="1"/>
  <c r="BQ52" i="17"/>
  <c r="BN52" i="17"/>
  <c r="T148" i="17"/>
  <c r="BG164" i="17"/>
  <c r="BK163" i="17"/>
  <c r="AL100" i="17"/>
  <c r="U146" i="17"/>
  <c r="BE163" i="17"/>
  <c r="BI162" i="17"/>
  <c r="AN100" i="17"/>
  <c r="AU51" i="17"/>
  <c r="AI52" i="17" s="1"/>
  <c r="BO51" i="17"/>
  <c r="BL51" i="17"/>
  <c r="BF164" i="17"/>
  <c r="BJ163" i="17"/>
  <c r="AS52" i="17"/>
  <c r="T148" i="13"/>
  <c r="U148" i="13"/>
  <c r="V149" i="13"/>
  <c r="G96" i="7"/>
  <c r="L95" i="7"/>
  <c r="AX51" i="17" l="1"/>
  <c r="BA51" i="17" s="1"/>
  <c r="L99" i="20"/>
  <c r="G100" i="20"/>
  <c r="L102" i="19"/>
  <c r="G103" i="19"/>
  <c r="BE164" i="18"/>
  <c r="BI163" i="18"/>
  <c r="U147" i="18"/>
  <c r="BP52" i="18"/>
  <c r="AY52" i="18"/>
  <c r="BB52" i="18" s="1"/>
  <c r="AV52" i="18"/>
  <c r="AJ53" i="18" s="1"/>
  <c r="BM52" i="18"/>
  <c r="AT53" i="18"/>
  <c r="AR52" i="18"/>
  <c r="AL102" i="18"/>
  <c r="AN100" i="18"/>
  <c r="AM101" i="18"/>
  <c r="BG165" i="18"/>
  <c r="BK164" i="18"/>
  <c r="T148" i="18"/>
  <c r="BF164" i="18"/>
  <c r="BJ163" i="18"/>
  <c r="V147" i="18"/>
  <c r="AZ52" i="18"/>
  <c r="BC52" i="18" s="1"/>
  <c r="AX51" i="18"/>
  <c r="BA51" i="18" s="1"/>
  <c r="BD51" i="18" s="1"/>
  <c r="AR52" i="17"/>
  <c r="T149" i="17"/>
  <c r="V147" i="17"/>
  <c r="AN101" i="17"/>
  <c r="BI163" i="17"/>
  <c r="BE164" i="17"/>
  <c r="AL101" i="17"/>
  <c r="AM101" i="17"/>
  <c r="BP52" i="17"/>
  <c r="AV52" i="17"/>
  <c r="AJ53" i="17" s="1"/>
  <c r="BM52" i="17"/>
  <c r="BJ164" i="17"/>
  <c r="BF165" i="17"/>
  <c r="U147" i="17"/>
  <c r="AT53" i="17"/>
  <c r="BG165" i="17"/>
  <c r="BK164" i="17"/>
  <c r="AZ52" i="17"/>
  <c r="BC52" i="17" s="1"/>
  <c r="T149" i="13"/>
  <c r="V150" i="13"/>
  <c r="U149" i="13"/>
  <c r="L96" i="7"/>
  <c r="G97" i="7"/>
  <c r="AY52" i="17" l="1"/>
  <c r="BB52" i="17" s="1"/>
  <c r="G101" i="20"/>
  <c r="L100" i="20"/>
  <c r="G104" i="19"/>
  <c r="L103" i="19"/>
  <c r="T149" i="18"/>
  <c r="AM102" i="18"/>
  <c r="AW53" i="18"/>
  <c r="AK54" i="18" s="1"/>
  <c r="BQ53" i="18"/>
  <c r="BN53" i="18"/>
  <c r="AN101" i="18"/>
  <c r="AS53" i="18"/>
  <c r="V148" i="18"/>
  <c r="BG166" i="18"/>
  <c r="BK165" i="18"/>
  <c r="AU52" i="18"/>
  <c r="AI53" i="18" s="1"/>
  <c r="BO52" i="18"/>
  <c r="BL52" i="18"/>
  <c r="U148" i="18"/>
  <c r="BE165" i="18"/>
  <c r="BI164" i="18"/>
  <c r="BF165" i="18"/>
  <c r="BJ164" i="18"/>
  <c r="AL103" i="18"/>
  <c r="U148" i="17"/>
  <c r="V148" i="17"/>
  <c r="BL52" i="17"/>
  <c r="AX52" i="17"/>
  <c r="BA52" i="17" s="1"/>
  <c r="AU52" i="17"/>
  <c r="AI53" i="17" s="1"/>
  <c r="BO52" i="17"/>
  <c r="BF166" i="17"/>
  <c r="BJ165" i="17"/>
  <c r="AS53" i="17"/>
  <c r="AM102" i="17"/>
  <c r="AN102" i="17"/>
  <c r="T150" i="17"/>
  <c r="BK165" i="17"/>
  <c r="BG166" i="17"/>
  <c r="AL102" i="17"/>
  <c r="AZ53" i="17"/>
  <c r="BC53" i="17" s="1"/>
  <c r="AW53" i="17"/>
  <c r="AK54" i="17" s="1"/>
  <c r="BN53" i="17"/>
  <c r="BQ53" i="17"/>
  <c r="BI164" i="17"/>
  <c r="BE165" i="17"/>
  <c r="U150" i="13"/>
  <c r="T150" i="13"/>
  <c r="V151" i="13"/>
  <c r="G98" i="7"/>
  <c r="L97" i="7"/>
  <c r="AX52" i="18" l="1"/>
  <c r="BA52" i="18" s="1"/>
  <c r="BD52" i="18" s="1"/>
  <c r="AZ53" i="18"/>
  <c r="BC53" i="18" s="1"/>
  <c r="L101" i="20"/>
  <c r="G102" i="20"/>
  <c r="L104" i="19"/>
  <c r="G105" i="19"/>
  <c r="AL104" i="18"/>
  <c r="BI165" i="18"/>
  <c r="BE166" i="18"/>
  <c r="BG167" i="18"/>
  <c r="BK166" i="18"/>
  <c r="AV53" i="18"/>
  <c r="AJ54" i="18" s="1"/>
  <c r="BP53" i="18"/>
  <c r="AY53" i="18"/>
  <c r="BB53" i="18" s="1"/>
  <c r="BM53" i="18"/>
  <c r="AM103" i="18"/>
  <c r="BF166" i="18"/>
  <c r="BJ165" i="18"/>
  <c r="AN102" i="18"/>
  <c r="U149" i="18"/>
  <c r="V149" i="18"/>
  <c r="AT54" i="18"/>
  <c r="T150" i="18"/>
  <c r="AR53" i="18"/>
  <c r="AN103" i="17"/>
  <c r="BK166" i="17"/>
  <c r="BG167" i="17"/>
  <c r="U149" i="17"/>
  <c r="BE166" i="17"/>
  <c r="BI165" i="17"/>
  <c r="AL103" i="17"/>
  <c r="AM103" i="17"/>
  <c r="AR53" i="17"/>
  <c r="V149" i="17"/>
  <c r="AV53" i="17"/>
  <c r="AJ54" i="17" s="1"/>
  <c r="BP53" i="17"/>
  <c r="BM53" i="17"/>
  <c r="AT54" i="17"/>
  <c r="T151" i="17"/>
  <c r="BF167" i="17"/>
  <c r="BJ166" i="17"/>
  <c r="V152" i="13"/>
  <c r="U151" i="13"/>
  <c r="T151" i="13"/>
  <c r="L98" i="7"/>
  <c r="G99" i="7"/>
  <c r="AY53" i="17" l="1"/>
  <c r="BB53" i="17" s="1"/>
  <c r="L102" i="20"/>
  <c r="G103" i="20"/>
  <c r="G106" i="19"/>
  <c r="L105" i="19"/>
  <c r="T151" i="18"/>
  <c r="AN103" i="18"/>
  <c r="BJ166" i="18"/>
  <c r="BF167" i="18"/>
  <c r="BE167" i="18"/>
  <c r="BI166" i="18"/>
  <c r="U150" i="18"/>
  <c r="BO53" i="18"/>
  <c r="AU53" i="18"/>
  <c r="AI54" i="18" s="1"/>
  <c r="BL53" i="18"/>
  <c r="AW54" i="18"/>
  <c r="AK55" i="18" s="1"/>
  <c r="BQ54" i="18"/>
  <c r="BN54" i="18"/>
  <c r="AM104" i="18"/>
  <c r="AS54" i="18"/>
  <c r="AL105" i="18"/>
  <c r="V150" i="18"/>
  <c r="BK167" i="18"/>
  <c r="BG168" i="18"/>
  <c r="T152" i="17"/>
  <c r="BO53" i="17"/>
  <c r="AU53" i="17"/>
  <c r="AI54" i="17" s="1"/>
  <c r="BL53" i="17"/>
  <c r="BE167" i="17"/>
  <c r="BI166" i="17"/>
  <c r="AS54" i="17"/>
  <c r="AM104" i="17"/>
  <c r="AN104" i="17"/>
  <c r="BF168" i="17"/>
  <c r="BJ167" i="17"/>
  <c r="BN54" i="17"/>
  <c r="AZ54" i="17"/>
  <c r="BC54" i="17" s="1"/>
  <c r="BQ54" i="17"/>
  <c r="AW54" i="17"/>
  <c r="AK55" i="17" s="1"/>
  <c r="V150" i="17"/>
  <c r="U150" i="17"/>
  <c r="BG168" i="17"/>
  <c r="BK167" i="17"/>
  <c r="AL104" i="17"/>
  <c r="T152" i="13"/>
  <c r="V153" i="13"/>
  <c r="U152" i="13"/>
  <c r="G100" i="7"/>
  <c r="L99" i="7"/>
  <c r="AX53" i="17" l="1"/>
  <c r="BA53" i="17" s="1"/>
  <c r="L103" i="20"/>
  <c r="G104" i="20"/>
  <c r="L106" i="19"/>
  <c r="G6" i="15" s="1"/>
  <c r="H6" i="15" s="1"/>
  <c r="G107" i="19"/>
  <c r="BG169" i="18"/>
  <c r="BK168" i="18"/>
  <c r="V151" i="18"/>
  <c r="AR54" i="18"/>
  <c r="AN104" i="18"/>
  <c r="BP54" i="18"/>
  <c r="AV54" i="18"/>
  <c r="AJ55" i="18" s="1"/>
  <c r="BM54" i="18"/>
  <c r="U151" i="18"/>
  <c r="BE168" i="18"/>
  <c r="BI167" i="18"/>
  <c r="T152" i="18"/>
  <c r="AT55" i="18"/>
  <c r="AL106" i="18"/>
  <c r="AM105" i="18"/>
  <c r="BF168" i="18"/>
  <c r="BJ167" i="18"/>
  <c r="AZ54" i="18"/>
  <c r="BC54" i="18" s="1"/>
  <c r="AX53" i="18"/>
  <c r="BA53" i="18" s="1"/>
  <c r="BD53" i="18" s="1"/>
  <c r="V151" i="17"/>
  <c r="BJ168" i="17"/>
  <c r="BF169" i="17"/>
  <c r="AM105" i="17"/>
  <c r="BG169" i="17"/>
  <c r="BK168" i="17"/>
  <c r="T153" i="17"/>
  <c r="AT55" i="17"/>
  <c r="AN105" i="17"/>
  <c r="BI167" i="17"/>
  <c r="BE168" i="17"/>
  <c r="U151" i="17"/>
  <c r="AL105" i="17"/>
  <c r="AV54" i="17"/>
  <c r="AJ55" i="17" s="1"/>
  <c r="BP54" i="17"/>
  <c r="BM54" i="17"/>
  <c r="AR54" i="17"/>
  <c r="T153" i="13"/>
  <c r="U153" i="13"/>
  <c r="V154" i="13"/>
  <c r="L100" i="7"/>
  <c r="G101" i="7"/>
  <c r="G105" i="20" l="1"/>
  <c r="L104" i="20"/>
  <c r="G108" i="19"/>
  <c r="L107" i="19"/>
  <c r="G7" i="15" s="1"/>
  <c r="H7" i="15" s="1"/>
  <c r="I7" i="15" s="1"/>
  <c r="AL107" i="18"/>
  <c r="T153" i="18"/>
  <c r="AS55" i="18"/>
  <c r="AN105" i="18"/>
  <c r="BF169" i="18"/>
  <c r="BJ168" i="18"/>
  <c r="BE169" i="18"/>
  <c r="BI168" i="18"/>
  <c r="V152" i="18"/>
  <c r="BG170" i="18"/>
  <c r="BK169" i="18"/>
  <c r="AM106" i="18"/>
  <c r="AW55" i="18"/>
  <c r="AK56" i="18" s="1"/>
  <c r="AZ55" i="18"/>
  <c r="BC55" i="18" s="1"/>
  <c r="BQ55" i="18"/>
  <c r="BN55" i="18"/>
  <c r="U152" i="18"/>
  <c r="AU54" i="18"/>
  <c r="AI55" i="18" s="1"/>
  <c r="BO54" i="18"/>
  <c r="BL54" i="18"/>
  <c r="AY54" i="18"/>
  <c r="BB54" i="18" s="1"/>
  <c r="BJ169" i="17"/>
  <c r="BF170" i="17"/>
  <c r="BN55" i="17"/>
  <c r="AW55" i="17"/>
  <c r="AK56" i="17" s="1"/>
  <c r="BQ55" i="17"/>
  <c r="U152" i="17"/>
  <c r="AN106" i="17"/>
  <c r="T154" i="17"/>
  <c r="AM106" i="17"/>
  <c r="AY54" i="17"/>
  <c r="BB54" i="17" s="1"/>
  <c r="V152" i="17"/>
  <c r="AL106" i="17"/>
  <c r="BE169" i="17"/>
  <c r="BI168" i="17"/>
  <c r="AU54" i="17"/>
  <c r="AI55" i="17" s="1"/>
  <c r="BO54" i="17"/>
  <c r="BL54" i="17"/>
  <c r="AS55" i="17"/>
  <c r="BK169" i="17"/>
  <c r="BG170" i="17"/>
  <c r="V155" i="13"/>
  <c r="T154" i="13"/>
  <c r="U154" i="13"/>
  <c r="G102" i="7"/>
  <c r="L101" i="7"/>
  <c r="J8" i="15" l="1"/>
  <c r="AZ55" i="17"/>
  <c r="BC55" i="17" s="1"/>
  <c r="AX54" i="17"/>
  <c r="BA54" i="17" s="1"/>
  <c r="L105" i="20"/>
  <c r="G106" i="20"/>
  <c r="L108" i="19"/>
  <c r="G8" i="15" s="1"/>
  <c r="H8" i="15" s="1"/>
  <c r="I8" i="15" s="1"/>
  <c r="G109" i="19"/>
  <c r="BI169" i="18"/>
  <c r="BE170" i="18"/>
  <c r="AN106" i="18"/>
  <c r="T154" i="18"/>
  <c r="AR55" i="18"/>
  <c r="V153" i="18"/>
  <c r="AM107" i="18"/>
  <c r="BF170" i="18"/>
  <c r="BJ169" i="18"/>
  <c r="BP55" i="18"/>
  <c r="AV55" i="18"/>
  <c r="AJ56" i="18" s="1"/>
  <c r="BM55" i="18"/>
  <c r="AL108" i="18"/>
  <c r="U153" i="18"/>
  <c r="AT56" i="18"/>
  <c r="BG171" i="18"/>
  <c r="BK170" i="18"/>
  <c r="AX54" i="18"/>
  <c r="BA54" i="18" s="1"/>
  <c r="BD54" i="18" s="1"/>
  <c r="AV55" i="17"/>
  <c r="AJ56" i="17" s="1"/>
  <c r="BM55" i="17"/>
  <c r="BP55" i="17"/>
  <c r="BE170" i="17"/>
  <c r="BI169" i="17"/>
  <c r="U153" i="17"/>
  <c r="AN107" i="17"/>
  <c r="BG171" i="17"/>
  <c r="BK170" i="17"/>
  <c r="AM107" i="17"/>
  <c r="BF171" i="17"/>
  <c r="BJ170" i="17"/>
  <c r="AL107" i="17"/>
  <c r="AT56" i="17"/>
  <c r="AR55" i="17"/>
  <c r="V153" i="17"/>
  <c r="T155" i="17"/>
  <c r="U155" i="13"/>
  <c r="V156" i="13"/>
  <c r="T155" i="13"/>
  <c r="L102" i="7"/>
  <c r="G103" i="7"/>
  <c r="J9" i="15" l="1"/>
  <c r="AY55" i="17"/>
  <c r="BB55" i="17" s="1"/>
  <c r="L106" i="20"/>
  <c r="G6" i="12" s="1"/>
  <c r="H6" i="12" s="1"/>
  <c r="G107" i="20"/>
  <c r="G110" i="19"/>
  <c r="L109" i="19"/>
  <c r="G9" i="15" s="1"/>
  <c r="H9" i="15" s="1"/>
  <c r="I9" i="15" s="1"/>
  <c r="BK171" i="18"/>
  <c r="BG172" i="18"/>
  <c r="U154" i="18"/>
  <c r="AS56" i="18"/>
  <c r="T155" i="18"/>
  <c r="AM108" i="18"/>
  <c r="AU55" i="18"/>
  <c r="AI56" i="18" s="1"/>
  <c r="BO55" i="18"/>
  <c r="BL55" i="18"/>
  <c r="AN107" i="18"/>
  <c r="AW56" i="18"/>
  <c r="AK57" i="18" s="1"/>
  <c r="BQ56" i="18"/>
  <c r="AZ56" i="18"/>
  <c r="BC56" i="18" s="1"/>
  <c r="BN56" i="18"/>
  <c r="AL109" i="18"/>
  <c r="BJ170" i="18"/>
  <c r="BF171" i="18"/>
  <c r="V154" i="18"/>
  <c r="BE171" i="18"/>
  <c r="BI170" i="18"/>
  <c r="AY55" i="18"/>
  <c r="BB55" i="18" s="1"/>
  <c r="T156" i="17"/>
  <c r="BG172" i="17"/>
  <c r="BK171" i="17"/>
  <c r="U154" i="17"/>
  <c r="BE171" i="17"/>
  <c r="BI170" i="17"/>
  <c r="AS56" i="17"/>
  <c r="V154" i="17"/>
  <c r="AW56" i="17"/>
  <c r="AK57" i="17" s="1"/>
  <c r="BQ56" i="17"/>
  <c r="BN56" i="17"/>
  <c r="BF172" i="17"/>
  <c r="BJ171" i="17"/>
  <c r="AU55" i="17"/>
  <c r="AI56" i="17" s="1"/>
  <c r="BO55" i="17"/>
  <c r="AX55" i="17"/>
  <c r="BA55" i="17" s="1"/>
  <c r="BL55" i="17"/>
  <c r="AL108" i="17"/>
  <c r="AM108" i="17"/>
  <c r="AN108" i="17"/>
  <c r="T156" i="13"/>
  <c r="U156" i="13"/>
  <c r="V157" i="13"/>
  <c r="L103" i="7"/>
  <c r="G104" i="7"/>
  <c r="J10" i="15" l="1"/>
  <c r="AZ56" i="17"/>
  <c r="BC56" i="17" s="1"/>
  <c r="L107" i="20"/>
  <c r="G7" i="12" s="1"/>
  <c r="H7" i="12" s="1"/>
  <c r="I7" i="12" s="1"/>
  <c r="G108" i="20"/>
  <c r="L110" i="19"/>
  <c r="G10" i="15" s="1"/>
  <c r="H10" i="15" s="1"/>
  <c r="I10" i="15" s="1"/>
  <c r="G111" i="19"/>
  <c r="AR56" i="18"/>
  <c r="T156" i="18"/>
  <c r="AN108" i="18"/>
  <c r="U155" i="18"/>
  <c r="BF172" i="18"/>
  <c r="BJ171" i="18"/>
  <c r="AT57" i="18"/>
  <c r="BE172" i="18"/>
  <c r="BI171" i="18"/>
  <c r="V155" i="18"/>
  <c r="AL110" i="18"/>
  <c r="AM109" i="18"/>
  <c r="BP56" i="18"/>
  <c r="AV56" i="18"/>
  <c r="AJ57" i="18" s="1"/>
  <c r="BM56" i="18"/>
  <c r="BG173" i="18"/>
  <c r="BK172" i="18"/>
  <c r="AX55" i="18"/>
  <c r="BA55" i="18" s="1"/>
  <c r="BD55" i="18" s="1"/>
  <c r="U155" i="17"/>
  <c r="T157" i="17"/>
  <c r="V155" i="17"/>
  <c r="AL109" i="17"/>
  <c r="BP56" i="17"/>
  <c r="AV56" i="17"/>
  <c r="AJ57" i="17" s="1"/>
  <c r="BM56" i="17"/>
  <c r="AM109" i="17"/>
  <c r="AN109" i="17"/>
  <c r="AR56" i="17"/>
  <c r="BJ172" i="17"/>
  <c r="BF173" i="17"/>
  <c r="AT57" i="17"/>
  <c r="BI171" i="17"/>
  <c r="BE172" i="17"/>
  <c r="BG173" i="17"/>
  <c r="BK172" i="17"/>
  <c r="V158" i="13"/>
  <c r="T157" i="13"/>
  <c r="U157" i="13"/>
  <c r="L104" i="7"/>
  <c r="G105" i="7"/>
  <c r="AY56" i="18" l="1"/>
  <c r="BB56" i="18" s="1"/>
  <c r="J11" i="15"/>
  <c r="I8" i="12"/>
  <c r="J8" i="12"/>
  <c r="J9" i="12" s="1"/>
  <c r="G109" i="20"/>
  <c r="L108" i="20"/>
  <c r="G8" i="12" s="1"/>
  <c r="H8" i="12" s="1"/>
  <c r="G112" i="19"/>
  <c r="L111" i="19"/>
  <c r="G11" i="15" s="1"/>
  <c r="H11" i="15" s="1"/>
  <c r="I11" i="15" s="1"/>
  <c r="AL111" i="18"/>
  <c r="U156" i="18"/>
  <c r="BG174" i="18"/>
  <c r="BK173" i="18"/>
  <c r="AW57" i="18"/>
  <c r="AK58" i="18" s="1"/>
  <c r="BQ57" i="18"/>
  <c r="J57" i="18"/>
  <c r="BN57" i="18"/>
  <c r="AN109" i="18"/>
  <c r="AS57" i="18"/>
  <c r="BF173" i="18"/>
  <c r="BJ172" i="18"/>
  <c r="AU56" i="18"/>
  <c r="AI57" i="18" s="1"/>
  <c r="BO56" i="18"/>
  <c r="BL56" i="18"/>
  <c r="AM110" i="18"/>
  <c r="V156" i="18"/>
  <c r="BE173" i="18"/>
  <c r="BI172" i="18"/>
  <c r="T157" i="18"/>
  <c r="BN57" i="17"/>
  <c r="BQ57" i="17"/>
  <c r="J57" i="17"/>
  <c r="AW57" i="17"/>
  <c r="AK58" i="17" s="1"/>
  <c r="AN110" i="17"/>
  <c r="AS57" i="17"/>
  <c r="V156" i="17"/>
  <c r="U156" i="17"/>
  <c r="BK173" i="17"/>
  <c r="BG174" i="17"/>
  <c r="BF174" i="17"/>
  <c r="BJ173" i="17"/>
  <c r="AL110" i="17"/>
  <c r="AM110" i="17"/>
  <c r="T158" i="17"/>
  <c r="BI172" i="17"/>
  <c r="BE173" i="17"/>
  <c r="BL56" i="17"/>
  <c r="AU56" i="17"/>
  <c r="AI57" i="17" s="1"/>
  <c r="BO56" i="17"/>
  <c r="AY56" i="17"/>
  <c r="BB56" i="17" s="1"/>
  <c r="V159" i="13"/>
  <c r="U158" i="13"/>
  <c r="T158" i="13"/>
  <c r="G106" i="7"/>
  <c r="L105" i="7"/>
  <c r="J12" i="15" l="1"/>
  <c r="AX56" i="17"/>
  <c r="BA56" i="17" s="1"/>
  <c r="AZ57" i="18"/>
  <c r="BC57" i="18" s="1"/>
  <c r="L109" i="20"/>
  <c r="G9" i="12" s="1"/>
  <c r="H9" i="12" s="1"/>
  <c r="I9" i="12" s="1"/>
  <c r="G110" i="20"/>
  <c r="L112" i="19"/>
  <c r="G12" i="15" s="1"/>
  <c r="H12" i="15" s="1"/>
  <c r="I12" i="15" s="1"/>
  <c r="G113" i="19"/>
  <c r="BI173" i="18"/>
  <c r="BE174" i="18"/>
  <c r="AR57" i="18"/>
  <c r="AV57" i="18"/>
  <c r="AJ58" i="18" s="1"/>
  <c r="BP57" i="18"/>
  <c r="I57" i="18"/>
  <c r="BM57" i="18"/>
  <c r="T158" i="18"/>
  <c r="AM111" i="18"/>
  <c r="AT58" i="18"/>
  <c r="BF174" i="18"/>
  <c r="BJ173" i="18"/>
  <c r="AN110" i="18"/>
  <c r="BK174" i="18"/>
  <c r="BG175" i="18"/>
  <c r="AL112" i="18"/>
  <c r="V157" i="18"/>
  <c r="M57" i="18"/>
  <c r="S57" i="18"/>
  <c r="AB58" i="18" s="1"/>
  <c r="U157" i="18"/>
  <c r="AX56" i="18"/>
  <c r="BA56" i="18" s="1"/>
  <c r="BD56" i="18" s="1"/>
  <c r="AV57" i="17"/>
  <c r="AJ58" i="17" s="1"/>
  <c r="BP57" i="17"/>
  <c r="I57" i="17"/>
  <c r="BM57" i="17"/>
  <c r="AR57" i="17"/>
  <c r="T159" i="17"/>
  <c r="AL111" i="17"/>
  <c r="BK174" i="17"/>
  <c r="BG175" i="17"/>
  <c r="AN111" i="17"/>
  <c r="AZ57" i="17"/>
  <c r="BC57" i="17" s="1"/>
  <c r="BF175" i="17"/>
  <c r="BJ174" i="17"/>
  <c r="U157" i="17"/>
  <c r="AT58" i="17"/>
  <c r="AM111" i="17"/>
  <c r="V157" i="17"/>
  <c r="BE174" i="17"/>
  <c r="BI173" i="17"/>
  <c r="M57" i="17"/>
  <c r="S57" i="17"/>
  <c r="AB58" i="17" s="1"/>
  <c r="T159" i="13"/>
  <c r="V160" i="13"/>
  <c r="U159" i="13"/>
  <c r="L106" i="7"/>
  <c r="G6" i="16" s="1"/>
  <c r="H6" i="16" s="1"/>
  <c r="G107" i="7"/>
  <c r="J10" i="12" l="1"/>
  <c r="I13" i="15"/>
  <c r="J13" i="15"/>
  <c r="J14" i="15" s="1"/>
  <c r="AY57" i="17"/>
  <c r="BB57" i="17" s="1"/>
  <c r="L110" i="20"/>
  <c r="G10" i="12" s="1"/>
  <c r="H10" i="12" s="1"/>
  <c r="I10" i="12" s="1"/>
  <c r="G111" i="20"/>
  <c r="G114" i="19"/>
  <c r="L113" i="19"/>
  <c r="G13" i="15" s="1"/>
  <c r="H13" i="15" s="1"/>
  <c r="U158" i="18"/>
  <c r="V158" i="18"/>
  <c r="BG176" i="18"/>
  <c r="BK175" i="18"/>
  <c r="AS58" i="18"/>
  <c r="AW58" i="18"/>
  <c r="AK59" i="18" s="1"/>
  <c r="BQ58" i="18"/>
  <c r="J58" i="18"/>
  <c r="BN58" i="18"/>
  <c r="T159" i="18"/>
  <c r="P57" i="18"/>
  <c r="AN111" i="18"/>
  <c r="BJ174" i="18"/>
  <c r="BF175" i="18"/>
  <c r="AM112" i="18"/>
  <c r="L57" i="18"/>
  <c r="R57" i="18"/>
  <c r="AA58" i="18" s="1"/>
  <c r="AU57" i="18"/>
  <c r="AI58" i="18" s="1"/>
  <c r="BO57" i="18"/>
  <c r="H57" i="18"/>
  <c r="BL57" i="18"/>
  <c r="BE175" i="18"/>
  <c r="BI174" i="18"/>
  <c r="AL113" i="18"/>
  <c r="AY57" i="18"/>
  <c r="BB57" i="18" s="1"/>
  <c r="V158" i="17"/>
  <c r="BG176" i="17"/>
  <c r="BK175" i="17"/>
  <c r="AL112" i="17"/>
  <c r="P57" i="17"/>
  <c r="AM112" i="17"/>
  <c r="AU57" i="17"/>
  <c r="AI58" i="17" s="1"/>
  <c r="BO57" i="17"/>
  <c r="H57" i="17"/>
  <c r="BL57" i="17"/>
  <c r="AX57" i="17"/>
  <c r="BA57" i="17" s="1"/>
  <c r="BF176" i="17"/>
  <c r="BJ175" i="17"/>
  <c r="T160" i="17"/>
  <c r="AW58" i="17"/>
  <c r="AK59" i="17" s="1"/>
  <c r="BQ58" i="17"/>
  <c r="J58" i="17"/>
  <c r="BN58" i="17"/>
  <c r="AS58" i="17"/>
  <c r="BE175" i="17"/>
  <c r="BI174" i="17"/>
  <c r="U158" i="17"/>
  <c r="AN112" i="17"/>
  <c r="L57" i="17"/>
  <c r="R57" i="17"/>
  <c r="AA58" i="17" s="1"/>
  <c r="T160" i="13"/>
  <c r="U160" i="13"/>
  <c r="V161" i="13"/>
  <c r="G108" i="7"/>
  <c r="L107" i="7"/>
  <c r="G7" i="16" s="1"/>
  <c r="H7" i="16" s="1"/>
  <c r="I7" i="16" s="1"/>
  <c r="J8" i="16" l="1"/>
  <c r="I8" i="16"/>
  <c r="J11" i="12"/>
  <c r="AZ58" i="18"/>
  <c r="BC58" i="18" s="1"/>
  <c r="L111" i="20"/>
  <c r="G11" i="12" s="1"/>
  <c r="H11" i="12" s="1"/>
  <c r="I11" i="12" s="1"/>
  <c r="G112" i="20"/>
  <c r="L114" i="19"/>
  <c r="G14" i="15" s="1"/>
  <c r="H14" i="15" s="1"/>
  <c r="I14" i="15" s="1"/>
  <c r="G115" i="19"/>
  <c r="AR58" i="18"/>
  <c r="AN112" i="18"/>
  <c r="M58" i="18"/>
  <c r="S58" i="18"/>
  <c r="AB59" i="18" s="1"/>
  <c r="BE176" i="18"/>
  <c r="BI175" i="18"/>
  <c r="AM113" i="18"/>
  <c r="BP58" i="18"/>
  <c r="I58" i="18"/>
  <c r="AV58" i="18"/>
  <c r="AJ59" i="18" s="1"/>
  <c r="BM58" i="18"/>
  <c r="AL114" i="18"/>
  <c r="BR57" i="18"/>
  <c r="K57" i="18"/>
  <c r="Q57" i="18"/>
  <c r="Z58" i="18" s="1"/>
  <c r="O57" i="18"/>
  <c r="BF176" i="18"/>
  <c r="BJ175" i="18"/>
  <c r="AT59" i="18"/>
  <c r="BG177" i="18"/>
  <c r="BK176" i="18"/>
  <c r="U159" i="18"/>
  <c r="T160" i="18"/>
  <c r="V159" i="18"/>
  <c r="AX57" i="18"/>
  <c r="BA57" i="18" s="1"/>
  <c r="BD57" i="18" s="1"/>
  <c r="BP58" i="17"/>
  <c r="I58" i="17"/>
  <c r="AV58" i="17"/>
  <c r="AJ59" i="17" s="1"/>
  <c r="BM58" i="17"/>
  <c r="M58" i="17"/>
  <c r="S58" i="17"/>
  <c r="AB59" i="17" s="1"/>
  <c r="BR57" i="17"/>
  <c r="K57" i="17"/>
  <c r="Q57" i="17"/>
  <c r="Z58" i="17" s="1"/>
  <c r="AM113" i="17"/>
  <c r="AL113" i="17"/>
  <c r="V159" i="17"/>
  <c r="O57" i="17"/>
  <c r="U159" i="17"/>
  <c r="BI175" i="17"/>
  <c r="BE176" i="17"/>
  <c r="T161" i="17"/>
  <c r="BJ176" i="17"/>
  <c r="BF177" i="17"/>
  <c r="AZ58" i="17"/>
  <c r="BC58" i="17" s="1"/>
  <c r="AN113" i="17"/>
  <c r="AT59" i="17"/>
  <c r="AR58" i="17"/>
  <c r="BG177" i="17"/>
  <c r="BK176" i="17"/>
  <c r="V162" i="13"/>
  <c r="U161" i="13"/>
  <c r="T161" i="13"/>
  <c r="L108" i="7"/>
  <c r="G8" i="16" s="1"/>
  <c r="H8" i="16" s="1"/>
  <c r="G109" i="7"/>
  <c r="J15" i="15" l="1"/>
  <c r="BH58" i="17"/>
  <c r="F268" i="19"/>
  <c r="J12" i="12"/>
  <c r="BH58" i="18"/>
  <c r="F268" i="7"/>
  <c r="J9" i="16"/>
  <c r="AY58" i="17"/>
  <c r="BB58" i="17" s="1"/>
  <c r="G113" i="20"/>
  <c r="L112" i="20"/>
  <c r="G12" i="12" s="1"/>
  <c r="H12" i="12" s="1"/>
  <c r="I12" i="12" s="1"/>
  <c r="G116" i="19"/>
  <c r="L115" i="19"/>
  <c r="G15" i="15" s="1"/>
  <c r="H15" i="15" s="1"/>
  <c r="I15" i="15" s="1"/>
  <c r="AS59" i="18"/>
  <c r="AM114" i="18"/>
  <c r="AZ59" i="18"/>
  <c r="BC59" i="18" s="1"/>
  <c r="AW59" i="18"/>
  <c r="AK60" i="18" s="1"/>
  <c r="BQ59" i="18"/>
  <c r="J59" i="18"/>
  <c r="BN59" i="18"/>
  <c r="N57" i="18"/>
  <c r="P58" i="18"/>
  <c r="V160" i="18"/>
  <c r="U160" i="18"/>
  <c r="BF177" i="18"/>
  <c r="BJ176" i="18"/>
  <c r="AL115" i="18"/>
  <c r="L58" i="18"/>
  <c r="R58" i="18"/>
  <c r="AA59" i="18" s="1"/>
  <c r="AU58" i="18"/>
  <c r="AI59" i="18" s="1"/>
  <c r="BO58" i="18"/>
  <c r="H58" i="18"/>
  <c r="BL58" i="18"/>
  <c r="T161" i="18"/>
  <c r="BG178" i="18"/>
  <c r="BK177" i="18"/>
  <c r="BI176" i="18"/>
  <c r="BE177" i="18"/>
  <c r="AN113" i="18"/>
  <c r="AY58" i="18"/>
  <c r="BB58" i="18" s="1"/>
  <c r="BL58" i="17"/>
  <c r="AX58" i="17"/>
  <c r="BA58" i="17" s="1"/>
  <c r="BO58" i="17"/>
  <c r="AU58" i="17"/>
  <c r="AI59" i="17" s="1"/>
  <c r="H58" i="17"/>
  <c r="BE177" i="17"/>
  <c r="BI176" i="17"/>
  <c r="P58" i="17"/>
  <c r="V160" i="17"/>
  <c r="AN114" i="17"/>
  <c r="BJ177" i="17"/>
  <c r="BF178" i="17"/>
  <c r="T162" i="17"/>
  <c r="N57" i="17"/>
  <c r="AL114" i="17"/>
  <c r="L58" i="17"/>
  <c r="R58" i="17"/>
  <c r="AA59" i="17" s="1"/>
  <c r="BK177" i="17"/>
  <c r="BG178" i="17"/>
  <c r="U160" i="17"/>
  <c r="BN59" i="17"/>
  <c r="AZ59" i="17"/>
  <c r="BC59" i="17" s="1"/>
  <c r="J59" i="17"/>
  <c r="AW59" i="17"/>
  <c r="AK60" i="17" s="1"/>
  <c r="BQ59" i="17"/>
  <c r="AM114" i="17"/>
  <c r="AS59" i="17"/>
  <c r="T162" i="13"/>
  <c r="U162" i="13"/>
  <c r="V163" i="13"/>
  <c r="G110" i="7"/>
  <c r="L109" i="7"/>
  <c r="G9" i="16" s="1"/>
  <c r="H9" i="16" s="1"/>
  <c r="I9" i="16" s="1"/>
  <c r="J13" i="12" l="1"/>
  <c r="K269" i="19"/>
  <c r="I269" i="19"/>
  <c r="J269" i="19"/>
  <c r="H269" i="19"/>
  <c r="J16" i="15"/>
  <c r="J10" i="16"/>
  <c r="L113" i="20"/>
  <c r="G13" i="12" s="1"/>
  <c r="H13" i="12" s="1"/>
  <c r="I13" i="12" s="1"/>
  <c r="G114" i="20"/>
  <c r="L116" i="19"/>
  <c r="G16" i="15" s="1"/>
  <c r="H16" i="15" s="1"/>
  <c r="I16" i="15" s="1"/>
  <c r="G117" i="19"/>
  <c r="AN114" i="18"/>
  <c r="BK178" i="18"/>
  <c r="BG179" i="18"/>
  <c r="BR58" i="18"/>
  <c r="K58" i="18"/>
  <c r="Q58" i="18"/>
  <c r="Z59" i="18" s="1"/>
  <c r="BH59" i="18" s="1"/>
  <c r="U161" i="18"/>
  <c r="M59" i="18"/>
  <c r="S59" i="18"/>
  <c r="AB60" i="18" s="1"/>
  <c r="AM115" i="18"/>
  <c r="BE178" i="18"/>
  <c r="BI177" i="18"/>
  <c r="AR59" i="18"/>
  <c r="AL116" i="18"/>
  <c r="BJ177" i="18"/>
  <c r="BF178" i="18"/>
  <c r="AT60" i="18"/>
  <c r="I59" i="18"/>
  <c r="AV59" i="18"/>
  <c r="AJ60" i="18" s="1"/>
  <c r="BP59" i="18"/>
  <c r="BM59" i="18"/>
  <c r="T162" i="18"/>
  <c r="O58" i="18"/>
  <c r="V161" i="18"/>
  <c r="AX58" i="18"/>
  <c r="BA58" i="18" s="1"/>
  <c r="BD58" i="18" s="1"/>
  <c r="AV59" i="17"/>
  <c r="AJ60" i="17" s="1"/>
  <c r="BM59" i="17"/>
  <c r="BP59" i="17"/>
  <c r="I59" i="17"/>
  <c r="BF179" i="17"/>
  <c r="BJ178" i="17"/>
  <c r="AN115" i="17"/>
  <c r="AT60" i="17"/>
  <c r="U161" i="17"/>
  <c r="AL115" i="17"/>
  <c r="K58" i="17"/>
  <c r="BR58" i="17"/>
  <c r="Q58" i="17"/>
  <c r="Z59" i="17" s="1"/>
  <c r="BH59" i="17" s="1"/>
  <c r="BG179" i="17"/>
  <c r="BK178" i="17"/>
  <c r="O58" i="17"/>
  <c r="T163" i="17"/>
  <c r="BE178" i="17"/>
  <c r="BI177" i="17"/>
  <c r="AM115" i="17"/>
  <c r="M59" i="17"/>
  <c r="S59" i="17"/>
  <c r="AB60" i="17" s="1"/>
  <c r="V161" i="17"/>
  <c r="AR59" i="17"/>
  <c r="V164" i="13"/>
  <c r="T163" i="13"/>
  <c r="U163" i="13"/>
  <c r="L110" i="7"/>
  <c r="G10" i="16" s="1"/>
  <c r="H10" i="16" s="1"/>
  <c r="I10" i="16" s="1"/>
  <c r="G111" i="7"/>
  <c r="J270" i="19" l="1"/>
  <c r="I270" i="19"/>
  <c r="AY59" i="17"/>
  <c r="BB59" i="17" s="1"/>
  <c r="K270" i="19"/>
  <c r="AY59" i="18"/>
  <c r="BB59" i="18" s="1"/>
  <c r="F269" i="19"/>
  <c r="J14" i="12"/>
  <c r="J17" i="15"/>
  <c r="F269" i="7"/>
  <c r="J11" i="16"/>
  <c r="H270" i="19"/>
  <c r="L114" i="20"/>
  <c r="G14" i="12" s="1"/>
  <c r="H14" i="12" s="1"/>
  <c r="I14" i="12" s="1"/>
  <c r="G115" i="20"/>
  <c r="G118" i="19"/>
  <c r="L117" i="19"/>
  <c r="G17" i="15" s="1"/>
  <c r="H17" i="15" s="1"/>
  <c r="I17" i="15" s="1"/>
  <c r="AU59" i="18"/>
  <c r="AI60" i="18" s="1"/>
  <c r="BO59" i="18"/>
  <c r="H59" i="18"/>
  <c r="AX59" i="18"/>
  <c r="BA59" i="18" s="1"/>
  <c r="BD59" i="18" s="1"/>
  <c r="BL59" i="18"/>
  <c r="BE179" i="18"/>
  <c r="BI178" i="18"/>
  <c r="V162" i="18"/>
  <c r="L59" i="18"/>
  <c r="R59" i="18"/>
  <c r="AA60" i="18" s="1"/>
  <c r="BF179" i="18"/>
  <c r="BJ178" i="18"/>
  <c r="AM116" i="18"/>
  <c r="U162" i="18"/>
  <c r="BK179" i="18"/>
  <c r="BG180" i="18"/>
  <c r="T163" i="18"/>
  <c r="AS60" i="18"/>
  <c r="AL117" i="18"/>
  <c r="AN115" i="18"/>
  <c r="AW60" i="18"/>
  <c r="AK61" i="18" s="1"/>
  <c r="BQ60" i="18"/>
  <c r="J60" i="18"/>
  <c r="BN60" i="18"/>
  <c r="P59" i="18"/>
  <c r="N58" i="18"/>
  <c r="T164" i="17"/>
  <c r="AM116" i="17"/>
  <c r="U162" i="17"/>
  <c r="AS60" i="17"/>
  <c r="V162" i="17"/>
  <c r="BE179" i="17"/>
  <c r="BI178" i="17"/>
  <c r="AL116" i="17"/>
  <c r="BF180" i="17"/>
  <c r="BJ179" i="17"/>
  <c r="AU59" i="17"/>
  <c r="AI60" i="17" s="1"/>
  <c r="BO59" i="17"/>
  <c r="H59" i="17"/>
  <c r="BL59" i="17"/>
  <c r="N58" i="17"/>
  <c r="L59" i="17"/>
  <c r="R59" i="17"/>
  <c r="AA60" i="17" s="1"/>
  <c r="AN116" i="17"/>
  <c r="P59" i="17"/>
  <c r="BG180" i="17"/>
  <c r="BK179" i="17"/>
  <c r="AW60" i="17"/>
  <c r="AK61" i="17" s="1"/>
  <c r="BQ60" i="17"/>
  <c r="J60" i="17"/>
  <c r="BN60" i="17"/>
  <c r="U164" i="13"/>
  <c r="V165" i="13"/>
  <c r="T164" i="13"/>
  <c r="G112" i="7"/>
  <c r="L111" i="7"/>
  <c r="G11" i="16" s="1"/>
  <c r="H11" i="16" s="1"/>
  <c r="I11" i="16" s="1"/>
  <c r="I15" i="12" l="1"/>
  <c r="J12" i="16"/>
  <c r="J15" i="12"/>
  <c r="J18" i="15"/>
  <c r="L115" i="20"/>
  <c r="G15" i="12" s="1"/>
  <c r="H15" i="12" s="1"/>
  <c r="G116" i="20"/>
  <c r="L118" i="19"/>
  <c r="G18" i="15" s="1"/>
  <c r="H18" i="15" s="1"/>
  <c r="I18" i="15" s="1"/>
  <c r="G119" i="19"/>
  <c r="T164" i="18"/>
  <c r="U163" i="18"/>
  <c r="O59" i="18"/>
  <c r="AL118" i="18"/>
  <c r="AR60" i="18"/>
  <c r="M60" i="18"/>
  <c r="S60" i="18"/>
  <c r="AB61" i="18" s="1"/>
  <c r="AM117" i="18"/>
  <c r="V163" i="18"/>
  <c r="AN116" i="18"/>
  <c r="BP60" i="18"/>
  <c r="I60" i="18"/>
  <c r="AV60" i="18"/>
  <c r="AJ61" i="18" s="1"/>
  <c r="BM60" i="18"/>
  <c r="BG181" i="18"/>
  <c r="BK180" i="18"/>
  <c r="BF180" i="18"/>
  <c r="BJ179" i="18"/>
  <c r="BE180" i="18"/>
  <c r="BI179" i="18"/>
  <c r="BR59" i="18"/>
  <c r="K59" i="18"/>
  <c r="Q59" i="18"/>
  <c r="Z60" i="18" s="1"/>
  <c r="BH60" i="18" s="1"/>
  <c r="AZ60" i="18"/>
  <c r="BC60" i="18" s="1"/>
  <c r="AR60" i="17"/>
  <c r="AL117" i="17"/>
  <c r="BP60" i="17"/>
  <c r="I60" i="17"/>
  <c r="AV60" i="17"/>
  <c r="AJ61" i="17" s="1"/>
  <c r="BM60" i="17"/>
  <c r="AN117" i="17"/>
  <c r="BJ180" i="17"/>
  <c r="BF181" i="17"/>
  <c r="U163" i="17"/>
  <c r="M60" i="17"/>
  <c r="S60" i="17"/>
  <c r="AB61" i="17" s="1"/>
  <c r="BG181" i="17"/>
  <c r="BK180" i="17"/>
  <c r="BR59" i="17"/>
  <c r="K59" i="17"/>
  <c r="Q59" i="17"/>
  <c r="Z60" i="17" s="1"/>
  <c r="BH60" i="17" s="1"/>
  <c r="V163" i="17"/>
  <c r="T165" i="17"/>
  <c r="O59" i="17"/>
  <c r="BI179" i="17"/>
  <c r="BE180" i="17"/>
  <c r="AM117" i="17"/>
  <c r="AZ60" i="17"/>
  <c r="BC60" i="17" s="1"/>
  <c r="AX59" i="17"/>
  <c r="BA59" i="17" s="1"/>
  <c r="U165" i="13"/>
  <c r="V166" i="13"/>
  <c r="T165" i="13"/>
  <c r="L112" i="7"/>
  <c r="G12" i="16" s="1"/>
  <c r="H12" i="16" s="1"/>
  <c r="I12" i="16" s="1"/>
  <c r="G113" i="7"/>
  <c r="J13" i="16" l="1"/>
  <c r="F270" i="19"/>
  <c r="J19" i="15"/>
  <c r="J16" i="12"/>
  <c r="F270" i="7"/>
  <c r="G117" i="20"/>
  <c r="L116" i="20"/>
  <c r="G16" i="12" s="1"/>
  <c r="H16" i="12" s="1"/>
  <c r="I16" i="12" s="1"/>
  <c r="G120" i="19"/>
  <c r="L119" i="19"/>
  <c r="G19" i="15" s="1"/>
  <c r="H19" i="15" s="1"/>
  <c r="I19" i="15" s="1"/>
  <c r="N59" i="18"/>
  <c r="P60" i="18"/>
  <c r="AL119" i="18"/>
  <c r="BF181" i="18"/>
  <c r="BJ180" i="18"/>
  <c r="L60" i="18"/>
  <c r="R60" i="18"/>
  <c r="AA61" i="18" s="1"/>
  <c r="V164" i="18"/>
  <c r="U164" i="18"/>
  <c r="BG182" i="18"/>
  <c r="BK181" i="18"/>
  <c r="AN117" i="18"/>
  <c r="T165" i="18"/>
  <c r="AY60" i="18"/>
  <c r="BB60" i="18" s="1"/>
  <c r="BI180" i="18"/>
  <c r="BE181" i="18"/>
  <c r="AM118" i="18"/>
  <c r="AU60" i="18"/>
  <c r="AI61" i="18" s="1"/>
  <c r="BO60" i="18"/>
  <c r="H60" i="18"/>
  <c r="BL60" i="18"/>
  <c r="BI180" i="17"/>
  <c r="BE181" i="17"/>
  <c r="AN118" i="17"/>
  <c r="L60" i="17"/>
  <c r="R60" i="17"/>
  <c r="AA61" i="17" s="1"/>
  <c r="BL60" i="17"/>
  <c r="H60" i="17"/>
  <c r="BO60" i="17"/>
  <c r="AU60" i="17"/>
  <c r="AI61" i="17" s="1"/>
  <c r="AM118" i="17"/>
  <c r="T166" i="17"/>
  <c r="N59" i="17"/>
  <c r="BK181" i="17"/>
  <c r="BG182" i="17"/>
  <c r="U164" i="17"/>
  <c r="AL118" i="17"/>
  <c r="V164" i="17"/>
  <c r="P60" i="17"/>
  <c r="BF182" i="17"/>
  <c r="BJ181" i="17"/>
  <c r="AY60" i="17"/>
  <c r="BB60" i="17" s="1"/>
  <c r="U166" i="13"/>
  <c r="T166" i="13"/>
  <c r="V167" i="13"/>
  <c r="G114" i="7"/>
  <c r="L113" i="7"/>
  <c r="G13" i="16" s="1"/>
  <c r="H13" i="16" s="1"/>
  <c r="I13" i="16" s="1"/>
  <c r="J17" i="12" l="1"/>
  <c r="J20" i="15"/>
  <c r="F271" i="19"/>
  <c r="J271" i="19"/>
  <c r="J272" i="19" s="1"/>
  <c r="K271" i="19"/>
  <c r="H271" i="19"/>
  <c r="I271" i="19"/>
  <c r="J14" i="16"/>
  <c r="F271" i="7"/>
  <c r="L117" i="20"/>
  <c r="G17" i="12" s="1"/>
  <c r="H17" i="12" s="1"/>
  <c r="I17" i="12" s="1"/>
  <c r="G118" i="20"/>
  <c r="L120" i="19"/>
  <c r="G20" i="15" s="1"/>
  <c r="H20" i="15" s="1"/>
  <c r="I20" i="15" s="1"/>
  <c r="G121" i="19"/>
  <c r="AL120" i="18"/>
  <c r="BR60" i="18"/>
  <c r="K60" i="18"/>
  <c r="Q60" i="18"/>
  <c r="Z61" i="18" s="1"/>
  <c r="BH61" i="18" s="1"/>
  <c r="AM119" i="18"/>
  <c r="BE182" i="18"/>
  <c r="BI181" i="18"/>
  <c r="V165" i="18"/>
  <c r="T166" i="18"/>
  <c r="U165" i="18"/>
  <c r="O60" i="18"/>
  <c r="BJ181" i="18"/>
  <c r="BF182" i="18"/>
  <c r="AN118" i="18"/>
  <c r="BK182" i="18"/>
  <c r="BG183" i="18"/>
  <c r="AX60" i="18"/>
  <c r="BA60" i="18" s="1"/>
  <c r="BD60" i="18" s="1"/>
  <c r="U165" i="17"/>
  <c r="T167" i="17"/>
  <c r="V165" i="17"/>
  <c r="BF183" i="17"/>
  <c r="BJ182" i="17"/>
  <c r="BK182" i="17"/>
  <c r="BG183" i="17"/>
  <c r="AN119" i="17"/>
  <c r="AL119" i="17"/>
  <c r="AM119" i="17"/>
  <c r="K60" i="17"/>
  <c r="BR60" i="17"/>
  <c r="Q60" i="17"/>
  <c r="Z61" i="17" s="1"/>
  <c r="BH61" i="17" s="1"/>
  <c r="O60" i="17"/>
  <c r="BE182" i="17"/>
  <c r="BI181" i="17"/>
  <c r="AX60" i="17"/>
  <c r="BA60" i="17" s="1"/>
  <c r="V168" i="13"/>
  <c r="U167" i="13"/>
  <c r="T167" i="13"/>
  <c r="L114" i="7"/>
  <c r="G14" i="16" s="1"/>
  <c r="H14" i="16" s="1"/>
  <c r="I14" i="16" s="1"/>
  <c r="G115" i="7"/>
  <c r="J15" i="16" l="1"/>
  <c r="J21" i="15"/>
  <c r="J18" i="12"/>
  <c r="I272" i="19"/>
  <c r="H272" i="19"/>
  <c r="K272" i="19"/>
  <c r="L118" i="20"/>
  <c r="G18" i="12" s="1"/>
  <c r="H18" i="12" s="1"/>
  <c r="I18" i="12" s="1"/>
  <c r="G119" i="20"/>
  <c r="G122" i="19"/>
  <c r="L121" i="19"/>
  <c r="G21" i="15" s="1"/>
  <c r="H21" i="15" s="1"/>
  <c r="I21" i="15" s="1"/>
  <c r="BE183" i="18"/>
  <c r="BI182" i="18"/>
  <c r="AN119" i="18"/>
  <c r="U166" i="18"/>
  <c r="V166" i="18"/>
  <c r="N60" i="18"/>
  <c r="AL121" i="18"/>
  <c r="BG184" i="18"/>
  <c r="BK183" i="18"/>
  <c r="BJ182" i="18"/>
  <c r="BF183" i="18"/>
  <c r="AM120" i="18"/>
  <c r="T167" i="18"/>
  <c r="BE183" i="17"/>
  <c r="BI182" i="17"/>
  <c r="AM120" i="17"/>
  <c r="AN120" i="17"/>
  <c r="T168" i="17"/>
  <c r="N60" i="17"/>
  <c r="AL120" i="17"/>
  <c r="BG184" i="17"/>
  <c r="BK183" i="17"/>
  <c r="BF184" i="17"/>
  <c r="BJ183" i="17"/>
  <c r="V166" i="17"/>
  <c r="U166" i="17"/>
  <c r="T168" i="13"/>
  <c r="V169" i="13"/>
  <c r="U168" i="13"/>
  <c r="G116" i="7"/>
  <c r="L115" i="7"/>
  <c r="G15" i="16" s="1"/>
  <c r="H15" i="16" s="1"/>
  <c r="I15" i="16" s="1"/>
  <c r="J22" i="15" l="1"/>
  <c r="J19" i="12"/>
  <c r="J16" i="16"/>
  <c r="L119" i="20"/>
  <c r="G19" i="12" s="1"/>
  <c r="H19" i="12" s="1"/>
  <c r="I19" i="12" s="1"/>
  <c r="G120" i="20"/>
  <c r="L122" i="19"/>
  <c r="G22" i="15" s="1"/>
  <c r="H22" i="15" s="1"/>
  <c r="I22" i="15" s="1"/>
  <c r="G123" i="19"/>
  <c r="T168" i="18"/>
  <c r="V167" i="18"/>
  <c r="BE184" i="18"/>
  <c r="BI183" i="18"/>
  <c r="BF184" i="18"/>
  <c r="BJ183" i="18"/>
  <c r="AM121" i="18"/>
  <c r="AL122" i="18"/>
  <c r="U167" i="18"/>
  <c r="BG185" i="18"/>
  <c r="BK184" i="18"/>
  <c r="AN120" i="18"/>
  <c r="U167" i="17"/>
  <c r="AL121" i="17"/>
  <c r="T169" i="17"/>
  <c r="BG185" i="17"/>
  <c r="BK184" i="17"/>
  <c r="AN121" i="17"/>
  <c r="AM121" i="17"/>
  <c r="BI183" i="17"/>
  <c r="BE184" i="17"/>
  <c r="V167" i="17"/>
  <c r="BJ184" i="17"/>
  <c r="BF185" i="17"/>
  <c r="T169" i="13"/>
  <c r="V170" i="13"/>
  <c r="U169" i="13"/>
  <c r="L116" i="7"/>
  <c r="G16" i="16" s="1"/>
  <c r="H16" i="16" s="1"/>
  <c r="I16" i="16" s="1"/>
  <c r="G117" i="7"/>
  <c r="J20" i="12" l="1"/>
  <c r="J17" i="16"/>
  <c r="J23" i="15"/>
  <c r="G121" i="20"/>
  <c r="L120" i="20"/>
  <c r="G20" i="12" s="1"/>
  <c r="H20" i="12" s="1"/>
  <c r="I20" i="12" s="1"/>
  <c r="G124" i="19"/>
  <c r="L123" i="19"/>
  <c r="G23" i="15" s="1"/>
  <c r="H23" i="15" s="1"/>
  <c r="I23" i="15" s="1"/>
  <c r="AN121" i="18"/>
  <c r="U168" i="18"/>
  <c r="AL123" i="18"/>
  <c r="BF185" i="18"/>
  <c r="BJ184" i="18"/>
  <c r="AM122" i="18"/>
  <c r="BI184" i="18"/>
  <c r="BE185" i="18"/>
  <c r="T169" i="18"/>
  <c r="BG186" i="18"/>
  <c r="BK185" i="18"/>
  <c r="V168" i="18"/>
  <c r="BJ185" i="17"/>
  <c r="BF186" i="17"/>
  <c r="V168" i="17"/>
  <c r="AL122" i="17"/>
  <c r="AM122" i="17"/>
  <c r="T170" i="17"/>
  <c r="U168" i="17"/>
  <c r="AN122" i="17"/>
  <c r="BE185" i="17"/>
  <c r="BI184" i="17"/>
  <c r="BK185" i="17"/>
  <c r="BG186" i="17"/>
  <c r="V171" i="13"/>
  <c r="U170" i="13"/>
  <c r="T170" i="13"/>
  <c r="G118" i="7"/>
  <c r="L117" i="7"/>
  <c r="G17" i="16" s="1"/>
  <c r="H17" i="16" s="1"/>
  <c r="I17" i="16" s="1"/>
  <c r="J24" i="15" l="1"/>
  <c r="J18" i="16"/>
  <c r="J21" i="12"/>
  <c r="L121" i="20"/>
  <c r="G21" i="12" s="1"/>
  <c r="H21" i="12" s="1"/>
  <c r="I21" i="12" s="1"/>
  <c r="G122" i="20"/>
  <c r="L124" i="19"/>
  <c r="G24" i="15" s="1"/>
  <c r="H24" i="15" s="1"/>
  <c r="I24" i="15" s="1"/>
  <c r="G125" i="19"/>
  <c r="BK186" i="18"/>
  <c r="BG187" i="18"/>
  <c r="BI185" i="18"/>
  <c r="BE186" i="18"/>
  <c r="AL124" i="18"/>
  <c r="AM123" i="18"/>
  <c r="U169" i="18"/>
  <c r="T170" i="18"/>
  <c r="AN122" i="18"/>
  <c r="BJ185" i="18"/>
  <c r="BF186" i="18"/>
  <c r="V169" i="18"/>
  <c r="U169" i="17"/>
  <c r="AM123" i="17"/>
  <c r="V169" i="17"/>
  <c r="BG187" i="17"/>
  <c r="BK186" i="17"/>
  <c r="BE186" i="17"/>
  <c r="BI185" i="17"/>
  <c r="T171" i="17"/>
  <c r="AN123" i="17"/>
  <c r="AL123" i="17"/>
  <c r="BF187" i="17"/>
  <c r="BJ186" i="17"/>
  <c r="T171" i="13"/>
  <c r="V172" i="13"/>
  <c r="U171" i="13"/>
  <c r="L118" i="7"/>
  <c r="G18" i="16" s="1"/>
  <c r="H18" i="16" s="1"/>
  <c r="I18" i="16" s="1"/>
  <c r="G119" i="7"/>
  <c r="J22" i="12" l="1"/>
  <c r="J19" i="16"/>
  <c r="J25" i="15"/>
  <c r="L122" i="20"/>
  <c r="G22" i="12" s="1"/>
  <c r="H22" i="12" s="1"/>
  <c r="I22" i="12" s="1"/>
  <c r="G123" i="20"/>
  <c r="G126" i="19"/>
  <c r="L125" i="19"/>
  <c r="G25" i="15" s="1"/>
  <c r="H25" i="15" s="1"/>
  <c r="I25" i="15" s="1"/>
  <c r="T171" i="18"/>
  <c r="U170" i="18"/>
  <c r="AM124" i="18"/>
  <c r="BG188" i="18"/>
  <c r="BK187" i="18"/>
  <c r="V170" i="18"/>
  <c r="AN123" i="18"/>
  <c r="AL125" i="18"/>
  <c r="BE187" i="18"/>
  <c r="BI186" i="18"/>
  <c r="BF187" i="18"/>
  <c r="BJ186" i="18"/>
  <c r="BF188" i="17"/>
  <c r="BJ187" i="17"/>
  <c r="V170" i="17"/>
  <c r="T172" i="17"/>
  <c r="BE187" i="17"/>
  <c r="BI186" i="17"/>
  <c r="BG188" i="17"/>
  <c r="BK187" i="17"/>
  <c r="U170" i="17"/>
  <c r="AL124" i="17"/>
  <c r="AN124" i="17"/>
  <c r="AM124" i="17"/>
  <c r="T172" i="13"/>
  <c r="U172" i="13"/>
  <c r="V173" i="13"/>
  <c r="G120" i="7"/>
  <c r="L119" i="7"/>
  <c r="G19" i="16" s="1"/>
  <c r="H19" i="16" s="1"/>
  <c r="I19" i="16" s="1"/>
  <c r="I23" i="12" l="1"/>
  <c r="J26" i="15"/>
  <c r="J20" i="16"/>
  <c r="J23" i="12"/>
  <c r="L123" i="20"/>
  <c r="G23" i="12" s="1"/>
  <c r="H23" i="12" s="1"/>
  <c r="G124" i="20"/>
  <c r="L126" i="19"/>
  <c r="G26" i="15" s="1"/>
  <c r="H26" i="15" s="1"/>
  <c r="I26" i="15" s="1"/>
  <c r="G127" i="19"/>
  <c r="U171" i="18"/>
  <c r="AN124" i="18"/>
  <c r="AL126" i="18"/>
  <c r="T172" i="18"/>
  <c r="BG189" i="18"/>
  <c r="BK188" i="18"/>
  <c r="BF188" i="18"/>
  <c r="BJ187" i="18"/>
  <c r="BE188" i="18"/>
  <c r="BI187" i="18"/>
  <c r="V171" i="18"/>
  <c r="AM125" i="18"/>
  <c r="AM125" i="17"/>
  <c r="BG189" i="17"/>
  <c r="BK188" i="17"/>
  <c r="AL125" i="17"/>
  <c r="V171" i="17"/>
  <c r="BJ188" i="17"/>
  <c r="BF189" i="17"/>
  <c r="AN125" i="17"/>
  <c r="U171" i="17"/>
  <c r="T173" i="17"/>
  <c r="BI187" i="17"/>
  <c r="BE188" i="17"/>
  <c r="T173" i="13"/>
  <c r="U173" i="13"/>
  <c r="V174" i="13"/>
  <c r="L120" i="7"/>
  <c r="G20" i="16" s="1"/>
  <c r="H20" i="16" s="1"/>
  <c r="I20" i="16" s="1"/>
  <c r="G121" i="7"/>
  <c r="J24" i="12" l="1"/>
  <c r="J25" i="12" s="1"/>
  <c r="J21" i="16"/>
  <c r="I24" i="12"/>
  <c r="J27" i="15"/>
  <c r="G125" i="20"/>
  <c r="L124" i="20"/>
  <c r="G24" i="12" s="1"/>
  <c r="H24" i="12" s="1"/>
  <c r="G128" i="19"/>
  <c r="L127" i="19"/>
  <c r="G27" i="15" s="1"/>
  <c r="H27" i="15" s="1"/>
  <c r="I27" i="15" s="1"/>
  <c r="BF189" i="18"/>
  <c r="BJ188" i="18"/>
  <c r="AM126" i="18"/>
  <c r="BG190" i="18"/>
  <c r="BK189" i="18"/>
  <c r="AL127" i="18"/>
  <c r="BI188" i="18"/>
  <c r="BE189" i="18"/>
  <c r="V172" i="18"/>
  <c r="T173" i="18"/>
  <c r="U172" i="18"/>
  <c r="AN125" i="18"/>
  <c r="T174" i="17"/>
  <c r="AN126" i="17"/>
  <c r="BI188" i="17"/>
  <c r="BE189" i="17"/>
  <c r="AM126" i="17"/>
  <c r="U172" i="17"/>
  <c r="BF190" i="17"/>
  <c r="BJ189" i="17"/>
  <c r="AL126" i="17"/>
  <c r="V172" i="17"/>
  <c r="BK189" i="17"/>
  <c r="BG190" i="17"/>
  <c r="U174" i="13"/>
  <c r="V175" i="13"/>
  <c r="T174" i="13"/>
  <c r="G122" i="7"/>
  <c r="L121" i="7"/>
  <c r="G21" i="16" s="1"/>
  <c r="H21" i="16" s="1"/>
  <c r="I21" i="16" s="1"/>
  <c r="J28" i="15" l="1"/>
  <c r="I25" i="12"/>
  <c r="J26" i="12" s="1"/>
  <c r="J22" i="16"/>
  <c r="L125" i="20"/>
  <c r="G25" i="12" s="1"/>
  <c r="H25" i="12" s="1"/>
  <c r="G126" i="20"/>
  <c r="L128" i="19"/>
  <c r="G28" i="15" s="1"/>
  <c r="H28" i="15" s="1"/>
  <c r="I28" i="15" s="1"/>
  <c r="G129" i="19"/>
  <c r="AM127" i="18"/>
  <c r="AN126" i="18"/>
  <c r="V173" i="18"/>
  <c r="BE190" i="18"/>
  <c r="BI189" i="18"/>
  <c r="BK190" i="18"/>
  <c r="BG191" i="18"/>
  <c r="T174" i="18"/>
  <c r="BJ189" i="18"/>
  <c r="BF190" i="18"/>
  <c r="AL128" i="18"/>
  <c r="U173" i="18"/>
  <c r="BF191" i="17"/>
  <c r="BJ190" i="17"/>
  <c r="AM127" i="17"/>
  <c r="BK190" i="17"/>
  <c r="BG191" i="17"/>
  <c r="AL127" i="17"/>
  <c r="U173" i="17"/>
  <c r="BE190" i="17"/>
  <c r="BI189" i="17"/>
  <c r="AN127" i="17"/>
  <c r="V173" i="17"/>
  <c r="T175" i="17"/>
  <c r="T175" i="13"/>
  <c r="U175" i="13"/>
  <c r="V176" i="13"/>
  <c r="L122" i="7"/>
  <c r="G22" i="16" s="1"/>
  <c r="H22" i="16" s="1"/>
  <c r="I22" i="16" s="1"/>
  <c r="G123" i="7"/>
  <c r="J23" i="16" l="1"/>
  <c r="J29" i="15"/>
  <c r="L126" i="20"/>
  <c r="G26" i="12" s="1"/>
  <c r="H26" i="12" s="1"/>
  <c r="I26" i="12" s="1"/>
  <c r="G127" i="20"/>
  <c r="G130" i="19"/>
  <c r="L129" i="19"/>
  <c r="G29" i="15" s="1"/>
  <c r="H29" i="15" s="1"/>
  <c r="I29" i="15" s="1"/>
  <c r="AL129" i="18"/>
  <c r="BF191" i="18"/>
  <c r="BJ190" i="18"/>
  <c r="BE191" i="18"/>
  <c r="BI190" i="18"/>
  <c r="U174" i="18"/>
  <c r="T175" i="18"/>
  <c r="AM128" i="18"/>
  <c r="AN127" i="18"/>
  <c r="BG192" i="18"/>
  <c r="BK191" i="18"/>
  <c r="V174" i="18"/>
  <c r="AL128" i="17"/>
  <c r="BG192" i="17"/>
  <c r="BK191" i="17"/>
  <c r="AM128" i="17"/>
  <c r="T176" i="17"/>
  <c r="AN128" i="17"/>
  <c r="BE191" i="17"/>
  <c r="BI190" i="17"/>
  <c r="BF192" i="17"/>
  <c r="BJ191" i="17"/>
  <c r="V174" i="17"/>
  <c r="U174" i="17"/>
  <c r="T176" i="13"/>
  <c r="V177" i="13"/>
  <c r="U176" i="13"/>
  <c r="G124" i="7"/>
  <c r="L123" i="7"/>
  <c r="G23" i="16" s="1"/>
  <c r="H23" i="16" s="1"/>
  <c r="I23" i="16" s="1"/>
  <c r="I27" i="12" l="1"/>
  <c r="J27" i="12"/>
  <c r="J28" i="12" s="1"/>
  <c r="J30" i="15"/>
  <c r="J24" i="16"/>
  <c r="L127" i="20"/>
  <c r="G27" i="12" s="1"/>
  <c r="H27" i="12" s="1"/>
  <c r="G128" i="20"/>
  <c r="L130" i="19"/>
  <c r="G30" i="15" s="1"/>
  <c r="H30" i="15" s="1"/>
  <c r="I30" i="15" s="1"/>
  <c r="G131" i="19"/>
  <c r="V175" i="18"/>
  <c r="AM129" i="18"/>
  <c r="BG193" i="18"/>
  <c r="BK192" i="18"/>
  <c r="U175" i="18"/>
  <c r="BE192" i="18"/>
  <c r="BI191" i="18"/>
  <c r="AL130" i="18"/>
  <c r="AN128" i="18"/>
  <c r="T176" i="18"/>
  <c r="BF192" i="18"/>
  <c r="BJ191" i="18"/>
  <c r="T177" i="17"/>
  <c r="AL129" i="17"/>
  <c r="AN129" i="17"/>
  <c r="AM129" i="17"/>
  <c r="U175" i="17"/>
  <c r="V175" i="17"/>
  <c r="BJ192" i="17"/>
  <c r="BF193" i="17"/>
  <c r="BI191" i="17"/>
  <c r="BE192" i="17"/>
  <c r="BG193" i="17"/>
  <c r="BK192" i="17"/>
  <c r="T177" i="13"/>
  <c r="V178" i="13"/>
  <c r="U177" i="13"/>
  <c r="L124" i="7"/>
  <c r="G24" i="16" s="1"/>
  <c r="H24" i="16" s="1"/>
  <c r="I24" i="16" s="1"/>
  <c r="G125" i="7"/>
  <c r="J25" i="16" l="1"/>
  <c r="J31" i="15"/>
  <c r="G129" i="20"/>
  <c r="L128" i="20"/>
  <c r="G28" i="12" s="1"/>
  <c r="H28" i="12" s="1"/>
  <c r="I28" i="12" s="1"/>
  <c r="G132" i="19"/>
  <c r="L131" i="19"/>
  <c r="G31" i="15" s="1"/>
  <c r="H31" i="15" s="1"/>
  <c r="I31" i="15" s="1"/>
  <c r="BF193" i="18"/>
  <c r="BJ192" i="18"/>
  <c r="V176" i="18"/>
  <c r="AN129" i="18"/>
  <c r="U176" i="18"/>
  <c r="BG194" i="18"/>
  <c r="BK193" i="18"/>
  <c r="T177" i="18"/>
  <c r="AL131" i="18"/>
  <c r="BI192" i="18"/>
  <c r="BE193" i="18"/>
  <c r="AM130" i="18"/>
  <c r="T178" i="17"/>
  <c r="BK193" i="17"/>
  <c r="BG194" i="17"/>
  <c r="BE193" i="17"/>
  <c r="BI192" i="17"/>
  <c r="AN130" i="17"/>
  <c r="BJ193" i="17"/>
  <c r="BF194" i="17"/>
  <c r="V176" i="17"/>
  <c r="U176" i="17"/>
  <c r="AM130" i="17"/>
  <c r="AL130" i="17"/>
  <c r="V179" i="13"/>
  <c r="U178" i="13"/>
  <c r="T178" i="13"/>
  <c r="G126" i="7"/>
  <c r="L125" i="7"/>
  <c r="G25" i="16" s="1"/>
  <c r="H25" i="16" s="1"/>
  <c r="I25" i="16" s="1"/>
  <c r="J29" i="12" l="1"/>
  <c r="J26" i="16"/>
  <c r="J32" i="15"/>
  <c r="L129" i="20"/>
  <c r="G29" i="12" s="1"/>
  <c r="H29" i="12" s="1"/>
  <c r="I29" i="12" s="1"/>
  <c r="G130" i="20"/>
  <c r="G133" i="19"/>
  <c r="L132" i="19"/>
  <c r="G32" i="15" s="1"/>
  <c r="H32" i="15" s="1"/>
  <c r="I32" i="15" s="1"/>
  <c r="BJ193" i="18"/>
  <c r="BF194" i="18"/>
  <c r="AN130" i="18"/>
  <c r="T178" i="18"/>
  <c r="U177" i="18"/>
  <c r="V177" i="18"/>
  <c r="AL132" i="18"/>
  <c r="BK194" i="18"/>
  <c r="BG195" i="18"/>
  <c r="AM131" i="18"/>
  <c r="BE194" i="18"/>
  <c r="BI193" i="18"/>
  <c r="AL131" i="17"/>
  <c r="T179" i="17"/>
  <c r="BF195" i="17"/>
  <c r="BJ194" i="17"/>
  <c r="V177" i="17"/>
  <c r="BE194" i="17"/>
  <c r="BI193" i="17"/>
  <c r="U177" i="17"/>
  <c r="AN131" i="17"/>
  <c r="AM131" i="17"/>
  <c r="BG195" i="17"/>
  <c r="BK194" i="17"/>
  <c r="T179" i="13"/>
  <c r="V180" i="13"/>
  <c r="U179" i="13"/>
  <c r="L126" i="7"/>
  <c r="G26" i="16" s="1"/>
  <c r="H26" i="16" s="1"/>
  <c r="I26" i="16" s="1"/>
  <c r="G127" i="7"/>
  <c r="J33" i="15" l="1"/>
  <c r="J27" i="16"/>
  <c r="J30" i="12"/>
  <c r="L130" i="20"/>
  <c r="G30" i="12" s="1"/>
  <c r="H30" i="12" s="1"/>
  <c r="I30" i="12" s="1"/>
  <c r="G131" i="20"/>
  <c r="G134" i="19"/>
  <c r="L133" i="19"/>
  <c r="G33" i="15" s="1"/>
  <c r="H33" i="15" s="1"/>
  <c r="I33" i="15" s="1"/>
  <c r="BK195" i="18"/>
  <c r="BG196" i="18"/>
  <c r="BE195" i="18"/>
  <c r="BI194" i="18"/>
  <c r="BF195" i="18"/>
  <c r="BJ194" i="18"/>
  <c r="V178" i="18"/>
  <c r="T179" i="18"/>
  <c r="AM132" i="18"/>
  <c r="AL133" i="18"/>
  <c r="U178" i="18"/>
  <c r="AN131" i="18"/>
  <c r="BE195" i="17"/>
  <c r="BI194" i="17"/>
  <c r="AL132" i="17"/>
  <c r="U178" i="17"/>
  <c r="V178" i="17"/>
  <c r="BG196" i="17"/>
  <c r="BK195" i="17"/>
  <c r="AM132" i="17"/>
  <c r="BF196" i="17"/>
  <c r="BJ195" i="17"/>
  <c r="AN132" i="17"/>
  <c r="T180" i="17"/>
  <c r="T180" i="13"/>
  <c r="U180" i="13"/>
  <c r="V181" i="13"/>
  <c r="G128" i="7"/>
  <c r="L127" i="7"/>
  <c r="G27" i="16" s="1"/>
  <c r="H27" i="16" s="1"/>
  <c r="I27" i="16" s="1"/>
  <c r="J31" i="12" l="1"/>
  <c r="J28" i="16"/>
  <c r="J34" i="15"/>
  <c r="L131" i="20"/>
  <c r="G31" i="12" s="1"/>
  <c r="H31" i="12" s="1"/>
  <c r="I31" i="12" s="1"/>
  <c r="G132" i="20"/>
  <c r="G135" i="19"/>
  <c r="L134" i="19"/>
  <c r="G34" i="15" s="1"/>
  <c r="H34" i="15" s="1"/>
  <c r="I34" i="15" s="1"/>
  <c r="U179" i="18"/>
  <c r="V179" i="18"/>
  <c r="BG197" i="18"/>
  <c r="BK196" i="18"/>
  <c r="T180" i="18"/>
  <c r="AN132" i="18"/>
  <c r="AM133" i="18"/>
  <c r="AL134" i="18"/>
  <c r="BF196" i="18"/>
  <c r="BJ195" i="18"/>
  <c r="BE196" i="18"/>
  <c r="BI195" i="18"/>
  <c r="BI195" i="17"/>
  <c r="BE196" i="17"/>
  <c r="T181" i="17"/>
  <c r="BJ196" i="17"/>
  <c r="BF197" i="17"/>
  <c r="BG197" i="17"/>
  <c r="BK196" i="17"/>
  <c r="V179" i="17"/>
  <c r="AL133" i="17"/>
  <c r="AM133" i="17"/>
  <c r="AN133" i="17"/>
  <c r="U179" i="17"/>
  <c r="T181" i="13"/>
  <c r="U181" i="13"/>
  <c r="V182" i="13"/>
  <c r="L128" i="7"/>
  <c r="G28" i="16" s="1"/>
  <c r="H28" i="16" s="1"/>
  <c r="I28" i="16" s="1"/>
  <c r="G129" i="7"/>
  <c r="J35" i="15" l="1"/>
  <c r="J29" i="16"/>
  <c r="J32" i="12"/>
  <c r="G133" i="20"/>
  <c r="L132" i="20"/>
  <c r="G32" i="12" s="1"/>
  <c r="H32" i="12" s="1"/>
  <c r="I32" i="12" s="1"/>
  <c r="G136" i="19"/>
  <c r="L135" i="19"/>
  <c r="G35" i="15" s="1"/>
  <c r="H35" i="15" s="1"/>
  <c r="I35" i="15" s="1"/>
  <c r="AL135" i="18"/>
  <c r="U180" i="18"/>
  <c r="BG198" i="18"/>
  <c r="BK197" i="18"/>
  <c r="BF197" i="18"/>
  <c r="BJ196" i="18"/>
  <c r="AM134" i="18"/>
  <c r="BI196" i="18"/>
  <c r="BE197" i="18"/>
  <c r="T181" i="18"/>
  <c r="AN133" i="18"/>
  <c r="V180" i="18"/>
  <c r="AM134" i="17"/>
  <c r="BK197" i="17"/>
  <c r="BG198" i="17"/>
  <c r="U180" i="17"/>
  <c r="V180" i="17"/>
  <c r="T182" i="17"/>
  <c r="AN134" i="17"/>
  <c r="BI196" i="17"/>
  <c r="BE197" i="17"/>
  <c r="AL134" i="17"/>
  <c r="BF198" i="17"/>
  <c r="BJ197" i="17"/>
  <c r="V183" i="13"/>
  <c r="U182" i="13"/>
  <c r="T182" i="13"/>
  <c r="G130" i="7"/>
  <c r="L129" i="7"/>
  <c r="G29" i="16" s="1"/>
  <c r="H29" i="16" s="1"/>
  <c r="I29" i="16" s="1"/>
  <c r="J33" i="12" l="1"/>
  <c r="J30" i="16"/>
  <c r="J36" i="15"/>
  <c r="L133" i="20"/>
  <c r="G33" i="12" s="1"/>
  <c r="H33" i="12" s="1"/>
  <c r="I33" i="12" s="1"/>
  <c r="G134" i="20"/>
  <c r="L136" i="19"/>
  <c r="G36" i="15" s="1"/>
  <c r="H36" i="15" s="1"/>
  <c r="I36" i="15" s="1"/>
  <c r="G137" i="19"/>
  <c r="T182" i="18"/>
  <c r="BK198" i="18"/>
  <c r="BG199" i="18"/>
  <c r="U181" i="18"/>
  <c r="AN134" i="18"/>
  <c r="AM135" i="18"/>
  <c r="BJ197" i="18"/>
  <c r="BF198" i="18"/>
  <c r="AL136" i="18"/>
  <c r="V181" i="18"/>
  <c r="BE198" i="18"/>
  <c r="BI197" i="18"/>
  <c r="BE198" i="17"/>
  <c r="BI197" i="17"/>
  <c r="V181" i="17"/>
  <c r="T183" i="17"/>
  <c r="BK198" i="17"/>
  <c r="BG199" i="17"/>
  <c r="AL135" i="17"/>
  <c r="AN135" i="17"/>
  <c r="BF199" i="17"/>
  <c r="BJ198" i="17"/>
  <c r="U181" i="17"/>
  <c r="AM135" i="17"/>
  <c r="T183" i="13"/>
  <c r="V184" i="13"/>
  <c r="U183" i="13"/>
  <c r="L130" i="7"/>
  <c r="G30" i="16" s="1"/>
  <c r="H30" i="16" s="1"/>
  <c r="I30" i="16" s="1"/>
  <c r="G131" i="7"/>
  <c r="J37" i="15" l="1"/>
  <c r="J31" i="16"/>
  <c r="J34" i="12"/>
  <c r="L134" i="20"/>
  <c r="G34" i="12" s="1"/>
  <c r="H34" i="12" s="1"/>
  <c r="I34" i="12" s="1"/>
  <c r="G135" i="20"/>
  <c r="G138" i="19"/>
  <c r="L137" i="19"/>
  <c r="G37" i="15" s="1"/>
  <c r="H37" i="15" s="1"/>
  <c r="I37" i="15" s="1"/>
  <c r="V182" i="18"/>
  <c r="AN135" i="18"/>
  <c r="T183" i="18"/>
  <c r="BE199" i="18"/>
  <c r="BI198" i="18"/>
  <c r="AL137" i="18"/>
  <c r="BG200" i="18"/>
  <c r="BK199" i="18"/>
  <c r="BJ198" i="18"/>
  <c r="BF199" i="18"/>
  <c r="AM136" i="18"/>
  <c r="U182" i="18"/>
  <c r="AN136" i="17"/>
  <c r="BG200" i="17"/>
  <c r="BK199" i="17"/>
  <c r="V182" i="17"/>
  <c r="AM136" i="17"/>
  <c r="BF200" i="17"/>
  <c r="BJ199" i="17"/>
  <c r="T184" i="17"/>
  <c r="U182" i="17"/>
  <c r="AL136" i="17"/>
  <c r="BE199" i="17"/>
  <c r="BI198" i="17"/>
  <c r="T184" i="13"/>
  <c r="U184" i="13"/>
  <c r="V185" i="13"/>
  <c r="G132" i="7"/>
  <c r="L131" i="7"/>
  <c r="G31" i="16" s="1"/>
  <c r="H31" i="16" s="1"/>
  <c r="I31" i="16" s="1"/>
  <c r="J35" i="12" l="1"/>
  <c r="J32" i="16"/>
  <c r="J38" i="15"/>
  <c r="L135" i="20"/>
  <c r="G35" i="12" s="1"/>
  <c r="H35" i="12" s="1"/>
  <c r="I35" i="12" s="1"/>
  <c r="G136" i="20"/>
  <c r="G139" i="19"/>
  <c r="L138" i="19"/>
  <c r="G38" i="15" s="1"/>
  <c r="H38" i="15" s="1"/>
  <c r="I38" i="15" s="1"/>
  <c r="AL138" i="18"/>
  <c r="BE200" i="18"/>
  <c r="BI199" i="18"/>
  <c r="V183" i="18"/>
  <c r="T184" i="18"/>
  <c r="U183" i="18"/>
  <c r="AM137" i="18"/>
  <c r="BF200" i="18"/>
  <c r="BJ199" i="18"/>
  <c r="BG201" i="18"/>
  <c r="BK200" i="18"/>
  <c r="AN136" i="18"/>
  <c r="AM137" i="17"/>
  <c r="BI199" i="17"/>
  <c r="BE200" i="17"/>
  <c r="AL137" i="17"/>
  <c r="V183" i="17"/>
  <c r="AN137" i="17"/>
  <c r="T185" i="17"/>
  <c r="U183" i="17"/>
  <c r="BJ200" i="17"/>
  <c r="BF201" i="17"/>
  <c r="BG201" i="17"/>
  <c r="BK200" i="17"/>
  <c r="T185" i="13"/>
  <c r="U185" i="13"/>
  <c r="V186" i="13"/>
  <c r="L132" i="7"/>
  <c r="G32" i="16" s="1"/>
  <c r="H32" i="16" s="1"/>
  <c r="I32" i="16" s="1"/>
  <c r="G133" i="7"/>
  <c r="J39" i="15" l="1"/>
  <c r="J33" i="16"/>
  <c r="J36" i="12"/>
  <c r="G137" i="20"/>
  <c r="L136" i="20"/>
  <c r="G36" i="12" s="1"/>
  <c r="H36" i="12" s="1"/>
  <c r="I36" i="12" s="1"/>
  <c r="G140" i="19"/>
  <c r="L139" i="19"/>
  <c r="G39" i="15" s="1"/>
  <c r="H39" i="15" s="1"/>
  <c r="I39" i="15" s="1"/>
  <c r="BG202" i="18"/>
  <c r="BK201" i="18"/>
  <c r="AM138" i="18"/>
  <c r="U184" i="18"/>
  <c r="AL139" i="18"/>
  <c r="BI200" i="18"/>
  <c r="BE201" i="18"/>
  <c r="V184" i="18"/>
  <c r="BF201" i="18"/>
  <c r="BJ200" i="18"/>
  <c r="AN137" i="18"/>
  <c r="T185" i="18"/>
  <c r="BK201" i="17"/>
  <c r="BG202" i="17"/>
  <c r="AL138" i="17"/>
  <c r="AN138" i="17"/>
  <c r="BE201" i="17"/>
  <c r="BI200" i="17"/>
  <c r="BJ201" i="17"/>
  <c r="BF202" i="17"/>
  <c r="U184" i="17"/>
  <c r="T186" i="17"/>
  <c r="V184" i="17"/>
  <c r="AM138" i="17"/>
  <c r="U186" i="13"/>
  <c r="V187" i="13"/>
  <c r="T186" i="13"/>
  <c r="G134" i="7"/>
  <c r="L133" i="7"/>
  <c r="G33" i="16" s="1"/>
  <c r="H33" i="16" s="1"/>
  <c r="I33" i="16" s="1"/>
  <c r="J37" i="12" l="1"/>
  <c r="J34" i="16"/>
  <c r="J40" i="15"/>
  <c r="L137" i="20"/>
  <c r="G37" i="12" s="1"/>
  <c r="H37" i="12" s="1"/>
  <c r="I37" i="12" s="1"/>
  <c r="G138" i="20"/>
  <c r="G141" i="19"/>
  <c r="L140" i="19"/>
  <c r="G40" i="15" s="1"/>
  <c r="H40" i="15" s="1"/>
  <c r="I40" i="15" s="1"/>
  <c r="V185" i="18"/>
  <c r="T186" i="18"/>
  <c r="AN138" i="18"/>
  <c r="BJ201" i="18"/>
  <c r="BF202" i="18"/>
  <c r="BI201" i="18"/>
  <c r="BE202" i="18"/>
  <c r="AL140" i="18"/>
  <c r="U185" i="18"/>
  <c r="AM139" i="18"/>
  <c r="BK202" i="18"/>
  <c r="BG203" i="18"/>
  <c r="AM139" i="17"/>
  <c r="AN139" i="17"/>
  <c r="V185" i="17"/>
  <c r="BG203" i="17"/>
  <c r="BK202" i="17"/>
  <c r="U185" i="17"/>
  <c r="BF203" i="17"/>
  <c r="BJ202" i="17"/>
  <c r="T187" i="17"/>
  <c r="BE202" i="17"/>
  <c r="BI201" i="17"/>
  <c r="AL139" i="17"/>
  <c r="T187" i="13"/>
  <c r="U187" i="13"/>
  <c r="V188" i="13"/>
  <c r="L134" i="7"/>
  <c r="G34" i="16" s="1"/>
  <c r="H34" i="16" s="1"/>
  <c r="I34" i="16" s="1"/>
  <c r="G135" i="7"/>
  <c r="J41" i="15" l="1"/>
  <c r="J35" i="16"/>
  <c r="J38" i="12"/>
  <c r="L138" i="20"/>
  <c r="G38" i="12" s="1"/>
  <c r="H38" i="12" s="1"/>
  <c r="I38" i="12" s="1"/>
  <c r="G139" i="20"/>
  <c r="G142" i="19"/>
  <c r="L141" i="19"/>
  <c r="G41" i="15" s="1"/>
  <c r="H41" i="15" s="1"/>
  <c r="I41" i="15" s="1"/>
  <c r="AL141" i="18"/>
  <c r="V186" i="18"/>
  <c r="BG204" i="18"/>
  <c r="BK203" i="18"/>
  <c r="AM140" i="18"/>
  <c r="BE203" i="18"/>
  <c r="BI202" i="18"/>
  <c r="BF203" i="18"/>
  <c r="BJ202" i="18"/>
  <c r="U186" i="18"/>
  <c r="T187" i="18"/>
  <c r="AN139" i="18"/>
  <c r="AL140" i="17"/>
  <c r="V186" i="17"/>
  <c r="T188" i="17"/>
  <c r="BF204" i="17"/>
  <c r="BJ203" i="17"/>
  <c r="AM140" i="17"/>
  <c r="BE203" i="17"/>
  <c r="BI202" i="17"/>
  <c r="U186" i="17"/>
  <c r="BG204" i="17"/>
  <c r="BK203" i="17"/>
  <c r="AN140" i="17"/>
  <c r="U188" i="13"/>
  <c r="V189" i="13"/>
  <c r="T188" i="13"/>
  <c r="G136" i="7"/>
  <c r="L135" i="7"/>
  <c r="G35" i="16" s="1"/>
  <c r="H35" i="16" s="1"/>
  <c r="I35" i="16" s="1"/>
  <c r="I39" i="12" l="1"/>
  <c r="J39" i="12"/>
  <c r="J36" i="16"/>
  <c r="J42" i="15"/>
  <c r="L139" i="20"/>
  <c r="G39" i="12" s="1"/>
  <c r="H39" i="12" s="1"/>
  <c r="G140" i="20"/>
  <c r="G143" i="19"/>
  <c r="L142" i="19"/>
  <c r="G42" i="15" s="1"/>
  <c r="H42" i="15" s="1"/>
  <c r="I42" i="15" s="1"/>
  <c r="BE204" i="18"/>
  <c r="BI203" i="18"/>
  <c r="AM141" i="18"/>
  <c r="BG205" i="18"/>
  <c r="BK204" i="18"/>
  <c r="T188" i="18"/>
  <c r="BF204" i="18"/>
  <c r="BJ203" i="18"/>
  <c r="AL142" i="18"/>
  <c r="AN140" i="18"/>
  <c r="U187" i="18"/>
  <c r="V187" i="18"/>
  <c r="BG205" i="17"/>
  <c r="BK204" i="17"/>
  <c r="U187" i="17"/>
  <c r="BI203" i="17"/>
  <c r="BE204" i="17"/>
  <c r="AL141" i="17"/>
  <c r="BJ204" i="17"/>
  <c r="BF205" i="17"/>
  <c r="T189" i="17"/>
  <c r="AN141" i="17"/>
  <c r="AM141" i="17"/>
  <c r="V187" i="17"/>
  <c r="T189" i="13"/>
  <c r="U189" i="13"/>
  <c r="V190" i="13"/>
  <c r="L136" i="7"/>
  <c r="G36" i="16" s="1"/>
  <c r="H36" i="16" s="1"/>
  <c r="I36" i="16" s="1"/>
  <c r="G137" i="7"/>
  <c r="J43" i="15" l="1"/>
  <c r="J37" i="16"/>
  <c r="I40" i="12"/>
  <c r="J40" i="12"/>
  <c r="G141" i="20"/>
  <c r="L140" i="20"/>
  <c r="G40" i="12" s="1"/>
  <c r="H40" i="12" s="1"/>
  <c r="G144" i="19"/>
  <c r="L143" i="19"/>
  <c r="G43" i="15" s="1"/>
  <c r="H43" i="15" s="1"/>
  <c r="I43" i="15" s="1"/>
  <c r="AN141" i="18"/>
  <c r="BI204" i="18"/>
  <c r="BE205" i="18"/>
  <c r="BF205" i="18"/>
  <c r="BJ204" i="18"/>
  <c r="BG206" i="18"/>
  <c r="BK205" i="18"/>
  <c r="V188" i="18"/>
  <c r="U188" i="18"/>
  <c r="AL143" i="18"/>
  <c r="T189" i="18"/>
  <c r="AM142" i="18"/>
  <c r="V188" i="17"/>
  <c r="AN142" i="17"/>
  <c r="AL142" i="17"/>
  <c r="BI204" i="17"/>
  <c r="BE205" i="17"/>
  <c r="U188" i="17"/>
  <c r="AM142" i="17"/>
  <c r="T190" i="17"/>
  <c r="BF206" i="17"/>
  <c r="BJ205" i="17"/>
  <c r="BK205" i="17"/>
  <c r="BG206" i="17"/>
  <c r="V191" i="13"/>
  <c r="T190" i="13"/>
  <c r="U190" i="13"/>
  <c r="G138" i="7"/>
  <c r="L137" i="7"/>
  <c r="G37" i="16" s="1"/>
  <c r="H37" i="16" s="1"/>
  <c r="I37" i="16" s="1"/>
  <c r="I41" i="12" l="1"/>
  <c r="J41" i="12"/>
  <c r="J42" i="12" s="1"/>
  <c r="J44" i="15"/>
  <c r="J38" i="16"/>
  <c r="L141" i="20"/>
  <c r="G41" i="12" s="1"/>
  <c r="H41" i="12" s="1"/>
  <c r="G142" i="20"/>
  <c r="L144" i="19"/>
  <c r="G44" i="15" s="1"/>
  <c r="H44" i="15" s="1"/>
  <c r="I44" i="15" s="1"/>
  <c r="G145" i="19"/>
  <c r="T190" i="18"/>
  <c r="V189" i="18"/>
  <c r="AN142" i="18"/>
  <c r="BK206" i="18"/>
  <c r="BG207" i="18"/>
  <c r="AM143" i="18"/>
  <c r="AL144" i="18"/>
  <c r="U189" i="18"/>
  <c r="BJ205" i="18"/>
  <c r="BF206" i="18"/>
  <c r="BE206" i="18"/>
  <c r="BI205" i="18"/>
  <c r="BK206" i="17"/>
  <c r="BG207" i="17"/>
  <c r="BF207" i="17"/>
  <c r="BJ206" i="17"/>
  <c r="V189" i="17"/>
  <c r="T191" i="17"/>
  <c r="U189" i="17"/>
  <c r="AN143" i="17"/>
  <c r="AM143" i="17"/>
  <c r="BE206" i="17"/>
  <c r="BI205" i="17"/>
  <c r="AL143" i="17"/>
  <c r="T191" i="13"/>
  <c r="U191" i="13"/>
  <c r="V192" i="13"/>
  <c r="L138" i="7"/>
  <c r="G38" i="16" s="1"/>
  <c r="H38" i="16" s="1"/>
  <c r="I38" i="16" s="1"/>
  <c r="G139" i="7"/>
  <c r="J39" i="16" l="1"/>
  <c r="J45" i="15"/>
  <c r="I42" i="12"/>
  <c r="J43" i="12" s="1"/>
  <c r="L142" i="20"/>
  <c r="G42" i="12" s="1"/>
  <c r="H42" i="12" s="1"/>
  <c r="G143" i="20"/>
  <c r="G146" i="19"/>
  <c r="L145" i="19"/>
  <c r="G45" i="15" s="1"/>
  <c r="H45" i="15" s="1"/>
  <c r="I45" i="15" s="1"/>
  <c r="BE207" i="18"/>
  <c r="BI206" i="18"/>
  <c r="AN143" i="18"/>
  <c r="V190" i="18"/>
  <c r="U190" i="18"/>
  <c r="AL145" i="18"/>
  <c r="BG208" i="18"/>
  <c r="BK207" i="18"/>
  <c r="T191" i="18"/>
  <c r="AM144" i="18"/>
  <c r="BF207" i="18"/>
  <c r="BJ206" i="18"/>
  <c r="U190" i="17"/>
  <c r="V190" i="17"/>
  <c r="AM144" i="17"/>
  <c r="AN144" i="17"/>
  <c r="BG208" i="17"/>
  <c r="BK207" i="17"/>
  <c r="AL144" i="17"/>
  <c r="BE207" i="17"/>
  <c r="BI206" i="17"/>
  <c r="BF208" i="17"/>
  <c r="BJ207" i="17"/>
  <c r="T192" i="17"/>
  <c r="T192" i="13"/>
  <c r="U192" i="13"/>
  <c r="V193" i="13"/>
  <c r="L139" i="7"/>
  <c r="G39" i="16" s="1"/>
  <c r="H39" i="16" s="1"/>
  <c r="I39" i="16" s="1"/>
  <c r="G140" i="7"/>
  <c r="J46" i="15" l="1"/>
  <c r="J40" i="16"/>
  <c r="L143" i="20"/>
  <c r="G43" i="12" s="1"/>
  <c r="H43" i="12" s="1"/>
  <c r="I43" i="12" s="1"/>
  <c r="G144" i="20"/>
  <c r="G147" i="19"/>
  <c r="L146" i="19"/>
  <c r="G46" i="15" s="1"/>
  <c r="H46" i="15" s="1"/>
  <c r="I46" i="15" s="1"/>
  <c r="BG209" i="18"/>
  <c r="BK208" i="18"/>
  <c r="U191" i="18"/>
  <c r="BE208" i="18"/>
  <c r="BI207" i="18"/>
  <c r="AM145" i="18"/>
  <c r="AN144" i="18"/>
  <c r="BF208" i="18"/>
  <c r="BJ207" i="18"/>
  <c r="T192" i="18"/>
  <c r="AL146" i="18"/>
  <c r="V191" i="18"/>
  <c r="T193" i="17"/>
  <c r="BG209" i="17"/>
  <c r="BK208" i="17"/>
  <c r="AM145" i="17"/>
  <c r="U191" i="17"/>
  <c r="AL145" i="17"/>
  <c r="BJ208" i="17"/>
  <c r="BF209" i="17"/>
  <c r="BI207" i="17"/>
  <c r="BE208" i="17"/>
  <c r="AN145" i="17"/>
  <c r="V191" i="17"/>
  <c r="U193" i="13"/>
  <c r="V194" i="13"/>
  <c r="T193" i="13"/>
  <c r="L140" i="7"/>
  <c r="G40" i="16" s="1"/>
  <c r="H40" i="16" s="1"/>
  <c r="I40" i="16" s="1"/>
  <c r="G141" i="7"/>
  <c r="J44" i="12" l="1"/>
  <c r="J41" i="16"/>
  <c r="J47" i="15"/>
  <c r="G145" i="20"/>
  <c r="L144" i="20"/>
  <c r="G44" i="12" s="1"/>
  <c r="H44" i="12" s="1"/>
  <c r="I44" i="12" s="1"/>
  <c r="G148" i="19"/>
  <c r="L147" i="19"/>
  <c r="G47" i="15" s="1"/>
  <c r="H47" i="15" s="1"/>
  <c r="I47" i="15" s="1"/>
  <c r="BF209" i="18"/>
  <c r="BJ208" i="18"/>
  <c r="BI208" i="18"/>
  <c r="BE209" i="18"/>
  <c r="T193" i="18"/>
  <c r="AN145" i="18"/>
  <c r="AL147" i="18"/>
  <c r="AM146" i="18"/>
  <c r="BG210" i="18"/>
  <c r="BK209" i="18"/>
  <c r="V192" i="18"/>
  <c r="U192" i="18"/>
  <c r="T194" i="17"/>
  <c r="AN146" i="17"/>
  <c r="BE209" i="17"/>
  <c r="BI208" i="17"/>
  <c r="AL146" i="17"/>
  <c r="U192" i="17"/>
  <c r="AM146" i="17"/>
  <c r="V192" i="17"/>
  <c r="BJ209" i="17"/>
  <c r="BF210" i="17"/>
  <c r="BK209" i="17"/>
  <c r="BG210" i="17"/>
  <c r="T194" i="13"/>
  <c r="U194" i="13"/>
  <c r="V195" i="13"/>
  <c r="G142" i="7"/>
  <c r="L141" i="7"/>
  <c r="G41" i="16" s="1"/>
  <c r="H41" i="16" s="1"/>
  <c r="I41" i="16" s="1"/>
  <c r="J48" i="15" l="1"/>
  <c r="J42" i="16"/>
  <c r="J45" i="12"/>
  <c r="L145" i="20"/>
  <c r="G45" i="12" s="1"/>
  <c r="H45" i="12" s="1"/>
  <c r="I45" i="12" s="1"/>
  <c r="G146" i="20"/>
  <c r="G149" i="19"/>
  <c r="L148" i="19"/>
  <c r="G48" i="15" s="1"/>
  <c r="H48" i="15" s="1"/>
  <c r="I48" i="15" s="1"/>
  <c r="AN146" i="18"/>
  <c r="BK210" i="18"/>
  <c r="BG211" i="18"/>
  <c r="BE210" i="18"/>
  <c r="BI209" i="18"/>
  <c r="BJ209" i="18"/>
  <c r="BF210" i="18"/>
  <c r="V193" i="18"/>
  <c r="AM147" i="18"/>
  <c r="AL148" i="18"/>
  <c r="U193" i="18"/>
  <c r="T194" i="18"/>
  <c r="U193" i="17"/>
  <c r="BG211" i="17"/>
  <c r="BK210" i="17"/>
  <c r="AN147" i="17"/>
  <c r="AL147" i="17"/>
  <c r="BE210" i="17"/>
  <c r="BI209" i="17"/>
  <c r="AM147" i="17"/>
  <c r="BF211" i="17"/>
  <c r="BJ210" i="17"/>
  <c r="V193" i="17"/>
  <c r="T195" i="17"/>
  <c r="T195" i="13"/>
  <c r="V196" i="13"/>
  <c r="U195" i="13"/>
  <c r="L142" i="7"/>
  <c r="G42" i="16" s="1"/>
  <c r="H42" i="16" s="1"/>
  <c r="I42" i="16" s="1"/>
  <c r="G143" i="7"/>
  <c r="J46" i="12" l="1"/>
  <c r="J43" i="16"/>
  <c r="J49" i="15"/>
  <c r="G147" i="20"/>
  <c r="L146" i="20"/>
  <c r="G46" i="12" s="1"/>
  <c r="H46" i="12" s="1"/>
  <c r="I46" i="12" s="1"/>
  <c r="G150" i="19"/>
  <c r="L149" i="19"/>
  <c r="G49" i="15" s="1"/>
  <c r="H49" i="15" s="1"/>
  <c r="I49" i="15" s="1"/>
  <c r="U194" i="18"/>
  <c r="BE211" i="18"/>
  <c r="BI210" i="18"/>
  <c r="V194" i="18"/>
  <c r="T195" i="18"/>
  <c r="AM148" i="18"/>
  <c r="BF211" i="18"/>
  <c r="BJ210" i="18"/>
  <c r="BK211" i="18"/>
  <c r="BG212" i="18"/>
  <c r="AL149" i="18"/>
  <c r="AN147" i="18"/>
  <c r="BF212" i="17"/>
  <c r="BJ211" i="17"/>
  <c r="BG212" i="17"/>
  <c r="BK211" i="17"/>
  <c r="U194" i="17"/>
  <c r="AM148" i="17"/>
  <c r="BE211" i="17"/>
  <c r="BI210" i="17"/>
  <c r="AN148" i="17"/>
  <c r="T196" i="17"/>
  <c r="V194" i="17"/>
  <c r="AL148" i="17"/>
  <c r="V197" i="13"/>
  <c r="U196" i="13"/>
  <c r="T196" i="13"/>
  <c r="G144" i="7"/>
  <c r="L143" i="7"/>
  <c r="G43" i="16" s="1"/>
  <c r="H43" i="16" s="1"/>
  <c r="I43" i="16" s="1"/>
  <c r="J50" i="15" l="1"/>
  <c r="J44" i="16"/>
  <c r="J47" i="12"/>
  <c r="L147" i="20"/>
  <c r="G47" i="12" s="1"/>
  <c r="H47" i="12" s="1"/>
  <c r="I47" i="12" s="1"/>
  <c r="G148" i="20"/>
  <c r="G151" i="19"/>
  <c r="L150" i="19"/>
  <c r="G50" i="15" s="1"/>
  <c r="H50" i="15" s="1"/>
  <c r="I50" i="15" s="1"/>
  <c r="AM149" i="18"/>
  <c r="V195" i="18"/>
  <c r="U195" i="18"/>
  <c r="AN148" i="18"/>
  <c r="BG213" i="18"/>
  <c r="BK212" i="18"/>
  <c r="T196" i="18"/>
  <c r="AL150" i="18"/>
  <c r="BF212" i="18"/>
  <c r="BJ211" i="18"/>
  <c r="BE212" i="18"/>
  <c r="BI211" i="18"/>
  <c r="BJ212" i="17"/>
  <c r="BF213" i="17"/>
  <c r="V195" i="17"/>
  <c r="AN149" i="17"/>
  <c r="AM149" i="17"/>
  <c r="BI211" i="17"/>
  <c r="BE212" i="17"/>
  <c r="U195" i="17"/>
  <c r="BG213" i="17"/>
  <c r="BK212" i="17"/>
  <c r="AL149" i="17"/>
  <c r="T197" i="17"/>
  <c r="V198" i="13"/>
  <c r="T197" i="13"/>
  <c r="U197" i="13"/>
  <c r="L144" i="7"/>
  <c r="G44" i="16" s="1"/>
  <c r="H44" i="16" s="1"/>
  <c r="I44" i="16" s="1"/>
  <c r="G145" i="7"/>
  <c r="J48" i="12" l="1"/>
  <c r="J51" i="15"/>
  <c r="J45" i="16"/>
  <c r="G149" i="20"/>
  <c r="L148" i="20"/>
  <c r="G48" i="12" s="1"/>
  <c r="H48" i="12" s="1"/>
  <c r="I48" i="12" s="1"/>
  <c r="G152" i="19"/>
  <c r="L151" i="19"/>
  <c r="G51" i="15" s="1"/>
  <c r="H51" i="15" s="1"/>
  <c r="I51" i="15" s="1"/>
  <c r="AM150" i="18"/>
  <c r="BF213" i="18"/>
  <c r="BJ212" i="18"/>
  <c r="BG214" i="18"/>
  <c r="BK213" i="18"/>
  <c r="BI212" i="18"/>
  <c r="BE213" i="18"/>
  <c r="AL151" i="18"/>
  <c r="U196" i="18"/>
  <c r="T197" i="18"/>
  <c r="AN149" i="18"/>
  <c r="V196" i="18"/>
  <c r="T198" i="17"/>
  <c r="AM150" i="17"/>
  <c r="V196" i="17"/>
  <c r="BF214" i="17"/>
  <c r="BJ213" i="17"/>
  <c r="BK213" i="17"/>
  <c r="BG214" i="17"/>
  <c r="U196" i="17"/>
  <c r="AL150" i="17"/>
  <c r="BI212" i="17"/>
  <c r="BE213" i="17"/>
  <c r="AN150" i="17"/>
  <c r="U198" i="13"/>
  <c r="V199" i="13"/>
  <c r="T198" i="13"/>
  <c r="L145" i="7"/>
  <c r="G45" i="16" s="1"/>
  <c r="H45" i="16" s="1"/>
  <c r="I45" i="16" s="1"/>
  <c r="G146" i="7"/>
  <c r="J49" i="12" l="1"/>
  <c r="I49" i="12"/>
  <c r="J46" i="16"/>
  <c r="J52" i="15"/>
  <c r="G150" i="20"/>
  <c r="L149" i="20"/>
  <c r="G49" i="12" s="1"/>
  <c r="H49" i="12" s="1"/>
  <c r="L152" i="19"/>
  <c r="G52" i="15" s="1"/>
  <c r="H52" i="15" s="1"/>
  <c r="I52" i="15" s="1"/>
  <c r="G153" i="19"/>
  <c r="AM151" i="18"/>
  <c r="AN150" i="18"/>
  <c r="BE214" i="18"/>
  <c r="BI213" i="18"/>
  <c r="BJ213" i="18"/>
  <c r="BF214" i="18"/>
  <c r="U197" i="18"/>
  <c r="V197" i="18"/>
  <c r="T198" i="18"/>
  <c r="AL152" i="18"/>
  <c r="BK214" i="18"/>
  <c r="BG215" i="18"/>
  <c r="T199" i="17"/>
  <c r="AN151" i="17"/>
  <c r="U197" i="17"/>
  <c r="AL151" i="17"/>
  <c r="V197" i="17"/>
  <c r="BE214" i="17"/>
  <c r="BI213" i="17"/>
  <c r="BK214" i="17"/>
  <c r="BG215" i="17"/>
  <c r="BF215" i="17"/>
  <c r="BJ214" i="17"/>
  <c r="AM151" i="17"/>
  <c r="U199" i="13"/>
  <c r="T199" i="13"/>
  <c r="V200" i="13"/>
  <c r="L146" i="7"/>
  <c r="G46" i="16" s="1"/>
  <c r="H46" i="16" s="1"/>
  <c r="I46" i="16" s="1"/>
  <c r="G147" i="7"/>
  <c r="J53" i="15" l="1"/>
  <c r="J47" i="16"/>
  <c r="J50" i="12"/>
  <c r="I50" i="12"/>
  <c r="G151" i="20"/>
  <c r="L150" i="20"/>
  <c r="G50" i="12" s="1"/>
  <c r="H50" i="12" s="1"/>
  <c r="G154" i="19"/>
  <c r="L153" i="19"/>
  <c r="G53" i="15" s="1"/>
  <c r="H53" i="15" s="1"/>
  <c r="I53" i="15" s="1"/>
  <c r="BG216" i="18"/>
  <c r="BK215" i="18"/>
  <c r="V198" i="18"/>
  <c r="BJ214" i="18"/>
  <c r="BF215" i="18"/>
  <c r="AM152" i="18"/>
  <c r="BE215" i="18"/>
  <c r="BI214" i="18"/>
  <c r="AL153" i="18"/>
  <c r="T199" i="18"/>
  <c r="U198" i="18"/>
  <c r="AN151" i="18"/>
  <c r="BE215" i="17"/>
  <c r="BI214" i="17"/>
  <c r="BF216" i="17"/>
  <c r="BJ215" i="17"/>
  <c r="AL152" i="17"/>
  <c r="U198" i="17"/>
  <c r="T200" i="17"/>
  <c r="BG216" i="17"/>
  <c r="BK215" i="17"/>
  <c r="AM152" i="17"/>
  <c r="V198" i="17"/>
  <c r="AN152" i="17"/>
  <c r="U200" i="13"/>
  <c r="T200" i="13"/>
  <c r="V201" i="13"/>
  <c r="L147" i="7"/>
  <c r="G47" i="16" s="1"/>
  <c r="H47" i="16" s="1"/>
  <c r="I47" i="16" s="1"/>
  <c r="G148" i="7"/>
  <c r="J51" i="12" l="1"/>
  <c r="J54" i="15"/>
  <c r="J48" i="16"/>
  <c r="L151" i="20"/>
  <c r="G51" i="12" s="1"/>
  <c r="H51" i="12" s="1"/>
  <c r="I51" i="12" s="1"/>
  <c r="G152" i="20"/>
  <c r="G155" i="19"/>
  <c r="L154" i="19"/>
  <c r="G54" i="15" s="1"/>
  <c r="H54" i="15" s="1"/>
  <c r="I54" i="15" s="1"/>
  <c r="AN152" i="18"/>
  <c r="U199" i="18"/>
  <c r="AL154" i="18"/>
  <c r="BI215" i="18"/>
  <c r="BE216" i="18"/>
  <c r="AM153" i="18"/>
  <c r="BF216" i="18"/>
  <c r="BJ215" i="18"/>
  <c r="V199" i="18"/>
  <c r="BG217" i="18"/>
  <c r="BK216" i="18"/>
  <c r="T200" i="18"/>
  <c r="BJ216" i="17"/>
  <c r="BF217" i="17"/>
  <c r="BI215" i="17"/>
  <c r="BE216" i="17"/>
  <c r="T201" i="17"/>
  <c r="V199" i="17"/>
  <c r="U199" i="17"/>
  <c r="AL153" i="17"/>
  <c r="AM153" i="17"/>
  <c r="AN153" i="17"/>
  <c r="BG217" i="17"/>
  <c r="BK216" i="17"/>
  <c r="U201" i="13"/>
  <c r="V202" i="13"/>
  <c r="T201" i="13"/>
  <c r="L148" i="7"/>
  <c r="G48" i="16" s="1"/>
  <c r="H48" i="16" s="1"/>
  <c r="I48" i="16" s="1"/>
  <c r="G149" i="7"/>
  <c r="I49" i="16" l="1"/>
  <c r="J49" i="16"/>
  <c r="J52" i="12"/>
  <c r="J55" i="15"/>
  <c r="G153" i="20"/>
  <c r="L152" i="20"/>
  <c r="G52" i="12" s="1"/>
  <c r="H52" i="12" s="1"/>
  <c r="I52" i="12" s="1"/>
  <c r="G156" i="19"/>
  <c r="L155" i="19"/>
  <c r="G55" i="15" s="1"/>
  <c r="H55" i="15" s="1"/>
  <c r="I55" i="15" s="1"/>
  <c r="BE217" i="18"/>
  <c r="BI216" i="18"/>
  <c r="V200" i="18"/>
  <c r="BJ216" i="18"/>
  <c r="BF217" i="18"/>
  <c r="U200" i="18"/>
  <c r="AL155" i="18"/>
  <c r="AN153" i="18"/>
  <c r="T201" i="18"/>
  <c r="BK217" i="18"/>
  <c r="BG218" i="18"/>
  <c r="AM154" i="18"/>
  <c r="BK217" i="17"/>
  <c r="BG218" i="17"/>
  <c r="AL154" i="17"/>
  <c r="T202" i="17"/>
  <c r="AN154" i="17"/>
  <c r="U200" i="17"/>
  <c r="V200" i="17"/>
  <c r="BJ217" i="17"/>
  <c r="BF218" i="17"/>
  <c r="BE217" i="17"/>
  <c r="BI216" i="17"/>
  <c r="AM154" i="17"/>
  <c r="T202" i="13"/>
  <c r="U202" i="13"/>
  <c r="V203" i="13"/>
  <c r="L149" i="7"/>
  <c r="G49" i="16" s="1"/>
  <c r="H49" i="16" s="1"/>
  <c r="G150" i="7"/>
  <c r="J56" i="15" l="1"/>
  <c r="J50" i="16"/>
  <c r="J53" i="12"/>
  <c r="L153" i="20"/>
  <c r="G53" i="12" s="1"/>
  <c r="H53" i="12" s="1"/>
  <c r="I53" i="12" s="1"/>
  <c r="G154" i="20"/>
  <c r="G157" i="19"/>
  <c r="L156" i="19"/>
  <c r="G56" i="15" s="1"/>
  <c r="H56" i="15" s="1"/>
  <c r="I56" i="15" s="1"/>
  <c r="AM155" i="18"/>
  <c r="AN154" i="18"/>
  <c r="BG219" i="18"/>
  <c r="BK218" i="18"/>
  <c r="T202" i="18"/>
  <c r="BF218" i="18"/>
  <c r="BJ217" i="18"/>
  <c r="V201" i="18"/>
  <c r="AL156" i="18"/>
  <c r="U201" i="18"/>
  <c r="BE218" i="18"/>
  <c r="BI217" i="18"/>
  <c r="AL155" i="17"/>
  <c r="BF219" i="17"/>
  <c r="BJ218" i="17"/>
  <c r="T203" i="17"/>
  <c r="BG219" i="17"/>
  <c r="BK218" i="17"/>
  <c r="BE218" i="17"/>
  <c r="BI217" i="17"/>
  <c r="U201" i="17"/>
  <c r="AM155" i="17"/>
  <c r="V201" i="17"/>
  <c r="AN155" i="17"/>
  <c r="V204" i="13"/>
  <c r="T203" i="13"/>
  <c r="U203" i="13"/>
  <c r="L150" i="7"/>
  <c r="G50" i="16" s="1"/>
  <c r="H50" i="16" s="1"/>
  <c r="I50" i="16" s="1"/>
  <c r="G151" i="7"/>
  <c r="I54" i="12" l="1"/>
  <c r="J54" i="12"/>
  <c r="J51" i="16"/>
  <c r="J57" i="15"/>
  <c r="G155" i="20"/>
  <c r="L154" i="20"/>
  <c r="G54" i="12" s="1"/>
  <c r="H54" i="12" s="1"/>
  <c r="G158" i="19"/>
  <c r="L157" i="19"/>
  <c r="G57" i="15" s="1"/>
  <c r="H57" i="15" s="1"/>
  <c r="I57" i="15" s="1"/>
  <c r="BF219" i="18"/>
  <c r="BJ218" i="18"/>
  <c r="T203" i="18"/>
  <c r="V202" i="18"/>
  <c r="BG220" i="18"/>
  <c r="BK219" i="18"/>
  <c r="BE219" i="18"/>
  <c r="BI218" i="18"/>
  <c r="AL157" i="18"/>
  <c r="AN155" i="18"/>
  <c r="U202" i="18"/>
  <c r="AM156" i="18"/>
  <c r="U202" i="17"/>
  <c r="BE219" i="17"/>
  <c r="BI218" i="17"/>
  <c r="AN156" i="17"/>
  <c r="BF220" i="17"/>
  <c r="BJ219" i="17"/>
  <c r="BG220" i="17"/>
  <c r="BK219" i="17"/>
  <c r="AL156" i="17"/>
  <c r="V202" i="17"/>
  <c r="AM156" i="17"/>
  <c r="T204" i="17"/>
  <c r="U204" i="13"/>
  <c r="V205" i="13"/>
  <c r="T204" i="13"/>
  <c r="L151" i="7"/>
  <c r="G51" i="16" s="1"/>
  <c r="H51" i="16" s="1"/>
  <c r="I51" i="16" s="1"/>
  <c r="G152" i="7"/>
  <c r="J55" i="12" l="1"/>
  <c r="J58" i="15"/>
  <c r="J52" i="16"/>
  <c r="G156" i="20"/>
  <c r="L155" i="20"/>
  <c r="G55" i="12" s="1"/>
  <c r="H55" i="12" s="1"/>
  <c r="I55" i="12" s="1"/>
  <c r="G159" i="19"/>
  <c r="L158" i="19"/>
  <c r="G58" i="15" s="1"/>
  <c r="H58" i="15" s="1"/>
  <c r="I58" i="15" s="1"/>
  <c r="AN156" i="18"/>
  <c r="AM157" i="18"/>
  <c r="U203" i="18"/>
  <c r="AL158" i="18"/>
  <c r="V203" i="18"/>
  <c r="BF220" i="18"/>
  <c r="BJ219" i="18"/>
  <c r="BG221" i="18"/>
  <c r="BK220" i="18"/>
  <c r="BI219" i="18"/>
  <c r="BE220" i="18"/>
  <c r="T204" i="18"/>
  <c r="BG221" i="17"/>
  <c r="BK220" i="17"/>
  <c r="AL157" i="17"/>
  <c r="BI219" i="17"/>
  <c r="BE220" i="17"/>
  <c r="U203" i="17"/>
  <c r="T205" i="17"/>
  <c r="V203" i="17"/>
  <c r="AM157" i="17"/>
  <c r="BJ220" i="17"/>
  <c r="BF221" i="17"/>
  <c r="AN157" i="17"/>
  <c r="V206" i="13"/>
  <c r="T205" i="13"/>
  <c r="U205" i="13"/>
  <c r="L152" i="7"/>
  <c r="G52" i="16" s="1"/>
  <c r="H52" i="16" s="1"/>
  <c r="I52" i="16" s="1"/>
  <c r="G153" i="7"/>
  <c r="J53" i="16" l="1"/>
  <c r="J59" i="15"/>
  <c r="J56" i="12"/>
  <c r="G157" i="20"/>
  <c r="L156" i="20"/>
  <c r="G56" i="12" s="1"/>
  <c r="H56" i="12" s="1"/>
  <c r="I56" i="12" s="1"/>
  <c r="G160" i="19"/>
  <c r="L159" i="19"/>
  <c r="G59" i="15" s="1"/>
  <c r="H59" i="15" s="1"/>
  <c r="I59" i="15" s="1"/>
  <c r="U204" i="18"/>
  <c r="T205" i="18"/>
  <c r="BG222" i="18"/>
  <c r="BK221" i="18"/>
  <c r="V204" i="18"/>
  <c r="AM158" i="18"/>
  <c r="BE221" i="18"/>
  <c r="BI220" i="18"/>
  <c r="BJ220" i="18"/>
  <c r="BF221" i="18"/>
  <c r="AL159" i="18"/>
  <c r="AN157" i="18"/>
  <c r="V204" i="17"/>
  <c r="BK221" i="17"/>
  <c r="BG222" i="17"/>
  <c r="T206" i="17"/>
  <c r="BI220" i="17"/>
  <c r="BE221" i="17"/>
  <c r="AM158" i="17"/>
  <c r="U204" i="17"/>
  <c r="AL158" i="17"/>
  <c r="AN158" i="17"/>
  <c r="BF222" i="17"/>
  <c r="BJ221" i="17"/>
  <c r="U206" i="13"/>
  <c r="V207" i="13"/>
  <c r="T206" i="13"/>
  <c r="G154" i="7"/>
  <c r="L153" i="7"/>
  <c r="G53" i="16" s="1"/>
  <c r="H53" i="16" s="1"/>
  <c r="I53" i="16" s="1"/>
  <c r="J60" i="15" l="1"/>
  <c r="J57" i="12"/>
  <c r="J54" i="16"/>
  <c r="G158" i="20"/>
  <c r="L157" i="20"/>
  <c r="G57" i="12" s="1"/>
  <c r="H57" i="12" s="1"/>
  <c r="I57" i="12" s="1"/>
  <c r="L160" i="19"/>
  <c r="G60" i="15" s="1"/>
  <c r="H60" i="15" s="1"/>
  <c r="I60" i="15" s="1"/>
  <c r="G161" i="19"/>
  <c r="AN158" i="18"/>
  <c r="BE222" i="18"/>
  <c r="BI221" i="18"/>
  <c r="T206" i="18"/>
  <c r="BF222" i="18"/>
  <c r="BJ221" i="18"/>
  <c r="U205" i="18"/>
  <c r="AL160" i="18"/>
  <c r="AM159" i="18"/>
  <c r="BK222" i="18"/>
  <c r="BG223" i="18"/>
  <c r="V205" i="18"/>
  <c r="T207" i="17"/>
  <c r="BF223" i="17"/>
  <c r="BJ222" i="17"/>
  <c r="U205" i="17"/>
  <c r="AM159" i="17"/>
  <c r="BE222" i="17"/>
  <c r="BI221" i="17"/>
  <c r="BK222" i="17"/>
  <c r="BG223" i="17"/>
  <c r="V205" i="17"/>
  <c r="AL159" i="17"/>
  <c r="AN159" i="17"/>
  <c r="T207" i="13"/>
  <c r="U207" i="13"/>
  <c r="V208" i="13"/>
  <c r="G155" i="7"/>
  <c r="L154" i="7"/>
  <c r="G54" i="16" s="1"/>
  <c r="H54" i="16" s="1"/>
  <c r="I54" i="16" s="1"/>
  <c r="J61" i="15" l="1"/>
  <c r="J58" i="12"/>
  <c r="J55" i="16"/>
  <c r="G159" i="20"/>
  <c r="L158" i="20"/>
  <c r="G58" i="12" s="1"/>
  <c r="H58" i="12" s="1"/>
  <c r="I58" i="12" s="1"/>
  <c r="G162" i="19"/>
  <c r="L161" i="19"/>
  <c r="G61" i="15" s="1"/>
  <c r="H61" i="15" s="1"/>
  <c r="I61" i="15" s="1"/>
  <c r="BG224" i="18"/>
  <c r="BK223" i="18"/>
  <c r="AM160" i="18"/>
  <c r="U206" i="18"/>
  <c r="V206" i="18"/>
  <c r="BJ222" i="18"/>
  <c r="BF223" i="18"/>
  <c r="AN159" i="18"/>
  <c r="AL161" i="18"/>
  <c r="T207" i="18"/>
  <c r="BI222" i="18"/>
  <c r="BE223" i="18"/>
  <c r="BE223" i="17"/>
  <c r="BI222" i="17"/>
  <c r="U206" i="17"/>
  <c r="AL160" i="17"/>
  <c r="T208" i="17"/>
  <c r="AM160" i="17"/>
  <c r="AN160" i="17"/>
  <c r="V206" i="17"/>
  <c r="BF224" i="17"/>
  <c r="BJ223" i="17"/>
  <c r="BG224" i="17"/>
  <c r="BK223" i="17"/>
  <c r="T208" i="13"/>
  <c r="U208" i="13"/>
  <c r="V209" i="13"/>
  <c r="G156" i="7"/>
  <c r="L155" i="7"/>
  <c r="G55" i="16" s="1"/>
  <c r="H55" i="16" s="1"/>
  <c r="I55" i="16" s="1"/>
  <c r="J59" i="12" l="1"/>
  <c r="J56" i="16"/>
  <c r="J62" i="15"/>
  <c r="L159" i="20"/>
  <c r="G59" i="12" s="1"/>
  <c r="H59" i="12" s="1"/>
  <c r="I59" i="12" s="1"/>
  <c r="G160" i="20"/>
  <c r="L162" i="19"/>
  <c r="G62" i="15" s="1"/>
  <c r="H62" i="15" s="1"/>
  <c r="I62" i="15" s="1"/>
  <c r="G163" i="19"/>
  <c r="AN160" i="18"/>
  <c r="AL162" i="18"/>
  <c r="AM161" i="18"/>
  <c r="T208" i="18"/>
  <c r="V207" i="18"/>
  <c r="BF224" i="18"/>
  <c r="BJ223" i="18"/>
  <c r="BG225" i="18"/>
  <c r="BK224" i="18"/>
  <c r="BE224" i="18"/>
  <c r="BI223" i="18"/>
  <c r="U207" i="18"/>
  <c r="U207" i="17"/>
  <c r="V207" i="17"/>
  <c r="BJ224" i="17"/>
  <c r="BF225" i="17"/>
  <c r="AL161" i="17"/>
  <c r="AM161" i="17"/>
  <c r="BE224" i="17"/>
  <c r="BI223" i="17"/>
  <c r="T209" i="17"/>
  <c r="BG225" i="17"/>
  <c r="BK224" i="17"/>
  <c r="AN161" i="17"/>
  <c r="V210" i="13"/>
  <c r="U209" i="13"/>
  <c r="T209" i="13"/>
  <c r="G157" i="7"/>
  <c r="L156" i="7"/>
  <c r="G56" i="16" s="1"/>
  <c r="H56" i="16" s="1"/>
  <c r="I56" i="16" s="1"/>
  <c r="J60" i="12" l="1"/>
  <c r="J63" i="15"/>
  <c r="J57" i="16"/>
  <c r="G161" i="20"/>
  <c r="L160" i="20"/>
  <c r="G60" i="12" s="1"/>
  <c r="H60" i="12" s="1"/>
  <c r="I60" i="12" s="1"/>
  <c r="G164" i="19"/>
  <c r="L163" i="19"/>
  <c r="G63" i="15" s="1"/>
  <c r="H63" i="15" s="1"/>
  <c r="I63" i="15" s="1"/>
  <c r="BK225" i="18"/>
  <c r="BG226" i="18"/>
  <c r="V208" i="18"/>
  <c r="AM162" i="18"/>
  <c r="BI224" i="18"/>
  <c r="BE225" i="18"/>
  <c r="BJ224" i="18"/>
  <c r="BF225" i="18"/>
  <c r="AL163" i="18"/>
  <c r="U208" i="18"/>
  <c r="AN161" i="18"/>
  <c r="T209" i="18"/>
  <c r="T210" i="17"/>
  <c r="BI224" i="17"/>
  <c r="BE225" i="17"/>
  <c r="U208" i="17"/>
  <c r="BK225" i="17"/>
  <c r="BG226" i="17"/>
  <c r="AN162" i="17"/>
  <c r="AM162" i="17"/>
  <c r="AL162" i="17"/>
  <c r="BJ225" i="17"/>
  <c r="BF226" i="17"/>
  <c r="V208" i="17"/>
  <c r="T210" i="13"/>
  <c r="V211" i="13"/>
  <c r="U210" i="13"/>
  <c r="L157" i="7"/>
  <c r="G57" i="16" s="1"/>
  <c r="H57" i="16" s="1"/>
  <c r="I57" i="16" s="1"/>
  <c r="G158" i="7"/>
  <c r="J58" i="16" l="1"/>
  <c r="J64" i="15"/>
  <c r="J61" i="12"/>
  <c r="L161" i="20"/>
  <c r="G61" i="12" s="1"/>
  <c r="H61" i="12" s="1"/>
  <c r="I61" i="12" s="1"/>
  <c r="G162" i="20"/>
  <c r="G165" i="19"/>
  <c r="L164" i="19"/>
  <c r="G64" i="15" s="1"/>
  <c r="H64" i="15" s="1"/>
  <c r="I64" i="15" s="1"/>
  <c r="BK226" i="18"/>
  <c r="BG227" i="18"/>
  <c r="T210" i="18"/>
  <c r="AL164" i="18"/>
  <c r="AN162" i="18"/>
  <c r="AM163" i="18"/>
  <c r="U209" i="18"/>
  <c r="BJ225" i="18"/>
  <c r="BF226" i="18"/>
  <c r="BE226" i="18"/>
  <c r="BI225" i="18"/>
  <c r="V209" i="18"/>
  <c r="AM163" i="17"/>
  <c r="BE226" i="17"/>
  <c r="BI225" i="17"/>
  <c r="BF227" i="17"/>
  <c r="BJ226" i="17"/>
  <c r="AN163" i="17"/>
  <c r="BK226" i="17"/>
  <c r="BG227" i="17"/>
  <c r="U209" i="17"/>
  <c r="T211" i="17"/>
  <c r="V209" i="17"/>
  <c r="AL163" i="17"/>
  <c r="T211" i="13"/>
  <c r="V212" i="13"/>
  <c r="U211" i="13"/>
  <c r="G159" i="7"/>
  <c r="L158" i="7"/>
  <c r="G58" i="16" s="1"/>
  <c r="H58" i="16" s="1"/>
  <c r="I58" i="16" s="1"/>
  <c r="J62" i="12" l="1"/>
  <c r="J65" i="15"/>
  <c r="J59" i="16"/>
  <c r="G163" i="20"/>
  <c r="L162" i="20"/>
  <c r="G62" i="12" s="1"/>
  <c r="H62" i="12" s="1"/>
  <c r="I62" i="12" s="1"/>
  <c r="G166" i="19"/>
  <c r="L165" i="19"/>
  <c r="G65" i="15" s="1"/>
  <c r="H65" i="15" s="1"/>
  <c r="I65" i="15" s="1"/>
  <c r="BG228" i="18"/>
  <c r="BK227" i="18"/>
  <c r="U210" i="18"/>
  <c r="BE227" i="18"/>
  <c r="BI226" i="18"/>
  <c r="V210" i="18"/>
  <c r="AL165" i="18"/>
  <c r="AN163" i="18"/>
  <c r="BJ226" i="18"/>
  <c r="BF227" i="18"/>
  <c r="AM164" i="18"/>
  <c r="T211" i="18"/>
  <c r="BK227" i="17"/>
  <c r="BG228" i="17"/>
  <c r="V210" i="17"/>
  <c r="BF228" i="17"/>
  <c r="BJ227" i="17"/>
  <c r="BE227" i="17"/>
  <c r="BI226" i="17"/>
  <c r="AM164" i="17"/>
  <c r="AL164" i="17"/>
  <c r="U210" i="17"/>
  <c r="AN164" i="17"/>
  <c r="T212" i="17"/>
  <c r="U212" i="13"/>
  <c r="T212" i="13"/>
  <c r="V213" i="13"/>
  <c r="L159" i="7"/>
  <c r="G59" i="16" s="1"/>
  <c r="H59" i="16" s="1"/>
  <c r="I59" i="16" s="1"/>
  <c r="G160" i="7"/>
  <c r="J60" i="16" l="1"/>
  <c r="J66" i="15"/>
  <c r="J63" i="12"/>
  <c r="L163" i="20"/>
  <c r="G63" i="12" s="1"/>
  <c r="H63" i="12" s="1"/>
  <c r="I63" i="12" s="1"/>
  <c r="G164" i="20"/>
  <c r="G167" i="19"/>
  <c r="L166" i="19"/>
  <c r="G66" i="15" s="1"/>
  <c r="H66" i="15" s="1"/>
  <c r="I66" i="15" s="1"/>
  <c r="AN164" i="18"/>
  <c r="V211" i="18"/>
  <c r="AM165" i="18"/>
  <c r="BG229" i="18"/>
  <c r="BK228" i="18"/>
  <c r="T212" i="18"/>
  <c r="AL166" i="18"/>
  <c r="U211" i="18"/>
  <c r="BF228" i="18"/>
  <c r="BJ227" i="18"/>
  <c r="BI227" i="18"/>
  <c r="BE228" i="18"/>
  <c r="AN165" i="17"/>
  <c r="V211" i="17"/>
  <c r="T213" i="17"/>
  <c r="U211" i="17"/>
  <c r="BI227" i="17"/>
  <c r="BE228" i="17"/>
  <c r="AM165" i="17"/>
  <c r="BJ228" i="17"/>
  <c r="BF229" i="17"/>
  <c r="BG229" i="17"/>
  <c r="BK228" i="17"/>
  <c r="AL165" i="17"/>
  <c r="V214" i="13"/>
  <c r="U213" i="13"/>
  <c r="T213" i="13"/>
  <c r="G161" i="7"/>
  <c r="L160" i="7"/>
  <c r="G60" i="16" s="1"/>
  <c r="H60" i="16" s="1"/>
  <c r="I60" i="16" s="1"/>
  <c r="J61" i="16" l="1"/>
  <c r="J67" i="15"/>
  <c r="J64" i="12"/>
  <c r="G165" i="20"/>
  <c r="L164" i="20"/>
  <c r="G64" i="12" s="1"/>
  <c r="H64" i="12" s="1"/>
  <c r="I64" i="12" s="1"/>
  <c r="G168" i="19"/>
  <c r="L167" i="19"/>
  <c r="G67" i="15" s="1"/>
  <c r="H67" i="15" s="1"/>
  <c r="I67" i="15" s="1"/>
  <c r="AM166" i="18"/>
  <c r="BI228" i="18"/>
  <c r="BE229" i="18"/>
  <c r="BJ228" i="18"/>
  <c r="BF229" i="18"/>
  <c r="T213" i="18"/>
  <c r="BK229" i="18"/>
  <c r="BG230" i="18"/>
  <c r="AN165" i="18"/>
  <c r="U212" i="18"/>
  <c r="AL167" i="18"/>
  <c r="V212" i="18"/>
  <c r="U212" i="17"/>
  <c r="T214" i="17"/>
  <c r="BK229" i="17"/>
  <c r="BG230" i="17"/>
  <c r="BJ229" i="17"/>
  <c r="BF230" i="17"/>
  <c r="AN166" i="17"/>
  <c r="AM166" i="17"/>
  <c r="V212" i="17"/>
  <c r="AL166" i="17"/>
  <c r="BI228" i="17"/>
  <c r="BE229" i="17"/>
  <c r="T214" i="13"/>
  <c r="V215" i="13"/>
  <c r="U214" i="13"/>
  <c r="G162" i="7"/>
  <c r="L161" i="7"/>
  <c r="G61" i="16" s="1"/>
  <c r="H61" i="16" s="1"/>
  <c r="I61" i="16" s="1"/>
  <c r="J68" i="15" l="1"/>
  <c r="J65" i="12"/>
  <c r="J62" i="16"/>
  <c r="G166" i="20"/>
  <c r="L165" i="20"/>
  <c r="G65" i="12" s="1"/>
  <c r="H65" i="12" s="1"/>
  <c r="I65" i="12" s="1"/>
  <c r="L168" i="19"/>
  <c r="G68" i="15" s="1"/>
  <c r="H68" i="15" s="1"/>
  <c r="I68" i="15" s="1"/>
  <c r="G169" i="19"/>
  <c r="V213" i="18"/>
  <c r="AL168" i="18"/>
  <c r="AN166" i="18"/>
  <c r="BK230" i="18"/>
  <c r="BG231" i="18"/>
  <c r="AM167" i="18"/>
  <c r="T214" i="18"/>
  <c r="BI229" i="18"/>
  <c r="BE230" i="18"/>
  <c r="U213" i="18"/>
  <c r="BJ229" i="18"/>
  <c r="BF230" i="18"/>
  <c r="AL167" i="17"/>
  <c r="AN167" i="17"/>
  <c r="T215" i="17"/>
  <c r="AM167" i="17"/>
  <c r="BE230" i="17"/>
  <c r="BI229" i="17"/>
  <c r="V213" i="17"/>
  <c r="BJ230" i="17"/>
  <c r="BF231" i="17"/>
  <c r="BK230" i="17"/>
  <c r="BG231" i="17"/>
  <c r="U213" i="17"/>
  <c r="U215" i="13"/>
  <c r="T215" i="13"/>
  <c r="V216" i="13"/>
  <c r="G163" i="7"/>
  <c r="L162" i="7"/>
  <c r="G62" i="16" s="1"/>
  <c r="H62" i="16" s="1"/>
  <c r="I62" i="16" s="1"/>
  <c r="J66" i="12" l="1"/>
  <c r="J63" i="16"/>
  <c r="J69" i="15"/>
  <c r="G167" i="20"/>
  <c r="L166" i="20"/>
  <c r="G66" i="12" s="1"/>
  <c r="H66" i="12" s="1"/>
  <c r="I66" i="12" s="1"/>
  <c r="G170" i="19"/>
  <c r="L169" i="19"/>
  <c r="G69" i="15" s="1"/>
  <c r="H69" i="15" s="1"/>
  <c r="I69" i="15" s="1"/>
  <c r="U214" i="18"/>
  <c r="BE231" i="18"/>
  <c r="BI230" i="18"/>
  <c r="AM168" i="18"/>
  <c r="AN167" i="18"/>
  <c r="T215" i="18"/>
  <c r="BK231" i="18"/>
  <c r="BG232" i="18"/>
  <c r="V214" i="18"/>
  <c r="BF231" i="18"/>
  <c r="BJ230" i="18"/>
  <c r="AL169" i="18"/>
  <c r="AM168" i="17"/>
  <c r="AL168" i="17"/>
  <c r="BF232" i="17"/>
  <c r="BJ231" i="17"/>
  <c r="BG232" i="17"/>
  <c r="BK231" i="17"/>
  <c r="T216" i="17"/>
  <c r="U214" i="17"/>
  <c r="V214" i="17"/>
  <c r="BE231" i="17"/>
  <c r="BI230" i="17"/>
  <c r="AN168" i="17"/>
  <c r="U216" i="13"/>
  <c r="V217" i="13"/>
  <c r="T216" i="13"/>
  <c r="G164" i="7"/>
  <c r="L163" i="7"/>
  <c r="G63" i="16" s="1"/>
  <c r="H63" i="16" s="1"/>
  <c r="I63" i="16" s="1"/>
  <c r="J64" i="16" l="1"/>
  <c r="J70" i="15"/>
  <c r="J67" i="12"/>
  <c r="L167" i="20"/>
  <c r="G67" i="12" s="1"/>
  <c r="H67" i="12" s="1"/>
  <c r="I67" i="12" s="1"/>
  <c r="G168" i="20"/>
  <c r="G171" i="19"/>
  <c r="L170" i="19"/>
  <c r="G70" i="15" s="1"/>
  <c r="H70" i="15" s="1"/>
  <c r="I70" i="15" s="1"/>
  <c r="AM169" i="18"/>
  <c r="BG233" i="18"/>
  <c r="BK232" i="18"/>
  <c r="T216" i="18"/>
  <c r="U215" i="18"/>
  <c r="BF232" i="18"/>
  <c r="BJ231" i="18"/>
  <c r="BI231" i="18"/>
  <c r="BE232" i="18"/>
  <c r="AL170" i="18"/>
  <c r="V215" i="18"/>
  <c r="AN168" i="18"/>
  <c r="V215" i="17"/>
  <c r="AL169" i="17"/>
  <c r="BI231" i="17"/>
  <c r="BE232" i="17"/>
  <c r="BG233" i="17"/>
  <c r="BK232" i="17"/>
  <c r="AN169" i="17"/>
  <c r="T217" i="17"/>
  <c r="BJ232" i="17"/>
  <c r="BF233" i="17"/>
  <c r="U215" i="17"/>
  <c r="AM169" i="17"/>
  <c r="T217" i="13"/>
  <c r="U217" i="13"/>
  <c r="V218" i="13"/>
  <c r="G165" i="7"/>
  <c r="L164" i="7"/>
  <c r="G64" i="16" s="1"/>
  <c r="H64" i="16" s="1"/>
  <c r="I64" i="16" s="1"/>
  <c r="J71" i="15" l="1"/>
  <c r="J68" i="12"/>
  <c r="J65" i="16"/>
  <c r="G169" i="20"/>
  <c r="L168" i="20"/>
  <c r="G68" i="12" s="1"/>
  <c r="H68" i="12" s="1"/>
  <c r="I68" i="12" s="1"/>
  <c r="G172" i="19"/>
  <c r="L171" i="19"/>
  <c r="G71" i="15" s="1"/>
  <c r="H71" i="15" s="1"/>
  <c r="I71" i="15" s="1"/>
  <c r="AN169" i="18"/>
  <c r="AL171" i="18"/>
  <c r="BI232" i="18"/>
  <c r="BE233" i="18"/>
  <c r="BJ232" i="18"/>
  <c r="BF233" i="18"/>
  <c r="T217" i="18"/>
  <c r="BK233" i="18"/>
  <c r="BG234" i="18"/>
  <c r="U216" i="18"/>
  <c r="V216" i="18"/>
  <c r="AM170" i="18"/>
  <c r="BJ233" i="17"/>
  <c r="BF234" i="17"/>
  <c r="AN170" i="17"/>
  <c r="V216" i="17"/>
  <c r="T218" i="17"/>
  <c r="AM170" i="17"/>
  <c r="BK233" i="17"/>
  <c r="BG234" i="17"/>
  <c r="U216" i="17"/>
  <c r="BI232" i="17"/>
  <c r="BE233" i="17"/>
  <c r="AL170" i="17"/>
  <c r="T218" i="13"/>
  <c r="V219" i="13"/>
  <c r="U218" i="13"/>
  <c r="L165" i="7"/>
  <c r="G65" i="16" s="1"/>
  <c r="H65" i="16" s="1"/>
  <c r="I65" i="16" s="1"/>
  <c r="G166" i="7"/>
  <c r="J69" i="12" l="1"/>
  <c r="J66" i="16"/>
  <c r="J72" i="15"/>
  <c r="L169" i="20"/>
  <c r="G69" i="12" s="1"/>
  <c r="H69" i="12" s="1"/>
  <c r="I69" i="12" s="1"/>
  <c r="G170" i="20"/>
  <c r="G173" i="19"/>
  <c r="L172" i="19"/>
  <c r="G72" i="15" s="1"/>
  <c r="H72" i="15" s="1"/>
  <c r="I72" i="15" s="1"/>
  <c r="U217" i="18"/>
  <c r="BJ233" i="18"/>
  <c r="BF234" i="18"/>
  <c r="BE234" i="18"/>
  <c r="BI233" i="18"/>
  <c r="AN170" i="18"/>
  <c r="AM171" i="18"/>
  <c r="BK234" i="18"/>
  <c r="BG235" i="18"/>
  <c r="V217" i="18"/>
  <c r="T218" i="18"/>
  <c r="AL172" i="18"/>
  <c r="BK234" i="17"/>
  <c r="BG235" i="17"/>
  <c r="V217" i="17"/>
  <c r="BF235" i="17"/>
  <c r="BJ234" i="17"/>
  <c r="AL171" i="17"/>
  <c r="U217" i="17"/>
  <c r="AM171" i="17"/>
  <c r="T219" i="17"/>
  <c r="BI233" i="17"/>
  <c r="BE234" i="17"/>
  <c r="AN171" i="17"/>
  <c r="U219" i="13"/>
  <c r="T219" i="13"/>
  <c r="V220" i="13"/>
  <c r="G167" i="7"/>
  <c r="L166" i="7"/>
  <c r="G66" i="16" s="1"/>
  <c r="H66" i="16" s="1"/>
  <c r="I66" i="16" s="1"/>
  <c r="J73" i="15" l="1"/>
  <c r="J67" i="16"/>
  <c r="J70" i="12"/>
  <c r="L170" i="20"/>
  <c r="G70" i="12" s="1"/>
  <c r="H70" i="12" s="1"/>
  <c r="I70" i="12" s="1"/>
  <c r="G171" i="20"/>
  <c r="G174" i="19"/>
  <c r="L173" i="19"/>
  <c r="G73" i="15" s="1"/>
  <c r="H73" i="15" s="1"/>
  <c r="I73" i="15" s="1"/>
  <c r="T219" i="18"/>
  <c r="AN171" i="18"/>
  <c r="BE235" i="18"/>
  <c r="BI234" i="18"/>
  <c r="V218" i="18"/>
  <c r="BG236" i="18"/>
  <c r="BK235" i="18"/>
  <c r="BJ234" i="18"/>
  <c r="BF235" i="18"/>
  <c r="AL173" i="18"/>
  <c r="AM172" i="18"/>
  <c r="U218" i="18"/>
  <c r="V218" i="17"/>
  <c r="AM172" i="17"/>
  <c r="AN172" i="17"/>
  <c r="BF236" i="17"/>
  <c r="BJ235" i="17"/>
  <c r="BG236" i="17"/>
  <c r="BK235" i="17"/>
  <c r="T220" i="17"/>
  <c r="AL172" i="17"/>
  <c r="BE235" i="17"/>
  <c r="BI234" i="17"/>
  <c r="U218" i="17"/>
  <c r="V221" i="13"/>
  <c r="U220" i="13"/>
  <c r="T220" i="13"/>
  <c r="L167" i="7"/>
  <c r="G67" i="16" s="1"/>
  <c r="H67" i="16" s="1"/>
  <c r="I67" i="16" s="1"/>
  <c r="G168" i="7"/>
  <c r="J71" i="12" l="1"/>
  <c r="J68" i="16"/>
  <c r="J74" i="15"/>
  <c r="G172" i="20"/>
  <c r="L171" i="20"/>
  <c r="G71" i="12" s="1"/>
  <c r="H71" i="12" s="1"/>
  <c r="I71" i="12" s="1"/>
  <c r="G175" i="19"/>
  <c r="L174" i="19"/>
  <c r="G74" i="15" s="1"/>
  <c r="H74" i="15" s="1"/>
  <c r="I74" i="15" s="1"/>
  <c r="U219" i="18"/>
  <c r="BG237" i="18"/>
  <c r="BK236" i="18"/>
  <c r="T220" i="18"/>
  <c r="AL174" i="18"/>
  <c r="AM173" i="18"/>
  <c r="BF236" i="18"/>
  <c r="BJ235" i="18"/>
  <c r="BI235" i="18"/>
  <c r="BE236" i="18"/>
  <c r="V219" i="18"/>
  <c r="AN172" i="18"/>
  <c r="AL173" i="17"/>
  <c r="BG237" i="17"/>
  <c r="BK236" i="17"/>
  <c r="BJ236" i="17"/>
  <c r="BF237" i="17"/>
  <c r="V219" i="17"/>
  <c r="AN173" i="17"/>
  <c r="T221" i="17"/>
  <c r="U219" i="17"/>
  <c r="BI235" i="17"/>
  <c r="BE236" i="17"/>
  <c r="AM173" i="17"/>
  <c r="T221" i="13"/>
  <c r="V222" i="13"/>
  <c r="U221" i="13"/>
  <c r="G169" i="7"/>
  <c r="L168" i="7"/>
  <c r="G68" i="16" s="1"/>
  <c r="H68" i="16" s="1"/>
  <c r="I68" i="16" s="1"/>
  <c r="J69" i="16" l="1"/>
  <c r="J75" i="15"/>
  <c r="J72" i="12"/>
  <c r="L172" i="20"/>
  <c r="G72" i="12" s="1"/>
  <c r="H72" i="12" s="1"/>
  <c r="I72" i="12" s="1"/>
  <c r="G173" i="20"/>
  <c r="G176" i="19"/>
  <c r="L175" i="19"/>
  <c r="G75" i="15" s="1"/>
  <c r="H75" i="15" s="1"/>
  <c r="I75" i="15" s="1"/>
  <c r="AN173" i="18"/>
  <c r="BI236" i="18"/>
  <c r="BE237" i="18"/>
  <c r="BJ236" i="18"/>
  <c r="BF237" i="18"/>
  <c r="T221" i="18"/>
  <c r="BK237" i="18"/>
  <c r="BG238" i="18"/>
  <c r="U220" i="18"/>
  <c r="AM174" i="18"/>
  <c r="AL175" i="18"/>
  <c r="V220" i="18"/>
  <c r="V220" i="17"/>
  <c r="BJ237" i="17"/>
  <c r="BF238" i="17"/>
  <c r="BK237" i="17"/>
  <c r="BG238" i="17"/>
  <c r="AM174" i="17"/>
  <c r="T222" i="17"/>
  <c r="AL174" i="17"/>
  <c r="U220" i="17"/>
  <c r="AN174" i="17"/>
  <c r="BI236" i="17"/>
  <c r="BE237" i="17"/>
  <c r="T222" i="13"/>
  <c r="U222" i="13"/>
  <c r="V223" i="13"/>
  <c r="G170" i="7"/>
  <c r="L169" i="7"/>
  <c r="G69" i="16" s="1"/>
  <c r="H69" i="16" s="1"/>
  <c r="I69" i="16" s="1"/>
  <c r="J76" i="15" l="1"/>
  <c r="J73" i="12"/>
  <c r="J70" i="16"/>
  <c r="L173" i="20"/>
  <c r="G73" i="12" s="1"/>
  <c r="H73" i="12" s="1"/>
  <c r="I73" i="12" s="1"/>
  <c r="G174" i="20"/>
  <c r="L176" i="19"/>
  <c r="G76" i="15" s="1"/>
  <c r="H76" i="15" s="1"/>
  <c r="I76" i="15" s="1"/>
  <c r="G177" i="19"/>
  <c r="AL176" i="18"/>
  <c r="V221" i="18"/>
  <c r="BI237" i="18"/>
  <c r="BE238" i="18"/>
  <c r="BK238" i="18"/>
  <c r="BG239" i="18"/>
  <c r="T222" i="18"/>
  <c r="AM175" i="18"/>
  <c r="U221" i="18"/>
  <c r="BJ237" i="18"/>
  <c r="BF238" i="18"/>
  <c r="AN174" i="18"/>
  <c r="BE238" i="17"/>
  <c r="BI237" i="17"/>
  <c r="T223" i="17"/>
  <c r="BF239" i="17"/>
  <c r="BJ238" i="17"/>
  <c r="V221" i="17"/>
  <c r="AN175" i="17"/>
  <c r="AL175" i="17"/>
  <c r="BK238" i="17"/>
  <c r="BG239" i="17"/>
  <c r="U221" i="17"/>
  <c r="AM175" i="17"/>
  <c r="V224" i="13"/>
  <c r="U223" i="13"/>
  <c r="T223" i="13"/>
  <c r="G171" i="7"/>
  <c r="L170" i="7"/>
  <c r="G70" i="16" s="1"/>
  <c r="H70" i="16" s="1"/>
  <c r="I70" i="16" s="1"/>
  <c r="J71" i="16" l="1"/>
  <c r="J77" i="15"/>
  <c r="J74" i="12"/>
  <c r="L174" i="20"/>
  <c r="G74" i="12" s="1"/>
  <c r="H74" i="12" s="1"/>
  <c r="I74" i="12" s="1"/>
  <c r="G175" i="20"/>
  <c r="G178" i="19"/>
  <c r="L177" i="19"/>
  <c r="G77" i="15" s="1"/>
  <c r="H77" i="15" s="1"/>
  <c r="I77" i="15" s="1"/>
  <c r="U222" i="18"/>
  <c r="AL177" i="18"/>
  <c r="T223" i="18"/>
  <c r="BK239" i="18"/>
  <c r="BG240" i="18"/>
  <c r="AN175" i="18"/>
  <c r="AM176" i="18"/>
  <c r="BF239" i="18"/>
  <c r="BJ238" i="18"/>
  <c r="BE239" i="18"/>
  <c r="BI238" i="18"/>
  <c r="V222" i="18"/>
  <c r="BG240" i="17"/>
  <c r="BK239" i="17"/>
  <c r="AN176" i="17"/>
  <c r="T224" i="17"/>
  <c r="BE239" i="17"/>
  <c r="BI238" i="17"/>
  <c r="AM176" i="17"/>
  <c r="V222" i="17"/>
  <c r="AL176" i="17"/>
  <c r="U222" i="17"/>
  <c r="BF240" i="17"/>
  <c r="BJ239" i="17"/>
  <c r="V225" i="13"/>
  <c r="T224" i="13"/>
  <c r="U224" i="13"/>
  <c r="G172" i="7"/>
  <c r="L171" i="7"/>
  <c r="G71" i="16" s="1"/>
  <c r="H71" i="16" s="1"/>
  <c r="I71" i="16" s="1"/>
  <c r="J75" i="12" l="1"/>
  <c r="J72" i="16"/>
  <c r="J78" i="15"/>
  <c r="G176" i="20"/>
  <c r="L175" i="20"/>
  <c r="G75" i="12" s="1"/>
  <c r="H75" i="12" s="1"/>
  <c r="I75" i="12" s="1"/>
  <c r="G179" i="19"/>
  <c r="L178" i="19"/>
  <c r="G78" i="15" s="1"/>
  <c r="H78" i="15" s="1"/>
  <c r="I78" i="15" s="1"/>
  <c r="BF240" i="18"/>
  <c r="BJ239" i="18"/>
  <c r="AL178" i="18"/>
  <c r="V223" i="18"/>
  <c r="T224" i="18"/>
  <c r="U223" i="18"/>
  <c r="AM177" i="18"/>
  <c r="BG241" i="18"/>
  <c r="BK240" i="18"/>
  <c r="BI239" i="18"/>
  <c r="BE240" i="18"/>
  <c r="AN176" i="18"/>
  <c r="U223" i="17"/>
  <c r="V223" i="17"/>
  <c r="T225" i="17"/>
  <c r="BI239" i="17"/>
  <c r="BE240" i="17"/>
  <c r="BJ240" i="17"/>
  <c r="BF241" i="17"/>
  <c r="AL177" i="17"/>
  <c r="AM177" i="17"/>
  <c r="AN177" i="17"/>
  <c r="BG241" i="17"/>
  <c r="BK240" i="17"/>
  <c r="U225" i="13"/>
  <c r="V226" i="13"/>
  <c r="T225" i="13"/>
  <c r="G173" i="7"/>
  <c r="L172" i="7"/>
  <c r="G72" i="16" s="1"/>
  <c r="H72" i="16" s="1"/>
  <c r="I72" i="16" s="1"/>
  <c r="J76" i="12" l="1"/>
  <c r="J79" i="15"/>
  <c r="J73" i="16"/>
  <c r="L176" i="20"/>
  <c r="G76" i="12" s="1"/>
  <c r="H76" i="12" s="1"/>
  <c r="I76" i="12" s="1"/>
  <c r="G177" i="20"/>
  <c r="G180" i="19"/>
  <c r="L179" i="19"/>
  <c r="G79" i="15" s="1"/>
  <c r="H79" i="15" s="1"/>
  <c r="I79" i="15" s="1"/>
  <c r="BI240" i="18"/>
  <c r="BE241" i="18"/>
  <c r="BK241" i="18"/>
  <c r="BG242" i="18"/>
  <c r="BJ240" i="18"/>
  <c r="BF241" i="18"/>
  <c r="U224" i="18"/>
  <c r="V224" i="18"/>
  <c r="AM178" i="18"/>
  <c r="AN177" i="18"/>
  <c r="T225" i="18"/>
  <c r="AL179" i="18"/>
  <c r="U224" i="17"/>
  <c r="BI240" i="17"/>
  <c r="BE241" i="17"/>
  <c r="AN178" i="17"/>
  <c r="AL178" i="17"/>
  <c r="BJ241" i="17"/>
  <c r="BF242" i="17"/>
  <c r="T226" i="17"/>
  <c r="V224" i="17"/>
  <c r="BK241" i="17"/>
  <c r="BG242" i="17"/>
  <c r="AM178" i="17"/>
  <c r="T226" i="13"/>
  <c r="U226" i="13"/>
  <c r="V227" i="13"/>
  <c r="L173" i="7"/>
  <c r="G73" i="16" s="1"/>
  <c r="H73" i="16" s="1"/>
  <c r="I73" i="16" s="1"/>
  <c r="G174" i="7"/>
  <c r="J74" i="16" l="1"/>
  <c r="J80" i="15"/>
  <c r="J77" i="12"/>
  <c r="L177" i="20"/>
  <c r="G77" i="12" s="1"/>
  <c r="H77" i="12" s="1"/>
  <c r="I77" i="12" s="1"/>
  <c r="G178" i="20"/>
  <c r="G181" i="19"/>
  <c r="L180" i="19"/>
  <c r="G80" i="15" s="1"/>
  <c r="H80" i="15" s="1"/>
  <c r="I80" i="15" s="1"/>
  <c r="AM179" i="18"/>
  <c r="T226" i="18"/>
  <c r="V225" i="18"/>
  <c r="BE242" i="18"/>
  <c r="BI241" i="18"/>
  <c r="BK242" i="18"/>
  <c r="BG243" i="18"/>
  <c r="AL180" i="18"/>
  <c r="AN178" i="18"/>
  <c r="U225" i="18"/>
  <c r="BJ241" i="18"/>
  <c r="BF242" i="18"/>
  <c r="AN179" i="17"/>
  <c r="U225" i="17"/>
  <c r="AM179" i="17"/>
  <c r="BK242" i="17"/>
  <c r="BG243" i="17"/>
  <c r="BF243" i="17"/>
  <c r="BJ242" i="17"/>
  <c r="BE242" i="17"/>
  <c r="BI241" i="17"/>
  <c r="V225" i="17"/>
  <c r="T227" i="17"/>
  <c r="AL179" i="17"/>
  <c r="T227" i="13"/>
  <c r="U227" i="13"/>
  <c r="V228" i="13"/>
  <c r="G175" i="7"/>
  <c r="L174" i="7"/>
  <c r="G74" i="16" s="1"/>
  <c r="H74" i="16" s="1"/>
  <c r="I74" i="16" s="1"/>
  <c r="J78" i="12" l="1"/>
  <c r="J75" i="16"/>
  <c r="J81" i="15"/>
  <c r="L178" i="20"/>
  <c r="G78" i="12" s="1"/>
  <c r="H78" i="12" s="1"/>
  <c r="I78" i="12" s="1"/>
  <c r="G179" i="20"/>
  <c r="G182" i="19"/>
  <c r="L181" i="19"/>
  <c r="G81" i="15" s="1"/>
  <c r="H81" i="15" s="1"/>
  <c r="I81" i="15" s="1"/>
  <c r="BE243" i="18"/>
  <c r="BI242" i="18"/>
  <c r="BJ242" i="18"/>
  <c r="BF243" i="18"/>
  <c r="BG244" i="18"/>
  <c r="BK243" i="18"/>
  <c r="T227" i="18"/>
  <c r="AM180" i="18"/>
  <c r="U226" i="18"/>
  <c r="AL181" i="18"/>
  <c r="AN179" i="18"/>
  <c r="V226" i="18"/>
  <c r="BE243" i="17"/>
  <c r="BI242" i="17"/>
  <c r="AL180" i="17"/>
  <c r="AN180" i="17"/>
  <c r="T228" i="17"/>
  <c r="V226" i="17"/>
  <c r="U226" i="17"/>
  <c r="AM180" i="17"/>
  <c r="BF244" i="17"/>
  <c r="BJ243" i="17"/>
  <c r="BG244" i="17"/>
  <c r="BK243" i="17"/>
  <c r="T228" i="13"/>
  <c r="U228" i="13"/>
  <c r="V229" i="13"/>
  <c r="L175" i="7"/>
  <c r="G75" i="16" s="1"/>
  <c r="H75" i="16" s="1"/>
  <c r="I75" i="16" s="1"/>
  <c r="G176" i="7"/>
  <c r="J76" i="16" l="1"/>
  <c r="J79" i="12"/>
  <c r="J82" i="15"/>
  <c r="G180" i="20"/>
  <c r="L179" i="20"/>
  <c r="G79" i="12" s="1"/>
  <c r="H79" i="12" s="1"/>
  <c r="I79" i="12" s="1"/>
  <c r="G183" i="19"/>
  <c r="L182" i="19"/>
  <c r="G82" i="15" s="1"/>
  <c r="H82" i="15" s="1"/>
  <c r="I82" i="15" s="1"/>
  <c r="T228" i="18"/>
  <c r="BI243" i="18"/>
  <c r="BE244" i="18"/>
  <c r="V227" i="18"/>
  <c r="AN180" i="18"/>
  <c r="U227" i="18"/>
  <c r="BF244" i="18"/>
  <c r="BJ243" i="18"/>
  <c r="BG245" i="18"/>
  <c r="BK244" i="18"/>
  <c r="AL182" i="18"/>
  <c r="AM181" i="18"/>
  <c r="U227" i="17"/>
  <c r="V227" i="17"/>
  <c r="AN181" i="17"/>
  <c r="BG245" i="17"/>
  <c r="BK244" i="17"/>
  <c r="BJ244" i="17"/>
  <c r="BF245" i="17"/>
  <c r="AL181" i="17"/>
  <c r="BI243" i="17"/>
  <c r="BE244" i="17"/>
  <c r="AM181" i="17"/>
  <c r="T229" i="17"/>
  <c r="V230" i="13"/>
  <c r="T229" i="13"/>
  <c r="U229" i="13"/>
  <c r="G177" i="7"/>
  <c r="L176" i="7"/>
  <c r="G76" i="16" s="1"/>
  <c r="H76" i="16" s="1"/>
  <c r="I76" i="16" s="1"/>
  <c r="J77" i="16" l="1"/>
  <c r="J80" i="12"/>
  <c r="J83" i="15"/>
  <c r="L180" i="20"/>
  <c r="G80" i="12" s="1"/>
  <c r="H80" i="12" s="1"/>
  <c r="I80" i="12" s="1"/>
  <c r="G181" i="20"/>
  <c r="G184" i="19"/>
  <c r="L183" i="19"/>
  <c r="G83" i="15" s="1"/>
  <c r="H83" i="15" s="1"/>
  <c r="I83" i="15" s="1"/>
  <c r="T229" i="18"/>
  <c r="AN181" i="18"/>
  <c r="AL183" i="18"/>
  <c r="AM182" i="18"/>
  <c r="BK245" i="18"/>
  <c r="BG246" i="18"/>
  <c r="BJ244" i="18"/>
  <c r="BF245" i="18"/>
  <c r="U228" i="18"/>
  <c r="V228" i="18"/>
  <c r="BI244" i="18"/>
  <c r="BE245" i="18"/>
  <c r="V228" i="17"/>
  <c r="BJ245" i="17"/>
  <c r="BF246" i="17"/>
  <c r="BK245" i="17"/>
  <c r="BG246" i="17"/>
  <c r="U228" i="17"/>
  <c r="T230" i="17"/>
  <c r="AL182" i="17"/>
  <c r="AM182" i="17"/>
  <c r="BI244" i="17"/>
  <c r="BE245" i="17"/>
  <c r="AN182" i="17"/>
  <c r="U230" i="13"/>
  <c r="V231" i="13"/>
  <c r="T230" i="13"/>
  <c r="L177" i="7"/>
  <c r="G77" i="16" s="1"/>
  <c r="H77" i="16" s="1"/>
  <c r="I77" i="16" s="1"/>
  <c r="G178" i="7"/>
  <c r="J78" i="16" l="1"/>
  <c r="J84" i="15"/>
  <c r="J81" i="12"/>
  <c r="L181" i="20"/>
  <c r="G81" i="12" s="1"/>
  <c r="H81" i="12" s="1"/>
  <c r="I81" i="12" s="1"/>
  <c r="G182" i="20"/>
  <c r="G185" i="19"/>
  <c r="L184" i="19"/>
  <c r="G84" i="15" s="1"/>
  <c r="H84" i="15" s="1"/>
  <c r="I84" i="15" s="1"/>
  <c r="V229" i="18"/>
  <c r="U229" i="18"/>
  <c r="AM183" i="18"/>
  <c r="AN182" i="18"/>
  <c r="BI245" i="18"/>
  <c r="BE246" i="18"/>
  <c r="BJ245" i="18"/>
  <c r="BF246" i="18"/>
  <c r="T230" i="18"/>
  <c r="BK246" i="18"/>
  <c r="BG247" i="18"/>
  <c r="AL184" i="18"/>
  <c r="U229" i="17"/>
  <c r="BJ246" i="17"/>
  <c r="BF247" i="17"/>
  <c r="V229" i="17"/>
  <c r="BE246" i="17"/>
  <c r="BI245" i="17"/>
  <c r="T231" i="17"/>
  <c r="AN183" i="17"/>
  <c r="AM183" i="17"/>
  <c r="AL183" i="17"/>
  <c r="BK246" i="17"/>
  <c r="BG247" i="17"/>
  <c r="T231" i="13"/>
  <c r="U231" i="13"/>
  <c r="V232" i="13"/>
  <c r="G179" i="7"/>
  <c r="L178" i="7"/>
  <c r="G78" i="16" s="1"/>
  <c r="H78" i="16" s="1"/>
  <c r="I78" i="16" s="1"/>
  <c r="J85" i="15" l="1"/>
  <c r="J79" i="16"/>
  <c r="J82" i="12"/>
  <c r="L182" i="20"/>
  <c r="G82" i="12" s="1"/>
  <c r="H82" i="12" s="1"/>
  <c r="I82" i="12" s="1"/>
  <c r="G183" i="20"/>
  <c r="G186" i="19"/>
  <c r="L185" i="19"/>
  <c r="G85" i="15" s="1"/>
  <c r="H85" i="15" s="1"/>
  <c r="I85" i="15" s="1"/>
  <c r="AL185" i="18"/>
  <c r="AM184" i="18"/>
  <c r="BF247" i="18"/>
  <c r="BJ246" i="18"/>
  <c r="V230" i="18"/>
  <c r="BK247" i="18"/>
  <c r="BG248" i="18"/>
  <c r="T231" i="18"/>
  <c r="BE247" i="18"/>
  <c r="BI246" i="18"/>
  <c r="AN183" i="18"/>
  <c r="U230" i="18"/>
  <c r="BG248" i="17"/>
  <c r="BK247" i="17"/>
  <c r="AM184" i="17"/>
  <c r="BF248" i="17"/>
  <c r="BJ247" i="17"/>
  <c r="T232" i="17"/>
  <c r="V230" i="17"/>
  <c r="U230" i="17"/>
  <c r="AL184" i="17"/>
  <c r="AN184" i="17"/>
  <c r="BE247" i="17"/>
  <c r="BI246" i="17"/>
  <c r="T232" i="13"/>
  <c r="U232" i="13"/>
  <c r="V233" i="13"/>
  <c r="G180" i="7"/>
  <c r="L179" i="7"/>
  <c r="G79" i="16" s="1"/>
  <c r="H79" i="16" s="1"/>
  <c r="I79" i="16" s="1"/>
  <c r="J86" i="15" l="1"/>
  <c r="J83" i="12"/>
  <c r="J80" i="16"/>
  <c r="G184" i="20"/>
  <c r="L183" i="20"/>
  <c r="G83" i="12" s="1"/>
  <c r="H83" i="12" s="1"/>
  <c r="I83" i="12" s="1"/>
  <c r="G187" i="19"/>
  <c r="L186" i="19"/>
  <c r="G86" i="15" s="1"/>
  <c r="H86" i="15" s="1"/>
  <c r="I86" i="15" s="1"/>
  <c r="AM185" i="18"/>
  <c r="T232" i="18"/>
  <c r="V231" i="18"/>
  <c r="U231" i="18"/>
  <c r="BF248" i="18"/>
  <c r="BJ247" i="18"/>
  <c r="AL186" i="18"/>
  <c r="BG249" i="18"/>
  <c r="BK248" i="18"/>
  <c r="AN184" i="18"/>
  <c r="BI247" i="18"/>
  <c r="BE248" i="18"/>
  <c r="BJ248" i="17"/>
  <c r="BF249" i="17"/>
  <c r="AN185" i="17"/>
  <c r="AM185" i="17"/>
  <c r="U231" i="17"/>
  <c r="T233" i="17"/>
  <c r="BG249" i="17"/>
  <c r="BK248" i="17"/>
  <c r="BI247" i="17"/>
  <c r="BE248" i="17"/>
  <c r="AL185" i="17"/>
  <c r="V231" i="17"/>
  <c r="V234" i="13"/>
  <c r="T233" i="13"/>
  <c r="U233" i="13"/>
  <c r="G181" i="7"/>
  <c r="L180" i="7"/>
  <c r="G80" i="16" s="1"/>
  <c r="H80" i="16" s="1"/>
  <c r="I80" i="16" s="1"/>
  <c r="J84" i="12" l="1"/>
  <c r="J87" i="15"/>
  <c r="J81" i="16"/>
  <c r="L184" i="20"/>
  <c r="G84" i="12" s="1"/>
  <c r="H84" i="12" s="1"/>
  <c r="I84" i="12" s="1"/>
  <c r="G185" i="20"/>
  <c r="G188" i="19"/>
  <c r="L187" i="19"/>
  <c r="G87" i="15" s="1"/>
  <c r="H87" i="15" s="1"/>
  <c r="I87" i="15" s="1"/>
  <c r="AL187" i="18"/>
  <c r="BI248" i="18"/>
  <c r="BE249" i="18"/>
  <c r="BJ248" i="18"/>
  <c r="BF249" i="18"/>
  <c r="AM186" i="18"/>
  <c r="V232" i="18"/>
  <c r="AN185" i="18"/>
  <c r="BK249" i="18"/>
  <c r="BG250" i="18"/>
  <c r="U232" i="18"/>
  <c r="T233" i="18"/>
  <c r="AM186" i="17"/>
  <c r="BJ249" i="17"/>
  <c r="BF250" i="17"/>
  <c r="T234" i="17"/>
  <c r="V232" i="17"/>
  <c r="AL186" i="17"/>
  <c r="BI248" i="17"/>
  <c r="BE249" i="17"/>
  <c r="BK249" i="17"/>
  <c r="BG250" i="17"/>
  <c r="U232" i="17"/>
  <c r="AN186" i="17"/>
  <c r="U234" i="13"/>
  <c r="V235" i="13"/>
  <c r="T234" i="13"/>
  <c r="L181" i="7"/>
  <c r="G81" i="16" s="1"/>
  <c r="H81" i="16" s="1"/>
  <c r="I81" i="16" s="1"/>
  <c r="G182" i="7"/>
  <c r="J85" i="12" l="1"/>
  <c r="J88" i="15"/>
  <c r="J82" i="16"/>
  <c r="L185" i="20"/>
  <c r="G85" i="12" s="1"/>
  <c r="H85" i="12" s="1"/>
  <c r="I85" i="12" s="1"/>
  <c r="G186" i="20"/>
  <c r="G189" i="19"/>
  <c r="L188" i="19"/>
  <c r="G88" i="15" s="1"/>
  <c r="H88" i="15" s="1"/>
  <c r="I88" i="15" s="1"/>
  <c r="V233" i="18"/>
  <c r="AM187" i="18"/>
  <c r="BJ249" i="18"/>
  <c r="BF250" i="18"/>
  <c r="AL188" i="18"/>
  <c r="U233" i="18"/>
  <c r="BG251" i="18"/>
  <c r="BK250" i="18"/>
  <c r="AN186" i="18"/>
  <c r="T234" i="18"/>
  <c r="BE250" i="18"/>
  <c r="BI249" i="18"/>
  <c r="BE250" i="17"/>
  <c r="BI249" i="17"/>
  <c r="BF251" i="17"/>
  <c r="BJ250" i="17"/>
  <c r="AM187" i="17"/>
  <c r="AN187" i="17"/>
  <c r="V233" i="17"/>
  <c r="T235" i="17"/>
  <c r="U233" i="17"/>
  <c r="AL187" i="17"/>
  <c r="BK250" i="17"/>
  <c r="BG251" i="17"/>
  <c r="U235" i="13"/>
  <c r="V236" i="13"/>
  <c r="T235" i="13"/>
  <c r="G183" i="7"/>
  <c r="L182" i="7"/>
  <c r="G82" i="16" s="1"/>
  <c r="H82" i="16" s="1"/>
  <c r="I82" i="16" s="1"/>
  <c r="J83" i="16" l="1"/>
  <c r="J86" i="12"/>
  <c r="J89" i="15"/>
  <c r="L186" i="20"/>
  <c r="G86" i="12" s="1"/>
  <c r="H86" i="12" s="1"/>
  <c r="I86" i="12" s="1"/>
  <c r="G187" i="20"/>
  <c r="G190" i="19"/>
  <c r="L189" i="19"/>
  <c r="G89" i="15" s="1"/>
  <c r="H89" i="15" s="1"/>
  <c r="I89" i="15" s="1"/>
  <c r="BI250" i="18"/>
  <c r="BE251" i="18"/>
  <c r="T235" i="18"/>
  <c r="BK251" i="18"/>
  <c r="BG252" i="18"/>
  <c r="AN187" i="18"/>
  <c r="U234" i="18"/>
  <c r="AL189" i="18"/>
  <c r="V234" i="18"/>
  <c r="BF251" i="18"/>
  <c r="BJ250" i="18"/>
  <c r="AM188" i="18"/>
  <c r="U234" i="17"/>
  <c r="BG252" i="17"/>
  <c r="BK251" i="17"/>
  <c r="AN188" i="17"/>
  <c r="BF252" i="17"/>
  <c r="BJ251" i="17"/>
  <c r="AL188" i="17"/>
  <c r="T236" i="17"/>
  <c r="BE251" i="17"/>
  <c r="BI250" i="17"/>
  <c r="V234" i="17"/>
  <c r="AM188" i="17"/>
  <c r="U236" i="13"/>
  <c r="T236" i="13"/>
  <c r="V237" i="13"/>
  <c r="L183" i="7"/>
  <c r="G83" i="16" s="1"/>
  <c r="H83" i="16" s="1"/>
  <c r="I83" i="16" s="1"/>
  <c r="G184" i="7"/>
  <c r="J87" i="12" l="1"/>
  <c r="J84" i="16"/>
  <c r="J90" i="15"/>
  <c r="G188" i="20"/>
  <c r="L187" i="20"/>
  <c r="G87" i="12" s="1"/>
  <c r="H87" i="12" s="1"/>
  <c r="I87" i="12" s="1"/>
  <c r="G191" i="19"/>
  <c r="L190" i="19"/>
  <c r="G90" i="15" s="1"/>
  <c r="H90" i="15" s="1"/>
  <c r="I90" i="15" s="1"/>
  <c r="BF252" i="18"/>
  <c r="BJ251" i="18"/>
  <c r="AL190" i="18"/>
  <c r="BG253" i="18"/>
  <c r="BK252" i="18"/>
  <c r="AM189" i="18"/>
  <c r="AN188" i="18"/>
  <c r="V235" i="18"/>
  <c r="U235" i="18"/>
  <c r="T236" i="18"/>
  <c r="BI251" i="18"/>
  <c r="BE252" i="18"/>
  <c r="BJ252" i="17"/>
  <c r="BF253" i="17"/>
  <c r="U235" i="17"/>
  <c r="V235" i="17"/>
  <c r="AN189" i="17"/>
  <c r="AM189" i="17"/>
  <c r="BI251" i="17"/>
  <c r="BE252" i="17"/>
  <c r="AL189" i="17"/>
  <c r="T237" i="17"/>
  <c r="BG253" i="17"/>
  <c r="BK252" i="17"/>
  <c r="V238" i="13"/>
  <c r="U237" i="13"/>
  <c r="T237" i="13"/>
  <c r="G185" i="7"/>
  <c r="L184" i="7"/>
  <c r="G84" i="16" s="1"/>
  <c r="H84" i="16" s="1"/>
  <c r="I84" i="16" s="1"/>
  <c r="J85" i="16" l="1"/>
  <c r="J91" i="15"/>
  <c r="J88" i="12"/>
  <c r="L188" i="20"/>
  <c r="G88" i="12" s="1"/>
  <c r="H88" i="12" s="1"/>
  <c r="I88" i="12" s="1"/>
  <c r="G189" i="20"/>
  <c r="G192" i="19"/>
  <c r="L191" i="19"/>
  <c r="G91" i="15" s="1"/>
  <c r="H91" i="15" s="1"/>
  <c r="I91" i="15" s="1"/>
  <c r="U236" i="18"/>
  <c r="AL191" i="18"/>
  <c r="AM190" i="18"/>
  <c r="BG254" i="18"/>
  <c r="BK253" i="18"/>
  <c r="BF253" i="18"/>
  <c r="BJ252" i="18"/>
  <c r="BE253" i="18"/>
  <c r="BI252" i="18"/>
  <c r="AN189" i="18"/>
  <c r="T237" i="18"/>
  <c r="V236" i="18"/>
  <c r="T238" i="17"/>
  <c r="AL190" i="17"/>
  <c r="BI252" i="17"/>
  <c r="BE253" i="17"/>
  <c r="AN190" i="17"/>
  <c r="V236" i="17"/>
  <c r="U236" i="17"/>
  <c r="BK253" i="17"/>
  <c r="BG254" i="17"/>
  <c r="AM190" i="17"/>
  <c r="BJ253" i="17"/>
  <c r="BF254" i="17"/>
  <c r="T238" i="13"/>
  <c r="V239" i="13"/>
  <c r="U238" i="13"/>
  <c r="G186" i="7"/>
  <c r="L185" i="7"/>
  <c r="G85" i="16" s="1"/>
  <c r="H85" i="16" s="1"/>
  <c r="I85" i="16" s="1"/>
  <c r="J86" i="16" l="1"/>
  <c r="J92" i="15"/>
  <c r="J89" i="12"/>
  <c r="L189" i="20"/>
  <c r="G89" i="12" s="1"/>
  <c r="H89" i="12" s="1"/>
  <c r="I89" i="12" s="1"/>
  <c r="G190" i="20"/>
  <c r="G193" i="19"/>
  <c r="L192" i="19"/>
  <c r="G92" i="15" s="1"/>
  <c r="H92" i="15" s="1"/>
  <c r="I92" i="15" s="1"/>
  <c r="T238" i="18"/>
  <c r="BI253" i="18"/>
  <c r="BE254" i="18"/>
  <c r="AM191" i="18"/>
  <c r="V237" i="18"/>
  <c r="AN190" i="18"/>
  <c r="BJ253" i="18"/>
  <c r="BF254" i="18"/>
  <c r="BK254" i="18"/>
  <c r="BG255" i="18"/>
  <c r="U237" i="18"/>
  <c r="AL192" i="18"/>
  <c r="U237" i="17"/>
  <c r="AN191" i="17"/>
  <c r="AL191" i="17"/>
  <c r="AM191" i="17"/>
  <c r="V237" i="17"/>
  <c r="BE254" i="17"/>
  <c r="BI253" i="17"/>
  <c r="BF255" i="17"/>
  <c r="BJ254" i="17"/>
  <c r="BK254" i="17"/>
  <c r="BG255" i="17"/>
  <c r="T239" i="17"/>
  <c r="U239" i="13"/>
  <c r="T239" i="13"/>
  <c r="V240" i="13"/>
  <c r="G187" i="7"/>
  <c r="L186" i="7"/>
  <c r="G86" i="16" s="1"/>
  <c r="H86" i="16" s="1"/>
  <c r="I86" i="16" s="1"/>
  <c r="J93" i="15" l="1"/>
  <c r="J87" i="16"/>
  <c r="J90" i="12"/>
  <c r="L190" i="20"/>
  <c r="G90" i="12" s="1"/>
  <c r="H90" i="12" s="1"/>
  <c r="I90" i="12" s="1"/>
  <c r="G191" i="20"/>
  <c r="G194" i="19"/>
  <c r="L193" i="19"/>
  <c r="G93" i="15" s="1"/>
  <c r="H93" i="15" s="1"/>
  <c r="I93" i="15" s="1"/>
  <c r="U238" i="18"/>
  <c r="BJ254" i="18"/>
  <c r="BF255" i="18"/>
  <c r="BI254" i="18"/>
  <c r="BE255" i="18"/>
  <c r="AN191" i="18"/>
  <c r="AM192" i="18"/>
  <c r="T239" i="18"/>
  <c r="AL193" i="18"/>
  <c r="BK255" i="18"/>
  <c r="BG256" i="18"/>
  <c r="V238" i="18"/>
  <c r="BG256" i="17"/>
  <c r="BK255" i="17"/>
  <c r="BE255" i="17"/>
  <c r="BI254" i="17"/>
  <c r="AM192" i="17"/>
  <c r="AL192" i="17"/>
  <c r="U238" i="17"/>
  <c r="T240" i="17"/>
  <c r="BF256" i="17"/>
  <c r="BJ255" i="17"/>
  <c r="V238" i="17"/>
  <c r="AN192" i="17"/>
  <c r="V241" i="13"/>
  <c r="U240" i="13"/>
  <c r="T240" i="13"/>
  <c r="G188" i="7"/>
  <c r="L187" i="7"/>
  <c r="G87" i="16" s="1"/>
  <c r="H87" i="16" s="1"/>
  <c r="I87" i="16" s="1"/>
  <c r="J88" i="16" l="1"/>
  <c r="J91" i="12"/>
  <c r="J94" i="15"/>
  <c r="G192" i="20"/>
  <c r="L191" i="20"/>
  <c r="G91" i="12" s="1"/>
  <c r="H91" i="12" s="1"/>
  <c r="I91" i="12" s="1"/>
  <c r="G195" i="19"/>
  <c r="L194" i="19"/>
  <c r="G94" i="15" s="1"/>
  <c r="H94" i="15" s="1"/>
  <c r="I94" i="15" s="1"/>
  <c r="V239" i="18"/>
  <c r="T240" i="18"/>
  <c r="BE256" i="18"/>
  <c r="BI255" i="18"/>
  <c r="U239" i="18"/>
  <c r="AM193" i="18"/>
  <c r="BK256" i="18"/>
  <c r="BG257" i="18"/>
  <c r="AL194" i="18"/>
  <c r="AN192" i="18"/>
  <c r="BF256" i="18"/>
  <c r="BJ255" i="18"/>
  <c r="V239" i="17"/>
  <c r="AL193" i="17"/>
  <c r="AN193" i="17"/>
  <c r="BJ256" i="17"/>
  <c r="BF257" i="17"/>
  <c r="BI255" i="17"/>
  <c r="BE256" i="17"/>
  <c r="U239" i="17"/>
  <c r="AM193" i="17"/>
  <c r="T241" i="17"/>
  <c r="BG257" i="17"/>
  <c r="BK256" i="17"/>
  <c r="U241" i="13"/>
  <c r="T241" i="13"/>
  <c r="V242" i="13"/>
  <c r="G189" i="7"/>
  <c r="L188" i="7"/>
  <c r="G88" i="16" s="1"/>
  <c r="H88" i="16" s="1"/>
  <c r="I88" i="16" s="1"/>
  <c r="J89" i="16" l="1"/>
  <c r="J95" i="15"/>
  <c r="J92" i="12"/>
  <c r="L192" i="20"/>
  <c r="G92" i="12" s="1"/>
  <c r="H92" i="12" s="1"/>
  <c r="I92" i="12" s="1"/>
  <c r="G193" i="20"/>
  <c r="G196" i="19"/>
  <c r="L195" i="19"/>
  <c r="G95" i="15" s="1"/>
  <c r="H95" i="15" s="1"/>
  <c r="I95" i="15" s="1"/>
  <c r="AN193" i="18"/>
  <c r="V240" i="18"/>
  <c r="AL195" i="18"/>
  <c r="BF257" i="18"/>
  <c r="BJ256" i="18"/>
  <c r="AM194" i="18"/>
  <c r="U240" i="18"/>
  <c r="BI256" i="18"/>
  <c r="BE257" i="18"/>
  <c r="BG258" i="18"/>
  <c r="BK257" i="18"/>
  <c r="T241" i="18"/>
  <c r="T242" i="17"/>
  <c r="V240" i="17"/>
  <c r="AN194" i="17"/>
  <c r="BI256" i="17"/>
  <c r="BE257" i="17"/>
  <c r="AL194" i="17"/>
  <c r="U240" i="17"/>
  <c r="BK257" i="17"/>
  <c r="BG258" i="17"/>
  <c r="AM194" i="17"/>
  <c r="BJ257" i="17"/>
  <c r="BF258" i="17"/>
  <c r="U242" i="13"/>
  <c r="T242" i="13"/>
  <c r="V243" i="13"/>
  <c r="L189" i="7"/>
  <c r="G89" i="16" s="1"/>
  <c r="H89" i="16" s="1"/>
  <c r="I89" i="16" s="1"/>
  <c r="G190" i="7"/>
  <c r="J90" i="16" l="1"/>
  <c r="J96" i="15"/>
  <c r="J93" i="12"/>
  <c r="L193" i="20"/>
  <c r="G93" i="12" s="1"/>
  <c r="H93" i="12" s="1"/>
  <c r="I93" i="12" s="1"/>
  <c r="G194" i="20"/>
  <c r="G197" i="19"/>
  <c r="L196" i="19"/>
  <c r="G96" i="15" s="1"/>
  <c r="H96" i="15" s="1"/>
  <c r="I96" i="15" s="1"/>
  <c r="BK258" i="18"/>
  <c r="BG259" i="18"/>
  <c r="BI257" i="18"/>
  <c r="BE258" i="18"/>
  <c r="AN194" i="18"/>
  <c r="T242" i="18"/>
  <c r="U241" i="18"/>
  <c r="AL196" i="18"/>
  <c r="V241" i="18"/>
  <c r="AM195" i="18"/>
  <c r="BJ257" i="18"/>
  <c r="BF258" i="18"/>
  <c r="AL195" i="17"/>
  <c r="T243" i="17"/>
  <c r="BK258" i="17"/>
  <c r="BG259" i="17"/>
  <c r="BE258" i="17"/>
  <c r="BI257" i="17"/>
  <c r="AN195" i="17"/>
  <c r="U241" i="17"/>
  <c r="V241" i="17"/>
  <c r="BF259" i="17"/>
  <c r="BJ258" i="17"/>
  <c r="AM195" i="17"/>
  <c r="U243" i="13"/>
  <c r="V244" i="13"/>
  <c r="T243" i="13"/>
  <c r="G191" i="7"/>
  <c r="L190" i="7"/>
  <c r="G90" i="16" s="1"/>
  <c r="H90" i="16" s="1"/>
  <c r="I90" i="16" s="1"/>
  <c r="I94" i="12" l="1"/>
  <c r="J91" i="16"/>
  <c r="J97" i="15"/>
  <c r="J94" i="12"/>
  <c r="L194" i="20"/>
  <c r="G94" i="12" s="1"/>
  <c r="H94" i="12" s="1"/>
  <c r="G195" i="20"/>
  <c r="G198" i="19"/>
  <c r="L197" i="19"/>
  <c r="G97" i="15" s="1"/>
  <c r="H97" i="15" s="1"/>
  <c r="I97" i="15" s="1"/>
  <c r="V242" i="18"/>
  <c r="U242" i="18"/>
  <c r="BK259" i="18"/>
  <c r="BG260" i="18"/>
  <c r="AL197" i="18"/>
  <c r="AN195" i="18"/>
  <c r="BJ258" i="18"/>
  <c r="BF259" i="18"/>
  <c r="AM196" i="18"/>
  <c r="T243" i="18"/>
  <c r="BE259" i="18"/>
  <c r="BI258" i="18"/>
  <c r="AM196" i="17"/>
  <c r="AL196" i="17"/>
  <c r="BF260" i="17"/>
  <c r="BJ259" i="17"/>
  <c r="U242" i="17"/>
  <c r="AN196" i="17"/>
  <c r="BE259" i="17"/>
  <c r="BI258" i="17"/>
  <c r="BK259" i="17"/>
  <c r="BG260" i="17"/>
  <c r="T244" i="17"/>
  <c r="V242" i="17"/>
  <c r="T244" i="13"/>
  <c r="U244" i="13"/>
  <c r="V245" i="13"/>
  <c r="L191" i="7"/>
  <c r="G91" i="16" s="1"/>
  <c r="H91" i="16" s="1"/>
  <c r="I91" i="16" s="1"/>
  <c r="G192" i="7"/>
  <c r="J92" i="16" l="1"/>
  <c r="J95" i="12"/>
  <c r="J98" i="15"/>
  <c r="G196" i="20"/>
  <c r="L195" i="20"/>
  <c r="G95" i="12" s="1"/>
  <c r="H95" i="12" s="1"/>
  <c r="I95" i="12" s="1"/>
  <c r="G199" i="19"/>
  <c r="L198" i="19"/>
  <c r="G98" i="15" s="1"/>
  <c r="H98" i="15" s="1"/>
  <c r="I98" i="15" s="1"/>
  <c r="BE260" i="18"/>
  <c r="BI259" i="18"/>
  <c r="BJ259" i="18"/>
  <c r="BF260" i="18"/>
  <c r="AN196" i="18"/>
  <c r="U243" i="18"/>
  <c r="T244" i="18"/>
  <c r="AM197" i="18"/>
  <c r="AL198" i="18"/>
  <c r="BG261" i="18"/>
  <c r="BK260" i="18"/>
  <c r="V243" i="18"/>
  <c r="BJ260" i="17"/>
  <c r="BF261" i="17"/>
  <c r="BG261" i="17"/>
  <c r="BK260" i="17"/>
  <c r="V243" i="17"/>
  <c r="AN197" i="17"/>
  <c r="U243" i="17"/>
  <c r="AL197" i="17"/>
  <c r="T245" i="17"/>
  <c r="BI259" i="17"/>
  <c r="BE260" i="17"/>
  <c r="AM197" i="17"/>
  <c r="V246" i="13"/>
  <c r="T245" i="13"/>
  <c r="U245" i="13"/>
  <c r="G193" i="7"/>
  <c r="L192" i="7"/>
  <c r="G92" i="16" s="1"/>
  <c r="H92" i="16" s="1"/>
  <c r="I92" i="16" s="1"/>
  <c r="J96" i="12" l="1"/>
  <c r="J93" i="16"/>
  <c r="J99" i="15"/>
  <c r="L196" i="20"/>
  <c r="G96" i="12" s="1"/>
  <c r="H96" i="12" s="1"/>
  <c r="I96" i="12" s="1"/>
  <c r="G197" i="20"/>
  <c r="G200" i="19"/>
  <c r="L199" i="19"/>
  <c r="G99" i="15" s="1"/>
  <c r="H99" i="15" s="1"/>
  <c r="I99" i="15" s="1"/>
  <c r="AL199" i="18"/>
  <c r="AN197" i="18"/>
  <c r="V244" i="18"/>
  <c r="T245" i="18"/>
  <c r="BI260" i="18"/>
  <c r="BE261" i="18"/>
  <c r="BF261" i="18"/>
  <c r="BJ260" i="18"/>
  <c r="BG262" i="18"/>
  <c r="BK261" i="18"/>
  <c r="AM198" i="18"/>
  <c r="U244" i="18"/>
  <c r="AM198" i="17"/>
  <c r="AL198" i="17"/>
  <c r="V244" i="17"/>
  <c r="BK261" i="17"/>
  <c r="BG262" i="17"/>
  <c r="U244" i="17"/>
  <c r="AN198" i="17"/>
  <c r="T246" i="17"/>
  <c r="BI260" i="17"/>
  <c r="BE261" i="17"/>
  <c r="BJ261" i="17"/>
  <c r="BF262" i="17"/>
  <c r="V247" i="13"/>
  <c r="T246" i="13"/>
  <c r="U246" i="13"/>
  <c r="L193" i="7"/>
  <c r="G93" i="16" s="1"/>
  <c r="H93" i="16" s="1"/>
  <c r="I93" i="16" s="1"/>
  <c r="G194" i="7"/>
  <c r="J94" i="16" l="1"/>
  <c r="J97" i="12"/>
  <c r="J100" i="15"/>
  <c r="L197" i="20"/>
  <c r="G97" i="12" s="1"/>
  <c r="H97" i="12" s="1"/>
  <c r="I97" i="12" s="1"/>
  <c r="G198" i="20"/>
  <c r="G201" i="19"/>
  <c r="L200" i="19"/>
  <c r="G100" i="15" s="1"/>
  <c r="H100" i="15" s="1"/>
  <c r="I100" i="15" s="1"/>
  <c r="BJ261" i="18"/>
  <c r="BF262" i="18"/>
  <c r="T246" i="18"/>
  <c r="V245" i="18"/>
  <c r="AN198" i="18"/>
  <c r="AL200" i="18"/>
  <c r="BI261" i="18"/>
  <c r="BE262" i="18"/>
  <c r="U245" i="18"/>
  <c r="AM199" i="18"/>
  <c r="BK262" i="18"/>
  <c r="BG263" i="18"/>
  <c r="BE262" i="17"/>
  <c r="BI261" i="17"/>
  <c r="AM199" i="17"/>
  <c r="AN199" i="17"/>
  <c r="BK262" i="17"/>
  <c r="BG263" i="17"/>
  <c r="AL199" i="17"/>
  <c r="BJ262" i="17"/>
  <c r="BF263" i="17"/>
  <c r="T247" i="17"/>
  <c r="U245" i="17"/>
  <c r="V245" i="17"/>
  <c r="U247" i="13"/>
  <c r="T247" i="13"/>
  <c r="V248" i="13"/>
  <c r="G195" i="7"/>
  <c r="L194" i="7"/>
  <c r="G94" i="16" s="1"/>
  <c r="H94" i="16" s="1"/>
  <c r="I94" i="16" s="1"/>
  <c r="J98" i="12" l="1"/>
  <c r="J95" i="16"/>
  <c r="J101" i="15"/>
  <c r="L198" i="20"/>
  <c r="G98" i="12" s="1"/>
  <c r="H98" i="12" s="1"/>
  <c r="I98" i="12" s="1"/>
  <c r="G199" i="20"/>
  <c r="G202" i="19"/>
  <c r="L201" i="19"/>
  <c r="G101" i="15" s="1"/>
  <c r="H101" i="15" s="1"/>
  <c r="I101" i="15" s="1"/>
  <c r="BK263" i="18"/>
  <c r="BG264" i="18"/>
  <c r="AN199" i="18"/>
  <c r="BJ262" i="18"/>
  <c r="BF263" i="18"/>
  <c r="U246" i="18"/>
  <c r="V246" i="18"/>
  <c r="AM200" i="18"/>
  <c r="BI262" i="18"/>
  <c r="BE263" i="18"/>
  <c r="AL201" i="18"/>
  <c r="T247" i="18"/>
  <c r="V246" i="17"/>
  <c r="T248" i="17"/>
  <c r="AN200" i="17"/>
  <c r="AM200" i="17"/>
  <c r="BE263" i="17"/>
  <c r="BI262" i="17"/>
  <c r="AL200" i="17"/>
  <c r="U246" i="17"/>
  <c r="BF264" i="17"/>
  <c r="BJ263" i="17"/>
  <c r="BG264" i="17"/>
  <c r="BK263" i="17"/>
  <c r="V249" i="13"/>
  <c r="U248" i="13"/>
  <c r="T248" i="13"/>
  <c r="G196" i="7"/>
  <c r="L195" i="7"/>
  <c r="G95" i="16" s="1"/>
  <c r="H95" i="16" s="1"/>
  <c r="I95" i="16" s="1"/>
  <c r="J96" i="16" l="1"/>
  <c r="J102" i="15"/>
  <c r="J99" i="12"/>
  <c r="G200" i="20"/>
  <c r="L199" i="20"/>
  <c r="G99" i="12" s="1"/>
  <c r="H99" i="12" s="1"/>
  <c r="I99" i="12" s="1"/>
  <c r="G203" i="19"/>
  <c r="L202" i="19"/>
  <c r="G102" i="15" s="1"/>
  <c r="H102" i="15" s="1"/>
  <c r="I102" i="15" s="1"/>
  <c r="AN200" i="18"/>
  <c r="T248" i="18"/>
  <c r="BE264" i="18"/>
  <c r="BI263" i="18"/>
  <c r="AM201" i="18"/>
  <c r="BF264" i="18"/>
  <c r="BJ263" i="18"/>
  <c r="BK264" i="18"/>
  <c r="BG265" i="18"/>
  <c r="V247" i="18"/>
  <c r="AL202" i="18"/>
  <c r="U247" i="18"/>
  <c r="U247" i="17"/>
  <c r="AL201" i="17"/>
  <c r="BI263" i="17"/>
  <c r="BE264" i="17"/>
  <c r="T249" i="17"/>
  <c r="BJ264" i="17"/>
  <c r="BF265" i="17"/>
  <c r="AN201" i="17"/>
  <c r="AM201" i="17"/>
  <c r="BG265" i="17"/>
  <c r="BK264" i="17"/>
  <c r="V247" i="17"/>
  <c r="T249" i="13"/>
  <c r="V250" i="13"/>
  <c r="U249" i="13"/>
  <c r="G197" i="7"/>
  <c r="L196" i="7"/>
  <c r="G96" i="16" s="1"/>
  <c r="H96" i="16" s="1"/>
  <c r="I96" i="16" s="1"/>
  <c r="J97" i="16" l="1"/>
  <c r="J103" i="15"/>
  <c r="J100" i="12"/>
  <c r="L200" i="20"/>
  <c r="G100" i="12" s="1"/>
  <c r="H100" i="12" s="1"/>
  <c r="I100" i="12" s="1"/>
  <c r="G201" i="20"/>
  <c r="G204" i="19"/>
  <c r="L203" i="19"/>
  <c r="G103" i="15" s="1"/>
  <c r="H103" i="15" s="1"/>
  <c r="I103" i="15" s="1"/>
  <c r="T249" i="18"/>
  <c r="AN201" i="18"/>
  <c r="AL203" i="18"/>
  <c r="U248" i="18"/>
  <c r="BG266" i="18"/>
  <c r="BK265" i="18"/>
  <c r="BF265" i="18"/>
  <c r="BJ264" i="18"/>
  <c r="AM202" i="18"/>
  <c r="V248" i="18"/>
  <c r="BI264" i="18"/>
  <c r="BE265" i="18"/>
  <c r="AN202" i="17"/>
  <c r="U248" i="17"/>
  <c r="BK265" i="17"/>
  <c r="BG266" i="17"/>
  <c r="T250" i="17"/>
  <c r="BI264" i="17"/>
  <c r="BE265" i="17"/>
  <c r="V248" i="17"/>
  <c r="BF266" i="17"/>
  <c r="BJ265" i="17"/>
  <c r="AM202" i="17"/>
  <c r="AL202" i="17"/>
  <c r="T250" i="13"/>
  <c r="V251" i="13"/>
  <c r="U250" i="13"/>
  <c r="L197" i="7"/>
  <c r="G97" i="16" s="1"/>
  <c r="H97" i="16" s="1"/>
  <c r="I97" i="16" s="1"/>
  <c r="G198" i="7"/>
  <c r="J101" i="12" l="1"/>
  <c r="J104" i="15"/>
  <c r="J98" i="16"/>
  <c r="L201" i="20"/>
  <c r="G101" i="12" s="1"/>
  <c r="H101" i="12" s="1"/>
  <c r="I101" i="12" s="1"/>
  <c r="G202" i="20"/>
  <c r="G205" i="19"/>
  <c r="L204" i="19"/>
  <c r="G104" i="15" s="1"/>
  <c r="H104" i="15" s="1"/>
  <c r="I104" i="15" s="1"/>
  <c r="AN202" i="18"/>
  <c r="AM203" i="18"/>
  <c r="BI265" i="18"/>
  <c r="BE266" i="18"/>
  <c r="BJ265" i="18"/>
  <c r="BF266" i="18"/>
  <c r="T250" i="18"/>
  <c r="U249" i="18"/>
  <c r="V249" i="18"/>
  <c r="BK266" i="18"/>
  <c r="BG267" i="18"/>
  <c r="AL204" i="18"/>
  <c r="U249" i="17"/>
  <c r="T251" i="17"/>
  <c r="AL203" i="17"/>
  <c r="BE266" i="17"/>
  <c r="BI265" i="17"/>
  <c r="AN203" i="17"/>
  <c r="AM203" i="17"/>
  <c r="BF267" i="17"/>
  <c r="BJ266" i="17"/>
  <c r="V249" i="17"/>
  <c r="BK266" i="17"/>
  <c r="BG267" i="17"/>
  <c r="V252" i="13"/>
  <c r="U251" i="13"/>
  <c r="T251" i="13"/>
  <c r="G199" i="7"/>
  <c r="L198" i="7"/>
  <c r="G98" i="16" s="1"/>
  <c r="H98" i="16" s="1"/>
  <c r="I98" i="16" s="1"/>
  <c r="J99" i="16" l="1"/>
  <c r="J105" i="15"/>
  <c r="J102" i="12"/>
  <c r="L202" i="20"/>
  <c r="G102" i="12" s="1"/>
  <c r="H102" i="12" s="1"/>
  <c r="I102" i="12" s="1"/>
  <c r="G203" i="20"/>
  <c r="G206" i="19"/>
  <c r="L205" i="19"/>
  <c r="G105" i="15" s="1"/>
  <c r="H105" i="15" s="1"/>
  <c r="I105" i="15" s="1"/>
  <c r="BK267" i="18"/>
  <c r="BG268" i="18"/>
  <c r="BJ266" i="18"/>
  <c r="BF267" i="18"/>
  <c r="V250" i="18"/>
  <c r="U250" i="18"/>
  <c r="BE267" i="18"/>
  <c r="BI266" i="18"/>
  <c r="T251" i="18"/>
  <c r="AM204" i="18"/>
  <c r="AN203" i="18"/>
  <c r="AL205" i="18"/>
  <c r="BJ267" i="17"/>
  <c r="BF268" i="17"/>
  <c r="AM204" i="17"/>
  <c r="T252" i="17"/>
  <c r="U250" i="17"/>
  <c r="AN204" i="17"/>
  <c r="BG268" i="17"/>
  <c r="BK267" i="17"/>
  <c r="V250" i="17"/>
  <c r="BI266" i="17"/>
  <c r="BE267" i="17"/>
  <c r="AL204" i="17"/>
  <c r="V253" i="13"/>
  <c r="T252" i="13"/>
  <c r="U252" i="13"/>
  <c r="L199" i="7"/>
  <c r="G99" i="16" s="1"/>
  <c r="H99" i="16" s="1"/>
  <c r="I99" i="16" s="1"/>
  <c r="G200" i="7"/>
  <c r="J103" i="12" l="1"/>
  <c r="J106" i="15"/>
  <c r="J100" i="16"/>
  <c r="G204" i="20"/>
  <c r="L203" i="20"/>
  <c r="G103" i="12" s="1"/>
  <c r="H103" i="12" s="1"/>
  <c r="I103" i="12" s="1"/>
  <c r="G207" i="19"/>
  <c r="L206" i="19"/>
  <c r="G106" i="15" s="1"/>
  <c r="H106" i="15" s="1"/>
  <c r="I106" i="15" s="1"/>
  <c r="AN204" i="18"/>
  <c r="V251" i="18"/>
  <c r="BJ267" i="18"/>
  <c r="BF268" i="18"/>
  <c r="BG269" i="18"/>
  <c r="BK268" i="18"/>
  <c r="AL206" i="18"/>
  <c r="T252" i="18"/>
  <c r="BE268" i="18"/>
  <c r="BI267" i="18"/>
  <c r="AM205" i="18"/>
  <c r="U251" i="18"/>
  <c r="AN205" i="17"/>
  <c r="T253" i="17"/>
  <c r="U251" i="17"/>
  <c r="AM205" i="17"/>
  <c r="BJ268" i="17"/>
  <c r="BF269" i="17"/>
  <c r="AL205" i="17"/>
  <c r="BI267" i="17"/>
  <c r="BE268" i="17"/>
  <c r="V251" i="17"/>
  <c r="BK268" i="17"/>
  <c r="BG269" i="17"/>
  <c r="U253" i="13"/>
  <c r="V254" i="13"/>
  <c r="T253" i="13"/>
  <c r="G201" i="7"/>
  <c r="L200" i="7"/>
  <c r="G100" i="16" s="1"/>
  <c r="H100" i="16" s="1"/>
  <c r="I100" i="16" s="1"/>
  <c r="J101" i="16" l="1"/>
  <c r="J107" i="15"/>
  <c r="J104" i="12"/>
  <c r="L204" i="20"/>
  <c r="G104" i="12" s="1"/>
  <c r="H104" i="12" s="1"/>
  <c r="I104" i="12" s="1"/>
  <c r="G205" i="20"/>
  <c r="G208" i="19"/>
  <c r="L207" i="19"/>
  <c r="G107" i="15" s="1"/>
  <c r="H107" i="15" s="1"/>
  <c r="I107" i="15" s="1"/>
  <c r="U252" i="18"/>
  <c r="T253" i="18"/>
  <c r="BG270" i="18"/>
  <c r="BK269" i="18"/>
  <c r="AN205" i="18"/>
  <c r="AL207" i="18"/>
  <c r="AM206" i="18"/>
  <c r="BI268" i="18"/>
  <c r="BE269" i="18"/>
  <c r="BF269" i="18"/>
  <c r="BJ268" i="18"/>
  <c r="V252" i="18"/>
  <c r="V252" i="17"/>
  <c r="BJ269" i="17"/>
  <c r="BF270" i="17"/>
  <c r="U252" i="17"/>
  <c r="T254" i="17"/>
  <c r="BK269" i="17"/>
  <c r="BG270" i="17"/>
  <c r="AL206" i="17"/>
  <c r="AM206" i="17"/>
  <c r="BE269" i="17"/>
  <c r="BI268" i="17"/>
  <c r="AN206" i="17"/>
  <c r="U254" i="13"/>
  <c r="T254" i="13"/>
  <c r="V255" i="13"/>
  <c r="G202" i="7"/>
  <c r="L201" i="7"/>
  <c r="G101" i="16" s="1"/>
  <c r="H101" i="16" s="1"/>
  <c r="I101" i="16" s="1"/>
  <c r="J105" i="12" l="1"/>
  <c r="J108" i="15"/>
  <c r="J102" i="16"/>
  <c r="L205" i="20"/>
  <c r="G105" i="12" s="1"/>
  <c r="H105" i="12" s="1"/>
  <c r="I105" i="12" s="1"/>
  <c r="G206" i="20"/>
  <c r="G209" i="19"/>
  <c r="L208" i="19"/>
  <c r="G108" i="15" s="1"/>
  <c r="H108" i="15" s="1"/>
  <c r="I108" i="15" s="1"/>
  <c r="AM207" i="18"/>
  <c r="AN206" i="18"/>
  <c r="V253" i="18"/>
  <c r="BJ269" i="18"/>
  <c r="BF270" i="18"/>
  <c r="T254" i="18"/>
  <c r="BI269" i="18"/>
  <c r="BE270" i="18"/>
  <c r="U253" i="18"/>
  <c r="BK270" i="18"/>
  <c r="BG271" i="18"/>
  <c r="AL208" i="18"/>
  <c r="BE270" i="17"/>
  <c r="BI269" i="17"/>
  <c r="BG271" i="17"/>
  <c r="BK270" i="17"/>
  <c r="BF271" i="17"/>
  <c r="BJ270" i="17"/>
  <c r="V253" i="17"/>
  <c r="AM207" i="17"/>
  <c r="T255" i="17"/>
  <c r="U253" i="17"/>
  <c r="AN207" i="17"/>
  <c r="AL207" i="17"/>
  <c r="V256" i="13"/>
  <c r="U255" i="13"/>
  <c r="T255" i="13"/>
  <c r="G203" i="7"/>
  <c r="L202" i="7"/>
  <c r="G102" i="16" s="1"/>
  <c r="H102" i="16" s="1"/>
  <c r="I102" i="16" s="1"/>
  <c r="J109" i="15" l="1"/>
  <c r="J103" i="16"/>
  <c r="J106" i="12"/>
  <c r="L206" i="20"/>
  <c r="G106" i="12" s="1"/>
  <c r="H106" i="12" s="1"/>
  <c r="I106" i="12" s="1"/>
  <c r="G207" i="20"/>
  <c r="G210" i="19"/>
  <c r="L209" i="19"/>
  <c r="G109" i="15" s="1"/>
  <c r="H109" i="15" s="1"/>
  <c r="I109" i="15" s="1"/>
  <c r="T255" i="18"/>
  <c r="AM208" i="18"/>
  <c r="U254" i="18"/>
  <c r="BI270" i="18"/>
  <c r="BE271" i="18"/>
  <c r="V254" i="18"/>
  <c r="BK271" i="18"/>
  <c r="BG272" i="18"/>
  <c r="AL209" i="18"/>
  <c r="BJ270" i="18"/>
  <c r="BF271" i="18"/>
  <c r="AN207" i="18"/>
  <c r="AL208" i="17"/>
  <c r="AN208" i="17"/>
  <c r="T256" i="17"/>
  <c r="BI270" i="17"/>
  <c r="BE271" i="17"/>
  <c r="BG272" i="17"/>
  <c r="BK271" i="17"/>
  <c r="V254" i="17"/>
  <c r="U254" i="17"/>
  <c r="AM208" i="17"/>
  <c r="BJ271" i="17"/>
  <c r="BF272" i="17"/>
  <c r="V257" i="13"/>
  <c r="T256" i="13"/>
  <c r="U256" i="13"/>
  <c r="G204" i="7"/>
  <c r="L203" i="7"/>
  <c r="G103" i="16" s="1"/>
  <c r="H103" i="16" s="1"/>
  <c r="I103" i="16" s="1"/>
  <c r="J107" i="12" l="1"/>
  <c r="J104" i="16"/>
  <c r="J110" i="15"/>
  <c r="G208" i="20"/>
  <c r="L207" i="20"/>
  <c r="G107" i="12" s="1"/>
  <c r="H107" i="12" s="1"/>
  <c r="I107" i="12" s="1"/>
  <c r="G211" i="19"/>
  <c r="L210" i="19"/>
  <c r="G110" i="15" s="1"/>
  <c r="H110" i="15" s="1"/>
  <c r="I110" i="15" s="1"/>
  <c r="BF272" i="18"/>
  <c r="BJ271" i="18"/>
  <c r="V255" i="18"/>
  <c r="BE272" i="18"/>
  <c r="BI271" i="18"/>
  <c r="T256" i="18"/>
  <c r="AL210" i="18"/>
  <c r="AN208" i="18"/>
  <c r="BK272" i="18"/>
  <c r="BG273" i="18"/>
  <c r="U255" i="18"/>
  <c r="AM209" i="18"/>
  <c r="BJ272" i="17"/>
  <c r="BF273" i="17"/>
  <c r="U255" i="17"/>
  <c r="T257" i="17"/>
  <c r="V255" i="17"/>
  <c r="BK272" i="17"/>
  <c r="BG273" i="17"/>
  <c r="AL209" i="17"/>
  <c r="AM209" i="17"/>
  <c r="BI271" i="17"/>
  <c r="BE272" i="17"/>
  <c r="AN209" i="17"/>
  <c r="U257" i="13"/>
  <c r="V258" i="13"/>
  <c r="T257" i="13"/>
  <c r="G205" i="7"/>
  <c r="L204" i="7"/>
  <c r="G104" i="16" s="1"/>
  <c r="H104" i="16" s="1"/>
  <c r="I104" i="16" s="1"/>
  <c r="J105" i="16" l="1"/>
  <c r="J111" i="15"/>
  <c r="J108" i="12"/>
  <c r="L208" i="20"/>
  <c r="G108" i="12" s="1"/>
  <c r="H108" i="12" s="1"/>
  <c r="I108" i="12" s="1"/>
  <c r="G209" i="20"/>
  <c r="G212" i="19"/>
  <c r="L211" i="19"/>
  <c r="G111" i="15" s="1"/>
  <c r="H111" i="15" s="1"/>
  <c r="I111" i="15" s="1"/>
  <c r="T257" i="18"/>
  <c r="U256" i="18"/>
  <c r="BF273" i="18"/>
  <c r="BJ272" i="18"/>
  <c r="BI272" i="18"/>
  <c r="BE273" i="18"/>
  <c r="AN209" i="18"/>
  <c r="AL211" i="18"/>
  <c r="AM210" i="18"/>
  <c r="BG274" i="18"/>
  <c r="BK273" i="18"/>
  <c r="V256" i="18"/>
  <c r="AN210" i="17"/>
  <c r="AL210" i="17"/>
  <c r="BI272" i="17"/>
  <c r="BE273" i="17"/>
  <c r="AM210" i="17"/>
  <c r="BK273" i="17"/>
  <c r="BG274" i="17"/>
  <c r="BF274" i="17"/>
  <c r="BJ273" i="17"/>
  <c r="V256" i="17"/>
  <c r="T258" i="17"/>
  <c r="U256" i="17"/>
  <c r="U258" i="13"/>
  <c r="T258" i="13"/>
  <c r="V259" i="13"/>
  <c r="L205" i="7"/>
  <c r="G105" i="16" s="1"/>
  <c r="H105" i="16" s="1"/>
  <c r="I105" i="16" s="1"/>
  <c r="G206" i="7"/>
  <c r="J109" i="12" l="1"/>
  <c r="J112" i="15"/>
  <c r="J106" i="16"/>
  <c r="L209" i="20"/>
  <c r="G109" i="12" s="1"/>
  <c r="H109" i="12" s="1"/>
  <c r="I109" i="12" s="1"/>
  <c r="G210" i="20"/>
  <c r="G213" i="19"/>
  <c r="L212" i="19"/>
  <c r="G112" i="15" s="1"/>
  <c r="H112" i="15" s="1"/>
  <c r="I112" i="15" s="1"/>
  <c r="AL212" i="18"/>
  <c r="AN210" i="18"/>
  <c r="T258" i="18"/>
  <c r="AM211" i="18"/>
  <c r="V257" i="18"/>
  <c r="BK274" i="18"/>
  <c r="BG275" i="18"/>
  <c r="U257" i="18"/>
  <c r="BJ273" i="18"/>
  <c r="BF274" i="18"/>
  <c r="BI273" i="18"/>
  <c r="BE274" i="18"/>
  <c r="V257" i="17"/>
  <c r="AM211" i="17"/>
  <c r="U257" i="17"/>
  <c r="T259" i="17"/>
  <c r="BF275" i="17"/>
  <c r="BJ274" i="17"/>
  <c r="BK274" i="17"/>
  <c r="BG275" i="17"/>
  <c r="AN211" i="17"/>
  <c r="BE274" i="17"/>
  <c r="BI273" i="17"/>
  <c r="AL211" i="17"/>
  <c r="V260" i="13"/>
  <c r="U259" i="13"/>
  <c r="T259" i="13"/>
  <c r="G207" i="7"/>
  <c r="L206" i="7"/>
  <c r="G106" i="16" s="1"/>
  <c r="H106" i="16" s="1"/>
  <c r="I106" i="16" s="1"/>
  <c r="J107" i="16" l="1"/>
  <c r="J113" i="15"/>
  <c r="J110" i="12"/>
  <c r="L210" i="20"/>
  <c r="G110" i="12" s="1"/>
  <c r="H110" i="12" s="1"/>
  <c r="I110" i="12" s="1"/>
  <c r="G211" i="20"/>
  <c r="G214" i="19"/>
  <c r="L213" i="19"/>
  <c r="G113" i="15" s="1"/>
  <c r="H113" i="15" s="1"/>
  <c r="I113" i="15" s="1"/>
  <c r="BJ274" i="18"/>
  <c r="BF275" i="18"/>
  <c r="BK275" i="18"/>
  <c r="BG276" i="18"/>
  <c r="T259" i="18"/>
  <c r="AN211" i="18"/>
  <c r="BE275" i="18"/>
  <c r="BI274" i="18"/>
  <c r="V258" i="18"/>
  <c r="U258" i="18"/>
  <c r="AM212" i="18"/>
  <c r="AL213" i="18"/>
  <c r="BG276" i="17"/>
  <c r="BK275" i="17"/>
  <c r="V258" i="17"/>
  <c r="BI274" i="17"/>
  <c r="BE275" i="17"/>
  <c r="BJ275" i="17"/>
  <c r="BF276" i="17"/>
  <c r="U258" i="17"/>
  <c r="AL212" i="17"/>
  <c r="AN212" i="17"/>
  <c r="T260" i="17"/>
  <c r="AM212" i="17"/>
  <c r="T260" i="13"/>
  <c r="V261" i="13"/>
  <c r="U260" i="13"/>
  <c r="L207" i="7"/>
  <c r="G107" i="16" s="1"/>
  <c r="H107" i="16" s="1"/>
  <c r="I107" i="16" s="1"/>
  <c r="G208" i="7"/>
  <c r="J114" i="15" l="1"/>
  <c r="J111" i="12"/>
  <c r="J108" i="16"/>
  <c r="G212" i="20"/>
  <c r="L211" i="20"/>
  <c r="G111" i="12" s="1"/>
  <c r="H111" i="12" s="1"/>
  <c r="I111" i="12" s="1"/>
  <c r="G215" i="19"/>
  <c r="L214" i="19"/>
  <c r="G114" i="15" s="1"/>
  <c r="H114" i="15" s="1"/>
  <c r="I114" i="15" s="1"/>
  <c r="AL214" i="18"/>
  <c r="T260" i="18"/>
  <c r="BJ275" i="18"/>
  <c r="BF276" i="18"/>
  <c r="AM213" i="18"/>
  <c r="U259" i="18"/>
  <c r="BE276" i="18"/>
  <c r="BI275" i="18"/>
  <c r="V259" i="18"/>
  <c r="AN212" i="18"/>
  <c r="BG277" i="18"/>
  <c r="BK276" i="18"/>
  <c r="T261" i="17"/>
  <c r="AN213" i="17"/>
  <c r="AM213" i="17"/>
  <c r="AL213" i="17"/>
  <c r="BK276" i="17"/>
  <c r="BG277" i="17"/>
  <c r="U259" i="17"/>
  <c r="BJ276" i="17"/>
  <c r="BF277" i="17"/>
  <c r="BI275" i="17"/>
  <c r="BE276" i="17"/>
  <c r="V259" i="17"/>
  <c r="T261" i="13"/>
  <c r="U261" i="13"/>
  <c r="V262" i="13"/>
  <c r="G209" i="7"/>
  <c r="L208" i="7"/>
  <c r="G108" i="16" s="1"/>
  <c r="H108" i="16" s="1"/>
  <c r="I108" i="16" s="1"/>
  <c r="J109" i="16" l="1"/>
  <c r="J112" i="12"/>
  <c r="J115" i="15"/>
  <c r="L212" i="20"/>
  <c r="G112" i="12" s="1"/>
  <c r="H112" i="12" s="1"/>
  <c r="I112" i="12" s="1"/>
  <c r="G213" i="20"/>
  <c r="G216" i="19"/>
  <c r="L215" i="19"/>
  <c r="G115" i="15" s="1"/>
  <c r="H115" i="15" s="1"/>
  <c r="I115" i="15" s="1"/>
  <c r="AM214" i="18"/>
  <c r="AL215" i="18"/>
  <c r="BF277" i="18"/>
  <c r="BJ276" i="18"/>
  <c r="T261" i="18"/>
  <c r="BG278" i="18"/>
  <c r="BK277" i="18"/>
  <c r="V260" i="18"/>
  <c r="BI276" i="18"/>
  <c r="BE277" i="18"/>
  <c r="U260" i="18"/>
  <c r="AN213" i="18"/>
  <c r="V260" i="17"/>
  <c r="BE277" i="17"/>
  <c r="BI276" i="17"/>
  <c r="BG278" i="17"/>
  <c r="BK277" i="17"/>
  <c r="T262" i="17"/>
  <c r="BF278" i="17"/>
  <c r="BJ277" i="17"/>
  <c r="U260" i="17"/>
  <c r="AM214" i="17"/>
  <c r="AL214" i="17"/>
  <c r="AN214" i="17"/>
  <c r="V263" i="13"/>
  <c r="T262" i="13"/>
  <c r="U262" i="13"/>
  <c r="L209" i="7"/>
  <c r="G109" i="16" s="1"/>
  <c r="H109" i="16" s="1"/>
  <c r="I109" i="16" s="1"/>
  <c r="G210" i="7"/>
  <c r="J116" i="15" l="1"/>
  <c r="J113" i="12"/>
  <c r="J110" i="16"/>
  <c r="L213" i="20"/>
  <c r="G113" i="12" s="1"/>
  <c r="H113" i="12" s="1"/>
  <c r="I113" i="12" s="1"/>
  <c r="G214" i="20"/>
  <c r="L216" i="19"/>
  <c r="G116" i="15" s="1"/>
  <c r="H116" i="15" s="1"/>
  <c r="I116" i="15" s="1"/>
  <c r="G217" i="19"/>
  <c r="V261" i="18"/>
  <c r="AM215" i="18"/>
  <c r="U261" i="18"/>
  <c r="AL216" i="18"/>
  <c r="BK278" i="18"/>
  <c r="BG279" i="18"/>
  <c r="BI277" i="18"/>
  <c r="BE278" i="18"/>
  <c r="AN214" i="18"/>
  <c r="T262" i="18"/>
  <c r="BJ277" i="18"/>
  <c r="BF278" i="18"/>
  <c r="AN215" i="17"/>
  <c r="AM215" i="17"/>
  <c r="V261" i="17"/>
  <c r="BF279" i="17"/>
  <c r="BJ278" i="17"/>
  <c r="T263" i="17"/>
  <c r="BG279" i="17"/>
  <c r="BK278" i="17"/>
  <c r="AL215" i="17"/>
  <c r="U261" i="17"/>
  <c r="BE278" i="17"/>
  <c r="BI277" i="17"/>
  <c r="U263" i="13"/>
  <c r="V264" i="13"/>
  <c r="T263" i="13"/>
  <c r="G211" i="7"/>
  <c r="L210" i="7"/>
  <c r="G110" i="16" s="1"/>
  <c r="H110" i="16" s="1"/>
  <c r="I110" i="16" s="1"/>
  <c r="BW6" i="17" l="1"/>
  <c r="BV6" i="17"/>
  <c r="BU6" i="17"/>
  <c r="J117" i="15"/>
  <c r="J114" i="12"/>
  <c r="J111" i="16"/>
  <c r="L214" i="20"/>
  <c r="G114" i="12" s="1"/>
  <c r="H114" i="12" s="1"/>
  <c r="I114" i="12" s="1"/>
  <c r="G215" i="20"/>
  <c r="G218" i="19"/>
  <c r="L217" i="19"/>
  <c r="G117" i="15" s="1"/>
  <c r="H117" i="15" s="1"/>
  <c r="I117" i="15" s="1"/>
  <c r="V262" i="18"/>
  <c r="BI278" i="18"/>
  <c r="BE279" i="18"/>
  <c r="T263" i="18"/>
  <c r="BK279" i="18"/>
  <c r="BG280" i="18"/>
  <c r="AL217" i="18"/>
  <c r="BJ278" i="18"/>
  <c r="BF279" i="18"/>
  <c r="AN215" i="18"/>
  <c r="U262" i="18"/>
  <c r="AM216" i="18"/>
  <c r="AL216" i="17"/>
  <c r="AN216" i="17"/>
  <c r="BG280" i="17"/>
  <c r="BK279" i="17"/>
  <c r="BJ279" i="17"/>
  <c r="BF280" i="17"/>
  <c r="BI278" i="17"/>
  <c r="BE279" i="17"/>
  <c r="U262" i="17"/>
  <c r="T264" i="17"/>
  <c r="V262" i="17"/>
  <c r="AM216" i="17"/>
  <c r="T264" i="13"/>
  <c r="U264" i="13"/>
  <c r="V265" i="13"/>
  <c r="G212" i="7"/>
  <c r="L211" i="7"/>
  <c r="G111" i="16" s="1"/>
  <c r="H111" i="16" s="1"/>
  <c r="I111" i="16" s="1"/>
  <c r="BW7" i="17" l="1"/>
  <c r="BV7" i="17"/>
  <c r="BU7" i="17"/>
  <c r="J115" i="12"/>
  <c r="J118" i="15"/>
  <c r="J112" i="16"/>
  <c r="G216" i="20"/>
  <c r="L215" i="20"/>
  <c r="G115" i="12" s="1"/>
  <c r="H115" i="12" s="1"/>
  <c r="I115" i="12" s="1"/>
  <c r="G219" i="19"/>
  <c r="L218" i="19"/>
  <c r="G118" i="15" s="1"/>
  <c r="H118" i="15" s="1"/>
  <c r="I118" i="15" s="1"/>
  <c r="BF280" i="18"/>
  <c r="BJ279" i="18"/>
  <c r="BE280" i="18"/>
  <c r="BI279" i="18"/>
  <c r="V263" i="18"/>
  <c r="U263" i="18"/>
  <c r="BK280" i="18"/>
  <c r="BG281" i="18"/>
  <c r="T264" i="18"/>
  <c r="AM217" i="18"/>
  <c r="AN216" i="18"/>
  <c r="AL218" i="18"/>
  <c r="U263" i="17"/>
  <c r="BE280" i="17"/>
  <c r="BI279" i="17"/>
  <c r="AN217" i="17"/>
  <c r="T265" i="17"/>
  <c r="BK280" i="17"/>
  <c r="BG281" i="17"/>
  <c r="AL217" i="17"/>
  <c r="V263" i="17"/>
  <c r="AM217" i="17"/>
  <c r="BF281" i="17"/>
  <c r="BJ280" i="17"/>
  <c r="V266" i="13"/>
  <c r="T265" i="13"/>
  <c r="U265" i="13"/>
  <c r="G213" i="7"/>
  <c r="L212" i="7"/>
  <c r="G112" i="16" s="1"/>
  <c r="H112" i="16" s="1"/>
  <c r="I112" i="16" s="1"/>
  <c r="BU8" i="17" l="1"/>
  <c r="BV8" i="17"/>
  <c r="BW8" i="17"/>
  <c r="I113" i="16"/>
  <c r="J119" i="15"/>
  <c r="J116" i="12"/>
  <c r="J113" i="16"/>
  <c r="L216" i="20"/>
  <c r="G116" i="12" s="1"/>
  <c r="H116" i="12" s="1"/>
  <c r="I116" i="12" s="1"/>
  <c r="G217" i="20"/>
  <c r="G220" i="19"/>
  <c r="L219" i="19"/>
  <c r="G119" i="15" s="1"/>
  <c r="H119" i="15" s="1"/>
  <c r="I119" i="15" s="1"/>
  <c r="BF281" i="18"/>
  <c r="BJ280" i="18"/>
  <c r="T265" i="18"/>
  <c r="U264" i="18"/>
  <c r="AL219" i="18"/>
  <c r="AN217" i="18"/>
  <c r="BI280" i="18"/>
  <c r="BE281" i="18"/>
  <c r="BG282" i="18"/>
  <c r="BK281" i="18"/>
  <c r="AM218" i="18"/>
  <c r="V264" i="18"/>
  <c r="BI280" i="17"/>
  <c r="BE281" i="17"/>
  <c r="AL218" i="17"/>
  <c r="U264" i="17"/>
  <c r="V264" i="17"/>
  <c r="BF282" i="17"/>
  <c r="BJ281" i="17"/>
  <c r="AM218" i="17"/>
  <c r="T266" i="17"/>
  <c r="BK281" i="17"/>
  <c r="BG282" i="17"/>
  <c r="AN218" i="17"/>
  <c r="V267" i="13"/>
  <c r="U266" i="13"/>
  <c r="T266" i="13"/>
  <c r="L213" i="7"/>
  <c r="G113" i="16" s="1"/>
  <c r="H113" i="16" s="1"/>
  <c r="G214" i="7"/>
  <c r="BV9" i="17" l="1"/>
  <c r="BU9" i="17"/>
  <c r="BW9" i="17"/>
  <c r="J117" i="12"/>
  <c r="J120" i="15"/>
  <c r="I114" i="16"/>
  <c r="J114" i="16"/>
  <c r="L217" i="20"/>
  <c r="G117" i="12" s="1"/>
  <c r="H117" i="12" s="1"/>
  <c r="I117" i="12" s="1"/>
  <c r="G218" i="20"/>
  <c r="G221" i="19"/>
  <c r="L220" i="19"/>
  <c r="G120" i="15" s="1"/>
  <c r="H120" i="15" s="1"/>
  <c r="I120" i="15" s="1"/>
  <c r="BJ281" i="18"/>
  <c r="BF282" i="18"/>
  <c r="BK282" i="18"/>
  <c r="BG283" i="18"/>
  <c r="U265" i="18"/>
  <c r="AM219" i="18"/>
  <c r="T266" i="18"/>
  <c r="AL220" i="18"/>
  <c r="AN218" i="18"/>
  <c r="V265" i="18"/>
  <c r="BI281" i="18"/>
  <c r="BE282" i="18"/>
  <c r="AM219" i="17"/>
  <c r="AL219" i="17"/>
  <c r="BK282" i="17"/>
  <c r="BG283" i="17"/>
  <c r="T267" i="17"/>
  <c r="BF283" i="17"/>
  <c r="BJ282" i="17"/>
  <c r="U265" i="17"/>
  <c r="BE282" i="17"/>
  <c r="BI281" i="17"/>
  <c r="AN219" i="17"/>
  <c r="V265" i="17"/>
  <c r="T267" i="13"/>
  <c r="V268" i="13"/>
  <c r="U267" i="13"/>
  <c r="G215" i="7"/>
  <c r="L214" i="7"/>
  <c r="G114" i="16" s="1"/>
  <c r="H114" i="16" s="1"/>
  <c r="BV10" i="17" l="1"/>
  <c r="BU10" i="17"/>
  <c r="BW10" i="17"/>
  <c r="I115" i="16"/>
  <c r="J121" i="15"/>
  <c r="J118" i="12"/>
  <c r="J115" i="16"/>
  <c r="L218" i="20"/>
  <c r="G118" i="12" s="1"/>
  <c r="H118" i="12" s="1"/>
  <c r="I118" i="12" s="1"/>
  <c r="G219" i="20"/>
  <c r="G222" i="19"/>
  <c r="L221" i="19"/>
  <c r="G121" i="15" s="1"/>
  <c r="H121" i="15" s="1"/>
  <c r="I121" i="15" s="1"/>
  <c r="V266" i="18"/>
  <c r="T267" i="18"/>
  <c r="BJ282" i="18"/>
  <c r="BF283" i="18"/>
  <c r="U266" i="18"/>
  <c r="BK283" i="18"/>
  <c r="BG284" i="18"/>
  <c r="BE283" i="18"/>
  <c r="BI282" i="18"/>
  <c r="AL221" i="18"/>
  <c r="AN219" i="18"/>
  <c r="AM220" i="18"/>
  <c r="AM220" i="17"/>
  <c r="BI282" i="17"/>
  <c r="BE283" i="17"/>
  <c r="T268" i="17"/>
  <c r="AN220" i="17"/>
  <c r="U266" i="17"/>
  <c r="BJ283" i="17"/>
  <c r="BF284" i="17"/>
  <c r="AL220" i="17"/>
  <c r="V266" i="17"/>
  <c r="BG284" i="17"/>
  <c r="BK283" i="17"/>
  <c r="T268" i="13"/>
  <c r="U268" i="13"/>
  <c r="V269" i="13"/>
  <c r="L215" i="7"/>
  <c r="G115" i="16" s="1"/>
  <c r="H115" i="16" s="1"/>
  <c r="G216" i="7"/>
  <c r="BV11" i="17" l="1"/>
  <c r="BW11" i="17"/>
  <c r="BU11" i="17"/>
  <c r="I116" i="16"/>
  <c r="J119" i="12"/>
  <c r="J122" i="15"/>
  <c r="J116" i="16"/>
  <c r="G220" i="20"/>
  <c r="L219" i="20"/>
  <c r="G119" i="12" s="1"/>
  <c r="H119" i="12" s="1"/>
  <c r="I119" i="12" s="1"/>
  <c r="G223" i="19"/>
  <c r="L222" i="19"/>
  <c r="G122" i="15" s="1"/>
  <c r="H122" i="15" s="1"/>
  <c r="I122" i="15" s="1"/>
  <c r="AL222" i="18"/>
  <c r="U267" i="18"/>
  <c r="BE284" i="18"/>
  <c r="BI283" i="18"/>
  <c r="AN220" i="18"/>
  <c r="V267" i="18"/>
  <c r="AM221" i="18"/>
  <c r="BG285" i="18"/>
  <c r="BK284" i="18"/>
  <c r="BJ283" i="18"/>
  <c r="BF284" i="18"/>
  <c r="T268" i="18"/>
  <c r="V267" i="17"/>
  <c r="BJ284" i="17"/>
  <c r="BF285" i="17"/>
  <c r="AN221" i="17"/>
  <c r="BI283" i="17"/>
  <c r="BE284" i="17"/>
  <c r="AM221" i="17"/>
  <c r="U267" i="17"/>
  <c r="BK284" i="17"/>
  <c r="BG285" i="17"/>
  <c r="AL221" i="17"/>
  <c r="T269" i="17"/>
  <c r="T269" i="13"/>
  <c r="V270" i="13"/>
  <c r="U269" i="13"/>
  <c r="G217" i="7"/>
  <c r="L216" i="7"/>
  <c r="G116" i="16" s="1"/>
  <c r="H116" i="16" s="1"/>
  <c r="BU12" i="17" l="1"/>
  <c r="BW12" i="17"/>
  <c r="BV12" i="17"/>
  <c r="J120" i="12"/>
  <c r="I117" i="16"/>
  <c r="BV6" i="18"/>
  <c r="BU6" i="18"/>
  <c r="BW6" i="18"/>
  <c r="J123" i="15"/>
  <c r="J117" i="16"/>
  <c r="L220" i="20"/>
  <c r="G120" i="12" s="1"/>
  <c r="H120" i="12" s="1"/>
  <c r="I120" i="12" s="1"/>
  <c r="G221" i="20"/>
  <c r="G224" i="19"/>
  <c r="L223" i="19"/>
  <c r="G123" i="15" s="1"/>
  <c r="H123" i="15" s="1"/>
  <c r="I123" i="15" s="1"/>
  <c r="AL223" i="18"/>
  <c r="AN221" i="18"/>
  <c r="BI284" i="18"/>
  <c r="BE285" i="18"/>
  <c r="BF285" i="18"/>
  <c r="BJ284" i="18"/>
  <c r="BG286" i="18"/>
  <c r="BK285" i="18"/>
  <c r="V268" i="18"/>
  <c r="T269" i="18"/>
  <c r="AM222" i="18"/>
  <c r="U268" i="18"/>
  <c r="BG286" i="17"/>
  <c r="BK285" i="17"/>
  <c r="U268" i="17"/>
  <c r="BI284" i="17"/>
  <c r="BE285" i="17"/>
  <c r="AN222" i="17"/>
  <c r="V268" i="17"/>
  <c r="AL222" i="17"/>
  <c r="AM222" i="17"/>
  <c r="BJ285" i="17"/>
  <c r="BF286" i="17"/>
  <c r="T270" i="17"/>
  <c r="U270" i="13"/>
  <c r="T270" i="13"/>
  <c r="V271" i="13"/>
  <c r="L217" i="7"/>
  <c r="G117" i="16" s="1"/>
  <c r="H117" i="16" s="1"/>
  <c r="G218" i="7"/>
  <c r="BV13" i="17" l="1"/>
  <c r="BW13" i="17"/>
  <c r="BU13" i="17"/>
  <c r="BV7" i="18"/>
  <c r="BU7" i="18"/>
  <c r="BW7" i="18"/>
  <c r="J118" i="16"/>
  <c r="J124" i="15"/>
  <c r="J121" i="12"/>
  <c r="L221" i="20"/>
  <c r="G121" i="12" s="1"/>
  <c r="H121" i="12" s="1"/>
  <c r="I121" i="12" s="1"/>
  <c r="G222" i="20"/>
  <c r="G225" i="19"/>
  <c r="L224" i="19"/>
  <c r="G124" i="15" s="1"/>
  <c r="H124" i="15" s="1"/>
  <c r="I124" i="15" s="1"/>
  <c r="U269" i="18"/>
  <c r="AL224" i="18"/>
  <c r="AM223" i="18"/>
  <c r="AN222" i="18"/>
  <c r="T270" i="18"/>
  <c r="V269" i="18"/>
  <c r="BK286" i="18"/>
  <c r="BG287" i="18"/>
  <c r="BI285" i="18"/>
  <c r="BE286" i="18"/>
  <c r="BJ285" i="18"/>
  <c r="BF286" i="18"/>
  <c r="U269" i="17"/>
  <c r="AL223" i="17"/>
  <c r="BE286" i="17"/>
  <c r="BI285" i="17"/>
  <c r="AM223" i="17"/>
  <c r="BG287" i="17"/>
  <c r="BK286" i="17"/>
  <c r="V269" i="17"/>
  <c r="T271" i="17"/>
  <c r="BF287" i="17"/>
  <c r="BJ286" i="17"/>
  <c r="AN223" i="17"/>
  <c r="V272" i="13"/>
  <c r="U271" i="13"/>
  <c r="T271" i="13"/>
  <c r="G219" i="7"/>
  <c r="L218" i="7"/>
  <c r="G118" i="16" s="1"/>
  <c r="H118" i="16" s="1"/>
  <c r="I118" i="16" s="1"/>
  <c r="BV14" i="17" l="1"/>
  <c r="BW14" i="17"/>
  <c r="BU14" i="17"/>
  <c r="BU8" i="18"/>
  <c r="BV8" i="18"/>
  <c r="BW8" i="18"/>
  <c r="J122" i="12"/>
  <c r="J125" i="15"/>
  <c r="J119" i="16"/>
  <c r="L222" i="20"/>
  <c r="G122" i="12" s="1"/>
  <c r="H122" i="12" s="1"/>
  <c r="I122" i="12" s="1"/>
  <c r="G223" i="20"/>
  <c r="G226" i="19"/>
  <c r="L225" i="19"/>
  <c r="G125" i="15" s="1"/>
  <c r="H125" i="15" s="1"/>
  <c r="I125" i="15" s="1"/>
  <c r="AL225" i="18"/>
  <c r="BK287" i="18"/>
  <c r="BG288" i="18"/>
  <c r="AM224" i="18"/>
  <c r="U270" i="18"/>
  <c r="BJ286" i="18"/>
  <c r="BF287" i="18"/>
  <c r="BI286" i="18"/>
  <c r="BE287" i="18"/>
  <c r="V270" i="18"/>
  <c r="T271" i="18"/>
  <c r="AN223" i="18"/>
  <c r="AN224" i="17"/>
  <c r="T272" i="17"/>
  <c r="BI286" i="17"/>
  <c r="BE287" i="17"/>
  <c r="BJ287" i="17"/>
  <c r="BF288" i="17"/>
  <c r="BG288" i="17"/>
  <c r="BK287" i="17"/>
  <c r="AM224" i="17"/>
  <c r="AL224" i="17"/>
  <c r="V270" i="17"/>
  <c r="U270" i="17"/>
  <c r="T272" i="13"/>
  <c r="V273" i="13"/>
  <c r="U272" i="13"/>
  <c r="G220" i="7"/>
  <c r="L219" i="7"/>
  <c r="G119" i="16" s="1"/>
  <c r="H119" i="16" s="1"/>
  <c r="I119" i="16" s="1"/>
  <c r="BW15" i="17" l="1"/>
  <c r="BV15" i="17"/>
  <c r="BV9" i="18"/>
  <c r="BW9" i="18"/>
  <c r="BU9" i="18"/>
  <c r="I120" i="16"/>
  <c r="J120" i="16"/>
  <c r="J126" i="15"/>
  <c r="J123" i="12"/>
  <c r="G224" i="20"/>
  <c r="L223" i="20"/>
  <c r="G123" i="12" s="1"/>
  <c r="H123" i="12" s="1"/>
  <c r="I123" i="12" s="1"/>
  <c r="G227" i="19"/>
  <c r="L226" i="19"/>
  <c r="G126" i="15" s="1"/>
  <c r="H126" i="15" s="1"/>
  <c r="I126" i="15" s="1"/>
  <c r="T272" i="18"/>
  <c r="BE288" i="18"/>
  <c r="BI287" i="18"/>
  <c r="BF288" i="18"/>
  <c r="BJ287" i="18"/>
  <c r="BG289" i="18"/>
  <c r="BK288" i="18"/>
  <c r="AM225" i="18"/>
  <c r="AL226" i="18"/>
  <c r="AN224" i="18"/>
  <c r="V271" i="18"/>
  <c r="U271" i="18"/>
  <c r="AM225" i="17"/>
  <c r="BF289" i="17"/>
  <c r="BJ288" i="17"/>
  <c r="AN225" i="17"/>
  <c r="BI287" i="17"/>
  <c r="BE288" i="17"/>
  <c r="BK288" i="17"/>
  <c r="BG289" i="17"/>
  <c r="T273" i="17"/>
  <c r="U271" i="17"/>
  <c r="AL225" i="17"/>
  <c r="V271" i="17"/>
  <c r="T273" i="13"/>
  <c r="V274" i="13"/>
  <c r="U273" i="13"/>
  <c r="G221" i="7"/>
  <c r="L220" i="7"/>
  <c r="G120" i="16" s="1"/>
  <c r="H120" i="16" s="1"/>
  <c r="BW16" i="17" l="1"/>
  <c r="BU16" i="17"/>
  <c r="BV16" i="17"/>
  <c r="BV10" i="18"/>
  <c r="BW10" i="18"/>
  <c r="I121" i="16"/>
  <c r="BU10" i="18"/>
  <c r="J124" i="12"/>
  <c r="J127" i="15"/>
  <c r="J121" i="16"/>
  <c r="L224" i="20"/>
  <c r="G124" i="12" s="1"/>
  <c r="H124" i="12" s="1"/>
  <c r="I124" i="12" s="1"/>
  <c r="G225" i="20"/>
  <c r="G228" i="19"/>
  <c r="L227" i="19"/>
  <c r="G127" i="15" s="1"/>
  <c r="H127" i="15" s="1"/>
  <c r="I127" i="15" s="1"/>
  <c r="U272" i="18"/>
  <c r="AN225" i="18"/>
  <c r="AL227" i="18"/>
  <c r="AM226" i="18"/>
  <c r="BK289" i="18"/>
  <c r="BG290" i="18"/>
  <c r="BI288" i="18"/>
  <c r="BE289" i="18"/>
  <c r="T273" i="18"/>
  <c r="V272" i="18"/>
  <c r="BJ288" i="18"/>
  <c r="BF289" i="18"/>
  <c r="AM226" i="17"/>
  <c r="T274" i="17"/>
  <c r="AN226" i="17"/>
  <c r="BF290" i="17"/>
  <c r="BJ289" i="17"/>
  <c r="V272" i="17"/>
  <c r="U272" i="17"/>
  <c r="AL226" i="17"/>
  <c r="BG290" i="17"/>
  <c r="BK289" i="17"/>
  <c r="BI288" i="17"/>
  <c r="BE289" i="17"/>
  <c r="V275" i="13"/>
  <c r="U274" i="13"/>
  <c r="T274" i="13"/>
  <c r="G222" i="7"/>
  <c r="L221" i="7"/>
  <c r="G121" i="16" s="1"/>
  <c r="H121" i="16" s="1"/>
  <c r="BV17" i="17" l="1"/>
  <c r="BU17" i="17"/>
  <c r="BW17" i="17"/>
  <c r="BU11" i="18"/>
  <c r="BW11" i="18"/>
  <c r="BV11" i="18"/>
  <c r="I122" i="16"/>
  <c r="J122" i="16"/>
  <c r="J128" i="15"/>
  <c r="J125" i="12"/>
  <c r="L225" i="20"/>
  <c r="G125" i="12" s="1"/>
  <c r="H125" i="12" s="1"/>
  <c r="I125" i="12" s="1"/>
  <c r="G226" i="20"/>
  <c r="G229" i="19"/>
  <c r="L228" i="19"/>
  <c r="G128" i="15" s="1"/>
  <c r="H128" i="15" s="1"/>
  <c r="I128" i="15" s="1"/>
  <c r="BI289" i="18"/>
  <c r="BE290" i="18"/>
  <c r="U273" i="18"/>
  <c r="V273" i="18"/>
  <c r="BG291" i="18"/>
  <c r="BK290" i="18"/>
  <c r="T274" i="18"/>
  <c r="AL228" i="18"/>
  <c r="BF290" i="18"/>
  <c r="BJ289" i="18"/>
  <c r="AM227" i="18"/>
  <c r="AN226" i="18"/>
  <c r="AL227" i="17"/>
  <c r="U273" i="17"/>
  <c r="AN227" i="17"/>
  <c r="AM227" i="17"/>
  <c r="BE290" i="17"/>
  <c r="BI289" i="17"/>
  <c r="BG291" i="17"/>
  <c r="BK290" i="17"/>
  <c r="V273" i="17"/>
  <c r="T275" i="17"/>
  <c r="BF291" i="17"/>
  <c r="BJ290" i="17"/>
  <c r="T275" i="13"/>
  <c r="V276" i="13"/>
  <c r="U275" i="13"/>
  <c r="G223" i="7"/>
  <c r="L222" i="7"/>
  <c r="G122" i="16" s="1"/>
  <c r="H122" i="16" s="1"/>
  <c r="BU18" i="17" l="1"/>
  <c r="BW18" i="17"/>
  <c r="BV18" i="17"/>
  <c r="J126" i="12"/>
  <c r="J129" i="15"/>
  <c r="BV12" i="18"/>
  <c r="BU12" i="18"/>
  <c r="BW12" i="18"/>
  <c r="J123" i="16"/>
  <c r="L226" i="20"/>
  <c r="G126" i="12" s="1"/>
  <c r="H126" i="12" s="1"/>
  <c r="I126" i="12" s="1"/>
  <c r="G227" i="20"/>
  <c r="G230" i="19"/>
  <c r="L229" i="19"/>
  <c r="G129" i="15" s="1"/>
  <c r="H129" i="15" s="1"/>
  <c r="I129" i="15" s="1"/>
  <c r="V274" i="18"/>
  <c r="AM228" i="18"/>
  <c r="BJ290" i="18"/>
  <c r="BF291" i="18"/>
  <c r="T275" i="18"/>
  <c r="BG292" i="18"/>
  <c r="BK291" i="18"/>
  <c r="AN227" i="18"/>
  <c r="AL229" i="18"/>
  <c r="U274" i="18"/>
  <c r="BE291" i="18"/>
  <c r="BI290" i="18"/>
  <c r="T276" i="17"/>
  <c r="V274" i="17"/>
  <c r="BI290" i="17"/>
  <c r="BE291" i="17"/>
  <c r="AN228" i="17"/>
  <c r="U274" i="17"/>
  <c r="AL228" i="17"/>
  <c r="AM228" i="17"/>
  <c r="BJ291" i="17"/>
  <c r="BF292" i="17"/>
  <c r="BG292" i="17"/>
  <c r="BK291" i="17"/>
  <c r="T276" i="13"/>
  <c r="U276" i="13"/>
  <c r="V277" i="13"/>
  <c r="G224" i="7"/>
  <c r="L223" i="7"/>
  <c r="G123" i="16" s="1"/>
  <c r="H123" i="16" s="1"/>
  <c r="I123" i="16" s="1"/>
  <c r="BW19" i="17" l="1"/>
  <c r="BU19" i="17"/>
  <c r="BV19" i="17"/>
  <c r="BW13" i="18"/>
  <c r="BV13" i="18"/>
  <c r="BU13" i="18"/>
  <c r="J124" i="16"/>
  <c r="J130" i="15"/>
  <c r="J127" i="12"/>
  <c r="G228" i="20"/>
  <c r="L227" i="20"/>
  <c r="G127" i="12" s="1"/>
  <c r="H127" i="12" s="1"/>
  <c r="I127" i="12" s="1"/>
  <c r="G231" i="19"/>
  <c r="L230" i="19"/>
  <c r="G130" i="15" s="1"/>
  <c r="H130" i="15" s="1"/>
  <c r="I130" i="15" s="1"/>
  <c r="AN228" i="18"/>
  <c r="T276" i="18"/>
  <c r="AM229" i="18"/>
  <c r="U275" i="18"/>
  <c r="V275" i="18"/>
  <c r="BF292" i="18"/>
  <c r="BJ291" i="18"/>
  <c r="BI291" i="18"/>
  <c r="BE292" i="18"/>
  <c r="AL230" i="18"/>
  <c r="BK292" i="18"/>
  <c r="BG293" i="18"/>
  <c r="T277" i="17"/>
  <c r="U275" i="17"/>
  <c r="BK292" i="17"/>
  <c r="BG293" i="17"/>
  <c r="AM229" i="17"/>
  <c r="V275" i="17"/>
  <c r="BF293" i="17"/>
  <c r="BJ292" i="17"/>
  <c r="BE292" i="17"/>
  <c r="BI291" i="17"/>
  <c r="AL229" i="17"/>
  <c r="AN229" i="17"/>
  <c r="T277" i="13"/>
  <c r="U277" i="13"/>
  <c r="V278" i="13"/>
  <c r="G225" i="7"/>
  <c r="L224" i="7"/>
  <c r="G124" i="16" s="1"/>
  <c r="H124" i="16" s="1"/>
  <c r="I124" i="16" s="1"/>
  <c r="BW20" i="17" l="1"/>
  <c r="BV20" i="17"/>
  <c r="BU20" i="17"/>
  <c r="J125" i="16"/>
  <c r="I125" i="16"/>
  <c r="BV14" i="18"/>
  <c r="BU14" i="18"/>
  <c r="BW14" i="18"/>
  <c r="J131" i="15"/>
  <c r="J128" i="12"/>
  <c r="L228" i="20"/>
  <c r="G128" i="12" s="1"/>
  <c r="H128" i="12" s="1"/>
  <c r="I128" i="12" s="1"/>
  <c r="G229" i="20"/>
  <c r="G232" i="19"/>
  <c r="L231" i="19"/>
  <c r="G131" i="15" s="1"/>
  <c r="H131" i="15" s="1"/>
  <c r="I131" i="15" s="1"/>
  <c r="BK293" i="18"/>
  <c r="BG294" i="18"/>
  <c r="AN229" i="18"/>
  <c r="AL231" i="18"/>
  <c r="BJ292" i="18"/>
  <c r="BF293" i="18"/>
  <c r="V276" i="18"/>
  <c r="U276" i="18"/>
  <c r="T277" i="18"/>
  <c r="AM230" i="18"/>
  <c r="BI292" i="18"/>
  <c r="BE293" i="18"/>
  <c r="BK293" i="17"/>
  <c r="BG294" i="17"/>
  <c r="AL230" i="17"/>
  <c r="BE293" i="17"/>
  <c r="BI292" i="17"/>
  <c r="AM230" i="17"/>
  <c r="U276" i="17"/>
  <c r="V276" i="17"/>
  <c r="T278" i="17"/>
  <c r="AN230" i="17"/>
  <c r="BF294" i="17"/>
  <c r="BJ293" i="17"/>
  <c r="V279" i="13"/>
  <c r="U278" i="13"/>
  <c r="T278" i="13"/>
  <c r="G226" i="7"/>
  <c r="L225" i="7"/>
  <c r="G125" i="16" s="1"/>
  <c r="H125" i="16" s="1"/>
  <c r="BW21" i="17" l="1"/>
  <c r="BV21" i="17"/>
  <c r="BU21" i="17"/>
  <c r="BW15" i="18"/>
  <c r="BV15" i="18"/>
  <c r="BU15" i="18"/>
  <c r="J126" i="16"/>
  <c r="J129" i="12"/>
  <c r="J132" i="15"/>
  <c r="L229" i="20"/>
  <c r="G129" i="12" s="1"/>
  <c r="H129" i="12" s="1"/>
  <c r="I129" i="12" s="1"/>
  <c r="G230" i="20"/>
  <c r="G233" i="19"/>
  <c r="L232" i="19"/>
  <c r="G132" i="15" s="1"/>
  <c r="H132" i="15" s="1"/>
  <c r="I132" i="15" s="1"/>
  <c r="T278" i="18"/>
  <c r="V277" i="18"/>
  <c r="AL232" i="18"/>
  <c r="U277" i="18"/>
  <c r="BF294" i="18"/>
  <c r="BJ293" i="18"/>
  <c r="AN230" i="18"/>
  <c r="BK294" i="18"/>
  <c r="BG295" i="18"/>
  <c r="BE294" i="18"/>
  <c r="BI293" i="18"/>
  <c r="AM231" i="18"/>
  <c r="T279" i="17"/>
  <c r="V277" i="17"/>
  <c r="BE294" i="17"/>
  <c r="BI293" i="17"/>
  <c r="AL231" i="17"/>
  <c r="BF295" i="17"/>
  <c r="BJ294" i="17"/>
  <c r="U277" i="17"/>
  <c r="AM231" i="17"/>
  <c r="AN231" i="17"/>
  <c r="BK294" i="17"/>
  <c r="BG295" i="17"/>
  <c r="T279" i="13"/>
  <c r="V280" i="13"/>
  <c r="U279" i="13"/>
  <c r="G227" i="7"/>
  <c r="L226" i="7"/>
  <c r="G126" i="16" s="1"/>
  <c r="H126" i="16" s="1"/>
  <c r="I126" i="16" s="1"/>
  <c r="BW22" i="17" l="1"/>
  <c r="BU22" i="17"/>
  <c r="BV22" i="17"/>
  <c r="BU16" i="18"/>
  <c r="BV16" i="18"/>
  <c r="BW16" i="18"/>
  <c r="J133" i="15"/>
  <c r="J130" i="12"/>
  <c r="J127" i="16"/>
  <c r="L230" i="20"/>
  <c r="G130" i="12" s="1"/>
  <c r="H130" i="12" s="1"/>
  <c r="I130" i="12" s="1"/>
  <c r="G231" i="20"/>
  <c r="G234" i="19"/>
  <c r="L233" i="19"/>
  <c r="G133" i="15" s="1"/>
  <c r="H133" i="15" s="1"/>
  <c r="I133" i="15" s="1"/>
  <c r="U278" i="18"/>
  <c r="AM232" i="18"/>
  <c r="BI294" i="18"/>
  <c r="BE295" i="18"/>
  <c r="BG296" i="18"/>
  <c r="BK295" i="18"/>
  <c r="AN231" i="18"/>
  <c r="AL233" i="18"/>
  <c r="T279" i="18"/>
  <c r="BF295" i="18"/>
  <c r="BJ294" i="18"/>
  <c r="V278" i="18"/>
  <c r="BJ295" i="17"/>
  <c r="BF296" i="17"/>
  <c r="BI294" i="17"/>
  <c r="BE295" i="17"/>
  <c r="AL232" i="17"/>
  <c r="T280" i="17"/>
  <c r="BG296" i="17"/>
  <c r="BK295" i="17"/>
  <c r="AN232" i="17"/>
  <c r="AM232" i="17"/>
  <c r="U278" i="17"/>
  <c r="V278" i="17"/>
  <c r="T280" i="13"/>
  <c r="U280" i="13"/>
  <c r="V281" i="13"/>
  <c r="G228" i="7"/>
  <c r="L227" i="7"/>
  <c r="G127" i="16" s="1"/>
  <c r="H127" i="16" s="1"/>
  <c r="I127" i="16" s="1"/>
  <c r="BW23" i="17" l="1"/>
  <c r="BV23" i="17"/>
  <c r="BU23" i="17"/>
  <c r="BW17" i="18"/>
  <c r="BU17" i="18"/>
  <c r="BV17" i="18"/>
  <c r="J128" i="16"/>
  <c r="J131" i="12"/>
  <c r="J134" i="15"/>
  <c r="G232" i="20"/>
  <c r="L231" i="20"/>
  <c r="G131" i="12" s="1"/>
  <c r="H131" i="12" s="1"/>
  <c r="I131" i="12" s="1"/>
  <c r="G235" i="19"/>
  <c r="L234" i="19"/>
  <c r="G134" i="15" s="1"/>
  <c r="H134" i="15" s="1"/>
  <c r="I134" i="15" s="1"/>
  <c r="V279" i="18"/>
  <c r="BI295" i="18"/>
  <c r="BE296" i="18"/>
  <c r="U279" i="18"/>
  <c r="T280" i="18"/>
  <c r="BK296" i="18"/>
  <c r="BG297" i="18"/>
  <c r="BJ295" i="18"/>
  <c r="BF296" i="18"/>
  <c r="AL234" i="18"/>
  <c r="AN232" i="18"/>
  <c r="AM233" i="18"/>
  <c r="T281" i="17"/>
  <c r="BJ296" i="17"/>
  <c r="BF297" i="17"/>
  <c r="U279" i="17"/>
  <c r="AN233" i="17"/>
  <c r="BK296" i="17"/>
  <c r="BG297" i="17"/>
  <c r="AL233" i="17"/>
  <c r="BE296" i="17"/>
  <c r="BI295" i="17"/>
  <c r="AM233" i="17"/>
  <c r="V279" i="17"/>
  <c r="V282" i="13"/>
  <c r="U281" i="13"/>
  <c r="T281" i="13"/>
  <c r="G229" i="7"/>
  <c r="L228" i="7"/>
  <c r="G128" i="16" s="1"/>
  <c r="H128" i="16" s="1"/>
  <c r="I128" i="16" s="1"/>
  <c r="BU24" i="17" l="1"/>
  <c r="BV24" i="17"/>
  <c r="BW24" i="17"/>
  <c r="BW18" i="18"/>
  <c r="BV18" i="18"/>
  <c r="BU18" i="18"/>
  <c r="J135" i="15"/>
  <c r="J132" i="12"/>
  <c r="J129" i="16"/>
  <c r="L232" i="20"/>
  <c r="G132" i="12" s="1"/>
  <c r="H132" i="12" s="1"/>
  <c r="I132" i="12" s="1"/>
  <c r="G233" i="20"/>
  <c r="G236" i="19"/>
  <c r="L235" i="19"/>
  <c r="G135" i="15" s="1"/>
  <c r="H135" i="15" s="1"/>
  <c r="I135" i="15" s="1"/>
  <c r="BJ296" i="18"/>
  <c r="BF297" i="18"/>
  <c r="U280" i="18"/>
  <c r="BK297" i="18"/>
  <c r="BG298" i="18"/>
  <c r="AL235" i="18"/>
  <c r="AM234" i="18"/>
  <c r="T281" i="18"/>
  <c r="V280" i="18"/>
  <c r="AN233" i="18"/>
  <c r="BE297" i="18"/>
  <c r="BI296" i="18"/>
  <c r="AL234" i="17"/>
  <c r="V280" i="17"/>
  <c r="U280" i="17"/>
  <c r="AM234" i="17"/>
  <c r="BE297" i="17"/>
  <c r="BI296" i="17"/>
  <c r="AN234" i="17"/>
  <c r="BJ297" i="17"/>
  <c r="BF298" i="17"/>
  <c r="T282" i="17"/>
  <c r="BK297" i="17"/>
  <c r="BG298" i="17"/>
  <c r="V283" i="13"/>
  <c r="T282" i="13"/>
  <c r="U282" i="13"/>
  <c r="G230" i="7"/>
  <c r="L229" i="7"/>
  <c r="G129" i="16" s="1"/>
  <c r="H129" i="16" s="1"/>
  <c r="I129" i="16" s="1"/>
  <c r="BU25" i="17" l="1"/>
  <c r="BW25" i="17"/>
  <c r="BV25" i="17"/>
  <c r="BW19" i="18"/>
  <c r="BU19" i="18"/>
  <c r="BV19" i="18"/>
  <c r="J133" i="12"/>
  <c r="J130" i="16"/>
  <c r="J136" i="15"/>
  <c r="L233" i="20"/>
  <c r="G133" i="12" s="1"/>
  <c r="H133" i="12" s="1"/>
  <c r="I133" i="12" s="1"/>
  <c r="G234" i="20"/>
  <c r="G237" i="19"/>
  <c r="L236" i="19"/>
  <c r="G136" i="15" s="1"/>
  <c r="H136" i="15" s="1"/>
  <c r="I136" i="15" s="1"/>
  <c r="V281" i="18"/>
  <c r="AM235" i="18"/>
  <c r="AL236" i="18"/>
  <c r="AN234" i="18"/>
  <c r="BG299" i="18"/>
  <c r="BK298" i="18"/>
  <c r="BJ297" i="18"/>
  <c r="BF298" i="18"/>
  <c r="BE298" i="18"/>
  <c r="BI297" i="18"/>
  <c r="T282" i="18"/>
  <c r="U281" i="18"/>
  <c r="BF299" i="17"/>
  <c r="BJ298" i="17"/>
  <c r="AN235" i="17"/>
  <c r="V281" i="17"/>
  <c r="T283" i="17"/>
  <c r="BE298" i="17"/>
  <c r="BI297" i="17"/>
  <c r="AM235" i="17"/>
  <c r="AL235" i="17"/>
  <c r="BG299" i="17"/>
  <c r="BK298" i="17"/>
  <c r="U281" i="17"/>
  <c r="U283" i="13"/>
  <c r="V284" i="13"/>
  <c r="T283" i="13"/>
  <c r="G231" i="7"/>
  <c r="L230" i="7"/>
  <c r="G130" i="16" s="1"/>
  <c r="H130" i="16" s="1"/>
  <c r="I130" i="16" s="1"/>
  <c r="BW26" i="17" l="1"/>
  <c r="BV26" i="17"/>
  <c r="BU26" i="17"/>
  <c r="BW20" i="18"/>
  <c r="BU20" i="18"/>
  <c r="BV20" i="18"/>
  <c r="I131" i="16"/>
  <c r="J137" i="15"/>
  <c r="J131" i="16"/>
  <c r="J134" i="12"/>
  <c r="L234" i="20"/>
  <c r="G134" i="12" s="1"/>
  <c r="H134" i="12" s="1"/>
  <c r="I134" i="12" s="1"/>
  <c r="G235" i="20"/>
  <c r="G238" i="19"/>
  <c r="L237" i="19"/>
  <c r="G137" i="15" s="1"/>
  <c r="H137" i="15" s="1"/>
  <c r="I137" i="15" s="1"/>
  <c r="BF299" i="18"/>
  <c r="BJ298" i="18"/>
  <c r="U282" i="18"/>
  <c r="BI298" i="18"/>
  <c r="BE299" i="18"/>
  <c r="AN235" i="18"/>
  <c r="V282" i="18"/>
  <c r="BG300" i="18"/>
  <c r="BK299" i="18"/>
  <c r="T283" i="18"/>
  <c r="AL237" i="18"/>
  <c r="AM236" i="18"/>
  <c r="BI298" i="17"/>
  <c r="BE299" i="17"/>
  <c r="BJ299" i="17"/>
  <c r="BF300" i="17"/>
  <c r="AL236" i="17"/>
  <c r="AM236" i="17"/>
  <c r="U282" i="17"/>
  <c r="BG300" i="17"/>
  <c r="BK299" i="17"/>
  <c r="T284" i="17"/>
  <c r="AN236" i="17"/>
  <c r="V282" i="17"/>
  <c r="T284" i="13"/>
  <c r="U284" i="13"/>
  <c r="V285" i="13"/>
  <c r="G232" i="7"/>
  <c r="L231" i="7"/>
  <c r="G131" i="16" s="1"/>
  <c r="H131" i="16" s="1"/>
  <c r="BV27" i="17" l="1"/>
  <c r="BU27" i="17"/>
  <c r="BW27" i="17"/>
  <c r="BU21" i="18"/>
  <c r="BV21" i="18"/>
  <c r="BW21" i="18"/>
  <c r="J135" i="12"/>
  <c r="J132" i="16"/>
  <c r="J138" i="15"/>
  <c r="G236" i="20"/>
  <c r="L235" i="20"/>
  <c r="G135" i="12" s="1"/>
  <c r="H135" i="12" s="1"/>
  <c r="I135" i="12" s="1"/>
  <c r="G239" i="19"/>
  <c r="L238" i="19"/>
  <c r="G138" i="15" s="1"/>
  <c r="H138" i="15" s="1"/>
  <c r="I138" i="15" s="1"/>
  <c r="V283" i="18"/>
  <c r="BI299" i="18"/>
  <c r="BE300" i="18"/>
  <c r="BJ299" i="18"/>
  <c r="BF300" i="18"/>
  <c r="AL238" i="18"/>
  <c r="T284" i="18"/>
  <c r="U283" i="18"/>
  <c r="AM237" i="18"/>
  <c r="BK300" i="18"/>
  <c r="BG301" i="18"/>
  <c r="AN236" i="18"/>
  <c r="AL237" i="17"/>
  <c r="U283" i="17"/>
  <c r="BF301" i="17"/>
  <c r="BJ300" i="17"/>
  <c r="BI299" i="17"/>
  <c r="BE300" i="17"/>
  <c r="AN237" i="17"/>
  <c r="V283" i="17"/>
  <c r="T285" i="17"/>
  <c r="BK300" i="17"/>
  <c r="BG301" i="17"/>
  <c r="AM237" i="17"/>
  <c r="T285" i="13"/>
  <c r="U285" i="13"/>
  <c r="V286" i="13"/>
  <c r="L232" i="7"/>
  <c r="G132" i="16" s="1"/>
  <c r="H132" i="16" s="1"/>
  <c r="I132" i="16" s="1"/>
  <c r="G233" i="7"/>
  <c r="BU28" i="17" l="1"/>
  <c r="BV28" i="17"/>
  <c r="BW28" i="17"/>
  <c r="BV22" i="18"/>
  <c r="BW22" i="18"/>
  <c r="BU22" i="18"/>
  <c r="J133" i="16"/>
  <c r="J136" i="12"/>
  <c r="J139" i="15"/>
  <c r="L236" i="20"/>
  <c r="G136" i="12" s="1"/>
  <c r="H136" i="12" s="1"/>
  <c r="I136" i="12" s="1"/>
  <c r="G237" i="20"/>
  <c r="G240" i="19"/>
  <c r="L239" i="19"/>
  <c r="G139" i="15" s="1"/>
  <c r="H139" i="15" s="1"/>
  <c r="I139" i="15" s="1"/>
  <c r="V284" i="18"/>
  <c r="T285" i="18"/>
  <c r="BJ300" i="18"/>
  <c r="BF301" i="18"/>
  <c r="AN237" i="18"/>
  <c r="BK301" i="18"/>
  <c r="BG302" i="18"/>
  <c r="AM238" i="18"/>
  <c r="AL239" i="18"/>
  <c r="BI300" i="18"/>
  <c r="BE301" i="18"/>
  <c r="U284" i="18"/>
  <c r="AN238" i="17"/>
  <c r="U284" i="17"/>
  <c r="BF302" i="17"/>
  <c r="BJ301" i="17"/>
  <c r="AL238" i="17"/>
  <c r="AM238" i="17"/>
  <c r="V284" i="17"/>
  <c r="BG302" i="17"/>
  <c r="BK301" i="17"/>
  <c r="T286" i="17"/>
  <c r="BI300" i="17"/>
  <c r="BE301" i="17"/>
  <c r="V287" i="13"/>
  <c r="T286" i="13"/>
  <c r="U286" i="13"/>
  <c r="G234" i="7"/>
  <c r="L233" i="7"/>
  <c r="G133" i="16" s="1"/>
  <c r="H133" i="16" s="1"/>
  <c r="I133" i="16" s="1"/>
  <c r="BW29" i="17" l="1"/>
  <c r="BU29" i="17"/>
  <c r="BV29" i="17"/>
  <c r="I134" i="16"/>
  <c r="BW23" i="18"/>
  <c r="BV23" i="18"/>
  <c r="BU23" i="18"/>
  <c r="J137" i="12"/>
  <c r="J140" i="15"/>
  <c r="J134" i="16"/>
  <c r="L237" i="20"/>
  <c r="G137" i="12" s="1"/>
  <c r="H137" i="12" s="1"/>
  <c r="I137" i="12" s="1"/>
  <c r="G238" i="20"/>
  <c r="G241" i="19"/>
  <c r="L240" i="19"/>
  <c r="G140" i="15" s="1"/>
  <c r="H140" i="15" s="1"/>
  <c r="I140" i="15" s="1"/>
  <c r="AL240" i="18"/>
  <c r="BF302" i="18"/>
  <c r="BJ301" i="18"/>
  <c r="U285" i="18"/>
  <c r="BK302" i="18"/>
  <c r="BG303" i="18"/>
  <c r="T286" i="18"/>
  <c r="BE302" i="18"/>
  <c r="BI301" i="18"/>
  <c r="V285" i="18"/>
  <c r="AM239" i="18"/>
  <c r="AN238" i="18"/>
  <c r="BG303" i="17"/>
  <c r="BK302" i="17"/>
  <c r="AL239" i="17"/>
  <c r="U285" i="17"/>
  <c r="BF303" i="17"/>
  <c r="BJ302" i="17"/>
  <c r="AN239" i="17"/>
  <c r="T287" i="17"/>
  <c r="AM239" i="17"/>
  <c r="BE302" i="17"/>
  <c r="BI301" i="17"/>
  <c r="V285" i="17"/>
  <c r="U287" i="13"/>
  <c r="V288" i="13"/>
  <c r="T287" i="13"/>
  <c r="L234" i="7"/>
  <c r="G134" i="16" s="1"/>
  <c r="H134" i="16" s="1"/>
  <c r="G235" i="7"/>
  <c r="BU30" i="17" l="1"/>
  <c r="BW30" i="17"/>
  <c r="BV30" i="17"/>
  <c r="J141" i="15"/>
  <c r="J135" i="16"/>
  <c r="J138" i="12"/>
  <c r="BW24" i="18"/>
  <c r="BV24" i="18"/>
  <c r="BU24" i="18"/>
  <c r="L238" i="20"/>
  <c r="G138" i="12" s="1"/>
  <c r="H138" i="12" s="1"/>
  <c r="I138" i="12" s="1"/>
  <c r="G239" i="20"/>
  <c r="G242" i="19"/>
  <c r="L241" i="19"/>
  <c r="G141" i="15" s="1"/>
  <c r="H141" i="15" s="1"/>
  <c r="I141" i="15" s="1"/>
  <c r="BG304" i="18"/>
  <c r="BK303" i="18"/>
  <c r="AL241" i="18"/>
  <c r="AM240" i="18"/>
  <c r="T287" i="18"/>
  <c r="U286" i="18"/>
  <c r="AN239" i="18"/>
  <c r="V286" i="18"/>
  <c r="BI302" i="18"/>
  <c r="BE303" i="18"/>
  <c r="BF303" i="18"/>
  <c r="BJ302" i="18"/>
  <c r="AL240" i="17"/>
  <c r="V286" i="17"/>
  <c r="BG304" i="17"/>
  <c r="BK303" i="17"/>
  <c r="AN240" i="17"/>
  <c r="U286" i="17"/>
  <c r="BI302" i="17"/>
  <c r="BE303" i="17"/>
  <c r="AM240" i="17"/>
  <c r="BJ303" i="17"/>
  <c r="BF304" i="17"/>
  <c r="T288" i="17"/>
  <c r="T288" i="13"/>
  <c r="U288" i="13"/>
  <c r="V289" i="13"/>
  <c r="G236" i="7"/>
  <c r="L235" i="7"/>
  <c r="G135" i="16" s="1"/>
  <c r="H135" i="16" s="1"/>
  <c r="I135" i="16" s="1"/>
  <c r="BV31" i="17" l="1"/>
  <c r="BU31" i="17"/>
  <c r="BW31" i="17"/>
  <c r="BU25" i="18"/>
  <c r="BV25" i="18"/>
  <c r="BW25" i="18"/>
  <c r="J136" i="16"/>
  <c r="J142" i="15"/>
  <c r="J139" i="12"/>
  <c r="G240" i="20"/>
  <c r="L239" i="20"/>
  <c r="G139" i="12" s="1"/>
  <c r="H139" i="12" s="1"/>
  <c r="I139" i="12" s="1"/>
  <c r="G243" i="19"/>
  <c r="L242" i="19"/>
  <c r="G142" i="15" s="1"/>
  <c r="H142" i="15" s="1"/>
  <c r="I142" i="15" s="1"/>
  <c r="BJ303" i="18"/>
  <c r="BF304" i="18"/>
  <c r="AN240" i="18"/>
  <c r="BI303" i="18"/>
  <c r="BE304" i="18"/>
  <c r="T288" i="18"/>
  <c r="AM241" i="18"/>
  <c r="U287" i="18"/>
  <c r="BK304" i="18"/>
  <c r="BG305" i="18"/>
  <c r="V287" i="18"/>
  <c r="AL242" i="18"/>
  <c r="T289" i="17"/>
  <c r="AM241" i="17"/>
  <c r="AN241" i="17"/>
  <c r="BK304" i="17"/>
  <c r="BG305" i="17"/>
  <c r="V287" i="17"/>
  <c r="BF305" i="17"/>
  <c r="BJ304" i="17"/>
  <c r="AL241" i="17"/>
  <c r="BI303" i="17"/>
  <c r="BE304" i="17"/>
  <c r="U287" i="17"/>
  <c r="V290" i="13"/>
  <c r="T289" i="13"/>
  <c r="U289" i="13"/>
  <c r="L236" i="7"/>
  <c r="G136" i="16" s="1"/>
  <c r="H136" i="16" s="1"/>
  <c r="I136" i="16" s="1"/>
  <c r="G237" i="7"/>
  <c r="BU32" i="17" l="1"/>
  <c r="BW32" i="17"/>
  <c r="BV32" i="17"/>
  <c r="BV26" i="18"/>
  <c r="BW26" i="18"/>
  <c r="BU26" i="18"/>
  <c r="J143" i="15"/>
  <c r="J140" i="12"/>
  <c r="J137" i="16"/>
  <c r="L240" i="20"/>
  <c r="G140" i="12" s="1"/>
  <c r="H140" i="12" s="1"/>
  <c r="I140" i="12" s="1"/>
  <c r="G241" i="20"/>
  <c r="G244" i="19"/>
  <c r="L243" i="19"/>
  <c r="G143" i="15" s="1"/>
  <c r="H143" i="15" s="1"/>
  <c r="I143" i="15" s="1"/>
  <c r="T289" i="18"/>
  <c r="AL243" i="18"/>
  <c r="V288" i="18"/>
  <c r="BJ304" i="18"/>
  <c r="BF305" i="18"/>
  <c r="AN241" i="18"/>
  <c r="BG306" i="18"/>
  <c r="BK305" i="18"/>
  <c r="U288" i="18"/>
  <c r="AM242" i="18"/>
  <c r="BE305" i="18"/>
  <c r="BI304" i="18"/>
  <c r="V288" i="17"/>
  <c r="AN242" i="17"/>
  <c r="T290" i="17"/>
  <c r="U288" i="17"/>
  <c r="AM242" i="17"/>
  <c r="BG306" i="17"/>
  <c r="BK305" i="17"/>
  <c r="AL242" i="17"/>
  <c r="BI304" i="17"/>
  <c r="BE305" i="17"/>
  <c r="BJ305" i="17"/>
  <c r="BF306" i="17"/>
  <c r="U290" i="13"/>
  <c r="V291" i="13"/>
  <c r="T290" i="13"/>
  <c r="G238" i="7"/>
  <c r="L237" i="7"/>
  <c r="G137" i="16" s="1"/>
  <c r="H137" i="16" s="1"/>
  <c r="I137" i="16" s="1"/>
  <c r="BV33" i="17" l="1"/>
  <c r="BU33" i="17"/>
  <c r="BW33" i="17"/>
  <c r="BV27" i="18"/>
  <c r="BU27" i="18"/>
  <c r="I138" i="16"/>
  <c r="BW27" i="18"/>
  <c r="J144" i="15"/>
  <c r="J138" i="16"/>
  <c r="J141" i="12"/>
  <c r="L241" i="20"/>
  <c r="G141" i="12" s="1"/>
  <c r="H141" i="12" s="1"/>
  <c r="I141" i="12" s="1"/>
  <c r="G242" i="20"/>
  <c r="G245" i="19"/>
  <c r="L244" i="19"/>
  <c r="G144" i="15" s="1"/>
  <c r="H144" i="15" s="1"/>
  <c r="I144" i="15" s="1"/>
  <c r="BG307" i="18"/>
  <c r="BK306" i="18"/>
  <c r="BF306" i="18"/>
  <c r="BJ305" i="18"/>
  <c r="AM243" i="18"/>
  <c r="V289" i="18"/>
  <c r="T290" i="18"/>
  <c r="BE306" i="18"/>
  <c r="BI305" i="18"/>
  <c r="U289" i="18"/>
  <c r="AN242" i="18"/>
  <c r="AL244" i="18"/>
  <c r="AM243" i="17"/>
  <c r="V289" i="17"/>
  <c r="T291" i="17"/>
  <c r="BG307" i="17"/>
  <c r="BK306" i="17"/>
  <c r="AN243" i="17"/>
  <c r="BF307" i="17"/>
  <c r="BJ306" i="17"/>
  <c r="BE306" i="17"/>
  <c r="BI305" i="17"/>
  <c r="AL243" i="17"/>
  <c r="U289" i="17"/>
  <c r="T291" i="13"/>
  <c r="V292" i="13"/>
  <c r="U291" i="13"/>
  <c r="L238" i="7"/>
  <c r="G138" i="16" s="1"/>
  <c r="H138" i="16" s="1"/>
  <c r="G239" i="7"/>
  <c r="BU34" i="17" l="1"/>
  <c r="BW34" i="17"/>
  <c r="BV34" i="17"/>
  <c r="J142" i="12"/>
  <c r="J139" i="16"/>
  <c r="J145" i="15"/>
  <c r="BV28" i="18"/>
  <c r="BU28" i="18"/>
  <c r="BW28" i="18"/>
  <c r="L242" i="20"/>
  <c r="G142" i="12" s="1"/>
  <c r="H142" i="12" s="1"/>
  <c r="I142" i="12" s="1"/>
  <c r="G243" i="20"/>
  <c r="G246" i="19"/>
  <c r="L245" i="19"/>
  <c r="G145" i="15" s="1"/>
  <c r="H145" i="15" s="1"/>
  <c r="I145" i="15" s="1"/>
  <c r="U290" i="18"/>
  <c r="BK307" i="18"/>
  <c r="BG308" i="18"/>
  <c r="AN243" i="18"/>
  <c r="AM244" i="18"/>
  <c r="AL245" i="18"/>
  <c r="T291" i="18"/>
  <c r="BI306" i="18"/>
  <c r="BE307" i="18"/>
  <c r="V290" i="18"/>
  <c r="BJ306" i="18"/>
  <c r="BF307" i="18"/>
  <c r="AL244" i="17"/>
  <c r="AN244" i="17"/>
  <c r="U290" i="17"/>
  <c r="AM244" i="17"/>
  <c r="BG308" i="17"/>
  <c r="BK307" i="17"/>
  <c r="BJ307" i="17"/>
  <c r="BF308" i="17"/>
  <c r="BI306" i="17"/>
  <c r="BE307" i="17"/>
  <c r="T292" i="17"/>
  <c r="V290" i="17"/>
  <c r="U292" i="13"/>
  <c r="T292" i="13"/>
  <c r="V293" i="13"/>
  <c r="G240" i="7"/>
  <c r="L239" i="7"/>
  <c r="G139" i="16" s="1"/>
  <c r="H139" i="16" s="1"/>
  <c r="I139" i="16" s="1"/>
  <c r="BW35" i="17" l="1"/>
  <c r="BU35" i="17"/>
  <c r="BV35" i="17"/>
  <c r="BU29" i="18"/>
  <c r="BV29" i="18"/>
  <c r="BW29" i="18"/>
  <c r="J146" i="15"/>
  <c r="J143" i="12"/>
  <c r="J140" i="16"/>
  <c r="G244" i="20"/>
  <c r="L243" i="20"/>
  <c r="G143" i="12" s="1"/>
  <c r="H143" i="12" s="1"/>
  <c r="I143" i="12" s="1"/>
  <c r="G247" i="19"/>
  <c r="L246" i="19"/>
  <c r="G146" i="15" s="1"/>
  <c r="H146" i="15" s="1"/>
  <c r="I146" i="15" s="1"/>
  <c r="V291" i="18"/>
  <c r="U291" i="18"/>
  <c r="AL246" i="18"/>
  <c r="AM245" i="18"/>
  <c r="BK308" i="18"/>
  <c r="BG309" i="18"/>
  <c r="BF308" i="18"/>
  <c r="BJ307" i="18"/>
  <c r="BE308" i="18"/>
  <c r="BI307" i="18"/>
  <c r="T292" i="18"/>
  <c r="AN244" i="18"/>
  <c r="V291" i="17"/>
  <c r="AM245" i="17"/>
  <c r="BF309" i="17"/>
  <c r="BJ308" i="17"/>
  <c r="BK308" i="17"/>
  <c r="BG309" i="17"/>
  <c r="U291" i="17"/>
  <c r="AN245" i="17"/>
  <c r="AL245" i="17"/>
  <c r="T293" i="17"/>
  <c r="BE308" i="17"/>
  <c r="BI307" i="17"/>
  <c r="V294" i="13"/>
  <c r="U293" i="13"/>
  <c r="T293" i="13"/>
  <c r="L240" i="7"/>
  <c r="G140" i="16" s="1"/>
  <c r="H140" i="16" s="1"/>
  <c r="I140" i="16" s="1"/>
  <c r="G241" i="7"/>
  <c r="BU36" i="17" l="1"/>
  <c r="BV36" i="17"/>
  <c r="BW36" i="17"/>
  <c r="J141" i="16"/>
  <c r="BV30" i="18"/>
  <c r="BU30" i="18"/>
  <c r="BW30" i="18"/>
  <c r="J147" i="15"/>
  <c r="J144" i="12"/>
  <c r="L244" i="20"/>
  <c r="G144" i="12" s="1"/>
  <c r="H144" i="12" s="1"/>
  <c r="I144" i="12" s="1"/>
  <c r="G245" i="20"/>
  <c r="G248" i="19"/>
  <c r="L247" i="19"/>
  <c r="G147" i="15" s="1"/>
  <c r="H147" i="15" s="1"/>
  <c r="I147" i="15" s="1"/>
  <c r="BG310" i="18"/>
  <c r="BK309" i="18"/>
  <c r="U292" i="18"/>
  <c r="AM246" i="18"/>
  <c r="V292" i="18"/>
  <c r="BI308" i="18"/>
  <c r="BE309" i="18"/>
  <c r="T293" i="18"/>
  <c r="BF309" i="18"/>
  <c r="BJ308" i="18"/>
  <c r="AN245" i="18"/>
  <c r="AL247" i="18"/>
  <c r="BF310" i="17"/>
  <c r="BJ309" i="17"/>
  <c r="V292" i="17"/>
  <c r="BE309" i="17"/>
  <c r="BI308" i="17"/>
  <c r="AN246" i="17"/>
  <c r="BK309" i="17"/>
  <c r="BG310" i="17"/>
  <c r="T294" i="17"/>
  <c r="AL246" i="17"/>
  <c r="U292" i="17"/>
  <c r="AM246" i="17"/>
  <c r="T294" i="13"/>
  <c r="V295" i="13"/>
  <c r="U294" i="13"/>
  <c r="G242" i="7"/>
  <c r="L241" i="7"/>
  <c r="G141" i="16" s="1"/>
  <c r="H141" i="16" s="1"/>
  <c r="I141" i="16" s="1"/>
  <c r="BV37" i="17" l="1"/>
  <c r="BW37" i="17"/>
  <c r="BU37" i="17"/>
  <c r="I142" i="16"/>
  <c r="BW31" i="18"/>
  <c r="BV31" i="18"/>
  <c r="BU31" i="18"/>
  <c r="J142" i="16"/>
  <c r="J148" i="15"/>
  <c r="J145" i="12"/>
  <c r="L245" i="20"/>
  <c r="G145" i="12" s="1"/>
  <c r="H145" i="12" s="1"/>
  <c r="I145" i="12" s="1"/>
  <c r="G246" i="20"/>
  <c r="G249" i="19"/>
  <c r="L248" i="19"/>
  <c r="G148" i="15" s="1"/>
  <c r="H148" i="15" s="1"/>
  <c r="I148" i="15" s="1"/>
  <c r="BJ309" i="18"/>
  <c r="BF310" i="18"/>
  <c r="T294" i="18"/>
  <c r="V293" i="18"/>
  <c r="BK310" i="18"/>
  <c r="BG311" i="18"/>
  <c r="AL248" i="18"/>
  <c r="AN246" i="18"/>
  <c r="BI309" i="18"/>
  <c r="BE310" i="18"/>
  <c r="U293" i="18"/>
  <c r="AM247" i="18"/>
  <c r="U293" i="17"/>
  <c r="BK310" i="17"/>
  <c r="BG311" i="17"/>
  <c r="AN247" i="17"/>
  <c r="T295" i="17"/>
  <c r="BE310" i="17"/>
  <c r="BI309" i="17"/>
  <c r="V293" i="17"/>
  <c r="BF311" i="17"/>
  <c r="BJ310" i="17"/>
  <c r="AL247" i="17"/>
  <c r="AM247" i="17"/>
  <c r="U295" i="13"/>
  <c r="V296" i="13"/>
  <c r="T295" i="13"/>
  <c r="L242" i="7"/>
  <c r="G142" i="16" s="1"/>
  <c r="H142" i="16" s="1"/>
  <c r="G243" i="7"/>
  <c r="BV38" i="17" l="1"/>
  <c r="BU38" i="17"/>
  <c r="BW38" i="17"/>
  <c r="J146" i="12"/>
  <c r="J149" i="15"/>
  <c r="J143" i="16"/>
  <c r="BW32" i="18"/>
  <c r="BV32" i="18"/>
  <c r="BU32" i="18"/>
  <c r="L246" i="20"/>
  <c r="G146" i="12" s="1"/>
  <c r="H146" i="12" s="1"/>
  <c r="I146" i="12" s="1"/>
  <c r="G247" i="20"/>
  <c r="G250" i="19"/>
  <c r="L249" i="19"/>
  <c r="G149" i="15" s="1"/>
  <c r="H149" i="15" s="1"/>
  <c r="I149" i="15" s="1"/>
  <c r="T295" i="18"/>
  <c r="BK311" i="18"/>
  <c r="BG312" i="18"/>
  <c r="AN247" i="18"/>
  <c r="V294" i="18"/>
  <c r="BJ310" i="18"/>
  <c r="BF311" i="18"/>
  <c r="AM248" i="18"/>
  <c r="U294" i="18"/>
  <c r="BE311" i="18"/>
  <c r="BI310" i="18"/>
  <c r="AL249" i="18"/>
  <c r="T296" i="17"/>
  <c r="BG312" i="17"/>
  <c r="BK311" i="17"/>
  <c r="U294" i="17"/>
  <c r="AL248" i="17"/>
  <c r="BI310" i="17"/>
  <c r="BE311" i="17"/>
  <c r="AN248" i="17"/>
  <c r="AM248" i="17"/>
  <c r="BJ311" i="17"/>
  <c r="BF312" i="17"/>
  <c r="V294" i="17"/>
  <c r="T296" i="13"/>
  <c r="V297" i="13"/>
  <c r="U296" i="13"/>
  <c r="G244" i="7"/>
  <c r="L243" i="7"/>
  <c r="G143" i="16" s="1"/>
  <c r="H143" i="16" s="1"/>
  <c r="I143" i="16" s="1"/>
  <c r="BW39" i="17" l="1"/>
  <c r="BV39" i="17"/>
  <c r="BU39" i="17"/>
  <c r="J147" i="12"/>
  <c r="BU33" i="18"/>
  <c r="BV33" i="18"/>
  <c r="BW33" i="18"/>
  <c r="J144" i="16"/>
  <c r="J150" i="15"/>
  <c r="G248" i="20"/>
  <c r="L247" i="20"/>
  <c r="G147" i="12" s="1"/>
  <c r="H147" i="12" s="1"/>
  <c r="I147" i="12" s="1"/>
  <c r="G251" i="19"/>
  <c r="L250" i="19"/>
  <c r="G150" i="15" s="1"/>
  <c r="H150" i="15" s="1"/>
  <c r="I150" i="15" s="1"/>
  <c r="U295" i="18"/>
  <c r="T296" i="18"/>
  <c r="BE312" i="18"/>
  <c r="BI311" i="18"/>
  <c r="AM249" i="18"/>
  <c r="BJ311" i="18"/>
  <c r="BF312" i="18"/>
  <c r="AN248" i="18"/>
  <c r="AL250" i="18"/>
  <c r="V295" i="18"/>
  <c r="BG313" i="18"/>
  <c r="BK312" i="18"/>
  <c r="BJ312" i="17"/>
  <c r="BF313" i="17"/>
  <c r="AL249" i="17"/>
  <c r="AM249" i="17"/>
  <c r="T297" i="17"/>
  <c r="V295" i="17"/>
  <c r="U295" i="17"/>
  <c r="AN249" i="17"/>
  <c r="BE312" i="17"/>
  <c r="BI311" i="17"/>
  <c r="BK312" i="17"/>
  <c r="BG313" i="17"/>
  <c r="U297" i="13"/>
  <c r="T297" i="13"/>
  <c r="V298" i="13"/>
  <c r="L244" i="7"/>
  <c r="G144" i="16" s="1"/>
  <c r="H144" i="16" s="1"/>
  <c r="I144" i="16" s="1"/>
  <c r="G245" i="7"/>
  <c r="J151" i="15" l="1"/>
  <c r="BU40" i="17"/>
  <c r="BW40" i="17"/>
  <c r="BV40" i="17"/>
  <c r="J145" i="16"/>
  <c r="BV34" i="18"/>
  <c r="BW34" i="18"/>
  <c r="BU34" i="18"/>
  <c r="J148" i="12"/>
  <c r="L248" i="20"/>
  <c r="G148" i="12" s="1"/>
  <c r="H148" i="12" s="1"/>
  <c r="I148" i="12" s="1"/>
  <c r="G249" i="20"/>
  <c r="G252" i="19"/>
  <c r="L251" i="19"/>
  <c r="G151" i="15" s="1"/>
  <c r="H151" i="15" s="1"/>
  <c r="I151" i="15" s="1"/>
  <c r="BI312" i="18"/>
  <c r="BE313" i="18"/>
  <c r="BF313" i="18"/>
  <c r="BJ312" i="18"/>
  <c r="T297" i="18"/>
  <c r="BG314" i="18"/>
  <c r="BK313" i="18"/>
  <c r="U296" i="18"/>
  <c r="AL251" i="18"/>
  <c r="AN249" i="18"/>
  <c r="AM250" i="18"/>
  <c r="V296" i="18"/>
  <c r="V296" i="17"/>
  <c r="T298" i="17"/>
  <c r="BJ313" i="17"/>
  <c r="BF314" i="17"/>
  <c r="BE313" i="17"/>
  <c r="BI312" i="17"/>
  <c r="BG314" i="17"/>
  <c r="BK313" i="17"/>
  <c r="AN250" i="17"/>
  <c r="U296" i="17"/>
  <c r="AM250" i="17"/>
  <c r="AL250" i="17"/>
  <c r="U298" i="13"/>
  <c r="T298" i="13"/>
  <c r="V299" i="13"/>
  <c r="G246" i="7"/>
  <c r="L245" i="7"/>
  <c r="G145" i="16" s="1"/>
  <c r="H145" i="16" s="1"/>
  <c r="I145" i="16" s="1"/>
  <c r="BW41" i="17" l="1"/>
  <c r="BV41" i="17"/>
  <c r="BU41" i="17"/>
  <c r="BU35" i="18"/>
  <c r="I146" i="16"/>
  <c r="BW35" i="18"/>
  <c r="BV35" i="18"/>
  <c r="J146" i="16"/>
  <c r="J149" i="12"/>
  <c r="J152" i="15"/>
  <c r="L249" i="20"/>
  <c r="G149" i="12" s="1"/>
  <c r="H149" i="12" s="1"/>
  <c r="I149" i="12" s="1"/>
  <c r="G250" i="20"/>
  <c r="G253" i="19"/>
  <c r="L252" i="19"/>
  <c r="G152" i="15" s="1"/>
  <c r="H152" i="15" s="1"/>
  <c r="I152" i="15" s="1"/>
  <c r="T298" i="18"/>
  <c r="BI313" i="18"/>
  <c r="BE314" i="18"/>
  <c r="AN250" i="18"/>
  <c r="U297" i="18"/>
  <c r="BK314" i="18"/>
  <c r="BG315" i="18"/>
  <c r="V297" i="18"/>
  <c r="BJ313" i="18"/>
  <c r="BF314" i="18"/>
  <c r="AM251" i="18"/>
  <c r="AL252" i="18"/>
  <c r="U297" i="17"/>
  <c r="T299" i="17"/>
  <c r="BK314" i="17"/>
  <c r="BG315" i="17"/>
  <c r="AL251" i="17"/>
  <c r="AN251" i="17"/>
  <c r="AM251" i="17"/>
  <c r="BE314" i="17"/>
  <c r="BI313" i="17"/>
  <c r="BF315" i="17"/>
  <c r="BJ314" i="17"/>
  <c r="V297" i="17"/>
  <c r="V300" i="13"/>
  <c r="U299" i="13"/>
  <c r="T299" i="13"/>
  <c r="L246" i="7"/>
  <c r="G146" i="16" s="1"/>
  <c r="H146" i="16" s="1"/>
  <c r="G247" i="7"/>
  <c r="BW42" i="17" l="1"/>
  <c r="BV42" i="17"/>
  <c r="BU42" i="17"/>
  <c r="J150" i="12"/>
  <c r="I150" i="12"/>
  <c r="J153" i="15"/>
  <c r="J147" i="16"/>
  <c r="BV36" i="18"/>
  <c r="BW36" i="18"/>
  <c r="BU36" i="18"/>
  <c r="L250" i="20"/>
  <c r="G150" i="12" s="1"/>
  <c r="H150" i="12" s="1"/>
  <c r="G251" i="20"/>
  <c r="G254" i="19"/>
  <c r="L253" i="19"/>
  <c r="G153" i="15" s="1"/>
  <c r="H153" i="15" s="1"/>
  <c r="I153" i="15" s="1"/>
  <c r="V298" i="18"/>
  <c r="AM252" i="18"/>
  <c r="U298" i="18"/>
  <c r="BI314" i="18"/>
  <c r="BE315" i="18"/>
  <c r="BJ314" i="18"/>
  <c r="BF315" i="18"/>
  <c r="AN251" i="18"/>
  <c r="T299" i="18"/>
  <c r="AL253" i="18"/>
  <c r="BK315" i="18"/>
  <c r="BG316" i="18"/>
  <c r="BJ315" i="17"/>
  <c r="BF316" i="17"/>
  <c r="AN252" i="17"/>
  <c r="BG316" i="17"/>
  <c r="BK315" i="17"/>
  <c r="U298" i="17"/>
  <c r="T300" i="17"/>
  <c r="V298" i="17"/>
  <c r="BI314" i="17"/>
  <c r="BE315" i="17"/>
  <c r="AM252" i="17"/>
  <c r="AL252" i="17"/>
  <c r="T300" i="13"/>
  <c r="V301" i="13"/>
  <c r="U300" i="13"/>
  <c r="G248" i="7"/>
  <c r="L247" i="7"/>
  <c r="G147" i="16" s="1"/>
  <c r="H147" i="16" s="1"/>
  <c r="I147" i="16" s="1"/>
  <c r="J154" i="15" l="1"/>
  <c r="BW43" i="17"/>
  <c r="BU43" i="17"/>
  <c r="BV43" i="17"/>
  <c r="BV37" i="18"/>
  <c r="BW37" i="18"/>
  <c r="I148" i="16"/>
  <c r="BU37" i="18"/>
  <c r="J148" i="16"/>
  <c r="J151" i="12"/>
  <c r="G252" i="20"/>
  <c r="L251" i="20"/>
  <c r="G151" i="12" s="1"/>
  <c r="H151" i="12" s="1"/>
  <c r="I151" i="12" s="1"/>
  <c r="G255" i="19"/>
  <c r="L254" i="19"/>
  <c r="G154" i="15" s="1"/>
  <c r="H154" i="15" s="1"/>
  <c r="I154" i="15" s="1"/>
  <c r="BF316" i="18"/>
  <c r="BJ315" i="18"/>
  <c r="U299" i="18"/>
  <c r="BE316" i="18"/>
  <c r="BI315" i="18"/>
  <c r="V299" i="18"/>
  <c r="BK316" i="18"/>
  <c r="BG317" i="18"/>
  <c r="AL254" i="18"/>
  <c r="AN252" i="18"/>
  <c r="AM253" i="18"/>
  <c r="T300" i="18"/>
  <c r="T301" i="17"/>
  <c r="BK316" i="17"/>
  <c r="BG317" i="17"/>
  <c r="BJ316" i="17"/>
  <c r="BF317" i="17"/>
  <c r="AL253" i="17"/>
  <c r="BI315" i="17"/>
  <c r="BE316" i="17"/>
  <c r="U299" i="17"/>
  <c r="AM253" i="17"/>
  <c r="V299" i="17"/>
  <c r="AN253" i="17"/>
  <c r="U301" i="13"/>
  <c r="T301" i="13"/>
  <c r="V302" i="13"/>
  <c r="L248" i="7"/>
  <c r="G148" i="16" s="1"/>
  <c r="H148" i="16" s="1"/>
  <c r="G249" i="7"/>
  <c r="BU44" i="17" l="1"/>
  <c r="BV44" i="17"/>
  <c r="BW44" i="17"/>
  <c r="J149" i="16"/>
  <c r="BU38" i="18"/>
  <c r="BW38" i="18"/>
  <c r="BV38" i="18"/>
  <c r="J152" i="12"/>
  <c r="J155" i="15"/>
  <c r="L252" i="20"/>
  <c r="G152" i="12" s="1"/>
  <c r="H152" i="12" s="1"/>
  <c r="I152" i="12" s="1"/>
  <c r="G253" i="20"/>
  <c r="G256" i="19"/>
  <c r="L255" i="19"/>
  <c r="G155" i="15" s="1"/>
  <c r="H155" i="15" s="1"/>
  <c r="I155" i="15" s="1"/>
  <c r="BF317" i="18"/>
  <c r="BJ316" i="18"/>
  <c r="AM254" i="18"/>
  <c r="BG318" i="18"/>
  <c r="BK317" i="18"/>
  <c r="V300" i="18"/>
  <c r="BI316" i="18"/>
  <c r="BE317" i="18"/>
  <c r="T301" i="18"/>
  <c r="AN253" i="18"/>
  <c r="AL255" i="18"/>
  <c r="U300" i="18"/>
  <c r="AM254" i="17"/>
  <c r="BJ317" i="17"/>
  <c r="BF318" i="17"/>
  <c r="BG318" i="17"/>
  <c r="BK317" i="17"/>
  <c r="AN254" i="17"/>
  <c r="AL254" i="17"/>
  <c r="V300" i="17"/>
  <c r="BI316" i="17"/>
  <c r="BE317" i="17"/>
  <c r="U300" i="17"/>
  <c r="T302" i="17"/>
  <c r="V303" i="13"/>
  <c r="U302" i="13"/>
  <c r="T302" i="13"/>
  <c r="G250" i="7"/>
  <c r="L249" i="7"/>
  <c r="G149" i="16" s="1"/>
  <c r="H149" i="16" s="1"/>
  <c r="I149" i="16" s="1"/>
  <c r="J156" i="15" l="1"/>
  <c r="BW45" i="17"/>
  <c r="BU45" i="17"/>
  <c r="BV45" i="17"/>
  <c r="I153" i="12"/>
  <c r="BV39" i="18"/>
  <c r="BU39" i="18"/>
  <c r="BW39" i="18"/>
  <c r="J150" i="16"/>
  <c r="J153" i="12"/>
  <c r="L253" i="20"/>
  <c r="G153" i="12" s="1"/>
  <c r="H153" i="12" s="1"/>
  <c r="G254" i="20"/>
  <c r="G257" i="19"/>
  <c r="L256" i="19"/>
  <c r="G156" i="15" s="1"/>
  <c r="H156" i="15" s="1"/>
  <c r="I156" i="15" s="1"/>
  <c r="T302" i="18"/>
  <c r="U301" i="18"/>
  <c r="BI317" i="18"/>
  <c r="BE318" i="18"/>
  <c r="BJ317" i="18"/>
  <c r="BF318" i="18"/>
  <c r="AN254" i="18"/>
  <c r="V301" i="18"/>
  <c r="AL256" i="18"/>
  <c r="BK318" i="18"/>
  <c r="BG319" i="18"/>
  <c r="AM255" i="18"/>
  <c r="BF319" i="17"/>
  <c r="BJ318" i="17"/>
  <c r="AM255" i="17"/>
  <c r="BE318" i="17"/>
  <c r="BI317" i="17"/>
  <c r="BK318" i="17"/>
  <c r="BG319" i="17"/>
  <c r="T303" i="17"/>
  <c r="V301" i="17"/>
  <c r="AL255" i="17"/>
  <c r="U301" i="17"/>
  <c r="AN255" i="17"/>
  <c r="T303" i="13"/>
  <c r="V304" i="13"/>
  <c r="U303" i="13"/>
  <c r="L250" i="7"/>
  <c r="G150" i="16" s="1"/>
  <c r="H150" i="16" s="1"/>
  <c r="I150" i="16" s="1"/>
  <c r="G251" i="7"/>
  <c r="BW40" i="18" l="1"/>
  <c r="BU40" i="18"/>
  <c r="BV40" i="18"/>
  <c r="BW46" i="17"/>
  <c r="BV46" i="17"/>
  <c r="BU46" i="17"/>
  <c r="J154" i="12"/>
  <c r="J151" i="16"/>
  <c r="J157" i="15"/>
  <c r="L254" i="20"/>
  <c r="G154" i="12" s="1"/>
  <c r="H154" i="12" s="1"/>
  <c r="I154" i="12" s="1"/>
  <c r="G255" i="20"/>
  <c r="G258" i="19"/>
  <c r="L257" i="19"/>
  <c r="G157" i="15" s="1"/>
  <c r="H157" i="15" s="1"/>
  <c r="I157" i="15" s="1"/>
  <c r="AL257" i="18"/>
  <c r="BE319" i="18"/>
  <c r="BI318" i="18"/>
  <c r="BK319" i="18"/>
  <c r="BG320" i="18"/>
  <c r="V302" i="18"/>
  <c r="T303" i="18"/>
  <c r="AM256" i="18"/>
  <c r="AN255" i="18"/>
  <c r="BJ318" i="18"/>
  <c r="BF319" i="18"/>
  <c r="U302" i="18"/>
  <c r="V302" i="17"/>
  <c r="T304" i="17"/>
  <c r="BI318" i="17"/>
  <c r="BE319" i="17"/>
  <c r="AN256" i="17"/>
  <c r="U302" i="17"/>
  <c r="BJ319" i="17"/>
  <c r="BF320" i="17"/>
  <c r="AL256" i="17"/>
  <c r="BG320" i="17"/>
  <c r="BK319" i="17"/>
  <c r="AM256" i="17"/>
  <c r="T304" i="13"/>
  <c r="U304" i="13"/>
  <c r="V305" i="13"/>
  <c r="G252" i="7"/>
  <c r="L251" i="7"/>
  <c r="G151" i="16" s="1"/>
  <c r="H151" i="16" s="1"/>
  <c r="I151" i="16" s="1"/>
  <c r="BV41" i="18" l="1"/>
  <c r="BW41" i="18"/>
  <c r="BU41" i="18"/>
  <c r="BV47" i="17"/>
  <c r="BU47" i="17"/>
  <c r="BW47" i="17"/>
  <c r="J158" i="15"/>
  <c r="J152" i="16"/>
  <c r="J155" i="12"/>
  <c r="G256" i="20"/>
  <c r="L255" i="20"/>
  <c r="G155" i="12" s="1"/>
  <c r="H155" i="12" s="1"/>
  <c r="I155" i="12" s="1"/>
  <c r="G259" i="19"/>
  <c r="L258" i="19"/>
  <c r="G158" i="15" s="1"/>
  <c r="H158" i="15" s="1"/>
  <c r="I158" i="15" s="1"/>
  <c r="U303" i="18"/>
  <c r="AM257" i="18"/>
  <c r="V303" i="18"/>
  <c r="AL258" i="18"/>
  <c r="AN256" i="18"/>
  <c r="BG321" i="18"/>
  <c r="BK320" i="18"/>
  <c r="T304" i="18"/>
  <c r="BJ319" i="18"/>
  <c r="BF320" i="18"/>
  <c r="BE320" i="18"/>
  <c r="BI319" i="18"/>
  <c r="AL257" i="17"/>
  <c r="BF321" i="17"/>
  <c r="BJ320" i="17"/>
  <c r="V303" i="17"/>
  <c r="AM257" i="17"/>
  <c r="BK320" i="17"/>
  <c r="BG321" i="17"/>
  <c r="AN257" i="17"/>
  <c r="BE320" i="17"/>
  <c r="BI319" i="17"/>
  <c r="T305" i="17"/>
  <c r="U303" i="17"/>
  <c r="T305" i="13"/>
  <c r="V306" i="13"/>
  <c r="U305" i="13"/>
  <c r="L252" i="7"/>
  <c r="G152" i="16" s="1"/>
  <c r="H152" i="16" s="1"/>
  <c r="I152" i="16" s="1"/>
  <c r="G253" i="7"/>
  <c r="BU48" i="17" l="1"/>
  <c r="BV48" i="17"/>
  <c r="BW48" i="17"/>
  <c r="J156" i="12"/>
  <c r="BV42" i="18"/>
  <c r="BW42" i="18"/>
  <c r="BU42" i="18"/>
  <c r="J153" i="16"/>
  <c r="J159" i="15"/>
  <c r="L256" i="20"/>
  <c r="G156" i="12" s="1"/>
  <c r="H156" i="12" s="1"/>
  <c r="I156" i="12" s="1"/>
  <c r="G257" i="20"/>
  <c r="G260" i="19"/>
  <c r="L259" i="19"/>
  <c r="G159" i="15" s="1"/>
  <c r="H159" i="15" s="1"/>
  <c r="I159" i="15" s="1"/>
  <c r="AN257" i="18"/>
  <c r="V304" i="18"/>
  <c r="AL259" i="18"/>
  <c r="BI320" i="18"/>
  <c r="BE321" i="18"/>
  <c r="U304" i="18"/>
  <c r="BF321" i="18"/>
  <c r="BJ320" i="18"/>
  <c r="T305" i="18"/>
  <c r="BG322" i="18"/>
  <c r="BK321" i="18"/>
  <c r="AM258" i="18"/>
  <c r="BG322" i="17"/>
  <c r="BK321" i="17"/>
  <c r="AM258" i="17"/>
  <c r="V304" i="17"/>
  <c r="U304" i="17"/>
  <c r="AN258" i="17"/>
  <c r="BI320" i="17"/>
  <c r="BE321" i="17"/>
  <c r="AL258" i="17"/>
  <c r="T306" i="17"/>
  <c r="BF322" i="17"/>
  <c r="BJ321" i="17"/>
  <c r="U306" i="13"/>
  <c r="T306" i="13"/>
  <c r="V307" i="13"/>
  <c r="G254" i="7"/>
  <c r="L253" i="7"/>
  <c r="G153" i="16" s="1"/>
  <c r="H153" i="16" s="1"/>
  <c r="I153" i="16" s="1"/>
  <c r="J157" i="12" l="1"/>
  <c r="J160" i="15"/>
  <c r="BV49" i="17"/>
  <c r="BW49" i="17"/>
  <c r="BU49" i="17"/>
  <c r="BV43" i="18"/>
  <c r="BU43" i="18"/>
  <c r="BW43" i="18"/>
  <c r="J154" i="16"/>
  <c r="L257" i="20"/>
  <c r="G157" i="12" s="1"/>
  <c r="H157" i="12" s="1"/>
  <c r="I157" i="12" s="1"/>
  <c r="G258" i="20"/>
  <c r="G261" i="19"/>
  <c r="L260" i="19"/>
  <c r="G160" i="15" s="1"/>
  <c r="H160" i="15" s="1"/>
  <c r="I160" i="15" s="1"/>
  <c r="U305" i="18"/>
  <c r="AM259" i="18"/>
  <c r="BJ321" i="18"/>
  <c r="BF322" i="18"/>
  <c r="AL260" i="18"/>
  <c r="AN258" i="18"/>
  <c r="BI321" i="18"/>
  <c r="BE322" i="18"/>
  <c r="BK322" i="18"/>
  <c r="BG323" i="18"/>
  <c r="V305" i="18"/>
  <c r="T306" i="18"/>
  <c r="BF323" i="17"/>
  <c r="BJ322" i="17"/>
  <c r="U305" i="17"/>
  <c r="BG323" i="17"/>
  <c r="BK322" i="17"/>
  <c r="AN259" i="17"/>
  <c r="V305" i="17"/>
  <c r="T307" i="17"/>
  <c r="BE322" i="17"/>
  <c r="BI321" i="17"/>
  <c r="AL259" i="17"/>
  <c r="AM259" i="17"/>
  <c r="V308" i="13"/>
  <c r="U307" i="13"/>
  <c r="T307" i="13"/>
  <c r="L254" i="7"/>
  <c r="G154" i="16" s="1"/>
  <c r="H154" i="16" s="1"/>
  <c r="I154" i="16" s="1"/>
  <c r="G255" i="7"/>
  <c r="J158" i="12" l="1"/>
  <c r="BW50" i="17"/>
  <c r="BV50" i="17"/>
  <c r="BU50" i="17"/>
  <c r="J155" i="16"/>
  <c r="BU44" i="18"/>
  <c r="BW44" i="18"/>
  <c r="BV44" i="18"/>
  <c r="J161" i="15"/>
  <c r="L258" i="20"/>
  <c r="G158" i="12" s="1"/>
  <c r="H158" i="12" s="1"/>
  <c r="I158" i="12" s="1"/>
  <c r="G259" i="20"/>
  <c r="G262" i="19"/>
  <c r="L261" i="19"/>
  <c r="G161" i="15" s="1"/>
  <c r="H161" i="15" s="1"/>
  <c r="I161" i="15" s="1"/>
  <c r="AL261" i="18"/>
  <c r="BJ322" i="18"/>
  <c r="BF323" i="18"/>
  <c r="U306" i="18"/>
  <c r="T307" i="18"/>
  <c r="AN259" i="18"/>
  <c r="AM260" i="18"/>
  <c r="BK323" i="18"/>
  <c r="BG324" i="18"/>
  <c r="BI322" i="18"/>
  <c r="BE323" i="18"/>
  <c r="V306" i="18"/>
  <c r="AN260" i="17"/>
  <c r="BJ323" i="17"/>
  <c r="BF324" i="17"/>
  <c r="T308" i="17"/>
  <c r="BG324" i="17"/>
  <c r="BK323" i="17"/>
  <c r="AM260" i="17"/>
  <c r="AL260" i="17"/>
  <c r="BI322" i="17"/>
  <c r="BE323" i="17"/>
  <c r="V306" i="17"/>
  <c r="U306" i="17"/>
  <c r="T308" i="13"/>
  <c r="V309" i="13"/>
  <c r="U308" i="13"/>
  <c r="G256" i="7"/>
  <c r="L255" i="7"/>
  <c r="G155" i="16" s="1"/>
  <c r="H155" i="16" s="1"/>
  <c r="I155" i="16" s="1"/>
  <c r="BU51" i="17" l="1"/>
  <c r="BV51" i="17"/>
  <c r="BW51" i="17"/>
  <c r="J159" i="12"/>
  <c r="BV45" i="18"/>
  <c r="BW45" i="18"/>
  <c r="BU45" i="18"/>
  <c r="J162" i="15"/>
  <c r="J156" i="16"/>
  <c r="G260" i="20"/>
  <c r="L259" i="20"/>
  <c r="G159" i="12" s="1"/>
  <c r="H159" i="12" s="1"/>
  <c r="I159" i="12" s="1"/>
  <c r="G263" i="19"/>
  <c r="L262" i="19"/>
  <c r="G162" i="15" s="1"/>
  <c r="H162" i="15" s="1"/>
  <c r="I162" i="15" s="1"/>
  <c r="AL262" i="18"/>
  <c r="T308" i="18"/>
  <c r="BF324" i="18"/>
  <c r="BJ323" i="18"/>
  <c r="V307" i="18"/>
  <c r="BE324" i="18"/>
  <c r="BI323" i="18"/>
  <c r="BK324" i="18"/>
  <c r="BG325" i="18"/>
  <c r="AM261" i="18"/>
  <c r="AN260" i="18"/>
  <c r="U307" i="18"/>
  <c r="AM261" i="17"/>
  <c r="BK324" i="17"/>
  <c r="BG325" i="17"/>
  <c r="T309" i="17"/>
  <c r="V307" i="17"/>
  <c r="AL261" i="17"/>
  <c r="BF325" i="17"/>
  <c r="BJ324" i="17"/>
  <c r="U307" i="17"/>
  <c r="BE324" i="17"/>
  <c r="BI323" i="17"/>
  <c r="AN261" i="17"/>
  <c r="T309" i="13"/>
  <c r="V310" i="13"/>
  <c r="U309" i="13"/>
  <c r="L256" i="7"/>
  <c r="G156" i="16" s="1"/>
  <c r="H156" i="16" s="1"/>
  <c r="I156" i="16" s="1"/>
  <c r="G257" i="7"/>
  <c r="J160" i="12" l="1"/>
  <c r="BU52" i="17"/>
  <c r="BV52" i="17"/>
  <c r="BW52" i="17"/>
  <c r="BV46" i="18"/>
  <c r="I157" i="16"/>
  <c r="BU46" i="18"/>
  <c r="BW46" i="18"/>
  <c r="J163" i="15"/>
  <c r="J157" i="16"/>
  <c r="L260" i="20"/>
  <c r="G160" i="12" s="1"/>
  <c r="H160" i="12" s="1"/>
  <c r="I160" i="12" s="1"/>
  <c r="G261" i="20"/>
  <c r="G264" i="19"/>
  <c r="L263" i="19"/>
  <c r="G163" i="15" s="1"/>
  <c r="AM262" i="18"/>
  <c r="BI324" i="18"/>
  <c r="BE325" i="18"/>
  <c r="BF325" i="18"/>
  <c r="BJ324" i="18"/>
  <c r="U308" i="18"/>
  <c r="T309" i="18"/>
  <c r="AL263" i="18"/>
  <c r="AN261" i="18"/>
  <c r="BG326" i="18"/>
  <c r="BK325" i="18"/>
  <c r="V308" i="18"/>
  <c r="BF326" i="17"/>
  <c r="BJ325" i="17"/>
  <c r="AL262" i="17"/>
  <c r="BK325" i="17"/>
  <c r="BG326" i="17"/>
  <c r="AM262" i="17"/>
  <c r="AN262" i="17"/>
  <c r="V308" i="17"/>
  <c r="T310" i="17"/>
  <c r="BE325" i="17"/>
  <c r="BI324" i="17"/>
  <c r="U308" i="17"/>
  <c r="V311" i="13"/>
  <c r="U310" i="13"/>
  <c r="T310" i="13"/>
  <c r="G258" i="7"/>
  <c r="L257" i="7"/>
  <c r="G157" i="16" s="1"/>
  <c r="H157" i="16" s="1"/>
  <c r="J161" i="12" l="1"/>
  <c r="BV47" i="18"/>
  <c r="BU47" i="18"/>
  <c r="BW47" i="18"/>
  <c r="J158" i="16"/>
  <c r="L261" i="20"/>
  <c r="G161" i="12" s="1"/>
  <c r="H161" i="12" s="1"/>
  <c r="I161" i="12" s="1"/>
  <c r="G262" i="20"/>
  <c r="G265" i="19"/>
  <c r="L264" i="19"/>
  <c r="G164" i="15" s="1"/>
  <c r="AN262" i="18"/>
  <c r="AM263" i="18"/>
  <c r="AL264" i="18"/>
  <c r="U309" i="18"/>
  <c r="BJ325" i="18"/>
  <c r="BF326" i="18"/>
  <c r="T310" i="18"/>
  <c r="V309" i="18"/>
  <c r="BK326" i="18"/>
  <c r="BG327" i="18"/>
  <c r="BI325" i="18"/>
  <c r="BE326" i="18"/>
  <c r="T311" i="17"/>
  <c r="AN263" i="17"/>
  <c r="BK326" i="17"/>
  <c r="BG327" i="17"/>
  <c r="BF327" i="17"/>
  <c r="BJ326" i="17"/>
  <c r="V309" i="17"/>
  <c r="AM263" i="17"/>
  <c r="AL263" i="17"/>
  <c r="U309" i="17"/>
  <c r="BE326" i="17"/>
  <c r="BI325" i="17"/>
  <c r="T311" i="13"/>
  <c r="V312" i="13"/>
  <c r="U311" i="13"/>
  <c r="L258" i="7"/>
  <c r="G158" i="16" s="1"/>
  <c r="H158" i="16" s="1"/>
  <c r="I158" i="16" s="1"/>
  <c r="G259" i="7"/>
  <c r="J162" i="12" l="1"/>
  <c r="BW48" i="18"/>
  <c r="BV48" i="18"/>
  <c r="BU48" i="18"/>
  <c r="J159" i="16"/>
  <c r="L262" i="20"/>
  <c r="G162" i="12" s="1"/>
  <c r="H162" i="12" s="1"/>
  <c r="I162" i="12" s="1"/>
  <c r="J163" i="12" s="1"/>
  <c r="G263" i="20"/>
  <c r="G266" i="19"/>
  <c r="L265" i="19"/>
  <c r="G165" i="15" s="1"/>
  <c r="BE327" i="18"/>
  <c r="BI326" i="18"/>
  <c r="T311" i="18"/>
  <c r="BF327" i="18"/>
  <c r="BJ326" i="18"/>
  <c r="AN263" i="18"/>
  <c r="BK327" i="18"/>
  <c r="BG328" i="18"/>
  <c r="V310" i="18"/>
  <c r="U310" i="18"/>
  <c r="AL265" i="18"/>
  <c r="AM264" i="18"/>
  <c r="BJ327" i="17"/>
  <c r="BF328" i="17"/>
  <c r="V310" i="17"/>
  <c r="T312" i="17"/>
  <c r="U310" i="17"/>
  <c r="AM264" i="17"/>
  <c r="AN264" i="17"/>
  <c r="BI326" i="17"/>
  <c r="BE327" i="17"/>
  <c r="AL264" i="17"/>
  <c r="BG328" i="17"/>
  <c r="BK327" i="17"/>
  <c r="T312" i="13"/>
  <c r="U312" i="13"/>
  <c r="V313" i="13"/>
  <c r="G260" i="7"/>
  <c r="L259" i="7"/>
  <c r="G159" i="16" s="1"/>
  <c r="H159" i="16" s="1"/>
  <c r="I159" i="16" s="1"/>
  <c r="BW49" i="18" l="1"/>
  <c r="BV49" i="18"/>
  <c r="BU49" i="18"/>
  <c r="J160" i="16"/>
  <c r="G264" i="20"/>
  <c r="L263" i="20"/>
  <c r="G163" i="12" s="1"/>
  <c r="G267" i="19"/>
  <c r="L266" i="19"/>
  <c r="G166" i="15" s="1"/>
  <c r="AM265" i="18"/>
  <c r="U311" i="18"/>
  <c r="BG329" i="18"/>
  <c r="BK328" i="18"/>
  <c r="BE328" i="18"/>
  <c r="BI327" i="18"/>
  <c r="T312" i="18"/>
  <c r="AL266" i="18"/>
  <c r="V311" i="18"/>
  <c r="BF328" i="18"/>
  <c r="BJ327" i="18"/>
  <c r="AN264" i="18"/>
  <c r="BE328" i="17"/>
  <c r="BI327" i="17"/>
  <c r="V311" i="17"/>
  <c r="AL265" i="17"/>
  <c r="T313" i="17"/>
  <c r="BK328" i="17"/>
  <c r="BG329" i="17"/>
  <c r="AN265" i="17"/>
  <c r="AM265" i="17"/>
  <c r="BJ328" i="17"/>
  <c r="BF329" i="17"/>
  <c r="U311" i="17"/>
  <c r="T313" i="13"/>
  <c r="U313" i="13"/>
  <c r="V314" i="13"/>
  <c r="L260" i="7"/>
  <c r="G160" i="16" s="1"/>
  <c r="H160" i="16" s="1"/>
  <c r="I160" i="16" s="1"/>
  <c r="G261" i="7"/>
  <c r="BW50" i="18" l="1"/>
  <c r="BU50" i="18"/>
  <c r="BV50" i="18"/>
  <c r="J161" i="16"/>
  <c r="L264" i="20"/>
  <c r="G164" i="12" s="1"/>
  <c r="G265" i="20"/>
  <c r="G268" i="19"/>
  <c r="L267" i="19"/>
  <c r="G167" i="15" s="1"/>
  <c r="AN265" i="18"/>
  <c r="BI328" i="18"/>
  <c r="BE329" i="18"/>
  <c r="BG330" i="18"/>
  <c r="BK329" i="18"/>
  <c r="AM266" i="18"/>
  <c r="AL267" i="18"/>
  <c r="T313" i="18"/>
  <c r="BF329" i="18"/>
  <c r="BJ328" i="18"/>
  <c r="V312" i="18"/>
  <c r="U312" i="18"/>
  <c r="BG330" i="17"/>
  <c r="BK329" i="17"/>
  <c r="U312" i="17"/>
  <c r="BJ329" i="17"/>
  <c r="BF330" i="17"/>
  <c r="AM266" i="17"/>
  <c r="T314" i="17"/>
  <c r="V312" i="17"/>
  <c r="BE329" i="17"/>
  <c r="BI328" i="17"/>
  <c r="AN266" i="17"/>
  <c r="AL266" i="17"/>
  <c r="U314" i="13"/>
  <c r="V315" i="13"/>
  <c r="T314" i="13"/>
  <c r="G262" i="7"/>
  <c r="L261" i="7"/>
  <c r="G161" i="16" s="1"/>
  <c r="H161" i="16" s="1"/>
  <c r="I161" i="16" s="1"/>
  <c r="BU51" i="18" l="1"/>
  <c r="BW51" i="18"/>
  <c r="BV51" i="18"/>
  <c r="J162" i="16"/>
  <c r="L265" i="20"/>
  <c r="G165" i="12" s="1"/>
  <c r="G269" i="19"/>
  <c r="L268" i="19"/>
  <c r="G168" i="15" s="1"/>
  <c r="AN266" i="18"/>
  <c r="BE330" i="18"/>
  <c r="BI329" i="18"/>
  <c r="U313" i="18"/>
  <c r="T314" i="18"/>
  <c r="AL268" i="18"/>
  <c r="V313" i="18"/>
  <c r="BJ329" i="18"/>
  <c r="BF330" i="18"/>
  <c r="BK330" i="18"/>
  <c r="BG331" i="18"/>
  <c r="AM267" i="18"/>
  <c r="V313" i="17"/>
  <c r="BE330" i="17"/>
  <c r="BI329" i="17"/>
  <c r="T315" i="17"/>
  <c r="BG331" i="17"/>
  <c r="BK330" i="17"/>
  <c r="AM267" i="17"/>
  <c r="U313" i="17"/>
  <c r="AL267" i="17"/>
  <c r="AN267" i="17"/>
  <c r="BF331" i="17"/>
  <c r="BJ330" i="17"/>
  <c r="T315" i="13"/>
  <c r="U315" i="13"/>
  <c r="V316" i="13"/>
  <c r="L262" i="7"/>
  <c r="G162" i="16" s="1"/>
  <c r="H162" i="16" s="1"/>
  <c r="I162" i="16" s="1"/>
  <c r="G263" i="7"/>
  <c r="BV52" i="18" l="1"/>
  <c r="BW52" i="18"/>
  <c r="BU52" i="18"/>
  <c r="J163" i="16"/>
  <c r="G270" i="19"/>
  <c r="L269" i="19"/>
  <c r="G169" i="15" s="1"/>
  <c r="T315" i="18"/>
  <c r="BJ330" i="18"/>
  <c r="BF331" i="18"/>
  <c r="V314" i="18"/>
  <c r="BE331" i="18"/>
  <c r="BI330" i="18"/>
  <c r="AN267" i="18"/>
  <c r="AL269" i="18"/>
  <c r="AM268" i="18"/>
  <c r="BG332" i="18"/>
  <c r="BK331" i="18"/>
  <c r="U314" i="18"/>
  <c r="BI330" i="17"/>
  <c r="BE331" i="17"/>
  <c r="T316" i="17"/>
  <c r="BJ331" i="17"/>
  <c r="BF332" i="17"/>
  <c r="U314" i="17"/>
  <c r="AL268" i="17"/>
  <c r="BG332" i="17"/>
  <c r="BK331" i="17"/>
  <c r="AN268" i="17"/>
  <c r="AM268" i="17"/>
  <c r="V314" i="17"/>
  <c r="T316" i="13"/>
  <c r="V317" i="13"/>
  <c r="U316" i="13"/>
  <c r="G264" i="7"/>
  <c r="L263" i="7"/>
  <c r="G271" i="19" l="1"/>
  <c r="L270" i="19"/>
  <c r="G170" i="15" s="1"/>
  <c r="H163" i="12"/>
  <c r="I163" i="12" s="1"/>
  <c r="H163" i="15"/>
  <c r="I163" i="15" s="1"/>
  <c r="G163" i="16"/>
  <c r="H163" i="16" s="1"/>
  <c r="I163" i="16" s="1"/>
  <c r="U315" i="18"/>
  <c r="V315" i="18"/>
  <c r="BF332" i="18"/>
  <c r="BJ331" i="18"/>
  <c r="BG333" i="18"/>
  <c r="BK332" i="18"/>
  <c r="AL270" i="18"/>
  <c r="AN268" i="18"/>
  <c r="T316" i="18"/>
  <c r="AM269" i="18"/>
  <c r="BE332" i="18"/>
  <c r="BI331" i="18"/>
  <c r="V315" i="17"/>
  <c r="AN269" i="17"/>
  <c r="BK332" i="17"/>
  <c r="BG333" i="17"/>
  <c r="BF333" i="17"/>
  <c r="BJ332" i="17"/>
  <c r="BI331" i="17"/>
  <c r="BE332" i="17"/>
  <c r="AM269" i="17"/>
  <c r="U315" i="17"/>
  <c r="T317" i="17"/>
  <c r="AL269" i="17"/>
  <c r="U317" i="13"/>
  <c r="T317" i="13"/>
  <c r="V318" i="13"/>
  <c r="G265" i="7"/>
  <c r="L264" i="7"/>
  <c r="BV53" i="17" l="1"/>
  <c r="BW53" i="17"/>
  <c r="BU53" i="17"/>
  <c r="BU53" i="18"/>
  <c r="BV53" i="18"/>
  <c r="BW53" i="18"/>
  <c r="G272" i="19"/>
  <c r="L271" i="19"/>
  <c r="G171" i="15" s="1"/>
  <c r="J164" i="15"/>
  <c r="J164" i="16"/>
  <c r="H164" i="12"/>
  <c r="I164" i="12" s="1"/>
  <c r="G164" i="16"/>
  <c r="H164" i="16" s="1"/>
  <c r="I164" i="16" s="1"/>
  <c r="H164" i="15"/>
  <c r="I164" i="15" s="1"/>
  <c r="AL271" i="18"/>
  <c r="AM270" i="18"/>
  <c r="BK333" i="18"/>
  <c r="BG334" i="18"/>
  <c r="V316" i="18"/>
  <c r="BI332" i="18"/>
  <c r="BE333" i="18"/>
  <c r="T317" i="18"/>
  <c r="AN269" i="18"/>
  <c r="U316" i="18"/>
  <c r="BF333" i="18"/>
  <c r="BJ332" i="18"/>
  <c r="AN270" i="17"/>
  <c r="BF334" i="17"/>
  <c r="BJ333" i="17"/>
  <c r="AL270" i="17"/>
  <c r="U316" i="17"/>
  <c r="V316" i="17"/>
  <c r="T318" i="17"/>
  <c r="AM270" i="17"/>
  <c r="BI332" i="17"/>
  <c r="BE333" i="17"/>
  <c r="BG334" i="17"/>
  <c r="BK333" i="17"/>
  <c r="J164" i="12"/>
  <c r="V319" i="13"/>
  <c r="U318" i="13"/>
  <c r="T318" i="13"/>
  <c r="L265" i="7"/>
  <c r="BV54" i="18" l="1"/>
  <c r="BU54" i="18"/>
  <c r="BW54" i="18"/>
  <c r="BW54" i="17"/>
  <c r="BV54" i="17"/>
  <c r="BU54" i="17"/>
  <c r="L272" i="19"/>
  <c r="G172" i="15" s="1"/>
  <c r="G165" i="16"/>
  <c r="H165" i="16" s="1"/>
  <c r="I165" i="16" s="1"/>
  <c r="H165" i="15"/>
  <c r="I165" i="15" s="1"/>
  <c r="J165" i="16"/>
  <c r="J165" i="15"/>
  <c r="U317" i="18"/>
  <c r="AL272" i="18"/>
  <c r="T318" i="18"/>
  <c r="BJ333" i="18"/>
  <c r="BF334" i="18"/>
  <c r="BE334" i="18"/>
  <c r="BI333" i="18"/>
  <c r="BK334" i="18"/>
  <c r="BG335" i="18"/>
  <c r="AN270" i="18"/>
  <c r="V317" i="18"/>
  <c r="AM271" i="18"/>
  <c r="AM271" i="17"/>
  <c r="BG335" i="17"/>
  <c r="BK334" i="17"/>
  <c r="T319" i="17"/>
  <c r="V317" i="17"/>
  <c r="AL271" i="17"/>
  <c r="AN271" i="17"/>
  <c r="U317" i="17"/>
  <c r="BE334" i="17"/>
  <c r="BI333" i="17"/>
  <c r="BF335" i="17"/>
  <c r="BJ334" i="17"/>
  <c r="J165" i="12"/>
  <c r="H165" i="12"/>
  <c r="I165" i="12" s="1"/>
  <c r="T319" i="13"/>
  <c r="V320" i="13"/>
  <c r="U319" i="13"/>
  <c r="BW55" i="18" l="1"/>
  <c r="BV55" i="18"/>
  <c r="BU55" i="18"/>
  <c r="BU55" i="17"/>
  <c r="BW55" i="17"/>
  <c r="BV55" i="17"/>
  <c r="J166" i="16"/>
  <c r="J166" i="15"/>
  <c r="AN271" i="18"/>
  <c r="T319" i="18"/>
  <c r="V318" i="18"/>
  <c r="BE335" i="18"/>
  <c r="BI334" i="18"/>
  <c r="BF335" i="18"/>
  <c r="BJ334" i="18"/>
  <c r="AM272" i="18"/>
  <c r="U318" i="18"/>
  <c r="BG336" i="18"/>
  <c r="BK335" i="18"/>
  <c r="AL273" i="18"/>
  <c r="BI334" i="17"/>
  <c r="BE335" i="17"/>
  <c r="BG336" i="17"/>
  <c r="BK335" i="17"/>
  <c r="AM272" i="17"/>
  <c r="AL272" i="17"/>
  <c r="T320" i="17"/>
  <c r="BJ335" i="17"/>
  <c r="BF336" i="17"/>
  <c r="U318" i="17"/>
  <c r="AN272" i="17"/>
  <c r="V318" i="17"/>
  <c r="J166" i="12"/>
  <c r="T320" i="13"/>
  <c r="U320" i="13"/>
  <c r="V321" i="13"/>
  <c r="U319" i="18" l="1"/>
  <c r="T320" i="18"/>
  <c r="BG337" i="18"/>
  <c r="BK336" i="18"/>
  <c r="AM273" i="18"/>
  <c r="BI335" i="18"/>
  <c r="BE336" i="18"/>
  <c r="V319" i="18"/>
  <c r="AL274" i="18"/>
  <c r="BF336" i="18"/>
  <c r="BJ335" i="18"/>
  <c r="AN272" i="18"/>
  <c r="BJ336" i="17"/>
  <c r="BF337" i="17"/>
  <c r="AN273" i="17"/>
  <c r="AM273" i="17"/>
  <c r="AL273" i="17"/>
  <c r="V319" i="17"/>
  <c r="U319" i="17"/>
  <c r="T321" i="17"/>
  <c r="BK336" i="17"/>
  <c r="BG337" i="17"/>
  <c r="BI335" i="17"/>
  <c r="BE336" i="17"/>
  <c r="V322" i="13"/>
  <c r="T321" i="13"/>
  <c r="U321" i="13"/>
  <c r="AN273" i="18" l="1"/>
  <c r="U320" i="18"/>
  <c r="AL275" i="18"/>
  <c r="BI336" i="18"/>
  <c r="BE337" i="18"/>
  <c r="BJ336" i="18"/>
  <c r="BF337" i="18"/>
  <c r="AM274" i="18"/>
  <c r="BK337" i="18"/>
  <c r="BG338" i="18"/>
  <c r="V320" i="18"/>
  <c r="T321" i="18"/>
  <c r="BJ337" i="17"/>
  <c r="BF338" i="17"/>
  <c r="AM274" i="17"/>
  <c r="BG338" i="17"/>
  <c r="BK337" i="17"/>
  <c r="U320" i="17"/>
  <c r="AL274" i="17"/>
  <c r="BE337" i="17"/>
  <c r="BI336" i="17"/>
  <c r="T322" i="17"/>
  <c r="V320" i="17"/>
  <c r="AN274" i="17"/>
  <c r="V323" i="13"/>
  <c r="U322" i="13"/>
  <c r="T322" i="13"/>
  <c r="BK338" i="18" l="1"/>
  <c r="BG339" i="18"/>
  <c r="BE338" i="18"/>
  <c r="BI337" i="18"/>
  <c r="AN274" i="18"/>
  <c r="BJ337" i="18"/>
  <c r="BF338" i="18"/>
  <c r="AM275" i="18"/>
  <c r="AL276" i="18"/>
  <c r="U321" i="18"/>
  <c r="T322" i="18"/>
  <c r="V321" i="18"/>
  <c r="V321" i="17"/>
  <c r="U321" i="17"/>
  <c r="BF339" i="17"/>
  <c r="BJ338" i="17"/>
  <c r="AL275" i="17"/>
  <c r="AM275" i="17"/>
  <c r="AN275" i="17"/>
  <c r="BE338" i="17"/>
  <c r="BI337" i="17"/>
  <c r="BG339" i="17"/>
  <c r="BK338" i="17"/>
  <c r="T323" i="17"/>
  <c r="T323" i="13"/>
  <c r="V324" i="13"/>
  <c r="U323" i="13"/>
  <c r="BF339" i="18" l="1"/>
  <c r="BJ338" i="18"/>
  <c r="V322" i="18"/>
  <c r="U322" i="18"/>
  <c r="AM276" i="18"/>
  <c r="BK339" i="18"/>
  <c r="BG340" i="18"/>
  <c r="AL277" i="18"/>
  <c r="T323" i="18"/>
  <c r="AN275" i="18"/>
  <c r="BE339" i="18"/>
  <c r="BI338" i="18"/>
  <c r="BI338" i="17"/>
  <c r="BE339" i="17"/>
  <c r="BG340" i="17"/>
  <c r="BK339" i="17"/>
  <c r="V322" i="17"/>
  <c r="AN276" i="17"/>
  <c r="AM276" i="17"/>
  <c r="BJ339" i="17"/>
  <c r="BF340" i="17"/>
  <c r="U322" i="17"/>
  <c r="T324" i="17"/>
  <c r="AL276" i="17"/>
  <c r="T324" i="13"/>
  <c r="U324" i="13"/>
  <c r="V325" i="13"/>
  <c r="BI339" i="18" l="1"/>
  <c r="BE340" i="18"/>
  <c r="T324" i="18"/>
  <c r="U323" i="18"/>
  <c r="AL278" i="18"/>
  <c r="V323" i="18"/>
  <c r="AN276" i="18"/>
  <c r="BG341" i="18"/>
  <c r="BK340" i="18"/>
  <c r="AM277" i="18"/>
  <c r="BF340" i="18"/>
  <c r="BJ339" i="18"/>
  <c r="AN277" i="17"/>
  <c r="BK340" i="17"/>
  <c r="BG341" i="17"/>
  <c r="AL277" i="17"/>
  <c r="BF341" i="17"/>
  <c r="BJ340" i="17"/>
  <c r="AM277" i="17"/>
  <c r="T325" i="17"/>
  <c r="U323" i="17"/>
  <c r="V323" i="17"/>
  <c r="BI339" i="17"/>
  <c r="BE340" i="17"/>
  <c r="V326" i="13"/>
  <c r="T325" i="13"/>
  <c r="U325" i="13"/>
  <c r="AM278" i="18" l="1"/>
  <c r="BK341" i="18"/>
  <c r="BG342" i="18"/>
  <c r="V324" i="18"/>
  <c r="BI340" i="18"/>
  <c r="BE341" i="18"/>
  <c r="T325" i="18"/>
  <c r="BJ340" i="18"/>
  <c r="BF341" i="18"/>
  <c r="AL279" i="18"/>
  <c r="AN277" i="18"/>
  <c r="U324" i="18"/>
  <c r="AL278" i="17"/>
  <c r="V324" i="17"/>
  <c r="U324" i="17"/>
  <c r="AM278" i="17"/>
  <c r="BF342" i="17"/>
  <c r="BJ341" i="17"/>
  <c r="BK341" i="17"/>
  <c r="BG342" i="17"/>
  <c r="AN278" i="17"/>
  <c r="BE341" i="17"/>
  <c r="BI340" i="17"/>
  <c r="T326" i="17"/>
  <c r="U326" i="13"/>
  <c r="V327" i="13"/>
  <c r="T326" i="13"/>
  <c r="AN278" i="18" l="1"/>
  <c r="AM279" i="18"/>
  <c r="BJ341" i="18"/>
  <c r="BF342" i="18"/>
  <c r="BK342" i="18"/>
  <c r="BG343" i="18"/>
  <c r="U325" i="18"/>
  <c r="AL280" i="18"/>
  <c r="T326" i="18"/>
  <c r="BE342" i="18"/>
  <c r="BI341" i="18"/>
  <c r="V325" i="18"/>
  <c r="T327" i="17"/>
  <c r="BF343" i="17"/>
  <c r="BJ342" i="17"/>
  <c r="AN279" i="17"/>
  <c r="U325" i="17"/>
  <c r="AM279" i="17"/>
  <c r="V325" i="17"/>
  <c r="BK342" i="17"/>
  <c r="BG343" i="17"/>
  <c r="AL279" i="17"/>
  <c r="BE342" i="17"/>
  <c r="BI341" i="17"/>
  <c r="T327" i="13"/>
  <c r="U327" i="13"/>
  <c r="V328" i="13"/>
  <c r="U326" i="18" l="1"/>
  <c r="BJ342" i="18"/>
  <c r="BF343" i="18"/>
  <c r="AM280" i="18"/>
  <c r="T327" i="18"/>
  <c r="AL281" i="18"/>
  <c r="AN279" i="18"/>
  <c r="BE343" i="18"/>
  <c r="BI342" i="18"/>
  <c r="V326" i="18"/>
  <c r="BG344" i="18"/>
  <c r="BK343" i="18"/>
  <c r="AL280" i="17"/>
  <c r="T328" i="17"/>
  <c r="BI342" i="17"/>
  <c r="BE343" i="17"/>
  <c r="BJ343" i="17"/>
  <c r="BF344" i="17"/>
  <c r="BG344" i="17"/>
  <c r="BK343" i="17"/>
  <c r="V326" i="17"/>
  <c r="U326" i="17"/>
  <c r="AM280" i="17"/>
  <c r="AN280" i="17"/>
  <c r="T328" i="13"/>
  <c r="V329" i="13"/>
  <c r="U328" i="13"/>
  <c r="V327" i="18" l="1"/>
  <c r="AL282" i="18"/>
  <c r="BF344" i="18"/>
  <c r="BJ343" i="18"/>
  <c r="AN280" i="18"/>
  <c r="T328" i="18"/>
  <c r="U327" i="18"/>
  <c r="BI343" i="18"/>
  <c r="BE344" i="18"/>
  <c r="BG345" i="18"/>
  <c r="BK344" i="18"/>
  <c r="AM281" i="18"/>
  <c r="AM281" i="17"/>
  <c r="AN281" i="17"/>
  <c r="BE344" i="17"/>
  <c r="BI343" i="17"/>
  <c r="AL281" i="17"/>
  <c r="V327" i="17"/>
  <c r="T329" i="17"/>
  <c r="U327" i="17"/>
  <c r="BK344" i="17"/>
  <c r="BG345" i="17"/>
  <c r="BJ344" i="17"/>
  <c r="BF345" i="17"/>
  <c r="U329" i="13"/>
  <c r="T329" i="13"/>
  <c r="V330" i="13"/>
  <c r="U328" i="18" l="1"/>
  <c r="AN281" i="18"/>
  <c r="V328" i="18"/>
  <c r="AL283" i="18"/>
  <c r="AM282" i="18"/>
  <c r="BK345" i="18"/>
  <c r="BG346" i="18"/>
  <c r="BJ344" i="18"/>
  <c r="BF345" i="18"/>
  <c r="T329" i="18"/>
  <c r="BI344" i="18"/>
  <c r="BE345" i="18"/>
  <c r="V328" i="17"/>
  <c r="AL282" i="17"/>
  <c r="BE345" i="17"/>
  <c r="BI344" i="17"/>
  <c r="AN282" i="17"/>
  <c r="AM282" i="17"/>
  <c r="BJ345" i="17"/>
  <c r="BF346" i="17"/>
  <c r="BG346" i="17"/>
  <c r="BK345" i="17"/>
  <c r="U328" i="17"/>
  <c r="T330" i="17"/>
  <c r="V331" i="13"/>
  <c r="U330" i="13"/>
  <c r="T330" i="13"/>
  <c r="AM283" i="18" l="1"/>
  <c r="BJ345" i="18"/>
  <c r="BF346" i="18"/>
  <c r="BI345" i="18"/>
  <c r="BE346" i="18"/>
  <c r="T330" i="18"/>
  <c r="V329" i="18"/>
  <c r="AN282" i="18"/>
  <c r="U329" i="18"/>
  <c r="BK346" i="18"/>
  <c r="AL284" i="18"/>
  <c r="AN283" i="17"/>
  <c r="V329" i="17"/>
  <c r="T331" i="17"/>
  <c r="BJ346" i="17"/>
  <c r="AM283" i="17"/>
  <c r="BE346" i="17"/>
  <c r="BI345" i="17"/>
  <c r="U329" i="17"/>
  <c r="BK346" i="17"/>
  <c r="AL283" i="17"/>
  <c r="T331" i="13"/>
  <c r="V332" i="13"/>
  <c r="U331" i="13"/>
  <c r="AL285" i="18" l="1"/>
  <c r="BI346" i="18"/>
  <c r="V330" i="18"/>
  <c r="T331" i="18"/>
  <c r="BJ346" i="18"/>
  <c r="AM284" i="18"/>
  <c r="U330" i="18"/>
  <c r="AN283" i="18"/>
  <c r="BI346" i="17"/>
  <c r="AN284" i="17"/>
  <c r="U330" i="17"/>
  <c r="AM284" i="17"/>
  <c r="T332" i="17"/>
  <c r="AL284" i="17"/>
  <c r="V330" i="17"/>
  <c r="U332" i="13"/>
  <c r="T332" i="13"/>
  <c r="V333" i="13"/>
  <c r="AL286" i="18" l="1"/>
  <c r="U331" i="18"/>
  <c r="AN284" i="18"/>
  <c r="AM285" i="18"/>
  <c r="T332" i="18"/>
  <c r="V331" i="18"/>
  <c r="V331" i="17"/>
  <c r="AN285" i="17"/>
  <c r="AL285" i="17"/>
  <c r="AM285" i="17"/>
  <c r="T333" i="17"/>
  <c r="U331" i="17"/>
  <c r="V334" i="13"/>
  <c r="U333" i="13"/>
  <c r="T333" i="13"/>
  <c r="U332" i="18" l="1"/>
  <c r="T333" i="18"/>
  <c r="AL287" i="18"/>
  <c r="AM286" i="18"/>
  <c r="V332" i="18"/>
  <c r="AN285" i="18"/>
  <c r="U332" i="17"/>
  <c r="AL286" i="17"/>
  <c r="T334" i="17"/>
  <c r="AM286" i="17"/>
  <c r="AN286" i="17"/>
  <c r="V332" i="17"/>
  <c r="T334" i="13"/>
  <c r="U334" i="13"/>
  <c r="V335" i="13"/>
  <c r="AL288" i="18" l="1"/>
  <c r="U333" i="18"/>
  <c r="AN286" i="18"/>
  <c r="T334" i="18"/>
  <c r="AM287" i="18"/>
  <c r="V333" i="18"/>
  <c r="AN287" i="17"/>
  <c r="U333" i="17"/>
  <c r="V333" i="17"/>
  <c r="T335" i="17"/>
  <c r="AM287" i="17"/>
  <c r="AL287" i="17"/>
  <c r="V336" i="13"/>
  <c r="T335" i="13"/>
  <c r="U335" i="13"/>
  <c r="AL289" i="18" l="1"/>
  <c r="AM288" i="18"/>
  <c r="V334" i="18"/>
  <c r="T335" i="18"/>
  <c r="AN287" i="18"/>
  <c r="U334" i="18"/>
  <c r="AN288" i="17"/>
  <c r="U334" i="17"/>
  <c r="AM288" i="17"/>
  <c r="T336" i="17"/>
  <c r="AL288" i="17"/>
  <c r="V334" i="17"/>
  <c r="U336" i="13"/>
  <c r="T336" i="13"/>
  <c r="V337" i="13"/>
  <c r="U335" i="18" l="1"/>
  <c r="AN288" i="18"/>
  <c r="V335" i="18"/>
  <c r="T336" i="18"/>
  <c r="AM289" i="18"/>
  <c r="AL290" i="18"/>
  <c r="V335" i="17"/>
  <c r="T337" i="17"/>
  <c r="AL289" i="17"/>
  <c r="AM289" i="17"/>
  <c r="U335" i="17"/>
  <c r="AN289" i="17"/>
  <c r="U337" i="13"/>
  <c r="T337" i="13"/>
  <c r="V338" i="13"/>
  <c r="AL291" i="18" l="1"/>
  <c r="AN289" i="18"/>
  <c r="T337" i="18"/>
  <c r="AM290" i="18"/>
  <c r="U336" i="18"/>
  <c r="V336" i="18"/>
  <c r="AN290" i="17"/>
  <c r="AM290" i="17"/>
  <c r="AL290" i="17"/>
  <c r="T338" i="17"/>
  <c r="V336" i="17"/>
  <c r="U336" i="17"/>
  <c r="V339" i="13"/>
  <c r="U338" i="13"/>
  <c r="T338" i="13"/>
  <c r="U337" i="18" l="1"/>
  <c r="T338" i="18"/>
  <c r="V337" i="18"/>
  <c r="AM291" i="18"/>
  <c r="AN290" i="18"/>
  <c r="AL292" i="18"/>
  <c r="U337" i="17"/>
  <c r="AL291" i="17"/>
  <c r="V337" i="17"/>
  <c r="AM291" i="17"/>
  <c r="AN291" i="17"/>
  <c r="T339" i="17"/>
  <c r="T339" i="13"/>
  <c r="V340" i="13"/>
  <c r="U339" i="13"/>
  <c r="AL293" i="18" l="1"/>
  <c r="V338" i="18"/>
  <c r="T339" i="18"/>
  <c r="AN291" i="18"/>
  <c r="AM292" i="18"/>
  <c r="U338" i="18"/>
  <c r="U338" i="17"/>
  <c r="T340" i="17"/>
  <c r="AN292" i="17"/>
  <c r="AM292" i="17"/>
  <c r="AL292" i="17"/>
  <c r="V338" i="17"/>
  <c r="U340" i="13"/>
  <c r="T340" i="13"/>
  <c r="V341" i="13"/>
  <c r="AN292" i="18" l="1"/>
  <c r="V339" i="18"/>
  <c r="U339" i="18"/>
  <c r="T340" i="18"/>
  <c r="AM293" i="18"/>
  <c r="AL294" i="18"/>
  <c r="U339" i="17"/>
  <c r="V339" i="17"/>
  <c r="AN293" i="17"/>
  <c r="AM293" i="17"/>
  <c r="AL293" i="17"/>
  <c r="T341" i="17"/>
  <c r="V342" i="13"/>
  <c r="U341" i="13"/>
  <c r="T341" i="13"/>
  <c r="AN293" i="18" l="1"/>
  <c r="V340" i="18"/>
  <c r="AM294" i="18"/>
  <c r="AL295" i="18"/>
  <c r="T341" i="18"/>
  <c r="U340" i="18"/>
  <c r="AM294" i="17"/>
  <c r="AN294" i="17"/>
  <c r="U340" i="17"/>
  <c r="T342" i="17"/>
  <c r="AL294" i="17"/>
  <c r="V340" i="17"/>
  <c r="U342" i="13"/>
  <c r="V343" i="13"/>
  <c r="T342" i="13"/>
  <c r="T342" i="18" l="1"/>
  <c r="AM295" i="18"/>
  <c r="AN294" i="18"/>
  <c r="V341" i="18"/>
  <c r="U341" i="18"/>
  <c r="AL296" i="18"/>
  <c r="U341" i="17"/>
  <c r="AM295" i="17"/>
  <c r="V341" i="17"/>
  <c r="AL295" i="17"/>
  <c r="AN295" i="17"/>
  <c r="T343" i="17"/>
  <c r="T343" i="13"/>
  <c r="U343" i="13"/>
  <c r="V344" i="13"/>
  <c r="T343" i="18" l="1"/>
  <c r="AL297" i="18"/>
  <c r="AN295" i="18"/>
  <c r="V342" i="18"/>
  <c r="U342" i="18"/>
  <c r="AM296" i="18"/>
  <c r="AL296" i="17"/>
  <c r="T344" i="17"/>
  <c r="AM296" i="17"/>
  <c r="AN296" i="17"/>
  <c r="U342" i="17"/>
  <c r="V342" i="17"/>
  <c r="T344" i="13"/>
  <c r="V345" i="13"/>
  <c r="U344" i="13"/>
  <c r="V343" i="18" l="1"/>
  <c r="AN296" i="18"/>
  <c r="T344" i="18"/>
  <c r="U343" i="18"/>
  <c r="AM297" i="18"/>
  <c r="AL298" i="18"/>
  <c r="AL297" i="17"/>
  <c r="AM297" i="17"/>
  <c r="AN297" i="17"/>
  <c r="V343" i="17"/>
  <c r="U343" i="17"/>
  <c r="T345" i="17"/>
  <c r="U345" i="13"/>
  <c r="T345" i="13"/>
  <c r="V346" i="13"/>
  <c r="T345" i="18" l="1"/>
  <c r="V344" i="18"/>
  <c r="U344" i="18"/>
  <c r="AM298" i="18"/>
  <c r="AL299" i="18"/>
  <c r="AN297" i="18"/>
  <c r="U344" i="17"/>
  <c r="AN298" i="17"/>
  <c r="AM298" i="17"/>
  <c r="T346" i="17"/>
  <c r="AL298" i="17"/>
  <c r="V344" i="17"/>
  <c r="U346" i="13"/>
  <c r="T346" i="13"/>
  <c r="AM299" i="18" l="1"/>
  <c r="T346" i="18"/>
  <c r="AL300" i="18"/>
  <c r="AN298" i="18"/>
  <c r="U345" i="18"/>
  <c r="V345" i="18"/>
  <c r="V345" i="17"/>
  <c r="AN299" i="17"/>
  <c r="U345" i="17"/>
  <c r="AM299" i="17"/>
  <c r="AL299" i="17"/>
  <c r="A57" i="13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E54" i="13"/>
  <c r="AD54" i="13"/>
  <c r="AC54" i="13"/>
  <c r="AE53" i="13"/>
  <c r="AD53" i="13"/>
  <c r="AC53" i="13"/>
  <c r="AE52" i="13"/>
  <c r="AD52" i="13"/>
  <c r="AC52" i="13"/>
  <c r="AE51" i="13"/>
  <c r="AD51" i="13"/>
  <c r="AC51" i="13"/>
  <c r="AE50" i="13"/>
  <c r="AD50" i="13"/>
  <c r="AC50" i="13"/>
  <c r="AE49" i="13"/>
  <c r="AD49" i="13"/>
  <c r="AC49" i="13"/>
  <c r="AE48" i="13"/>
  <c r="AD48" i="13"/>
  <c r="AC48" i="13"/>
  <c r="AE47" i="13"/>
  <c r="AD47" i="13"/>
  <c r="AC47" i="13"/>
  <c r="AE46" i="13"/>
  <c r="AD46" i="13"/>
  <c r="AC46" i="13"/>
  <c r="AE45" i="13"/>
  <c r="AD45" i="13"/>
  <c r="AC45" i="13"/>
  <c r="AE44" i="13"/>
  <c r="AD44" i="13"/>
  <c r="AC44" i="13"/>
  <c r="AE43" i="13"/>
  <c r="AD43" i="13"/>
  <c r="AC43" i="13"/>
  <c r="AE42" i="13"/>
  <c r="AD42" i="13"/>
  <c r="AC42" i="13"/>
  <c r="AE41" i="13"/>
  <c r="AD41" i="13"/>
  <c r="AC41" i="13"/>
  <c r="AE40" i="13"/>
  <c r="AD40" i="13"/>
  <c r="AC40" i="13"/>
  <c r="AE39" i="13"/>
  <c r="AD39" i="13"/>
  <c r="AC39" i="13"/>
  <c r="AE38" i="13"/>
  <c r="AD38" i="13"/>
  <c r="AC38" i="13"/>
  <c r="AE37" i="13"/>
  <c r="AD37" i="13"/>
  <c r="AC37" i="13"/>
  <c r="AE36" i="13"/>
  <c r="AD36" i="13"/>
  <c r="AC36" i="13"/>
  <c r="AE35" i="13"/>
  <c r="AD35" i="13"/>
  <c r="AC35" i="13"/>
  <c r="AE34" i="13"/>
  <c r="AD34" i="13"/>
  <c r="AC34" i="13"/>
  <c r="AE33" i="13"/>
  <c r="AD33" i="13"/>
  <c r="AC33" i="13"/>
  <c r="AE32" i="13"/>
  <c r="AD32" i="13"/>
  <c r="AC32" i="13"/>
  <c r="AE31" i="13"/>
  <c r="AD31" i="13"/>
  <c r="AC31" i="13"/>
  <c r="AE30" i="13"/>
  <c r="AD30" i="13"/>
  <c r="AC30" i="13"/>
  <c r="AE29" i="13"/>
  <c r="AD29" i="13"/>
  <c r="AC29" i="13"/>
  <c r="AE28" i="13"/>
  <c r="AD28" i="13"/>
  <c r="AC28" i="13"/>
  <c r="AE27" i="13"/>
  <c r="AD27" i="13"/>
  <c r="AC27" i="13"/>
  <c r="AE26" i="13"/>
  <c r="AD26" i="13"/>
  <c r="AC26" i="13"/>
  <c r="AE25" i="13"/>
  <c r="AD25" i="13"/>
  <c r="AC25" i="13"/>
  <c r="AE24" i="13"/>
  <c r="AD24" i="13"/>
  <c r="AC24" i="13"/>
  <c r="AE23" i="13"/>
  <c r="AD23" i="13"/>
  <c r="AC23" i="13"/>
  <c r="AE22" i="13"/>
  <c r="AD22" i="13"/>
  <c r="AC22" i="13"/>
  <c r="AE21" i="13"/>
  <c r="AD21" i="13"/>
  <c r="AC21" i="13"/>
  <c r="AE20" i="13"/>
  <c r="AD20" i="13"/>
  <c r="AC20" i="13"/>
  <c r="AE19" i="13"/>
  <c r="AD19" i="13"/>
  <c r="AC19" i="13"/>
  <c r="AE18" i="13"/>
  <c r="AD18" i="13"/>
  <c r="AC18" i="13"/>
  <c r="AE17" i="13"/>
  <c r="AD17" i="13"/>
  <c r="AC17" i="13"/>
  <c r="AC16" i="13"/>
  <c r="AF16" i="13" s="1"/>
  <c r="AC15" i="13"/>
  <c r="AC14" i="13"/>
  <c r="AC13" i="13"/>
  <c r="AC12" i="13"/>
  <c r="AC11" i="13"/>
  <c r="AC10" i="13"/>
  <c r="AC9" i="13"/>
  <c r="AC8" i="13"/>
  <c r="AF8" i="13" s="1"/>
  <c r="AC7" i="13"/>
  <c r="AC6" i="13"/>
  <c r="W56" i="13"/>
  <c r="Y55" i="13"/>
  <c r="X55" i="13"/>
  <c r="W55" i="13"/>
  <c r="Y54" i="13"/>
  <c r="X54" i="13"/>
  <c r="W54" i="13"/>
  <c r="Y53" i="13"/>
  <c r="X53" i="13"/>
  <c r="W53" i="13"/>
  <c r="Y52" i="13"/>
  <c r="X52" i="13"/>
  <c r="W52" i="13"/>
  <c r="Y51" i="13"/>
  <c r="X51" i="13"/>
  <c r="W51" i="13"/>
  <c r="Y50" i="13"/>
  <c r="X50" i="13"/>
  <c r="W50" i="13"/>
  <c r="Y49" i="13"/>
  <c r="X49" i="13"/>
  <c r="W49" i="13"/>
  <c r="Y48" i="13"/>
  <c r="X48" i="13"/>
  <c r="W48" i="13"/>
  <c r="Y47" i="13"/>
  <c r="X47" i="13"/>
  <c r="W47" i="13"/>
  <c r="Y46" i="13"/>
  <c r="X46" i="13"/>
  <c r="W46" i="13"/>
  <c r="Y45" i="13"/>
  <c r="X45" i="13"/>
  <c r="W45" i="13"/>
  <c r="Y44" i="13"/>
  <c r="X44" i="13"/>
  <c r="W44" i="13"/>
  <c r="Y43" i="13"/>
  <c r="X43" i="13"/>
  <c r="W43" i="13"/>
  <c r="Y42" i="13"/>
  <c r="X42" i="13"/>
  <c r="W42" i="13"/>
  <c r="Y41" i="13"/>
  <c r="X41" i="13"/>
  <c r="W41" i="13"/>
  <c r="Y40" i="13"/>
  <c r="X40" i="13"/>
  <c r="W40" i="13"/>
  <c r="Y39" i="13"/>
  <c r="X39" i="13"/>
  <c r="W39" i="13"/>
  <c r="Y38" i="13"/>
  <c r="X38" i="13"/>
  <c r="W38" i="13"/>
  <c r="Y37" i="13"/>
  <c r="X37" i="13"/>
  <c r="W37" i="13"/>
  <c r="Y36" i="13"/>
  <c r="X36" i="13"/>
  <c r="W36" i="13"/>
  <c r="Y35" i="13"/>
  <c r="X35" i="13"/>
  <c r="W35" i="13"/>
  <c r="Y34" i="13"/>
  <c r="X34" i="13"/>
  <c r="W34" i="13"/>
  <c r="Y33" i="13"/>
  <c r="X33" i="13"/>
  <c r="W33" i="13"/>
  <c r="Y32" i="13"/>
  <c r="X32" i="13"/>
  <c r="W32" i="13"/>
  <c r="Y31" i="13"/>
  <c r="X31" i="13"/>
  <c r="W31" i="13"/>
  <c r="Y30" i="13"/>
  <c r="X30" i="13"/>
  <c r="W30" i="13"/>
  <c r="Y29" i="13"/>
  <c r="X29" i="13"/>
  <c r="W29" i="13"/>
  <c r="Y28" i="13"/>
  <c r="X28" i="13"/>
  <c r="W28" i="13"/>
  <c r="Y27" i="13"/>
  <c r="X27" i="13"/>
  <c r="W27" i="13"/>
  <c r="Y26" i="13"/>
  <c r="X26" i="13"/>
  <c r="W26" i="13"/>
  <c r="Y25" i="13"/>
  <c r="X25" i="13"/>
  <c r="W25" i="13"/>
  <c r="Y24" i="13"/>
  <c r="X24" i="13"/>
  <c r="W24" i="13"/>
  <c r="Y23" i="13"/>
  <c r="X23" i="13"/>
  <c r="W23" i="13"/>
  <c r="Y22" i="13"/>
  <c r="X22" i="13"/>
  <c r="W22" i="13"/>
  <c r="Y21" i="13"/>
  <c r="X21" i="13"/>
  <c r="W21" i="13"/>
  <c r="Y20" i="13"/>
  <c r="X20" i="13"/>
  <c r="W20" i="13"/>
  <c r="Y19" i="13"/>
  <c r="X19" i="13"/>
  <c r="W19" i="13"/>
  <c r="Y18" i="13"/>
  <c r="X18" i="13"/>
  <c r="W18" i="13"/>
  <c r="W17" i="13"/>
  <c r="W16" i="13"/>
  <c r="W15" i="13"/>
  <c r="W14" i="13"/>
  <c r="W13" i="13"/>
  <c r="W12" i="13"/>
  <c r="W11" i="13"/>
  <c r="W10" i="13"/>
  <c r="W9" i="13"/>
  <c r="W8" i="13"/>
  <c r="W7" i="13"/>
  <c r="M56" i="13"/>
  <c r="L56" i="13"/>
  <c r="K56" i="13"/>
  <c r="M55" i="13"/>
  <c r="L55" i="13"/>
  <c r="K55" i="13"/>
  <c r="M54" i="13"/>
  <c r="L54" i="13"/>
  <c r="K54" i="13"/>
  <c r="M53" i="13"/>
  <c r="L53" i="13"/>
  <c r="K53" i="13"/>
  <c r="M52" i="13"/>
  <c r="L52" i="13"/>
  <c r="K52" i="13"/>
  <c r="M51" i="13"/>
  <c r="L51" i="13"/>
  <c r="K51" i="13"/>
  <c r="M50" i="13"/>
  <c r="L50" i="13"/>
  <c r="K50" i="13"/>
  <c r="M49" i="13"/>
  <c r="L49" i="13"/>
  <c r="K49" i="13"/>
  <c r="M48" i="13"/>
  <c r="L48" i="13"/>
  <c r="K48" i="13"/>
  <c r="M47" i="13"/>
  <c r="L47" i="13"/>
  <c r="K47" i="13"/>
  <c r="M46" i="13"/>
  <c r="L46" i="13"/>
  <c r="K46" i="13"/>
  <c r="M45" i="13"/>
  <c r="L45" i="13"/>
  <c r="K45" i="13"/>
  <c r="M44" i="13"/>
  <c r="L44" i="13"/>
  <c r="K44" i="13"/>
  <c r="M43" i="13"/>
  <c r="L43" i="13"/>
  <c r="K43" i="13"/>
  <c r="M42" i="13"/>
  <c r="L42" i="13"/>
  <c r="K42" i="13"/>
  <c r="M41" i="13"/>
  <c r="L41" i="13"/>
  <c r="K41" i="13"/>
  <c r="M40" i="13"/>
  <c r="L40" i="13"/>
  <c r="K40" i="13"/>
  <c r="M39" i="13"/>
  <c r="L39" i="13"/>
  <c r="K39" i="13"/>
  <c r="M38" i="13"/>
  <c r="L38" i="13"/>
  <c r="K38" i="13"/>
  <c r="M37" i="13"/>
  <c r="L37" i="13"/>
  <c r="K37" i="13"/>
  <c r="M36" i="13"/>
  <c r="L36" i="13"/>
  <c r="K36" i="13"/>
  <c r="M35" i="13"/>
  <c r="L35" i="13"/>
  <c r="K35" i="13"/>
  <c r="M34" i="13"/>
  <c r="L34" i="13"/>
  <c r="K34" i="13"/>
  <c r="M33" i="13"/>
  <c r="L33" i="13"/>
  <c r="K33" i="13"/>
  <c r="M32" i="13"/>
  <c r="L32" i="13"/>
  <c r="K32" i="13"/>
  <c r="M31" i="13"/>
  <c r="L31" i="13"/>
  <c r="K31" i="13"/>
  <c r="M30" i="13"/>
  <c r="L30" i="13"/>
  <c r="K30" i="13"/>
  <c r="M29" i="13"/>
  <c r="L29" i="13"/>
  <c r="K29" i="13"/>
  <c r="M28" i="13"/>
  <c r="L28" i="13"/>
  <c r="K28" i="13"/>
  <c r="M27" i="13"/>
  <c r="L27" i="13"/>
  <c r="K27" i="13"/>
  <c r="M26" i="13"/>
  <c r="L26" i="13"/>
  <c r="K26" i="13"/>
  <c r="M25" i="13"/>
  <c r="L25" i="13"/>
  <c r="K25" i="13"/>
  <c r="M24" i="13"/>
  <c r="L24" i="13"/>
  <c r="K24" i="13"/>
  <c r="M23" i="13"/>
  <c r="L23" i="13"/>
  <c r="K23" i="13"/>
  <c r="M22" i="13"/>
  <c r="L22" i="13"/>
  <c r="K22" i="13"/>
  <c r="M21" i="13"/>
  <c r="L21" i="13"/>
  <c r="K21" i="13"/>
  <c r="M20" i="13"/>
  <c r="L20" i="13"/>
  <c r="K20" i="13"/>
  <c r="M19" i="13"/>
  <c r="L19" i="13"/>
  <c r="K19" i="13"/>
  <c r="M18" i="13"/>
  <c r="L18" i="13"/>
  <c r="K18" i="13"/>
  <c r="M17" i="13"/>
  <c r="L17" i="13"/>
  <c r="K17" i="13"/>
  <c r="M16" i="13"/>
  <c r="L16" i="13"/>
  <c r="K16" i="13"/>
  <c r="M15" i="13"/>
  <c r="L15" i="13"/>
  <c r="K15" i="13"/>
  <c r="M14" i="13"/>
  <c r="L14" i="13"/>
  <c r="K14" i="13"/>
  <c r="M13" i="13"/>
  <c r="L13" i="13"/>
  <c r="K13" i="13"/>
  <c r="M12" i="13"/>
  <c r="L12" i="13"/>
  <c r="K12" i="13"/>
  <c r="M11" i="13"/>
  <c r="L11" i="13"/>
  <c r="K11" i="13"/>
  <c r="M10" i="13"/>
  <c r="L10" i="13"/>
  <c r="K10" i="13"/>
  <c r="M9" i="13"/>
  <c r="L9" i="13"/>
  <c r="K9" i="13"/>
  <c r="M8" i="13"/>
  <c r="L8" i="13"/>
  <c r="K8" i="13"/>
  <c r="M7" i="13"/>
  <c r="L7" i="13"/>
  <c r="K7" i="13"/>
  <c r="M6" i="13"/>
  <c r="L6" i="13"/>
  <c r="K6" i="13"/>
  <c r="G56" i="13"/>
  <c r="G57" i="13" s="1"/>
  <c r="F56" i="13"/>
  <c r="F57" i="13" s="1"/>
  <c r="E56" i="13"/>
  <c r="E57" i="13" s="1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AF12" i="13" l="1"/>
  <c r="V346" i="18"/>
  <c r="AN299" i="18"/>
  <c r="U346" i="18"/>
  <c r="AM300" i="18"/>
  <c r="AL301" i="18"/>
  <c r="AL300" i="17"/>
  <c r="U346" i="17"/>
  <c r="V346" i="17"/>
  <c r="AN300" i="17"/>
  <c r="AM300" i="17"/>
  <c r="AG18" i="13"/>
  <c r="AF21" i="13"/>
  <c r="AH23" i="13"/>
  <c r="AF29" i="13"/>
  <c r="AH31" i="13"/>
  <c r="AG34" i="13"/>
  <c r="AH39" i="13"/>
  <c r="AG42" i="13"/>
  <c r="AF45" i="13"/>
  <c r="AG50" i="13"/>
  <c r="AF53" i="13"/>
  <c r="N31" i="13"/>
  <c r="N7" i="13"/>
  <c r="O28" i="13"/>
  <c r="P49" i="13"/>
  <c r="AF10" i="13"/>
  <c r="AF14" i="13"/>
  <c r="AG26" i="13"/>
  <c r="AF37" i="13"/>
  <c r="AH47" i="13"/>
  <c r="O12" i="13"/>
  <c r="N15" i="13"/>
  <c r="N23" i="13"/>
  <c r="P25" i="13"/>
  <c r="P33" i="13"/>
  <c r="O36" i="13"/>
  <c r="O44" i="13"/>
  <c r="N55" i="13"/>
  <c r="N47" i="13"/>
  <c r="P17" i="13"/>
  <c r="N39" i="13"/>
  <c r="P9" i="13"/>
  <c r="O52" i="13"/>
  <c r="O20" i="13"/>
  <c r="P41" i="13"/>
  <c r="AH19" i="13"/>
  <c r="AF25" i="13"/>
  <c r="AH27" i="13"/>
  <c r="AH35" i="13"/>
  <c r="AG38" i="13"/>
  <c r="AG46" i="13"/>
  <c r="AF49" i="13"/>
  <c r="AH51" i="13"/>
  <c r="AG54" i="13"/>
  <c r="O7" i="13"/>
  <c r="N10" i="13"/>
  <c r="P12" i="13"/>
  <c r="O15" i="13"/>
  <c r="N18" i="13"/>
  <c r="P20" i="13"/>
  <c r="O23" i="13"/>
  <c r="N26" i="13"/>
  <c r="P28" i="13"/>
  <c r="O31" i="13"/>
  <c r="N34" i="13"/>
  <c r="P36" i="13"/>
  <c r="O39" i="13"/>
  <c r="N42" i="13"/>
  <c r="P44" i="13"/>
  <c r="O47" i="13"/>
  <c r="N50" i="13"/>
  <c r="P52" i="13"/>
  <c r="O55" i="13"/>
  <c r="P56" i="13"/>
  <c r="AF18" i="13"/>
  <c r="AG19" i="13"/>
  <c r="AH20" i="13"/>
  <c r="AF22" i="13"/>
  <c r="AG23" i="13"/>
  <c r="AH24" i="13"/>
  <c r="AF26" i="13"/>
  <c r="AG27" i="13"/>
  <c r="AH28" i="13"/>
  <c r="AF30" i="13"/>
  <c r="AG31" i="13"/>
  <c r="AH32" i="13"/>
  <c r="AF34" i="13"/>
  <c r="AG35" i="13"/>
  <c r="AH36" i="13"/>
  <c r="AF38" i="13"/>
  <c r="AG39" i="13"/>
  <c r="AH40" i="13"/>
  <c r="AF42" i="13"/>
  <c r="AG43" i="13"/>
  <c r="AH44" i="13"/>
  <c r="AF46" i="13"/>
  <c r="AG47" i="13"/>
  <c r="AH48" i="13"/>
  <c r="AF50" i="13"/>
  <c r="AG51" i="13"/>
  <c r="AH52" i="13"/>
  <c r="AF54" i="13"/>
  <c r="AG22" i="13"/>
  <c r="AG30" i="13"/>
  <c r="AF33" i="13"/>
  <c r="AF41" i="13"/>
  <c r="AH43" i="13"/>
  <c r="O56" i="13"/>
  <c r="AF7" i="13"/>
  <c r="AF11" i="13"/>
  <c r="AF15" i="13"/>
  <c r="BV6" i="13"/>
  <c r="N9" i="13"/>
  <c r="BU9" i="13"/>
  <c r="P11" i="13"/>
  <c r="BW11" i="13"/>
  <c r="O14" i="13"/>
  <c r="BV14" i="13"/>
  <c r="N17" i="13"/>
  <c r="BU17" i="13"/>
  <c r="P19" i="13"/>
  <c r="BW19" i="13"/>
  <c r="O22" i="13"/>
  <c r="BV22" i="13"/>
  <c r="N25" i="13"/>
  <c r="BU25" i="13"/>
  <c r="P27" i="13"/>
  <c r="BW27" i="13"/>
  <c r="O30" i="13"/>
  <c r="BV30" i="13"/>
  <c r="N33" i="13"/>
  <c r="BU33" i="13"/>
  <c r="P35" i="13"/>
  <c r="BW35" i="13"/>
  <c r="O38" i="13"/>
  <c r="BV38" i="13"/>
  <c r="N41" i="13"/>
  <c r="BU41" i="13"/>
  <c r="P43" i="13"/>
  <c r="BW43" i="13"/>
  <c r="O46" i="13"/>
  <c r="BV46" i="13"/>
  <c r="N49" i="13"/>
  <c r="BU49" i="13"/>
  <c r="P51" i="13"/>
  <c r="BW51" i="13"/>
  <c r="N53" i="13"/>
  <c r="BU53" i="13"/>
  <c r="P55" i="13"/>
  <c r="BW55" i="13"/>
  <c r="BU6" i="13"/>
  <c r="BW8" i="13"/>
  <c r="BV11" i="13"/>
  <c r="BU14" i="13"/>
  <c r="BW16" i="13"/>
  <c r="BV19" i="13"/>
  <c r="BU22" i="13"/>
  <c r="BW24" i="13"/>
  <c r="BV27" i="13"/>
  <c r="BU30" i="13"/>
  <c r="BW32" i="13"/>
  <c r="BV35" i="13"/>
  <c r="BU38" i="13"/>
  <c r="BW40" i="13"/>
  <c r="BV43" i="13"/>
  <c r="BU46" i="13"/>
  <c r="BW48" i="13"/>
  <c r="BV51" i="13"/>
  <c r="BU54" i="13"/>
  <c r="BW6" i="13"/>
  <c r="N8" i="13"/>
  <c r="BU8" i="13"/>
  <c r="O9" i="13"/>
  <c r="BV9" i="13"/>
  <c r="P10" i="13"/>
  <c r="BW10" i="13"/>
  <c r="N12" i="13"/>
  <c r="BU12" i="13"/>
  <c r="O13" i="13"/>
  <c r="BV13" i="13"/>
  <c r="P14" i="13"/>
  <c r="BW14" i="13"/>
  <c r="N16" i="13"/>
  <c r="BU16" i="13"/>
  <c r="O17" i="13"/>
  <c r="BV17" i="13"/>
  <c r="P18" i="13"/>
  <c r="BW18" i="13"/>
  <c r="N20" i="13"/>
  <c r="BU20" i="13"/>
  <c r="O21" i="13"/>
  <c r="BV21" i="13"/>
  <c r="P22" i="13"/>
  <c r="BW22" i="13"/>
  <c r="N24" i="13"/>
  <c r="BU24" i="13"/>
  <c r="O25" i="13"/>
  <c r="BV25" i="13"/>
  <c r="P26" i="13"/>
  <c r="BW26" i="13"/>
  <c r="N28" i="13"/>
  <c r="BU28" i="13"/>
  <c r="O29" i="13"/>
  <c r="BV29" i="13"/>
  <c r="P30" i="13"/>
  <c r="BW30" i="13"/>
  <c r="N32" i="13"/>
  <c r="BU32" i="13"/>
  <c r="O33" i="13"/>
  <c r="BV33" i="13"/>
  <c r="P34" i="13"/>
  <c r="BW34" i="13"/>
  <c r="N36" i="13"/>
  <c r="BU36" i="13"/>
  <c r="O37" i="13"/>
  <c r="BV37" i="13"/>
  <c r="P38" i="13"/>
  <c r="BW38" i="13"/>
  <c r="N40" i="13"/>
  <c r="BU40" i="13"/>
  <c r="O41" i="13"/>
  <c r="BV41" i="13"/>
  <c r="P42" i="13"/>
  <c r="BW42" i="13"/>
  <c r="N44" i="13"/>
  <c r="BU44" i="13"/>
  <c r="O45" i="13"/>
  <c r="BV45" i="13"/>
  <c r="P46" i="13"/>
  <c r="BW46" i="13"/>
  <c r="N48" i="13"/>
  <c r="BU48" i="13"/>
  <c r="O49" i="13"/>
  <c r="BV49" i="13"/>
  <c r="P50" i="13"/>
  <c r="BW50" i="13"/>
  <c r="N52" i="13"/>
  <c r="BU52" i="13"/>
  <c r="O53" i="13"/>
  <c r="BV53" i="13"/>
  <c r="P54" i="13"/>
  <c r="BW54" i="13"/>
  <c r="O11" i="13"/>
  <c r="P16" i="13"/>
  <c r="N22" i="13"/>
  <c r="O27" i="13"/>
  <c r="P32" i="13"/>
  <c r="N38" i="13"/>
  <c r="O43" i="13"/>
  <c r="P48" i="13"/>
  <c r="N54" i="13"/>
  <c r="AF19" i="13"/>
  <c r="AF23" i="13"/>
  <c r="AH25" i="13"/>
  <c r="AG28" i="13"/>
  <c r="AF31" i="13"/>
  <c r="AH33" i="13"/>
  <c r="AG36" i="13"/>
  <c r="AF39" i="13"/>
  <c r="AG40" i="13"/>
  <c r="AG44" i="13"/>
  <c r="AF47" i="13"/>
  <c r="AH49" i="13"/>
  <c r="AH53" i="13"/>
  <c r="N56" i="13"/>
  <c r="AF9" i="13"/>
  <c r="AF13" i="13"/>
  <c r="AF17" i="13"/>
  <c r="P7" i="13"/>
  <c r="BW7" i="13"/>
  <c r="O10" i="13"/>
  <c r="BV10" i="13"/>
  <c r="N13" i="13"/>
  <c r="BU13" i="13"/>
  <c r="P15" i="13"/>
  <c r="BW15" i="13"/>
  <c r="O18" i="13"/>
  <c r="BV18" i="13"/>
  <c r="N21" i="13"/>
  <c r="BU21" i="13"/>
  <c r="P23" i="13"/>
  <c r="BW23" i="13"/>
  <c r="O26" i="13"/>
  <c r="BV26" i="13"/>
  <c r="N29" i="13"/>
  <c r="BU29" i="13"/>
  <c r="P31" i="13"/>
  <c r="BW31" i="13"/>
  <c r="O34" i="13"/>
  <c r="BV34" i="13"/>
  <c r="N37" i="13"/>
  <c r="BU37" i="13"/>
  <c r="P39" i="13"/>
  <c r="BW39" i="13"/>
  <c r="O42" i="13"/>
  <c r="BV42" i="13"/>
  <c r="N45" i="13"/>
  <c r="BU45" i="13"/>
  <c r="P47" i="13"/>
  <c r="BW47" i="13"/>
  <c r="O50" i="13"/>
  <c r="BV50" i="13"/>
  <c r="O54" i="13"/>
  <c r="BV54" i="13"/>
  <c r="BV7" i="13"/>
  <c r="BU10" i="13"/>
  <c r="BW12" i="13"/>
  <c r="BV15" i="13"/>
  <c r="BU18" i="13"/>
  <c r="BW20" i="13"/>
  <c r="BV23" i="13"/>
  <c r="BU26" i="13"/>
  <c r="BW28" i="13"/>
  <c r="BV31" i="13"/>
  <c r="BU34" i="13"/>
  <c r="BW36" i="13"/>
  <c r="BV39" i="13"/>
  <c r="BU42" i="13"/>
  <c r="BW44" i="13"/>
  <c r="BV47" i="13"/>
  <c r="BU50" i="13"/>
  <c r="BW52" i="13"/>
  <c r="BV55" i="13"/>
  <c r="BU7" i="13"/>
  <c r="BV8" i="13"/>
  <c r="BW9" i="13"/>
  <c r="BU11" i="13"/>
  <c r="BV12" i="13"/>
  <c r="BW13" i="13"/>
  <c r="BU15" i="13"/>
  <c r="BV16" i="13"/>
  <c r="BW17" i="13"/>
  <c r="BU19" i="13"/>
  <c r="BV20" i="13"/>
  <c r="BW21" i="13"/>
  <c r="BU23" i="13"/>
  <c r="BV24" i="13"/>
  <c r="BW25" i="13"/>
  <c r="BU27" i="13"/>
  <c r="BV28" i="13"/>
  <c r="BW29" i="13"/>
  <c r="BU31" i="13"/>
  <c r="BV32" i="13"/>
  <c r="BW33" i="13"/>
  <c r="BU35" i="13"/>
  <c r="BV36" i="13"/>
  <c r="BW37" i="13"/>
  <c r="BU39" i="13"/>
  <c r="BV40" i="13"/>
  <c r="BW41" i="13"/>
  <c r="BU43" i="13"/>
  <c r="BV44" i="13"/>
  <c r="BW45" i="13"/>
  <c r="BU47" i="13"/>
  <c r="BV48" i="13"/>
  <c r="BW49" i="13"/>
  <c r="BU51" i="13"/>
  <c r="BV52" i="13"/>
  <c r="BW53" i="13"/>
  <c r="BU55" i="13"/>
  <c r="P8" i="13"/>
  <c r="N14" i="13"/>
  <c r="O19" i="13"/>
  <c r="P24" i="13"/>
  <c r="N30" i="13"/>
  <c r="O35" i="13"/>
  <c r="P40" i="13"/>
  <c r="N46" i="13"/>
  <c r="O51" i="13"/>
  <c r="AG20" i="13"/>
  <c r="AH21" i="13"/>
  <c r="AG24" i="13"/>
  <c r="AF27" i="13"/>
  <c r="AH29" i="13"/>
  <c r="AG32" i="13"/>
  <c r="AF35" i="13"/>
  <c r="AH37" i="13"/>
  <c r="AH41" i="13"/>
  <c r="AF43" i="13"/>
  <c r="AH45" i="13"/>
  <c r="AG48" i="13"/>
  <c r="AF51" i="13"/>
  <c r="AG52" i="13"/>
  <c r="O8" i="13"/>
  <c r="N11" i="13"/>
  <c r="P13" i="13"/>
  <c r="O16" i="13"/>
  <c r="N19" i="13"/>
  <c r="P21" i="13"/>
  <c r="O24" i="13"/>
  <c r="N27" i="13"/>
  <c r="P29" i="13"/>
  <c r="O32" i="13"/>
  <c r="N35" i="13"/>
  <c r="P37" i="13"/>
  <c r="O40" i="13"/>
  <c r="N43" i="13"/>
  <c r="P45" i="13"/>
  <c r="O48" i="13"/>
  <c r="N51" i="13"/>
  <c r="P53" i="13"/>
  <c r="AH18" i="13"/>
  <c r="AF20" i="13"/>
  <c r="AG21" i="13"/>
  <c r="AH22" i="13"/>
  <c r="AF24" i="13"/>
  <c r="AG25" i="13"/>
  <c r="AH26" i="13"/>
  <c r="AF28" i="13"/>
  <c r="AG29" i="13"/>
  <c r="AH30" i="13"/>
  <c r="AF32" i="13"/>
  <c r="AG33" i="13"/>
  <c r="AH34" i="13"/>
  <c r="AF36" i="13"/>
  <c r="AG37" i="13"/>
  <c r="AH38" i="13"/>
  <c r="AF40" i="13"/>
  <c r="AG41" i="13"/>
  <c r="AH42" i="13"/>
  <c r="AF44" i="13"/>
  <c r="AG45" i="13"/>
  <c r="AH46" i="13"/>
  <c r="AF48" i="13"/>
  <c r="AG49" i="13"/>
  <c r="AH50" i="13"/>
  <c r="AF52" i="13"/>
  <c r="AG53" i="13"/>
  <c r="AH54" i="13"/>
  <c r="E58" i="13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B57" i="13"/>
  <c r="D57" i="13"/>
  <c r="G58" i="13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19" i="13" s="1"/>
  <c r="G120" i="13" s="1"/>
  <c r="G121" i="13" s="1"/>
  <c r="G122" i="13" s="1"/>
  <c r="G123" i="13" s="1"/>
  <c r="G124" i="13" s="1"/>
  <c r="G125" i="13" s="1"/>
  <c r="G126" i="13" s="1"/>
  <c r="G127" i="13" s="1"/>
  <c r="G128" i="13" s="1"/>
  <c r="G129" i="13" s="1"/>
  <c r="G130" i="13" s="1"/>
  <c r="G131" i="13" s="1"/>
  <c r="G132" i="13" s="1"/>
  <c r="G133" i="13" s="1"/>
  <c r="G134" i="13" s="1"/>
  <c r="G135" i="13" s="1"/>
  <c r="G136" i="13" s="1"/>
  <c r="G137" i="13" s="1"/>
  <c r="G138" i="13" s="1"/>
  <c r="G139" i="13" s="1"/>
  <c r="G140" i="13" s="1"/>
  <c r="G141" i="13" s="1"/>
  <c r="G142" i="13" s="1"/>
  <c r="G143" i="13" s="1"/>
  <c r="G144" i="13" s="1"/>
  <c r="G145" i="13" s="1"/>
  <c r="G146" i="13" s="1"/>
  <c r="G147" i="13" s="1"/>
  <c r="G148" i="13" s="1"/>
  <c r="G149" i="13" s="1"/>
  <c r="G150" i="13" s="1"/>
  <c r="G151" i="13" s="1"/>
  <c r="G152" i="13" s="1"/>
  <c r="G153" i="13" s="1"/>
  <c r="G154" i="13" s="1"/>
  <c r="G155" i="13" s="1"/>
  <c r="G156" i="13" s="1"/>
  <c r="G157" i="13" s="1"/>
  <c r="G158" i="13" s="1"/>
  <c r="G159" i="13" s="1"/>
  <c r="G160" i="13" s="1"/>
  <c r="G161" i="13" s="1"/>
  <c r="G162" i="13" s="1"/>
  <c r="G163" i="13" s="1"/>
  <c r="G164" i="13" s="1"/>
  <c r="G165" i="13" s="1"/>
  <c r="G166" i="13" s="1"/>
  <c r="G167" i="13" s="1"/>
  <c r="G168" i="13" s="1"/>
  <c r="G169" i="13" s="1"/>
  <c r="G170" i="13" s="1"/>
  <c r="G171" i="13" s="1"/>
  <c r="G172" i="13" s="1"/>
  <c r="G173" i="13" s="1"/>
  <c r="G174" i="13" s="1"/>
  <c r="G175" i="13" s="1"/>
  <c r="G176" i="13" s="1"/>
  <c r="G177" i="13" s="1"/>
  <c r="G178" i="13" s="1"/>
  <c r="G179" i="13" s="1"/>
  <c r="G180" i="13" s="1"/>
  <c r="G181" i="13" s="1"/>
  <c r="G182" i="13" s="1"/>
  <c r="G183" i="13" s="1"/>
  <c r="G184" i="13" s="1"/>
  <c r="G185" i="13" s="1"/>
  <c r="G186" i="13" s="1"/>
  <c r="G187" i="13" s="1"/>
  <c r="G188" i="13" s="1"/>
  <c r="G189" i="13" s="1"/>
  <c r="G190" i="13" s="1"/>
  <c r="G191" i="13" s="1"/>
  <c r="G192" i="13" s="1"/>
  <c r="G193" i="13" s="1"/>
  <c r="G194" i="13" s="1"/>
  <c r="G195" i="13" s="1"/>
  <c r="G196" i="13" s="1"/>
  <c r="G197" i="13" s="1"/>
  <c r="G198" i="13" s="1"/>
  <c r="G199" i="13" s="1"/>
  <c r="G200" i="13" s="1"/>
  <c r="G201" i="13" s="1"/>
  <c r="G202" i="13" s="1"/>
  <c r="G203" i="13" s="1"/>
  <c r="G204" i="13" s="1"/>
  <c r="G205" i="13" s="1"/>
  <c r="G206" i="13" s="1"/>
  <c r="G207" i="13" s="1"/>
  <c r="G208" i="13" s="1"/>
  <c r="G209" i="13" s="1"/>
  <c r="G210" i="13" s="1"/>
  <c r="G211" i="13" s="1"/>
  <c r="G212" i="13" s="1"/>
  <c r="G213" i="13" s="1"/>
  <c r="G214" i="13" s="1"/>
  <c r="G215" i="13" s="1"/>
  <c r="G216" i="13" s="1"/>
  <c r="G217" i="13" s="1"/>
  <c r="G218" i="13" s="1"/>
  <c r="G219" i="13" s="1"/>
  <c r="G220" i="13" s="1"/>
  <c r="G221" i="13" s="1"/>
  <c r="G222" i="13" s="1"/>
  <c r="G223" i="13" s="1"/>
  <c r="G224" i="13" s="1"/>
  <c r="G225" i="13" s="1"/>
  <c r="G226" i="13" s="1"/>
  <c r="G227" i="13" s="1"/>
  <c r="G228" i="13" s="1"/>
  <c r="G229" i="13" s="1"/>
  <c r="G230" i="13" s="1"/>
  <c r="G231" i="13" s="1"/>
  <c r="G232" i="13" s="1"/>
  <c r="G233" i="13" s="1"/>
  <c r="G234" i="13" s="1"/>
  <c r="G235" i="13" s="1"/>
  <c r="G236" i="13" s="1"/>
  <c r="G237" i="13" s="1"/>
  <c r="G238" i="13" s="1"/>
  <c r="G239" i="13" s="1"/>
  <c r="G240" i="13" s="1"/>
  <c r="G241" i="13" s="1"/>
  <c r="G242" i="13" s="1"/>
  <c r="G243" i="13" s="1"/>
  <c r="G244" i="13" s="1"/>
  <c r="G245" i="13" s="1"/>
  <c r="G246" i="13" s="1"/>
  <c r="G247" i="13" s="1"/>
  <c r="G248" i="13" s="1"/>
  <c r="G249" i="13" s="1"/>
  <c r="G250" i="13" s="1"/>
  <c r="G251" i="13" s="1"/>
  <c r="G252" i="13" s="1"/>
  <c r="G253" i="13" s="1"/>
  <c r="G254" i="13" s="1"/>
  <c r="G255" i="13" s="1"/>
  <c r="G256" i="13" s="1"/>
  <c r="G257" i="13" s="1"/>
  <c r="G258" i="13" s="1"/>
  <c r="G259" i="13" s="1"/>
  <c r="G260" i="13" s="1"/>
  <c r="G261" i="13" s="1"/>
  <c r="G262" i="13" s="1"/>
  <c r="G263" i="13" s="1"/>
  <c r="G264" i="13" s="1"/>
  <c r="G265" i="13" s="1"/>
  <c r="G266" i="13" s="1"/>
  <c r="G267" i="13" s="1"/>
  <c r="G268" i="13" s="1"/>
  <c r="G269" i="13" s="1"/>
  <c r="G270" i="13" s="1"/>
  <c r="G271" i="13" s="1"/>
  <c r="G272" i="13" s="1"/>
  <c r="G273" i="13" s="1"/>
  <c r="G274" i="13" s="1"/>
  <c r="G275" i="13" s="1"/>
  <c r="G276" i="13" s="1"/>
  <c r="G277" i="13" s="1"/>
  <c r="G278" i="13" s="1"/>
  <c r="G279" i="13" s="1"/>
  <c r="G280" i="13" s="1"/>
  <c r="G281" i="13" s="1"/>
  <c r="G282" i="13" s="1"/>
  <c r="G283" i="13" s="1"/>
  <c r="G284" i="13" s="1"/>
  <c r="G285" i="13" s="1"/>
  <c r="G286" i="13" s="1"/>
  <c r="G287" i="13" s="1"/>
  <c r="G288" i="13" s="1"/>
  <c r="G289" i="13" s="1"/>
  <c r="G290" i="13" s="1"/>
  <c r="G291" i="13" s="1"/>
  <c r="G292" i="13" s="1"/>
  <c r="G293" i="13" s="1"/>
  <c r="G294" i="13" s="1"/>
  <c r="G295" i="13" s="1"/>
  <c r="G296" i="13" s="1"/>
  <c r="G297" i="13" s="1"/>
  <c r="G298" i="13" s="1"/>
  <c r="G299" i="13" s="1"/>
  <c r="G300" i="13" s="1"/>
  <c r="G301" i="13" s="1"/>
  <c r="G302" i="13" s="1"/>
  <c r="G303" i="13" s="1"/>
  <c r="G304" i="13" s="1"/>
  <c r="G305" i="13" s="1"/>
  <c r="G306" i="13" s="1"/>
  <c r="G307" i="13" s="1"/>
  <c r="G308" i="13" s="1"/>
  <c r="G309" i="13" s="1"/>
  <c r="G310" i="13" s="1"/>
  <c r="G311" i="13" s="1"/>
  <c r="G312" i="13" s="1"/>
  <c r="G313" i="13" s="1"/>
  <c r="G314" i="13" s="1"/>
  <c r="G315" i="13" s="1"/>
  <c r="G316" i="13" s="1"/>
  <c r="G317" i="13" s="1"/>
  <c r="G318" i="13" s="1"/>
  <c r="G319" i="13" s="1"/>
  <c r="G320" i="13" s="1"/>
  <c r="G321" i="13" s="1"/>
  <c r="G322" i="13" s="1"/>
  <c r="G323" i="13" s="1"/>
  <c r="G324" i="13" s="1"/>
  <c r="G325" i="13" s="1"/>
  <c r="G326" i="13" s="1"/>
  <c r="G327" i="13" s="1"/>
  <c r="G328" i="13" s="1"/>
  <c r="G329" i="13" s="1"/>
  <c r="G330" i="13" s="1"/>
  <c r="G331" i="13" s="1"/>
  <c r="G332" i="13" s="1"/>
  <c r="G333" i="13" s="1"/>
  <c r="G334" i="13" s="1"/>
  <c r="G335" i="13" s="1"/>
  <c r="G336" i="13" s="1"/>
  <c r="G337" i="13" s="1"/>
  <c r="G338" i="13" s="1"/>
  <c r="G339" i="13" s="1"/>
  <c r="G340" i="13" s="1"/>
  <c r="G341" i="13" s="1"/>
  <c r="G342" i="13" s="1"/>
  <c r="G343" i="13" s="1"/>
  <c r="G344" i="13" s="1"/>
  <c r="G345" i="13" s="1"/>
  <c r="G346" i="13" s="1"/>
  <c r="AC5" i="13"/>
  <c r="C57" i="13"/>
  <c r="F58" i="13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F251" i="13" s="1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F272" i="13" s="1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F291" i="13" s="1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F311" i="13" s="1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F333" i="13" s="1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AE5" i="13"/>
  <c r="AD5" i="13"/>
  <c r="AL7" i="13"/>
  <c r="AL302" i="18" l="1"/>
  <c r="AM301" i="18"/>
  <c r="AN300" i="18"/>
  <c r="AN301" i="17"/>
  <c r="AM301" i="17"/>
  <c r="AL301" i="17"/>
  <c r="AU7" i="13"/>
  <c r="AI8" i="13" s="1"/>
  <c r="AR7" i="13"/>
  <c r="AH346" i="13"/>
  <c r="AH344" i="13"/>
  <c r="AH342" i="13"/>
  <c r="AH340" i="13"/>
  <c r="AH338" i="13"/>
  <c r="AH336" i="13"/>
  <c r="AH334" i="13"/>
  <c r="AH332" i="13"/>
  <c r="AH330" i="13"/>
  <c r="AH328" i="13"/>
  <c r="AH326" i="13"/>
  <c r="AH324" i="13"/>
  <c r="AH322" i="13"/>
  <c r="AH320" i="13"/>
  <c r="AH318" i="13"/>
  <c r="AH316" i="13"/>
  <c r="AH314" i="13"/>
  <c r="AH312" i="13"/>
  <c r="AH310" i="13"/>
  <c r="AH308" i="13"/>
  <c r="AH306" i="13"/>
  <c r="AH304" i="13"/>
  <c r="AH302" i="13"/>
  <c r="AH300" i="13"/>
  <c r="AH298" i="13"/>
  <c r="AH296" i="13"/>
  <c r="AH294" i="13"/>
  <c r="AH292" i="13"/>
  <c r="AH290" i="13"/>
  <c r="AH288" i="13"/>
  <c r="AH286" i="13"/>
  <c r="AH284" i="13"/>
  <c r="AH282" i="13"/>
  <c r="AH280" i="13"/>
  <c r="AH278" i="13"/>
  <c r="AH276" i="13"/>
  <c r="AH274" i="13"/>
  <c r="AH272" i="13"/>
  <c r="AH270" i="13"/>
  <c r="AH268" i="13"/>
  <c r="AH266" i="13"/>
  <c r="AH264" i="13"/>
  <c r="AH262" i="13"/>
  <c r="AH260" i="13"/>
  <c r="AH258" i="13"/>
  <c r="AH256" i="13"/>
  <c r="AH254" i="13"/>
  <c r="AH252" i="13"/>
  <c r="AH250" i="13"/>
  <c r="AH248" i="13"/>
  <c r="AH246" i="13"/>
  <c r="AH244" i="13"/>
  <c r="AH242" i="13"/>
  <c r="AH240" i="13"/>
  <c r="AH238" i="13"/>
  <c r="AH236" i="13"/>
  <c r="AH234" i="13"/>
  <c r="AH232" i="13"/>
  <c r="AH230" i="13"/>
  <c r="AH228" i="13"/>
  <c r="AH226" i="13"/>
  <c r="AH224" i="13"/>
  <c r="AH222" i="13"/>
  <c r="AH220" i="13"/>
  <c r="AH218" i="13"/>
  <c r="AH216" i="13"/>
  <c r="AH214" i="13"/>
  <c r="AH212" i="13"/>
  <c r="AH210" i="13"/>
  <c r="AH208" i="13"/>
  <c r="AH206" i="13"/>
  <c r="AH204" i="13"/>
  <c r="AH202" i="13"/>
  <c r="AH200" i="13"/>
  <c r="AH198" i="13"/>
  <c r="AH196" i="13"/>
  <c r="AH194" i="13"/>
  <c r="AH192" i="13"/>
  <c r="AH190" i="13"/>
  <c r="AH188" i="13"/>
  <c r="AH186" i="13"/>
  <c r="AH184" i="13"/>
  <c r="AH182" i="13"/>
  <c r="AH180" i="13"/>
  <c r="AH345" i="13"/>
  <c r="AH341" i="13"/>
  <c r="AH337" i="13"/>
  <c r="AH333" i="13"/>
  <c r="AH329" i="13"/>
  <c r="AH325" i="13"/>
  <c r="AH321" i="13"/>
  <c r="AH317" i="13"/>
  <c r="AH313" i="13"/>
  <c r="AH309" i="13"/>
  <c r="AH305" i="13"/>
  <c r="AH301" i="13"/>
  <c r="AH297" i="13"/>
  <c r="AH293" i="13"/>
  <c r="AH289" i="13"/>
  <c r="AH285" i="13"/>
  <c r="AH281" i="13"/>
  <c r="AH277" i="13"/>
  <c r="AH273" i="13"/>
  <c r="AH269" i="13"/>
  <c r="AH265" i="13"/>
  <c r="AH261" i="13"/>
  <c r="AH257" i="13"/>
  <c r="AH253" i="13"/>
  <c r="AH249" i="13"/>
  <c r="AH245" i="13"/>
  <c r="AH241" i="13"/>
  <c r="AH237" i="13"/>
  <c r="AH233" i="13"/>
  <c r="AH229" i="13"/>
  <c r="AH225" i="13"/>
  <c r="AH221" i="13"/>
  <c r="AH217" i="13"/>
  <c r="AH213" i="13"/>
  <c r="AH209" i="13"/>
  <c r="AH205" i="13"/>
  <c r="AH201" i="13"/>
  <c r="AH197" i="13"/>
  <c r="AH193" i="13"/>
  <c r="AH189" i="13"/>
  <c r="AH185" i="13"/>
  <c r="AH181" i="13"/>
  <c r="AH179" i="13"/>
  <c r="AH177" i="13"/>
  <c r="AH175" i="13"/>
  <c r="AH173" i="13"/>
  <c r="AH171" i="13"/>
  <c r="AH169" i="13"/>
  <c r="AH167" i="13"/>
  <c r="AH165" i="13"/>
  <c r="AH163" i="13"/>
  <c r="AH161" i="13"/>
  <c r="AH159" i="13"/>
  <c r="AH157" i="13"/>
  <c r="AH155" i="13"/>
  <c r="AH153" i="13"/>
  <c r="AH151" i="13"/>
  <c r="AH149" i="13"/>
  <c r="AH147" i="13"/>
  <c r="AH145" i="13"/>
  <c r="AH143" i="13"/>
  <c r="AH141" i="13"/>
  <c r="AH139" i="13"/>
  <c r="AH137" i="13"/>
  <c r="AH135" i="13"/>
  <c r="AH133" i="13"/>
  <c r="AH131" i="13"/>
  <c r="AH129" i="13"/>
  <c r="AH127" i="13"/>
  <c r="AH125" i="13"/>
  <c r="AH123" i="13"/>
  <c r="AH121" i="13"/>
  <c r="AH119" i="13"/>
  <c r="AH117" i="13"/>
  <c r="AH115" i="13"/>
  <c r="AH113" i="13"/>
  <c r="AH111" i="13"/>
  <c r="AH109" i="13"/>
  <c r="AH107" i="13"/>
  <c r="AH105" i="13"/>
  <c r="AH103" i="13"/>
  <c r="AH101" i="13"/>
  <c r="AH99" i="13"/>
  <c r="AH97" i="13"/>
  <c r="AH95" i="13"/>
  <c r="AH93" i="13"/>
  <c r="AH91" i="13"/>
  <c r="AH89" i="13"/>
  <c r="AH87" i="13"/>
  <c r="AH85" i="13"/>
  <c r="AH83" i="13"/>
  <c r="AH81" i="13"/>
  <c r="AH79" i="13"/>
  <c r="AH77" i="13"/>
  <c r="AH75" i="13"/>
  <c r="AH73" i="13"/>
  <c r="AH71" i="13"/>
  <c r="AH69" i="13"/>
  <c r="AH67" i="13"/>
  <c r="AH65" i="13"/>
  <c r="AH63" i="13"/>
  <c r="AH61" i="13"/>
  <c r="AH59" i="13"/>
  <c r="AH57" i="13"/>
  <c r="AH339" i="13"/>
  <c r="AH331" i="13"/>
  <c r="AH323" i="13"/>
  <c r="AH315" i="13"/>
  <c r="AH307" i="13"/>
  <c r="AH299" i="13"/>
  <c r="AH291" i="13"/>
  <c r="AH283" i="13"/>
  <c r="AH275" i="13"/>
  <c r="AH267" i="13"/>
  <c r="AH259" i="13"/>
  <c r="AH255" i="13"/>
  <c r="AH247" i="13"/>
  <c r="AH239" i="13"/>
  <c r="AH235" i="13"/>
  <c r="AH227" i="13"/>
  <c r="AH219" i="13"/>
  <c r="AH211" i="13"/>
  <c r="AH203" i="13"/>
  <c r="AH195" i="13"/>
  <c r="AH187" i="13"/>
  <c r="AH178" i="13"/>
  <c r="AH174" i="13"/>
  <c r="AH170" i="13"/>
  <c r="AH166" i="13"/>
  <c r="AH162" i="13"/>
  <c r="AH158" i="13"/>
  <c r="AH154" i="13"/>
  <c r="AH150" i="13"/>
  <c r="AH146" i="13"/>
  <c r="AH142" i="13"/>
  <c r="AH138" i="13"/>
  <c r="AH134" i="13"/>
  <c r="AH130" i="13"/>
  <c r="AH126" i="13"/>
  <c r="AH122" i="13"/>
  <c r="AH118" i="13"/>
  <c r="AH114" i="13"/>
  <c r="AH110" i="13"/>
  <c r="AH106" i="13"/>
  <c r="AH102" i="13"/>
  <c r="AH98" i="13"/>
  <c r="AH94" i="13"/>
  <c r="AH90" i="13"/>
  <c r="AH86" i="13"/>
  <c r="AH82" i="13"/>
  <c r="AH78" i="13"/>
  <c r="AH74" i="13"/>
  <c r="AH70" i="13"/>
  <c r="AH66" i="13"/>
  <c r="AH62" i="13"/>
  <c r="AH58" i="13"/>
  <c r="AH343" i="13"/>
  <c r="AH335" i="13"/>
  <c r="AH327" i="13"/>
  <c r="AH319" i="13"/>
  <c r="AH311" i="13"/>
  <c r="AH303" i="13"/>
  <c r="AH295" i="13"/>
  <c r="AH287" i="13"/>
  <c r="AH279" i="13"/>
  <c r="AH271" i="13"/>
  <c r="AH263" i="13"/>
  <c r="AH251" i="13"/>
  <c r="AH243" i="13"/>
  <c r="AH231" i="13"/>
  <c r="AH223" i="13"/>
  <c r="AH215" i="13"/>
  <c r="AH207" i="13"/>
  <c r="AH199" i="13"/>
  <c r="AH191" i="13"/>
  <c r="AH183" i="13"/>
  <c r="AH176" i="13"/>
  <c r="AH172" i="13"/>
  <c r="AH168" i="13"/>
  <c r="AH164" i="13"/>
  <c r="AH160" i="13"/>
  <c r="AH156" i="13"/>
  <c r="AH152" i="13"/>
  <c r="AH148" i="13"/>
  <c r="AH144" i="13"/>
  <c r="AH140" i="13"/>
  <c r="AH136" i="13"/>
  <c r="AH132" i="13"/>
  <c r="AH128" i="13"/>
  <c r="AH124" i="13"/>
  <c r="AH120" i="13"/>
  <c r="AH116" i="13"/>
  <c r="AH112" i="13"/>
  <c r="AH108" i="13"/>
  <c r="AH104" i="13"/>
  <c r="AH100" i="13"/>
  <c r="AH96" i="13"/>
  <c r="AH92" i="13"/>
  <c r="AH88" i="13"/>
  <c r="AH84" i="13"/>
  <c r="AH80" i="13"/>
  <c r="AH76" i="13"/>
  <c r="AH72" i="13"/>
  <c r="AH68" i="13"/>
  <c r="AH64" i="13"/>
  <c r="AH60" i="13"/>
  <c r="AH55" i="13"/>
  <c r="AE55" i="13" s="1"/>
  <c r="AH56" i="13"/>
  <c r="AF345" i="13"/>
  <c r="AF343" i="13"/>
  <c r="AF341" i="13"/>
  <c r="AF339" i="13"/>
  <c r="AF337" i="13"/>
  <c r="AF335" i="13"/>
  <c r="AF333" i="13"/>
  <c r="AF331" i="13"/>
  <c r="AF329" i="13"/>
  <c r="AF327" i="13"/>
  <c r="AF325" i="13"/>
  <c r="AF323" i="13"/>
  <c r="AF321" i="13"/>
  <c r="AF319" i="13"/>
  <c r="AF317" i="13"/>
  <c r="AF315" i="13"/>
  <c r="AF313" i="13"/>
  <c r="AF311" i="13"/>
  <c r="AF309" i="13"/>
  <c r="AF307" i="13"/>
  <c r="AF305" i="13"/>
  <c r="AF303" i="13"/>
  <c r="AF301" i="13"/>
  <c r="AF299" i="13"/>
  <c r="AF297" i="13"/>
  <c r="AF295" i="13"/>
  <c r="AF293" i="13"/>
  <c r="AF291" i="13"/>
  <c r="AF289" i="13"/>
  <c r="AF287" i="13"/>
  <c r="AF285" i="13"/>
  <c r="AF283" i="13"/>
  <c r="AF281" i="13"/>
  <c r="AF279" i="13"/>
  <c r="AF277" i="13"/>
  <c r="AF275" i="13"/>
  <c r="AF273" i="13"/>
  <c r="AF271" i="13"/>
  <c r="AF269" i="13"/>
  <c r="AF267" i="13"/>
  <c r="AF265" i="13"/>
  <c r="AF263" i="13"/>
  <c r="AF261" i="13"/>
  <c r="AF259" i="13"/>
  <c r="AF257" i="13"/>
  <c r="AF255" i="13"/>
  <c r="AF253" i="13"/>
  <c r="AF251" i="13"/>
  <c r="AF249" i="13"/>
  <c r="AF247" i="13"/>
  <c r="AF245" i="13"/>
  <c r="AF243" i="13"/>
  <c r="AF241" i="13"/>
  <c r="AF239" i="13"/>
  <c r="AF237" i="13"/>
  <c r="AF235" i="13"/>
  <c r="AF233" i="13"/>
  <c r="AF231" i="13"/>
  <c r="AF229" i="13"/>
  <c r="AF227" i="13"/>
  <c r="AF225" i="13"/>
  <c r="AF223" i="13"/>
  <c r="AF221" i="13"/>
  <c r="AF219" i="13"/>
  <c r="AF217" i="13"/>
  <c r="AF215" i="13"/>
  <c r="AF213" i="13"/>
  <c r="AF211" i="13"/>
  <c r="AF209" i="13"/>
  <c r="AF207" i="13"/>
  <c r="AF205" i="13"/>
  <c r="AF203" i="13"/>
  <c r="AF201" i="13"/>
  <c r="AF199" i="13"/>
  <c r="AF197" i="13"/>
  <c r="AF195" i="13"/>
  <c r="AF193" i="13"/>
  <c r="AF191" i="13"/>
  <c r="AF189" i="13"/>
  <c r="AF187" i="13"/>
  <c r="AF185" i="13"/>
  <c r="AF183" i="13"/>
  <c r="AF181" i="13"/>
  <c r="AF344" i="13"/>
  <c r="AF340" i="13"/>
  <c r="AF336" i="13"/>
  <c r="AF332" i="13"/>
  <c r="AF328" i="13"/>
  <c r="AF324" i="13"/>
  <c r="AF320" i="13"/>
  <c r="AF316" i="13"/>
  <c r="AF312" i="13"/>
  <c r="AF308" i="13"/>
  <c r="AF304" i="13"/>
  <c r="AF300" i="13"/>
  <c r="AF296" i="13"/>
  <c r="AF292" i="13"/>
  <c r="AF288" i="13"/>
  <c r="AF284" i="13"/>
  <c r="AF280" i="13"/>
  <c r="AF276" i="13"/>
  <c r="AF272" i="13"/>
  <c r="AF268" i="13"/>
  <c r="AF264" i="13"/>
  <c r="AF260" i="13"/>
  <c r="AF256" i="13"/>
  <c r="AF252" i="13"/>
  <c r="AF248" i="13"/>
  <c r="AF244" i="13"/>
  <c r="AF240" i="13"/>
  <c r="AF236" i="13"/>
  <c r="AF232" i="13"/>
  <c r="AF228" i="13"/>
  <c r="AF224" i="13"/>
  <c r="AF220" i="13"/>
  <c r="AF216" i="13"/>
  <c r="AF212" i="13"/>
  <c r="AF208" i="13"/>
  <c r="AF204" i="13"/>
  <c r="AF200" i="13"/>
  <c r="AF196" i="13"/>
  <c r="AF192" i="13"/>
  <c r="AF188" i="13"/>
  <c r="AF184" i="13"/>
  <c r="AF180" i="13"/>
  <c r="AF178" i="13"/>
  <c r="AF176" i="13"/>
  <c r="AF174" i="13"/>
  <c r="AF172" i="13"/>
  <c r="AF170" i="13"/>
  <c r="AF168" i="13"/>
  <c r="AF166" i="13"/>
  <c r="AF164" i="13"/>
  <c r="AF162" i="13"/>
  <c r="AF160" i="13"/>
  <c r="AF158" i="13"/>
  <c r="AF156" i="13"/>
  <c r="AF154" i="13"/>
  <c r="AF152" i="13"/>
  <c r="AF150" i="13"/>
  <c r="AF148" i="13"/>
  <c r="AF146" i="13"/>
  <c r="AF144" i="13"/>
  <c r="AF142" i="13"/>
  <c r="AF140" i="13"/>
  <c r="AF138" i="13"/>
  <c r="AF136" i="13"/>
  <c r="AF134" i="13"/>
  <c r="AF132" i="13"/>
  <c r="AF130" i="13"/>
  <c r="AF128" i="13"/>
  <c r="AF126" i="13"/>
  <c r="AF124" i="13"/>
  <c r="AF122" i="13"/>
  <c r="AF120" i="13"/>
  <c r="AF118" i="13"/>
  <c r="AF116" i="13"/>
  <c r="AF114" i="13"/>
  <c r="AF112" i="13"/>
  <c r="AF110" i="13"/>
  <c r="AF108" i="13"/>
  <c r="AF106" i="13"/>
  <c r="AF104" i="13"/>
  <c r="AF102" i="13"/>
  <c r="AF100" i="13"/>
  <c r="AF98" i="13"/>
  <c r="AF96" i="13"/>
  <c r="AF94" i="13"/>
  <c r="AF92" i="13"/>
  <c r="AF90" i="13"/>
  <c r="AF88" i="13"/>
  <c r="AF86" i="13"/>
  <c r="AF84" i="13"/>
  <c r="AF82" i="13"/>
  <c r="AF80" i="13"/>
  <c r="AF78" i="13"/>
  <c r="AF76" i="13"/>
  <c r="AF74" i="13"/>
  <c r="AF72" i="13"/>
  <c r="AF70" i="13"/>
  <c r="AF68" i="13"/>
  <c r="AF66" i="13"/>
  <c r="AF64" i="13"/>
  <c r="AF62" i="13"/>
  <c r="AF60" i="13"/>
  <c r="AF58" i="13"/>
  <c r="AF55" i="13"/>
  <c r="AC55" i="13" s="1"/>
  <c r="AF342" i="13"/>
  <c r="AF334" i="13"/>
  <c r="AF326" i="13"/>
  <c r="AF318" i="13"/>
  <c r="AF310" i="13"/>
  <c r="AF302" i="13"/>
  <c r="AF294" i="13"/>
  <c r="AF286" i="13"/>
  <c r="AF278" i="13"/>
  <c r="AF270" i="13"/>
  <c r="AF262" i="13"/>
  <c r="AF250" i="13"/>
  <c r="AF242" i="13"/>
  <c r="AF230" i="13"/>
  <c r="AF222" i="13"/>
  <c r="AF214" i="13"/>
  <c r="AF206" i="13"/>
  <c r="AF198" i="13"/>
  <c r="AF190" i="13"/>
  <c r="AF182" i="13"/>
  <c r="AF177" i="13"/>
  <c r="AF173" i="13"/>
  <c r="AF169" i="13"/>
  <c r="AF165" i="13"/>
  <c r="AF161" i="13"/>
  <c r="AF157" i="13"/>
  <c r="AF153" i="13"/>
  <c r="AF149" i="13"/>
  <c r="AF145" i="13"/>
  <c r="AF141" i="13"/>
  <c r="AF137" i="13"/>
  <c r="AF133" i="13"/>
  <c r="AF129" i="13"/>
  <c r="AF125" i="13"/>
  <c r="AF121" i="13"/>
  <c r="AF117" i="13"/>
  <c r="AF113" i="13"/>
  <c r="AF109" i="13"/>
  <c r="AF105" i="13"/>
  <c r="AF101" i="13"/>
  <c r="AF97" i="13"/>
  <c r="AF93" i="13"/>
  <c r="AF89" i="13"/>
  <c r="AF85" i="13"/>
  <c r="AF81" i="13"/>
  <c r="AF77" i="13"/>
  <c r="AF73" i="13"/>
  <c r="AF69" i="13"/>
  <c r="AF65" i="13"/>
  <c r="AF61" i="13"/>
  <c r="AF56" i="13"/>
  <c r="AF346" i="13"/>
  <c r="AF338" i="13"/>
  <c r="AF330" i="13"/>
  <c r="AF322" i="13"/>
  <c r="AF314" i="13"/>
  <c r="AF306" i="13"/>
  <c r="AF298" i="13"/>
  <c r="AF290" i="13"/>
  <c r="AF282" i="13"/>
  <c r="AF274" i="13"/>
  <c r="AF266" i="13"/>
  <c r="AF258" i="13"/>
  <c r="AF254" i="13"/>
  <c r="AF246" i="13"/>
  <c r="AF238" i="13"/>
  <c r="AF234" i="13"/>
  <c r="AF226" i="13"/>
  <c r="AF218" i="13"/>
  <c r="AF210" i="13"/>
  <c r="AF202" i="13"/>
  <c r="AF194" i="13"/>
  <c r="AF186" i="13"/>
  <c r="AF179" i="13"/>
  <c r="AF175" i="13"/>
  <c r="AF171" i="13"/>
  <c r="AF167" i="13"/>
  <c r="AF163" i="13"/>
  <c r="AF159" i="13"/>
  <c r="AF155" i="13"/>
  <c r="AF151" i="13"/>
  <c r="AF147" i="13"/>
  <c r="AF143" i="13"/>
  <c r="AF139" i="13"/>
  <c r="AF135" i="13"/>
  <c r="AF131" i="13"/>
  <c r="AF127" i="13"/>
  <c r="AF123" i="13"/>
  <c r="AF119" i="13"/>
  <c r="AF115" i="13"/>
  <c r="AF111" i="13"/>
  <c r="AF107" i="13"/>
  <c r="AF103" i="13"/>
  <c r="AF99" i="13"/>
  <c r="AF95" i="13"/>
  <c r="AF91" i="13"/>
  <c r="AF87" i="13"/>
  <c r="AF83" i="13"/>
  <c r="AF79" i="13"/>
  <c r="AF75" i="13"/>
  <c r="AF71" i="13"/>
  <c r="AF67" i="13"/>
  <c r="AF63" i="13"/>
  <c r="AF59" i="13"/>
  <c r="AF57" i="13"/>
  <c r="AG345" i="13"/>
  <c r="AG343" i="13"/>
  <c r="AG341" i="13"/>
  <c r="AG339" i="13"/>
  <c r="AG337" i="13"/>
  <c r="AG335" i="13"/>
  <c r="AG333" i="13"/>
  <c r="AG331" i="13"/>
  <c r="AG329" i="13"/>
  <c r="AG327" i="13"/>
  <c r="AG325" i="13"/>
  <c r="AG323" i="13"/>
  <c r="AG321" i="13"/>
  <c r="AG319" i="13"/>
  <c r="AG317" i="13"/>
  <c r="AG315" i="13"/>
  <c r="AG313" i="13"/>
  <c r="AG311" i="13"/>
  <c r="AG309" i="13"/>
  <c r="AG307" i="13"/>
  <c r="AG305" i="13"/>
  <c r="AG303" i="13"/>
  <c r="AG301" i="13"/>
  <c r="AG299" i="13"/>
  <c r="AG297" i="13"/>
  <c r="AG295" i="13"/>
  <c r="AG293" i="13"/>
  <c r="AG291" i="13"/>
  <c r="AG289" i="13"/>
  <c r="AG287" i="13"/>
  <c r="AG285" i="13"/>
  <c r="AG283" i="13"/>
  <c r="AG281" i="13"/>
  <c r="AG279" i="13"/>
  <c r="AG277" i="13"/>
  <c r="AG275" i="13"/>
  <c r="AG273" i="13"/>
  <c r="AG271" i="13"/>
  <c r="AG269" i="13"/>
  <c r="AG267" i="13"/>
  <c r="AG265" i="13"/>
  <c r="AG263" i="13"/>
  <c r="AG261" i="13"/>
  <c r="AG259" i="13"/>
  <c r="AG257" i="13"/>
  <c r="AG255" i="13"/>
  <c r="AG253" i="13"/>
  <c r="AG251" i="13"/>
  <c r="AG249" i="13"/>
  <c r="AG247" i="13"/>
  <c r="AG245" i="13"/>
  <c r="AG243" i="13"/>
  <c r="AG241" i="13"/>
  <c r="AG239" i="13"/>
  <c r="AG237" i="13"/>
  <c r="AG235" i="13"/>
  <c r="AG233" i="13"/>
  <c r="AG231" i="13"/>
  <c r="AG229" i="13"/>
  <c r="AG227" i="13"/>
  <c r="AG225" i="13"/>
  <c r="AG223" i="13"/>
  <c r="AG221" i="13"/>
  <c r="AG219" i="13"/>
  <c r="AG217" i="13"/>
  <c r="AG215" i="13"/>
  <c r="AG213" i="13"/>
  <c r="AG211" i="13"/>
  <c r="AG209" i="13"/>
  <c r="AG207" i="13"/>
  <c r="AG205" i="13"/>
  <c r="AG203" i="13"/>
  <c r="AG201" i="13"/>
  <c r="AG199" i="13"/>
  <c r="AG197" i="13"/>
  <c r="AG195" i="13"/>
  <c r="AG193" i="13"/>
  <c r="AG191" i="13"/>
  <c r="AG189" i="13"/>
  <c r="AG187" i="13"/>
  <c r="AG185" i="13"/>
  <c r="AG183" i="13"/>
  <c r="AG181" i="13"/>
  <c r="AG56" i="13"/>
  <c r="AG342" i="13"/>
  <c r="AG330" i="13"/>
  <c r="AG322" i="13"/>
  <c r="AG314" i="13"/>
  <c r="AG302" i="13"/>
  <c r="AG294" i="13"/>
  <c r="AG286" i="13"/>
  <c r="AG344" i="13"/>
  <c r="AG340" i="13"/>
  <c r="AG336" i="13"/>
  <c r="AG332" i="13"/>
  <c r="AG328" i="13"/>
  <c r="AG324" i="13"/>
  <c r="AG320" i="13"/>
  <c r="AG316" i="13"/>
  <c r="AG312" i="13"/>
  <c r="AG308" i="13"/>
  <c r="AG304" i="13"/>
  <c r="AG300" i="13"/>
  <c r="AG296" i="13"/>
  <c r="AG292" i="13"/>
  <c r="AG288" i="13"/>
  <c r="AG284" i="13"/>
  <c r="AG280" i="13"/>
  <c r="AG276" i="13"/>
  <c r="AG272" i="13"/>
  <c r="AG268" i="13"/>
  <c r="AG264" i="13"/>
  <c r="AG260" i="13"/>
  <c r="AG256" i="13"/>
  <c r="AG252" i="13"/>
  <c r="AG248" i="13"/>
  <c r="AG244" i="13"/>
  <c r="AG240" i="13"/>
  <c r="AG236" i="13"/>
  <c r="AG232" i="13"/>
  <c r="AG228" i="13"/>
  <c r="AG224" i="13"/>
  <c r="AG220" i="13"/>
  <c r="AG216" i="13"/>
  <c r="AG212" i="13"/>
  <c r="AG208" i="13"/>
  <c r="AG204" i="13"/>
  <c r="AG200" i="13"/>
  <c r="AG196" i="13"/>
  <c r="AG192" i="13"/>
  <c r="AG188" i="13"/>
  <c r="AG184" i="13"/>
  <c r="AG180" i="13"/>
  <c r="AG178" i="13"/>
  <c r="AG176" i="13"/>
  <c r="AG174" i="13"/>
  <c r="AG172" i="13"/>
  <c r="AG170" i="13"/>
  <c r="AG168" i="13"/>
  <c r="AG166" i="13"/>
  <c r="AG164" i="13"/>
  <c r="AG162" i="13"/>
  <c r="AG160" i="13"/>
  <c r="AG158" i="13"/>
  <c r="AG156" i="13"/>
  <c r="AG154" i="13"/>
  <c r="AG152" i="13"/>
  <c r="AG150" i="13"/>
  <c r="AG148" i="13"/>
  <c r="AG146" i="13"/>
  <c r="AG144" i="13"/>
  <c r="AG142" i="13"/>
  <c r="AG140" i="13"/>
  <c r="AG138" i="13"/>
  <c r="AG136" i="13"/>
  <c r="AG134" i="13"/>
  <c r="AG132" i="13"/>
  <c r="AG130" i="13"/>
  <c r="AG128" i="13"/>
  <c r="AG126" i="13"/>
  <c r="AG124" i="13"/>
  <c r="AG122" i="13"/>
  <c r="AG120" i="13"/>
  <c r="AG118" i="13"/>
  <c r="AG116" i="13"/>
  <c r="AG114" i="13"/>
  <c r="AG112" i="13"/>
  <c r="AG110" i="13"/>
  <c r="AG108" i="13"/>
  <c r="AG106" i="13"/>
  <c r="AG104" i="13"/>
  <c r="AG102" i="13"/>
  <c r="AG100" i="13"/>
  <c r="AG98" i="13"/>
  <c r="AG96" i="13"/>
  <c r="AG94" i="13"/>
  <c r="AG92" i="13"/>
  <c r="AG90" i="13"/>
  <c r="AG88" i="13"/>
  <c r="AG86" i="13"/>
  <c r="AG84" i="13"/>
  <c r="AG82" i="13"/>
  <c r="AG80" i="13"/>
  <c r="AG78" i="13"/>
  <c r="AG76" i="13"/>
  <c r="AG74" i="13"/>
  <c r="AG72" i="13"/>
  <c r="AG70" i="13"/>
  <c r="AG68" i="13"/>
  <c r="AG66" i="13"/>
  <c r="AG64" i="13"/>
  <c r="AG62" i="13"/>
  <c r="AG60" i="13"/>
  <c r="AG58" i="13"/>
  <c r="AG55" i="13"/>
  <c r="AD55" i="13" s="1"/>
  <c r="AG346" i="13"/>
  <c r="AG338" i="13"/>
  <c r="AG334" i="13"/>
  <c r="AG326" i="13"/>
  <c r="AG318" i="13"/>
  <c r="AG310" i="13"/>
  <c r="AG306" i="13"/>
  <c r="AG298" i="13"/>
  <c r="AG290" i="13"/>
  <c r="AG274" i="13"/>
  <c r="AG258" i="13"/>
  <c r="AG242" i="13"/>
  <c r="AG226" i="13"/>
  <c r="AG210" i="13"/>
  <c r="AG194" i="13"/>
  <c r="AG179" i="13"/>
  <c r="AG171" i="13"/>
  <c r="AG163" i="13"/>
  <c r="AG155" i="13"/>
  <c r="AG147" i="13"/>
  <c r="AG139" i="13"/>
  <c r="AG131" i="13"/>
  <c r="AG123" i="13"/>
  <c r="AG115" i="13"/>
  <c r="AG107" i="13"/>
  <c r="AG99" i="13"/>
  <c r="AG91" i="13"/>
  <c r="AG83" i="13"/>
  <c r="AG75" i="13"/>
  <c r="AG67" i="13"/>
  <c r="AG59" i="13"/>
  <c r="AG79" i="13"/>
  <c r="AG165" i="13"/>
  <c r="AG125" i="13"/>
  <c r="AG117" i="13"/>
  <c r="AG109" i="13"/>
  <c r="AG101" i="13"/>
  <c r="AG93" i="13"/>
  <c r="AG85" i="13"/>
  <c r="AG270" i="13"/>
  <c r="AG254" i="13"/>
  <c r="AG238" i="13"/>
  <c r="AG222" i="13"/>
  <c r="AG206" i="13"/>
  <c r="AG190" i="13"/>
  <c r="AG177" i="13"/>
  <c r="AG169" i="13"/>
  <c r="AG161" i="13"/>
  <c r="AG153" i="13"/>
  <c r="AG145" i="13"/>
  <c r="AG137" i="13"/>
  <c r="AG129" i="13"/>
  <c r="AG121" i="13"/>
  <c r="AG113" i="13"/>
  <c r="AG105" i="13"/>
  <c r="AG97" i="13"/>
  <c r="AG89" i="13"/>
  <c r="AG81" i="13"/>
  <c r="AG73" i="13"/>
  <c r="AG65" i="13"/>
  <c r="AG282" i="13"/>
  <c r="AG266" i="13"/>
  <c r="AG250" i="13"/>
  <c r="AG234" i="13"/>
  <c r="AG218" i="13"/>
  <c r="AG202" i="13"/>
  <c r="AG186" i="13"/>
  <c r="AG175" i="13"/>
  <c r="AG167" i="13"/>
  <c r="AG159" i="13"/>
  <c r="AG151" i="13"/>
  <c r="AG143" i="13"/>
  <c r="AG135" i="13"/>
  <c r="AG127" i="13"/>
  <c r="AG119" i="13"/>
  <c r="AG111" i="13"/>
  <c r="AG103" i="13"/>
  <c r="AG95" i="13"/>
  <c r="AG87" i="13"/>
  <c r="AG71" i="13"/>
  <c r="AG63" i="13"/>
  <c r="AG57" i="13"/>
  <c r="AG278" i="13"/>
  <c r="AG262" i="13"/>
  <c r="AG246" i="13"/>
  <c r="AG230" i="13"/>
  <c r="AG214" i="13"/>
  <c r="AG198" i="13"/>
  <c r="AG182" i="13"/>
  <c r="AG173" i="13"/>
  <c r="AG157" i="13"/>
  <c r="AG149" i="13"/>
  <c r="AG141" i="13"/>
  <c r="AG133" i="13"/>
  <c r="AG77" i="13"/>
  <c r="AG69" i="13"/>
  <c r="AG61" i="13"/>
  <c r="C58" i="13"/>
  <c r="C59" i="13" s="1"/>
  <c r="C60" i="13" s="1"/>
  <c r="C61" i="13" s="1"/>
  <c r="AS57" i="13"/>
  <c r="D58" i="13"/>
  <c r="D59" i="13" s="1"/>
  <c r="D60" i="13" s="1"/>
  <c r="D61" i="13" s="1"/>
  <c r="AT57" i="13"/>
  <c r="B58" i="13"/>
  <c r="B59" i="13" s="1"/>
  <c r="B60" i="13" s="1"/>
  <c r="B61" i="13" s="1"/>
  <c r="AO7" i="13"/>
  <c r="AL8" i="13"/>
  <c r="B62" i="13" l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D62" i="13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168" i="13" s="1"/>
  <c r="D169" i="13" s="1"/>
  <c r="D170" i="13" s="1"/>
  <c r="D171" i="13" s="1"/>
  <c r="D172" i="13" s="1"/>
  <c r="D173" i="13" s="1"/>
  <c r="D174" i="13" s="1"/>
  <c r="D175" i="13" s="1"/>
  <c r="D176" i="13" s="1"/>
  <c r="D177" i="13" s="1"/>
  <c r="D178" i="13" s="1"/>
  <c r="D179" i="13" s="1"/>
  <c r="D180" i="13" s="1"/>
  <c r="D181" i="13" s="1"/>
  <c r="D182" i="13" s="1"/>
  <c r="D183" i="13" s="1"/>
  <c r="D184" i="13" s="1"/>
  <c r="D185" i="13" s="1"/>
  <c r="D186" i="13" s="1"/>
  <c r="D187" i="13" s="1"/>
  <c r="D188" i="13" s="1"/>
  <c r="D189" i="13" s="1"/>
  <c r="D190" i="13" s="1"/>
  <c r="D191" i="13" s="1"/>
  <c r="D192" i="13" s="1"/>
  <c r="D193" i="13" s="1"/>
  <c r="D194" i="13" s="1"/>
  <c r="D195" i="13" s="1"/>
  <c r="D196" i="13" s="1"/>
  <c r="D197" i="13" s="1"/>
  <c r="D198" i="13" s="1"/>
  <c r="D199" i="13" s="1"/>
  <c r="D200" i="13" s="1"/>
  <c r="D201" i="13" s="1"/>
  <c r="D202" i="13" s="1"/>
  <c r="D203" i="13" s="1"/>
  <c r="D204" i="13" s="1"/>
  <c r="D205" i="13" s="1"/>
  <c r="D206" i="13" s="1"/>
  <c r="D207" i="13" s="1"/>
  <c r="D208" i="13" s="1"/>
  <c r="D209" i="13" s="1"/>
  <c r="D210" i="13" s="1"/>
  <c r="D211" i="13" s="1"/>
  <c r="D212" i="13" s="1"/>
  <c r="D213" i="13" s="1"/>
  <c r="D214" i="13" s="1"/>
  <c r="D215" i="13" s="1"/>
  <c r="D216" i="13" s="1"/>
  <c r="D217" i="13" s="1"/>
  <c r="D218" i="13" s="1"/>
  <c r="D219" i="13" s="1"/>
  <c r="D220" i="13" s="1"/>
  <c r="D221" i="13" s="1"/>
  <c r="D222" i="13" s="1"/>
  <c r="D223" i="13" s="1"/>
  <c r="D224" i="13" s="1"/>
  <c r="D225" i="13" s="1"/>
  <c r="D226" i="13" s="1"/>
  <c r="D227" i="13" s="1"/>
  <c r="D228" i="13" s="1"/>
  <c r="D229" i="13" s="1"/>
  <c r="D230" i="13" s="1"/>
  <c r="D231" i="13" s="1"/>
  <c r="D232" i="13" s="1"/>
  <c r="D233" i="13" s="1"/>
  <c r="D234" i="13" s="1"/>
  <c r="D235" i="13" s="1"/>
  <c r="D236" i="13" s="1"/>
  <c r="D237" i="13" s="1"/>
  <c r="D238" i="13" s="1"/>
  <c r="D239" i="13" s="1"/>
  <c r="D240" i="13" s="1"/>
  <c r="D241" i="13" s="1"/>
  <c r="D242" i="13" s="1"/>
  <c r="D243" i="13" s="1"/>
  <c r="D244" i="13" s="1"/>
  <c r="D245" i="13" s="1"/>
  <c r="D246" i="13" s="1"/>
  <c r="D247" i="13" s="1"/>
  <c r="D248" i="13" s="1"/>
  <c r="D249" i="13" s="1"/>
  <c r="D250" i="13" s="1"/>
  <c r="D251" i="13" s="1"/>
  <c r="D252" i="13" s="1"/>
  <c r="D253" i="13" s="1"/>
  <c r="D254" i="13" s="1"/>
  <c r="D255" i="13" s="1"/>
  <c r="D256" i="13" s="1"/>
  <c r="D257" i="13" s="1"/>
  <c r="D258" i="13" s="1"/>
  <c r="D259" i="13" s="1"/>
  <c r="D260" i="13" s="1"/>
  <c r="D261" i="13" s="1"/>
  <c r="D262" i="13" s="1"/>
  <c r="D263" i="13" s="1"/>
  <c r="D264" i="13" s="1"/>
  <c r="D265" i="13" s="1"/>
  <c r="D266" i="13" s="1"/>
  <c r="D267" i="13" s="1"/>
  <c r="D268" i="13" s="1"/>
  <c r="D269" i="13" s="1"/>
  <c r="D270" i="13" s="1"/>
  <c r="D271" i="13" s="1"/>
  <c r="D272" i="13" s="1"/>
  <c r="D273" i="13" s="1"/>
  <c r="D274" i="13" s="1"/>
  <c r="D275" i="13" s="1"/>
  <c r="D276" i="13" s="1"/>
  <c r="D277" i="13" s="1"/>
  <c r="D278" i="13" s="1"/>
  <c r="D279" i="13" s="1"/>
  <c r="D280" i="13" s="1"/>
  <c r="D281" i="13" s="1"/>
  <c r="D282" i="13" s="1"/>
  <c r="D283" i="13" s="1"/>
  <c r="D284" i="13" s="1"/>
  <c r="D285" i="13" s="1"/>
  <c r="D286" i="13" s="1"/>
  <c r="D287" i="13" s="1"/>
  <c r="D288" i="13" s="1"/>
  <c r="D289" i="13" s="1"/>
  <c r="D290" i="13" s="1"/>
  <c r="D291" i="13" s="1"/>
  <c r="D292" i="13" s="1"/>
  <c r="D293" i="13" s="1"/>
  <c r="D294" i="13" s="1"/>
  <c r="D295" i="13" s="1"/>
  <c r="D296" i="13" s="1"/>
  <c r="D297" i="13" s="1"/>
  <c r="D298" i="13" s="1"/>
  <c r="D299" i="13" s="1"/>
  <c r="D300" i="13" s="1"/>
  <c r="D301" i="13" s="1"/>
  <c r="D302" i="13" s="1"/>
  <c r="D303" i="13" s="1"/>
  <c r="D304" i="13" s="1"/>
  <c r="D305" i="13" s="1"/>
  <c r="D306" i="13" s="1"/>
  <c r="D307" i="13" s="1"/>
  <c r="D308" i="13" s="1"/>
  <c r="D309" i="13" s="1"/>
  <c r="D310" i="13" s="1"/>
  <c r="D311" i="13" s="1"/>
  <c r="D312" i="13" s="1"/>
  <c r="D313" i="13" s="1"/>
  <c r="D314" i="13" s="1"/>
  <c r="D315" i="13" s="1"/>
  <c r="D316" i="13" s="1"/>
  <c r="D317" i="13" s="1"/>
  <c r="D318" i="13" s="1"/>
  <c r="D319" i="13" s="1"/>
  <c r="D320" i="13" s="1"/>
  <c r="D321" i="13" s="1"/>
  <c r="D322" i="13" s="1"/>
  <c r="D323" i="13" s="1"/>
  <c r="D324" i="13" s="1"/>
  <c r="D325" i="13" s="1"/>
  <c r="D326" i="13" s="1"/>
  <c r="D327" i="13" s="1"/>
  <c r="D328" i="13" s="1"/>
  <c r="D329" i="13" s="1"/>
  <c r="D330" i="13" s="1"/>
  <c r="D331" i="13" s="1"/>
  <c r="D332" i="13" s="1"/>
  <c r="D333" i="13" s="1"/>
  <c r="D334" i="13" s="1"/>
  <c r="D335" i="13" s="1"/>
  <c r="D336" i="13" s="1"/>
  <c r="D337" i="13" s="1"/>
  <c r="D338" i="13" s="1"/>
  <c r="D339" i="13" s="1"/>
  <c r="D340" i="13" s="1"/>
  <c r="D341" i="13" s="1"/>
  <c r="D342" i="13" s="1"/>
  <c r="D343" i="13" s="1"/>
  <c r="D344" i="13" s="1"/>
  <c r="D345" i="13" s="1"/>
  <c r="D346" i="13" s="1"/>
  <c r="C62" i="13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C258" i="13" s="1"/>
  <c r="C259" i="13" s="1"/>
  <c r="C260" i="13" s="1"/>
  <c r="C261" i="13" s="1"/>
  <c r="C262" i="13" s="1"/>
  <c r="C263" i="13" s="1"/>
  <c r="C264" i="13" s="1"/>
  <c r="C265" i="13" s="1"/>
  <c r="C266" i="13" s="1"/>
  <c r="C267" i="13" s="1"/>
  <c r="C268" i="13" s="1"/>
  <c r="C269" i="13" s="1"/>
  <c r="C270" i="13" s="1"/>
  <c r="C271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C298" i="13" s="1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21" i="13" s="1"/>
  <c r="C322" i="13" s="1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AL303" i="18"/>
  <c r="AN301" i="18"/>
  <c r="AM302" i="18"/>
  <c r="AN302" i="17"/>
  <c r="AL302" i="17"/>
  <c r="AM302" i="17"/>
  <c r="AR8" i="13"/>
  <c r="BL8" i="13" s="1"/>
  <c r="BO7" i="13"/>
  <c r="AX7" i="13"/>
  <c r="BA7" i="13" s="1"/>
  <c r="BD7" i="13" s="1"/>
  <c r="AD56" i="13"/>
  <c r="AA55" i="13"/>
  <c r="BP55" i="13" s="1"/>
  <c r="AE56" i="13"/>
  <c r="AB55" i="13"/>
  <c r="BQ55" i="13" s="1"/>
  <c r="BL7" i="13"/>
  <c r="AC56" i="13"/>
  <c r="Z55" i="13"/>
  <c r="AW57" i="13"/>
  <c r="AK58" i="13" s="1"/>
  <c r="J57" i="13"/>
  <c r="BN57" i="13"/>
  <c r="I57" i="13"/>
  <c r="BM57" i="13"/>
  <c r="AV57" i="13"/>
  <c r="AJ58" i="13" s="1"/>
  <c r="AL9" i="13"/>
  <c r="AO8" i="13"/>
  <c r="F265" i="20" l="1"/>
  <c r="AU8" i="13"/>
  <c r="AI9" i="13" s="1"/>
  <c r="AR9" i="13" s="1"/>
  <c r="AM303" i="18"/>
  <c r="AN302" i="18"/>
  <c r="AL304" i="18"/>
  <c r="AM303" i="17"/>
  <c r="AN303" i="17"/>
  <c r="AL303" i="17"/>
  <c r="BO8" i="13"/>
  <c r="AY57" i="13"/>
  <c r="BB57" i="13" s="1"/>
  <c r="AZ57" i="13"/>
  <c r="BC57" i="13" s="1"/>
  <c r="AE57" i="13"/>
  <c r="AB56" i="13"/>
  <c r="BQ56" i="13" s="1"/>
  <c r="AS58" i="13"/>
  <c r="I58" i="13" s="1"/>
  <c r="AT58" i="13"/>
  <c r="R57" i="13"/>
  <c r="L57" i="13"/>
  <c r="O57" i="13" s="1"/>
  <c r="S57" i="13"/>
  <c r="M57" i="13"/>
  <c r="P57" i="13" s="1"/>
  <c r="AC57" i="13"/>
  <c r="Z56" i="13"/>
  <c r="AD57" i="13"/>
  <c r="AA56" i="13"/>
  <c r="BP56" i="13" s="1"/>
  <c r="BH55" i="13"/>
  <c r="AO9" i="13"/>
  <c r="AL10" i="13"/>
  <c r="AU9" i="13" l="1"/>
  <c r="AI10" i="13" s="1"/>
  <c r="BL9" i="13"/>
  <c r="AX8" i="13"/>
  <c r="BA8" i="13" s="1"/>
  <c r="BD8" i="13" s="1"/>
  <c r="F266" i="20"/>
  <c r="J266" i="20"/>
  <c r="J267" i="20" s="1"/>
  <c r="K266" i="20"/>
  <c r="K267" i="20" s="1"/>
  <c r="H266" i="20"/>
  <c r="H267" i="20" s="1"/>
  <c r="I266" i="20"/>
  <c r="I267" i="20" s="1"/>
  <c r="G266" i="20"/>
  <c r="AM304" i="18"/>
  <c r="AL305" i="18"/>
  <c r="AN303" i="18"/>
  <c r="AM304" i="17"/>
  <c r="AL304" i="17"/>
  <c r="AN304" i="17"/>
  <c r="AR10" i="13"/>
  <c r="AX9" i="13"/>
  <c r="BA9" i="13" s="1"/>
  <c r="BD9" i="13" s="1"/>
  <c r="BO9" i="13"/>
  <c r="AW58" i="13"/>
  <c r="AK59" i="13" s="1"/>
  <c r="AT59" i="13" s="1"/>
  <c r="J59" i="13" s="1"/>
  <c r="J266" i="7"/>
  <c r="K266" i="7"/>
  <c r="H266" i="7"/>
  <c r="I266" i="7"/>
  <c r="G266" i="7"/>
  <c r="AD58" i="13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D270" i="13" s="1"/>
  <c r="AD271" i="13" s="1"/>
  <c r="AD272" i="13" s="1"/>
  <c r="AD273" i="13" s="1"/>
  <c r="AD274" i="13" s="1"/>
  <c r="AD275" i="13" s="1"/>
  <c r="AD276" i="13" s="1"/>
  <c r="AD277" i="13" s="1"/>
  <c r="AD278" i="13" s="1"/>
  <c r="AD279" i="13" s="1"/>
  <c r="AD280" i="13" s="1"/>
  <c r="AD281" i="13" s="1"/>
  <c r="AD282" i="13" s="1"/>
  <c r="AD283" i="13" s="1"/>
  <c r="AD284" i="13" s="1"/>
  <c r="AD285" i="13" s="1"/>
  <c r="AD286" i="13" s="1"/>
  <c r="AD287" i="13" s="1"/>
  <c r="AD288" i="13" s="1"/>
  <c r="AD289" i="13" s="1"/>
  <c r="AD290" i="13" s="1"/>
  <c r="AD291" i="13" s="1"/>
  <c r="AD292" i="13" s="1"/>
  <c r="AD293" i="13" s="1"/>
  <c r="AD294" i="13" s="1"/>
  <c r="AD295" i="13" s="1"/>
  <c r="AD296" i="13" s="1"/>
  <c r="AD297" i="13" s="1"/>
  <c r="AD298" i="13" s="1"/>
  <c r="AD299" i="13" s="1"/>
  <c r="AD300" i="13" s="1"/>
  <c r="AD301" i="13" s="1"/>
  <c r="AD302" i="13" s="1"/>
  <c r="AD303" i="13" s="1"/>
  <c r="AD304" i="13" s="1"/>
  <c r="AD305" i="13" s="1"/>
  <c r="AD306" i="13" s="1"/>
  <c r="AD307" i="13" s="1"/>
  <c r="AD308" i="13" s="1"/>
  <c r="AD309" i="13" s="1"/>
  <c r="AD310" i="13" s="1"/>
  <c r="AD311" i="13" s="1"/>
  <c r="AD312" i="13" s="1"/>
  <c r="AD313" i="13" s="1"/>
  <c r="AD314" i="13" s="1"/>
  <c r="AD315" i="13" s="1"/>
  <c r="AD316" i="13" s="1"/>
  <c r="AD317" i="13" s="1"/>
  <c r="AD318" i="13" s="1"/>
  <c r="AD319" i="13" s="1"/>
  <c r="AD320" i="13" s="1"/>
  <c r="AD321" i="13" s="1"/>
  <c r="AD322" i="13" s="1"/>
  <c r="AD323" i="13" s="1"/>
  <c r="AD324" i="13" s="1"/>
  <c r="AD325" i="13" s="1"/>
  <c r="AD326" i="13" s="1"/>
  <c r="AD327" i="13" s="1"/>
  <c r="AD328" i="13" s="1"/>
  <c r="AD329" i="13" s="1"/>
  <c r="AD330" i="13" s="1"/>
  <c r="AD331" i="13" s="1"/>
  <c r="AD332" i="13" s="1"/>
  <c r="AD333" i="13" s="1"/>
  <c r="AD334" i="13" s="1"/>
  <c r="AD335" i="13" s="1"/>
  <c r="AD336" i="13" s="1"/>
  <c r="AD337" i="13" s="1"/>
  <c r="AD338" i="13" s="1"/>
  <c r="AD339" i="13" s="1"/>
  <c r="AD340" i="13" s="1"/>
  <c r="AD341" i="13" s="1"/>
  <c r="AD342" i="13" s="1"/>
  <c r="AD343" i="13" s="1"/>
  <c r="AD344" i="13" s="1"/>
  <c r="AD345" i="13" s="1"/>
  <c r="AD346" i="13" s="1"/>
  <c r="AA57" i="13"/>
  <c r="BP57" i="13" s="1"/>
  <c r="L58" i="13"/>
  <c r="O58" i="13" s="1"/>
  <c r="R58" i="13"/>
  <c r="AA59" i="13" s="1"/>
  <c r="Z57" i="13"/>
  <c r="AC58" i="13"/>
  <c r="AC59" i="13" s="1"/>
  <c r="AC60" i="13" s="1"/>
  <c r="AE58" i="13"/>
  <c r="AE59" i="13" s="1"/>
  <c r="AE60" i="13" s="1"/>
  <c r="AB57" i="13"/>
  <c r="BQ57" i="13" s="1"/>
  <c r="AA58" i="13"/>
  <c r="BP58" i="13" s="1"/>
  <c r="BH56" i="13"/>
  <c r="J58" i="13"/>
  <c r="BN58" i="13"/>
  <c r="AV58" i="13"/>
  <c r="AJ59" i="13" s="1"/>
  <c r="BM58" i="13"/>
  <c r="AL11" i="13"/>
  <c r="AU10" i="13"/>
  <c r="AI11" i="13" s="1"/>
  <c r="AO10" i="13"/>
  <c r="I268" i="20" l="1"/>
  <c r="J268" i="20"/>
  <c r="F267" i="20"/>
  <c r="K268" i="20"/>
  <c r="H268" i="20"/>
  <c r="L266" i="20"/>
  <c r="G166" i="12" s="1"/>
  <c r="G267" i="20"/>
  <c r="AN304" i="18"/>
  <c r="AL306" i="18"/>
  <c r="AM305" i="18"/>
  <c r="AN305" i="17"/>
  <c r="AM305" i="17"/>
  <c r="AL305" i="17"/>
  <c r="BL10" i="13"/>
  <c r="BO10" i="13"/>
  <c r="AX10" i="13"/>
  <c r="BA10" i="13" s="1"/>
  <c r="BD10" i="13" s="1"/>
  <c r="AW59" i="13"/>
  <c r="AK60" i="13" s="1"/>
  <c r="AT60" i="13" s="1"/>
  <c r="J60" i="13" s="1"/>
  <c r="AY58" i="13"/>
  <c r="BB58" i="13" s="1"/>
  <c r="BN59" i="13"/>
  <c r="AZ58" i="13"/>
  <c r="BC58" i="13" s="1"/>
  <c r="I267" i="7"/>
  <c r="BN60" i="13"/>
  <c r="K267" i="7"/>
  <c r="AE61" i="13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E270" i="13" s="1"/>
  <c r="AE271" i="13" s="1"/>
  <c r="AE272" i="13" s="1"/>
  <c r="AE273" i="13" s="1"/>
  <c r="AE274" i="13" s="1"/>
  <c r="AE275" i="13" s="1"/>
  <c r="AE276" i="13" s="1"/>
  <c r="AE277" i="13" s="1"/>
  <c r="AE278" i="13" s="1"/>
  <c r="AE279" i="13" s="1"/>
  <c r="AE280" i="13" s="1"/>
  <c r="AE281" i="13" s="1"/>
  <c r="AE282" i="13" s="1"/>
  <c r="AE283" i="13" s="1"/>
  <c r="AE284" i="13" s="1"/>
  <c r="AE285" i="13" s="1"/>
  <c r="AE286" i="13" s="1"/>
  <c r="AE287" i="13" s="1"/>
  <c r="AE288" i="13" s="1"/>
  <c r="AE289" i="13" s="1"/>
  <c r="AE290" i="13" s="1"/>
  <c r="AE291" i="13" s="1"/>
  <c r="AE292" i="13" s="1"/>
  <c r="AE293" i="13" s="1"/>
  <c r="AE294" i="13" s="1"/>
  <c r="AE295" i="13" s="1"/>
  <c r="AE296" i="13" s="1"/>
  <c r="AE297" i="13" s="1"/>
  <c r="AE298" i="13" s="1"/>
  <c r="AE299" i="13" s="1"/>
  <c r="AE300" i="13" s="1"/>
  <c r="AE301" i="13" s="1"/>
  <c r="AE302" i="13" s="1"/>
  <c r="AE303" i="13" s="1"/>
  <c r="AE304" i="13" s="1"/>
  <c r="AE305" i="13" s="1"/>
  <c r="AE306" i="13" s="1"/>
  <c r="AE307" i="13" s="1"/>
  <c r="AE308" i="13" s="1"/>
  <c r="AE309" i="13" s="1"/>
  <c r="AE310" i="13" s="1"/>
  <c r="AE311" i="13" s="1"/>
  <c r="AE312" i="13" s="1"/>
  <c r="AE313" i="13" s="1"/>
  <c r="AE314" i="13" s="1"/>
  <c r="AE315" i="13" s="1"/>
  <c r="AE316" i="13" s="1"/>
  <c r="AE317" i="13" s="1"/>
  <c r="AE318" i="13" s="1"/>
  <c r="AE319" i="13" s="1"/>
  <c r="AE320" i="13" s="1"/>
  <c r="AE321" i="13" s="1"/>
  <c r="AE322" i="13" s="1"/>
  <c r="AE323" i="13" s="1"/>
  <c r="AE324" i="13" s="1"/>
  <c r="AE325" i="13" s="1"/>
  <c r="AE326" i="13" s="1"/>
  <c r="AE327" i="13" s="1"/>
  <c r="AE328" i="13" s="1"/>
  <c r="AE329" i="13" s="1"/>
  <c r="AE330" i="13" s="1"/>
  <c r="AE331" i="13" s="1"/>
  <c r="AE332" i="13" s="1"/>
  <c r="AE333" i="13" s="1"/>
  <c r="AE334" i="13" s="1"/>
  <c r="AE335" i="13" s="1"/>
  <c r="AE336" i="13" s="1"/>
  <c r="AE337" i="13" s="1"/>
  <c r="AE338" i="13" s="1"/>
  <c r="AE339" i="13" s="1"/>
  <c r="AE340" i="13" s="1"/>
  <c r="AE341" i="13" s="1"/>
  <c r="AE342" i="13" s="1"/>
  <c r="AE343" i="13" s="1"/>
  <c r="AE344" i="13" s="1"/>
  <c r="AE345" i="13" s="1"/>
  <c r="AE346" i="13" s="1"/>
  <c r="M59" i="13"/>
  <c r="S59" i="13"/>
  <c r="AB60" i="13" s="1"/>
  <c r="AS59" i="13"/>
  <c r="AV59" i="13" s="1"/>
  <c r="AJ60" i="13" s="1"/>
  <c r="AS60" i="13" s="1"/>
  <c r="L266" i="7"/>
  <c r="G267" i="7"/>
  <c r="M58" i="13"/>
  <c r="P58" i="13" s="1"/>
  <c r="S58" i="13"/>
  <c r="AB59" i="13" s="1"/>
  <c r="BQ59" i="13" s="1"/>
  <c r="BH57" i="13"/>
  <c r="AC61" i="13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C270" i="13" s="1"/>
  <c r="AC271" i="13" s="1"/>
  <c r="AC272" i="13" s="1"/>
  <c r="AC273" i="13" s="1"/>
  <c r="AC274" i="13" s="1"/>
  <c r="AC275" i="13" s="1"/>
  <c r="AC276" i="13" s="1"/>
  <c r="AC277" i="13" s="1"/>
  <c r="AC278" i="13" s="1"/>
  <c r="AC279" i="13" s="1"/>
  <c r="AC280" i="13" s="1"/>
  <c r="AC281" i="13" s="1"/>
  <c r="AC282" i="13" s="1"/>
  <c r="AC283" i="13" s="1"/>
  <c r="AC284" i="13" s="1"/>
  <c r="AC285" i="13" s="1"/>
  <c r="AC286" i="13" s="1"/>
  <c r="AC287" i="13" s="1"/>
  <c r="AC288" i="13" s="1"/>
  <c r="AC289" i="13" s="1"/>
  <c r="AC290" i="13" s="1"/>
  <c r="AC291" i="13" s="1"/>
  <c r="AC292" i="13" s="1"/>
  <c r="AC293" i="13" s="1"/>
  <c r="AC294" i="13" s="1"/>
  <c r="AC295" i="13" s="1"/>
  <c r="AC296" i="13" s="1"/>
  <c r="AC297" i="13" s="1"/>
  <c r="AC298" i="13" s="1"/>
  <c r="AC299" i="13" s="1"/>
  <c r="AC300" i="13" s="1"/>
  <c r="AC301" i="13" s="1"/>
  <c r="AC302" i="13" s="1"/>
  <c r="AC303" i="13" s="1"/>
  <c r="AC304" i="13" s="1"/>
  <c r="AC305" i="13" s="1"/>
  <c r="AC306" i="13" s="1"/>
  <c r="AC307" i="13" s="1"/>
  <c r="AC308" i="13" s="1"/>
  <c r="AC309" i="13" s="1"/>
  <c r="AC310" i="13" s="1"/>
  <c r="AC311" i="13" s="1"/>
  <c r="AC312" i="13" s="1"/>
  <c r="AC313" i="13" s="1"/>
  <c r="AC314" i="13" s="1"/>
  <c r="AC315" i="13" s="1"/>
  <c r="AC316" i="13" s="1"/>
  <c r="AC317" i="13" s="1"/>
  <c r="AC318" i="13" s="1"/>
  <c r="AC319" i="13" s="1"/>
  <c r="AC320" i="13" s="1"/>
  <c r="AC321" i="13" s="1"/>
  <c r="AC322" i="13" s="1"/>
  <c r="AC323" i="13" s="1"/>
  <c r="AC324" i="13" s="1"/>
  <c r="AC325" i="13" s="1"/>
  <c r="AC326" i="13" s="1"/>
  <c r="AC327" i="13" s="1"/>
  <c r="AC328" i="13" s="1"/>
  <c r="AC329" i="13" s="1"/>
  <c r="AC330" i="13" s="1"/>
  <c r="AC331" i="13" s="1"/>
  <c r="AC332" i="13" s="1"/>
  <c r="AC333" i="13" s="1"/>
  <c r="AC334" i="13" s="1"/>
  <c r="AC335" i="13" s="1"/>
  <c r="AC336" i="13" s="1"/>
  <c r="AC337" i="13" s="1"/>
  <c r="AC338" i="13" s="1"/>
  <c r="AC339" i="13" s="1"/>
  <c r="AC340" i="13" s="1"/>
  <c r="AC341" i="13" s="1"/>
  <c r="AC342" i="13" s="1"/>
  <c r="AC343" i="13" s="1"/>
  <c r="AC344" i="13" s="1"/>
  <c r="AC345" i="13" s="1"/>
  <c r="AC346" i="13" s="1"/>
  <c r="J267" i="7"/>
  <c r="AR11" i="13"/>
  <c r="BL11" i="13" s="1"/>
  <c r="AB58" i="13"/>
  <c r="BQ58" i="13" s="1"/>
  <c r="H267" i="7"/>
  <c r="AL12" i="13"/>
  <c r="AO11" i="13"/>
  <c r="L267" i="20" l="1"/>
  <c r="G167" i="12" s="1"/>
  <c r="G268" i="20"/>
  <c r="H166" i="12"/>
  <c r="I166" i="12" s="1"/>
  <c r="G166" i="16"/>
  <c r="H166" i="16" s="1"/>
  <c r="I166" i="16" s="1"/>
  <c r="H166" i="15"/>
  <c r="I166" i="15" s="1"/>
  <c r="AM306" i="18"/>
  <c r="AN305" i="18"/>
  <c r="AL307" i="18"/>
  <c r="AM306" i="17"/>
  <c r="AN306" i="17"/>
  <c r="AL306" i="17"/>
  <c r="H268" i="7"/>
  <c r="AW60" i="13"/>
  <c r="AK61" i="13" s="1"/>
  <c r="J268" i="7"/>
  <c r="AZ59" i="13"/>
  <c r="BC59" i="13" s="1"/>
  <c r="BQ60" i="13"/>
  <c r="BO11" i="13"/>
  <c r="BP59" i="13"/>
  <c r="AY59" i="13"/>
  <c r="BB59" i="13" s="1"/>
  <c r="K268" i="7"/>
  <c r="I268" i="7"/>
  <c r="L267" i="7"/>
  <c r="G268" i="7"/>
  <c r="I59" i="13"/>
  <c r="BM59" i="13"/>
  <c r="S60" i="13"/>
  <c r="AB61" i="13" s="1"/>
  <c r="M60" i="13"/>
  <c r="P60" i="13" s="1"/>
  <c r="AV60" i="13"/>
  <c r="AJ61" i="13" s="1"/>
  <c r="BM60" i="13"/>
  <c r="I60" i="13"/>
  <c r="AU11" i="13"/>
  <c r="AI12" i="13" s="1"/>
  <c r="AR12" i="13" s="1"/>
  <c r="P59" i="13"/>
  <c r="AO12" i="13"/>
  <c r="AU12" i="13"/>
  <c r="AI13" i="13" s="1"/>
  <c r="AL13" i="13"/>
  <c r="L268" i="20" l="1"/>
  <c r="G168" i="12" s="1"/>
  <c r="AR13" i="13"/>
  <c r="BU56" i="17"/>
  <c r="BV56" i="17"/>
  <c r="BW56" i="17"/>
  <c r="BW56" i="18"/>
  <c r="BU56" i="18"/>
  <c r="BV56" i="18"/>
  <c r="J167" i="16"/>
  <c r="J167" i="15"/>
  <c r="G167" i="16"/>
  <c r="H167" i="16" s="1"/>
  <c r="I167" i="16" s="1"/>
  <c r="H167" i="15"/>
  <c r="I167" i="15" s="1"/>
  <c r="AL308" i="18"/>
  <c r="AN306" i="18"/>
  <c r="AM307" i="18"/>
  <c r="AL307" i="17"/>
  <c r="AN307" i="17"/>
  <c r="AM307" i="17"/>
  <c r="AZ60" i="13"/>
  <c r="BC60" i="13" s="1"/>
  <c r="AX11" i="13"/>
  <c r="BA11" i="13" s="1"/>
  <c r="BD11" i="13" s="1"/>
  <c r="AY60" i="13"/>
  <c r="BB60" i="13" s="1"/>
  <c r="BL12" i="13"/>
  <c r="AX12" i="13"/>
  <c r="BA12" i="13" s="1"/>
  <c r="BD12" i="13" s="1"/>
  <c r="BO12" i="13"/>
  <c r="BO13" i="13"/>
  <c r="BW56" i="13"/>
  <c r="BV56" i="13"/>
  <c r="BU56" i="13"/>
  <c r="L268" i="7"/>
  <c r="H167" i="12"/>
  <c r="I167" i="12" s="1"/>
  <c r="L59" i="13"/>
  <c r="O59" i="13" s="1"/>
  <c r="R59" i="13"/>
  <c r="AA60" i="13" s="1"/>
  <c r="BP60" i="13" s="1"/>
  <c r="R60" i="13"/>
  <c r="AA61" i="13" s="1"/>
  <c r="L60" i="13"/>
  <c r="J167" i="12"/>
  <c r="BL13" i="13"/>
  <c r="AO13" i="13"/>
  <c r="AL14" i="13"/>
  <c r="AU13" i="13"/>
  <c r="AI14" i="13" s="1"/>
  <c r="BV57" i="17" l="1"/>
  <c r="BU57" i="17"/>
  <c r="BW57" i="17"/>
  <c r="BU57" i="18"/>
  <c r="BV57" i="18"/>
  <c r="BW57" i="18"/>
  <c r="H168" i="12"/>
  <c r="I168" i="12" s="1"/>
  <c r="G168" i="16"/>
  <c r="H168" i="16" s="1"/>
  <c r="I168" i="16" s="1"/>
  <c r="H168" i="15"/>
  <c r="I168" i="15" s="1"/>
  <c r="J168" i="15"/>
  <c r="J168" i="16"/>
  <c r="AL309" i="18"/>
  <c r="AM308" i="18"/>
  <c r="AN307" i="18"/>
  <c r="AL308" i="17"/>
  <c r="AN308" i="17"/>
  <c r="AM308" i="17"/>
  <c r="BW57" i="13"/>
  <c r="BV57" i="13"/>
  <c r="AX13" i="13"/>
  <c r="BA13" i="13" s="1"/>
  <c r="BD13" i="13" s="1"/>
  <c r="J168" i="12"/>
  <c r="AR14" i="13"/>
  <c r="O60" i="13"/>
  <c r="AL15" i="13"/>
  <c r="AO14" i="13"/>
  <c r="BV58" i="18" l="1"/>
  <c r="BW58" i="18"/>
  <c r="BU58" i="18"/>
  <c r="BW58" i="17"/>
  <c r="BV58" i="17"/>
  <c r="BU58" i="17"/>
  <c r="J169" i="16"/>
  <c r="J169" i="15"/>
  <c r="AN308" i="18"/>
  <c r="AM309" i="18"/>
  <c r="AL310" i="18"/>
  <c r="AN309" i="17"/>
  <c r="AM309" i="17"/>
  <c r="AL309" i="17"/>
  <c r="BO14" i="13"/>
  <c r="BV58" i="13"/>
  <c r="BW58" i="13"/>
  <c r="BL14" i="13"/>
  <c r="J169" i="12"/>
  <c r="AU14" i="13"/>
  <c r="AI15" i="13" s="1"/>
  <c r="AR15" i="13" s="1"/>
  <c r="AO15" i="13"/>
  <c r="AL16" i="13"/>
  <c r="AL311" i="18" l="1"/>
  <c r="AN309" i="18"/>
  <c r="AM310" i="18"/>
  <c r="AN310" i="17"/>
  <c r="AL310" i="17"/>
  <c r="AM310" i="17"/>
  <c r="BO15" i="13"/>
  <c r="AX15" i="13"/>
  <c r="BA15" i="13" s="1"/>
  <c r="BD15" i="13" s="1"/>
  <c r="AU15" i="13"/>
  <c r="AI16" i="13" s="1"/>
  <c r="AX14" i="13"/>
  <c r="BA14" i="13" s="1"/>
  <c r="BD14" i="13" s="1"/>
  <c r="BL15" i="13"/>
  <c r="AR16" i="13"/>
  <c r="AU16" i="13" s="1"/>
  <c r="AI17" i="13" s="1"/>
  <c r="AO16" i="13"/>
  <c r="AL17" i="13"/>
  <c r="AM311" i="18" l="1"/>
  <c r="AL312" i="18"/>
  <c r="AN310" i="18"/>
  <c r="AL311" i="17"/>
  <c r="AM311" i="17"/>
  <c r="AN311" i="17"/>
  <c r="AX16" i="13"/>
  <c r="BA16" i="13" s="1"/>
  <c r="BD16" i="13" s="1"/>
  <c r="BO16" i="13"/>
  <c r="BL16" i="13"/>
  <c r="AR17" i="13"/>
  <c r="BL17" i="13" s="1"/>
  <c r="AL18" i="13"/>
  <c r="AO17" i="13"/>
  <c r="AU17" i="13"/>
  <c r="AI18" i="13" s="1"/>
  <c r="AM312" i="18" l="1"/>
  <c r="AN311" i="18"/>
  <c r="AL313" i="18"/>
  <c r="AN312" i="17"/>
  <c r="AL312" i="17"/>
  <c r="AM312" i="17"/>
  <c r="AR18" i="13"/>
  <c r="BO18" i="13" s="1"/>
  <c r="AX17" i="13"/>
  <c r="BA17" i="13" s="1"/>
  <c r="BD17" i="13" s="1"/>
  <c r="BO17" i="13"/>
  <c r="AO18" i="13"/>
  <c r="AL19" i="13"/>
  <c r="AN312" i="18" l="1"/>
  <c r="AL314" i="18"/>
  <c r="AM313" i="18"/>
  <c r="AM313" i="17"/>
  <c r="AL313" i="17"/>
  <c r="AN313" i="17"/>
  <c r="BL18" i="13"/>
  <c r="AU18" i="13"/>
  <c r="AI19" i="13" s="1"/>
  <c r="AR19" i="13" s="1"/>
  <c r="AO19" i="13"/>
  <c r="AL20" i="13"/>
  <c r="AM314" i="18" l="1"/>
  <c r="AL315" i="18"/>
  <c r="AN313" i="18"/>
  <c r="AM314" i="17"/>
  <c r="AN314" i="17"/>
  <c r="AL314" i="17"/>
  <c r="BL19" i="13"/>
  <c r="AU19" i="13"/>
  <c r="AI20" i="13" s="1"/>
  <c r="AR20" i="13" s="1"/>
  <c r="BO20" i="13" s="1"/>
  <c r="AX18" i="13"/>
  <c r="BA18" i="13" s="1"/>
  <c r="BD18" i="13" s="1"/>
  <c r="BO19" i="13"/>
  <c r="AO20" i="13"/>
  <c r="AL21" i="13"/>
  <c r="BL20" i="13" l="1"/>
  <c r="AM315" i="18"/>
  <c r="AN314" i="18"/>
  <c r="AL316" i="18"/>
  <c r="AN315" i="17"/>
  <c r="AL315" i="17"/>
  <c r="AM315" i="17"/>
  <c r="AX20" i="13"/>
  <c r="BA20" i="13" s="1"/>
  <c r="BD20" i="13" s="1"/>
  <c r="AU20" i="13"/>
  <c r="AI21" i="13" s="1"/>
  <c r="AR21" i="13" s="1"/>
  <c r="AU21" i="13" s="1"/>
  <c r="AI22" i="13" s="1"/>
  <c r="AX19" i="13"/>
  <c r="BA19" i="13" s="1"/>
  <c r="BD19" i="13" s="1"/>
  <c r="AO21" i="13"/>
  <c r="AL22" i="13"/>
  <c r="AN315" i="18" l="1"/>
  <c r="AL317" i="18"/>
  <c r="AM316" i="18"/>
  <c r="AM316" i="17"/>
  <c r="AL316" i="17"/>
  <c r="AN316" i="17"/>
  <c r="AX21" i="13"/>
  <c r="BA21" i="13" s="1"/>
  <c r="BD21" i="13" s="1"/>
  <c r="BO21" i="13"/>
  <c r="BL21" i="13"/>
  <c r="AR22" i="13"/>
  <c r="AO22" i="13"/>
  <c r="AL23" i="13"/>
  <c r="AM317" i="18" l="1"/>
  <c r="AL318" i="18"/>
  <c r="AN316" i="18"/>
  <c r="AM317" i="17"/>
  <c r="AL317" i="17"/>
  <c r="AN317" i="17"/>
  <c r="BL22" i="13"/>
  <c r="BO22" i="13"/>
  <c r="AU22" i="13"/>
  <c r="AI23" i="13" s="1"/>
  <c r="AR23" i="13" s="1"/>
  <c r="AO23" i="13"/>
  <c r="AL24" i="13"/>
  <c r="AL319" i="18" l="1"/>
  <c r="AM318" i="18"/>
  <c r="AN317" i="18"/>
  <c r="AN318" i="17"/>
  <c r="AM318" i="17"/>
  <c r="AL318" i="17"/>
  <c r="BL23" i="13"/>
  <c r="BO23" i="13"/>
  <c r="AX22" i="13"/>
  <c r="BA22" i="13" s="1"/>
  <c r="BD22" i="13" s="1"/>
  <c r="AU23" i="13"/>
  <c r="AI24" i="13" s="1"/>
  <c r="AR24" i="13" s="1"/>
  <c r="AU24" i="13" s="1"/>
  <c r="AI25" i="13" s="1"/>
  <c r="AO24" i="13"/>
  <c r="AL25" i="13"/>
  <c r="AN318" i="18" l="1"/>
  <c r="AM319" i="18"/>
  <c r="AL320" i="18"/>
  <c r="AL319" i="17"/>
  <c r="AN319" i="17"/>
  <c r="AM319" i="17"/>
  <c r="AR25" i="13"/>
  <c r="AX23" i="13"/>
  <c r="BA23" i="13" s="1"/>
  <c r="BD23" i="13" s="1"/>
  <c r="BL24" i="13"/>
  <c r="AX24" i="13"/>
  <c r="BA24" i="13" s="1"/>
  <c r="BD24" i="13" s="1"/>
  <c r="BO24" i="13"/>
  <c r="AO25" i="13"/>
  <c r="AL26" i="13"/>
  <c r="AL321" i="18" l="1"/>
  <c r="AN319" i="18"/>
  <c r="AM320" i="18"/>
  <c r="AL320" i="17"/>
  <c r="AM320" i="17"/>
  <c r="AN320" i="17"/>
  <c r="BL25" i="13"/>
  <c r="BO25" i="13"/>
  <c r="AU25" i="13"/>
  <c r="AI26" i="13" s="1"/>
  <c r="AR26" i="13"/>
  <c r="BL26" i="13" s="1"/>
  <c r="AO26" i="13"/>
  <c r="AL27" i="13"/>
  <c r="AL322" i="18" l="1"/>
  <c r="AM321" i="18"/>
  <c r="AN320" i="18"/>
  <c r="AL321" i="17"/>
  <c r="AM321" i="17"/>
  <c r="AN321" i="17"/>
  <c r="AU26" i="13"/>
  <c r="AI27" i="13" s="1"/>
  <c r="AR27" i="13" s="1"/>
  <c r="AU27" i="13" s="1"/>
  <c r="AI28" i="13" s="1"/>
  <c r="AX25" i="13"/>
  <c r="BA25" i="13" s="1"/>
  <c r="BD25" i="13" s="1"/>
  <c r="BO26" i="13"/>
  <c r="AL28" i="13"/>
  <c r="AO27" i="13"/>
  <c r="AX26" i="13" l="1"/>
  <c r="BA26" i="13" s="1"/>
  <c r="BD26" i="13" s="1"/>
  <c r="AL323" i="18"/>
  <c r="AM322" i="18"/>
  <c r="AN321" i="18"/>
  <c r="AN322" i="17"/>
  <c r="AM322" i="17"/>
  <c r="AL322" i="17"/>
  <c r="BO27" i="13"/>
  <c r="BL27" i="13"/>
  <c r="AX27" i="13"/>
  <c r="BA27" i="13" s="1"/>
  <c r="BD27" i="13" s="1"/>
  <c r="AR28" i="13"/>
  <c r="AO28" i="13"/>
  <c r="AL29" i="13"/>
  <c r="AL324" i="18" l="1"/>
  <c r="AM323" i="18"/>
  <c r="AN322" i="18"/>
  <c r="AL323" i="17"/>
  <c r="AN323" i="17"/>
  <c r="AM323" i="17"/>
  <c r="AU28" i="13"/>
  <c r="AI29" i="13" s="1"/>
  <c r="AR29" i="13" s="1"/>
  <c r="AU29" i="13" s="1"/>
  <c r="AI30" i="13" s="1"/>
  <c r="BO28" i="13"/>
  <c r="BL28" i="13"/>
  <c r="AL30" i="13"/>
  <c r="AO29" i="13"/>
  <c r="AM324" i="18" l="1"/>
  <c r="AN323" i="18"/>
  <c r="AL325" i="18"/>
  <c r="AN324" i="17"/>
  <c r="AL324" i="17"/>
  <c r="AM324" i="17"/>
  <c r="AR30" i="13"/>
  <c r="BO30" i="13" s="1"/>
  <c r="BL29" i="13"/>
  <c r="AX28" i="13"/>
  <c r="BA28" i="13" s="1"/>
  <c r="BD28" i="13" s="1"/>
  <c r="AX29" i="13"/>
  <c r="BA29" i="13" s="1"/>
  <c r="BD29" i="13" s="1"/>
  <c r="BO29" i="13"/>
  <c r="AL31" i="13"/>
  <c r="AO30" i="13"/>
  <c r="AU30" i="13" l="1"/>
  <c r="AI31" i="13" s="1"/>
  <c r="BL30" i="13"/>
  <c r="AL326" i="18"/>
  <c r="AM325" i="18"/>
  <c r="AN324" i="18"/>
  <c r="AL325" i="17"/>
  <c r="AN325" i="17"/>
  <c r="AM325" i="17"/>
  <c r="AX30" i="13"/>
  <c r="BA30" i="13" s="1"/>
  <c r="BD30" i="13" s="1"/>
  <c r="AR31" i="13"/>
  <c r="AU31" i="13" s="1"/>
  <c r="AI32" i="13" s="1"/>
  <c r="AR32" i="13" s="1"/>
  <c r="AL32" i="13"/>
  <c r="AO31" i="13"/>
  <c r="AL327" i="18" l="1"/>
  <c r="AN325" i="18"/>
  <c r="AM326" i="18"/>
  <c r="AL326" i="17"/>
  <c r="AM326" i="17"/>
  <c r="AN326" i="17"/>
  <c r="BL31" i="13"/>
  <c r="BO31" i="13"/>
  <c r="AX31" i="13"/>
  <c r="BA31" i="13" s="1"/>
  <c r="BD31" i="13" s="1"/>
  <c r="BO32" i="13"/>
  <c r="BL32" i="13"/>
  <c r="AL33" i="13"/>
  <c r="AU32" i="13"/>
  <c r="AI33" i="13" s="1"/>
  <c r="AO32" i="13"/>
  <c r="AM327" i="18" l="1"/>
  <c r="AL328" i="18"/>
  <c r="AN326" i="18"/>
  <c r="AN327" i="17"/>
  <c r="AL327" i="17"/>
  <c r="AM327" i="17"/>
  <c r="AX32" i="13"/>
  <c r="BA32" i="13" s="1"/>
  <c r="BD32" i="13" s="1"/>
  <c r="AR33" i="13"/>
  <c r="BL33" i="13" s="1"/>
  <c r="AL34" i="13"/>
  <c r="AO33" i="13"/>
  <c r="AN327" i="18" l="1"/>
  <c r="AM328" i="18"/>
  <c r="AL329" i="18"/>
  <c r="AN328" i="17"/>
  <c r="AM328" i="17"/>
  <c r="AL328" i="17"/>
  <c r="BO33" i="13"/>
  <c r="AU33" i="13"/>
  <c r="AI34" i="13" s="1"/>
  <c r="AR34" i="13" s="1"/>
  <c r="BL34" i="13" s="1"/>
  <c r="AL35" i="13"/>
  <c r="AO34" i="13"/>
  <c r="AL330" i="18" l="1"/>
  <c r="AN328" i="18"/>
  <c r="AM329" i="18"/>
  <c r="AL329" i="17"/>
  <c r="AN329" i="17"/>
  <c r="AM329" i="17"/>
  <c r="AU34" i="13"/>
  <c r="AI35" i="13" s="1"/>
  <c r="AR35" i="13" s="1"/>
  <c r="AX33" i="13"/>
  <c r="BA33" i="13" s="1"/>
  <c r="BD33" i="13" s="1"/>
  <c r="BO34" i="13"/>
  <c r="AO35" i="13"/>
  <c r="AL36" i="13"/>
  <c r="AL331" i="18" l="1"/>
  <c r="AN329" i="18"/>
  <c r="AM330" i="18"/>
  <c r="AL330" i="17"/>
  <c r="AM330" i="17"/>
  <c r="AN330" i="17"/>
  <c r="AX34" i="13"/>
  <c r="BA34" i="13" s="1"/>
  <c r="BD34" i="13" s="1"/>
  <c r="BL35" i="13"/>
  <c r="BO35" i="13"/>
  <c r="AU35" i="13"/>
  <c r="AI36" i="13" s="1"/>
  <c r="AR36" i="13" s="1"/>
  <c r="BL36" i="13" s="1"/>
  <c r="AO36" i="13"/>
  <c r="AL37" i="13"/>
  <c r="AM331" i="18" l="1"/>
  <c r="AN330" i="18"/>
  <c r="AL332" i="18"/>
  <c r="AM331" i="17"/>
  <c r="AN331" i="17"/>
  <c r="AL331" i="17"/>
  <c r="AU36" i="13"/>
  <c r="AI37" i="13" s="1"/>
  <c r="AR37" i="13" s="1"/>
  <c r="AX35" i="13"/>
  <c r="BA35" i="13" s="1"/>
  <c r="BD35" i="13" s="1"/>
  <c r="BO36" i="13"/>
  <c r="AO37" i="13"/>
  <c r="AL38" i="13"/>
  <c r="AL333" i="18" l="1"/>
  <c r="AM332" i="18"/>
  <c r="AN331" i="18"/>
  <c r="AN332" i="17"/>
  <c r="AM332" i="17"/>
  <c r="AL332" i="17"/>
  <c r="BL37" i="13"/>
  <c r="BO37" i="13"/>
  <c r="AU37" i="13"/>
  <c r="AI38" i="13" s="1"/>
  <c r="AR38" i="13" s="1"/>
  <c r="AX36" i="13"/>
  <c r="BA36" i="13" s="1"/>
  <c r="BD36" i="13" s="1"/>
  <c r="AL39" i="13"/>
  <c r="AO38" i="13"/>
  <c r="AX37" i="13" l="1"/>
  <c r="BA37" i="13" s="1"/>
  <c r="BD37" i="13" s="1"/>
  <c r="AL334" i="18"/>
  <c r="AM333" i="18"/>
  <c r="AN332" i="18"/>
  <c r="AL333" i="17"/>
  <c r="AN333" i="17"/>
  <c r="AM333" i="17"/>
  <c r="BL38" i="13"/>
  <c r="BO38" i="13"/>
  <c r="AU38" i="13"/>
  <c r="AI39" i="13" s="1"/>
  <c r="AR39" i="13" s="1"/>
  <c r="AU39" i="13" s="1"/>
  <c r="AI40" i="13" s="1"/>
  <c r="AR40" i="13" s="1"/>
  <c r="AO39" i="13"/>
  <c r="AL40" i="13"/>
  <c r="AM334" i="18" l="1"/>
  <c r="AN333" i="18"/>
  <c r="AL335" i="18"/>
  <c r="AN334" i="17"/>
  <c r="AL334" i="17"/>
  <c r="AM334" i="17"/>
  <c r="BO40" i="13"/>
  <c r="BO39" i="13"/>
  <c r="AX39" i="13"/>
  <c r="BA39" i="13" s="1"/>
  <c r="BD39" i="13" s="1"/>
  <c r="BL39" i="13"/>
  <c r="AX38" i="13"/>
  <c r="BA38" i="13" s="1"/>
  <c r="BD38" i="13" s="1"/>
  <c r="BL40" i="13"/>
  <c r="AO40" i="13"/>
  <c r="AL41" i="13"/>
  <c r="AU40" i="13"/>
  <c r="AI41" i="13" s="1"/>
  <c r="AM335" i="18" l="1"/>
  <c r="AN334" i="18"/>
  <c r="AL336" i="18"/>
  <c r="AN335" i="17"/>
  <c r="AM335" i="17"/>
  <c r="AL335" i="17"/>
  <c r="AR41" i="13"/>
  <c r="AU41" i="13" s="1"/>
  <c r="AI42" i="13" s="1"/>
  <c r="AX40" i="13"/>
  <c r="BA40" i="13" s="1"/>
  <c r="BD40" i="13" s="1"/>
  <c r="AL42" i="13"/>
  <c r="AO41" i="13"/>
  <c r="BL41" i="13" l="1"/>
  <c r="BO41" i="13"/>
  <c r="AN335" i="18"/>
  <c r="AL337" i="18"/>
  <c r="AM336" i="18"/>
  <c r="AM336" i="17"/>
  <c r="AN336" i="17"/>
  <c r="AL336" i="17"/>
  <c r="AX41" i="13"/>
  <c r="BA41" i="13" s="1"/>
  <c r="BD41" i="13" s="1"/>
  <c r="AR42" i="13"/>
  <c r="AU42" i="13" s="1"/>
  <c r="AI43" i="13" s="1"/>
  <c r="AO42" i="13"/>
  <c r="AL43" i="13"/>
  <c r="AL338" i="18" l="1"/>
  <c r="AN336" i="18"/>
  <c r="AM337" i="18"/>
  <c r="AL337" i="17"/>
  <c r="AM337" i="17"/>
  <c r="AN337" i="17"/>
  <c r="AR43" i="13"/>
  <c r="AU43" i="13" s="1"/>
  <c r="AI44" i="13" s="1"/>
  <c r="BL42" i="13"/>
  <c r="AX42" i="13"/>
  <c r="BA42" i="13" s="1"/>
  <c r="BD42" i="13" s="1"/>
  <c r="BO42" i="13"/>
  <c r="AO43" i="13"/>
  <c r="AL44" i="13"/>
  <c r="AM338" i="18" l="1"/>
  <c r="AL339" i="18"/>
  <c r="AN337" i="18"/>
  <c r="AL338" i="17"/>
  <c r="AN338" i="17"/>
  <c r="AM338" i="17"/>
  <c r="BL43" i="13"/>
  <c r="BO43" i="13"/>
  <c r="AX43" i="13"/>
  <c r="BA43" i="13" s="1"/>
  <c r="BD43" i="13" s="1"/>
  <c r="AR44" i="13"/>
  <c r="AL45" i="13"/>
  <c r="AO44" i="13"/>
  <c r="AL340" i="18" l="1"/>
  <c r="AN338" i="18"/>
  <c r="AM339" i="18"/>
  <c r="AL339" i="17"/>
  <c r="AN339" i="17"/>
  <c r="AM339" i="17"/>
  <c r="AU44" i="13"/>
  <c r="AI45" i="13" s="1"/>
  <c r="AR45" i="13" s="1"/>
  <c r="AU45" i="13" s="1"/>
  <c r="AI46" i="13" s="1"/>
  <c r="BO44" i="13"/>
  <c r="BL44" i="13"/>
  <c r="AL46" i="13"/>
  <c r="AO45" i="13"/>
  <c r="AM340" i="18" l="1"/>
  <c r="AN339" i="18"/>
  <c r="AL341" i="18"/>
  <c r="AL340" i="17"/>
  <c r="AM340" i="17"/>
  <c r="AN340" i="17"/>
  <c r="BL45" i="13"/>
  <c r="AX44" i="13"/>
  <c r="BA44" i="13" s="1"/>
  <c r="BD44" i="13" s="1"/>
  <c r="AX45" i="13"/>
  <c r="BA45" i="13" s="1"/>
  <c r="BD45" i="13" s="1"/>
  <c r="BO45" i="13"/>
  <c r="AR46" i="13"/>
  <c r="AU46" i="13" s="1"/>
  <c r="AI47" i="13" s="1"/>
  <c r="AO46" i="13"/>
  <c r="AL47" i="13"/>
  <c r="AN340" i="18" l="1"/>
  <c r="AM341" i="18"/>
  <c r="AL342" i="18"/>
  <c r="AM341" i="17"/>
  <c r="AL341" i="17"/>
  <c r="AN341" i="17"/>
  <c r="BL46" i="13"/>
  <c r="AR47" i="13"/>
  <c r="AU47" i="13" s="1"/>
  <c r="AI48" i="13" s="1"/>
  <c r="BO46" i="13"/>
  <c r="AX46" i="13"/>
  <c r="BA46" i="13" s="1"/>
  <c r="BD46" i="13" s="1"/>
  <c r="AL48" i="13"/>
  <c r="AO47" i="13"/>
  <c r="AM342" i="18" l="1"/>
  <c r="AL343" i="18"/>
  <c r="AN341" i="18"/>
  <c r="AL342" i="17"/>
  <c r="AN342" i="17"/>
  <c r="AM342" i="17"/>
  <c r="BL47" i="13"/>
  <c r="BO47" i="13"/>
  <c r="AX47" i="13"/>
  <c r="BA47" i="13" s="1"/>
  <c r="BD47" i="13" s="1"/>
  <c r="AR48" i="13"/>
  <c r="AL49" i="13"/>
  <c r="AO48" i="13"/>
  <c r="AN342" i="18" l="1"/>
  <c r="AM343" i="18"/>
  <c r="AL344" i="18"/>
  <c r="AN343" i="17"/>
  <c r="AM343" i="17"/>
  <c r="AL343" i="17"/>
  <c r="BL48" i="13"/>
  <c r="BO48" i="13"/>
  <c r="AU48" i="13"/>
  <c r="AI49" i="13" s="1"/>
  <c r="AR49" i="13" s="1"/>
  <c r="BL49" i="13" s="1"/>
  <c r="AO49" i="13"/>
  <c r="AL50" i="13"/>
  <c r="AN343" i="18" l="1"/>
  <c r="AL345" i="18"/>
  <c r="AM344" i="18"/>
  <c r="AM344" i="17"/>
  <c r="AL344" i="17"/>
  <c r="AN344" i="17"/>
  <c r="AU49" i="13"/>
  <c r="AI50" i="13" s="1"/>
  <c r="AR50" i="13" s="1"/>
  <c r="AX48" i="13"/>
  <c r="BA48" i="13" s="1"/>
  <c r="BD48" i="13" s="1"/>
  <c r="BO49" i="13"/>
  <c r="AL51" i="13"/>
  <c r="AO50" i="13"/>
  <c r="AM345" i="18" l="1"/>
  <c r="AL346" i="18"/>
  <c r="AN344" i="18"/>
  <c r="AM345" i="17"/>
  <c r="AL345" i="17"/>
  <c r="AN345" i="17"/>
  <c r="AX49" i="13"/>
  <c r="BA49" i="13" s="1"/>
  <c r="BD49" i="13" s="1"/>
  <c r="AU50" i="13"/>
  <c r="AI51" i="13" s="1"/>
  <c r="AR51" i="13" s="1"/>
  <c r="BL51" i="13" s="1"/>
  <c r="BO50" i="13"/>
  <c r="BL50" i="13"/>
  <c r="AL52" i="13"/>
  <c r="AO51" i="13"/>
  <c r="AM346" i="18" l="1"/>
  <c r="AN345" i="18"/>
  <c r="AN346" i="17"/>
  <c r="AM346" i="17"/>
  <c r="AL346" i="17"/>
  <c r="BO51" i="13"/>
  <c r="AX50" i="13"/>
  <c r="BA50" i="13" s="1"/>
  <c r="BD50" i="13" s="1"/>
  <c r="AU51" i="13"/>
  <c r="AI52" i="13" s="1"/>
  <c r="AR52" i="13" s="1"/>
  <c r="AO52" i="13"/>
  <c r="AL53" i="13"/>
  <c r="AN346" i="18" l="1"/>
  <c r="BO52" i="13"/>
  <c r="AU52" i="13"/>
  <c r="AI53" i="13" s="1"/>
  <c r="AR53" i="13" s="1"/>
  <c r="AX51" i="13"/>
  <c r="BA51" i="13" s="1"/>
  <c r="BD51" i="13" s="1"/>
  <c r="BL52" i="13"/>
  <c r="AO53" i="13"/>
  <c r="AL54" i="13"/>
  <c r="AU53" i="13" l="1"/>
  <c r="AI54" i="13" s="1"/>
  <c r="AR54" i="13" s="1"/>
  <c r="AU54" i="13" s="1"/>
  <c r="AI55" i="13" s="1"/>
  <c r="BO53" i="13"/>
  <c r="AX52" i="13"/>
  <c r="BA52" i="13" s="1"/>
  <c r="BD52" i="13" s="1"/>
  <c r="BL53" i="13"/>
  <c r="AO54" i="13"/>
  <c r="AL55" i="13"/>
  <c r="BL54" i="13" l="1"/>
  <c r="AX53" i="13"/>
  <c r="BA53" i="13" s="1"/>
  <c r="BD53" i="13" s="1"/>
  <c r="BO54" i="13"/>
  <c r="AX54" i="13"/>
  <c r="BA54" i="13" s="1"/>
  <c r="BD54" i="13" s="1"/>
  <c r="AR55" i="13"/>
  <c r="AO55" i="13"/>
  <c r="AL56" i="13"/>
  <c r="AU55" i="13" l="1"/>
  <c r="AI56" i="13" s="1"/>
  <c r="AR56" i="13" s="1"/>
  <c r="BO55" i="13"/>
  <c r="BL55" i="13"/>
  <c r="AO56" i="13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O270" i="13" s="1"/>
  <c r="AO271" i="13" s="1"/>
  <c r="AO272" i="13" s="1"/>
  <c r="AO273" i="13" s="1"/>
  <c r="AO274" i="13" s="1"/>
  <c r="AO275" i="13" s="1"/>
  <c r="AO276" i="13" s="1"/>
  <c r="AO277" i="13" s="1"/>
  <c r="AO278" i="13" s="1"/>
  <c r="AO279" i="13" s="1"/>
  <c r="AO280" i="13" s="1"/>
  <c r="AO281" i="13" s="1"/>
  <c r="AO282" i="13" s="1"/>
  <c r="AO283" i="13" s="1"/>
  <c r="AO284" i="13" s="1"/>
  <c r="AO285" i="13" s="1"/>
  <c r="AO286" i="13" s="1"/>
  <c r="AO287" i="13" s="1"/>
  <c r="AO288" i="13" s="1"/>
  <c r="AO289" i="13" s="1"/>
  <c r="AO290" i="13" s="1"/>
  <c r="AO291" i="13" s="1"/>
  <c r="AO292" i="13" s="1"/>
  <c r="AO293" i="13" s="1"/>
  <c r="AO294" i="13" s="1"/>
  <c r="AO295" i="13" s="1"/>
  <c r="AO296" i="13" s="1"/>
  <c r="AO297" i="13" s="1"/>
  <c r="AO298" i="13" s="1"/>
  <c r="AO299" i="13" s="1"/>
  <c r="AO300" i="13" s="1"/>
  <c r="AO301" i="13" s="1"/>
  <c r="AO302" i="13" s="1"/>
  <c r="AO303" i="13" s="1"/>
  <c r="AO304" i="13" s="1"/>
  <c r="AO305" i="13" s="1"/>
  <c r="AO306" i="13" s="1"/>
  <c r="AO307" i="13" s="1"/>
  <c r="AO308" i="13" s="1"/>
  <c r="AO309" i="13" s="1"/>
  <c r="AO310" i="13" s="1"/>
  <c r="AO311" i="13" s="1"/>
  <c r="AO312" i="13" s="1"/>
  <c r="AO313" i="13" s="1"/>
  <c r="AO314" i="13" s="1"/>
  <c r="AO315" i="13" s="1"/>
  <c r="AO316" i="13" s="1"/>
  <c r="AO317" i="13" s="1"/>
  <c r="AO318" i="13" s="1"/>
  <c r="AO319" i="13" s="1"/>
  <c r="AO320" i="13" s="1"/>
  <c r="AO321" i="13" s="1"/>
  <c r="AO322" i="13" s="1"/>
  <c r="AO323" i="13" s="1"/>
  <c r="AO324" i="13" s="1"/>
  <c r="AO325" i="13" s="1"/>
  <c r="AO326" i="13" s="1"/>
  <c r="AO327" i="13" s="1"/>
  <c r="AO328" i="13" s="1"/>
  <c r="AO329" i="13" s="1"/>
  <c r="AO330" i="13" s="1"/>
  <c r="AO331" i="13" s="1"/>
  <c r="AO332" i="13" s="1"/>
  <c r="AO333" i="13" s="1"/>
  <c r="AO334" i="13" s="1"/>
  <c r="AO335" i="13" s="1"/>
  <c r="AO336" i="13" s="1"/>
  <c r="AO337" i="13" s="1"/>
  <c r="AO338" i="13" s="1"/>
  <c r="AO339" i="13" s="1"/>
  <c r="AO340" i="13" s="1"/>
  <c r="AO341" i="13" s="1"/>
  <c r="AO342" i="13" s="1"/>
  <c r="AO343" i="13" s="1"/>
  <c r="AO344" i="13" s="1"/>
  <c r="AO345" i="13" s="1"/>
  <c r="AO346" i="13" s="1"/>
  <c r="AX55" i="13" l="1"/>
  <c r="BA55" i="13" s="1"/>
  <c r="BD55" i="13" s="1"/>
  <c r="BL56" i="13"/>
  <c r="BO56" i="13"/>
  <c r="AL57" i="13"/>
  <c r="AL58" i="13" s="1"/>
  <c r="AU56" i="13"/>
  <c r="AI57" i="13" s="1"/>
  <c r="AR57" i="13" s="1"/>
  <c r="AX56" i="13" l="1"/>
  <c r="BA56" i="13" s="1"/>
  <c r="BD56" i="13" s="1"/>
  <c r="BO57" i="13"/>
  <c r="AL59" i="13"/>
  <c r="BL57" i="13"/>
  <c r="AU57" i="13"/>
  <c r="AI58" i="13" s="1"/>
  <c r="H57" i="13"/>
  <c r="BR57" i="13" s="1"/>
  <c r="AX57" i="13" l="1"/>
  <c r="BA57" i="13" s="1"/>
  <c r="BD57" i="13" s="1"/>
  <c r="AR58" i="13"/>
  <c r="H58" i="13" s="1"/>
  <c r="BR58" i="13" s="1"/>
  <c r="AL60" i="13"/>
  <c r="Q57" i="13"/>
  <c r="Z58" i="13" s="1"/>
  <c r="F268" i="20" s="1"/>
  <c r="K57" i="13"/>
  <c r="H269" i="20" l="1"/>
  <c r="K269" i="20"/>
  <c r="J269" i="20"/>
  <c r="I269" i="20"/>
  <c r="G269" i="20"/>
  <c r="BL58" i="13"/>
  <c r="N57" i="13"/>
  <c r="BU57" i="13"/>
  <c r="AU58" i="13"/>
  <c r="AI59" i="13" s="1"/>
  <c r="AR59" i="13" s="1"/>
  <c r="BL59" i="13" s="1"/>
  <c r="BO58" i="13"/>
  <c r="AL61" i="13"/>
  <c r="BH58" i="13"/>
  <c r="K58" i="13"/>
  <c r="Q58" i="13"/>
  <c r="Z59" i="13" s="1"/>
  <c r="F269" i="20" s="1"/>
  <c r="G270" i="20" l="1"/>
  <c r="L269" i="20"/>
  <c r="G169" i="12" s="1"/>
  <c r="J270" i="20"/>
  <c r="I270" i="20"/>
  <c r="K270" i="20"/>
  <c r="H270" i="20"/>
  <c r="AX58" i="13"/>
  <c r="BA58" i="13" s="1"/>
  <c r="BD58" i="13" s="1"/>
  <c r="BO59" i="13"/>
  <c r="N58" i="13"/>
  <c r="BU58" i="13"/>
  <c r="I269" i="7"/>
  <c r="AL62" i="13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L270" i="13" s="1"/>
  <c r="AL271" i="13" s="1"/>
  <c r="AL272" i="13" s="1"/>
  <c r="AL273" i="13" s="1"/>
  <c r="AL274" i="13" s="1"/>
  <c r="AL275" i="13" s="1"/>
  <c r="AL276" i="13" s="1"/>
  <c r="AL277" i="13" s="1"/>
  <c r="AL278" i="13" s="1"/>
  <c r="AL279" i="13" s="1"/>
  <c r="AL280" i="13" s="1"/>
  <c r="AL281" i="13" s="1"/>
  <c r="AL282" i="13" s="1"/>
  <c r="AL283" i="13" s="1"/>
  <c r="AL284" i="13" s="1"/>
  <c r="AL285" i="13" s="1"/>
  <c r="AL286" i="13" s="1"/>
  <c r="AL287" i="13" s="1"/>
  <c r="AL288" i="13" s="1"/>
  <c r="AL289" i="13" s="1"/>
  <c r="AL290" i="13" s="1"/>
  <c r="AL291" i="13" s="1"/>
  <c r="AL292" i="13" s="1"/>
  <c r="AL293" i="13" s="1"/>
  <c r="AL294" i="13" s="1"/>
  <c r="AL295" i="13" s="1"/>
  <c r="AL296" i="13" s="1"/>
  <c r="AL297" i="13" s="1"/>
  <c r="AL298" i="13" s="1"/>
  <c r="AL299" i="13" s="1"/>
  <c r="AL300" i="13" s="1"/>
  <c r="AL301" i="13" s="1"/>
  <c r="AL302" i="13" s="1"/>
  <c r="AL303" i="13" s="1"/>
  <c r="AL304" i="13" s="1"/>
  <c r="AL305" i="13" s="1"/>
  <c r="AL306" i="13" s="1"/>
  <c r="AL307" i="13" s="1"/>
  <c r="AL308" i="13" s="1"/>
  <c r="AL309" i="13" s="1"/>
  <c r="AL310" i="13" s="1"/>
  <c r="AL311" i="13" s="1"/>
  <c r="AL312" i="13" s="1"/>
  <c r="AL313" i="13" s="1"/>
  <c r="AL314" i="13" s="1"/>
  <c r="AL315" i="13" s="1"/>
  <c r="AL316" i="13" s="1"/>
  <c r="AL317" i="13" s="1"/>
  <c r="AL318" i="13" s="1"/>
  <c r="AL319" i="13" s="1"/>
  <c r="AL320" i="13" s="1"/>
  <c r="AL321" i="13" s="1"/>
  <c r="AL322" i="13" s="1"/>
  <c r="AL323" i="13" s="1"/>
  <c r="AL324" i="13" s="1"/>
  <c r="AL325" i="13" s="1"/>
  <c r="AL326" i="13" s="1"/>
  <c r="AL327" i="13" s="1"/>
  <c r="AL328" i="13" s="1"/>
  <c r="AL329" i="13" s="1"/>
  <c r="AL330" i="13" s="1"/>
  <c r="AL331" i="13" s="1"/>
  <c r="AL332" i="13" s="1"/>
  <c r="AL333" i="13" s="1"/>
  <c r="AL334" i="13" s="1"/>
  <c r="AL335" i="13" s="1"/>
  <c r="AL336" i="13" s="1"/>
  <c r="AL337" i="13" s="1"/>
  <c r="AL338" i="13" s="1"/>
  <c r="AL339" i="13" s="1"/>
  <c r="AL340" i="13" s="1"/>
  <c r="AL341" i="13" s="1"/>
  <c r="AL342" i="13" s="1"/>
  <c r="AL343" i="13" s="1"/>
  <c r="AL344" i="13" s="1"/>
  <c r="AL345" i="13" s="1"/>
  <c r="AL346" i="13" s="1"/>
  <c r="K269" i="7"/>
  <c r="J269" i="7"/>
  <c r="H269" i="7"/>
  <c r="G269" i="7"/>
  <c r="BH59" i="13"/>
  <c r="AU59" i="13"/>
  <c r="AI60" i="13" s="1"/>
  <c r="AR60" i="13" s="1"/>
  <c r="H59" i="13"/>
  <c r="BR59" i="13" s="1"/>
  <c r="L270" i="20" l="1"/>
  <c r="G170" i="12" s="1"/>
  <c r="AX59" i="13"/>
  <c r="BA59" i="13" s="1"/>
  <c r="BD59" i="13" s="1"/>
  <c r="K270" i="7"/>
  <c r="I270" i="7"/>
  <c r="G270" i="7"/>
  <c r="L269" i="7"/>
  <c r="J270" i="7"/>
  <c r="H270" i="7"/>
  <c r="BL60" i="13"/>
  <c r="K59" i="13"/>
  <c r="N59" i="13" s="1"/>
  <c r="Q59" i="13"/>
  <c r="Z60" i="13" s="1"/>
  <c r="BO60" i="13" l="1"/>
  <c r="F270" i="20"/>
  <c r="H169" i="12"/>
  <c r="I169" i="12" s="1"/>
  <c r="H169" i="15"/>
  <c r="I169" i="15" s="1"/>
  <c r="G169" i="16"/>
  <c r="H169" i="16" s="1"/>
  <c r="I169" i="16" s="1"/>
  <c r="L270" i="7"/>
  <c r="BH60" i="13"/>
  <c r="H60" i="13"/>
  <c r="BR60" i="13" s="1"/>
  <c r="AU60" i="13"/>
  <c r="J271" i="20" l="1"/>
  <c r="H271" i="20"/>
  <c r="I271" i="20"/>
  <c r="K271" i="20"/>
  <c r="G271" i="20"/>
  <c r="BU59" i="17"/>
  <c r="BW59" i="17"/>
  <c r="BV59" i="17"/>
  <c r="BW59" i="18"/>
  <c r="BV59" i="18"/>
  <c r="BU59" i="18"/>
  <c r="J170" i="16"/>
  <c r="J170" i="15"/>
  <c r="H170" i="12"/>
  <c r="I170" i="12" s="1"/>
  <c r="G170" i="16"/>
  <c r="H170" i="16" s="1"/>
  <c r="I170" i="16" s="1"/>
  <c r="H170" i="15"/>
  <c r="I170" i="15" s="1"/>
  <c r="BV59" i="13"/>
  <c r="BU59" i="13"/>
  <c r="BW59" i="13"/>
  <c r="AI61" i="13"/>
  <c r="AX60" i="13"/>
  <c r="BA60" i="13" s="1"/>
  <c r="BD60" i="13" s="1"/>
  <c r="I271" i="7"/>
  <c r="J170" i="12"/>
  <c r="K271" i="7"/>
  <c r="G271" i="7"/>
  <c r="J271" i="7"/>
  <c r="H271" i="7"/>
  <c r="Q60" i="13"/>
  <c r="Z61" i="13" s="1"/>
  <c r="F271" i="20" s="1"/>
  <c r="K60" i="13"/>
  <c r="N60" i="13" s="1"/>
  <c r="K272" i="20" l="1"/>
  <c r="I272" i="20"/>
  <c r="L271" i="20"/>
  <c r="G171" i="12" s="1"/>
  <c r="G272" i="20"/>
  <c r="H272" i="20"/>
  <c r="J272" i="20"/>
  <c r="BU60" i="18"/>
  <c r="AR61" i="18" s="1"/>
  <c r="BW60" i="18"/>
  <c r="AT61" i="18" s="1"/>
  <c r="BV60" i="18"/>
  <c r="AS61" i="18" s="1"/>
  <c r="BU60" i="17"/>
  <c r="AR61" i="17" s="1"/>
  <c r="BV60" i="17"/>
  <c r="AS61" i="17" s="1"/>
  <c r="BW60" i="17"/>
  <c r="AT61" i="17" s="1"/>
  <c r="J171" i="15"/>
  <c r="J171" i="16"/>
  <c r="BW60" i="13"/>
  <c r="AT61" i="13" s="1"/>
  <c r="BV60" i="13"/>
  <c r="AS61" i="13" s="1"/>
  <c r="BU60" i="13"/>
  <c r="AR61" i="13" s="1"/>
  <c r="J171" i="12"/>
  <c r="L271" i="7"/>
  <c r="L272" i="20" l="1"/>
  <c r="G172" i="12" s="1"/>
  <c r="BM61" i="18"/>
  <c r="AV61" i="18"/>
  <c r="AJ62" i="18" s="1"/>
  <c r="I61" i="18"/>
  <c r="BP61" i="18"/>
  <c r="BO61" i="17"/>
  <c r="H61" i="17"/>
  <c r="BL61" i="17"/>
  <c r="AU61" i="17"/>
  <c r="AI62" i="17" s="1"/>
  <c r="J61" i="18"/>
  <c r="BQ61" i="18"/>
  <c r="AW61" i="18"/>
  <c r="AK62" i="18" s="1"/>
  <c r="BN61" i="18"/>
  <c r="I61" i="17"/>
  <c r="AV61" i="17"/>
  <c r="AJ62" i="17" s="1"/>
  <c r="BP61" i="17"/>
  <c r="BM61" i="17"/>
  <c r="H171" i="12"/>
  <c r="I171" i="12" s="1"/>
  <c r="J172" i="12" s="1"/>
  <c r="G171" i="16"/>
  <c r="H171" i="16" s="1"/>
  <c r="I171" i="16" s="1"/>
  <c r="J172" i="16" s="1"/>
  <c r="H171" i="15"/>
  <c r="I171" i="15" s="1"/>
  <c r="BO61" i="18"/>
  <c r="H61" i="18"/>
  <c r="AU61" i="18"/>
  <c r="AI62" i="18" s="1"/>
  <c r="BL61" i="18"/>
  <c r="AW61" i="17"/>
  <c r="AK62" i="17" s="1"/>
  <c r="BQ61" i="17"/>
  <c r="BN61" i="17"/>
  <c r="J61" i="17"/>
  <c r="BH61" i="13"/>
  <c r="AZ61" i="18" l="1"/>
  <c r="BC61" i="18" s="1"/>
  <c r="AX61" i="17"/>
  <c r="BA61" i="17" s="1"/>
  <c r="AX61" i="18"/>
  <c r="BA61" i="18" s="1"/>
  <c r="L61" i="17"/>
  <c r="R61" i="17"/>
  <c r="AA62" i="17" s="1"/>
  <c r="S61" i="18"/>
  <c r="AB62" i="18" s="1"/>
  <c r="M61" i="18"/>
  <c r="L61" i="18"/>
  <c r="R61" i="18"/>
  <c r="AA62" i="18" s="1"/>
  <c r="AZ61" i="17"/>
  <c r="BC61" i="17" s="1"/>
  <c r="AY61" i="17"/>
  <c r="BB61" i="17" s="1"/>
  <c r="M61" i="17"/>
  <c r="S61" i="17"/>
  <c r="AB62" i="17" s="1"/>
  <c r="BR61" i="17"/>
  <c r="BS62" i="17" s="1"/>
  <c r="K61" i="17"/>
  <c r="Q61" i="17"/>
  <c r="Z62" i="17" s="1"/>
  <c r="F272" i="19" s="1"/>
  <c r="BR61" i="18"/>
  <c r="BS62" i="18" s="1"/>
  <c r="Q61" i="18"/>
  <c r="Z62" i="18" s="1"/>
  <c r="K61" i="18"/>
  <c r="J172" i="15"/>
  <c r="AY61" i="18"/>
  <c r="BB61" i="18" s="1"/>
  <c r="AU61" i="13"/>
  <c r="AI62" i="13" s="1"/>
  <c r="BO61" i="13"/>
  <c r="BL61" i="13"/>
  <c r="H61" i="13"/>
  <c r="AV61" i="13"/>
  <c r="AY61" i="13" s="1"/>
  <c r="BP61" i="13"/>
  <c r="BQ61" i="13"/>
  <c r="AW61" i="13"/>
  <c r="AK62" i="13" s="1"/>
  <c r="J61" i="13"/>
  <c r="F272" i="7" l="1"/>
  <c r="N61" i="18"/>
  <c r="BU61" i="18"/>
  <c r="AR62" i="18" s="1"/>
  <c r="P61" i="18"/>
  <c r="BW61" i="18"/>
  <c r="AT62" i="18" s="1"/>
  <c r="O61" i="18"/>
  <c r="BV61" i="18"/>
  <c r="P61" i="17"/>
  <c r="BW61" i="17"/>
  <c r="O61" i="17"/>
  <c r="BV61" i="17"/>
  <c r="AS62" i="17" s="1"/>
  <c r="N61" i="17"/>
  <c r="BU61" i="17"/>
  <c r="AR62" i="17" s="1"/>
  <c r="BH62" i="18"/>
  <c r="BD61" i="18"/>
  <c r="BH62" i="17"/>
  <c r="BB61" i="13"/>
  <c r="AZ61" i="13"/>
  <c r="AX61" i="13"/>
  <c r="Q61" i="13"/>
  <c r="Z62" i="13" s="1"/>
  <c r="K61" i="13"/>
  <c r="M61" i="13"/>
  <c r="S61" i="13"/>
  <c r="AS62" i="18" l="1"/>
  <c r="BP62" i="18" s="1"/>
  <c r="AT62" i="17"/>
  <c r="AW62" i="17" s="1"/>
  <c r="AK63" i="17" s="1"/>
  <c r="BO62" i="17"/>
  <c r="BL62" i="17"/>
  <c r="H62" i="17"/>
  <c r="AU62" i="17"/>
  <c r="AI63" i="17" s="1"/>
  <c r="BL62" i="18"/>
  <c r="H62" i="18"/>
  <c r="AU62" i="18"/>
  <c r="AI63" i="18" s="1"/>
  <c r="BO62" i="18"/>
  <c r="BP62" i="17"/>
  <c r="I62" i="17"/>
  <c r="BM62" i="17"/>
  <c r="AV62" i="17"/>
  <c r="AJ63" i="17" s="1"/>
  <c r="BQ62" i="18"/>
  <c r="J62" i="18"/>
  <c r="AW62" i="18"/>
  <c r="AK63" i="18" s="1"/>
  <c r="BN62" i="18"/>
  <c r="BW61" i="13"/>
  <c r="BU61" i="13"/>
  <c r="AR62" i="13" s="1"/>
  <c r="BC61" i="13"/>
  <c r="BA61" i="13"/>
  <c r="N61" i="13"/>
  <c r="P61" i="13"/>
  <c r="I62" i="18" l="1"/>
  <c r="R62" i="18" s="1"/>
  <c r="AA63" i="18" s="1"/>
  <c r="BN62" i="17"/>
  <c r="BQ62" i="17"/>
  <c r="J62" i="17"/>
  <c r="M62" i="17" s="1"/>
  <c r="AV62" i="18"/>
  <c r="BM62" i="18"/>
  <c r="S62" i="17"/>
  <c r="AB63" i="17" s="1"/>
  <c r="P62" i="17"/>
  <c r="L62" i="18"/>
  <c r="AZ62" i="17"/>
  <c r="BC62" i="17" s="1"/>
  <c r="AX62" i="17"/>
  <c r="BA62" i="17" s="1"/>
  <c r="AZ62" i="18"/>
  <c r="BC62" i="18" s="1"/>
  <c r="AY62" i="17"/>
  <c r="BB62" i="17" s="1"/>
  <c r="BD61" i="13"/>
  <c r="Q62" i="18"/>
  <c r="Z63" i="18" s="1"/>
  <c r="K62" i="18"/>
  <c r="BR62" i="18"/>
  <c r="BS63" i="18" s="1"/>
  <c r="L62" i="17"/>
  <c r="R62" i="17"/>
  <c r="AA63" i="17" s="1"/>
  <c r="K62" i="17"/>
  <c r="Q62" i="17"/>
  <c r="Z63" i="17" s="1"/>
  <c r="S62" i="18"/>
  <c r="AB63" i="18" s="1"/>
  <c r="M62" i="18"/>
  <c r="AX62" i="18"/>
  <c r="BA62" i="18" s="1"/>
  <c r="H272" i="7"/>
  <c r="AJ62" i="13"/>
  <c r="I61" i="13"/>
  <c r="K272" i="7"/>
  <c r="J272" i="7"/>
  <c r="G272" i="7"/>
  <c r="I272" i="7"/>
  <c r="BR62" i="17" l="1"/>
  <c r="BS63" i="17" s="1"/>
  <c r="F273" i="19"/>
  <c r="AJ63" i="18"/>
  <c r="AY62" i="18"/>
  <c r="BB62" i="18" s="1"/>
  <c r="BD62" i="18" s="1"/>
  <c r="F273" i="7"/>
  <c r="N62" i="18"/>
  <c r="P62" i="18"/>
  <c r="O62" i="18"/>
  <c r="N62" i="17"/>
  <c r="O62" i="17"/>
  <c r="BH63" i="17"/>
  <c r="BH63" i="18"/>
  <c r="AU62" i="13"/>
  <c r="AX62" i="13" s="1"/>
  <c r="H62" i="13"/>
  <c r="BO62" i="13"/>
  <c r="R61" i="13"/>
  <c r="BR61" i="13"/>
  <c r="BS62" i="13" s="1"/>
  <c r="L61" i="13"/>
  <c r="L272" i="7"/>
  <c r="H172" i="12" l="1"/>
  <c r="I172" i="12" s="1"/>
  <c r="G172" i="16"/>
  <c r="H172" i="16" s="1"/>
  <c r="I172" i="16" s="1"/>
  <c r="H172" i="15"/>
  <c r="I172" i="15" s="1"/>
  <c r="BV61" i="13"/>
  <c r="BA62" i="13"/>
  <c r="K62" i="13"/>
  <c r="Q62" i="13"/>
  <c r="O61" i="13"/>
  <c r="AI63" i="13"/>
  <c r="AA62" i="13"/>
  <c r="BJ61" i="13"/>
  <c r="AS62" i="13" l="1"/>
  <c r="J173" i="16"/>
  <c r="BW62" i="18"/>
  <c r="AT63" i="18" s="1"/>
  <c r="BU62" i="18"/>
  <c r="AR63" i="18" s="1"/>
  <c r="BV62" i="18"/>
  <c r="AS63" i="18" s="1"/>
  <c r="J173" i="15"/>
  <c r="BW62" i="17"/>
  <c r="AT63" i="17" s="1"/>
  <c r="BU62" i="17"/>
  <c r="AR63" i="17" s="1"/>
  <c r="BV62" i="17"/>
  <c r="AS63" i="17" s="1"/>
  <c r="K273" i="7"/>
  <c r="N62" i="13"/>
  <c r="BU62" i="13"/>
  <c r="G273" i="7"/>
  <c r="BM61" i="13"/>
  <c r="J173" i="12"/>
  <c r="I273" i="7"/>
  <c r="BK61" i="13"/>
  <c r="AT62" i="13" s="1"/>
  <c r="AB62" i="13"/>
  <c r="F272" i="20" s="1"/>
  <c r="J273" i="7"/>
  <c r="J273" i="19" l="1"/>
  <c r="I273" i="19"/>
  <c r="K273" i="19"/>
  <c r="H273" i="19"/>
  <c r="G273" i="19"/>
  <c r="J273" i="20"/>
  <c r="I273" i="20"/>
  <c r="K273" i="20"/>
  <c r="H273" i="20"/>
  <c r="G273" i="20"/>
  <c r="H273" i="7"/>
  <c r="L273" i="7" s="1"/>
  <c r="BN63" i="17"/>
  <c r="J63" i="17"/>
  <c r="BQ63" i="17"/>
  <c r="AW63" i="17"/>
  <c r="AK64" i="17" s="1"/>
  <c r="BO63" i="17"/>
  <c r="AU63" i="17"/>
  <c r="AI64" i="17" s="1"/>
  <c r="BL63" i="17"/>
  <c r="H63" i="17"/>
  <c r="BQ63" i="18"/>
  <c r="AW63" i="18"/>
  <c r="AK64" i="18" s="1"/>
  <c r="J63" i="18"/>
  <c r="BN63" i="18"/>
  <c r="BO63" i="18"/>
  <c r="AU63" i="18"/>
  <c r="AI64" i="18" s="1"/>
  <c r="BL63" i="18"/>
  <c r="H63" i="18"/>
  <c r="AV63" i="18"/>
  <c r="AJ64" i="18" s="1"/>
  <c r="BM63" i="18"/>
  <c r="BP63" i="18"/>
  <c r="I63" i="18"/>
  <c r="I63" i="17"/>
  <c r="AV63" i="17"/>
  <c r="AJ64" i="17" s="1"/>
  <c r="BM63" i="17"/>
  <c r="BP63" i="17"/>
  <c r="AW62" i="13"/>
  <c r="AZ62" i="13" s="1"/>
  <c r="AV62" i="13"/>
  <c r="AY62" i="13" s="1"/>
  <c r="BQ62" i="13"/>
  <c r="BP62" i="13"/>
  <c r="I62" i="13"/>
  <c r="L62" i="13" s="1"/>
  <c r="BN61" i="13"/>
  <c r="AY63" i="18" l="1"/>
  <c r="BB63" i="18" s="1"/>
  <c r="AY63" i="17"/>
  <c r="BB63" i="17" s="1"/>
  <c r="AX63" i="18"/>
  <c r="BA63" i="18" s="1"/>
  <c r="L273" i="19"/>
  <c r="G173" i="15" s="1"/>
  <c r="H173" i="15" s="1"/>
  <c r="I173" i="15" s="1"/>
  <c r="AZ63" i="17"/>
  <c r="BC63" i="17" s="1"/>
  <c r="AX63" i="17"/>
  <c r="BA63" i="17" s="1"/>
  <c r="L273" i="20"/>
  <c r="G173" i="12" s="1"/>
  <c r="H173" i="12" s="1"/>
  <c r="I173" i="12" s="1"/>
  <c r="BR63" i="17"/>
  <c r="BS64" i="17" s="1"/>
  <c r="K63" i="17"/>
  <c r="N63" i="17" s="1"/>
  <c r="Q63" i="17"/>
  <c r="Z64" i="17" s="1"/>
  <c r="S63" i="17"/>
  <c r="AB64" i="17" s="1"/>
  <c r="M63" i="17"/>
  <c r="P63" i="17" s="1"/>
  <c r="R63" i="17"/>
  <c r="AA64" i="17" s="1"/>
  <c r="L63" i="17"/>
  <c r="O63" i="17" s="1"/>
  <c r="S63" i="18"/>
  <c r="AB64" i="18" s="1"/>
  <c r="M63" i="18"/>
  <c r="P63" i="18" s="1"/>
  <c r="R63" i="18"/>
  <c r="AA64" i="18" s="1"/>
  <c r="L63" i="18"/>
  <c r="O63" i="18" s="1"/>
  <c r="K63" i="18"/>
  <c r="N63" i="18" s="1"/>
  <c r="Q63" i="18"/>
  <c r="Z64" i="18" s="1"/>
  <c r="BR63" i="18"/>
  <c r="BS64" i="18" s="1"/>
  <c r="AZ63" i="18"/>
  <c r="BC63" i="18" s="1"/>
  <c r="G173" i="16"/>
  <c r="H173" i="16" s="1"/>
  <c r="I173" i="16" s="1"/>
  <c r="BV62" i="13"/>
  <c r="BB62" i="13"/>
  <c r="BC62" i="13"/>
  <c r="O62" i="13"/>
  <c r="R62" i="13"/>
  <c r="J62" i="13"/>
  <c r="F274" i="19" l="1"/>
  <c r="F274" i="7"/>
  <c r="BU63" i="18"/>
  <c r="AR64" i="18" s="1"/>
  <c r="BV63" i="18"/>
  <c r="AS64" i="18" s="1"/>
  <c r="BW63" i="18"/>
  <c r="AT64" i="18" s="1"/>
  <c r="BV63" i="17"/>
  <c r="AS64" i="17" s="1"/>
  <c r="BU63" i="17"/>
  <c r="AR64" i="17" s="1"/>
  <c r="BW63" i="17"/>
  <c r="AT64" i="17" s="1"/>
  <c r="BD63" i="18"/>
  <c r="BH64" i="18"/>
  <c r="BH64" i="17"/>
  <c r="J174" i="16"/>
  <c r="J174" i="15"/>
  <c r="BD62" i="13"/>
  <c r="BD62" i="17" s="1"/>
  <c r="AJ63" i="13"/>
  <c r="J174" i="12"/>
  <c r="S62" i="13"/>
  <c r="M62" i="13"/>
  <c r="BR62" i="13"/>
  <c r="BS63" i="13" s="1"/>
  <c r="BL64" i="18" l="1"/>
  <c r="BO64" i="18"/>
  <c r="H64" i="18"/>
  <c r="AU64" i="18"/>
  <c r="AI65" i="18" s="1"/>
  <c r="AU64" i="17"/>
  <c r="AI65" i="17" s="1"/>
  <c r="BO64" i="17"/>
  <c r="H64" i="17"/>
  <c r="BL64" i="17"/>
  <c r="BN64" i="18"/>
  <c r="BQ64" i="18"/>
  <c r="AW64" i="18"/>
  <c r="AK65" i="18" s="1"/>
  <c r="J64" i="18"/>
  <c r="J64" i="17"/>
  <c r="BN64" i="17"/>
  <c r="BQ64" i="17"/>
  <c r="AW64" i="17"/>
  <c r="AK65" i="17" s="1"/>
  <c r="AV64" i="17"/>
  <c r="AJ65" i="17" s="1"/>
  <c r="BM64" i="17"/>
  <c r="BP64" i="17"/>
  <c r="I64" i="17"/>
  <c r="BM64" i="18"/>
  <c r="AV64" i="18"/>
  <c r="AJ65" i="18" s="1"/>
  <c r="BP64" i="18"/>
  <c r="I64" i="18"/>
  <c r="BW62" i="13"/>
  <c r="P62" i="13"/>
  <c r="Z63" i="13"/>
  <c r="BJ62" i="13"/>
  <c r="AS63" i="13" s="1"/>
  <c r="AX64" i="17" l="1"/>
  <c r="BA64" i="17" s="1"/>
  <c r="AZ64" i="17"/>
  <c r="BC64" i="17" s="1"/>
  <c r="AX64" i="18"/>
  <c r="BA64" i="18" s="1"/>
  <c r="AY64" i="18"/>
  <c r="BB64" i="18" s="1"/>
  <c r="R64" i="18"/>
  <c r="AA65" i="18" s="1"/>
  <c r="L64" i="18"/>
  <c r="O64" i="18" s="1"/>
  <c r="K64" i="18"/>
  <c r="N64" i="18" s="1"/>
  <c r="Q64" i="18"/>
  <c r="Z65" i="18" s="1"/>
  <c r="BR64" i="18"/>
  <c r="BS65" i="18" s="1"/>
  <c r="AZ64" i="18"/>
  <c r="BC64" i="18" s="1"/>
  <c r="L64" i="17"/>
  <c r="O64" i="17" s="1"/>
  <c r="R64" i="17"/>
  <c r="AA65" i="17" s="1"/>
  <c r="S64" i="18"/>
  <c r="AB65" i="18" s="1"/>
  <c r="M64" i="18"/>
  <c r="P64" i="18" s="1"/>
  <c r="M64" i="17"/>
  <c r="P64" i="17" s="1"/>
  <c r="S64" i="17"/>
  <c r="AB65" i="17" s="1"/>
  <c r="Q64" i="17"/>
  <c r="Z65" i="17" s="1"/>
  <c r="K64" i="17"/>
  <c r="N64" i="17" s="1"/>
  <c r="BR64" i="17"/>
  <c r="BS65" i="17" s="1"/>
  <c r="AY64" i="17"/>
  <c r="BB64" i="17" s="1"/>
  <c r="AV63" i="13"/>
  <c r="AY63" i="13" s="1"/>
  <c r="AK63" i="13"/>
  <c r="BM62" i="13"/>
  <c r="AB63" i="13"/>
  <c r="BK62" i="13"/>
  <c r="BH62" i="13"/>
  <c r="BI62" i="13"/>
  <c r="AR63" i="13" s="1"/>
  <c r="AA63" i="13"/>
  <c r="F275" i="7" l="1"/>
  <c r="AT63" i="13"/>
  <c r="AW63" i="13" s="1"/>
  <c r="AZ63" i="13" s="1"/>
  <c r="F273" i="20"/>
  <c r="H274" i="20" s="1"/>
  <c r="F275" i="19"/>
  <c r="BD64" i="18"/>
  <c r="I274" i="19"/>
  <c r="H274" i="19"/>
  <c r="G274" i="19"/>
  <c r="K274" i="19"/>
  <c r="J274" i="19"/>
  <c r="BH65" i="17"/>
  <c r="BH65" i="18"/>
  <c r="BB63" i="13"/>
  <c r="AU63" i="13"/>
  <c r="AX63" i="13" s="1"/>
  <c r="BP63" i="13"/>
  <c r="BJ63" i="13"/>
  <c r="BM63" i="13" s="1"/>
  <c r="BL62" i="13"/>
  <c r="I63" i="13"/>
  <c r="BN62" i="13"/>
  <c r="I274" i="20" l="1"/>
  <c r="K274" i="20"/>
  <c r="G274" i="20"/>
  <c r="J274" i="20"/>
  <c r="L274" i="19"/>
  <c r="G174" i="15" s="1"/>
  <c r="BA63" i="13"/>
  <c r="BC63" i="13"/>
  <c r="BQ63" i="13"/>
  <c r="BO63" i="13"/>
  <c r="H274" i="7"/>
  <c r="G274" i="7"/>
  <c r="K274" i="7"/>
  <c r="I274" i="7"/>
  <c r="J274" i="7"/>
  <c r="BI63" i="13"/>
  <c r="BL63" i="13" s="1"/>
  <c r="R63" i="13"/>
  <c r="AA64" i="13" s="1"/>
  <c r="L63" i="13"/>
  <c r="H63" i="13"/>
  <c r="J63" i="13"/>
  <c r="L274" i="20" l="1"/>
  <c r="G174" i="12" s="1"/>
  <c r="BD63" i="13"/>
  <c r="BD63" i="17" s="1"/>
  <c r="BV63" i="13"/>
  <c r="O63" i="13"/>
  <c r="L274" i="7"/>
  <c r="S63" i="13"/>
  <c r="AB64" i="13" s="1"/>
  <c r="M63" i="13"/>
  <c r="Q63" i="13"/>
  <c r="Z64" i="13" s="1"/>
  <c r="K63" i="13"/>
  <c r="BR63" i="13"/>
  <c r="BS64" i="13" s="1"/>
  <c r="BK63" i="13"/>
  <c r="BN63" i="13" s="1"/>
  <c r="BH63" i="13"/>
  <c r="F274" i="20" l="1"/>
  <c r="H174" i="12"/>
  <c r="I174" i="12" s="1"/>
  <c r="G174" i="16"/>
  <c r="H174" i="16" s="1"/>
  <c r="I174" i="16" s="1"/>
  <c r="H174" i="15"/>
  <c r="I174" i="15" s="1"/>
  <c r="BU63" i="13"/>
  <c r="BW63" i="13"/>
  <c r="AJ64" i="13"/>
  <c r="AS64" i="13" s="1"/>
  <c r="P63" i="13"/>
  <c r="N63" i="13"/>
  <c r="BV64" i="18" l="1"/>
  <c r="AS65" i="18" s="1"/>
  <c r="BW64" i="18"/>
  <c r="AT65" i="18" s="1"/>
  <c r="BU64" i="18"/>
  <c r="AR65" i="18" s="1"/>
  <c r="BW64" i="17"/>
  <c r="AT65" i="17" s="1"/>
  <c r="BU64" i="17"/>
  <c r="AR65" i="17" s="1"/>
  <c r="BV64" i="17"/>
  <c r="AS65" i="17" s="1"/>
  <c r="G275" i="20"/>
  <c r="H275" i="20"/>
  <c r="I275" i="20"/>
  <c r="K275" i="20"/>
  <c r="J275" i="20"/>
  <c r="H275" i="19"/>
  <c r="I275" i="19"/>
  <c r="G275" i="19"/>
  <c r="K275" i="19"/>
  <c r="J275" i="19"/>
  <c r="J175" i="15"/>
  <c r="J175" i="16"/>
  <c r="J175" i="12"/>
  <c r="AV64" i="13"/>
  <c r="AY64" i="13" s="1"/>
  <c r="AK64" i="13"/>
  <c r="AT64" i="13" s="1"/>
  <c r="AI64" i="13"/>
  <c r="AR64" i="13" s="1"/>
  <c r="I64" i="13"/>
  <c r="BP64" i="13"/>
  <c r="BJ64" i="13"/>
  <c r="G275" i="7"/>
  <c r="I275" i="7"/>
  <c r="J275" i="7"/>
  <c r="K275" i="7"/>
  <c r="H275" i="7"/>
  <c r="BI64" i="13"/>
  <c r="L275" i="19" l="1"/>
  <c r="G175" i="15" s="1"/>
  <c r="L275" i="20"/>
  <c r="G175" i="12" s="1"/>
  <c r="AW65" i="17"/>
  <c r="AK66" i="17" s="1"/>
  <c r="BN65" i="17"/>
  <c r="J65" i="17"/>
  <c r="BQ65" i="17"/>
  <c r="BO65" i="18"/>
  <c r="H65" i="18"/>
  <c r="BL65" i="18"/>
  <c r="AU65" i="18"/>
  <c r="AI66" i="18" s="1"/>
  <c r="J65" i="18"/>
  <c r="AW65" i="18"/>
  <c r="AK66" i="18" s="1"/>
  <c r="BQ65" i="18"/>
  <c r="BN65" i="18"/>
  <c r="H65" i="17"/>
  <c r="BL65" i="17"/>
  <c r="BO65" i="17"/>
  <c r="AU65" i="17"/>
  <c r="AI66" i="17" s="1"/>
  <c r="BM65" i="18"/>
  <c r="I65" i="18"/>
  <c r="BP65" i="18"/>
  <c r="AV65" i="18"/>
  <c r="AJ66" i="18" s="1"/>
  <c r="BM65" i="17"/>
  <c r="AV65" i="17"/>
  <c r="AJ66" i="17" s="1"/>
  <c r="I65" i="17"/>
  <c r="BP65" i="17"/>
  <c r="BB64" i="13"/>
  <c r="AW64" i="13"/>
  <c r="AZ64" i="13" s="1"/>
  <c r="AU64" i="13"/>
  <c r="AX64" i="13" s="1"/>
  <c r="BQ64" i="13"/>
  <c r="J64" i="13"/>
  <c r="S64" i="13" s="1"/>
  <c r="AB65" i="13" s="1"/>
  <c r="R64" i="13"/>
  <c r="AA65" i="13" s="1"/>
  <c r="L64" i="13"/>
  <c r="H64" i="13"/>
  <c r="BO64" i="13"/>
  <c r="BL64" i="13"/>
  <c r="BK64" i="13"/>
  <c r="BH64" i="13"/>
  <c r="L275" i="7"/>
  <c r="BM64" i="13"/>
  <c r="AY65" i="17" l="1"/>
  <c r="BB65" i="17" s="1"/>
  <c r="AY65" i="18"/>
  <c r="BB65" i="18" s="1"/>
  <c r="AZ65" i="18"/>
  <c r="BC65" i="18" s="1"/>
  <c r="R65" i="18"/>
  <c r="AA66" i="18" s="1"/>
  <c r="L65" i="18"/>
  <c r="O65" i="18" s="1"/>
  <c r="S65" i="18"/>
  <c r="AB66" i="18" s="1"/>
  <c r="M65" i="18"/>
  <c r="P65" i="18" s="1"/>
  <c r="Q65" i="18"/>
  <c r="Z66" i="18" s="1"/>
  <c r="K65" i="18"/>
  <c r="N65" i="18" s="1"/>
  <c r="BR65" i="18"/>
  <c r="BS66" i="18" s="1"/>
  <c r="R65" i="17"/>
  <c r="AA66" i="17" s="1"/>
  <c r="L65" i="17"/>
  <c r="O65" i="17" s="1"/>
  <c r="Q65" i="17"/>
  <c r="Z66" i="17" s="1"/>
  <c r="K65" i="17"/>
  <c r="N65" i="17" s="1"/>
  <c r="BR65" i="17"/>
  <c r="BS66" i="17" s="1"/>
  <c r="M65" i="17"/>
  <c r="P65" i="17" s="1"/>
  <c r="S65" i="17"/>
  <c r="AB66" i="17" s="1"/>
  <c r="AX65" i="18"/>
  <c r="BA65" i="18" s="1"/>
  <c r="AZ65" i="17"/>
  <c r="BC65" i="17" s="1"/>
  <c r="AX65" i="17"/>
  <c r="BA65" i="17" s="1"/>
  <c r="G175" i="16"/>
  <c r="H175" i="16" s="1"/>
  <c r="I175" i="16" s="1"/>
  <c r="H175" i="15"/>
  <c r="I175" i="15" s="1"/>
  <c r="BV64" i="13"/>
  <c r="BC64" i="13"/>
  <c r="BA64" i="13"/>
  <c r="M64" i="13"/>
  <c r="BR64" i="13"/>
  <c r="BS65" i="13" s="1"/>
  <c r="O64" i="13"/>
  <c r="K64" i="13"/>
  <c r="Q64" i="13"/>
  <c r="Z65" i="13" s="1"/>
  <c r="F275" i="20" s="1"/>
  <c r="BN64" i="13"/>
  <c r="H175" i="12"/>
  <c r="I175" i="12" s="1"/>
  <c r="F276" i="7" l="1"/>
  <c r="F276" i="19"/>
  <c r="BW65" i="18"/>
  <c r="AT66" i="18" s="1"/>
  <c r="BU65" i="18"/>
  <c r="AR66" i="18" s="1"/>
  <c r="BV65" i="18"/>
  <c r="AS66" i="18" s="1"/>
  <c r="BW65" i="17"/>
  <c r="AT66" i="17" s="1"/>
  <c r="BU65" i="17"/>
  <c r="AR66" i="17" s="1"/>
  <c r="BV65" i="17"/>
  <c r="AS66" i="17" s="1"/>
  <c r="BH66" i="18"/>
  <c r="I276" i="7"/>
  <c r="BD65" i="18"/>
  <c r="BH66" i="17"/>
  <c r="J176" i="16"/>
  <c r="J176" i="15"/>
  <c r="BD64" i="13"/>
  <c r="BD64" i="17" s="1"/>
  <c r="BU64" i="13"/>
  <c r="BW64" i="13"/>
  <c r="AK65" i="13"/>
  <c r="AJ65" i="13"/>
  <c r="AS65" i="13" s="1"/>
  <c r="P64" i="13"/>
  <c r="K276" i="7"/>
  <c r="N64" i="13"/>
  <c r="BK65" i="13"/>
  <c r="BH65" i="13"/>
  <c r="BI65" i="13"/>
  <c r="J176" i="12"/>
  <c r="BJ65" i="13"/>
  <c r="AT65" i="13" l="1"/>
  <c r="J65" i="13" s="1"/>
  <c r="J276" i="7"/>
  <c r="K276" i="19"/>
  <c r="H276" i="19"/>
  <c r="G276" i="19"/>
  <c r="I276" i="19"/>
  <c r="J276" i="19"/>
  <c r="K276" i="20"/>
  <c r="I276" i="20"/>
  <c r="G276" i="20"/>
  <c r="H276" i="20"/>
  <c r="J276" i="20"/>
  <c r="H276" i="7"/>
  <c r="G276" i="7"/>
  <c r="H66" i="17"/>
  <c r="BL66" i="17"/>
  <c r="BO66" i="17"/>
  <c r="AU66" i="17"/>
  <c r="AI67" i="17" s="1"/>
  <c r="BQ66" i="18"/>
  <c r="AW66" i="18"/>
  <c r="AK67" i="18" s="1"/>
  <c r="J66" i="18"/>
  <c r="BN66" i="18"/>
  <c r="AU66" i="18"/>
  <c r="AI67" i="18" s="1"/>
  <c r="H66" i="18"/>
  <c r="BL66" i="18"/>
  <c r="BO66" i="18"/>
  <c r="BQ66" i="17"/>
  <c r="AW66" i="17"/>
  <c r="AK67" i="17" s="1"/>
  <c r="J66" i="17"/>
  <c r="BN66" i="17"/>
  <c r="AV66" i="17"/>
  <c r="AJ67" i="17" s="1"/>
  <c r="BM66" i="17"/>
  <c r="BP66" i="17"/>
  <c r="I66" i="17"/>
  <c r="BP66" i="18"/>
  <c r="AV66" i="18"/>
  <c r="AJ67" i="18" s="1"/>
  <c r="BM66" i="18"/>
  <c r="I66" i="18"/>
  <c r="AV65" i="13"/>
  <c r="AY65" i="13" s="1"/>
  <c r="AI65" i="13"/>
  <c r="AR65" i="13" s="1"/>
  <c r="BP65" i="13"/>
  <c r="I65" i="13"/>
  <c r="BM65" i="13"/>
  <c r="AX66" i="18" l="1"/>
  <c r="BA66" i="18" s="1"/>
  <c r="AY66" i="17"/>
  <c r="BB66" i="17" s="1"/>
  <c r="L276" i="7"/>
  <c r="G176" i="16" s="1"/>
  <c r="H176" i="16" s="1"/>
  <c r="I176" i="16" s="1"/>
  <c r="AY66" i="18"/>
  <c r="BB66" i="18" s="1"/>
  <c r="AZ66" i="17"/>
  <c r="BC66" i="17" s="1"/>
  <c r="L276" i="20"/>
  <c r="G176" i="12" s="1"/>
  <c r="H176" i="12" s="1"/>
  <c r="I176" i="12" s="1"/>
  <c r="AX66" i="17"/>
  <c r="BA66" i="17" s="1"/>
  <c r="L276" i="19"/>
  <c r="G176" i="15" s="1"/>
  <c r="H176" i="15" s="1"/>
  <c r="I176" i="15" s="1"/>
  <c r="R66" i="18"/>
  <c r="AA67" i="18" s="1"/>
  <c r="L66" i="18"/>
  <c r="O66" i="18" s="1"/>
  <c r="S66" i="18"/>
  <c r="AB67" i="18" s="1"/>
  <c r="M66" i="18"/>
  <c r="P66" i="18" s="1"/>
  <c r="Q66" i="17"/>
  <c r="Z67" i="17" s="1"/>
  <c r="K66" i="17"/>
  <c r="N66" i="17" s="1"/>
  <c r="BR66" i="17"/>
  <c r="BS67" i="17" s="1"/>
  <c r="S66" i="17"/>
  <c r="AB67" i="17" s="1"/>
  <c r="M66" i="17"/>
  <c r="P66" i="17" s="1"/>
  <c r="R66" i="17"/>
  <c r="AA67" i="17" s="1"/>
  <c r="L66" i="17"/>
  <c r="O66" i="17" s="1"/>
  <c r="K66" i="18"/>
  <c r="N66" i="18" s="1"/>
  <c r="BR66" i="18"/>
  <c r="BS67" i="18" s="1"/>
  <c r="Q66" i="18"/>
  <c r="Z67" i="18" s="1"/>
  <c r="AZ66" i="18"/>
  <c r="BC66" i="18" s="1"/>
  <c r="AW65" i="13"/>
  <c r="AZ65" i="13" s="1"/>
  <c r="BQ65" i="13"/>
  <c r="S65" i="13"/>
  <c r="AB66" i="13" s="1"/>
  <c r="M65" i="13"/>
  <c r="BN65" i="13"/>
  <c r="BB65" i="13"/>
  <c r="AU65" i="13"/>
  <c r="AX65" i="13" s="1"/>
  <c r="BO65" i="13"/>
  <c r="H65" i="13"/>
  <c r="L65" i="13"/>
  <c r="R65" i="13"/>
  <c r="AA66" i="13" s="1"/>
  <c r="BL65" i="13"/>
  <c r="BI66" i="13"/>
  <c r="F277" i="19" l="1"/>
  <c r="F277" i="7"/>
  <c r="BU66" i="18"/>
  <c r="AR67" i="18" s="1"/>
  <c r="BW66" i="18"/>
  <c r="AT67" i="18" s="1"/>
  <c r="BV66" i="18"/>
  <c r="AS67" i="18" s="1"/>
  <c r="BU66" i="17"/>
  <c r="AR67" i="17" s="1"/>
  <c r="BV66" i="17"/>
  <c r="AS67" i="17" s="1"/>
  <c r="BW66" i="17"/>
  <c r="AT67" i="17" s="1"/>
  <c r="BD66" i="18"/>
  <c r="BH67" i="18"/>
  <c r="BH67" i="17"/>
  <c r="J177" i="15"/>
  <c r="J177" i="16"/>
  <c r="BV65" i="13"/>
  <c r="BW65" i="13"/>
  <c r="P65" i="13"/>
  <c r="BC65" i="13"/>
  <c r="J177" i="12"/>
  <c r="BA65" i="13"/>
  <c r="AK66" i="13"/>
  <c r="O65" i="13"/>
  <c r="K65" i="13"/>
  <c r="Q65" i="13"/>
  <c r="Z66" i="13" s="1"/>
  <c r="F276" i="20" s="1"/>
  <c r="BR65" i="13"/>
  <c r="BS66" i="13" s="1"/>
  <c r="BK66" i="13"/>
  <c r="BJ66" i="13"/>
  <c r="AT66" i="13" l="1"/>
  <c r="I277" i="7"/>
  <c r="BP67" i="18"/>
  <c r="BM67" i="18"/>
  <c r="AV67" i="18"/>
  <c r="AJ68" i="18" s="1"/>
  <c r="I67" i="18"/>
  <c r="BO67" i="18"/>
  <c r="H67" i="18"/>
  <c r="AU67" i="18"/>
  <c r="AI68" i="18" s="1"/>
  <c r="BL67" i="18"/>
  <c r="AU67" i="17"/>
  <c r="AI68" i="17" s="1"/>
  <c r="H67" i="17"/>
  <c r="BL67" i="17"/>
  <c r="BO67" i="17"/>
  <c r="BN67" i="18"/>
  <c r="J67" i="18"/>
  <c r="AW67" i="18"/>
  <c r="AK68" i="18" s="1"/>
  <c r="BQ67" i="18"/>
  <c r="BN67" i="17"/>
  <c r="J67" i="17"/>
  <c r="AW67" i="17"/>
  <c r="AK68" i="17" s="1"/>
  <c r="BQ67" i="17"/>
  <c r="BP67" i="17"/>
  <c r="BM67" i="17"/>
  <c r="I67" i="17"/>
  <c r="AV67" i="17"/>
  <c r="AJ68" i="17" s="1"/>
  <c r="BD65" i="13"/>
  <c r="BD65" i="17" s="1"/>
  <c r="BU65" i="13"/>
  <c r="BQ66" i="13"/>
  <c r="AJ66" i="13"/>
  <c r="AS66" i="13" s="1"/>
  <c r="BH66" i="13"/>
  <c r="N65" i="13"/>
  <c r="BI67" i="13"/>
  <c r="G277" i="7" l="1"/>
  <c r="AZ67" i="17"/>
  <c r="BC67" i="17" s="1"/>
  <c r="AY67" i="18"/>
  <c r="BB67" i="18" s="1"/>
  <c r="G277" i="19"/>
  <c r="K277" i="19"/>
  <c r="I277" i="19"/>
  <c r="J277" i="19"/>
  <c r="H277" i="19"/>
  <c r="J277" i="20"/>
  <c r="G277" i="20"/>
  <c r="H277" i="20"/>
  <c r="I277" i="20"/>
  <c r="K277" i="20"/>
  <c r="H277" i="7"/>
  <c r="AX67" i="17"/>
  <c r="BA67" i="17" s="1"/>
  <c r="J277" i="7"/>
  <c r="K277" i="7"/>
  <c r="M67" i="18"/>
  <c r="P67" i="18" s="1"/>
  <c r="S67" i="18"/>
  <c r="AB68" i="18" s="1"/>
  <c r="AY67" i="17"/>
  <c r="BB67" i="17" s="1"/>
  <c r="AX67" i="18"/>
  <c r="BA67" i="18" s="1"/>
  <c r="Q67" i="17"/>
  <c r="Z68" i="17" s="1"/>
  <c r="K67" i="17"/>
  <c r="N67" i="17" s="1"/>
  <c r="BR67" i="17"/>
  <c r="BS68" i="17" s="1"/>
  <c r="R67" i="18"/>
  <c r="AA68" i="18" s="1"/>
  <c r="L67" i="18"/>
  <c r="O67" i="18" s="1"/>
  <c r="S67" i="17"/>
  <c r="AB68" i="17" s="1"/>
  <c r="M67" i="17"/>
  <c r="P67" i="17" s="1"/>
  <c r="L67" i="17"/>
  <c r="O67" i="17" s="1"/>
  <c r="R67" i="17"/>
  <c r="AA68" i="17" s="1"/>
  <c r="Q67" i="18"/>
  <c r="Z68" i="18" s="1"/>
  <c r="BR67" i="18"/>
  <c r="BS68" i="18" s="1"/>
  <c r="K67" i="18"/>
  <c r="N67" i="18" s="1"/>
  <c r="AZ67" i="18"/>
  <c r="BC67" i="18" s="1"/>
  <c r="BN66" i="13"/>
  <c r="J66" i="13"/>
  <c r="S66" i="13" s="1"/>
  <c r="AB67" i="13" s="1"/>
  <c r="AW66" i="13"/>
  <c r="AZ66" i="13" s="1"/>
  <c r="BC66" i="13" s="1"/>
  <c r="AV66" i="13"/>
  <c r="AY66" i="13" s="1"/>
  <c r="AI66" i="13"/>
  <c r="AR66" i="13" s="1"/>
  <c r="BP66" i="13"/>
  <c r="I66" i="13"/>
  <c r="BM66" i="13"/>
  <c r="BJ67" i="13"/>
  <c r="F278" i="19" l="1"/>
  <c r="F278" i="7"/>
  <c r="BH68" i="18"/>
  <c r="L277" i="7"/>
  <c r="G177" i="16" s="1"/>
  <c r="H177" i="16" s="1"/>
  <c r="I177" i="16" s="1"/>
  <c r="L277" i="20"/>
  <c r="G177" i="12" s="1"/>
  <c r="L277" i="19"/>
  <c r="G177" i="15" s="1"/>
  <c r="BH68" i="17"/>
  <c r="BD67" i="18"/>
  <c r="M66" i="13"/>
  <c r="BB66" i="13"/>
  <c r="AU66" i="13"/>
  <c r="AX66" i="13" s="1"/>
  <c r="R66" i="13"/>
  <c r="AA67" i="13" s="1"/>
  <c r="L66" i="13"/>
  <c r="H66" i="13"/>
  <c r="BO66" i="13"/>
  <c r="BL66" i="13"/>
  <c r="BK67" i="13"/>
  <c r="BU67" i="18" l="1"/>
  <c r="AR68" i="18" s="1"/>
  <c r="BV67" i="18"/>
  <c r="AS68" i="18" s="1"/>
  <c r="BW67" i="18"/>
  <c r="AT68" i="18" s="1"/>
  <c r="H177" i="15"/>
  <c r="I177" i="15" s="1"/>
  <c r="H177" i="12"/>
  <c r="I177" i="12" s="1"/>
  <c r="J178" i="16"/>
  <c r="BV66" i="13"/>
  <c r="BW66" i="13"/>
  <c r="P66" i="13"/>
  <c r="BA66" i="13"/>
  <c r="BD66" i="13" s="1"/>
  <c r="BD66" i="17" s="1"/>
  <c r="AK67" i="13"/>
  <c r="O66" i="13"/>
  <c r="K66" i="13"/>
  <c r="BR66" i="13"/>
  <c r="BS67" i="13" s="1"/>
  <c r="Q66" i="13"/>
  <c r="Z67" i="13" s="1"/>
  <c r="F277" i="20" s="1"/>
  <c r="AT67" i="13" l="1"/>
  <c r="AW67" i="13" s="1"/>
  <c r="AZ67" i="13" s="1"/>
  <c r="BQ68" i="18"/>
  <c r="J178" i="15"/>
  <c r="BV67" i="17"/>
  <c r="AS68" i="17" s="1"/>
  <c r="BW67" i="17"/>
  <c r="BU67" i="17"/>
  <c r="I68" i="18"/>
  <c r="J178" i="12"/>
  <c r="BL68" i="18"/>
  <c r="BU66" i="13"/>
  <c r="AJ67" i="13"/>
  <c r="AS67" i="13" s="1"/>
  <c r="BH67" i="13"/>
  <c r="N66" i="13"/>
  <c r="BK68" i="13"/>
  <c r="BI68" i="13"/>
  <c r="BJ68" i="13"/>
  <c r="AR68" i="17" l="1"/>
  <c r="BL68" i="17" s="1"/>
  <c r="AT68" i="17"/>
  <c r="BN68" i="17" s="1"/>
  <c r="H68" i="18"/>
  <c r="Q68" i="18" s="1"/>
  <c r="Z69" i="18" s="1"/>
  <c r="BN68" i="18"/>
  <c r="AW68" i="18"/>
  <c r="AK69" i="18" s="1"/>
  <c r="BO68" i="18"/>
  <c r="J68" i="18"/>
  <c r="AU68" i="18"/>
  <c r="AI69" i="18" s="1"/>
  <c r="BM68" i="18"/>
  <c r="I68" i="17"/>
  <c r="R68" i="17" s="1"/>
  <c r="AA69" i="17" s="1"/>
  <c r="AV68" i="17"/>
  <c r="AJ69" i="17" s="1"/>
  <c r="BP68" i="17"/>
  <c r="BM68" i="17"/>
  <c r="BP68" i="18"/>
  <c r="AV68" i="18"/>
  <c r="H278" i="19"/>
  <c r="I278" i="19"/>
  <c r="G278" i="19"/>
  <c r="J278" i="19"/>
  <c r="K278" i="19"/>
  <c r="I278" i="20"/>
  <c r="G278" i="20"/>
  <c r="H278" i="20"/>
  <c r="J278" i="20"/>
  <c r="K278" i="20"/>
  <c r="R68" i="18"/>
  <c r="AA69" i="18" s="1"/>
  <c r="L68" i="18"/>
  <c r="O68" i="18" s="1"/>
  <c r="J67" i="13"/>
  <c r="S67" i="13" s="1"/>
  <c r="AB68" i="13" s="1"/>
  <c r="BQ67" i="13"/>
  <c r="BN67" i="13"/>
  <c r="BC67" i="13"/>
  <c r="AV67" i="13"/>
  <c r="AY67" i="13" s="1"/>
  <c r="AI67" i="13"/>
  <c r="AR67" i="13" s="1"/>
  <c r="BP67" i="13"/>
  <c r="I67" i="13"/>
  <c r="BM67" i="13"/>
  <c r="J278" i="7"/>
  <c r="I278" i="7"/>
  <c r="K278" i="7"/>
  <c r="G278" i="7"/>
  <c r="H278" i="7"/>
  <c r="BI69" i="13"/>
  <c r="BQ68" i="17" l="1"/>
  <c r="J68" i="17"/>
  <c r="M68" i="17" s="1"/>
  <c r="P68" i="17" s="1"/>
  <c r="AW68" i="17"/>
  <c r="AK69" i="17" s="1"/>
  <c r="BO68" i="17"/>
  <c r="AU68" i="17"/>
  <c r="AI69" i="17" s="1"/>
  <c r="H68" i="17"/>
  <c r="K68" i="17" s="1"/>
  <c r="N68" i="17" s="1"/>
  <c r="BR68" i="18"/>
  <c r="BS69" i="18" s="1"/>
  <c r="AZ68" i="18"/>
  <c r="BC68" i="18" s="1"/>
  <c r="K68" i="18"/>
  <c r="N68" i="18" s="1"/>
  <c r="S68" i="18"/>
  <c r="AB69" i="18" s="1"/>
  <c r="F279" i="7" s="1"/>
  <c r="AY68" i="17"/>
  <c r="BB68" i="17" s="1"/>
  <c r="M68" i="18"/>
  <c r="P68" i="18" s="1"/>
  <c r="AX68" i="18"/>
  <c r="BA68" i="18" s="1"/>
  <c r="L68" i="17"/>
  <c r="O68" i="17" s="1"/>
  <c r="S68" i="17"/>
  <c r="AB69" i="17" s="1"/>
  <c r="AZ68" i="17"/>
  <c r="BC68" i="17" s="1"/>
  <c r="AJ69" i="18"/>
  <c r="AY68" i="18"/>
  <c r="BB68" i="18" s="1"/>
  <c r="L278" i="20"/>
  <c r="G178" i="12" s="1"/>
  <c r="L278" i="19"/>
  <c r="G178" i="15" s="1"/>
  <c r="M67" i="13"/>
  <c r="P67" i="13" s="1"/>
  <c r="BB67" i="13"/>
  <c r="AU67" i="13"/>
  <c r="AX67" i="13" s="1"/>
  <c r="H67" i="13"/>
  <c r="BO67" i="13"/>
  <c r="BL67" i="13"/>
  <c r="L278" i="7"/>
  <c r="R67" i="13"/>
  <c r="AA68" i="13" s="1"/>
  <c r="L67" i="13"/>
  <c r="BJ69" i="13"/>
  <c r="BR68" i="17" l="1"/>
  <c r="BS69" i="17" s="1"/>
  <c r="BH69" i="18"/>
  <c r="Q68" i="17"/>
  <c r="Z69" i="17" s="1"/>
  <c r="F279" i="19" s="1"/>
  <c r="AX68" i="17"/>
  <c r="BA68" i="17" s="1"/>
  <c r="BD68" i="18"/>
  <c r="H178" i="12"/>
  <c r="I178" i="12" s="1"/>
  <c r="G178" i="16"/>
  <c r="H178" i="16" s="1"/>
  <c r="I178" i="16" s="1"/>
  <c r="H178" i="15"/>
  <c r="I178" i="15" s="1"/>
  <c r="BV67" i="13"/>
  <c r="BW67" i="13"/>
  <c r="BA67" i="13"/>
  <c r="BD67" i="13" s="1"/>
  <c r="BD67" i="17" s="1"/>
  <c r="AK68" i="13"/>
  <c r="K67" i="13"/>
  <c r="Q67" i="13"/>
  <c r="Z68" i="13" s="1"/>
  <c r="F278" i="20" s="1"/>
  <c r="BR67" i="13"/>
  <c r="BS68" i="13" s="1"/>
  <c r="O67" i="13"/>
  <c r="BK69" i="13"/>
  <c r="AT68" i="13" l="1"/>
  <c r="BQ68" i="13" s="1"/>
  <c r="BH69" i="17"/>
  <c r="BV68" i="18"/>
  <c r="AS69" i="18" s="1"/>
  <c r="BW68" i="18"/>
  <c r="AT69" i="18" s="1"/>
  <c r="BU68" i="18"/>
  <c r="AR69" i="18" s="1"/>
  <c r="BW68" i="17"/>
  <c r="AT69" i="17" s="1"/>
  <c r="BU68" i="17"/>
  <c r="AR69" i="17" s="1"/>
  <c r="BV68" i="17"/>
  <c r="AS69" i="17" s="1"/>
  <c r="J179" i="15"/>
  <c r="J179" i="16"/>
  <c r="BU67" i="13"/>
  <c r="J179" i="12"/>
  <c r="AJ68" i="13"/>
  <c r="AS68" i="13" s="1"/>
  <c r="N67" i="13"/>
  <c r="BH68" i="13"/>
  <c r="BI70" i="13"/>
  <c r="K279" i="19" l="1"/>
  <c r="I279" i="19"/>
  <c r="H279" i="19"/>
  <c r="J279" i="19"/>
  <c r="G279" i="19"/>
  <c r="K279" i="20"/>
  <c r="G279" i="20"/>
  <c r="I279" i="20"/>
  <c r="H279" i="20"/>
  <c r="J279" i="20"/>
  <c r="H69" i="18"/>
  <c r="AU69" i="18"/>
  <c r="AI70" i="18" s="1"/>
  <c r="BL69" i="18"/>
  <c r="BO69" i="18"/>
  <c r="AW69" i="17"/>
  <c r="AK70" i="17" s="1"/>
  <c r="BN69" i="17"/>
  <c r="BQ69" i="17"/>
  <c r="J69" i="17"/>
  <c r="I69" i="18"/>
  <c r="BM69" i="18"/>
  <c r="BP69" i="18"/>
  <c r="AV69" i="18"/>
  <c r="AJ70" i="18" s="1"/>
  <c r="AW69" i="18"/>
  <c r="AK70" i="18" s="1"/>
  <c r="BN69" i="18"/>
  <c r="BQ69" i="18"/>
  <c r="J69" i="18"/>
  <c r="BL69" i="17"/>
  <c r="BO69" i="17"/>
  <c r="AU69" i="17"/>
  <c r="AI70" i="17" s="1"/>
  <c r="H69" i="17"/>
  <c r="AV69" i="17"/>
  <c r="AJ70" i="17" s="1"/>
  <c r="I69" i="17"/>
  <c r="BM69" i="17"/>
  <c r="BP69" i="17"/>
  <c r="AW68" i="13"/>
  <c r="AZ68" i="13" s="1"/>
  <c r="BC68" i="13" s="1"/>
  <c r="BN68" i="13"/>
  <c r="J68" i="13"/>
  <c r="M68" i="13" s="1"/>
  <c r="AV68" i="13"/>
  <c r="AY68" i="13" s="1"/>
  <c r="AI68" i="13"/>
  <c r="AR68" i="13" s="1"/>
  <c r="BP68" i="13"/>
  <c r="I68" i="13"/>
  <c r="BM68" i="13"/>
  <c r="H279" i="7"/>
  <c r="J279" i="7"/>
  <c r="I279" i="7"/>
  <c r="K279" i="7"/>
  <c r="G279" i="7"/>
  <c r="BJ70" i="13"/>
  <c r="AZ69" i="18" l="1"/>
  <c r="BC69" i="18" s="1"/>
  <c r="AY69" i="17"/>
  <c r="BB69" i="17" s="1"/>
  <c r="AZ69" i="17"/>
  <c r="BC69" i="17" s="1"/>
  <c r="AX69" i="18"/>
  <c r="BA69" i="18" s="1"/>
  <c r="L279" i="20"/>
  <c r="G179" i="12" s="1"/>
  <c r="L279" i="19"/>
  <c r="G179" i="15" s="1"/>
  <c r="AX69" i="17"/>
  <c r="BA69" i="17" s="1"/>
  <c r="Q69" i="17"/>
  <c r="Z70" i="17" s="1"/>
  <c r="K69" i="17"/>
  <c r="N69" i="17" s="1"/>
  <c r="BR69" i="17"/>
  <c r="BS70" i="17" s="1"/>
  <c r="S69" i="17"/>
  <c r="AB70" i="17" s="1"/>
  <c r="M69" i="17"/>
  <c r="P69" i="17" s="1"/>
  <c r="R69" i="17"/>
  <c r="AA70" i="17" s="1"/>
  <c r="L69" i="17"/>
  <c r="O69" i="17" s="1"/>
  <c r="M69" i="18"/>
  <c r="P69" i="18" s="1"/>
  <c r="S69" i="18"/>
  <c r="AB70" i="18" s="1"/>
  <c r="R69" i="18"/>
  <c r="AA70" i="18" s="1"/>
  <c r="L69" i="18"/>
  <c r="O69" i="18" s="1"/>
  <c r="AY69" i="18"/>
  <c r="BB69" i="18" s="1"/>
  <c r="BR69" i="18"/>
  <c r="BS70" i="18" s="1"/>
  <c r="Q69" i="18"/>
  <c r="Z70" i="18" s="1"/>
  <c r="K69" i="18"/>
  <c r="N69" i="18" s="1"/>
  <c r="S68" i="13"/>
  <c r="AB69" i="13" s="1"/>
  <c r="BW68" i="13"/>
  <c r="BB68" i="13"/>
  <c r="AU68" i="13"/>
  <c r="AX68" i="13" s="1"/>
  <c r="L279" i="7"/>
  <c r="R68" i="13"/>
  <c r="AA69" i="13" s="1"/>
  <c r="L68" i="13"/>
  <c r="P68" i="13"/>
  <c r="BO68" i="13"/>
  <c r="H68" i="13"/>
  <c r="BL68" i="13"/>
  <c r="BK70" i="13"/>
  <c r="BI71" i="13"/>
  <c r="F280" i="7" l="1"/>
  <c r="F280" i="19"/>
  <c r="BD69" i="18"/>
  <c r="BH70" i="17"/>
  <c r="BH70" i="18"/>
  <c r="H179" i="12"/>
  <c r="I179" i="12" s="1"/>
  <c r="G179" i="16"/>
  <c r="H179" i="16" s="1"/>
  <c r="I179" i="16" s="1"/>
  <c r="H179" i="15"/>
  <c r="I179" i="15" s="1"/>
  <c r="BV68" i="13"/>
  <c r="BA68" i="13"/>
  <c r="BD68" i="13" s="1"/>
  <c r="BD68" i="17" s="1"/>
  <c r="AK69" i="13"/>
  <c r="AT69" i="13" s="1"/>
  <c r="Q68" i="13"/>
  <c r="Z69" i="13" s="1"/>
  <c r="F279" i="20" s="1"/>
  <c r="K68" i="13"/>
  <c r="BR68" i="13"/>
  <c r="BS69" i="13" s="1"/>
  <c r="O68" i="13"/>
  <c r="BW69" i="18" l="1"/>
  <c r="AT70" i="18" s="1"/>
  <c r="BV69" i="18"/>
  <c r="AS70" i="18" s="1"/>
  <c r="BU69" i="18"/>
  <c r="AR70" i="18" s="1"/>
  <c r="BV69" i="17"/>
  <c r="AS70" i="17" s="1"/>
  <c r="BW69" i="17"/>
  <c r="AT70" i="17" s="1"/>
  <c r="BU69" i="17"/>
  <c r="AR70" i="1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="BN69" i="13"/>
  <c r="BH69" i="13"/>
  <c r="BK71" i="13"/>
  <c r="BJ71" i="13"/>
  <c r="K280" i="19" l="1"/>
  <c r="G280" i="19"/>
  <c r="J280" i="19"/>
  <c r="I280" i="19"/>
  <c r="H280" i="19"/>
  <c r="K280" i="20"/>
  <c r="I280" i="20"/>
  <c r="J280" i="20"/>
  <c r="G280" i="20"/>
  <c r="H280" i="20"/>
  <c r="AU70" i="17"/>
  <c r="AI71" i="17" s="1"/>
  <c r="BL70" i="17"/>
  <c r="BO70" i="17"/>
  <c r="H70" i="17"/>
  <c r="AW70" i="18"/>
  <c r="AK71" i="18" s="1"/>
  <c r="J70" i="18"/>
  <c r="BN70" i="18"/>
  <c r="BQ70" i="18"/>
  <c r="BP70" i="17"/>
  <c r="I70" i="17"/>
  <c r="AV70" i="17"/>
  <c r="AJ71" i="17" s="1"/>
  <c r="BM70" i="17"/>
  <c r="J70" i="17"/>
  <c r="BN70" i="17"/>
  <c r="BQ70" i="17"/>
  <c r="AW70" i="17"/>
  <c r="AK71" i="17" s="1"/>
  <c r="BL70" i="18"/>
  <c r="BO70" i="18"/>
  <c r="H70" i="18"/>
  <c r="AU70" i="18"/>
  <c r="AI71" i="18" s="1"/>
  <c r="AV70" i="18"/>
  <c r="AJ71" i="18" s="1"/>
  <c r="BM70" i="18"/>
  <c r="BP70" i="18"/>
  <c r="I70" i="18"/>
  <c r="BC69" i="13"/>
  <c r="AV69" i="13"/>
  <c r="AY69" i="13" s="1"/>
  <c r="AI69" i="13"/>
  <c r="AR69" i="13" s="1"/>
  <c r="H280" i="7"/>
  <c r="I280" i="7"/>
  <c r="J280" i="7"/>
  <c r="K280" i="7"/>
  <c r="G280" i="7"/>
  <c r="BP69" i="13"/>
  <c r="I69" i="13"/>
  <c r="BM69" i="13"/>
  <c r="M69" i="13"/>
  <c r="S69" i="13"/>
  <c r="AB70" i="13" s="1"/>
  <c r="BI72" i="13"/>
  <c r="AX70" i="17" l="1"/>
  <c r="BA70" i="17" s="1"/>
  <c r="AY70" i="17"/>
  <c r="BB70" i="17" s="1"/>
  <c r="L280" i="20"/>
  <c r="G180" i="12" s="1"/>
  <c r="L280" i="19"/>
  <c r="G180" i="15" s="1"/>
  <c r="AX70" i="18"/>
  <c r="BA70" i="18" s="1"/>
  <c r="R70" i="18"/>
  <c r="AA71" i="18" s="1"/>
  <c r="L70" i="18"/>
  <c r="O70" i="18" s="1"/>
  <c r="Q70" i="18"/>
  <c r="Z71" i="18" s="1"/>
  <c r="K70" i="18"/>
  <c r="N70" i="18" s="1"/>
  <c r="BR70" i="18"/>
  <c r="BS71" i="18" s="1"/>
  <c r="M70" i="17"/>
  <c r="P70" i="17" s="1"/>
  <c r="S70" i="17"/>
  <c r="AB71" i="17" s="1"/>
  <c r="R70" i="17"/>
  <c r="AA71" i="17" s="1"/>
  <c r="L70" i="17"/>
  <c r="O70" i="17" s="1"/>
  <c r="S70" i="18"/>
  <c r="AB71" i="18" s="1"/>
  <c r="M70" i="18"/>
  <c r="P70" i="18" s="1"/>
  <c r="BR70" i="17"/>
  <c r="BS71" i="17" s="1"/>
  <c r="Q70" i="17"/>
  <c r="Z71" i="17" s="1"/>
  <c r="K70" i="17"/>
  <c r="N70" i="17" s="1"/>
  <c r="AY70" i="18"/>
  <c r="BB70" i="18" s="1"/>
  <c r="AZ70" i="18"/>
  <c r="BC70" i="18" s="1"/>
  <c r="AZ70" i="17"/>
  <c r="BC70" i="17" s="1"/>
  <c r="BW69" i="13"/>
  <c r="BB69" i="13"/>
  <c r="AU69" i="13"/>
  <c r="AX69" i="13" s="1"/>
  <c r="BO69" i="13"/>
  <c r="H69" i="13"/>
  <c r="BL69" i="13"/>
  <c r="R69" i="13"/>
  <c r="AA70" i="13" s="1"/>
  <c r="L69" i="13"/>
  <c r="L280" i="7"/>
  <c r="P69" i="13"/>
  <c r="F281" i="7" l="1"/>
  <c r="F281" i="19"/>
  <c r="BH71" i="17"/>
  <c r="BH71" i="18"/>
  <c r="BD70" i="18"/>
  <c r="H180" i="15"/>
  <c r="I180" i="15" s="1"/>
  <c r="G180" i="16"/>
  <c r="H180" i="16" s="1"/>
  <c r="I180" i="16" s="1"/>
  <c r="BV69" i="13"/>
  <c r="H180" i="12"/>
  <c r="I180" i="12" s="1"/>
  <c r="BA69" i="13"/>
  <c r="BD69" i="13" s="1"/>
  <c r="BD69" i="17" s="1"/>
  <c r="AK70" i="13"/>
  <c r="AT70" i="13" s="1"/>
  <c r="O69" i="13"/>
  <c r="Q69" i="13"/>
  <c r="Z70" i="13" s="1"/>
  <c r="F280" i="20" s="1"/>
  <c r="K69" i="13"/>
  <c r="BR69" i="13"/>
  <c r="BS70" i="13" s="1"/>
  <c r="BK72" i="13"/>
  <c r="BJ72" i="13"/>
  <c r="BU70" i="18" l="1"/>
  <c r="AR71" i="18" s="1"/>
  <c r="BV70" i="18"/>
  <c r="AS71" i="18" s="1"/>
  <c r="BW70" i="18"/>
  <c r="AT71" i="18" s="1"/>
  <c r="BU70" i="17"/>
  <c r="AR71" i="17" s="1"/>
  <c r="BV70" i="17"/>
  <c r="AS71" i="17" s="1"/>
  <c r="BW70" i="17"/>
  <c r="AT71" i="17" s="1"/>
  <c r="J181" i="15"/>
  <c r="J181" i="16"/>
  <c r="BU69" i="13"/>
  <c r="J181" i="12"/>
  <c r="AW70" i="13"/>
  <c r="AZ70" i="13" s="1"/>
  <c r="AJ70" i="13"/>
  <c r="AS70" i="13" s="1"/>
  <c r="BH70" i="13"/>
  <c r="BQ70" i="13"/>
  <c r="J70" i="13"/>
  <c r="BN70" i="13"/>
  <c r="N69" i="13"/>
  <c r="BI73" i="13"/>
  <c r="H281" i="19" l="1"/>
  <c r="I281" i="19"/>
  <c r="J281" i="19"/>
  <c r="G281" i="19"/>
  <c r="K281" i="19"/>
  <c r="H281" i="20"/>
  <c r="G281" i="20"/>
  <c r="I281" i="20"/>
  <c r="K281" i="20"/>
  <c r="J281" i="20"/>
  <c r="J71" i="18"/>
  <c r="BQ71" i="18"/>
  <c r="AW71" i="18"/>
  <c r="AK72" i="18" s="1"/>
  <c r="BN71" i="18"/>
  <c r="BL71" i="17"/>
  <c r="BO71" i="17"/>
  <c r="AU71" i="17"/>
  <c r="AI72" i="17" s="1"/>
  <c r="H71" i="17"/>
  <c r="BQ71" i="17"/>
  <c r="J71" i="17"/>
  <c r="BN71" i="17"/>
  <c r="AW71" i="17"/>
  <c r="AK72" i="17" s="1"/>
  <c r="H71" i="18"/>
  <c r="BL71" i="18"/>
  <c r="AU71" i="18"/>
  <c r="AI72" i="18" s="1"/>
  <c r="BO71" i="18"/>
  <c r="I71" i="18"/>
  <c r="BP71" i="18"/>
  <c r="BM71" i="18"/>
  <c r="AV71" i="18"/>
  <c r="AJ72" i="18" s="1"/>
  <c r="BP71" i="17"/>
  <c r="I71" i="17"/>
  <c r="AV71" i="17"/>
  <c r="AJ72" i="17" s="1"/>
  <c r="BM71" i="17"/>
  <c r="BC70" i="13"/>
  <c r="AV70" i="13"/>
  <c r="AY70" i="13" s="1"/>
  <c r="AI70" i="13"/>
  <c r="AR70" i="13" s="1"/>
  <c r="I281" i="7"/>
  <c r="K281" i="7"/>
  <c r="H281" i="7"/>
  <c r="J281" i="7"/>
  <c r="G281" i="7"/>
  <c r="BP70" i="13"/>
  <c r="I70" i="13"/>
  <c r="BM70" i="13"/>
  <c r="S70" i="13"/>
  <c r="AB71" i="13" s="1"/>
  <c r="M70" i="13"/>
  <c r="BK73" i="13"/>
  <c r="L281" i="20" l="1"/>
  <c r="G181" i="12" s="1"/>
  <c r="L281" i="19"/>
  <c r="G181" i="15" s="1"/>
  <c r="AX71" i="18"/>
  <c r="BA71" i="18" s="1"/>
  <c r="AX71" i="17"/>
  <c r="BA71" i="17" s="1"/>
  <c r="AY71" i="17"/>
  <c r="BB71" i="17" s="1"/>
  <c r="AZ71" i="17"/>
  <c r="BC71" i="17" s="1"/>
  <c r="L71" i="18"/>
  <c r="O71" i="18" s="1"/>
  <c r="R71" i="18"/>
  <c r="AA72" i="18" s="1"/>
  <c r="R71" i="17"/>
  <c r="AA72" i="17" s="1"/>
  <c r="L71" i="17"/>
  <c r="O71" i="17" s="1"/>
  <c r="AY71" i="18"/>
  <c r="BB71" i="18" s="1"/>
  <c r="AZ71" i="18"/>
  <c r="BC71" i="18" s="1"/>
  <c r="BR71" i="17"/>
  <c r="BS72" i="17" s="1"/>
  <c r="K71" i="17"/>
  <c r="N71" i="17" s="1"/>
  <c r="Q71" i="17"/>
  <c r="Z72" i="17" s="1"/>
  <c r="S71" i="18"/>
  <c r="AB72" i="18" s="1"/>
  <c r="M71" i="18"/>
  <c r="P71" i="18" s="1"/>
  <c r="K71" i="18"/>
  <c r="N71" i="18" s="1"/>
  <c r="Q71" i="18"/>
  <c r="Z72" i="18" s="1"/>
  <c r="BR71" i="18"/>
  <c r="BS72" i="18" s="1"/>
  <c r="S71" i="17"/>
  <c r="AB72" i="17" s="1"/>
  <c r="M71" i="17"/>
  <c r="P71" i="17" s="1"/>
  <c r="BW70" i="13"/>
  <c r="BB70" i="13"/>
  <c r="AU70" i="13"/>
  <c r="AX70" i="13" s="1"/>
  <c r="L281" i="7"/>
  <c r="H70" i="13"/>
  <c r="BO70" i="13"/>
  <c r="BL70" i="13"/>
  <c r="P70" i="13"/>
  <c r="L70" i="13"/>
  <c r="R70" i="13"/>
  <c r="AA71" i="13" s="1"/>
  <c r="BJ73" i="13"/>
  <c r="F282" i="7" l="1"/>
  <c r="F282" i="19"/>
  <c r="BH72" i="18"/>
  <c r="BH72" i="17"/>
  <c r="BD71" i="18"/>
  <c r="H181" i="12"/>
  <c r="I181" i="12" s="1"/>
  <c r="H181" i="15"/>
  <c r="I181" i="15" s="1"/>
  <c r="G181" i="16"/>
  <c r="H181" i="16" s="1"/>
  <c r="I181" i="16" s="1"/>
  <c r="BV70" i="13"/>
  <c r="BA70" i="13"/>
  <c r="BD70" i="13" s="1"/>
  <c r="BD70" i="17" s="1"/>
  <c r="AK71" i="13"/>
  <c r="AT71" i="13" s="1"/>
  <c r="O70" i="13"/>
  <c r="Q70" i="13"/>
  <c r="Z71" i="13" s="1"/>
  <c r="F281" i="20" s="1"/>
  <c r="K70" i="13"/>
  <c r="BR70" i="13"/>
  <c r="BS71" i="13" s="1"/>
  <c r="BI74" i="13"/>
  <c r="BU71" i="18" l="1"/>
  <c r="AR72" i="18" s="1"/>
  <c r="BV71" i="18"/>
  <c r="AS72" i="18" s="1"/>
  <c r="BW71" i="18"/>
  <c r="AT72" i="18" s="1"/>
  <c r="BV71" i="17"/>
  <c r="AS72" i="17" s="1"/>
  <c r="BU71" i="17"/>
  <c r="AR72" i="17" s="1"/>
  <c r="BW71" i="17"/>
  <c r="AT72" i="17" s="1"/>
  <c r="J182" i="15"/>
  <c r="J182" i="16"/>
  <c r="BU70" i="13"/>
  <c r="J182" i="12"/>
  <c r="AW71" i="13"/>
  <c r="AZ71" i="13" s="1"/>
  <c r="AJ71" i="13"/>
  <c r="AS71" i="13" s="1"/>
  <c r="N70" i="13"/>
  <c r="J71" i="13"/>
  <c r="BQ71" i="13"/>
  <c r="BN71" i="13"/>
  <c r="BH71" i="13"/>
  <c r="BK74" i="13"/>
  <c r="BJ74" i="13"/>
  <c r="G282" i="19" l="1"/>
  <c r="J282" i="19"/>
  <c r="I282" i="19"/>
  <c r="H282" i="19"/>
  <c r="K282" i="19"/>
  <c r="H282" i="20"/>
  <c r="J282" i="20"/>
  <c r="G282" i="20"/>
  <c r="I282" i="20"/>
  <c r="K282" i="20"/>
  <c r="BL72" i="17"/>
  <c r="BO72" i="17"/>
  <c r="H72" i="17"/>
  <c r="AU72" i="17"/>
  <c r="AI73" i="17" s="1"/>
  <c r="BN72" i="18"/>
  <c r="BQ72" i="18"/>
  <c r="J72" i="18"/>
  <c r="AW72" i="18"/>
  <c r="AK73" i="18" s="1"/>
  <c r="AV72" i="18"/>
  <c r="AJ73" i="18" s="1"/>
  <c r="BM72" i="18"/>
  <c r="I72" i="18"/>
  <c r="BP72" i="18"/>
  <c r="BN72" i="17"/>
  <c r="AW72" i="17"/>
  <c r="AK73" i="17" s="1"/>
  <c r="BQ72" i="17"/>
  <c r="J72" i="17"/>
  <c r="AU72" i="18"/>
  <c r="AI73" i="18" s="1"/>
  <c r="H72" i="18"/>
  <c r="BL72" i="18"/>
  <c r="BO72" i="18"/>
  <c r="I72" i="17"/>
  <c r="BM72" i="17"/>
  <c r="AV72" i="17"/>
  <c r="AJ73" i="17" s="1"/>
  <c r="BP72" i="17"/>
  <c r="BC71" i="13"/>
  <c r="AV71" i="13"/>
  <c r="AY71" i="13" s="1"/>
  <c r="AI71" i="13"/>
  <c r="AR71" i="13" s="1"/>
  <c r="BP71" i="13"/>
  <c r="I71" i="13"/>
  <c r="BM71" i="13"/>
  <c r="K282" i="7"/>
  <c r="J282" i="7"/>
  <c r="G282" i="7"/>
  <c r="I282" i="7"/>
  <c r="H282" i="7"/>
  <c r="S71" i="13"/>
  <c r="AB72" i="13" s="1"/>
  <c r="M71" i="13"/>
  <c r="AX72" i="18" l="1"/>
  <c r="BA72" i="18" s="1"/>
  <c r="AX72" i="17"/>
  <c r="BA72" i="17" s="1"/>
  <c r="L282" i="20"/>
  <c r="G182" i="12" s="1"/>
  <c r="L282" i="19"/>
  <c r="G182" i="15" s="1"/>
  <c r="AY72" i="18"/>
  <c r="BB72" i="18" s="1"/>
  <c r="L72" i="17"/>
  <c r="O72" i="17" s="1"/>
  <c r="R72" i="17"/>
  <c r="AA73" i="17" s="1"/>
  <c r="R72" i="18"/>
  <c r="AA73" i="18" s="1"/>
  <c r="L72" i="18"/>
  <c r="O72" i="18" s="1"/>
  <c r="S72" i="17"/>
  <c r="AB73" i="17" s="1"/>
  <c r="M72" i="17"/>
  <c r="P72" i="17" s="1"/>
  <c r="K72" i="17"/>
  <c r="N72" i="17" s="1"/>
  <c r="BR72" i="17"/>
  <c r="BS73" i="17" s="1"/>
  <c r="Q72" i="17"/>
  <c r="Z73" i="17" s="1"/>
  <c r="AZ72" i="18"/>
  <c r="BC72" i="18" s="1"/>
  <c r="M72" i="18"/>
  <c r="P72" i="18" s="1"/>
  <c r="S72" i="18"/>
  <c r="AB73" i="18" s="1"/>
  <c r="BR72" i="18"/>
  <c r="BS73" i="18" s="1"/>
  <c r="Q72" i="18"/>
  <c r="Z73" i="18" s="1"/>
  <c r="K72" i="18"/>
  <c r="N72" i="18" s="1"/>
  <c r="AY72" i="17"/>
  <c r="BB72" i="17" s="1"/>
  <c r="AZ72" i="17"/>
  <c r="BC72" i="17" s="1"/>
  <c r="BW71" i="13"/>
  <c r="BB71" i="13"/>
  <c r="AU71" i="13"/>
  <c r="AX71" i="13" s="1"/>
  <c r="L282" i="7"/>
  <c r="R71" i="13"/>
  <c r="AA72" i="13" s="1"/>
  <c r="L71" i="13"/>
  <c r="H71" i="13"/>
  <c r="BO71" i="13"/>
  <c r="BL71" i="13"/>
  <c r="P71" i="13"/>
  <c r="BI75" i="13"/>
  <c r="F283" i="19" l="1"/>
  <c r="F283" i="7"/>
  <c r="BH73" i="17"/>
  <c r="BD72" i="18"/>
  <c r="BH73" i="18"/>
  <c r="G182" i="16"/>
  <c r="H182" i="16" s="1"/>
  <c r="I182" i="16" s="1"/>
  <c r="H182" i="15"/>
  <c r="I182" i="15" s="1"/>
  <c r="BV71" i="13"/>
  <c r="H182" i="12"/>
  <c r="I182" i="12" s="1"/>
  <c r="BA71" i="13"/>
  <c r="BD71" i="13" s="1"/>
  <c r="BD71" i="17" s="1"/>
  <c r="AK72" i="13"/>
  <c r="AT72" i="13" s="1"/>
  <c r="O71" i="13"/>
  <c r="K71" i="13"/>
  <c r="Q71" i="13"/>
  <c r="Z72" i="13" s="1"/>
  <c r="F282" i="20" s="1"/>
  <c r="BR71" i="13"/>
  <c r="BS72" i="13" s="1"/>
  <c r="BJ75" i="13"/>
  <c r="BK75" i="13"/>
  <c r="BI76" i="13"/>
  <c r="BV72" i="18" l="1"/>
  <c r="AS73" i="18" s="1"/>
  <c r="BW72" i="18"/>
  <c r="AT73" i="18" s="1"/>
  <c r="BU72" i="18"/>
  <c r="AR73" i="18" s="1"/>
  <c r="BW72" i="17"/>
  <c r="AT73" i="17" s="1"/>
  <c r="BU72" i="17"/>
  <c r="AR73" i="17" s="1"/>
  <c r="BV72" i="17"/>
  <c r="AS73" i="17" s="1"/>
  <c r="J183" i="16"/>
  <c r="J183" i="15"/>
  <c r="BU71" i="13"/>
  <c r="J183" i="12"/>
  <c r="AW72" i="13"/>
  <c r="AZ72" i="13" s="1"/>
  <c r="AJ72" i="13"/>
  <c r="AS72" i="13" s="1"/>
  <c r="N71" i="13"/>
  <c r="BH72" i="13"/>
  <c r="BQ72" i="13"/>
  <c r="J72" i="13"/>
  <c r="BN72" i="13"/>
  <c r="K283" i="19" l="1"/>
  <c r="I283" i="19"/>
  <c r="H283" i="19"/>
  <c r="G283" i="19"/>
  <c r="J283" i="19"/>
  <c r="H283" i="20"/>
  <c r="G283" i="20"/>
  <c r="K283" i="20"/>
  <c r="I283" i="20"/>
  <c r="J283" i="20"/>
  <c r="BN73" i="17"/>
  <c r="AW73" i="17"/>
  <c r="AK74" i="17" s="1"/>
  <c r="BQ73" i="17"/>
  <c r="J73" i="17"/>
  <c r="J73" i="18"/>
  <c r="BQ73" i="18"/>
  <c r="AW73" i="18"/>
  <c r="AK74" i="18" s="1"/>
  <c r="BN73" i="18"/>
  <c r="I73" i="18"/>
  <c r="AV73" i="18"/>
  <c r="AJ74" i="18" s="1"/>
  <c r="BM73" i="18"/>
  <c r="BP73" i="18"/>
  <c r="H73" i="18"/>
  <c r="BO73" i="18"/>
  <c r="AU73" i="18"/>
  <c r="AI74" i="18" s="1"/>
  <c r="BL73" i="18"/>
  <c r="H73" i="17"/>
  <c r="AU73" i="17"/>
  <c r="AI74" i="17" s="1"/>
  <c r="BL73" i="17"/>
  <c r="BO73" i="17"/>
  <c r="BP73" i="17"/>
  <c r="AV73" i="17"/>
  <c r="AJ74" i="17" s="1"/>
  <c r="I73" i="17"/>
  <c r="BM73" i="17"/>
  <c r="BC72" i="13"/>
  <c r="AV72" i="13"/>
  <c r="AY72" i="13" s="1"/>
  <c r="AI72" i="13"/>
  <c r="AR72" i="13" s="1"/>
  <c r="J283" i="7"/>
  <c r="H283" i="7"/>
  <c r="K283" i="7"/>
  <c r="G283" i="7"/>
  <c r="I283" i="7"/>
  <c r="BP72" i="13"/>
  <c r="I72" i="13"/>
  <c r="BM72" i="13"/>
  <c r="S72" i="13"/>
  <c r="AB73" i="13" s="1"/>
  <c r="M72" i="13"/>
  <c r="BJ76" i="13"/>
  <c r="AX73" i="17" l="1"/>
  <c r="BA73" i="17" s="1"/>
  <c r="AZ73" i="18"/>
  <c r="BC73" i="18" s="1"/>
  <c r="L283" i="20"/>
  <c r="G183" i="12" s="1"/>
  <c r="L283" i="19"/>
  <c r="G183" i="15" s="1"/>
  <c r="AZ73" i="17"/>
  <c r="BC73" i="17" s="1"/>
  <c r="AY73" i="17"/>
  <c r="BB73" i="17" s="1"/>
  <c r="M73" i="18"/>
  <c r="P73" i="18" s="1"/>
  <c r="S73" i="18"/>
  <c r="AB74" i="18" s="1"/>
  <c r="AY73" i="18"/>
  <c r="BB73" i="18" s="1"/>
  <c r="R73" i="17"/>
  <c r="AA74" i="17" s="1"/>
  <c r="L73" i="17"/>
  <c r="O73" i="17" s="1"/>
  <c r="K73" i="17"/>
  <c r="N73" i="17" s="1"/>
  <c r="BR73" i="17"/>
  <c r="BS74" i="17" s="1"/>
  <c r="Q73" i="17"/>
  <c r="Z74" i="17" s="1"/>
  <c r="BR73" i="18"/>
  <c r="BS74" i="18" s="1"/>
  <c r="Q73" i="18"/>
  <c r="Z74" i="18" s="1"/>
  <c r="K73" i="18"/>
  <c r="N73" i="18" s="1"/>
  <c r="R73" i="18"/>
  <c r="AA74" i="18" s="1"/>
  <c r="L73" i="18"/>
  <c r="O73" i="18" s="1"/>
  <c r="M73" i="17"/>
  <c r="P73" i="17" s="1"/>
  <c r="S73" i="17"/>
  <c r="AB74" i="17" s="1"/>
  <c r="AX73" i="18"/>
  <c r="BA73" i="18" s="1"/>
  <c r="BW72" i="13"/>
  <c r="BB72" i="13"/>
  <c r="AU72" i="13"/>
  <c r="AX72" i="13" s="1"/>
  <c r="L72" i="13"/>
  <c r="R72" i="13"/>
  <c r="AA73" i="13" s="1"/>
  <c r="BO72" i="13"/>
  <c r="H72" i="13"/>
  <c r="BL72" i="13"/>
  <c r="P72" i="13"/>
  <c r="L283" i="7"/>
  <c r="BK76" i="13"/>
  <c r="F284" i="7" l="1"/>
  <c r="F284" i="19"/>
  <c r="BH74" i="18"/>
  <c r="BD73" i="18"/>
  <c r="BH74" i="17"/>
  <c r="H183" i="12"/>
  <c r="I183" i="12" s="1"/>
  <c r="H183" i="15"/>
  <c r="I183" i="15" s="1"/>
  <c r="G183" i="16"/>
  <c r="H183" i="16" s="1"/>
  <c r="I183" i="16" s="1"/>
  <c r="BV72" i="13"/>
  <c r="BA72" i="13"/>
  <c r="BD72" i="13" s="1"/>
  <c r="BD72" i="17" s="1"/>
  <c r="AK73" i="13"/>
  <c r="AT73" i="13" s="1"/>
  <c r="Q72" i="13"/>
  <c r="Z73" i="13" s="1"/>
  <c r="F283" i="20" s="1"/>
  <c r="K72" i="13"/>
  <c r="BR72" i="13"/>
  <c r="BS73" i="13" s="1"/>
  <c r="O72" i="13"/>
  <c r="BK77" i="13"/>
  <c r="BW73" i="18" l="1"/>
  <c r="AT74" i="18" s="1"/>
  <c r="BU73" i="18"/>
  <c r="AR74" i="18" s="1"/>
  <c r="BV73" i="18"/>
  <c r="AS74" i="18" s="1"/>
  <c r="BU73" i="17"/>
  <c r="AR74" i="17" s="1"/>
  <c r="BV73" i="17"/>
  <c r="AS74" i="17" s="1"/>
  <c r="BW73" i="17"/>
  <c r="AT74" i="17" s="1"/>
  <c r="J184" i="15"/>
  <c r="J184" i="16"/>
  <c r="BU72" i="13"/>
  <c r="J184" i="12"/>
  <c r="AW73" i="13"/>
  <c r="AZ73" i="13" s="1"/>
  <c r="AJ73" i="13"/>
  <c r="AS73" i="13" s="1"/>
  <c r="BH73" i="13"/>
  <c r="BQ73" i="13"/>
  <c r="J73" i="13"/>
  <c r="BN73" i="13"/>
  <c r="N72" i="13"/>
  <c r="BI77" i="13"/>
  <c r="BJ77" i="13"/>
  <c r="G284" i="19" l="1"/>
  <c r="J284" i="19"/>
  <c r="I284" i="19"/>
  <c r="H284" i="19"/>
  <c r="K284" i="19"/>
  <c r="I284" i="20"/>
  <c r="H284" i="20"/>
  <c r="G284" i="20"/>
  <c r="K284" i="20"/>
  <c r="J284" i="20"/>
  <c r="AU74" i="17"/>
  <c r="AI75" i="17" s="1"/>
  <c r="BO74" i="17"/>
  <c r="H74" i="17"/>
  <c r="BL74" i="17"/>
  <c r="J74" i="18"/>
  <c r="BN74" i="18"/>
  <c r="BQ74" i="18"/>
  <c r="AW74" i="18"/>
  <c r="AK75" i="18" s="1"/>
  <c r="BP74" i="17"/>
  <c r="I74" i="17"/>
  <c r="BM74" i="17"/>
  <c r="AV74" i="17"/>
  <c r="AJ75" i="17" s="1"/>
  <c r="BN74" i="17"/>
  <c r="BQ74" i="17"/>
  <c r="AW74" i="17"/>
  <c r="AK75" i="17" s="1"/>
  <c r="J74" i="17"/>
  <c r="BO74" i="18"/>
  <c r="AU74" i="18"/>
  <c r="AI75" i="18" s="1"/>
  <c r="H74" i="18"/>
  <c r="BL74" i="18"/>
  <c r="I74" i="18"/>
  <c r="AV74" i="18"/>
  <c r="AJ75" i="18" s="1"/>
  <c r="BM74" i="18"/>
  <c r="BP74" i="18"/>
  <c r="BC73" i="13"/>
  <c r="AV73" i="13"/>
  <c r="AY73" i="13" s="1"/>
  <c r="AI73" i="13"/>
  <c r="AR73" i="13" s="1"/>
  <c r="K284" i="7"/>
  <c r="H284" i="7"/>
  <c r="J284" i="7"/>
  <c r="G284" i="7"/>
  <c r="I284" i="7"/>
  <c r="BP73" i="13"/>
  <c r="I73" i="13"/>
  <c r="BM73" i="13"/>
  <c r="S73" i="13"/>
  <c r="AB74" i="13" s="1"/>
  <c r="M73" i="13"/>
  <c r="AY74" i="18" l="1"/>
  <c r="BB74" i="18" s="1"/>
  <c r="AX74" i="17"/>
  <c r="BA74" i="17" s="1"/>
  <c r="L284" i="20"/>
  <c r="G184" i="12" s="1"/>
  <c r="L284" i="19"/>
  <c r="G184" i="15" s="1"/>
  <c r="R74" i="18"/>
  <c r="AA75" i="18" s="1"/>
  <c r="L74" i="18"/>
  <c r="O74" i="18" s="1"/>
  <c r="AY74" i="17"/>
  <c r="BB74" i="17" s="1"/>
  <c r="S74" i="18"/>
  <c r="AB75" i="18" s="1"/>
  <c r="M74" i="18"/>
  <c r="P74" i="18" s="1"/>
  <c r="Q74" i="18"/>
  <c r="Z75" i="18" s="1"/>
  <c r="BR74" i="18"/>
  <c r="BS75" i="18" s="1"/>
  <c r="K74" i="18"/>
  <c r="N74" i="18" s="1"/>
  <c r="M74" i="17"/>
  <c r="P74" i="17" s="1"/>
  <c r="S74" i="17"/>
  <c r="AB75" i="17" s="1"/>
  <c r="BR74" i="17"/>
  <c r="BS75" i="17" s="1"/>
  <c r="Q74" i="17"/>
  <c r="Z75" i="17" s="1"/>
  <c r="K74" i="17"/>
  <c r="N74" i="17" s="1"/>
  <c r="L74" i="17"/>
  <c r="O74" i="17" s="1"/>
  <c r="R74" i="17"/>
  <c r="AA75" i="17" s="1"/>
  <c r="AX74" i="18"/>
  <c r="BA74" i="18" s="1"/>
  <c r="AZ74" i="17"/>
  <c r="BC74" i="17" s="1"/>
  <c r="AZ74" i="18"/>
  <c r="BC74" i="18" s="1"/>
  <c r="BW73" i="13"/>
  <c r="BB73" i="13"/>
  <c r="AU73" i="13"/>
  <c r="AX73" i="13" s="1"/>
  <c r="P73" i="13"/>
  <c r="L284" i="7"/>
  <c r="BO73" i="13"/>
  <c r="H73" i="13"/>
  <c r="BL73" i="13"/>
  <c r="L73" i="13"/>
  <c r="R73" i="13"/>
  <c r="AA74" i="13" s="1"/>
  <c r="BI78" i="13"/>
  <c r="BK78" i="13"/>
  <c r="F285" i="19" l="1"/>
  <c r="F285" i="7"/>
  <c r="BH75" i="18"/>
  <c r="BD74" i="18"/>
  <c r="BH75" i="17"/>
  <c r="G184" i="16"/>
  <c r="H184" i="16" s="1"/>
  <c r="I184" i="16" s="1"/>
  <c r="H184" i="15"/>
  <c r="I184" i="15" s="1"/>
  <c r="BV73" i="13"/>
  <c r="H184" i="12"/>
  <c r="I184" i="12" s="1"/>
  <c r="BA73" i="13"/>
  <c r="BD73" i="13" s="1"/>
  <c r="BD73" i="17" s="1"/>
  <c r="AK74" i="13"/>
  <c r="AT74" i="13" s="1"/>
  <c r="O73" i="13"/>
  <c r="Q73" i="13"/>
  <c r="Z74" i="13" s="1"/>
  <c r="F284" i="20" s="1"/>
  <c r="K73" i="13"/>
  <c r="BR73" i="13"/>
  <c r="BS74" i="13" s="1"/>
  <c r="BJ78" i="13"/>
  <c r="BU74" i="18" l="1"/>
  <c r="AR75" i="18" s="1"/>
  <c r="BW74" i="18"/>
  <c r="AT75" i="18" s="1"/>
  <c r="BV74" i="18"/>
  <c r="AS75" i="18" s="1"/>
  <c r="BU74" i="17"/>
  <c r="AR75" i="17" s="1"/>
  <c r="BW74" i="17"/>
  <c r="AT75" i="17" s="1"/>
  <c r="BV74" i="17"/>
  <c r="AS75" i="17" s="1"/>
  <c r="J185" i="15"/>
  <c r="J185" i="16"/>
  <c r="BU73" i="13"/>
  <c r="J185" i="12"/>
  <c r="AW74" i="13"/>
  <c r="AZ74" i="13" s="1"/>
  <c r="AJ74" i="13"/>
  <c r="AS74" i="13" s="1"/>
  <c r="J74" i="13"/>
  <c r="BQ74" i="13"/>
  <c r="BN74" i="13"/>
  <c r="BH74" i="13"/>
  <c r="N73" i="13"/>
  <c r="BI79" i="13"/>
  <c r="BK79" i="13"/>
  <c r="K285" i="19" l="1"/>
  <c r="H285" i="19"/>
  <c r="J285" i="19"/>
  <c r="G285" i="19"/>
  <c r="I285" i="19"/>
  <c r="K285" i="20"/>
  <c r="I285" i="20"/>
  <c r="J285" i="20"/>
  <c r="H285" i="20"/>
  <c r="G285" i="20"/>
  <c r="H75" i="18"/>
  <c r="BO75" i="18"/>
  <c r="AU75" i="18"/>
  <c r="AI76" i="18" s="1"/>
  <c r="BL75" i="18"/>
  <c r="BL75" i="17"/>
  <c r="BO75" i="17"/>
  <c r="AU75" i="17"/>
  <c r="AI76" i="17" s="1"/>
  <c r="H75" i="17"/>
  <c r="I75" i="18"/>
  <c r="BP75" i="18"/>
  <c r="AV75" i="18"/>
  <c r="AJ76" i="18" s="1"/>
  <c r="BM75" i="18"/>
  <c r="BN75" i="18"/>
  <c r="BQ75" i="18"/>
  <c r="AW75" i="18"/>
  <c r="AK76" i="18" s="1"/>
  <c r="J75" i="18"/>
  <c r="BQ75" i="17"/>
  <c r="J75" i="17"/>
  <c r="AW75" i="17"/>
  <c r="AK76" i="17" s="1"/>
  <c r="BN75" i="17"/>
  <c r="BP75" i="17"/>
  <c r="BM75" i="17"/>
  <c r="I75" i="17"/>
  <c r="AV75" i="17"/>
  <c r="AJ76" i="17" s="1"/>
  <c r="BC74" i="13"/>
  <c r="AV74" i="13"/>
  <c r="AY74" i="13" s="1"/>
  <c r="AI74" i="13"/>
  <c r="AR74" i="13" s="1"/>
  <c r="BP74" i="13"/>
  <c r="I74" i="13"/>
  <c r="BM74" i="13"/>
  <c r="S74" i="13"/>
  <c r="AB75" i="13" s="1"/>
  <c r="M74" i="13"/>
  <c r="I285" i="7"/>
  <c r="G285" i="7"/>
  <c r="J285" i="7"/>
  <c r="K285" i="7"/>
  <c r="H285" i="7"/>
  <c r="AX75" i="18" l="1"/>
  <c r="BA75" i="18" s="1"/>
  <c r="AX75" i="17"/>
  <c r="BA75" i="17" s="1"/>
  <c r="AZ75" i="17"/>
  <c r="BC75" i="17" s="1"/>
  <c r="L285" i="19"/>
  <c r="G185" i="15" s="1"/>
  <c r="L285" i="20"/>
  <c r="G185" i="12" s="1"/>
  <c r="S75" i="18"/>
  <c r="AB76" i="18" s="1"/>
  <c r="M75" i="18"/>
  <c r="P75" i="18" s="1"/>
  <c r="R75" i="18"/>
  <c r="AA76" i="18" s="1"/>
  <c r="L75" i="18"/>
  <c r="O75" i="18" s="1"/>
  <c r="AY75" i="18"/>
  <c r="BB75" i="18" s="1"/>
  <c r="Q75" i="17"/>
  <c r="Z76" i="17" s="1"/>
  <c r="K75" i="17"/>
  <c r="N75" i="17" s="1"/>
  <c r="BR75" i="17"/>
  <c r="BS76" i="17" s="1"/>
  <c r="Q75" i="18"/>
  <c r="Z76" i="18" s="1"/>
  <c r="BR75" i="18"/>
  <c r="BS76" i="18" s="1"/>
  <c r="K75" i="18"/>
  <c r="N75" i="18" s="1"/>
  <c r="S75" i="17"/>
  <c r="AB76" i="17" s="1"/>
  <c r="M75" i="17"/>
  <c r="P75" i="17" s="1"/>
  <c r="L75" i="17"/>
  <c r="O75" i="17" s="1"/>
  <c r="R75" i="17"/>
  <c r="AA76" i="17" s="1"/>
  <c r="AY75" i="17"/>
  <c r="BB75" i="17" s="1"/>
  <c r="AZ75" i="18"/>
  <c r="BC75" i="18" s="1"/>
  <c r="BW74" i="13"/>
  <c r="BB74" i="13"/>
  <c r="AU74" i="13"/>
  <c r="AX74" i="13" s="1"/>
  <c r="R74" i="13"/>
  <c r="AA75" i="13" s="1"/>
  <c r="L74" i="13"/>
  <c r="BO74" i="13"/>
  <c r="H74" i="13"/>
  <c r="BL74" i="13"/>
  <c r="L285" i="7"/>
  <c r="P74" i="13"/>
  <c r="BJ79" i="13"/>
  <c r="F286" i="7" l="1"/>
  <c r="F286" i="19"/>
  <c r="BD75" i="18"/>
  <c r="BH76" i="18"/>
  <c r="BH76" i="17"/>
  <c r="H185" i="12"/>
  <c r="I185" i="12" s="1"/>
  <c r="H185" i="15"/>
  <c r="I185" i="15" s="1"/>
  <c r="G185" i="16"/>
  <c r="H185" i="16" s="1"/>
  <c r="I185" i="16" s="1"/>
  <c r="BV74" i="13"/>
  <c r="BA74" i="13"/>
  <c r="BD74" i="13" s="1"/>
  <c r="BD74" i="17" s="1"/>
  <c r="AK75" i="13"/>
  <c r="AT75" i="13" s="1"/>
  <c r="O74" i="13"/>
  <c r="K74" i="13"/>
  <c r="Q74" i="13"/>
  <c r="Z75" i="13" s="1"/>
  <c r="F285" i="20" s="1"/>
  <c r="BR74" i="13"/>
  <c r="BS75" i="13" s="1"/>
  <c r="BK80" i="13"/>
  <c r="BI80" i="13"/>
  <c r="BU75" i="18" l="1"/>
  <c r="AR76" i="18" s="1"/>
  <c r="BV75" i="18"/>
  <c r="AS76" i="18" s="1"/>
  <c r="BW75" i="18"/>
  <c r="AT76" i="18" s="1"/>
  <c r="BV75" i="17"/>
  <c r="AS76" i="17" s="1"/>
  <c r="BU75" i="17"/>
  <c r="AR76" i="17" s="1"/>
  <c r="BW75" i="17"/>
  <c r="AT76" i="17" s="1"/>
  <c r="J186" i="15"/>
  <c r="J186" i="16"/>
  <c r="BU74" i="13"/>
  <c r="J186" i="12"/>
  <c r="AW75" i="13"/>
  <c r="AZ75" i="13" s="1"/>
  <c r="AJ75" i="13"/>
  <c r="AS75" i="13" s="1"/>
  <c r="BQ75" i="13"/>
  <c r="J75" i="13"/>
  <c r="BN75" i="13"/>
  <c r="BH75" i="13"/>
  <c r="N74" i="13"/>
  <c r="BJ80" i="13"/>
  <c r="H286" i="20" l="1"/>
  <c r="G286" i="20"/>
  <c r="K286" i="20"/>
  <c r="J286" i="20"/>
  <c r="I286" i="20"/>
  <c r="I286" i="19"/>
  <c r="G286" i="19"/>
  <c r="K286" i="19"/>
  <c r="H286" i="19"/>
  <c r="J286" i="19"/>
  <c r="BO76" i="18"/>
  <c r="H76" i="18"/>
  <c r="BL76" i="18"/>
  <c r="AU76" i="18"/>
  <c r="AI77" i="18" s="1"/>
  <c r="BL76" i="17"/>
  <c r="BO76" i="17"/>
  <c r="AU76" i="17"/>
  <c r="AI77" i="17" s="1"/>
  <c r="H76" i="17"/>
  <c r="BM76" i="18"/>
  <c r="AV76" i="18"/>
  <c r="AJ77" i="18" s="1"/>
  <c r="BP76" i="18"/>
  <c r="I76" i="18"/>
  <c r="BQ76" i="18"/>
  <c r="J76" i="18"/>
  <c r="BN76" i="18"/>
  <c r="AW76" i="18"/>
  <c r="AK77" i="18" s="1"/>
  <c r="AW76" i="17"/>
  <c r="AK77" i="17" s="1"/>
  <c r="BQ76" i="17"/>
  <c r="J76" i="17"/>
  <c r="BN76" i="17"/>
  <c r="BP76" i="17"/>
  <c r="I76" i="17"/>
  <c r="BM76" i="17"/>
  <c r="AV76" i="17"/>
  <c r="AJ77" i="17" s="1"/>
  <c r="BC75" i="13"/>
  <c r="AV75" i="13"/>
  <c r="AY75" i="13" s="1"/>
  <c r="AI75" i="13"/>
  <c r="AR75" i="13" s="1"/>
  <c r="M75" i="13"/>
  <c r="S75" i="13"/>
  <c r="AB76" i="13" s="1"/>
  <c r="I75" i="13"/>
  <c r="BP75" i="13"/>
  <c r="BM75" i="13"/>
  <c r="G286" i="7"/>
  <c r="I286" i="7"/>
  <c r="J286" i="7"/>
  <c r="K286" i="7"/>
  <c r="H286" i="7"/>
  <c r="BI81" i="13"/>
  <c r="AZ76" i="18" l="1"/>
  <c r="BC76" i="18" s="1"/>
  <c r="L286" i="19"/>
  <c r="G186" i="15" s="1"/>
  <c r="L286" i="20"/>
  <c r="G186" i="12" s="1"/>
  <c r="AX76" i="17"/>
  <c r="BA76" i="17" s="1"/>
  <c r="AX76" i="18"/>
  <c r="BA76" i="18" s="1"/>
  <c r="M76" i="18"/>
  <c r="P76" i="18" s="1"/>
  <c r="S76" i="18"/>
  <c r="AB77" i="18" s="1"/>
  <c r="R76" i="18"/>
  <c r="AA77" i="18" s="1"/>
  <c r="L76" i="18"/>
  <c r="O76" i="18" s="1"/>
  <c r="K76" i="17"/>
  <c r="N76" i="17" s="1"/>
  <c r="Q76" i="17"/>
  <c r="Z77" i="17" s="1"/>
  <c r="BR76" i="17"/>
  <c r="BS77" i="17" s="1"/>
  <c r="Q76" i="18"/>
  <c r="Z77" i="18" s="1"/>
  <c r="K76" i="18"/>
  <c r="N76" i="18" s="1"/>
  <c r="BR76" i="18"/>
  <c r="BS77" i="18" s="1"/>
  <c r="R76" i="17"/>
  <c r="AA77" i="17" s="1"/>
  <c r="L76" i="17"/>
  <c r="O76" i="17" s="1"/>
  <c r="S76" i="17"/>
  <c r="AB77" i="17" s="1"/>
  <c r="M76" i="17"/>
  <c r="P76" i="17" s="1"/>
  <c r="AY76" i="17"/>
  <c r="BB76" i="17" s="1"/>
  <c r="AY76" i="18"/>
  <c r="BB76" i="18" s="1"/>
  <c r="AZ76" i="17"/>
  <c r="BC76" i="17" s="1"/>
  <c r="BW75" i="13"/>
  <c r="BB75" i="13"/>
  <c r="AU75" i="13"/>
  <c r="AX75" i="13" s="1"/>
  <c r="L286" i="7"/>
  <c r="H75" i="13"/>
  <c r="BO75" i="13"/>
  <c r="BL75" i="13"/>
  <c r="R75" i="13"/>
  <c r="AA76" i="13" s="1"/>
  <c r="L75" i="13"/>
  <c r="P75" i="13"/>
  <c r="BJ81" i="13"/>
  <c r="BK81" i="13"/>
  <c r="F287" i="7" l="1"/>
  <c r="F287" i="19"/>
  <c r="BH77" i="17"/>
  <c r="BD76" i="18"/>
  <c r="BH77" i="18"/>
  <c r="H186" i="12"/>
  <c r="I186" i="12" s="1"/>
  <c r="G186" i="16"/>
  <c r="H186" i="16" s="1"/>
  <c r="I186" i="16" s="1"/>
  <c r="H186" i="15"/>
  <c r="I186" i="15" s="1"/>
  <c r="BV75" i="13"/>
  <c r="BA75" i="13"/>
  <c r="BD75" i="13" s="1"/>
  <c r="BD75" i="17" s="1"/>
  <c r="AK76" i="13"/>
  <c r="AT76" i="13" s="1"/>
  <c r="O75" i="13"/>
  <c r="Q75" i="13"/>
  <c r="Z76" i="13" s="1"/>
  <c r="F286" i="20" s="1"/>
  <c r="K75" i="13"/>
  <c r="BR75" i="13"/>
  <c r="BS76" i="13" s="1"/>
  <c r="BV76" i="18" l="1"/>
  <c r="AS77" i="18" s="1"/>
  <c r="BW76" i="18"/>
  <c r="AT77" i="18" s="1"/>
  <c r="BU76" i="18"/>
  <c r="AR77" i="18" s="1"/>
  <c r="BW76" i="17"/>
  <c r="AT77" i="17" s="1"/>
  <c r="BV76" i="17"/>
  <c r="AS77" i="17" s="1"/>
  <c r="BU76" i="17"/>
  <c r="AR77" i="17" s="1"/>
  <c r="J187" i="16"/>
  <c r="J187" i="15"/>
  <c r="BU75" i="13"/>
  <c r="J187" i="12"/>
  <c r="AW76" i="13"/>
  <c r="AZ76" i="13" s="1"/>
  <c r="AJ76" i="13"/>
  <c r="AS76" i="13" s="1"/>
  <c r="N75" i="13"/>
  <c r="BQ76" i="13"/>
  <c r="J76" i="13"/>
  <c r="BN76" i="13"/>
  <c r="BH76" i="13"/>
  <c r="BI82" i="13"/>
  <c r="BK82" i="13"/>
  <c r="K287" i="19" l="1"/>
  <c r="I287" i="19"/>
  <c r="H287" i="19"/>
  <c r="G287" i="19"/>
  <c r="J287" i="19"/>
  <c r="K287" i="20"/>
  <c r="J287" i="20"/>
  <c r="H287" i="20"/>
  <c r="G287" i="20"/>
  <c r="I287" i="20"/>
  <c r="AW77" i="17"/>
  <c r="AK78" i="17" s="1"/>
  <c r="BN77" i="17"/>
  <c r="BQ77" i="17"/>
  <c r="J77" i="17"/>
  <c r="I77" i="18"/>
  <c r="BM77" i="18"/>
  <c r="BP77" i="18"/>
  <c r="AV77" i="18"/>
  <c r="AJ78" i="18" s="1"/>
  <c r="BO77" i="17"/>
  <c r="H77" i="17"/>
  <c r="AU77" i="17"/>
  <c r="AI78" i="17" s="1"/>
  <c r="BL77" i="17"/>
  <c r="AW77" i="18"/>
  <c r="AK78" i="18" s="1"/>
  <c r="BQ77" i="18"/>
  <c r="J77" i="18"/>
  <c r="BN77" i="18"/>
  <c r="BL77" i="18"/>
  <c r="H77" i="18"/>
  <c r="AU77" i="18"/>
  <c r="AI78" i="18" s="1"/>
  <c r="BO77" i="18"/>
  <c r="I77" i="17"/>
  <c r="BM77" i="17"/>
  <c r="AV77" i="17"/>
  <c r="AJ78" i="17" s="1"/>
  <c r="BP77" i="17"/>
  <c r="BC76" i="13"/>
  <c r="AV76" i="13"/>
  <c r="AY76" i="13" s="1"/>
  <c r="AI76" i="13"/>
  <c r="AR76" i="13" s="1"/>
  <c r="G287" i="7"/>
  <c r="H287" i="7"/>
  <c r="K287" i="7"/>
  <c r="J287" i="7"/>
  <c r="I287" i="7"/>
  <c r="M76" i="13"/>
  <c r="S76" i="13"/>
  <c r="AB77" i="13" s="1"/>
  <c r="BP76" i="13"/>
  <c r="I76" i="13"/>
  <c r="BM76" i="13"/>
  <c r="BJ82" i="13"/>
  <c r="AZ77" i="17" l="1"/>
  <c r="BC77" i="17" s="1"/>
  <c r="AY77" i="17"/>
  <c r="BB77" i="17" s="1"/>
  <c r="AZ77" i="18"/>
  <c r="BC77" i="18" s="1"/>
  <c r="L287" i="19"/>
  <c r="G187" i="15" s="1"/>
  <c r="L287" i="20"/>
  <c r="G187" i="12" s="1"/>
  <c r="AY77" i="18"/>
  <c r="BB77" i="18" s="1"/>
  <c r="AX77" i="17"/>
  <c r="BA77" i="17" s="1"/>
  <c r="R77" i="17"/>
  <c r="AA78" i="17" s="1"/>
  <c r="L77" i="17"/>
  <c r="O77" i="17" s="1"/>
  <c r="L77" i="18"/>
  <c r="O77" i="18" s="1"/>
  <c r="R77" i="18"/>
  <c r="AA78" i="18" s="1"/>
  <c r="Q77" i="18"/>
  <c r="Z78" i="18" s="1"/>
  <c r="BR77" i="18"/>
  <c r="BS78" i="18" s="1"/>
  <c r="K77" i="18"/>
  <c r="N77" i="18" s="1"/>
  <c r="M77" i="18"/>
  <c r="P77" i="18" s="1"/>
  <c r="S77" i="18"/>
  <c r="AB78" i="18" s="1"/>
  <c r="M77" i="17"/>
  <c r="P77" i="17" s="1"/>
  <c r="S77" i="17"/>
  <c r="AB78" i="17" s="1"/>
  <c r="AX77" i="18"/>
  <c r="BA77" i="18" s="1"/>
  <c r="K77" i="17"/>
  <c r="N77" i="17" s="1"/>
  <c r="Q77" i="17"/>
  <c r="Z78" i="17" s="1"/>
  <c r="BR77" i="17"/>
  <c r="BS78" i="17" s="1"/>
  <c r="BW76" i="13"/>
  <c r="BB76" i="13"/>
  <c r="AU76" i="13"/>
  <c r="AX76" i="13" s="1"/>
  <c r="L287" i="7"/>
  <c r="BO76" i="13"/>
  <c r="H76" i="13"/>
  <c r="BL76" i="13"/>
  <c r="R76" i="13"/>
  <c r="AA77" i="13" s="1"/>
  <c r="L76" i="13"/>
  <c r="P76" i="13"/>
  <c r="F288" i="7" l="1"/>
  <c r="F288" i="19"/>
  <c r="BH78" i="17"/>
  <c r="BD77" i="18"/>
  <c r="BH78" i="18"/>
  <c r="H187" i="12"/>
  <c r="I187" i="12" s="1"/>
  <c r="G187" i="16"/>
  <c r="H187" i="16" s="1"/>
  <c r="I187" i="16" s="1"/>
  <c r="H187" i="15"/>
  <c r="I187" i="15" s="1"/>
  <c r="BV76" i="13"/>
  <c r="BA76" i="13"/>
  <c r="BD76" i="13" s="1"/>
  <c r="BD76" i="17" s="1"/>
  <c r="AK77" i="13"/>
  <c r="AT77" i="13" s="1"/>
  <c r="O76" i="13"/>
  <c r="Q76" i="13"/>
  <c r="Z77" i="13" s="1"/>
  <c r="F287" i="20" s="1"/>
  <c r="K76" i="13"/>
  <c r="BR76" i="13"/>
  <c r="BS77" i="13" s="1"/>
  <c r="BK83" i="13"/>
  <c r="BJ83" i="13"/>
  <c r="BI83" i="13"/>
  <c r="BW77" i="18" l="1"/>
  <c r="AT78" i="18" s="1"/>
  <c r="BV77" i="18"/>
  <c r="AS78" i="18" s="1"/>
  <c r="BU77" i="18"/>
  <c r="AR78" i="18" s="1"/>
  <c r="BU77" i="17"/>
  <c r="AR78" i="17" s="1"/>
  <c r="BV77" i="17"/>
  <c r="AS78" i="17" s="1"/>
  <c r="BW77" i="17"/>
  <c r="AT78" i="17" s="1"/>
  <c r="J188" i="16"/>
  <c r="J188" i="15"/>
  <c r="BU76" i="13"/>
  <c r="J188" i="12"/>
  <c r="AW77" i="13"/>
  <c r="AZ77" i="13" s="1"/>
  <c r="AJ77" i="13"/>
  <c r="AS77" i="13" s="1"/>
  <c r="BH77" i="13"/>
  <c r="N76" i="13"/>
  <c r="J77" i="13"/>
  <c r="BQ77" i="13"/>
  <c r="BN77" i="13"/>
  <c r="K288" i="20" l="1"/>
  <c r="H288" i="20"/>
  <c r="I288" i="20"/>
  <c r="G288" i="20"/>
  <c r="J288" i="20"/>
  <c r="H288" i="19"/>
  <c r="J288" i="19"/>
  <c r="G288" i="19"/>
  <c r="I288" i="19"/>
  <c r="K288" i="19"/>
  <c r="J78" i="17"/>
  <c r="BQ78" i="17"/>
  <c r="AW78" i="17"/>
  <c r="AK79" i="17" s="1"/>
  <c r="BN78" i="17"/>
  <c r="BL78" i="17"/>
  <c r="AU78" i="17"/>
  <c r="AI79" i="17" s="1"/>
  <c r="BO78" i="17"/>
  <c r="H78" i="17"/>
  <c r="J78" i="18"/>
  <c r="BN78" i="18"/>
  <c r="AW78" i="18"/>
  <c r="AK79" i="18" s="1"/>
  <c r="BQ78" i="18"/>
  <c r="H78" i="18"/>
  <c r="BL78" i="18"/>
  <c r="BO78" i="18"/>
  <c r="AU78" i="18"/>
  <c r="AI79" i="18" s="1"/>
  <c r="BP78" i="17"/>
  <c r="AV78" i="17"/>
  <c r="AJ79" i="17" s="1"/>
  <c r="BM78" i="17"/>
  <c r="I78" i="17"/>
  <c r="AV78" i="18"/>
  <c r="AJ79" i="18" s="1"/>
  <c r="BM78" i="18"/>
  <c r="I78" i="18"/>
  <c r="BP78" i="18"/>
  <c r="BC77" i="13"/>
  <c r="AV77" i="13"/>
  <c r="AY77" i="13" s="1"/>
  <c r="AI77" i="13"/>
  <c r="AR77" i="13" s="1"/>
  <c r="S77" i="13"/>
  <c r="AB78" i="13" s="1"/>
  <c r="M77" i="13"/>
  <c r="BP77" i="13"/>
  <c r="I77" i="13"/>
  <c r="BM77" i="13"/>
  <c r="J288" i="7"/>
  <c r="K288" i="7"/>
  <c r="G288" i="7"/>
  <c r="I288" i="7"/>
  <c r="H288" i="7"/>
  <c r="BK84" i="13"/>
  <c r="BJ84" i="13"/>
  <c r="L288" i="20" l="1"/>
  <c r="G188" i="12" s="1"/>
  <c r="AZ78" i="18"/>
  <c r="BC78" i="18" s="1"/>
  <c r="AX78" i="17"/>
  <c r="BA78" i="17" s="1"/>
  <c r="L288" i="19"/>
  <c r="G188" i="15" s="1"/>
  <c r="R78" i="18"/>
  <c r="AA79" i="18" s="1"/>
  <c r="L78" i="18"/>
  <c r="O78" i="18" s="1"/>
  <c r="AY78" i="17"/>
  <c r="BB78" i="17" s="1"/>
  <c r="AZ78" i="17"/>
  <c r="BC78" i="17" s="1"/>
  <c r="BR78" i="17"/>
  <c r="BS79" i="17" s="1"/>
  <c r="Q78" i="17"/>
  <c r="Z79" i="17" s="1"/>
  <c r="K78" i="17"/>
  <c r="N78" i="17" s="1"/>
  <c r="M78" i="17"/>
  <c r="P78" i="17" s="1"/>
  <c r="S78" i="17"/>
  <c r="AB79" i="17" s="1"/>
  <c r="S78" i="18"/>
  <c r="AB79" i="18" s="1"/>
  <c r="M78" i="18"/>
  <c r="P78" i="18" s="1"/>
  <c r="L78" i="17"/>
  <c r="O78" i="17" s="1"/>
  <c r="R78" i="17"/>
  <c r="AA79" i="17" s="1"/>
  <c r="BR78" i="18"/>
  <c r="BS79" i="18" s="1"/>
  <c r="Q78" i="18"/>
  <c r="Z79" i="18" s="1"/>
  <c r="K78" i="18"/>
  <c r="N78" i="18" s="1"/>
  <c r="AY78" i="18"/>
  <c r="BB78" i="18" s="1"/>
  <c r="AX78" i="18"/>
  <c r="BA78" i="18" s="1"/>
  <c r="BW77" i="13"/>
  <c r="BB77" i="13"/>
  <c r="AU77" i="13"/>
  <c r="AX77" i="13" s="1"/>
  <c r="L288" i="7"/>
  <c r="P77" i="13"/>
  <c r="BO77" i="13"/>
  <c r="H77" i="13"/>
  <c r="BL77" i="13"/>
  <c r="R77" i="13"/>
  <c r="AA78" i="13" s="1"/>
  <c r="L77" i="13"/>
  <c r="BI84" i="13"/>
  <c r="F289" i="19" l="1"/>
  <c r="F289" i="7"/>
  <c r="BD78" i="18"/>
  <c r="BH79" i="17"/>
  <c r="BH79" i="18"/>
  <c r="H188" i="12"/>
  <c r="I188" i="12" s="1"/>
  <c r="H188" i="15"/>
  <c r="I188" i="15" s="1"/>
  <c r="G188" i="16"/>
  <c r="H188" i="16" s="1"/>
  <c r="I188" i="16" s="1"/>
  <c r="BV77" i="13"/>
  <c r="BA77" i="13"/>
  <c r="BD77" i="13" s="1"/>
  <c r="BD77" i="17" s="1"/>
  <c r="AK78" i="13"/>
  <c r="AT78" i="13" s="1"/>
  <c r="O77" i="13"/>
  <c r="Q77" i="13"/>
  <c r="Z78" i="13" s="1"/>
  <c r="F288" i="20" s="1"/>
  <c r="K77" i="13"/>
  <c r="BR77" i="13"/>
  <c r="BS78" i="13" s="1"/>
  <c r="BK85" i="13"/>
  <c r="BU78" i="18" l="1"/>
  <c r="AR79" i="18" s="1"/>
  <c r="BV78" i="18"/>
  <c r="AS79" i="18" s="1"/>
  <c r="BW78" i="18"/>
  <c r="AT79" i="18" s="1"/>
  <c r="BU78" i="17"/>
  <c r="AR79" i="17" s="1"/>
  <c r="BV78" i="17"/>
  <c r="AS79" i="17" s="1"/>
  <c r="BW78" i="17"/>
  <c r="AT79" i="17" s="1"/>
  <c r="J189" i="15"/>
  <c r="J189" i="16"/>
  <c r="BU77" i="13"/>
  <c r="J189" i="12"/>
  <c r="AW78" i="13"/>
  <c r="AZ78" i="13" s="1"/>
  <c r="AJ78" i="13"/>
  <c r="AS78" i="13" s="1"/>
  <c r="BH78" i="13"/>
  <c r="J78" i="13"/>
  <c r="BQ78" i="13"/>
  <c r="BN78" i="13"/>
  <c r="N77" i="13"/>
  <c r="BI85" i="13"/>
  <c r="BJ85" i="13"/>
  <c r="H289" i="19" l="1"/>
  <c r="J289" i="19"/>
  <c r="I289" i="19"/>
  <c r="K289" i="19"/>
  <c r="G289" i="19"/>
  <c r="K289" i="20"/>
  <c r="H289" i="20"/>
  <c r="G289" i="20"/>
  <c r="I289" i="20"/>
  <c r="J289" i="20"/>
  <c r="BL79" i="17"/>
  <c r="H79" i="17"/>
  <c r="AU79" i="17"/>
  <c r="AI80" i="17" s="1"/>
  <c r="BO79" i="17"/>
  <c r="J79" i="17"/>
  <c r="AW79" i="17"/>
  <c r="AK80" i="17" s="1"/>
  <c r="BN79" i="17"/>
  <c r="BQ79" i="17"/>
  <c r="BP79" i="17"/>
  <c r="BM79" i="17"/>
  <c r="I79" i="17"/>
  <c r="AV79" i="17"/>
  <c r="AJ80" i="17" s="1"/>
  <c r="BN79" i="18"/>
  <c r="BQ79" i="18"/>
  <c r="J79" i="18"/>
  <c r="AW79" i="18"/>
  <c r="AK80" i="18" s="1"/>
  <c r="H79" i="18"/>
  <c r="AU79" i="18"/>
  <c r="AI80" i="18" s="1"/>
  <c r="BL79" i="18"/>
  <c r="BO79" i="18"/>
  <c r="BP79" i="18"/>
  <c r="AV79" i="18"/>
  <c r="AJ80" i="18" s="1"/>
  <c r="I79" i="18"/>
  <c r="BM79" i="18"/>
  <c r="BC78" i="13"/>
  <c r="AV78" i="13"/>
  <c r="AY78" i="13" s="1"/>
  <c r="AI78" i="13"/>
  <c r="AR78" i="13" s="1"/>
  <c r="K289" i="7"/>
  <c r="H289" i="7"/>
  <c r="I289" i="7"/>
  <c r="G289" i="7"/>
  <c r="J289" i="7"/>
  <c r="M78" i="13"/>
  <c r="S78" i="13"/>
  <c r="AB79" i="13" s="1"/>
  <c r="BP78" i="13"/>
  <c r="I78" i="13"/>
  <c r="BM78" i="13"/>
  <c r="AX79" i="18" l="1"/>
  <c r="BA79" i="18" s="1"/>
  <c r="AZ79" i="17"/>
  <c r="BC79" i="17" s="1"/>
  <c r="AX79" i="17"/>
  <c r="BA79" i="17" s="1"/>
  <c r="L289" i="20"/>
  <c r="G189" i="12" s="1"/>
  <c r="L289" i="19"/>
  <c r="G189" i="15" s="1"/>
  <c r="AY79" i="18"/>
  <c r="BB79" i="18" s="1"/>
  <c r="K79" i="18"/>
  <c r="N79" i="18" s="1"/>
  <c r="Q79" i="18"/>
  <c r="Z80" i="18" s="1"/>
  <c r="BR79" i="18"/>
  <c r="BS80" i="18" s="1"/>
  <c r="L79" i="17"/>
  <c r="O79" i="17" s="1"/>
  <c r="R79" i="17"/>
  <c r="AA80" i="17" s="1"/>
  <c r="S79" i="18"/>
  <c r="AB80" i="18" s="1"/>
  <c r="M79" i="18"/>
  <c r="P79" i="18" s="1"/>
  <c r="M79" i="17"/>
  <c r="P79" i="17" s="1"/>
  <c r="S79" i="17"/>
  <c r="AB80" i="17" s="1"/>
  <c r="AY79" i="17"/>
  <c r="BB79" i="17" s="1"/>
  <c r="BR79" i="17"/>
  <c r="BS80" i="17" s="1"/>
  <c r="K79" i="17"/>
  <c r="N79" i="17" s="1"/>
  <c r="Q79" i="17"/>
  <c r="Z80" i="17" s="1"/>
  <c r="R79" i="18"/>
  <c r="AA80" i="18" s="1"/>
  <c r="L79" i="18"/>
  <c r="O79" i="18" s="1"/>
  <c r="AZ79" i="18"/>
  <c r="BC79" i="18" s="1"/>
  <c r="BW78" i="13"/>
  <c r="BB78" i="13"/>
  <c r="AU78" i="13"/>
  <c r="AX78" i="13" s="1"/>
  <c r="L289" i="7"/>
  <c r="H78" i="13"/>
  <c r="BO78" i="13"/>
  <c r="BL78" i="13"/>
  <c r="P78" i="13"/>
  <c r="R78" i="13"/>
  <c r="AA79" i="13" s="1"/>
  <c r="L78" i="13"/>
  <c r="BI86" i="13"/>
  <c r="BK86" i="13"/>
  <c r="F290" i="19" l="1"/>
  <c r="F290" i="7"/>
  <c r="BD79" i="18"/>
  <c r="BH80" i="18"/>
  <c r="BH80" i="17"/>
  <c r="H189" i="12"/>
  <c r="I189" i="12" s="1"/>
  <c r="H189" i="15"/>
  <c r="I189" i="15" s="1"/>
  <c r="G189" i="16"/>
  <c r="H189" i="16" s="1"/>
  <c r="I189" i="16" s="1"/>
  <c r="BV78" i="13"/>
  <c r="BA78" i="13"/>
  <c r="BD78" i="13" s="1"/>
  <c r="BD78" i="17" s="1"/>
  <c r="AK79" i="13"/>
  <c r="AT79" i="13" s="1"/>
  <c r="O78" i="13"/>
  <c r="Q78" i="13"/>
  <c r="Z79" i="13" s="1"/>
  <c r="F289" i="20" s="1"/>
  <c r="K78" i="13"/>
  <c r="BR78" i="13"/>
  <c r="BS79" i="13" s="1"/>
  <c r="BJ86" i="13"/>
  <c r="BU79" i="18" l="1"/>
  <c r="AR80" i="18" s="1"/>
  <c r="BV79" i="18"/>
  <c r="AS80" i="18" s="1"/>
  <c r="BW79" i="18"/>
  <c r="AT80" i="18" s="1"/>
  <c r="BV79" i="17"/>
  <c r="AS80" i="17" s="1"/>
  <c r="BU79" i="17"/>
  <c r="AR80" i="17" s="1"/>
  <c r="BW79" i="17"/>
  <c r="AT80" i="17" s="1"/>
  <c r="J190" i="16"/>
  <c r="J190" i="15"/>
  <c r="BU78" i="13"/>
  <c r="J190" i="12"/>
  <c r="AW79" i="13"/>
  <c r="AZ79" i="13" s="1"/>
  <c r="AJ79" i="13"/>
  <c r="AS79" i="13" s="1"/>
  <c r="BH79" i="13"/>
  <c r="N78" i="13"/>
  <c r="J79" i="13"/>
  <c r="BQ79" i="13"/>
  <c r="BN79" i="13"/>
  <c r="BK87" i="13"/>
  <c r="K290" i="20" l="1"/>
  <c r="I290" i="20"/>
  <c r="G290" i="20"/>
  <c r="J290" i="20"/>
  <c r="H290" i="20"/>
  <c r="G290" i="19"/>
  <c r="K290" i="19"/>
  <c r="H290" i="19"/>
  <c r="J290" i="19"/>
  <c r="I290" i="19"/>
  <c r="H80" i="17"/>
  <c r="BO80" i="17"/>
  <c r="AU80" i="17"/>
  <c r="AI81" i="17" s="1"/>
  <c r="BL80" i="17"/>
  <c r="BL80" i="18"/>
  <c r="BO80" i="18"/>
  <c r="AU80" i="18"/>
  <c r="AI81" i="18" s="1"/>
  <c r="H80" i="18"/>
  <c r="J80" i="17"/>
  <c r="BN80" i="17"/>
  <c r="BQ80" i="17"/>
  <c r="AW80" i="17"/>
  <c r="AK81" i="17" s="1"/>
  <c r="BN80" i="18"/>
  <c r="BQ80" i="18"/>
  <c r="AW80" i="18"/>
  <c r="AK81" i="18" s="1"/>
  <c r="J80" i="18"/>
  <c r="BP80" i="17"/>
  <c r="AV80" i="17"/>
  <c r="AJ81" i="17" s="1"/>
  <c r="I80" i="17"/>
  <c r="BM80" i="17"/>
  <c r="BM80" i="18"/>
  <c r="I80" i="18"/>
  <c r="AV80" i="18"/>
  <c r="AJ81" i="18" s="1"/>
  <c r="BP80" i="18"/>
  <c r="BC79" i="13"/>
  <c r="AV79" i="13"/>
  <c r="AY79" i="13" s="1"/>
  <c r="AI79" i="13"/>
  <c r="AR79" i="13" s="1"/>
  <c r="BP79" i="13"/>
  <c r="I79" i="13"/>
  <c r="BM79" i="13"/>
  <c r="M79" i="13"/>
  <c r="S79" i="13"/>
  <c r="AB80" i="13" s="1"/>
  <c r="G290" i="7"/>
  <c r="I290" i="7"/>
  <c r="H290" i="7"/>
  <c r="J290" i="7"/>
  <c r="K290" i="7"/>
  <c r="BI87" i="13"/>
  <c r="AX80" i="18" l="1"/>
  <c r="BA80" i="18" s="1"/>
  <c r="AY80" i="18"/>
  <c r="BB80" i="18" s="1"/>
  <c r="L290" i="19"/>
  <c r="G190" i="15" s="1"/>
  <c r="L290" i="20"/>
  <c r="G190" i="12" s="1"/>
  <c r="R80" i="18"/>
  <c r="AA81" i="18" s="1"/>
  <c r="L80" i="18"/>
  <c r="O80" i="18" s="1"/>
  <c r="R80" i="17"/>
  <c r="AA81" i="17" s="1"/>
  <c r="L80" i="17"/>
  <c r="O80" i="17" s="1"/>
  <c r="M80" i="17"/>
  <c r="P80" i="17" s="1"/>
  <c r="S80" i="17"/>
  <c r="AB81" i="17" s="1"/>
  <c r="Q80" i="18"/>
  <c r="Z81" i="18" s="1"/>
  <c r="K80" i="18"/>
  <c r="N80" i="18" s="1"/>
  <c r="BR80" i="18"/>
  <c r="BS81" i="18" s="1"/>
  <c r="Q80" i="17"/>
  <c r="Z81" i="17" s="1"/>
  <c r="K80" i="17"/>
  <c r="N80" i="17" s="1"/>
  <c r="BR80" i="17"/>
  <c r="BS81" i="17" s="1"/>
  <c r="AY80" i="17"/>
  <c r="BB80" i="17" s="1"/>
  <c r="AX80" i="17"/>
  <c r="BA80" i="17" s="1"/>
  <c r="M80" i="18"/>
  <c r="P80" i="18" s="1"/>
  <c r="S80" i="18"/>
  <c r="AB81" i="18" s="1"/>
  <c r="AZ80" i="17"/>
  <c r="BC80" i="17" s="1"/>
  <c r="AZ80" i="18"/>
  <c r="BC80" i="18" s="1"/>
  <c r="BW79" i="13"/>
  <c r="BB79" i="13"/>
  <c r="AU79" i="13"/>
  <c r="AX79" i="13" s="1"/>
  <c r="BO79" i="13"/>
  <c r="H79" i="13"/>
  <c r="BL79" i="13"/>
  <c r="P79" i="13"/>
  <c r="R79" i="13"/>
  <c r="AA80" i="13" s="1"/>
  <c r="L79" i="13"/>
  <c r="L290" i="7"/>
  <c r="BJ87" i="13"/>
  <c r="F291" i="19" l="1"/>
  <c r="F291" i="7"/>
  <c r="BD80" i="18"/>
  <c r="BH81" i="17"/>
  <c r="BH81" i="18"/>
  <c r="H190" i="12"/>
  <c r="I190" i="12" s="1"/>
  <c r="G190" i="16"/>
  <c r="H190" i="16" s="1"/>
  <c r="I190" i="16" s="1"/>
  <c r="H190" i="15"/>
  <c r="I190" i="15" s="1"/>
  <c r="BV79" i="13"/>
  <c r="BA79" i="13"/>
  <c r="BD79" i="13" s="1"/>
  <c r="BD79" i="17" s="1"/>
  <c r="AK80" i="13"/>
  <c r="AT80" i="13" s="1"/>
  <c r="O79" i="13"/>
  <c r="K79" i="13"/>
  <c r="Q79" i="13"/>
  <c r="Z80" i="13" s="1"/>
  <c r="F290" i="20" s="1"/>
  <c r="BR79" i="13"/>
  <c r="BS80" i="13" s="1"/>
  <c r="BI88" i="13"/>
  <c r="BV80" i="18" l="1"/>
  <c r="AS81" i="18" s="1"/>
  <c r="BW80" i="18"/>
  <c r="AT81" i="18" s="1"/>
  <c r="BU80" i="18"/>
  <c r="AR81" i="18" s="1"/>
  <c r="BW80" i="17"/>
  <c r="AT81" i="17" s="1"/>
  <c r="BU80" i="17"/>
  <c r="AR81" i="17" s="1"/>
  <c r="BV80" i="17"/>
  <c r="AS81" i="17" s="1"/>
  <c r="J191" i="16"/>
  <c r="J191" i="15"/>
  <c r="BU79" i="13"/>
  <c r="J191" i="12"/>
  <c r="AW80" i="13"/>
  <c r="AZ80" i="13" s="1"/>
  <c r="AJ80" i="13"/>
  <c r="AS80" i="13" s="1"/>
  <c r="BH80" i="13"/>
  <c r="BQ80" i="13"/>
  <c r="J80" i="13"/>
  <c r="BN80" i="13"/>
  <c r="N79" i="13"/>
  <c r="BJ88" i="13"/>
  <c r="BK88" i="13"/>
  <c r="G291" i="20" l="1"/>
  <c r="I291" i="20"/>
  <c r="K291" i="20"/>
  <c r="H291" i="20"/>
  <c r="J291" i="20"/>
  <c r="J291" i="19"/>
  <c r="I291" i="19"/>
  <c r="G291" i="19"/>
  <c r="H291" i="19"/>
  <c r="K291" i="19"/>
  <c r="H81" i="17"/>
  <c r="BL81" i="17"/>
  <c r="BO81" i="17"/>
  <c r="AU81" i="17"/>
  <c r="AI82" i="17" s="1"/>
  <c r="I81" i="18"/>
  <c r="BM81" i="18"/>
  <c r="BP81" i="18"/>
  <c r="AV81" i="18"/>
  <c r="AJ82" i="18" s="1"/>
  <c r="AU81" i="18"/>
  <c r="AI82" i="18" s="1"/>
  <c r="BL81" i="18"/>
  <c r="BO81" i="18"/>
  <c r="H81" i="18"/>
  <c r="BQ81" i="18"/>
  <c r="AW81" i="18"/>
  <c r="AK82" i="18" s="1"/>
  <c r="J81" i="18"/>
  <c r="BN81" i="18"/>
  <c r="J81" i="17"/>
  <c r="AW81" i="17"/>
  <c r="AK82" i="17" s="1"/>
  <c r="BN81" i="17"/>
  <c r="BQ81" i="17"/>
  <c r="I81" i="17"/>
  <c r="BP81" i="17"/>
  <c r="AV81" i="17"/>
  <c r="AJ82" i="17" s="1"/>
  <c r="BM81" i="17"/>
  <c r="BC80" i="13"/>
  <c r="AV80" i="13"/>
  <c r="AY80" i="13" s="1"/>
  <c r="AI80" i="13"/>
  <c r="AR80" i="13" s="1"/>
  <c r="S80" i="13"/>
  <c r="AB81" i="13" s="1"/>
  <c r="M80" i="13"/>
  <c r="I80" i="13"/>
  <c r="BP80" i="13"/>
  <c r="BM80" i="13"/>
  <c r="I291" i="7"/>
  <c r="G291" i="7"/>
  <c r="K291" i="7"/>
  <c r="J291" i="7"/>
  <c r="H291" i="7"/>
  <c r="AY81" i="18" l="1"/>
  <c r="BB81" i="18" s="1"/>
  <c r="L291" i="19"/>
  <c r="G191" i="15" s="1"/>
  <c r="L291" i="20"/>
  <c r="G191" i="12" s="1"/>
  <c r="AX81" i="18"/>
  <c r="BA81" i="18" s="1"/>
  <c r="L81" i="17"/>
  <c r="O81" i="17" s="1"/>
  <c r="R81" i="17"/>
  <c r="AA82" i="17" s="1"/>
  <c r="R81" i="18"/>
  <c r="AA82" i="18" s="1"/>
  <c r="L81" i="18"/>
  <c r="O81" i="18" s="1"/>
  <c r="S81" i="18"/>
  <c r="AB82" i="18" s="1"/>
  <c r="M81" i="18"/>
  <c r="P81" i="18" s="1"/>
  <c r="S81" i="17"/>
  <c r="AB82" i="17" s="1"/>
  <c r="M81" i="17"/>
  <c r="P81" i="17" s="1"/>
  <c r="BR81" i="17"/>
  <c r="BS82" i="17" s="1"/>
  <c r="Q81" i="17"/>
  <c r="Z82" i="17" s="1"/>
  <c r="K81" i="17"/>
  <c r="N81" i="17" s="1"/>
  <c r="AY81" i="17"/>
  <c r="BB81" i="17" s="1"/>
  <c r="AZ81" i="17"/>
  <c r="BC81" i="17" s="1"/>
  <c r="AZ81" i="18"/>
  <c r="BC81" i="18" s="1"/>
  <c r="AX81" i="17"/>
  <c r="BA81" i="17" s="1"/>
  <c r="BR81" i="18"/>
  <c r="BS82" i="18" s="1"/>
  <c r="Q81" i="18"/>
  <c r="Z82" i="18" s="1"/>
  <c r="K81" i="18"/>
  <c r="N81" i="18" s="1"/>
  <c r="BW80" i="13"/>
  <c r="BB80" i="13"/>
  <c r="AU80" i="13"/>
  <c r="AX80" i="13" s="1"/>
  <c r="BO80" i="13"/>
  <c r="H80" i="13"/>
  <c r="BL80" i="13"/>
  <c r="L291" i="7"/>
  <c r="P80" i="13"/>
  <c r="R80" i="13"/>
  <c r="AA81" i="13" s="1"/>
  <c r="L80" i="13"/>
  <c r="BJ89" i="13"/>
  <c r="BK89" i="13"/>
  <c r="BI89" i="13"/>
  <c r="F292" i="19" l="1"/>
  <c r="F292" i="7"/>
  <c r="BD81" i="18"/>
  <c r="BH82" i="17"/>
  <c r="BH82" i="18"/>
  <c r="H191" i="12"/>
  <c r="I191" i="12" s="1"/>
  <c r="G191" i="16"/>
  <c r="H191" i="16" s="1"/>
  <c r="I191" i="16" s="1"/>
  <c r="H191" i="15"/>
  <c r="I191" i="15" s="1"/>
  <c r="BV80" i="13"/>
  <c r="BA80" i="13"/>
  <c r="BD80" i="13" s="1"/>
  <c r="BD80" i="17" s="1"/>
  <c r="AK81" i="13"/>
  <c r="AT81" i="13" s="1"/>
  <c r="O80" i="13"/>
  <c r="K80" i="13"/>
  <c r="Q80" i="13"/>
  <c r="Z81" i="13" s="1"/>
  <c r="F291" i="20" s="1"/>
  <c r="BR80" i="13"/>
  <c r="BS81" i="13" s="1"/>
  <c r="BW81" i="18" l="1"/>
  <c r="AT82" i="18" s="1"/>
  <c r="BU81" i="18"/>
  <c r="AR82" i="18" s="1"/>
  <c r="BV81" i="18"/>
  <c r="AS82" i="18" s="1"/>
  <c r="BW81" i="17"/>
  <c r="AT82" i="17" s="1"/>
  <c r="BU81" i="17"/>
  <c r="AR82" i="17" s="1"/>
  <c r="BV81" i="17"/>
  <c r="AS82" i="17" s="1"/>
  <c r="J192" i="16"/>
  <c r="J192" i="15"/>
  <c r="BU80" i="13"/>
  <c r="J192" i="12"/>
  <c r="AW81" i="13"/>
  <c r="AZ81" i="13" s="1"/>
  <c r="AJ81" i="13"/>
  <c r="AS81" i="13" s="1"/>
  <c r="N80" i="13"/>
  <c r="BQ81" i="13"/>
  <c r="J81" i="13"/>
  <c r="BN81" i="13"/>
  <c r="BH81" i="13"/>
  <c r="BJ90" i="13"/>
  <c r="BI90" i="13"/>
  <c r="J292" i="19" l="1"/>
  <c r="K292" i="19"/>
  <c r="I292" i="19"/>
  <c r="G292" i="19"/>
  <c r="H292" i="19"/>
  <c r="J292" i="20"/>
  <c r="K292" i="20"/>
  <c r="G292" i="20"/>
  <c r="H292" i="20"/>
  <c r="I292" i="20"/>
  <c r="AU82" i="17"/>
  <c r="AI83" i="17" s="1"/>
  <c r="H82" i="17"/>
  <c r="BL82" i="17"/>
  <c r="BO82" i="17"/>
  <c r="BQ82" i="18"/>
  <c r="BN82" i="18"/>
  <c r="AW82" i="18"/>
  <c r="AK83" i="18" s="1"/>
  <c r="J82" i="18"/>
  <c r="AV82" i="18"/>
  <c r="AJ83" i="18" s="1"/>
  <c r="BP82" i="18"/>
  <c r="I82" i="18"/>
  <c r="BM82" i="18"/>
  <c r="J82" i="17"/>
  <c r="BQ82" i="17"/>
  <c r="BN82" i="17"/>
  <c r="AW82" i="17"/>
  <c r="AK83" i="17" s="1"/>
  <c r="BO82" i="18"/>
  <c r="AU82" i="18"/>
  <c r="AI83" i="18" s="1"/>
  <c r="H82" i="18"/>
  <c r="BL82" i="18"/>
  <c r="BP82" i="17"/>
  <c r="I82" i="17"/>
  <c r="AV82" i="17"/>
  <c r="AJ83" i="17" s="1"/>
  <c r="BM82" i="17"/>
  <c r="BC81" i="13"/>
  <c r="AV81" i="13"/>
  <c r="AY81" i="13" s="1"/>
  <c r="AI81" i="13"/>
  <c r="AR81" i="13" s="1"/>
  <c r="I292" i="7"/>
  <c r="K292" i="7"/>
  <c r="H292" i="7"/>
  <c r="G292" i="7"/>
  <c r="J292" i="7"/>
  <c r="BP81" i="13"/>
  <c r="I81" i="13"/>
  <c r="BM81" i="13"/>
  <c r="M81" i="13"/>
  <c r="S81" i="13"/>
  <c r="AB82" i="13" s="1"/>
  <c r="BK90" i="13"/>
  <c r="AY82" i="18" l="1"/>
  <c r="BB82" i="18" s="1"/>
  <c r="AZ82" i="18"/>
  <c r="BC82" i="18" s="1"/>
  <c r="AX82" i="17"/>
  <c r="BA82" i="17" s="1"/>
  <c r="L292" i="19"/>
  <c r="G192" i="15" s="1"/>
  <c r="L292" i="20"/>
  <c r="G192" i="12" s="1"/>
  <c r="AY82" i="17"/>
  <c r="BB82" i="17" s="1"/>
  <c r="S82" i="18"/>
  <c r="AB83" i="18" s="1"/>
  <c r="M82" i="18"/>
  <c r="P82" i="18" s="1"/>
  <c r="L82" i="18"/>
  <c r="O82" i="18" s="1"/>
  <c r="R82" i="18"/>
  <c r="AA83" i="18" s="1"/>
  <c r="AX82" i="18"/>
  <c r="BA82" i="18" s="1"/>
  <c r="Q82" i="17"/>
  <c r="Z83" i="17" s="1"/>
  <c r="BR82" i="17"/>
  <c r="BS83" i="17" s="1"/>
  <c r="K82" i="17"/>
  <c r="N82" i="17" s="1"/>
  <c r="R82" i="17"/>
  <c r="AA83" i="17" s="1"/>
  <c r="L82" i="17"/>
  <c r="O82" i="17" s="1"/>
  <c r="K82" i="18"/>
  <c r="N82" i="18" s="1"/>
  <c r="Q82" i="18"/>
  <c r="Z83" i="18" s="1"/>
  <c r="BR82" i="18"/>
  <c r="BS83" i="18" s="1"/>
  <c r="S82" i="17"/>
  <c r="AB83" i="17" s="1"/>
  <c r="M82" i="17"/>
  <c r="P82" i="17" s="1"/>
  <c r="AZ82" i="17"/>
  <c r="BC82" i="17" s="1"/>
  <c r="BW81" i="13"/>
  <c r="BB81" i="13"/>
  <c r="AU81" i="13"/>
  <c r="AX81" i="13" s="1"/>
  <c r="L292" i="7"/>
  <c r="R81" i="13"/>
  <c r="AA82" i="13" s="1"/>
  <c r="L81" i="13"/>
  <c r="H81" i="13"/>
  <c r="BO81" i="13"/>
  <c r="BL81" i="13"/>
  <c r="P81" i="13"/>
  <c r="F293" i="7" l="1"/>
  <c r="F293" i="19"/>
  <c r="BD82" i="18"/>
  <c r="BH83" i="18"/>
  <c r="BH83" i="17"/>
  <c r="H192" i="15"/>
  <c r="I192" i="15" s="1"/>
  <c r="G192" i="16"/>
  <c r="H192" i="16" s="1"/>
  <c r="I192" i="16" s="1"/>
  <c r="BV81" i="13"/>
  <c r="H192" i="12"/>
  <c r="I192" i="12" s="1"/>
  <c r="BA81" i="13"/>
  <c r="BD81" i="13" s="1"/>
  <c r="BD81" i="17" s="1"/>
  <c r="AK82" i="13"/>
  <c r="AT82" i="13" s="1"/>
  <c r="O81" i="13"/>
  <c r="Q81" i="13"/>
  <c r="Z82" i="13" s="1"/>
  <c r="F292" i="20" s="1"/>
  <c r="K81" i="13"/>
  <c r="BR81" i="13"/>
  <c r="BS82" i="13" s="1"/>
  <c r="BU82" i="18" l="1"/>
  <c r="AR83" i="18" s="1"/>
  <c r="BW82" i="18"/>
  <c r="AT83" i="18" s="1"/>
  <c r="BV82" i="18"/>
  <c r="AS83" i="18" s="1"/>
  <c r="BU82" i="17"/>
  <c r="AR83" i="17" s="1"/>
  <c r="BV82" i="17"/>
  <c r="AS83" i="17" s="1"/>
  <c r="BW82" i="17"/>
  <c r="AT83" i="17" s="1"/>
  <c r="J193" i="15"/>
  <c r="J193" i="16"/>
  <c r="BU81" i="13"/>
  <c r="J193" i="12"/>
  <c r="AW82" i="13"/>
  <c r="AZ82" i="13" s="1"/>
  <c r="AJ82" i="13"/>
  <c r="AS82" i="13" s="1"/>
  <c r="N81" i="13"/>
  <c r="BQ82" i="13"/>
  <c r="J82" i="13"/>
  <c r="BN82" i="13"/>
  <c r="BH82" i="13"/>
  <c r="BK91" i="13"/>
  <c r="H293" i="19" l="1"/>
  <c r="J293" i="19"/>
  <c r="G293" i="19"/>
  <c r="K293" i="19"/>
  <c r="I293" i="19"/>
  <c r="K293" i="20"/>
  <c r="J293" i="20"/>
  <c r="I293" i="20"/>
  <c r="G293" i="20"/>
  <c r="H293" i="20"/>
  <c r="BQ83" i="17"/>
  <c r="J83" i="17"/>
  <c r="AW83" i="17"/>
  <c r="AK84" i="17" s="1"/>
  <c r="BN83" i="17"/>
  <c r="J83" i="18"/>
  <c r="AW83" i="18"/>
  <c r="AK84" i="18" s="1"/>
  <c r="BN83" i="18"/>
  <c r="BQ83" i="18"/>
  <c r="I83" i="17"/>
  <c r="BP83" i="17"/>
  <c r="AV83" i="17"/>
  <c r="AJ84" i="17" s="1"/>
  <c r="BM83" i="17"/>
  <c r="AU83" i="18"/>
  <c r="AI84" i="18" s="1"/>
  <c r="BO83" i="18"/>
  <c r="H83" i="18"/>
  <c r="BL83" i="18"/>
  <c r="H83" i="17"/>
  <c r="AU83" i="17"/>
  <c r="AI84" i="17" s="1"/>
  <c r="BL83" i="17"/>
  <c r="BO83" i="17"/>
  <c r="AV83" i="18"/>
  <c r="AJ84" i="18" s="1"/>
  <c r="BM83" i="18"/>
  <c r="I83" i="18"/>
  <c r="BP83" i="18"/>
  <c r="BC82" i="13"/>
  <c r="AV82" i="13"/>
  <c r="AY82" i="13" s="1"/>
  <c r="AI82" i="13"/>
  <c r="AR82" i="13" s="1"/>
  <c r="G293" i="7"/>
  <c r="H293" i="7"/>
  <c r="I293" i="7"/>
  <c r="J293" i="7"/>
  <c r="K293" i="7"/>
  <c r="M82" i="13"/>
  <c r="S82" i="13"/>
  <c r="AB83" i="13" s="1"/>
  <c r="I82" i="13"/>
  <c r="BP82" i="13"/>
  <c r="BM82" i="13"/>
  <c r="BJ91" i="13"/>
  <c r="BI91" i="13"/>
  <c r="AY83" i="18" l="1"/>
  <c r="BB83" i="18" s="1"/>
  <c r="AY83" i="17"/>
  <c r="BB83" i="17" s="1"/>
  <c r="L293" i="20"/>
  <c r="G193" i="12" s="1"/>
  <c r="AX83" i="18"/>
  <c r="BA83" i="18" s="1"/>
  <c r="AZ83" i="18"/>
  <c r="BC83" i="18" s="1"/>
  <c r="L293" i="19"/>
  <c r="G193" i="15" s="1"/>
  <c r="M83" i="18"/>
  <c r="P83" i="18" s="1"/>
  <c r="S83" i="18"/>
  <c r="AB84" i="18" s="1"/>
  <c r="K83" i="18"/>
  <c r="N83" i="18" s="1"/>
  <c r="Q83" i="18"/>
  <c r="Z84" i="18" s="1"/>
  <c r="BR83" i="18"/>
  <c r="BS84" i="18" s="1"/>
  <c r="BR83" i="17"/>
  <c r="BS84" i="17" s="1"/>
  <c r="Q83" i="17"/>
  <c r="Z84" i="17" s="1"/>
  <c r="K83" i="17"/>
  <c r="N83" i="17" s="1"/>
  <c r="AX83" i="17"/>
  <c r="BA83" i="17" s="1"/>
  <c r="AZ83" i="17"/>
  <c r="BC83" i="17" s="1"/>
  <c r="M83" i="17"/>
  <c r="P83" i="17" s="1"/>
  <c r="S83" i="17"/>
  <c r="AB84" i="17" s="1"/>
  <c r="R83" i="17"/>
  <c r="AA84" i="17" s="1"/>
  <c r="L83" i="17"/>
  <c r="O83" i="17" s="1"/>
  <c r="R83" i="18"/>
  <c r="AA84" i="18" s="1"/>
  <c r="L83" i="18"/>
  <c r="O83" i="18" s="1"/>
  <c r="BW82" i="13"/>
  <c r="BB82" i="13"/>
  <c r="AU82" i="13"/>
  <c r="AX82" i="13" s="1"/>
  <c r="L293" i="7"/>
  <c r="R82" i="13"/>
  <c r="AA83" i="13" s="1"/>
  <c r="L82" i="13"/>
  <c r="H82" i="13"/>
  <c r="BO82" i="13"/>
  <c r="BL82" i="13"/>
  <c r="P82" i="13"/>
  <c r="BK92" i="13"/>
  <c r="F294" i="19" l="1"/>
  <c r="F294" i="7"/>
  <c r="BD83" i="18"/>
  <c r="BH84" i="17"/>
  <c r="BH84" i="18"/>
  <c r="H193" i="12"/>
  <c r="I193" i="12" s="1"/>
  <c r="H193" i="15"/>
  <c r="I193" i="15" s="1"/>
  <c r="G193" i="16"/>
  <c r="H193" i="16" s="1"/>
  <c r="I193" i="16" s="1"/>
  <c r="BV82" i="13"/>
  <c r="BA82" i="13"/>
  <c r="BD82" i="13" s="1"/>
  <c r="BD82" i="17" s="1"/>
  <c r="AK83" i="13"/>
  <c r="AT83" i="13" s="1"/>
  <c r="K82" i="13"/>
  <c r="Q82" i="13"/>
  <c r="Z83" i="13" s="1"/>
  <c r="F293" i="20" s="1"/>
  <c r="BR82" i="13"/>
  <c r="BS83" i="13" s="1"/>
  <c r="O82" i="13"/>
  <c r="BI92" i="13"/>
  <c r="BU83" i="18" l="1"/>
  <c r="AR84" i="18" s="1"/>
  <c r="BV83" i="18"/>
  <c r="AS84" i="18" s="1"/>
  <c r="BW83" i="18"/>
  <c r="AT84" i="18" s="1"/>
  <c r="BV83" i="17"/>
  <c r="AS84" i="17" s="1"/>
  <c r="BW83" i="17"/>
  <c r="AT84" i="17" s="1"/>
  <c r="BU83" i="17"/>
  <c r="AR84" i="17" s="1"/>
  <c r="J194" i="15"/>
  <c r="J194" i="16"/>
  <c r="BU82" i="13"/>
  <c r="J194" i="12"/>
  <c r="AW83" i="13"/>
  <c r="AZ83" i="13" s="1"/>
  <c r="AJ83" i="13"/>
  <c r="AS83" i="13" s="1"/>
  <c r="BH83" i="13"/>
  <c r="BQ83" i="13"/>
  <c r="J83" i="13"/>
  <c r="BN83" i="13"/>
  <c r="N82" i="13"/>
  <c r="BJ92" i="13"/>
  <c r="H294" i="19" l="1"/>
  <c r="I294" i="19"/>
  <c r="J294" i="19"/>
  <c r="K294" i="19"/>
  <c r="G294" i="19"/>
  <c r="J294" i="20"/>
  <c r="K294" i="20"/>
  <c r="G294" i="20"/>
  <c r="H294" i="20"/>
  <c r="I294" i="20"/>
  <c r="BO84" i="18"/>
  <c r="BL84" i="18"/>
  <c r="AU84" i="18"/>
  <c r="AI85" i="18" s="1"/>
  <c r="H84" i="18"/>
  <c r="BM84" i="18"/>
  <c r="BP84" i="18"/>
  <c r="AV84" i="18"/>
  <c r="AJ85" i="18" s="1"/>
  <c r="I84" i="18"/>
  <c r="AU84" i="17"/>
  <c r="AI85" i="17" s="1"/>
  <c r="H84" i="17"/>
  <c r="BO84" i="17"/>
  <c r="BL84" i="17"/>
  <c r="J84" i="17"/>
  <c r="BQ84" i="17"/>
  <c r="AW84" i="17"/>
  <c r="AK85" i="17" s="1"/>
  <c r="BN84" i="17"/>
  <c r="BN84" i="18"/>
  <c r="BQ84" i="18"/>
  <c r="J84" i="18"/>
  <c r="AW84" i="18"/>
  <c r="AK85" i="18" s="1"/>
  <c r="BP84" i="17"/>
  <c r="AV84" i="17"/>
  <c r="AJ85" i="17" s="1"/>
  <c r="BM84" i="17"/>
  <c r="I84" i="17"/>
  <c r="BC83" i="13"/>
  <c r="AV83" i="13"/>
  <c r="AY83" i="13" s="1"/>
  <c r="AI83" i="13"/>
  <c r="AR83" i="13" s="1"/>
  <c r="S83" i="13"/>
  <c r="AB84" i="13" s="1"/>
  <c r="M83" i="13"/>
  <c r="I83" i="13"/>
  <c r="BP83" i="13"/>
  <c r="BM83" i="13"/>
  <c r="J294" i="7"/>
  <c r="G294" i="7"/>
  <c r="K294" i="7"/>
  <c r="I294" i="7"/>
  <c r="H294" i="7"/>
  <c r="BK93" i="13"/>
  <c r="BI93" i="13"/>
  <c r="L294" i="20" l="1"/>
  <c r="G194" i="12" s="1"/>
  <c r="AX84" i="17"/>
  <c r="BA84" i="17" s="1"/>
  <c r="AX84" i="18"/>
  <c r="BA84" i="18" s="1"/>
  <c r="L294" i="19"/>
  <c r="G194" i="15" s="1"/>
  <c r="AZ84" i="18"/>
  <c r="BC84" i="18" s="1"/>
  <c r="AZ84" i="17"/>
  <c r="BC84" i="17" s="1"/>
  <c r="R84" i="17"/>
  <c r="AA85" i="17" s="1"/>
  <c r="L84" i="17"/>
  <c r="O84" i="17" s="1"/>
  <c r="S84" i="18"/>
  <c r="AB85" i="18" s="1"/>
  <c r="M84" i="18"/>
  <c r="P84" i="18" s="1"/>
  <c r="AY84" i="18"/>
  <c r="BB84" i="18" s="1"/>
  <c r="AY84" i="17"/>
  <c r="BB84" i="17" s="1"/>
  <c r="L84" i="18"/>
  <c r="O84" i="18" s="1"/>
  <c r="R84" i="18"/>
  <c r="AA85" i="18" s="1"/>
  <c r="S84" i="17"/>
  <c r="AB85" i="17" s="1"/>
  <c r="M84" i="17"/>
  <c r="P84" i="17" s="1"/>
  <c r="BR84" i="17"/>
  <c r="BS85" i="17" s="1"/>
  <c r="K84" i="17"/>
  <c r="N84" i="17" s="1"/>
  <c r="Q84" i="17"/>
  <c r="Z85" i="17" s="1"/>
  <c r="BR84" i="18"/>
  <c r="BS85" i="18" s="1"/>
  <c r="Q84" i="18"/>
  <c r="Z85" i="18" s="1"/>
  <c r="K84" i="18"/>
  <c r="N84" i="18" s="1"/>
  <c r="BW83" i="13"/>
  <c r="BB83" i="13"/>
  <c r="AU83" i="13"/>
  <c r="AX83" i="13" s="1"/>
  <c r="P83" i="13"/>
  <c r="BO83" i="13"/>
  <c r="H83" i="13"/>
  <c r="BL83" i="13"/>
  <c r="L294" i="7"/>
  <c r="R83" i="13"/>
  <c r="AA84" i="13" s="1"/>
  <c r="L83" i="13"/>
  <c r="F295" i="19" l="1"/>
  <c r="F295" i="7"/>
  <c r="BD84" i="18"/>
  <c r="BH85" i="18"/>
  <c r="BH85" i="17"/>
  <c r="H194" i="12"/>
  <c r="I194" i="12" s="1"/>
  <c r="G194" i="16"/>
  <c r="H194" i="16" s="1"/>
  <c r="I194" i="16" s="1"/>
  <c r="H194" i="15"/>
  <c r="I194" i="15" s="1"/>
  <c r="BV83" i="13"/>
  <c r="BA83" i="13"/>
  <c r="BD83" i="13" s="1"/>
  <c r="BD83" i="17" s="1"/>
  <c r="AK84" i="13"/>
  <c r="AT84" i="13" s="1"/>
  <c r="Q83" i="13"/>
  <c r="Z84" i="13" s="1"/>
  <c r="F294" i="20" s="1"/>
  <c r="BR83" i="13"/>
  <c r="BS84" i="13" s="1"/>
  <c r="K83" i="13"/>
  <c r="O83" i="13"/>
  <c r="BJ93" i="13"/>
  <c r="BV84" i="18" l="1"/>
  <c r="AS85" i="18" s="1"/>
  <c r="BW84" i="18"/>
  <c r="AT85" i="18" s="1"/>
  <c r="BU84" i="18"/>
  <c r="AR85" i="18" s="1"/>
  <c r="BW84" i="17"/>
  <c r="AT85" i="17" s="1"/>
  <c r="BU84" i="17"/>
  <c r="AR85" i="17" s="1"/>
  <c r="BV84" i="17"/>
  <c r="AS85" i="17" s="1"/>
  <c r="J195" i="16"/>
  <c r="J195" i="15"/>
  <c r="BU83" i="13"/>
  <c r="J195" i="12"/>
  <c r="AW84" i="13"/>
  <c r="AZ84" i="13" s="1"/>
  <c r="AJ84" i="13"/>
  <c r="AS84" i="13" s="1"/>
  <c r="BH84" i="13"/>
  <c r="N83" i="13"/>
  <c r="BQ84" i="13"/>
  <c r="J84" i="13"/>
  <c r="BN84" i="13"/>
  <c r="BI94" i="13"/>
  <c r="H295" i="20" l="1"/>
  <c r="K295" i="20"/>
  <c r="I295" i="20"/>
  <c r="G295" i="20"/>
  <c r="J295" i="20"/>
  <c r="K295" i="19"/>
  <c r="J295" i="19"/>
  <c r="I295" i="19"/>
  <c r="H295" i="19"/>
  <c r="G295" i="19"/>
  <c r="BO85" i="17"/>
  <c r="AU85" i="17"/>
  <c r="AI86" i="17" s="1"/>
  <c r="BL85" i="17"/>
  <c r="H85" i="17"/>
  <c r="AW85" i="17"/>
  <c r="AK86" i="17" s="1"/>
  <c r="J85" i="17"/>
  <c r="BN85" i="17"/>
  <c r="BQ85" i="17"/>
  <c r="BP85" i="17"/>
  <c r="BM85" i="17"/>
  <c r="AV85" i="17"/>
  <c r="AJ86" i="17" s="1"/>
  <c r="I85" i="17"/>
  <c r="AW85" i="18"/>
  <c r="AK86" i="18" s="1"/>
  <c r="BN85" i="18"/>
  <c r="BQ85" i="18"/>
  <c r="J85" i="18"/>
  <c r="H85" i="18"/>
  <c r="AU85" i="18"/>
  <c r="AI86" i="18" s="1"/>
  <c r="BL85" i="18"/>
  <c r="BO85" i="18"/>
  <c r="BM85" i="18"/>
  <c r="BP85" i="18"/>
  <c r="AV85" i="18"/>
  <c r="AJ86" i="18" s="1"/>
  <c r="I85" i="18"/>
  <c r="BC84" i="13"/>
  <c r="AV84" i="13"/>
  <c r="AY84" i="13" s="1"/>
  <c r="AI84" i="13"/>
  <c r="AR84" i="13" s="1"/>
  <c r="M84" i="13"/>
  <c r="S84" i="13"/>
  <c r="AB85" i="13" s="1"/>
  <c r="G295" i="7"/>
  <c r="J295" i="7"/>
  <c r="I295" i="7"/>
  <c r="K295" i="7"/>
  <c r="H295" i="7"/>
  <c r="BP84" i="13"/>
  <c r="I84" i="13"/>
  <c r="BM84" i="13"/>
  <c r="BK94" i="13"/>
  <c r="AZ85" i="17" l="1"/>
  <c r="BC85" i="17" s="1"/>
  <c r="AX85" i="18"/>
  <c r="BA85" i="18" s="1"/>
  <c r="L295" i="20"/>
  <c r="G195" i="12" s="1"/>
  <c r="AZ85" i="18"/>
  <c r="BC85" i="18" s="1"/>
  <c r="AX85" i="17"/>
  <c r="BA85" i="17" s="1"/>
  <c r="L295" i="19"/>
  <c r="G195" i="15" s="1"/>
  <c r="Q85" i="18"/>
  <c r="Z86" i="18" s="1"/>
  <c r="BR85" i="18"/>
  <c r="BS86" i="18" s="1"/>
  <c r="K85" i="18"/>
  <c r="N85" i="18" s="1"/>
  <c r="L85" i="18"/>
  <c r="O85" i="18" s="1"/>
  <c r="R85" i="18"/>
  <c r="AA86" i="18" s="1"/>
  <c r="R85" i="17"/>
  <c r="AA86" i="17" s="1"/>
  <c r="L85" i="17"/>
  <c r="O85" i="17" s="1"/>
  <c r="S85" i="17"/>
  <c r="AB86" i="17" s="1"/>
  <c r="M85" i="17"/>
  <c r="P85" i="17" s="1"/>
  <c r="AY85" i="17"/>
  <c r="BB85" i="17" s="1"/>
  <c r="M85" i="18"/>
  <c r="P85" i="18" s="1"/>
  <c r="S85" i="18"/>
  <c r="AB86" i="18" s="1"/>
  <c r="Q85" i="17"/>
  <c r="Z86" i="17" s="1"/>
  <c r="K85" i="17"/>
  <c r="N85" i="17" s="1"/>
  <c r="BR85" i="17"/>
  <c r="BS86" i="17" s="1"/>
  <c r="AY85" i="18"/>
  <c r="BB85" i="18" s="1"/>
  <c r="BW84" i="13"/>
  <c r="BB84" i="13"/>
  <c r="AU84" i="13"/>
  <c r="AX84" i="13" s="1"/>
  <c r="P84" i="13"/>
  <c r="L295" i="7"/>
  <c r="R84" i="13"/>
  <c r="AA85" i="13" s="1"/>
  <c r="L84" i="13"/>
  <c r="BO84" i="13"/>
  <c r="H84" i="13"/>
  <c r="BL84" i="13"/>
  <c r="BJ94" i="13"/>
  <c r="F296" i="7" l="1"/>
  <c r="F296" i="19"/>
  <c r="BD85" i="18"/>
  <c r="BH86" i="17"/>
  <c r="BH86" i="18"/>
  <c r="H195" i="12"/>
  <c r="I195" i="12" s="1"/>
  <c r="H195" i="15"/>
  <c r="I195" i="15" s="1"/>
  <c r="G195" i="16"/>
  <c r="H195" i="16" s="1"/>
  <c r="I195" i="16" s="1"/>
  <c r="BV84" i="13"/>
  <c r="BA84" i="13"/>
  <c r="BD84" i="13" s="1"/>
  <c r="BD84" i="17" s="1"/>
  <c r="AK85" i="13"/>
  <c r="AT85" i="13" s="1"/>
  <c r="K84" i="13"/>
  <c r="Q84" i="13"/>
  <c r="Z85" i="13" s="1"/>
  <c r="F295" i="20" s="1"/>
  <c r="BR84" i="13"/>
  <c r="BS85" i="13" s="1"/>
  <c r="O84" i="13"/>
  <c r="BI95" i="13"/>
  <c r="BW85" i="18" l="1"/>
  <c r="AT86" i="18" s="1"/>
  <c r="BV85" i="18"/>
  <c r="AS86" i="18" s="1"/>
  <c r="BU85" i="18"/>
  <c r="AR86" i="18" s="1"/>
  <c r="BV85" i="17"/>
  <c r="AS86" i="17" s="1"/>
  <c r="BW85" i="17"/>
  <c r="AT86" i="17" s="1"/>
  <c r="BU85" i="17"/>
  <c r="AR86" i="17" s="1"/>
  <c r="J196" i="15"/>
  <c r="J196" i="16"/>
  <c r="BU84" i="13"/>
  <c r="J196" i="12"/>
  <c r="AW85" i="13"/>
  <c r="AZ85" i="13" s="1"/>
  <c r="AJ85" i="13"/>
  <c r="AS85" i="13" s="1"/>
  <c r="N84" i="13"/>
  <c r="BH85" i="13"/>
  <c r="BQ85" i="13"/>
  <c r="J85" i="13"/>
  <c r="BN85" i="13"/>
  <c r="BK95" i="13"/>
  <c r="H296" i="20" l="1"/>
  <c r="G296" i="20"/>
  <c r="K296" i="20"/>
  <c r="J296" i="20"/>
  <c r="I296" i="20"/>
  <c r="H296" i="19"/>
  <c r="J296" i="19"/>
  <c r="K296" i="19"/>
  <c r="I296" i="19"/>
  <c r="G296" i="19"/>
  <c r="BL86" i="17"/>
  <c r="BO86" i="17"/>
  <c r="H86" i="17"/>
  <c r="AU86" i="17"/>
  <c r="AI87" i="17" s="1"/>
  <c r="AW86" i="17"/>
  <c r="AK87" i="17" s="1"/>
  <c r="J86" i="17"/>
  <c r="BN86" i="17"/>
  <c r="BQ86" i="17"/>
  <c r="AV86" i="17"/>
  <c r="AJ87" i="17" s="1"/>
  <c r="BM86" i="17"/>
  <c r="BP86" i="17"/>
  <c r="I86" i="17"/>
  <c r="BQ86" i="18"/>
  <c r="AW86" i="18"/>
  <c r="AK87" i="18" s="1"/>
  <c r="BN86" i="18"/>
  <c r="J86" i="18"/>
  <c r="AU86" i="18"/>
  <c r="AI87" i="18" s="1"/>
  <c r="BL86" i="18"/>
  <c r="BO86" i="18"/>
  <c r="H86" i="18"/>
  <c r="AV86" i="18"/>
  <c r="AJ87" i="18" s="1"/>
  <c r="I86" i="18"/>
  <c r="BM86" i="18"/>
  <c r="BP86" i="18"/>
  <c r="BC85" i="13"/>
  <c r="AV85" i="13"/>
  <c r="AY85" i="13" s="1"/>
  <c r="AI85" i="13"/>
  <c r="AR85" i="13" s="1"/>
  <c r="I85" i="13"/>
  <c r="BP85" i="13"/>
  <c r="BM85" i="13"/>
  <c r="I296" i="7"/>
  <c r="J296" i="7"/>
  <c r="K296" i="7"/>
  <c r="G296" i="7"/>
  <c r="H296" i="7"/>
  <c r="S85" i="13"/>
  <c r="AB86" i="13" s="1"/>
  <c r="M85" i="13"/>
  <c r="BJ95" i="13"/>
  <c r="BI96" i="13"/>
  <c r="AZ86" i="17" l="1"/>
  <c r="BC86" i="17" s="1"/>
  <c r="AY86" i="17"/>
  <c r="BB86" i="17" s="1"/>
  <c r="AY86" i="18"/>
  <c r="BB86" i="18" s="1"/>
  <c r="AX86" i="18"/>
  <c r="BA86" i="18" s="1"/>
  <c r="AZ86" i="18"/>
  <c r="BC86" i="18" s="1"/>
  <c r="L296" i="20"/>
  <c r="G196" i="12" s="1"/>
  <c r="L296" i="19"/>
  <c r="G196" i="15" s="1"/>
  <c r="R86" i="17"/>
  <c r="AA87" i="17" s="1"/>
  <c r="L86" i="17"/>
  <c r="O86" i="17" s="1"/>
  <c r="R86" i="18"/>
  <c r="AA87" i="18" s="1"/>
  <c r="L86" i="18"/>
  <c r="O86" i="18" s="1"/>
  <c r="S86" i="17"/>
  <c r="AB87" i="17" s="1"/>
  <c r="M86" i="17"/>
  <c r="P86" i="17" s="1"/>
  <c r="Q86" i="17"/>
  <c r="Z87" i="17" s="1"/>
  <c r="K86" i="17"/>
  <c r="N86" i="17" s="1"/>
  <c r="BR86" i="17"/>
  <c r="BS87" i="17" s="1"/>
  <c r="S86" i="18"/>
  <c r="AB87" i="18" s="1"/>
  <c r="M86" i="18"/>
  <c r="P86" i="18" s="1"/>
  <c r="K86" i="18"/>
  <c r="N86" i="18" s="1"/>
  <c r="Q86" i="18"/>
  <c r="Z87" i="18" s="1"/>
  <c r="BR86" i="18"/>
  <c r="BS87" i="18" s="1"/>
  <c r="AX86" i="17"/>
  <c r="BA86" i="17" s="1"/>
  <c r="BW85" i="13"/>
  <c r="BB85" i="13"/>
  <c r="AU85" i="13"/>
  <c r="AX85" i="13" s="1"/>
  <c r="P85" i="13"/>
  <c r="L296" i="7"/>
  <c r="L85" i="13"/>
  <c r="R85" i="13"/>
  <c r="AA86" i="13" s="1"/>
  <c r="BO85" i="13"/>
  <c r="H85" i="13"/>
  <c r="BL85" i="13"/>
  <c r="F297" i="19" l="1"/>
  <c r="F297" i="7"/>
  <c r="BD86" i="18"/>
  <c r="BH87" i="17"/>
  <c r="BH87" i="18"/>
  <c r="H196" i="12"/>
  <c r="I196" i="12" s="1"/>
  <c r="H196" i="15"/>
  <c r="I196" i="15" s="1"/>
  <c r="G196" i="16"/>
  <c r="H196" i="16" s="1"/>
  <c r="I196" i="16" s="1"/>
  <c r="BV85" i="13"/>
  <c r="BA85" i="13"/>
  <c r="BD85" i="13" s="1"/>
  <c r="BD85" i="17" s="1"/>
  <c r="AK86" i="13"/>
  <c r="AT86" i="13" s="1"/>
  <c r="Q85" i="13"/>
  <c r="Z86" i="13" s="1"/>
  <c r="F296" i="20" s="1"/>
  <c r="BR85" i="13"/>
  <c r="BS86" i="13" s="1"/>
  <c r="K85" i="13"/>
  <c r="O85" i="13"/>
  <c r="BK96" i="13"/>
  <c r="BU86" i="18" l="1"/>
  <c r="AR87" i="18" s="1"/>
  <c r="BV86" i="18"/>
  <c r="AS87" i="18" s="1"/>
  <c r="BW86" i="18"/>
  <c r="AT87" i="18" s="1"/>
  <c r="BU86" i="17"/>
  <c r="AR87" i="17" s="1"/>
  <c r="BV86" i="17"/>
  <c r="AS87" i="17" s="1"/>
  <c r="BW86" i="17"/>
  <c r="AT87" i="17" s="1"/>
  <c r="J197" i="15"/>
  <c r="J197" i="16"/>
  <c r="BU85" i="13"/>
  <c r="J197" i="12"/>
  <c r="AW86" i="13"/>
  <c r="AZ86" i="13" s="1"/>
  <c r="AJ86" i="13"/>
  <c r="AS86" i="13" s="1"/>
  <c r="BQ86" i="13"/>
  <c r="J86" i="13"/>
  <c r="BN86" i="13"/>
  <c r="N85" i="13"/>
  <c r="BH86" i="13"/>
  <c r="BJ96" i="13"/>
  <c r="K297" i="20" l="1"/>
  <c r="I297" i="20"/>
  <c r="H297" i="20"/>
  <c r="G297" i="20"/>
  <c r="J297" i="20"/>
  <c r="I297" i="19"/>
  <c r="G297" i="19"/>
  <c r="H297" i="19"/>
  <c r="J297" i="19"/>
  <c r="K297" i="19"/>
  <c r="J87" i="18"/>
  <c r="AW87" i="18"/>
  <c r="AK88" i="18" s="1"/>
  <c r="BN87" i="18"/>
  <c r="BQ87" i="18"/>
  <c r="BN87" i="17"/>
  <c r="J87" i="17"/>
  <c r="BQ87" i="17"/>
  <c r="AW87" i="17"/>
  <c r="AK88" i="17" s="1"/>
  <c r="I87" i="17"/>
  <c r="BP87" i="17"/>
  <c r="AV87" i="17"/>
  <c r="AJ88" i="17" s="1"/>
  <c r="BM87" i="17"/>
  <c r="AU87" i="18"/>
  <c r="AI88" i="18" s="1"/>
  <c r="BL87" i="18"/>
  <c r="BO87" i="18"/>
  <c r="H87" i="18"/>
  <c r="BO87" i="17"/>
  <c r="BL87" i="17"/>
  <c r="H87" i="17"/>
  <c r="AU87" i="17"/>
  <c r="AI88" i="17" s="1"/>
  <c r="AV87" i="18"/>
  <c r="AJ88" i="18" s="1"/>
  <c r="BP87" i="18"/>
  <c r="I87" i="18"/>
  <c r="BM87" i="18"/>
  <c r="BC86" i="13"/>
  <c r="AV86" i="13"/>
  <c r="AY86" i="13" s="1"/>
  <c r="AI86" i="13"/>
  <c r="AR86" i="13" s="1"/>
  <c r="I86" i="13"/>
  <c r="BP86" i="13"/>
  <c r="BM86" i="13"/>
  <c r="S86" i="13"/>
  <c r="AB87" i="13" s="1"/>
  <c r="M86" i="13"/>
  <c r="I297" i="7"/>
  <c r="G297" i="7"/>
  <c r="J297" i="7"/>
  <c r="H297" i="7"/>
  <c r="K297" i="7"/>
  <c r="BI97" i="13"/>
  <c r="BJ97" i="13"/>
  <c r="AX87" i="18" l="1"/>
  <c r="BA87" i="18" s="1"/>
  <c r="AY87" i="18"/>
  <c r="BB87" i="18" s="1"/>
  <c r="L297" i="19"/>
  <c r="G197" i="15" s="1"/>
  <c r="L297" i="20"/>
  <c r="G197" i="12" s="1"/>
  <c r="AX87" i="17"/>
  <c r="BA87" i="17" s="1"/>
  <c r="AZ87" i="18"/>
  <c r="BC87" i="18" s="1"/>
  <c r="S87" i="18"/>
  <c r="AB88" i="18" s="1"/>
  <c r="M87" i="18"/>
  <c r="P87" i="18" s="1"/>
  <c r="Q87" i="17"/>
  <c r="Z88" i="17" s="1"/>
  <c r="BR87" i="17"/>
  <c r="BS88" i="17" s="1"/>
  <c r="K87" i="17"/>
  <c r="N87" i="17" s="1"/>
  <c r="K87" i="18"/>
  <c r="N87" i="18" s="1"/>
  <c r="Q87" i="18"/>
  <c r="Z88" i="18" s="1"/>
  <c r="BR87" i="18"/>
  <c r="BS88" i="18" s="1"/>
  <c r="L87" i="17"/>
  <c r="O87" i="17" s="1"/>
  <c r="R87" i="17"/>
  <c r="AA88" i="17" s="1"/>
  <c r="S87" i="17"/>
  <c r="AB88" i="17" s="1"/>
  <c r="M87" i="17"/>
  <c r="P87" i="17" s="1"/>
  <c r="AZ87" i="17"/>
  <c r="BC87" i="17" s="1"/>
  <c r="AY87" i="17"/>
  <c r="BB87" i="17" s="1"/>
  <c r="L87" i="18"/>
  <c r="O87" i="18" s="1"/>
  <c r="R87" i="18"/>
  <c r="AA88" i="18" s="1"/>
  <c r="BW86" i="13"/>
  <c r="BB86" i="13"/>
  <c r="AU86" i="13"/>
  <c r="AX86" i="13" s="1"/>
  <c r="BO86" i="13"/>
  <c r="H86" i="13"/>
  <c r="BL86" i="13"/>
  <c r="L297" i="7"/>
  <c r="R86" i="13"/>
  <c r="AA87" i="13" s="1"/>
  <c r="L86" i="13"/>
  <c r="P86" i="13"/>
  <c r="BK97" i="13"/>
  <c r="F298" i="7" l="1"/>
  <c r="F298" i="19"/>
  <c r="BD87" i="18"/>
  <c r="BH88" i="18"/>
  <c r="BH88" i="17"/>
  <c r="H197" i="12"/>
  <c r="I197" i="12" s="1"/>
  <c r="H197" i="15"/>
  <c r="I197" i="15" s="1"/>
  <c r="G197" i="16"/>
  <c r="H197" i="16" s="1"/>
  <c r="I197" i="16" s="1"/>
  <c r="BV86" i="13"/>
  <c r="BA86" i="13"/>
  <c r="BD86" i="13" s="1"/>
  <c r="BD86" i="17" s="1"/>
  <c r="AK87" i="13"/>
  <c r="AT87" i="13" s="1"/>
  <c r="O86" i="13"/>
  <c r="Q86" i="13"/>
  <c r="Z87" i="13" s="1"/>
  <c r="F297" i="20" s="1"/>
  <c r="K86" i="13"/>
  <c r="BR86" i="13"/>
  <c r="BS87" i="13" s="1"/>
  <c r="BJ98" i="13"/>
  <c r="BU87" i="18" l="1"/>
  <c r="AR88" i="18" s="1"/>
  <c r="BV87" i="18"/>
  <c r="AS88" i="18" s="1"/>
  <c r="BW87" i="18"/>
  <c r="AT88" i="18" s="1"/>
  <c r="BV87" i="17"/>
  <c r="AS88" i="17" s="1"/>
  <c r="BU87" i="17"/>
  <c r="AR88" i="17" s="1"/>
  <c r="BW87" i="17"/>
  <c r="AT88" i="17" s="1"/>
  <c r="J198" i="15"/>
  <c r="J198" i="16"/>
  <c r="BU86" i="13"/>
  <c r="J198" i="12"/>
  <c r="AW87" i="13"/>
  <c r="AZ87" i="13" s="1"/>
  <c r="AJ87" i="13"/>
  <c r="AS87" i="13" s="1"/>
  <c r="BQ87" i="13"/>
  <c r="J87" i="13"/>
  <c r="BN87" i="13"/>
  <c r="BH87" i="13"/>
  <c r="N86" i="13"/>
  <c r="BK98" i="13"/>
  <c r="BI98" i="13"/>
  <c r="G298" i="20" l="1"/>
  <c r="I298" i="20"/>
  <c r="J298" i="20"/>
  <c r="K298" i="20"/>
  <c r="H298" i="20"/>
  <c r="J298" i="19"/>
  <c r="K298" i="19"/>
  <c r="H298" i="19"/>
  <c r="I298" i="19"/>
  <c r="G298" i="19"/>
  <c r="AU88" i="17"/>
  <c r="AI89" i="17" s="1"/>
  <c r="H88" i="17"/>
  <c r="BL88" i="17"/>
  <c r="BO88" i="17"/>
  <c r="BO88" i="18"/>
  <c r="H88" i="18"/>
  <c r="BL88" i="18"/>
  <c r="AU88" i="18"/>
  <c r="AI89" i="18" s="1"/>
  <c r="BN88" i="17"/>
  <c r="J88" i="17"/>
  <c r="BQ88" i="17"/>
  <c r="AW88" i="17"/>
  <c r="AK89" i="17" s="1"/>
  <c r="I88" i="18"/>
  <c r="AV88" i="18"/>
  <c r="AJ89" i="18" s="1"/>
  <c r="BM88" i="18"/>
  <c r="BP88" i="18"/>
  <c r="BQ88" i="18"/>
  <c r="AW88" i="18"/>
  <c r="AK89" i="18" s="1"/>
  <c r="J88" i="18"/>
  <c r="BN88" i="18"/>
  <c r="BP88" i="17"/>
  <c r="I88" i="17"/>
  <c r="AV88" i="17"/>
  <c r="AJ89" i="17" s="1"/>
  <c r="BM88" i="17"/>
  <c r="BC87" i="13"/>
  <c r="AV87" i="13"/>
  <c r="AY87" i="13" s="1"/>
  <c r="AI87" i="13"/>
  <c r="AR87" i="13" s="1"/>
  <c r="BP87" i="13"/>
  <c r="I87" i="13"/>
  <c r="BM87" i="13"/>
  <c r="K298" i="7"/>
  <c r="G298" i="7"/>
  <c r="H298" i="7"/>
  <c r="I298" i="7"/>
  <c r="J298" i="7"/>
  <c r="S87" i="13"/>
  <c r="AB88" i="13" s="1"/>
  <c r="M87" i="13"/>
  <c r="AX88" i="17" l="1"/>
  <c r="BA88" i="17" s="1"/>
  <c r="AX88" i="18"/>
  <c r="BA88" i="18" s="1"/>
  <c r="L298" i="20"/>
  <c r="G198" i="12" s="1"/>
  <c r="L298" i="19"/>
  <c r="G198" i="15" s="1"/>
  <c r="AY88" i="17"/>
  <c r="BB88" i="17" s="1"/>
  <c r="AZ88" i="18"/>
  <c r="BC88" i="18" s="1"/>
  <c r="BR88" i="17"/>
  <c r="BS89" i="17" s="1"/>
  <c r="K88" i="17"/>
  <c r="N88" i="17" s="1"/>
  <c r="Q88" i="17"/>
  <c r="Z89" i="17" s="1"/>
  <c r="S88" i="17"/>
  <c r="AB89" i="17" s="1"/>
  <c r="M88" i="17"/>
  <c r="P88" i="17" s="1"/>
  <c r="AY88" i="18"/>
  <c r="BB88" i="18" s="1"/>
  <c r="K88" i="18"/>
  <c r="N88" i="18" s="1"/>
  <c r="Q88" i="18"/>
  <c r="Z89" i="18" s="1"/>
  <c r="BR88" i="18"/>
  <c r="BS89" i="18" s="1"/>
  <c r="R88" i="17"/>
  <c r="AA89" i="17" s="1"/>
  <c r="L88" i="17"/>
  <c r="O88" i="17" s="1"/>
  <c r="S88" i="18"/>
  <c r="AB89" i="18" s="1"/>
  <c r="M88" i="18"/>
  <c r="P88" i="18" s="1"/>
  <c r="R88" i="18"/>
  <c r="AA89" i="18" s="1"/>
  <c r="L88" i="18"/>
  <c r="O88" i="18" s="1"/>
  <c r="AZ88" i="17"/>
  <c r="BC88" i="17" s="1"/>
  <c r="BW87" i="13"/>
  <c r="BB87" i="13"/>
  <c r="AU87" i="13"/>
  <c r="AX87" i="13" s="1"/>
  <c r="L298" i="7"/>
  <c r="L87" i="13"/>
  <c r="R87" i="13"/>
  <c r="AA88" i="13" s="1"/>
  <c r="H87" i="13"/>
  <c r="BO87" i="13"/>
  <c r="BL87" i="13"/>
  <c r="P87" i="13"/>
  <c r="BK99" i="13"/>
  <c r="BI99" i="13"/>
  <c r="BJ99" i="13"/>
  <c r="F299" i="7" l="1"/>
  <c r="F299" i="19"/>
  <c r="BD88" i="18"/>
  <c r="BH89" i="18"/>
  <c r="BH89" i="17"/>
  <c r="H198" i="12"/>
  <c r="I198" i="12" s="1"/>
  <c r="G198" i="16"/>
  <c r="H198" i="16" s="1"/>
  <c r="I198" i="16" s="1"/>
  <c r="H198" i="15"/>
  <c r="I198" i="15" s="1"/>
  <c r="BV87" i="13"/>
  <c r="BA87" i="13"/>
  <c r="BD87" i="13" s="1"/>
  <c r="BD87" i="17" s="1"/>
  <c r="AK88" i="13"/>
  <c r="AT88" i="13" s="1"/>
  <c r="Q87" i="13"/>
  <c r="Z88" i="13" s="1"/>
  <c r="F298" i="20" s="1"/>
  <c r="K87" i="13"/>
  <c r="BR87" i="13"/>
  <c r="BS88" i="13" s="1"/>
  <c r="O87" i="13"/>
  <c r="BV88" i="18" l="1"/>
  <c r="AS89" i="18" s="1"/>
  <c r="BW88" i="18"/>
  <c r="AT89" i="18" s="1"/>
  <c r="BU88" i="18"/>
  <c r="AR89" i="18" s="1"/>
  <c r="BW88" i="17"/>
  <c r="AT89" i="17" s="1"/>
  <c r="BU88" i="17"/>
  <c r="AR89" i="17" s="1"/>
  <c r="BV88" i="17"/>
  <c r="AS89" i="17" s="1"/>
  <c r="J199" i="16"/>
  <c r="J199" i="15"/>
  <c r="BU87" i="13"/>
  <c r="J199" i="12"/>
  <c r="AW88" i="13"/>
  <c r="AZ88" i="13" s="1"/>
  <c r="AJ88" i="13"/>
  <c r="AS88" i="13" s="1"/>
  <c r="J88" i="13"/>
  <c r="BQ88" i="13"/>
  <c r="BN88" i="13"/>
  <c r="N87" i="13"/>
  <c r="BH88" i="13"/>
  <c r="H299" i="19" l="1"/>
  <c r="K299" i="19"/>
  <c r="J299" i="19"/>
  <c r="G299" i="19"/>
  <c r="I299" i="19"/>
  <c r="G299" i="20"/>
  <c r="I299" i="20"/>
  <c r="J299" i="20"/>
  <c r="K299" i="20"/>
  <c r="H299" i="20"/>
  <c r="J89" i="17"/>
  <c r="AW89" i="17"/>
  <c r="AK90" i="17" s="1"/>
  <c r="BQ89" i="17"/>
  <c r="BN89" i="17"/>
  <c r="BN89" i="18"/>
  <c r="BQ89" i="18"/>
  <c r="J89" i="18"/>
  <c r="AW89" i="18"/>
  <c r="AK90" i="18" s="1"/>
  <c r="BP89" i="17"/>
  <c r="AV89" i="17"/>
  <c r="AJ90" i="17" s="1"/>
  <c r="I89" i="17"/>
  <c r="BM89" i="17"/>
  <c r="BL89" i="18"/>
  <c r="BO89" i="18"/>
  <c r="AU89" i="18"/>
  <c r="AI90" i="18" s="1"/>
  <c r="H89" i="18"/>
  <c r="BL89" i="17"/>
  <c r="H89" i="17"/>
  <c r="BO89" i="17"/>
  <c r="AU89" i="17"/>
  <c r="AI90" i="17" s="1"/>
  <c r="BP89" i="18"/>
  <c r="AV89" i="18"/>
  <c r="AJ90" i="18" s="1"/>
  <c r="BM89" i="18"/>
  <c r="I89" i="18"/>
  <c r="BC88" i="13"/>
  <c r="AV88" i="13"/>
  <c r="AY88" i="13" s="1"/>
  <c r="AI88" i="13"/>
  <c r="AR88" i="13" s="1"/>
  <c r="I88" i="13"/>
  <c r="BP88" i="13"/>
  <c r="BM88" i="13"/>
  <c r="K299" i="7"/>
  <c r="H299" i="7"/>
  <c r="J299" i="7"/>
  <c r="G299" i="7"/>
  <c r="I299" i="7"/>
  <c r="S88" i="13"/>
  <c r="AB89" i="13" s="1"/>
  <c r="M88" i="13"/>
  <c r="BK100" i="13"/>
  <c r="BI100" i="13"/>
  <c r="BJ100" i="13"/>
  <c r="AZ89" i="17" l="1"/>
  <c r="BC89" i="17" s="1"/>
  <c r="AY89" i="18"/>
  <c r="BB89" i="18" s="1"/>
  <c r="L299" i="19"/>
  <c r="G199" i="15" s="1"/>
  <c r="L299" i="20"/>
  <c r="G199" i="12" s="1"/>
  <c r="AX89" i="17"/>
  <c r="BA89" i="17" s="1"/>
  <c r="Q89" i="17"/>
  <c r="Z90" i="17" s="1"/>
  <c r="BR89" i="17"/>
  <c r="BS90" i="17" s="1"/>
  <c r="K89" i="17"/>
  <c r="N89" i="17" s="1"/>
  <c r="BR89" i="18"/>
  <c r="BS90" i="18" s="1"/>
  <c r="K89" i="18"/>
  <c r="N89" i="18" s="1"/>
  <c r="Q89" i="18"/>
  <c r="Z90" i="18" s="1"/>
  <c r="AY89" i="17"/>
  <c r="BB89" i="17" s="1"/>
  <c r="R89" i="18"/>
  <c r="AA90" i="18" s="1"/>
  <c r="L89" i="18"/>
  <c r="O89" i="18" s="1"/>
  <c r="R89" i="17"/>
  <c r="AA90" i="17" s="1"/>
  <c r="L89" i="17"/>
  <c r="O89" i="17" s="1"/>
  <c r="M89" i="17"/>
  <c r="P89" i="17" s="1"/>
  <c r="S89" i="17"/>
  <c r="AB90" i="17" s="1"/>
  <c r="S89" i="18"/>
  <c r="AB90" i="18" s="1"/>
  <c r="M89" i="18"/>
  <c r="P89" i="18" s="1"/>
  <c r="AZ89" i="18"/>
  <c r="BC89" i="18" s="1"/>
  <c r="AX89" i="18"/>
  <c r="BA89" i="18" s="1"/>
  <c r="BW88" i="13"/>
  <c r="BB88" i="13"/>
  <c r="AU88" i="13"/>
  <c r="AX88" i="13" s="1"/>
  <c r="H88" i="13"/>
  <c r="BL88" i="13"/>
  <c r="BO88" i="13"/>
  <c r="P88" i="13"/>
  <c r="R88" i="13"/>
  <c r="AA89" i="13" s="1"/>
  <c r="L88" i="13"/>
  <c r="L299" i="7"/>
  <c r="F300" i="7" l="1"/>
  <c r="F300" i="19"/>
  <c r="BH90" i="17"/>
  <c r="BD89" i="18"/>
  <c r="BH90" i="18"/>
  <c r="H199" i="12"/>
  <c r="I199" i="12" s="1"/>
  <c r="H199" i="15"/>
  <c r="I199" i="15" s="1"/>
  <c r="G199" i="16"/>
  <c r="H199" i="16" s="1"/>
  <c r="I199" i="16" s="1"/>
  <c r="BV88" i="13"/>
  <c r="BA88" i="13"/>
  <c r="BD88" i="13" s="1"/>
  <c r="BD88" i="17" s="1"/>
  <c r="AK89" i="13"/>
  <c r="AT89" i="13" s="1"/>
  <c r="Q88" i="13"/>
  <c r="Z89" i="13" s="1"/>
  <c r="F299" i="20" s="1"/>
  <c r="K88" i="13"/>
  <c r="BR88" i="13"/>
  <c r="BS89" i="13" s="1"/>
  <c r="O88" i="13"/>
  <c r="BW89" i="18" l="1"/>
  <c r="AT90" i="18" s="1"/>
  <c r="BU89" i="18"/>
  <c r="AR90" i="18" s="1"/>
  <c r="BV89" i="18"/>
  <c r="AS90" i="18" s="1"/>
  <c r="BU89" i="17"/>
  <c r="AR90" i="17" s="1"/>
  <c r="BV89" i="17"/>
  <c r="AS90" i="17" s="1"/>
  <c r="BW89" i="17"/>
  <c r="AT90" i="17" s="1"/>
  <c r="J200" i="15"/>
  <c r="J200" i="16"/>
  <c r="BU88" i="13"/>
  <c r="J200" i="12"/>
  <c r="AJ89" i="13"/>
  <c r="AS89" i="13" s="1"/>
  <c r="N88" i="13"/>
  <c r="BH89" i="13"/>
  <c r="BI101" i="13"/>
  <c r="BJ101" i="13"/>
  <c r="BK101" i="13"/>
  <c r="K300" i="20" l="1"/>
  <c r="G300" i="20"/>
  <c r="H300" i="20"/>
  <c r="J300" i="20"/>
  <c r="I300" i="20"/>
  <c r="I300" i="19"/>
  <c r="K300" i="19"/>
  <c r="G300" i="19"/>
  <c r="H300" i="19"/>
  <c r="J300" i="19"/>
  <c r="BL90" i="17"/>
  <c r="BO90" i="17"/>
  <c r="H90" i="17"/>
  <c r="AU90" i="17"/>
  <c r="AI91" i="17" s="1"/>
  <c r="H90" i="18"/>
  <c r="AU90" i="18"/>
  <c r="AI91" i="18" s="1"/>
  <c r="BL90" i="18"/>
  <c r="BO90" i="18"/>
  <c r="I90" i="18"/>
  <c r="BP90" i="18"/>
  <c r="AV90" i="18"/>
  <c r="AJ91" i="18" s="1"/>
  <c r="BM90" i="18"/>
  <c r="BN90" i="17"/>
  <c r="AW90" i="17"/>
  <c r="AK91" i="17" s="1"/>
  <c r="J90" i="17"/>
  <c r="BQ90" i="17"/>
  <c r="BQ90" i="18"/>
  <c r="AW90" i="18"/>
  <c r="AK91" i="18" s="1"/>
  <c r="J90" i="18"/>
  <c r="BN90" i="18"/>
  <c r="BM90" i="17"/>
  <c r="BP90" i="17"/>
  <c r="AV90" i="17"/>
  <c r="AJ91" i="17" s="1"/>
  <c r="I90" i="17"/>
  <c r="AW89" i="13"/>
  <c r="AZ89" i="13" s="1"/>
  <c r="AV89" i="13"/>
  <c r="AY89" i="13" s="1"/>
  <c r="BN89" i="13"/>
  <c r="J89" i="13"/>
  <c r="M89" i="13" s="1"/>
  <c r="BQ89" i="13"/>
  <c r="AI89" i="13"/>
  <c r="AR89" i="13" s="1"/>
  <c r="I89" i="13"/>
  <c r="BP89" i="13"/>
  <c r="BM89" i="13"/>
  <c r="I300" i="7"/>
  <c r="G300" i="7"/>
  <c r="K300" i="7"/>
  <c r="H300" i="7"/>
  <c r="J300" i="7"/>
  <c r="AZ90" i="18" l="1"/>
  <c r="BC90" i="18" s="1"/>
  <c r="AZ90" i="17"/>
  <c r="BC90" i="17" s="1"/>
  <c r="L300" i="19"/>
  <c r="G200" i="15" s="1"/>
  <c r="AX90" i="18"/>
  <c r="BA90" i="18" s="1"/>
  <c r="L300" i="20"/>
  <c r="G200" i="12" s="1"/>
  <c r="K90" i="18"/>
  <c r="N90" i="18" s="1"/>
  <c r="Q90" i="18"/>
  <c r="Z91" i="18" s="1"/>
  <c r="BR90" i="18"/>
  <c r="BS91" i="18" s="1"/>
  <c r="S90" i="18"/>
  <c r="AB91" i="18" s="1"/>
  <c r="M90" i="18"/>
  <c r="P90" i="18" s="1"/>
  <c r="M90" i="17"/>
  <c r="P90" i="17" s="1"/>
  <c r="S90" i="17"/>
  <c r="AB91" i="17" s="1"/>
  <c r="R90" i="18"/>
  <c r="AA91" i="18" s="1"/>
  <c r="L90" i="18"/>
  <c r="O90" i="18" s="1"/>
  <c r="AX90" i="17"/>
  <c r="BA90" i="17" s="1"/>
  <c r="AY90" i="17"/>
  <c r="BB90" i="17" s="1"/>
  <c r="AY90" i="18"/>
  <c r="BB90" i="18" s="1"/>
  <c r="R90" i="17"/>
  <c r="AA91" i="17" s="1"/>
  <c r="L90" i="17"/>
  <c r="O90" i="17" s="1"/>
  <c r="BR90" i="17"/>
  <c r="BS91" i="17" s="1"/>
  <c r="K90" i="17"/>
  <c r="N90" i="17" s="1"/>
  <c r="Q90" i="17"/>
  <c r="Z91" i="17" s="1"/>
  <c r="F301" i="19" s="1"/>
  <c r="S89" i="13"/>
  <c r="AB90" i="13" s="1"/>
  <c r="BW89" i="13"/>
  <c r="BB89" i="13"/>
  <c r="BC89" i="13"/>
  <c r="AU89" i="13"/>
  <c r="AX89" i="13" s="1"/>
  <c r="R89" i="13"/>
  <c r="AA90" i="13" s="1"/>
  <c r="L89" i="13"/>
  <c r="L300" i="7"/>
  <c r="P89" i="13"/>
  <c r="BO89" i="13"/>
  <c r="H89" i="13"/>
  <c r="BL89" i="13"/>
  <c r="BI102" i="13"/>
  <c r="BJ102" i="13"/>
  <c r="BK102" i="13"/>
  <c r="F301" i="7" l="1"/>
  <c r="BD90" i="18"/>
  <c r="BH91" i="18"/>
  <c r="BH91" i="17"/>
  <c r="H200" i="12"/>
  <c r="I200" i="12" s="1"/>
  <c r="H200" i="15"/>
  <c r="I200" i="15" s="1"/>
  <c r="G200" i="16"/>
  <c r="H200" i="16" s="1"/>
  <c r="I200" i="16" s="1"/>
  <c r="BV89" i="13"/>
  <c r="BA89" i="13"/>
  <c r="BD89" i="13" s="1"/>
  <c r="BD89" i="17" s="1"/>
  <c r="AK90" i="13"/>
  <c r="AT90" i="13" s="1"/>
  <c r="K89" i="13"/>
  <c r="BR89" i="13"/>
  <c r="BS90" i="13" s="1"/>
  <c r="Q89" i="13"/>
  <c r="Z90" i="13" s="1"/>
  <c r="F300" i="20" s="1"/>
  <c r="O89" i="13"/>
  <c r="BU90" i="18" l="1"/>
  <c r="AR91" i="18" s="1"/>
  <c r="BW90" i="18"/>
  <c r="AT91" i="18" s="1"/>
  <c r="BV90" i="18"/>
  <c r="AS91" i="18" s="1"/>
  <c r="BU90" i="17"/>
  <c r="AR91" i="17" s="1"/>
  <c r="BW90" i="17"/>
  <c r="AT91" i="17" s="1"/>
  <c r="BV90" i="17"/>
  <c r="AS91" i="17" s="1"/>
  <c r="J201" i="16"/>
  <c r="J201" i="15"/>
  <c r="BU89" i="13"/>
  <c r="J201" i="12"/>
  <c r="AW90" i="13"/>
  <c r="AZ90" i="13" s="1"/>
  <c r="AJ90" i="13"/>
  <c r="AS90" i="13" s="1"/>
  <c r="J90" i="13"/>
  <c r="BQ90" i="13"/>
  <c r="BN90" i="13"/>
  <c r="BH90" i="13"/>
  <c r="N89" i="13"/>
  <c r="BI103" i="13"/>
  <c r="I301" i="19" l="1"/>
  <c r="K301" i="19"/>
  <c r="J301" i="19"/>
  <c r="G301" i="19"/>
  <c r="H301" i="19"/>
  <c r="G301" i="20"/>
  <c r="J301" i="20"/>
  <c r="I301" i="20"/>
  <c r="H301" i="20"/>
  <c r="K301" i="20"/>
  <c r="BQ91" i="18"/>
  <c r="J91" i="18"/>
  <c r="BN91" i="18"/>
  <c r="AW91" i="18"/>
  <c r="AK92" i="18" s="1"/>
  <c r="H91" i="17"/>
  <c r="BL91" i="17"/>
  <c r="BO91" i="17"/>
  <c r="AU91" i="17"/>
  <c r="AI92" i="17" s="1"/>
  <c r="BM91" i="18"/>
  <c r="I91" i="18"/>
  <c r="AV91" i="18"/>
  <c r="AJ92" i="18" s="1"/>
  <c r="BP91" i="18"/>
  <c r="BL91" i="18"/>
  <c r="H91" i="18"/>
  <c r="AU91" i="18"/>
  <c r="AI92" i="18" s="1"/>
  <c r="BO91" i="18"/>
  <c r="AW91" i="17"/>
  <c r="AK92" i="17" s="1"/>
  <c r="J91" i="17"/>
  <c r="BN91" i="17"/>
  <c r="BQ91" i="17"/>
  <c r="BM91" i="17"/>
  <c r="AV91" i="17"/>
  <c r="AJ92" i="17" s="1"/>
  <c r="BP91" i="17"/>
  <c r="I91" i="17"/>
  <c r="BC90" i="13"/>
  <c r="AV90" i="13"/>
  <c r="AY90" i="13" s="1"/>
  <c r="AI90" i="13"/>
  <c r="AR90" i="13" s="1"/>
  <c r="I90" i="13"/>
  <c r="BP90" i="13"/>
  <c r="BM90" i="13"/>
  <c r="S90" i="13"/>
  <c r="AB91" i="13" s="1"/>
  <c r="M90" i="13"/>
  <c r="J301" i="7"/>
  <c r="G301" i="7"/>
  <c r="K301" i="7"/>
  <c r="H301" i="7"/>
  <c r="I301" i="7"/>
  <c r="BK103" i="13"/>
  <c r="BJ103" i="13"/>
  <c r="AY91" i="17" l="1"/>
  <c r="BB91" i="17" s="1"/>
  <c r="L301" i="19"/>
  <c r="G201" i="15" s="1"/>
  <c r="AY91" i="18"/>
  <c r="BB91" i="18" s="1"/>
  <c r="L301" i="20"/>
  <c r="G201" i="12" s="1"/>
  <c r="R91" i="17"/>
  <c r="AA92" i="17" s="1"/>
  <c r="L91" i="17"/>
  <c r="O91" i="17" s="1"/>
  <c r="K91" i="18"/>
  <c r="N91" i="18" s="1"/>
  <c r="Q91" i="18"/>
  <c r="Z92" i="18" s="1"/>
  <c r="BR91" i="18"/>
  <c r="BS92" i="18" s="1"/>
  <c r="Q91" i="17"/>
  <c r="Z92" i="17" s="1"/>
  <c r="BR91" i="17"/>
  <c r="BS92" i="17" s="1"/>
  <c r="K91" i="17"/>
  <c r="N91" i="17" s="1"/>
  <c r="S91" i="18"/>
  <c r="AB92" i="18" s="1"/>
  <c r="M91" i="18"/>
  <c r="P91" i="18" s="1"/>
  <c r="AZ91" i="17"/>
  <c r="BC91" i="17" s="1"/>
  <c r="AX91" i="17"/>
  <c r="BA91" i="17" s="1"/>
  <c r="AZ91" i="18"/>
  <c r="BC91" i="18" s="1"/>
  <c r="S91" i="17"/>
  <c r="AB92" i="17" s="1"/>
  <c r="M91" i="17"/>
  <c r="P91" i="17" s="1"/>
  <c r="R91" i="18"/>
  <c r="AA92" i="18" s="1"/>
  <c r="L91" i="18"/>
  <c r="O91" i="18" s="1"/>
  <c r="AX91" i="18"/>
  <c r="BA91" i="18" s="1"/>
  <c r="BW90" i="13"/>
  <c r="BB90" i="13"/>
  <c r="AU90" i="13"/>
  <c r="AX90" i="13" s="1"/>
  <c r="L90" i="13"/>
  <c r="R90" i="13"/>
  <c r="AA91" i="13" s="1"/>
  <c r="H90" i="13"/>
  <c r="BO90" i="13"/>
  <c r="BL90" i="13"/>
  <c r="L301" i="7"/>
  <c r="P90" i="13"/>
  <c r="BI104" i="13"/>
  <c r="F302" i="7" l="1"/>
  <c r="F302" i="19"/>
  <c r="BD91" i="18"/>
  <c r="BH92" i="17"/>
  <c r="BH92" i="18"/>
  <c r="H201" i="12"/>
  <c r="I201" i="12" s="1"/>
  <c r="G201" i="16"/>
  <c r="H201" i="16" s="1"/>
  <c r="I201" i="16" s="1"/>
  <c r="H201" i="15"/>
  <c r="I201" i="15" s="1"/>
  <c r="BV90" i="13"/>
  <c r="BA90" i="13"/>
  <c r="BD90" i="13" s="1"/>
  <c r="BD90" i="17" s="1"/>
  <c r="AK91" i="13"/>
  <c r="AT91" i="13" s="1"/>
  <c r="K90" i="13"/>
  <c r="BR90" i="13"/>
  <c r="BS91" i="13" s="1"/>
  <c r="Q90" i="13"/>
  <c r="Z91" i="13" s="1"/>
  <c r="F301" i="20" s="1"/>
  <c r="O90" i="13"/>
  <c r="BU91" i="18" l="1"/>
  <c r="AR92" i="18" s="1"/>
  <c r="BV91" i="18"/>
  <c r="AS92" i="18" s="1"/>
  <c r="BW91" i="18"/>
  <c r="AT92" i="18" s="1"/>
  <c r="BV91" i="17"/>
  <c r="AS92" i="17" s="1"/>
  <c r="BU91" i="17"/>
  <c r="AR92" i="17" s="1"/>
  <c r="BW91" i="17"/>
  <c r="AT92" i="17" s="1"/>
  <c r="J202" i="16"/>
  <c r="J202" i="15"/>
  <c r="BU90" i="13"/>
  <c r="J202" i="12"/>
  <c r="AW91" i="13"/>
  <c r="AZ91" i="13" s="1"/>
  <c r="AJ91" i="13"/>
  <c r="AS91" i="13" s="1"/>
  <c r="BQ91" i="13"/>
  <c r="J91" i="13"/>
  <c r="BN91" i="13"/>
  <c r="BH91" i="13"/>
  <c r="N90" i="13"/>
  <c r="BK104" i="13"/>
  <c r="BJ104" i="13"/>
  <c r="J302" i="20" l="1"/>
  <c r="K302" i="20"/>
  <c r="G302" i="20"/>
  <c r="I302" i="20"/>
  <c r="H302" i="20"/>
  <c r="I302" i="19"/>
  <c r="G302" i="19"/>
  <c r="J302" i="19"/>
  <c r="H302" i="19"/>
  <c r="K302" i="19"/>
  <c r="J92" i="18"/>
  <c r="AW92" i="18"/>
  <c r="AK93" i="18" s="1"/>
  <c r="BN92" i="18"/>
  <c r="BQ92" i="18"/>
  <c r="AU92" i="17"/>
  <c r="AI93" i="17" s="1"/>
  <c r="H92" i="17"/>
  <c r="BL92" i="17"/>
  <c r="BO92" i="17"/>
  <c r="BQ92" i="17"/>
  <c r="BN92" i="17"/>
  <c r="J92" i="17"/>
  <c r="AW92" i="17"/>
  <c r="AK93" i="17" s="1"/>
  <c r="H92" i="18"/>
  <c r="BL92" i="18"/>
  <c r="AU92" i="18"/>
  <c r="AI93" i="18" s="1"/>
  <c r="BO92" i="18"/>
  <c r="BM92" i="18"/>
  <c r="AV92" i="18"/>
  <c r="AJ93" i="18" s="1"/>
  <c r="BP92" i="18"/>
  <c r="I92" i="18"/>
  <c r="BP92" i="17"/>
  <c r="I92" i="17"/>
  <c r="AV92" i="17"/>
  <c r="AJ93" i="17" s="1"/>
  <c r="BM92" i="17"/>
  <c r="BC91" i="13"/>
  <c r="AV91" i="13"/>
  <c r="AY91" i="13" s="1"/>
  <c r="AI91" i="13"/>
  <c r="AR91" i="13" s="1"/>
  <c r="I91" i="13"/>
  <c r="BP91" i="13"/>
  <c r="BM91" i="13"/>
  <c r="M91" i="13"/>
  <c r="S91" i="13"/>
  <c r="AB92" i="13" s="1"/>
  <c r="G302" i="7"/>
  <c r="I302" i="7"/>
  <c r="J302" i="7"/>
  <c r="H302" i="7"/>
  <c r="K302" i="7"/>
  <c r="BI105" i="13"/>
  <c r="AX92" i="17" l="1"/>
  <c r="BA92" i="17" s="1"/>
  <c r="AY92" i="18"/>
  <c r="BB92" i="18" s="1"/>
  <c r="AZ92" i="18"/>
  <c r="BC92" i="18" s="1"/>
  <c r="L302" i="19"/>
  <c r="G202" i="15" s="1"/>
  <c r="L302" i="20"/>
  <c r="G202" i="12" s="1"/>
  <c r="AY92" i="17"/>
  <c r="BB92" i="17" s="1"/>
  <c r="S92" i="17"/>
  <c r="AB93" i="17" s="1"/>
  <c r="M92" i="17"/>
  <c r="P92" i="17" s="1"/>
  <c r="M92" i="18"/>
  <c r="P92" i="18" s="1"/>
  <c r="S92" i="18"/>
  <c r="AB93" i="18" s="1"/>
  <c r="R92" i="17"/>
  <c r="AA93" i="17" s="1"/>
  <c r="L92" i="17"/>
  <c r="O92" i="17" s="1"/>
  <c r="BR92" i="17"/>
  <c r="BS93" i="17" s="1"/>
  <c r="K92" i="17"/>
  <c r="N92" i="17" s="1"/>
  <c r="Q92" i="17"/>
  <c r="Z93" i="17" s="1"/>
  <c r="AX92" i="18"/>
  <c r="BA92" i="18" s="1"/>
  <c r="AZ92" i="17"/>
  <c r="BC92" i="17" s="1"/>
  <c r="L92" i="18"/>
  <c r="O92" i="18" s="1"/>
  <c r="R92" i="18"/>
  <c r="AA93" i="18" s="1"/>
  <c r="K92" i="18"/>
  <c r="N92" i="18" s="1"/>
  <c r="Q92" i="18"/>
  <c r="Z93" i="18" s="1"/>
  <c r="BR92" i="18"/>
  <c r="BS93" i="18" s="1"/>
  <c r="BW91" i="13"/>
  <c r="BB91" i="13"/>
  <c r="AU91" i="13"/>
  <c r="AX91" i="13" s="1"/>
  <c r="L302" i="7"/>
  <c r="BO91" i="13"/>
  <c r="H91" i="13"/>
  <c r="BL91" i="13"/>
  <c r="L91" i="13"/>
  <c r="R91" i="13"/>
  <c r="AA92" i="13" s="1"/>
  <c r="P91" i="13"/>
  <c r="F303" i="19" l="1"/>
  <c r="F303" i="7"/>
  <c r="BH93" i="17"/>
  <c r="BD92" i="18"/>
  <c r="BH93" i="18"/>
  <c r="H202" i="12"/>
  <c r="I202" i="12" s="1"/>
  <c r="G202" i="16"/>
  <c r="H202" i="16" s="1"/>
  <c r="I202" i="16" s="1"/>
  <c r="H202" i="15"/>
  <c r="I202" i="15" s="1"/>
  <c r="BV91" i="13"/>
  <c r="BA91" i="13"/>
  <c r="BD91" i="13" s="1"/>
  <c r="BD91" i="17" s="1"/>
  <c r="AK92" i="13"/>
  <c r="AT92" i="13" s="1"/>
  <c r="O91" i="13"/>
  <c r="K91" i="13"/>
  <c r="Q91" i="13"/>
  <c r="Z92" i="13" s="1"/>
  <c r="F302" i="20" s="1"/>
  <c r="BR91" i="13"/>
  <c r="BS92" i="13" s="1"/>
  <c r="BK105" i="13"/>
  <c r="BJ105" i="13"/>
  <c r="BV92" i="18" l="1"/>
  <c r="AS93" i="18" s="1"/>
  <c r="BW92" i="18"/>
  <c r="AT93" i="18" s="1"/>
  <c r="BU92" i="18"/>
  <c r="AR93" i="18" s="1"/>
  <c r="BW92" i="17"/>
  <c r="AT93" i="17" s="1"/>
  <c r="BV92" i="17"/>
  <c r="AS93" i="17" s="1"/>
  <c r="BU92" i="17"/>
  <c r="AR93" i="17" s="1"/>
  <c r="J203" i="16"/>
  <c r="J203" i="15"/>
  <c r="BU91" i="13"/>
  <c r="J203" i="12"/>
  <c r="AW92" i="13"/>
  <c r="AZ92" i="13" s="1"/>
  <c r="AJ92" i="13"/>
  <c r="AS92" i="13" s="1"/>
  <c r="N91" i="13"/>
  <c r="BH92" i="13"/>
  <c r="BQ92" i="13"/>
  <c r="J92" i="13"/>
  <c r="BN92" i="13"/>
  <c r="K303" i="20" l="1"/>
  <c r="H303" i="20"/>
  <c r="J303" i="20"/>
  <c r="I303" i="20"/>
  <c r="G303" i="20"/>
  <c r="K303" i="19"/>
  <c r="G303" i="19"/>
  <c r="I303" i="19"/>
  <c r="H303" i="19"/>
  <c r="J303" i="19"/>
  <c r="BO93" i="18"/>
  <c r="AU93" i="18"/>
  <c r="AI94" i="18" s="1"/>
  <c r="BL93" i="18"/>
  <c r="H93" i="18"/>
  <c r="BO93" i="17"/>
  <c r="H93" i="17"/>
  <c r="BL93" i="17"/>
  <c r="AU93" i="17"/>
  <c r="AI94" i="17" s="1"/>
  <c r="BP93" i="18"/>
  <c r="I93" i="18"/>
  <c r="BM93" i="18"/>
  <c r="AV93" i="18"/>
  <c r="AJ94" i="18" s="1"/>
  <c r="BN93" i="18"/>
  <c r="AW93" i="18"/>
  <c r="AK94" i="18" s="1"/>
  <c r="BQ93" i="18"/>
  <c r="J93" i="18"/>
  <c r="AW93" i="17"/>
  <c r="AK94" i="17" s="1"/>
  <c r="BN93" i="17"/>
  <c r="J93" i="17"/>
  <c r="BQ93" i="17"/>
  <c r="BP93" i="17"/>
  <c r="AV93" i="17"/>
  <c r="AJ94" i="17" s="1"/>
  <c r="I93" i="17"/>
  <c r="BM93" i="17"/>
  <c r="BC92" i="13"/>
  <c r="AV92" i="13"/>
  <c r="AY92" i="13" s="1"/>
  <c r="AI92" i="13"/>
  <c r="AR92" i="13" s="1"/>
  <c r="M92" i="13"/>
  <c r="S92" i="13"/>
  <c r="AB93" i="13" s="1"/>
  <c r="BP92" i="13"/>
  <c r="I92" i="13"/>
  <c r="BM92" i="13"/>
  <c r="I303" i="7"/>
  <c r="H303" i="7"/>
  <c r="J303" i="7"/>
  <c r="G303" i="7"/>
  <c r="K303" i="7"/>
  <c r="BI106" i="13"/>
  <c r="BJ106" i="13"/>
  <c r="BK106" i="13"/>
  <c r="AY93" i="17" l="1"/>
  <c r="BB93" i="17" s="1"/>
  <c r="L303" i="20"/>
  <c r="G203" i="12" s="1"/>
  <c r="L303" i="19"/>
  <c r="G203" i="15" s="1"/>
  <c r="AX93" i="17"/>
  <c r="BA93" i="17" s="1"/>
  <c r="M93" i="17"/>
  <c r="P93" i="17" s="1"/>
  <c r="S93" i="17"/>
  <c r="AB94" i="17" s="1"/>
  <c r="S93" i="18"/>
  <c r="AB94" i="18" s="1"/>
  <c r="M93" i="18"/>
  <c r="P93" i="18" s="1"/>
  <c r="Q93" i="17"/>
  <c r="Z94" i="17" s="1"/>
  <c r="K93" i="17"/>
  <c r="N93" i="17" s="1"/>
  <c r="BR93" i="17"/>
  <c r="BS94" i="17" s="1"/>
  <c r="AY93" i="18"/>
  <c r="BB93" i="18" s="1"/>
  <c r="AX93" i="18"/>
  <c r="BA93" i="18" s="1"/>
  <c r="BR93" i="18"/>
  <c r="BS94" i="18" s="1"/>
  <c r="K93" i="18"/>
  <c r="N93" i="18" s="1"/>
  <c r="Q93" i="18"/>
  <c r="Z94" i="18" s="1"/>
  <c r="L93" i="17"/>
  <c r="O93" i="17" s="1"/>
  <c r="R93" i="17"/>
  <c r="AA94" i="17" s="1"/>
  <c r="R93" i="18"/>
  <c r="AA94" i="18" s="1"/>
  <c r="L93" i="18"/>
  <c r="O93" i="18" s="1"/>
  <c r="AZ93" i="17"/>
  <c r="BC93" i="17" s="1"/>
  <c r="AZ93" i="18"/>
  <c r="BC93" i="18" s="1"/>
  <c r="BW92" i="13"/>
  <c r="BB92" i="13"/>
  <c r="AU92" i="13"/>
  <c r="AX92" i="13" s="1"/>
  <c r="L303" i="7"/>
  <c r="L92" i="13"/>
  <c r="R92" i="13"/>
  <c r="AA93" i="13" s="1"/>
  <c r="P92" i="13"/>
  <c r="BO92" i="13"/>
  <c r="H92" i="13"/>
  <c r="BL92" i="13"/>
  <c r="F304" i="7" l="1"/>
  <c r="F304" i="19"/>
  <c r="BH94" i="17"/>
  <c r="BH94" i="18"/>
  <c r="BD93" i="18"/>
  <c r="H203" i="12"/>
  <c r="I203" i="12" s="1"/>
  <c r="H203" i="15"/>
  <c r="I203" i="15" s="1"/>
  <c r="G203" i="16"/>
  <c r="H203" i="16" s="1"/>
  <c r="I203" i="16" s="1"/>
  <c r="BV92" i="13"/>
  <c r="BA92" i="13"/>
  <c r="BD92" i="13" s="1"/>
  <c r="BD92" i="17" s="1"/>
  <c r="AK93" i="13"/>
  <c r="AT93" i="13" s="1"/>
  <c r="BR92" i="13"/>
  <c r="BS93" i="13" s="1"/>
  <c r="Q92" i="13"/>
  <c r="Z93" i="13" s="1"/>
  <c r="F303" i="20" s="1"/>
  <c r="K92" i="13"/>
  <c r="O92" i="13"/>
  <c r="BI107" i="13"/>
  <c r="BW93" i="18" l="1"/>
  <c r="AT94" i="18" s="1"/>
  <c r="BV93" i="18"/>
  <c r="AS94" i="18" s="1"/>
  <c r="BU93" i="18"/>
  <c r="AR94" i="18" s="1"/>
  <c r="BU93" i="17"/>
  <c r="AR94" i="17" s="1"/>
  <c r="BV93" i="17"/>
  <c r="AS94" i="17" s="1"/>
  <c r="BW93" i="17"/>
  <c r="AT94" i="17" s="1"/>
  <c r="J204" i="15"/>
  <c r="J204" i="16"/>
  <c r="BU92" i="13"/>
  <c r="J204" i="12"/>
  <c r="AW93" i="13"/>
  <c r="AZ93" i="13" s="1"/>
  <c r="AJ93" i="13"/>
  <c r="AS93" i="13" s="1"/>
  <c r="BH93" i="13"/>
  <c r="BQ93" i="13"/>
  <c r="J93" i="13"/>
  <c r="BN93" i="13"/>
  <c r="N92" i="13"/>
  <c r="BK107" i="13"/>
  <c r="BJ107" i="13"/>
  <c r="G304" i="20" l="1"/>
  <c r="K304" i="20"/>
  <c r="J304" i="20"/>
  <c r="I304" i="20"/>
  <c r="H304" i="20"/>
  <c r="I304" i="19"/>
  <c r="G304" i="19"/>
  <c r="K304" i="19"/>
  <c r="H304" i="19"/>
  <c r="J304" i="19"/>
  <c r="J94" i="18"/>
  <c r="BN94" i="18"/>
  <c r="BQ94" i="18"/>
  <c r="AW94" i="18"/>
  <c r="AK95" i="18" s="1"/>
  <c r="AU94" i="18"/>
  <c r="AI95" i="18" s="1"/>
  <c r="BL94" i="18"/>
  <c r="H94" i="18"/>
  <c r="BO94" i="18"/>
  <c r="BP94" i="18"/>
  <c r="I94" i="18"/>
  <c r="BM94" i="18"/>
  <c r="AV94" i="18"/>
  <c r="AJ95" i="18" s="1"/>
  <c r="AU94" i="17"/>
  <c r="AI95" i="17" s="1"/>
  <c r="H94" i="17"/>
  <c r="BL94" i="17"/>
  <c r="BO94" i="17"/>
  <c r="BN94" i="17"/>
  <c r="J94" i="17"/>
  <c r="BQ94" i="17"/>
  <c r="AW94" i="17"/>
  <c r="AK95" i="17" s="1"/>
  <c r="I94" i="17"/>
  <c r="BP94" i="17"/>
  <c r="AV94" i="17"/>
  <c r="AJ95" i="17" s="1"/>
  <c r="BM94" i="17"/>
  <c r="BC93" i="13"/>
  <c r="AV93" i="13"/>
  <c r="AY93" i="13" s="1"/>
  <c r="AI93" i="13"/>
  <c r="AR93" i="13" s="1"/>
  <c r="BP93" i="13"/>
  <c r="I93" i="13"/>
  <c r="BM93" i="13"/>
  <c r="G304" i="7"/>
  <c r="I304" i="7"/>
  <c r="J304" i="7"/>
  <c r="H304" i="7"/>
  <c r="K304" i="7"/>
  <c r="M93" i="13"/>
  <c r="S93" i="13"/>
  <c r="AB94" i="13" s="1"/>
  <c r="BI108" i="13"/>
  <c r="AY94" i="17" l="1"/>
  <c r="BB94" i="17" s="1"/>
  <c r="L304" i="19"/>
  <c r="G204" i="15" s="1"/>
  <c r="L304" i="20"/>
  <c r="G204" i="12" s="1"/>
  <c r="AX94" i="17"/>
  <c r="BA94" i="17" s="1"/>
  <c r="R94" i="17"/>
  <c r="AA95" i="17" s="1"/>
  <c r="L94" i="17"/>
  <c r="O94" i="17" s="1"/>
  <c r="BR94" i="17"/>
  <c r="BS95" i="17" s="1"/>
  <c r="Q94" i="17"/>
  <c r="Z95" i="17" s="1"/>
  <c r="K94" i="17"/>
  <c r="N94" i="17" s="1"/>
  <c r="S94" i="18"/>
  <c r="AB95" i="18" s="1"/>
  <c r="M94" i="18"/>
  <c r="P94" i="18" s="1"/>
  <c r="AZ94" i="17"/>
  <c r="BC94" i="17" s="1"/>
  <c r="AY94" i="18"/>
  <c r="BB94" i="18" s="1"/>
  <c r="AX94" i="18"/>
  <c r="BA94" i="18" s="1"/>
  <c r="AZ94" i="18"/>
  <c r="BC94" i="18" s="1"/>
  <c r="S94" i="17"/>
  <c r="AB95" i="17" s="1"/>
  <c r="M94" i="17"/>
  <c r="P94" i="17" s="1"/>
  <c r="R94" i="18"/>
  <c r="AA95" i="18" s="1"/>
  <c r="L94" i="18"/>
  <c r="O94" i="18" s="1"/>
  <c r="BR94" i="18"/>
  <c r="BS95" i="18" s="1"/>
  <c r="Q94" i="18"/>
  <c r="Z95" i="18" s="1"/>
  <c r="K94" i="18"/>
  <c r="N94" i="18" s="1"/>
  <c r="BW93" i="13"/>
  <c r="BB93" i="13"/>
  <c r="AU93" i="13"/>
  <c r="AX93" i="13" s="1"/>
  <c r="L304" i="7"/>
  <c r="L93" i="13"/>
  <c r="R93" i="13"/>
  <c r="AA94" i="13" s="1"/>
  <c r="BO93" i="13"/>
  <c r="H93" i="13"/>
  <c r="BL93" i="13"/>
  <c r="P93" i="13"/>
  <c r="BJ108" i="13"/>
  <c r="F305" i="7" l="1"/>
  <c r="F305" i="19"/>
  <c r="BH95" i="18"/>
  <c r="BD94" i="18"/>
  <c r="BH95" i="17"/>
  <c r="H204" i="12"/>
  <c r="I204" i="12" s="1"/>
  <c r="H204" i="15"/>
  <c r="I204" i="15" s="1"/>
  <c r="G204" i="16"/>
  <c r="H204" i="16" s="1"/>
  <c r="I204" i="16" s="1"/>
  <c r="BV93" i="13"/>
  <c r="BA93" i="13"/>
  <c r="BD93" i="13" s="1"/>
  <c r="BD93" i="17" s="1"/>
  <c r="AK94" i="13"/>
  <c r="AT94" i="13" s="1"/>
  <c r="Q93" i="13"/>
  <c r="Z94" i="13" s="1"/>
  <c r="F304" i="20" s="1"/>
  <c r="K93" i="13"/>
  <c r="BR93" i="13"/>
  <c r="BS94" i="13" s="1"/>
  <c r="O93" i="13"/>
  <c r="BK108" i="13"/>
  <c r="BI109" i="13"/>
  <c r="BU94" i="18" l="1"/>
  <c r="AR95" i="18" s="1"/>
  <c r="BV94" i="18"/>
  <c r="AS95" i="18" s="1"/>
  <c r="BW94" i="18"/>
  <c r="AT95" i="18" s="1"/>
  <c r="BU94" i="17"/>
  <c r="AR95" i="17" s="1"/>
  <c r="BV94" i="17"/>
  <c r="AS95" i="17" s="1"/>
  <c r="BW94" i="17"/>
  <c r="AT95" i="17" s="1"/>
  <c r="J205" i="15"/>
  <c r="J205" i="16"/>
  <c r="BU93" i="13"/>
  <c r="J205" i="12"/>
  <c r="AW94" i="13"/>
  <c r="AZ94" i="13" s="1"/>
  <c r="AJ94" i="13"/>
  <c r="AS94" i="13" s="1"/>
  <c r="BH94" i="13"/>
  <c r="J94" i="13"/>
  <c r="BQ94" i="13"/>
  <c r="BN94" i="13"/>
  <c r="N93" i="13"/>
  <c r="I305" i="19" l="1"/>
  <c r="G305" i="19"/>
  <c r="J305" i="19"/>
  <c r="H305" i="19"/>
  <c r="K305" i="19"/>
  <c r="H305" i="20"/>
  <c r="I305" i="20"/>
  <c r="J305" i="20"/>
  <c r="G305" i="20"/>
  <c r="K305" i="20"/>
  <c r="BL95" i="18"/>
  <c r="BO95" i="18"/>
  <c r="H95" i="18"/>
  <c r="AU95" i="18"/>
  <c r="AI96" i="18" s="1"/>
  <c r="BO95" i="17"/>
  <c r="AU95" i="17"/>
  <c r="AI96" i="17" s="1"/>
  <c r="BL95" i="17"/>
  <c r="H95" i="17"/>
  <c r="I95" i="17"/>
  <c r="AV95" i="17"/>
  <c r="AJ96" i="17" s="1"/>
  <c r="BM95" i="17"/>
  <c r="BP95" i="17"/>
  <c r="AW95" i="18"/>
  <c r="AK96" i="18" s="1"/>
  <c r="J95" i="18"/>
  <c r="BN95" i="18"/>
  <c r="BQ95" i="18"/>
  <c r="AW95" i="17"/>
  <c r="AK96" i="17" s="1"/>
  <c r="J95" i="17"/>
  <c r="BQ95" i="17"/>
  <c r="BN95" i="17"/>
  <c r="I95" i="18"/>
  <c r="BM95" i="18"/>
  <c r="BP95" i="18"/>
  <c r="AV95" i="18"/>
  <c r="AJ96" i="18" s="1"/>
  <c r="BC94" i="13"/>
  <c r="AV94" i="13"/>
  <c r="AY94" i="13" s="1"/>
  <c r="AI94" i="13"/>
  <c r="AR94" i="13" s="1"/>
  <c r="K305" i="7"/>
  <c r="J305" i="7"/>
  <c r="H305" i="7"/>
  <c r="I305" i="7"/>
  <c r="G305" i="7"/>
  <c r="M94" i="13"/>
  <c r="S94" i="13"/>
  <c r="AB95" i="13" s="1"/>
  <c r="BP94" i="13"/>
  <c r="I94" i="13"/>
  <c r="BM94" i="13"/>
  <c r="BJ109" i="13"/>
  <c r="AZ95" i="17" l="1"/>
  <c r="BC95" i="17" s="1"/>
  <c r="AY95" i="17"/>
  <c r="BB95" i="17" s="1"/>
  <c r="AX95" i="17"/>
  <c r="BA95" i="17" s="1"/>
  <c r="L305" i="20"/>
  <c r="G205" i="12" s="1"/>
  <c r="L305" i="19"/>
  <c r="G205" i="15" s="1"/>
  <c r="AY95" i="18"/>
  <c r="BB95" i="18" s="1"/>
  <c r="S95" i="17"/>
  <c r="AB96" i="17" s="1"/>
  <c r="M95" i="17"/>
  <c r="P95" i="17" s="1"/>
  <c r="Q95" i="17"/>
  <c r="Z96" i="17" s="1"/>
  <c r="K95" i="17"/>
  <c r="N95" i="17" s="1"/>
  <c r="BR95" i="17"/>
  <c r="BS96" i="17" s="1"/>
  <c r="L95" i="17"/>
  <c r="O95" i="17" s="1"/>
  <c r="R95" i="17"/>
  <c r="AA96" i="17" s="1"/>
  <c r="AZ95" i="18"/>
  <c r="BC95" i="18" s="1"/>
  <c r="AX95" i="18"/>
  <c r="BA95" i="18" s="1"/>
  <c r="R95" i="18"/>
  <c r="AA96" i="18" s="1"/>
  <c r="L95" i="18"/>
  <c r="O95" i="18" s="1"/>
  <c r="M95" i="18"/>
  <c r="P95" i="18" s="1"/>
  <c r="S95" i="18"/>
  <c r="AB96" i="18" s="1"/>
  <c r="BR95" i="18"/>
  <c r="BS96" i="18" s="1"/>
  <c r="K95" i="18"/>
  <c r="N95" i="18" s="1"/>
  <c r="Q95" i="18"/>
  <c r="Z96" i="18" s="1"/>
  <c r="BW94" i="13"/>
  <c r="BB94" i="13"/>
  <c r="AU94" i="13"/>
  <c r="AX94" i="13" s="1"/>
  <c r="P94" i="13"/>
  <c r="H94" i="13"/>
  <c r="BO94" i="13"/>
  <c r="BL94" i="13"/>
  <c r="R94" i="13"/>
  <c r="AA95" i="13" s="1"/>
  <c r="L94" i="13"/>
  <c r="L305" i="7"/>
  <c r="BK109" i="13"/>
  <c r="F306" i="7" l="1"/>
  <c r="F306" i="19"/>
  <c r="BD95" i="18"/>
  <c r="BH96" i="17"/>
  <c r="BH96" i="18"/>
  <c r="H205" i="12"/>
  <c r="I205" i="12" s="1"/>
  <c r="G205" i="16"/>
  <c r="H205" i="16" s="1"/>
  <c r="I205" i="16" s="1"/>
  <c r="H205" i="15"/>
  <c r="I205" i="15" s="1"/>
  <c r="BV94" i="13"/>
  <c r="BA94" i="13"/>
  <c r="BD94" i="13" s="1"/>
  <c r="BD94" i="17" s="1"/>
  <c r="AK95" i="13"/>
  <c r="AT95" i="13" s="1"/>
  <c r="O94" i="13"/>
  <c r="Q94" i="13"/>
  <c r="Z95" i="13" s="1"/>
  <c r="F305" i="20" s="1"/>
  <c r="K94" i="13"/>
  <c r="BR94" i="13"/>
  <c r="BS95" i="13" s="1"/>
  <c r="BU95" i="18" l="1"/>
  <c r="AR96" i="18" s="1"/>
  <c r="BV95" i="18"/>
  <c r="AS96" i="18" s="1"/>
  <c r="BW95" i="18"/>
  <c r="AT96" i="18" s="1"/>
  <c r="BV95" i="17"/>
  <c r="AS96" i="17" s="1"/>
  <c r="BU95" i="17"/>
  <c r="AR96" i="17" s="1"/>
  <c r="BW95" i="17"/>
  <c r="AT96" i="17" s="1"/>
  <c r="J206" i="16"/>
  <c r="J206" i="15"/>
  <c r="BU94" i="13"/>
  <c r="J206" i="12"/>
  <c r="AW95" i="13"/>
  <c r="AZ95" i="13" s="1"/>
  <c r="AJ95" i="13"/>
  <c r="AS95" i="13" s="1"/>
  <c r="BH95" i="13"/>
  <c r="N94" i="13"/>
  <c r="J95" i="13"/>
  <c r="BQ95" i="13"/>
  <c r="BN95" i="13"/>
  <c r="BI110" i="13"/>
  <c r="BJ110" i="13"/>
  <c r="BK110" i="13"/>
  <c r="H306" i="20" l="1"/>
  <c r="J306" i="20"/>
  <c r="I306" i="20"/>
  <c r="K306" i="20"/>
  <c r="G306" i="20"/>
  <c r="G306" i="19"/>
  <c r="H306" i="19"/>
  <c r="I306" i="19"/>
  <c r="J306" i="19"/>
  <c r="K306" i="19"/>
  <c r="AW96" i="17"/>
  <c r="AK97" i="17" s="1"/>
  <c r="J96" i="17"/>
  <c r="BN96" i="17"/>
  <c r="BQ96" i="17"/>
  <c r="BL96" i="17"/>
  <c r="BO96" i="17"/>
  <c r="H96" i="17"/>
  <c r="AU96" i="17"/>
  <c r="AI97" i="17" s="1"/>
  <c r="BP96" i="17"/>
  <c r="I96" i="17"/>
  <c r="BM96" i="17"/>
  <c r="AV96" i="17"/>
  <c r="AJ97" i="17" s="1"/>
  <c r="BL96" i="18"/>
  <c r="BO96" i="18"/>
  <c r="AU96" i="18"/>
  <c r="AI97" i="18" s="1"/>
  <c r="H96" i="18"/>
  <c r="BN96" i="18"/>
  <c r="AW96" i="18"/>
  <c r="AK97" i="18" s="1"/>
  <c r="BQ96" i="18"/>
  <c r="J96" i="18"/>
  <c r="BP96" i="18"/>
  <c r="AV96" i="18"/>
  <c r="AJ97" i="18" s="1"/>
  <c r="BM96" i="18"/>
  <c r="I96" i="18"/>
  <c r="BC95" i="13"/>
  <c r="AV95" i="13"/>
  <c r="AY95" i="13" s="1"/>
  <c r="AI95" i="13"/>
  <c r="AR95" i="13" s="1"/>
  <c r="S95" i="13"/>
  <c r="AB96" i="13" s="1"/>
  <c r="M95" i="13"/>
  <c r="G306" i="7"/>
  <c r="K306" i="7"/>
  <c r="H306" i="7"/>
  <c r="I306" i="7"/>
  <c r="J306" i="7"/>
  <c r="BP95" i="13"/>
  <c r="I95" i="13"/>
  <c r="BM95" i="13"/>
  <c r="AZ96" i="17" l="1"/>
  <c r="BC96" i="17" s="1"/>
  <c r="AZ96" i="18"/>
  <c r="BC96" i="18" s="1"/>
  <c r="AY96" i="18"/>
  <c r="BB96" i="18" s="1"/>
  <c r="L306" i="20"/>
  <c r="G206" i="12" s="1"/>
  <c r="L306" i="19"/>
  <c r="G206" i="15" s="1"/>
  <c r="R96" i="18"/>
  <c r="AA97" i="18" s="1"/>
  <c r="L96" i="18"/>
  <c r="O96" i="18" s="1"/>
  <c r="AY96" i="17"/>
  <c r="BB96" i="17" s="1"/>
  <c r="M96" i="17"/>
  <c r="P96" i="17" s="1"/>
  <c r="S96" i="17"/>
  <c r="AB97" i="17" s="1"/>
  <c r="M96" i="18"/>
  <c r="P96" i="18" s="1"/>
  <c r="S96" i="18"/>
  <c r="AB97" i="18" s="1"/>
  <c r="K96" i="18"/>
  <c r="N96" i="18" s="1"/>
  <c r="Q96" i="18"/>
  <c r="Z97" i="18" s="1"/>
  <c r="BR96" i="18"/>
  <c r="BS97" i="18" s="1"/>
  <c r="R96" i="17"/>
  <c r="AA97" i="17" s="1"/>
  <c r="L96" i="17"/>
  <c r="O96" i="17" s="1"/>
  <c r="BR96" i="17"/>
  <c r="BS97" i="17" s="1"/>
  <c r="K96" i="17"/>
  <c r="N96" i="17" s="1"/>
  <c r="Q96" i="17"/>
  <c r="Z97" i="17" s="1"/>
  <c r="AX96" i="17"/>
  <c r="BA96" i="17" s="1"/>
  <c r="AX96" i="18"/>
  <c r="BA96" i="18" s="1"/>
  <c r="BW95" i="13"/>
  <c r="BB95" i="13"/>
  <c r="AU95" i="13"/>
  <c r="AX95" i="13" s="1"/>
  <c r="L95" i="13"/>
  <c r="R95" i="13"/>
  <c r="AA96" i="13" s="1"/>
  <c r="P95" i="13"/>
  <c r="H95" i="13"/>
  <c r="BR95" i="13" s="1"/>
  <c r="BS96" i="13" s="1"/>
  <c r="BO95" i="13"/>
  <c r="BL95" i="13"/>
  <c r="L306" i="7"/>
  <c r="F307" i="7" l="1"/>
  <c r="F307" i="19"/>
  <c r="BD96" i="18"/>
  <c r="BH97" i="17"/>
  <c r="BH97" i="18"/>
  <c r="H206" i="12"/>
  <c r="I206" i="12" s="1"/>
  <c r="G206" i="16"/>
  <c r="H206" i="16" s="1"/>
  <c r="I206" i="16" s="1"/>
  <c r="H206" i="15"/>
  <c r="I206" i="15" s="1"/>
  <c r="BV95" i="13"/>
  <c r="BA95" i="13"/>
  <c r="BD95" i="13" s="1"/>
  <c r="BD95" i="17" s="1"/>
  <c r="AK96" i="13"/>
  <c r="AT96" i="13" s="1"/>
  <c r="O95" i="13"/>
  <c r="K95" i="13"/>
  <c r="Q95" i="13"/>
  <c r="Z96" i="13" s="1"/>
  <c r="F306" i="20" s="1"/>
  <c r="BI111" i="13"/>
  <c r="BJ111" i="13"/>
  <c r="BK111" i="13"/>
  <c r="BV96" i="18" l="1"/>
  <c r="AS97" i="18" s="1"/>
  <c r="BW96" i="18"/>
  <c r="AT97" i="18" s="1"/>
  <c r="BU96" i="18"/>
  <c r="AR97" i="18" s="1"/>
  <c r="BW96" i="17"/>
  <c r="AT97" i="17" s="1"/>
  <c r="BU96" i="17"/>
  <c r="AR97" i="17" s="1"/>
  <c r="BV96" i="17"/>
  <c r="AS97" i="17" s="1"/>
  <c r="J207" i="15"/>
  <c r="J207" i="16"/>
  <c r="BU95" i="13"/>
  <c r="J207" i="12"/>
  <c r="AW96" i="13"/>
  <c r="AZ96" i="13" s="1"/>
  <c r="AJ96" i="13"/>
  <c r="AS96" i="13" s="1"/>
  <c r="N95" i="13"/>
  <c r="BH96" i="13"/>
  <c r="BQ96" i="13"/>
  <c r="J96" i="13"/>
  <c r="BN96" i="13"/>
  <c r="I307" i="19" l="1"/>
  <c r="G307" i="19"/>
  <c r="H307" i="19"/>
  <c r="K307" i="19"/>
  <c r="J307" i="19"/>
  <c r="I307" i="20"/>
  <c r="J307" i="20"/>
  <c r="G307" i="20"/>
  <c r="K307" i="20"/>
  <c r="H307" i="20"/>
  <c r="BO97" i="18"/>
  <c r="H97" i="18"/>
  <c r="AU97" i="18"/>
  <c r="AI98" i="18" s="1"/>
  <c r="BL97" i="18"/>
  <c r="H97" i="17"/>
  <c r="BL97" i="17"/>
  <c r="AU97" i="17"/>
  <c r="AI98" i="17" s="1"/>
  <c r="BO97" i="17"/>
  <c r="I97" i="18"/>
  <c r="BP97" i="18"/>
  <c r="AV97" i="18"/>
  <c r="AJ98" i="18" s="1"/>
  <c r="BM97" i="18"/>
  <c r="BN97" i="18"/>
  <c r="BQ97" i="18"/>
  <c r="J97" i="18"/>
  <c r="AW97" i="18"/>
  <c r="AK98" i="18" s="1"/>
  <c r="J97" i="17"/>
  <c r="BQ97" i="17"/>
  <c r="AW97" i="17"/>
  <c r="AK98" i="17" s="1"/>
  <c r="BN97" i="17"/>
  <c r="BP97" i="17"/>
  <c r="BM97" i="17"/>
  <c r="AV97" i="17"/>
  <c r="AJ98" i="17" s="1"/>
  <c r="I97" i="17"/>
  <c r="BC96" i="13"/>
  <c r="AV96" i="13"/>
  <c r="AY96" i="13" s="1"/>
  <c r="AI96" i="13"/>
  <c r="AR96" i="13" s="1"/>
  <c r="K307" i="7"/>
  <c r="J307" i="7"/>
  <c r="I307" i="7"/>
  <c r="G307" i="7"/>
  <c r="H307" i="7"/>
  <c r="BP96" i="13"/>
  <c r="I96" i="13"/>
  <c r="BM96" i="13"/>
  <c r="M96" i="13"/>
  <c r="S96" i="13"/>
  <c r="AB97" i="13" s="1"/>
  <c r="BJ112" i="13"/>
  <c r="BK112" i="13"/>
  <c r="AX97" i="18" l="1"/>
  <c r="BA97" i="18" s="1"/>
  <c r="AY97" i="17"/>
  <c r="BB97" i="17" s="1"/>
  <c r="AX97" i="17"/>
  <c r="BA97" i="17" s="1"/>
  <c r="L307" i="20"/>
  <c r="G207" i="12" s="1"/>
  <c r="L307" i="19"/>
  <c r="G207" i="15" s="1"/>
  <c r="AZ97" i="18"/>
  <c r="BC97" i="18" s="1"/>
  <c r="AZ97" i="17"/>
  <c r="BC97" i="17" s="1"/>
  <c r="R97" i="17"/>
  <c r="AA98" i="17" s="1"/>
  <c r="L97" i="17"/>
  <c r="O97" i="17" s="1"/>
  <c r="S97" i="17"/>
  <c r="AB98" i="17" s="1"/>
  <c r="M97" i="17"/>
  <c r="P97" i="17" s="1"/>
  <c r="M97" i="18"/>
  <c r="P97" i="18" s="1"/>
  <c r="S97" i="18"/>
  <c r="AB98" i="18" s="1"/>
  <c r="K97" i="18"/>
  <c r="N97" i="18" s="1"/>
  <c r="Q97" i="18"/>
  <c r="Z98" i="18" s="1"/>
  <c r="BR97" i="18"/>
  <c r="BS98" i="18" s="1"/>
  <c r="R97" i="18"/>
  <c r="AA98" i="18" s="1"/>
  <c r="L97" i="18"/>
  <c r="O97" i="18" s="1"/>
  <c r="AY97" i="18"/>
  <c r="BB97" i="18" s="1"/>
  <c r="K97" i="17"/>
  <c r="N97" i="17" s="1"/>
  <c r="Q97" i="17"/>
  <c r="Z98" i="17" s="1"/>
  <c r="BR97" i="17"/>
  <c r="BS98" i="17" s="1"/>
  <c r="BW96" i="13"/>
  <c r="BB96" i="13"/>
  <c r="AU96" i="13"/>
  <c r="AX96" i="13" s="1"/>
  <c r="R96" i="13"/>
  <c r="AA97" i="13" s="1"/>
  <c r="L96" i="13"/>
  <c r="BO96" i="13"/>
  <c r="H96" i="13"/>
  <c r="BL96" i="13"/>
  <c r="L307" i="7"/>
  <c r="P96" i="13"/>
  <c r="BI112" i="13"/>
  <c r="F308" i="7" l="1"/>
  <c r="F308" i="19"/>
  <c r="BD97" i="18"/>
  <c r="BH98" i="17"/>
  <c r="BH98" i="18"/>
  <c r="H207" i="15"/>
  <c r="I207" i="15" s="1"/>
  <c r="G207" i="16"/>
  <c r="H207" i="16" s="1"/>
  <c r="I207" i="16" s="1"/>
  <c r="BV96" i="13"/>
  <c r="H207" i="12"/>
  <c r="I207" i="12" s="1"/>
  <c r="BA96" i="13"/>
  <c r="BD96" i="13" s="1"/>
  <c r="BD96" i="17" s="1"/>
  <c r="AK97" i="13"/>
  <c r="AT97" i="13" s="1"/>
  <c r="O96" i="13"/>
  <c r="K96" i="13"/>
  <c r="Q96" i="13"/>
  <c r="Z97" i="13" s="1"/>
  <c r="F307" i="20" s="1"/>
  <c r="BR96" i="13"/>
  <c r="BS97" i="13" s="1"/>
  <c r="BW97" i="18" l="1"/>
  <c r="AT98" i="18" s="1"/>
  <c r="BU97" i="18"/>
  <c r="AR98" i="18" s="1"/>
  <c r="BV97" i="18"/>
  <c r="AS98" i="18" s="1"/>
  <c r="BW97" i="17"/>
  <c r="AT98" i="17" s="1"/>
  <c r="BU97" i="17"/>
  <c r="AR98" i="17" s="1"/>
  <c r="BV97" i="17"/>
  <c r="AS98" i="17" s="1"/>
  <c r="J208" i="15"/>
  <c r="J208" i="16"/>
  <c r="BU96" i="13"/>
  <c r="J208" i="12"/>
  <c r="AW97" i="13"/>
  <c r="AZ97" i="13" s="1"/>
  <c r="AJ97" i="13"/>
  <c r="AS97" i="13" s="1"/>
  <c r="BH97" i="13"/>
  <c r="BQ97" i="13"/>
  <c r="J97" i="13"/>
  <c r="BN97" i="13"/>
  <c r="N96" i="13"/>
  <c r="BI113" i="13"/>
  <c r="BK113" i="13"/>
  <c r="BJ113" i="13"/>
  <c r="K308" i="20" l="1"/>
  <c r="H308" i="20"/>
  <c r="J308" i="20"/>
  <c r="I308" i="20"/>
  <c r="G308" i="20"/>
  <c r="G308" i="19"/>
  <c r="J308" i="19"/>
  <c r="K308" i="19"/>
  <c r="I308" i="19"/>
  <c r="H308" i="19"/>
  <c r="J98" i="17"/>
  <c r="BN98" i="17"/>
  <c r="AW98" i="17"/>
  <c r="AK99" i="17" s="1"/>
  <c r="BQ98" i="17"/>
  <c r="AU98" i="18"/>
  <c r="AI99" i="18" s="1"/>
  <c r="BO98" i="18"/>
  <c r="H98" i="18"/>
  <c r="BL98" i="18"/>
  <c r="AW98" i="18"/>
  <c r="AK99" i="18" s="1"/>
  <c r="BN98" i="18"/>
  <c r="BQ98" i="18"/>
  <c r="J98" i="18"/>
  <c r="BO98" i="17"/>
  <c r="BL98" i="17"/>
  <c r="H98" i="17"/>
  <c r="AU98" i="17"/>
  <c r="AI99" i="17" s="1"/>
  <c r="BP98" i="18"/>
  <c r="BM98" i="18"/>
  <c r="I98" i="18"/>
  <c r="AV98" i="18"/>
  <c r="AJ99" i="18" s="1"/>
  <c r="I98" i="17"/>
  <c r="AV98" i="17"/>
  <c r="AJ99" i="17" s="1"/>
  <c r="BM98" i="17"/>
  <c r="BP98" i="17"/>
  <c r="BC97" i="13"/>
  <c r="AV97" i="13"/>
  <c r="AY97" i="13" s="1"/>
  <c r="AI97" i="13"/>
  <c r="AR97" i="13" s="1"/>
  <c r="G308" i="7"/>
  <c r="K308" i="7"/>
  <c r="I308" i="7"/>
  <c r="J308" i="7"/>
  <c r="H308" i="7"/>
  <c r="M97" i="13"/>
  <c r="S97" i="13"/>
  <c r="AB98" i="13" s="1"/>
  <c r="BP97" i="13"/>
  <c r="BM97" i="13"/>
  <c r="I97" i="13"/>
  <c r="AX98" i="18" l="1"/>
  <c r="BA98" i="18" s="1"/>
  <c r="AY98" i="17"/>
  <c r="BB98" i="17" s="1"/>
  <c r="AZ98" i="17"/>
  <c r="BC98" i="17" s="1"/>
  <c r="L308" i="20"/>
  <c r="G208" i="12" s="1"/>
  <c r="L308" i="19"/>
  <c r="G208" i="15" s="1"/>
  <c r="AX98" i="17"/>
  <c r="BA98" i="17" s="1"/>
  <c r="S98" i="17"/>
  <c r="AB99" i="17" s="1"/>
  <c r="M98" i="17"/>
  <c r="P98" i="17" s="1"/>
  <c r="BR98" i="17"/>
  <c r="BS99" i="17" s="1"/>
  <c r="K98" i="17"/>
  <c r="N98" i="17" s="1"/>
  <c r="Q98" i="17"/>
  <c r="Z99" i="17" s="1"/>
  <c r="S98" i="18"/>
  <c r="AB99" i="18" s="1"/>
  <c r="M98" i="18"/>
  <c r="P98" i="18" s="1"/>
  <c r="R98" i="17"/>
  <c r="AA99" i="17" s="1"/>
  <c r="L98" i="17"/>
  <c r="O98" i="17" s="1"/>
  <c r="R98" i="18"/>
  <c r="AA99" i="18" s="1"/>
  <c r="L98" i="18"/>
  <c r="O98" i="18" s="1"/>
  <c r="K98" i="18"/>
  <c r="N98" i="18" s="1"/>
  <c r="Q98" i="18"/>
  <c r="Z99" i="18" s="1"/>
  <c r="BR98" i="18"/>
  <c r="BS99" i="18" s="1"/>
  <c r="AY98" i="18"/>
  <c r="BB98" i="18" s="1"/>
  <c r="AZ98" i="18"/>
  <c r="BC98" i="18" s="1"/>
  <c r="BW97" i="13"/>
  <c r="BB97" i="13"/>
  <c r="AU97" i="13"/>
  <c r="AX97" i="13" s="1"/>
  <c r="H97" i="13"/>
  <c r="BO97" i="13"/>
  <c r="BL97" i="13"/>
  <c r="P97" i="13"/>
  <c r="L308" i="7"/>
  <c r="L97" i="13"/>
  <c r="R97" i="13"/>
  <c r="AA98" i="13" s="1"/>
  <c r="BI114" i="13"/>
  <c r="BJ114" i="13"/>
  <c r="F309" i="7" l="1"/>
  <c r="F309" i="19"/>
  <c r="BH99" i="18"/>
  <c r="BD98" i="18"/>
  <c r="BH99" i="17"/>
  <c r="H208" i="15"/>
  <c r="I208" i="15" s="1"/>
  <c r="G208" i="16"/>
  <c r="H208" i="16" s="1"/>
  <c r="I208" i="16" s="1"/>
  <c r="BV97" i="13"/>
  <c r="H208" i="12"/>
  <c r="I208" i="12" s="1"/>
  <c r="BA97" i="13"/>
  <c r="BD97" i="13" s="1"/>
  <c r="BD97" i="17" s="1"/>
  <c r="AK98" i="13"/>
  <c r="AT98" i="13" s="1"/>
  <c r="O97" i="13"/>
  <c r="K97" i="13"/>
  <c r="Q97" i="13"/>
  <c r="Z98" i="13" s="1"/>
  <c r="F308" i="20" s="1"/>
  <c r="BR97" i="13"/>
  <c r="BS98" i="13" s="1"/>
  <c r="BK114" i="13"/>
  <c r="BU98" i="18" l="1"/>
  <c r="AR99" i="18" s="1"/>
  <c r="BW98" i="18"/>
  <c r="AT99" i="18" s="1"/>
  <c r="BV98" i="18"/>
  <c r="AS99" i="18" s="1"/>
  <c r="BU98" i="17"/>
  <c r="AR99" i="17" s="1"/>
  <c r="BV98" i="17"/>
  <c r="AS99" i="17" s="1"/>
  <c r="BW98" i="17"/>
  <c r="AT99" i="17" s="1"/>
  <c r="J209" i="15"/>
  <c r="J209" i="16"/>
  <c r="BU97" i="13"/>
  <c r="J209" i="12"/>
  <c r="AW98" i="13"/>
  <c r="AZ98" i="13" s="1"/>
  <c r="AJ98" i="13"/>
  <c r="AS98" i="13" s="1"/>
  <c r="N97" i="13"/>
  <c r="BH98" i="13"/>
  <c r="BQ98" i="13"/>
  <c r="J98" i="13"/>
  <c r="BN98" i="13"/>
  <c r="BI115" i="13"/>
  <c r="H309" i="20" l="1"/>
  <c r="K309" i="20"/>
  <c r="I309" i="20"/>
  <c r="J309" i="20"/>
  <c r="G309" i="20"/>
  <c r="J309" i="19"/>
  <c r="I309" i="19"/>
  <c r="G309" i="19"/>
  <c r="K309" i="19"/>
  <c r="H309" i="19"/>
  <c r="BO99" i="18"/>
  <c r="H99" i="18"/>
  <c r="AU99" i="18"/>
  <c r="AI100" i="18" s="1"/>
  <c r="BL99" i="18"/>
  <c r="J99" i="17"/>
  <c r="BN99" i="17"/>
  <c r="BQ99" i="17"/>
  <c r="AW99" i="17"/>
  <c r="AK100" i="17" s="1"/>
  <c r="AV99" i="18"/>
  <c r="AJ100" i="18" s="1"/>
  <c r="BM99" i="18"/>
  <c r="BP99" i="18"/>
  <c r="I99" i="18"/>
  <c r="BQ99" i="18"/>
  <c r="AW99" i="18"/>
  <c r="AK100" i="18" s="1"/>
  <c r="BN99" i="18"/>
  <c r="J99" i="18"/>
  <c r="BO99" i="17"/>
  <c r="H99" i="17"/>
  <c r="AU99" i="17"/>
  <c r="AI100" i="17" s="1"/>
  <c r="BL99" i="17"/>
  <c r="BM99" i="17"/>
  <c r="BP99" i="17"/>
  <c r="I99" i="17"/>
  <c r="AV99" i="17"/>
  <c r="AJ100" i="17" s="1"/>
  <c r="BC98" i="13"/>
  <c r="AV98" i="13"/>
  <c r="AY98" i="13" s="1"/>
  <c r="AI98" i="13"/>
  <c r="AR98" i="13" s="1"/>
  <c r="I98" i="13"/>
  <c r="BM98" i="13"/>
  <c r="BP98" i="13"/>
  <c r="K309" i="7"/>
  <c r="I309" i="7"/>
  <c r="H309" i="7"/>
  <c r="G309" i="7"/>
  <c r="J309" i="7"/>
  <c r="S98" i="13"/>
  <c r="AB99" i="13" s="1"/>
  <c r="M98" i="13"/>
  <c r="BJ115" i="13"/>
  <c r="AX99" i="17" l="1"/>
  <c r="BA99" i="17" s="1"/>
  <c r="AX99" i="18"/>
  <c r="BA99" i="18" s="1"/>
  <c r="L309" i="19"/>
  <c r="G209" i="15" s="1"/>
  <c r="L309" i="20"/>
  <c r="G209" i="12" s="1"/>
  <c r="R99" i="17"/>
  <c r="AA100" i="17" s="1"/>
  <c r="L99" i="17"/>
  <c r="O99" i="17" s="1"/>
  <c r="S99" i="17"/>
  <c r="AB100" i="17" s="1"/>
  <c r="M99" i="17"/>
  <c r="P99" i="17" s="1"/>
  <c r="R99" i="18"/>
  <c r="AA100" i="18" s="1"/>
  <c r="L99" i="18"/>
  <c r="O99" i="18" s="1"/>
  <c r="AY99" i="17"/>
  <c r="BB99" i="17" s="1"/>
  <c r="AZ99" i="18"/>
  <c r="BC99" i="18" s="1"/>
  <c r="Q99" i="17"/>
  <c r="Z100" i="17" s="1"/>
  <c r="BR99" i="17"/>
  <c r="BS100" i="17" s="1"/>
  <c r="K99" i="17"/>
  <c r="N99" i="17" s="1"/>
  <c r="Q99" i="18"/>
  <c r="Z100" i="18" s="1"/>
  <c r="BR99" i="18"/>
  <c r="BS100" i="18" s="1"/>
  <c r="K99" i="18"/>
  <c r="N99" i="18" s="1"/>
  <c r="S99" i="18"/>
  <c r="AB100" i="18" s="1"/>
  <c r="M99" i="18"/>
  <c r="P99" i="18" s="1"/>
  <c r="AZ99" i="17"/>
  <c r="BC99" i="17" s="1"/>
  <c r="AY99" i="18"/>
  <c r="BB99" i="18" s="1"/>
  <c r="BW98" i="13"/>
  <c r="BB98" i="13"/>
  <c r="AU98" i="13"/>
  <c r="AX98" i="13" s="1"/>
  <c r="L98" i="13"/>
  <c r="R98" i="13"/>
  <c r="AA99" i="13" s="1"/>
  <c r="P98" i="13"/>
  <c r="BO98" i="13"/>
  <c r="H98" i="13"/>
  <c r="BL98" i="13"/>
  <c r="L309" i="7"/>
  <c r="BK115" i="13"/>
  <c r="F310" i="7" l="1"/>
  <c r="F310" i="19"/>
  <c r="BH100" i="17"/>
  <c r="BH100" i="18"/>
  <c r="BD99" i="18"/>
  <c r="H209" i="12"/>
  <c r="I209" i="12" s="1"/>
  <c r="G209" i="16"/>
  <c r="H209" i="16" s="1"/>
  <c r="I209" i="16" s="1"/>
  <c r="H209" i="15"/>
  <c r="I209" i="15" s="1"/>
  <c r="BV98" i="13"/>
  <c r="BA98" i="13"/>
  <c r="BD98" i="13" s="1"/>
  <c r="BD98" i="17" s="1"/>
  <c r="AK99" i="13"/>
  <c r="AT99" i="13" s="1"/>
  <c r="K98" i="13"/>
  <c r="Q98" i="13"/>
  <c r="Z99" i="13" s="1"/>
  <c r="F309" i="20" s="1"/>
  <c r="BR98" i="13"/>
  <c r="BS99" i="13" s="1"/>
  <c r="O98" i="13"/>
  <c r="BI116" i="13"/>
  <c r="BJ116" i="13"/>
  <c r="BU99" i="18" l="1"/>
  <c r="AR100" i="18" s="1"/>
  <c r="BV99" i="18"/>
  <c r="AS100" i="18" s="1"/>
  <c r="BW99" i="18"/>
  <c r="AT100" i="18" s="1"/>
  <c r="BV99" i="17"/>
  <c r="AS100" i="17" s="1"/>
  <c r="BW99" i="17"/>
  <c r="AT100" i="17" s="1"/>
  <c r="BU99" i="17"/>
  <c r="AR100" i="17" s="1"/>
  <c r="J210" i="16"/>
  <c r="J210" i="15"/>
  <c r="BU98" i="13"/>
  <c r="J210" i="12"/>
  <c r="AW99" i="13"/>
  <c r="AZ99" i="13" s="1"/>
  <c r="AJ99" i="13"/>
  <c r="AS99" i="13" s="1"/>
  <c r="BH99" i="13"/>
  <c r="BQ99" i="13"/>
  <c r="J99" i="13"/>
  <c r="BN99" i="13"/>
  <c r="N98" i="13"/>
  <c r="G310" i="19" l="1"/>
  <c r="J310" i="19"/>
  <c r="K310" i="19"/>
  <c r="H310" i="19"/>
  <c r="I310" i="19"/>
  <c r="K310" i="20"/>
  <c r="J310" i="20"/>
  <c r="G310" i="20"/>
  <c r="H310" i="20"/>
  <c r="I310" i="20"/>
  <c r="BM100" i="18"/>
  <c r="BP100" i="18"/>
  <c r="I100" i="18"/>
  <c r="AV100" i="18"/>
  <c r="AJ101" i="18" s="1"/>
  <c r="AU100" i="18"/>
  <c r="AI101" i="18" s="1"/>
  <c r="H100" i="18"/>
  <c r="BL100" i="18"/>
  <c r="BO100" i="18"/>
  <c r="J100" i="18"/>
  <c r="AW100" i="18"/>
  <c r="AK101" i="18" s="1"/>
  <c r="BN100" i="18"/>
  <c r="BQ100" i="18"/>
  <c r="H100" i="17"/>
  <c r="BL100" i="17"/>
  <c r="BO100" i="17"/>
  <c r="AU100" i="17"/>
  <c r="AI101" i="17" s="1"/>
  <c r="BQ100" i="17"/>
  <c r="J100" i="17"/>
  <c r="AW100" i="17"/>
  <c r="AK101" i="17" s="1"/>
  <c r="BN100" i="17"/>
  <c r="I100" i="17"/>
  <c r="AV100" i="17"/>
  <c r="AJ101" i="17" s="1"/>
  <c r="BM100" i="17"/>
  <c r="BP100" i="17"/>
  <c r="BC99" i="13"/>
  <c r="AV99" i="13"/>
  <c r="AY99" i="13" s="1"/>
  <c r="AI99" i="13"/>
  <c r="AR99" i="13" s="1"/>
  <c r="G310" i="7"/>
  <c r="I310" i="7"/>
  <c r="H310" i="7"/>
  <c r="K310" i="7"/>
  <c r="J310" i="7"/>
  <c r="I99" i="13"/>
  <c r="BP99" i="13"/>
  <c r="BM99" i="13"/>
  <c r="S99" i="13"/>
  <c r="AB100" i="13" s="1"/>
  <c r="M99" i="13"/>
  <c r="BK116" i="13"/>
  <c r="AZ100" i="17" l="1"/>
  <c r="BC100" i="17" s="1"/>
  <c r="L310" i="19"/>
  <c r="G210" i="15" s="1"/>
  <c r="L310" i="20"/>
  <c r="G210" i="12" s="1"/>
  <c r="Q100" i="17"/>
  <c r="Z101" i="17" s="1"/>
  <c r="BR100" i="17"/>
  <c r="BS101" i="17" s="1"/>
  <c r="K100" i="17"/>
  <c r="N100" i="17" s="1"/>
  <c r="BR100" i="18"/>
  <c r="BS101" i="18" s="1"/>
  <c r="Q100" i="18"/>
  <c r="Z101" i="18" s="1"/>
  <c r="K100" i="18"/>
  <c r="N100" i="18" s="1"/>
  <c r="L100" i="17"/>
  <c r="O100" i="17" s="1"/>
  <c r="R100" i="17"/>
  <c r="AA101" i="17" s="1"/>
  <c r="S100" i="17"/>
  <c r="AB101" i="17" s="1"/>
  <c r="M100" i="17"/>
  <c r="P100" i="17" s="1"/>
  <c r="M100" i="18"/>
  <c r="P100" i="18" s="1"/>
  <c r="S100" i="18"/>
  <c r="AB101" i="18" s="1"/>
  <c r="R100" i="18"/>
  <c r="AA101" i="18" s="1"/>
  <c r="L100" i="18"/>
  <c r="O100" i="18" s="1"/>
  <c r="AZ100" i="18"/>
  <c r="BC100" i="18" s="1"/>
  <c r="AY100" i="18"/>
  <c r="BB100" i="18" s="1"/>
  <c r="AY100" i="17"/>
  <c r="BB100" i="17" s="1"/>
  <c r="AX100" i="17"/>
  <c r="BA100" i="17" s="1"/>
  <c r="AX100" i="18"/>
  <c r="BA100" i="18" s="1"/>
  <c r="BW99" i="13"/>
  <c r="BB99" i="13"/>
  <c r="AU99" i="13"/>
  <c r="AX99" i="13" s="1"/>
  <c r="L99" i="13"/>
  <c r="R99" i="13"/>
  <c r="AA100" i="13" s="1"/>
  <c r="BO99" i="13"/>
  <c r="H99" i="13"/>
  <c r="BL99" i="13"/>
  <c r="L310" i="7"/>
  <c r="P99" i="13"/>
  <c r="BI117" i="13"/>
  <c r="F311" i="7" l="1"/>
  <c r="F311" i="19"/>
  <c r="BH101" i="18"/>
  <c r="BH101" i="17"/>
  <c r="BD100" i="18"/>
  <c r="G210" i="16"/>
  <c r="H210" i="16" s="1"/>
  <c r="I210" i="16" s="1"/>
  <c r="H210" i="15"/>
  <c r="I210" i="15" s="1"/>
  <c r="BV99" i="13"/>
  <c r="H210" i="12"/>
  <c r="I210" i="12" s="1"/>
  <c r="BA99" i="13"/>
  <c r="BD99" i="13" s="1"/>
  <c r="BD99" i="17" s="1"/>
  <c r="AK100" i="13"/>
  <c r="AT100" i="13" s="1"/>
  <c r="BR99" i="13"/>
  <c r="BS100" i="13" s="1"/>
  <c r="K99" i="13"/>
  <c r="Q99" i="13"/>
  <c r="Z100" i="13" s="1"/>
  <c r="F310" i="20" s="1"/>
  <c r="O99" i="13"/>
  <c r="BK117" i="13"/>
  <c r="BJ117" i="13"/>
  <c r="BV100" i="18" l="1"/>
  <c r="AS101" i="18" s="1"/>
  <c r="BW100" i="18"/>
  <c r="AT101" i="18" s="1"/>
  <c r="BU100" i="18"/>
  <c r="AR101" i="18" s="1"/>
  <c r="BW100" i="17"/>
  <c r="AT101" i="17" s="1"/>
  <c r="BU100" i="17"/>
  <c r="AR101" i="17" s="1"/>
  <c r="BV100" i="17"/>
  <c r="AS101" i="17" s="1"/>
  <c r="J211" i="16"/>
  <c r="J211" i="15"/>
  <c r="BU99" i="13"/>
  <c r="J211" i="12"/>
  <c r="AW100" i="13"/>
  <c r="AZ100" i="13" s="1"/>
  <c r="AJ100" i="13"/>
  <c r="AS100" i="13" s="1"/>
  <c r="N99" i="13"/>
  <c r="BH100" i="13"/>
  <c r="J100" i="13"/>
  <c r="BQ100" i="13"/>
  <c r="BN100" i="13"/>
  <c r="H311" i="20" l="1"/>
  <c r="J311" i="20"/>
  <c r="G311" i="20"/>
  <c r="K311" i="20"/>
  <c r="I311" i="20"/>
  <c r="K311" i="19"/>
  <c r="G311" i="19"/>
  <c r="I311" i="19"/>
  <c r="H311" i="19"/>
  <c r="J311" i="19"/>
  <c r="I101" i="17"/>
  <c r="BM101" i="17"/>
  <c r="AV101" i="17"/>
  <c r="AJ102" i="17" s="1"/>
  <c r="BP101" i="17"/>
  <c r="AU101" i="18"/>
  <c r="AI102" i="18" s="1"/>
  <c r="BL101" i="18"/>
  <c r="BO101" i="18"/>
  <c r="H101" i="18"/>
  <c r="J101" i="18"/>
  <c r="AW101" i="18"/>
  <c r="AK102" i="18" s="1"/>
  <c r="BQ101" i="18"/>
  <c r="BN101" i="18"/>
  <c r="H101" i="17"/>
  <c r="BO101" i="17"/>
  <c r="AU101" i="17"/>
  <c r="AI102" i="17" s="1"/>
  <c r="BL101" i="17"/>
  <c r="BN101" i="17"/>
  <c r="BQ101" i="17"/>
  <c r="J101" i="17"/>
  <c r="AW101" i="17"/>
  <c r="AK102" i="17" s="1"/>
  <c r="I101" i="18"/>
  <c r="BM101" i="18"/>
  <c r="AV101" i="18"/>
  <c r="AJ102" i="18" s="1"/>
  <c r="BP101" i="18"/>
  <c r="BC100" i="13"/>
  <c r="AV100" i="13"/>
  <c r="AY100" i="13" s="1"/>
  <c r="AI100" i="13"/>
  <c r="AR100" i="13" s="1"/>
  <c r="I100" i="13"/>
  <c r="BP100" i="13"/>
  <c r="BM100" i="13"/>
  <c r="M100" i="13"/>
  <c r="S100" i="13"/>
  <c r="AB101" i="13" s="1"/>
  <c r="H311" i="7"/>
  <c r="J311" i="7"/>
  <c r="I311" i="7"/>
  <c r="K311" i="7"/>
  <c r="G311" i="7"/>
  <c r="BK118" i="13"/>
  <c r="AX101" i="18" l="1"/>
  <c r="BA101" i="18" s="1"/>
  <c r="AY101" i="17"/>
  <c r="BB101" i="17" s="1"/>
  <c r="L311" i="20"/>
  <c r="G211" i="12" s="1"/>
  <c r="L311" i="19"/>
  <c r="G211" i="15" s="1"/>
  <c r="AX101" i="17"/>
  <c r="BA101" i="17" s="1"/>
  <c r="S101" i="17"/>
  <c r="AB102" i="17" s="1"/>
  <c r="M101" i="17"/>
  <c r="P101" i="17" s="1"/>
  <c r="Q101" i="17"/>
  <c r="Z102" i="17" s="1"/>
  <c r="K101" i="17"/>
  <c r="N101" i="17" s="1"/>
  <c r="BR101" i="17"/>
  <c r="BS102" i="17" s="1"/>
  <c r="Q101" i="18"/>
  <c r="Z102" i="18" s="1"/>
  <c r="K101" i="18"/>
  <c r="N101" i="18" s="1"/>
  <c r="BR101" i="18"/>
  <c r="BS102" i="18" s="1"/>
  <c r="R101" i="17"/>
  <c r="AA102" i="17" s="1"/>
  <c r="L101" i="17"/>
  <c r="O101" i="17" s="1"/>
  <c r="L101" i="18"/>
  <c r="O101" i="18" s="1"/>
  <c r="R101" i="18"/>
  <c r="AA102" i="18" s="1"/>
  <c r="S101" i="18"/>
  <c r="AB102" i="18" s="1"/>
  <c r="M101" i="18"/>
  <c r="P101" i="18" s="1"/>
  <c r="AZ101" i="17"/>
  <c r="BC101" i="17" s="1"/>
  <c r="AY101" i="18"/>
  <c r="BB101" i="18" s="1"/>
  <c r="AZ101" i="18"/>
  <c r="BC101" i="18" s="1"/>
  <c r="BW100" i="13"/>
  <c r="BB100" i="13"/>
  <c r="AU100" i="13"/>
  <c r="AX100" i="13" s="1"/>
  <c r="R100" i="13"/>
  <c r="AA101" i="13" s="1"/>
  <c r="L100" i="13"/>
  <c r="P100" i="13"/>
  <c r="L311" i="7"/>
  <c r="H100" i="13"/>
  <c r="BO100" i="13"/>
  <c r="BL100" i="13"/>
  <c r="BI118" i="13"/>
  <c r="BJ118" i="13"/>
  <c r="F312" i="7" l="1"/>
  <c r="F312" i="19"/>
  <c r="BD101" i="18"/>
  <c r="BH102" i="18"/>
  <c r="BH102" i="17"/>
  <c r="H211" i="15"/>
  <c r="I211" i="15" s="1"/>
  <c r="G211" i="16"/>
  <c r="H211" i="16" s="1"/>
  <c r="I211" i="16" s="1"/>
  <c r="BV100" i="13"/>
  <c r="H211" i="12"/>
  <c r="I211" i="12" s="1"/>
  <c r="BA100" i="13"/>
  <c r="BD100" i="13" s="1"/>
  <c r="BD100" i="17" s="1"/>
  <c r="AK101" i="13"/>
  <c r="AT101" i="13" s="1"/>
  <c r="O100" i="13"/>
  <c r="K100" i="13"/>
  <c r="Q100" i="13"/>
  <c r="Z101" i="13" s="1"/>
  <c r="F311" i="20" s="1"/>
  <c r="BR100" i="13"/>
  <c r="BS101" i="13" s="1"/>
  <c r="BK119" i="13"/>
  <c r="BW101" i="18" l="1"/>
  <c r="AT102" i="18" s="1"/>
  <c r="BV101" i="18"/>
  <c r="AS102" i="18" s="1"/>
  <c r="BU101" i="18"/>
  <c r="AR102" i="18" s="1"/>
  <c r="BV101" i="17"/>
  <c r="AS102" i="17" s="1"/>
  <c r="BW101" i="17"/>
  <c r="AT102" i="17" s="1"/>
  <c r="BU101" i="17"/>
  <c r="AR102" i="17" s="1"/>
  <c r="J212" i="15"/>
  <c r="J212" i="16"/>
  <c r="BU100" i="13"/>
  <c r="J212" i="12"/>
  <c r="AW101" i="13"/>
  <c r="AZ101" i="13" s="1"/>
  <c r="AJ101" i="13"/>
  <c r="AS101" i="13" s="1"/>
  <c r="BQ101" i="13"/>
  <c r="J101" i="13"/>
  <c r="BN101" i="13"/>
  <c r="BH101" i="13"/>
  <c r="N100" i="13"/>
  <c r="BJ119" i="13"/>
  <c r="G312" i="19" l="1"/>
  <c r="I312" i="19"/>
  <c r="H312" i="19"/>
  <c r="K312" i="19"/>
  <c r="J312" i="19"/>
  <c r="H312" i="20"/>
  <c r="G312" i="20"/>
  <c r="I312" i="20"/>
  <c r="K312" i="20"/>
  <c r="J312" i="20"/>
  <c r="I102" i="18"/>
  <c r="BP102" i="18"/>
  <c r="AV102" i="18"/>
  <c r="AJ103" i="18" s="1"/>
  <c r="BM102" i="18"/>
  <c r="BL102" i="17"/>
  <c r="H102" i="17"/>
  <c r="AU102" i="17"/>
  <c r="AI103" i="17" s="1"/>
  <c r="BO102" i="17"/>
  <c r="BN102" i="18"/>
  <c r="BQ102" i="18"/>
  <c r="AW102" i="18"/>
  <c r="AK103" i="18" s="1"/>
  <c r="J102" i="18"/>
  <c r="BL102" i="18"/>
  <c r="AU102" i="18"/>
  <c r="AI103" i="18" s="1"/>
  <c r="BO102" i="18"/>
  <c r="H102" i="18"/>
  <c r="J102" i="17"/>
  <c r="BN102" i="17"/>
  <c r="AW102" i="17"/>
  <c r="AK103" i="17" s="1"/>
  <c r="BQ102" i="17"/>
  <c r="BP102" i="17"/>
  <c r="AV102" i="17"/>
  <c r="AJ103" i="17" s="1"/>
  <c r="I102" i="17"/>
  <c r="BM102" i="17"/>
  <c r="BC101" i="13"/>
  <c r="AV101" i="13"/>
  <c r="AY101" i="13" s="1"/>
  <c r="AI101" i="13"/>
  <c r="AR101" i="13" s="1"/>
  <c r="BP101" i="13"/>
  <c r="I101" i="13"/>
  <c r="BM101" i="13"/>
  <c r="I312" i="7"/>
  <c r="K312" i="7"/>
  <c r="J312" i="7"/>
  <c r="G312" i="7"/>
  <c r="H312" i="7"/>
  <c r="S101" i="13"/>
  <c r="AB102" i="13" s="1"/>
  <c r="M101" i="13"/>
  <c r="BI119" i="13"/>
  <c r="BK120" i="13"/>
  <c r="AX102" i="18" l="1"/>
  <c r="BA102" i="18" s="1"/>
  <c r="L312" i="19"/>
  <c r="G212" i="15" s="1"/>
  <c r="L312" i="20"/>
  <c r="G212" i="12" s="1"/>
  <c r="AY102" i="18"/>
  <c r="BB102" i="18" s="1"/>
  <c r="BR102" i="18"/>
  <c r="BS103" i="18" s="1"/>
  <c r="Q102" i="18"/>
  <c r="Z103" i="18" s="1"/>
  <c r="K102" i="18"/>
  <c r="N102" i="18" s="1"/>
  <c r="L102" i="17"/>
  <c r="O102" i="17" s="1"/>
  <c r="R102" i="17"/>
  <c r="AA103" i="17" s="1"/>
  <c r="M102" i="17"/>
  <c r="P102" i="17" s="1"/>
  <c r="S102" i="17"/>
  <c r="AB103" i="17" s="1"/>
  <c r="L102" i="18"/>
  <c r="O102" i="18" s="1"/>
  <c r="R102" i="18"/>
  <c r="AA103" i="18" s="1"/>
  <c r="S102" i="18"/>
  <c r="AB103" i="18" s="1"/>
  <c r="M102" i="18"/>
  <c r="P102" i="18" s="1"/>
  <c r="BR102" i="17"/>
  <c r="BS103" i="17" s="1"/>
  <c r="Q102" i="17"/>
  <c r="Z103" i="17" s="1"/>
  <c r="K102" i="17"/>
  <c r="N102" i="17" s="1"/>
  <c r="AY102" i="17"/>
  <c r="BB102" i="17" s="1"/>
  <c r="AX102" i="17"/>
  <c r="BA102" i="17" s="1"/>
  <c r="AZ102" i="17"/>
  <c r="BC102" i="17" s="1"/>
  <c r="AZ102" i="18"/>
  <c r="BC102" i="18" s="1"/>
  <c r="BW101" i="13"/>
  <c r="BB101" i="13"/>
  <c r="AU101" i="13"/>
  <c r="AX101" i="13" s="1"/>
  <c r="H101" i="13"/>
  <c r="BO101" i="13"/>
  <c r="BL101" i="13"/>
  <c r="R101" i="13"/>
  <c r="AA102" i="13" s="1"/>
  <c r="L101" i="13"/>
  <c r="P101" i="13"/>
  <c r="L312" i="7"/>
  <c r="BJ120" i="13"/>
  <c r="F313" i="19" l="1"/>
  <c r="F313" i="7"/>
  <c r="BH103" i="17"/>
  <c r="BD102" i="18"/>
  <c r="BH103" i="18"/>
  <c r="H212" i="12"/>
  <c r="I212" i="12" s="1"/>
  <c r="H212" i="15"/>
  <c r="I212" i="15" s="1"/>
  <c r="G212" i="16"/>
  <c r="H212" i="16" s="1"/>
  <c r="I212" i="16" s="1"/>
  <c r="BV101" i="13"/>
  <c r="BA101" i="13"/>
  <c r="BD101" i="13" s="1"/>
  <c r="BD101" i="17" s="1"/>
  <c r="AK102" i="13"/>
  <c r="AT102" i="13" s="1"/>
  <c r="O101" i="13"/>
  <c r="K101" i="13"/>
  <c r="Q101" i="13"/>
  <c r="Z102" i="13" s="1"/>
  <c r="F312" i="20" s="1"/>
  <c r="BR101" i="13"/>
  <c r="BS102" i="13" s="1"/>
  <c r="BU102" i="18" l="1"/>
  <c r="AR103" i="18" s="1"/>
  <c r="BV102" i="18"/>
  <c r="AS103" i="18" s="1"/>
  <c r="BW102" i="18"/>
  <c r="AT103" i="18" s="1"/>
  <c r="BU102" i="17"/>
  <c r="AR103" i="17" s="1"/>
  <c r="BV102" i="17"/>
  <c r="AS103" i="17" s="1"/>
  <c r="BW102" i="17"/>
  <c r="AT103" i="17" s="1"/>
  <c r="J213" i="15"/>
  <c r="J213" i="16"/>
  <c r="BU101" i="13"/>
  <c r="J213" i="12"/>
  <c r="AW102" i="13"/>
  <c r="AZ102" i="13" s="1"/>
  <c r="AJ102" i="13"/>
  <c r="AS102" i="13" s="1"/>
  <c r="BQ102" i="13"/>
  <c r="J102" i="13"/>
  <c r="BN102" i="13"/>
  <c r="BH102" i="13"/>
  <c r="N101" i="13"/>
  <c r="BI120" i="13"/>
  <c r="J313" i="19" l="1"/>
  <c r="K313" i="19"/>
  <c r="H313" i="19"/>
  <c r="G313" i="19"/>
  <c r="I313" i="19"/>
  <c r="H313" i="20"/>
  <c r="J313" i="20"/>
  <c r="I313" i="20"/>
  <c r="K313" i="20"/>
  <c r="G313" i="20"/>
  <c r="I103" i="17"/>
  <c r="BP103" i="17"/>
  <c r="AV103" i="17"/>
  <c r="AJ104" i="17" s="1"/>
  <c r="BM103" i="17"/>
  <c r="BL103" i="17"/>
  <c r="H103" i="17"/>
  <c r="AU103" i="17"/>
  <c r="AI104" i="17" s="1"/>
  <c r="BO103" i="17"/>
  <c r="J103" i="18"/>
  <c r="BN103" i="18"/>
  <c r="BQ103" i="18"/>
  <c r="AW103" i="18"/>
  <c r="AK104" i="18" s="1"/>
  <c r="BL103" i="18"/>
  <c r="H103" i="18"/>
  <c r="AU103" i="18"/>
  <c r="AI104" i="18" s="1"/>
  <c r="BO103" i="18"/>
  <c r="AW103" i="17"/>
  <c r="AK104" i="17" s="1"/>
  <c r="J103" i="17"/>
  <c r="BN103" i="17"/>
  <c r="BQ103" i="17"/>
  <c r="BM103" i="18"/>
  <c r="AV103" i="18"/>
  <c r="AJ104" i="18" s="1"/>
  <c r="BP103" i="18"/>
  <c r="I103" i="18"/>
  <c r="BC102" i="13"/>
  <c r="AV102" i="13"/>
  <c r="AY102" i="13" s="1"/>
  <c r="AI102" i="13"/>
  <c r="AR102" i="13" s="1"/>
  <c r="K313" i="7"/>
  <c r="I313" i="7"/>
  <c r="H313" i="7"/>
  <c r="G313" i="7"/>
  <c r="J313" i="7"/>
  <c r="S102" i="13"/>
  <c r="AB103" i="13" s="1"/>
  <c r="M102" i="13"/>
  <c r="BP102" i="13"/>
  <c r="I102" i="13"/>
  <c r="BM102" i="13"/>
  <c r="BI121" i="13"/>
  <c r="BJ121" i="13"/>
  <c r="AX103" i="18" l="1"/>
  <c r="BA103" i="18" s="1"/>
  <c r="L313" i="19"/>
  <c r="G213" i="15" s="1"/>
  <c r="L313" i="20"/>
  <c r="G213" i="12" s="1"/>
  <c r="AZ103" i="17"/>
  <c r="BC103" i="17" s="1"/>
  <c r="K103" i="18"/>
  <c r="N103" i="18" s="1"/>
  <c r="BR103" i="18"/>
  <c r="BS104" i="18" s="1"/>
  <c r="Q103" i="18"/>
  <c r="Z104" i="18" s="1"/>
  <c r="R103" i="17"/>
  <c r="AA104" i="17" s="1"/>
  <c r="L103" i="17"/>
  <c r="O103" i="17" s="1"/>
  <c r="R103" i="18"/>
  <c r="AA104" i="18" s="1"/>
  <c r="L103" i="18"/>
  <c r="O103" i="18" s="1"/>
  <c r="M103" i="17"/>
  <c r="P103" i="17" s="1"/>
  <c r="S103" i="17"/>
  <c r="AB104" i="17" s="1"/>
  <c r="M103" i="18"/>
  <c r="P103" i="18" s="1"/>
  <c r="S103" i="18"/>
  <c r="AB104" i="18" s="1"/>
  <c r="BR103" i="17"/>
  <c r="BS104" i="17" s="1"/>
  <c r="K103" i="17"/>
  <c r="N103" i="17" s="1"/>
  <c r="Q103" i="17"/>
  <c r="Z104" i="17" s="1"/>
  <c r="AY103" i="18"/>
  <c r="BB103" i="18" s="1"/>
  <c r="AX103" i="17"/>
  <c r="BA103" i="17" s="1"/>
  <c r="AY103" i="17"/>
  <c r="BB103" i="17" s="1"/>
  <c r="AZ103" i="18"/>
  <c r="BC103" i="18" s="1"/>
  <c r="BW102" i="13"/>
  <c r="BB102" i="13"/>
  <c r="AU102" i="13"/>
  <c r="AX102" i="13" s="1"/>
  <c r="R102" i="13"/>
  <c r="AA103" i="13" s="1"/>
  <c r="L102" i="13"/>
  <c r="P102" i="13"/>
  <c r="BO102" i="13"/>
  <c r="H102" i="13"/>
  <c r="BL102" i="13"/>
  <c r="L313" i="7"/>
  <c r="BK121" i="13"/>
  <c r="F314" i="7" l="1"/>
  <c r="F314" i="19"/>
  <c r="BD103" i="18"/>
  <c r="BH104" i="17"/>
  <c r="BH104" i="18"/>
  <c r="H213" i="12"/>
  <c r="I213" i="12" s="1"/>
  <c r="G213" i="16"/>
  <c r="H213" i="16" s="1"/>
  <c r="I213" i="16" s="1"/>
  <c r="H213" i="15"/>
  <c r="I213" i="15" s="1"/>
  <c r="BV102" i="13"/>
  <c r="BA102" i="13"/>
  <c r="BD102" i="13" s="1"/>
  <c r="BD102" i="17" s="1"/>
  <c r="AK103" i="13"/>
  <c r="AT103" i="13" s="1"/>
  <c r="O102" i="13"/>
  <c r="Q102" i="13"/>
  <c r="Z103" i="13" s="1"/>
  <c r="F313" i="20" s="1"/>
  <c r="BR102" i="13"/>
  <c r="BS103" i="13" s="1"/>
  <c r="K102" i="13"/>
  <c r="BI122" i="13"/>
  <c r="BU103" i="18" l="1"/>
  <c r="AR104" i="18" s="1"/>
  <c r="BV103" i="18"/>
  <c r="AS104" i="18" s="1"/>
  <c r="BW103" i="18"/>
  <c r="AT104" i="18" s="1"/>
  <c r="BV103" i="17"/>
  <c r="AS104" i="17" s="1"/>
  <c r="BU103" i="17"/>
  <c r="AR104" i="17" s="1"/>
  <c r="BW103" i="17"/>
  <c r="AT104" i="17" s="1"/>
  <c r="J214" i="15"/>
  <c r="J214" i="16"/>
  <c r="BU102" i="13"/>
  <c r="J214" i="12"/>
  <c r="AW103" i="13"/>
  <c r="AZ103" i="13" s="1"/>
  <c r="AJ103" i="13"/>
  <c r="AS103" i="13" s="1"/>
  <c r="J103" i="13"/>
  <c r="BQ103" i="13"/>
  <c r="BN103" i="13"/>
  <c r="N102" i="13"/>
  <c r="BH103" i="13"/>
  <c r="BJ122" i="13"/>
  <c r="K314" i="20" l="1"/>
  <c r="G314" i="20"/>
  <c r="H314" i="20"/>
  <c r="J314" i="20"/>
  <c r="I314" i="20"/>
  <c r="I314" i="19"/>
  <c r="G314" i="19"/>
  <c r="J314" i="19"/>
  <c r="K314" i="19"/>
  <c r="H314" i="19"/>
  <c r="BP104" i="18"/>
  <c r="I104" i="18"/>
  <c r="AV104" i="18"/>
  <c r="AJ105" i="18" s="1"/>
  <c r="BM104" i="18"/>
  <c r="BO104" i="17"/>
  <c r="H104" i="17"/>
  <c r="AU104" i="17"/>
  <c r="AI105" i="17" s="1"/>
  <c r="BL104" i="17"/>
  <c r="J104" i="18"/>
  <c r="BN104" i="18"/>
  <c r="BQ104" i="18"/>
  <c r="AW104" i="18"/>
  <c r="AK105" i="18" s="1"/>
  <c r="BO104" i="18"/>
  <c r="H104" i="18"/>
  <c r="BL104" i="18"/>
  <c r="AU104" i="18"/>
  <c r="AI105" i="18" s="1"/>
  <c r="J104" i="17"/>
  <c r="AW104" i="17"/>
  <c r="AK105" i="17" s="1"/>
  <c r="BN104" i="17"/>
  <c r="BQ104" i="17"/>
  <c r="BM104" i="17"/>
  <c r="I104" i="17"/>
  <c r="AV104" i="17"/>
  <c r="AJ105" i="17" s="1"/>
  <c r="BP104" i="17"/>
  <c r="BC103" i="13"/>
  <c r="AV103" i="13"/>
  <c r="AY103" i="13" s="1"/>
  <c r="AI103" i="13"/>
  <c r="AR103" i="13" s="1"/>
  <c r="M103" i="13"/>
  <c r="S103" i="13"/>
  <c r="AB104" i="13" s="1"/>
  <c r="H314" i="7"/>
  <c r="K314" i="7"/>
  <c r="J314" i="7"/>
  <c r="G314" i="7"/>
  <c r="I314" i="7"/>
  <c r="I103" i="13"/>
  <c r="BP103" i="13"/>
  <c r="BM103" i="13"/>
  <c r="BK122" i="13"/>
  <c r="AZ104" i="17" l="1"/>
  <c r="BC104" i="17" s="1"/>
  <c r="AX104" i="18"/>
  <c r="BA104" i="18" s="1"/>
  <c r="L314" i="19"/>
  <c r="G214" i="15" s="1"/>
  <c r="L314" i="20"/>
  <c r="G214" i="12" s="1"/>
  <c r="S104" i="17"/>
  <c r="AB105" i="17" s="1"/>
  <c r="M104" i="17"/>
  <c r="P104" i="17" s="1"/>
  <c r="BR104" i="18"/>
  <c r="BS105" i="18" s="1"/>
  <c r="K104" i="18"/>
  <c r="N104" i="18" s="1"/>
  <c r="Q104" i="18"/>
  <c r="Z105" i="18" s="1"/>
  <c r="L104" i="17"/>
  <c r="O104" i="17" s="1"/>
  <c r="R104" i="17"/>
  <c r="AA105" i="17" s="1"/>
  <c r="S104" i="18"/>
  <c r="AB105" i="18" s="1"/>
  <c r="M104" i="18"/>
  <c r="P104" i="18" s="1"/>
  <c r="K104" i="17"/>
  <c r="N104" i="17" s="1"/>
  <c r="Q104" i="17"/>
  <c r="Z105" i="17" s="1"/>
  <c r="BR104" i="17"/>
  <c r="BS105" i="17" s="1"/>
  <c r="L104" i="18"/>
  <c r="O104" i="18" s="1"/>
  <c r="R104" i="18"/>
  <c r="AA105" i="18" s="1"/>
  <c r="AY104" i="17"/>
  <c r="BB104" i="17" s="1"/>
  <c r="AX104" i="17"/>
  <c r="BA104" i="17" s="1"/>
  <c r="AY104" i="18"/>
  <c r="BB104" i="18" s="1"/>
  <c r="AZ104" i="18"/>
  <c r="BC104" i="18" s="1"/>
  <c r="BW103" i="13"/>
  <c r="BB103" i="13"/>
  <c r="AU103" i="13"/>
  <c r="AX103" i="13" s="1"/>
  <c r="R103" i="13"/>
  <c r="AA104" i="13" s="1"/>
  <c r="L103" i="13"/>
  <c r="BO103" i="13"/>
  <c r="H103" i="13"/>
  <c r="BL103" i="13"/>
  <c r="P103" i="13"/>
  <c r="L314" i="7"/>
  <c r="BK123" i="13"/>
  <c r="BI123" i="13"/>
  <c r="F315" i="7" l="1"/>
  <c r="F315" i="19"/>
  <c r="BD104" i="18"/>
  <c r="BH105" i="18"/>
  <c r="BH105" i="17"/>
  <c r="G214" i="16"/>
  <c r="H214" i="16" s="1"/>
  <c r="I214" i="16" s="1"/>
  <c r="H214" i="15"/>
  <c r="I214" i="15" s="1"/>
  <c r="BV103" i="13"/>
  <c r="H214" i="12"/>
  <c r="I214" i="12" s="1"/>
  <c r="BA103" i="13"/>
  <c r="BD103" i="13" s="1"/>
  <c r="BD103" i="17" s="1"/>
  <c r="AK104" i="13"/>
  <c r="AT104" i="13" s="1"/>
  <c r="O103" i="13"/>
  <c r="Q103" i="13"/>
  <c r="Z104" i="13" s="1"/>
  <c r="F314" i="20" s="1"/>
  <c r="BR103" i="13"/>
  <c r="BS104" i="13" s="1"/>
  <c r="K103" i="13"/>
  <c r="BJ123" i="13"/>
  <c r="BV104" i="18" l="1"/>
  <c r="AS105" i="18" s="1"/>
  <c r="BW104" i="18"/>
  <c r="AT105" i="18" s="1"/>
  <c r="BU104" i="18"/>
  <c r="AR105" i="18" s="1"/>
  <c r="BW104" i="17"/>
  <c r="AT105" i="17" s="1"/>
  <c r="BU104" i="17"/>
  <c r="AR105" i="17" s="1"/>
  <c r="BV104" i="17"/>
  <c r="AS105" i="17" s="1"/>
  <c r="J215" i="15"/>
  <c r="J215" i="16"/>
  <c r="BU103" i="13"/>
  <c r="J215" i="12"/>
  <c r="AW104" i="13"/>
  <c r="AZ104" i="13" s="1"/>
  <c r="AJ104" i="13"/>
  <c r="AS104" i="13" s="1"/>
  <c r="BH104" i="13"/>
  <c r="N103" i="13"/>
  <c r="BQ104" i="13"/>
  <c r="J104" i="13"/>
  <c r="BN104" i="13"/>
  <c r="K315" i="20" l="1"/>
  <c r="I315" i="20"/>
  <c r="H315" i="20"/>
  <c r="J315" i="20"/>
  <c r="G315" i="20"/>
  <c r="K315" i="19"/>
  <c r="J315" i="19"/>
  <c r="I315" i="19"/>
  <c r="G315" i="19"/>
  <c r="H315" i="19"/>
  <c r="AW105" i="17"/>
  <c r="AK106" i="17" s="1"/>
  <c r="J105" i="17"/>
  <c r="BN105" i="17"/>
  <c r="BQ105" i="17"/>
  <c r="BL105" i="18"/>
  <c r="H105" i="18"/>
  <c r="BO105" i="18"/>
  <c r="AU105" i="18"/>
  <c r="AI106" i="18" s="1"/>
  <c r="AW105" i="18"/>
  <c r="AK106" i="18" s="1"/>
  <c r="J105" i="18"/>
  <c r="BN105" i="18"/>
  <c r="BQ105" i="18"/>
  <c r="BL105" i="17"/>
  <c r="BO105" i="17"/>
  <c r="AU105" i="17"/>
  <c r="AI106" i="17" s="1"/>
  <c r="H105" i="17"/>
  <c r="I105" i="18"/>
  <c r="BP105" i="18"/>
  <c r="AV105" i="18"/>
  <c r="AJ106" i="18" s="1"/>
  <c r="BM105" i="18"/>
  <c r="AV105" i="17"/>
  <c r="AJ106" i="17" s="1"/>
  <c r="BM105" i="17"/>
  <c r="BP105" i="17"/>
  <c r="I105" i="17"/>
  <c r="BC104" i="13"/>
  <c r="AV104" i="13"/>
  <c r="AY104" i="13" s="1"/>
  <c r="AI104" i="13"/>
  <c r="AR104" i="13" s="1"/>
  <c r="BP104" i="13"/>
  <c r="I104" i="13"/>
  <c r="BM104" i="13"/>
  <c r="S104" i="13"/>
  <c r="AB105" i="13" s="1"/>
  <c r="M104" i="13"/>
  <c r="G315" i="7"/>
  <c r="I315" i="7"/>
  <c r="J315" i="7"/>
  <c r="H315" i="7"/>
  <c r="K315" i="7"/>
  <c r="BJ124" i="13"/>
  <c r="BK124" i="13"/>
  <c r="BI124" i="13"/>
  <c r="AY105" i="17" l="1"/>
  <c r="BB105" i="17" s="1"/>
  <c r="AZ105" i="17"/>
  <c r="BC105" i="17" s="1"/>
  <c r="L315" i="19"/>
  <c r="G215" i="15" s="1"/>
  <c r="AX105" i="17"/>
  <c r="BA105" i="17" s="1"/>
  <c r="AY105" i="18"/>
  <c r="BB105" i="18" s="1"/>
  <c r="L315" i="20"/>
  <c r="G215" i="12" s="1"/>
  <c r="M105" i="17"/>
  <c r="P105" i="17" s="1"/>
  <c r="S105" i="17"/>
  <c r="AB106" i="17" s="1"/>
  <c r="AZ105" i="18"/>
  <c r="BC105" i="18" s="1"/>
  <c r="L105" i="17"/>
  <c r="O105" i="17" s="1"/>
  <c r="R105" i="17"/>
  <c r="AA106" i="17" s="1"/>
  <c r="L105" i="18"/>
  <c r="O105" i="18" s="1"/>
  <c r="R105" i="18"/>
  <c r="AA106" i="18" s="1"/>
  <c r="S105" i="18"/>
  <c r="AB106" i="18" s="1"/>
  <c r="M105" i="18"/>
  <c r="P105" i="18" s="1"/>
  <c r="K105" i="17"/>
  <c r="N105" i="17" s="1"/>
  <c r="Q105" i="17"/>
  <c r="Z106" i="17" s="1"/>
  <c r="BR105" i="17"/>
  <c r="BS106" i="17" s="1"/>
  <c r="BR105" i="18"/>
  <c r="BS106" i="18" s="1"/>
  <c r="K105" i="18"/>
  <c r="N105" i="18" s="1"/>
  <c r="Q105" i="18"/>
  <c r="Z106" i="18" s="1"/>
  <c r="AX105" i="18"/>
  <c r="BA105" i="18" s="1"/>
  <c r="BW104" i="13"/>
  <c r="BB104" i="13"/>
  <c r="AU104" i="13"/>
  <c r="AX104" i="13" s="1"/>
  <c r="P104" i="13"/>
  <c r="L104" i="13"/>
  <c r="R104" i="13"/>
  <c r="AA105" i="13" s="1"/>
  <c r="H104" i="13"/>
  <c r="BO104" i="13"/>
  <c r="BL104" i="13"/>
  <c r="L315" i="7"/>
  <c r="F316" i="7" l="1"/>
  <c r="F316" i="19"/>
  <c r="BH106" i="18"/>
  <c r="BD105" i="18"/>
  <c r="BH106" i="17"/>
  <c r="H215" i="12"/>
  <c r="I215" i="12" s="1"/>
  <c r="H215" i="15"/>
  <c r="I215" i="15" s="1"/>
  <c r="G215" i="16"/>
  <c r="H215" i="16" s="1"/>
  <c r="I215" i="16" s="1"/>
  <c r="BV104" i="13"/>
  <c r="BA104" i="13"/>
  <c r="BD104" i="13" s="1"/>
  <c r="BD104" i="17" s="1"/>
  <c r="AK105" i="13"/>
  <c r="AT105" i="13" s="1"/>
  <c r="K104" i="13"/>
  <c r="Q104" i="13"/>
  <c r="Z105" i="13" s="1"/>
  <c r="F315" i="20" s="1"/>
  <c r="BR104" i="13"/>
  <c r="BS105" i="13" s="1"/>
  <c r="O104" i="13"/>
  <c r="BJ125" i="13"/>
  <c r="BI125" i="13"/>
  <c r="BW105" i="18" l="1"/>
  <c r="AT106" i="18" s="1"/>
  <c r="BU105" i="18"/>
  <c r="AR106" i="18" s="1"/>
  <c r="BV105" i="18"/>
  <c r="AS106" i="18" s="1"/>
  <c r="BU105" i="17"/>
  <c r="AR106" i="17" s="1"/>
  <c r="BV105" i="17"/>
  <c r="AS106" i="17" s="1"/>
  <c r="BW105" i="17"/>
  <c r="AT106" i="17" s="1"/>
  <c r="J216" i="15"/>
  <c r="J216" i="16"/>
  <c r="BU104" i="13"/>
  <c r="J216" i="12"/>
  <c r="AW105" i="13"/>
  <c r="AZ105" i="13" s="1"/>
  <c r="AJ105" i="13"/>
  <c r="AS105" i="13" s="1"/>
  <c r="N104" i="13"/>
  <c r="BH105" i="13"/>
  <c r="BQ105" i="13"/>
  <c r="J105" i="13"/>
  <c r="BN105" i="13"/>
  <c r="BK125" i="13"/>
  <c r="G316" i="20" l="1"/>
  <c r="I316" i="20"/>
  <c r="J316" i="20"/>
  <c r="H316" i="20"/>
  <c r="K316" i="20"/>
  <c r="H316" i="19"/>
  <c r="J316" i="19"/>
  <c r="I316" i="19"/>
  <c r="G316" i="19"/>
  <c r="K316" i="19"/>
  <c r="AU106" i="18"/>
  <c r="AI107" i="18" s="1"/>
  <c r="BO106" i="18"/>
  <c r="BL106" i="18"/>
  <c r="H106" i="18"/>
  <c r="BO106" i="17"/>
  <c r="AU106" i="17"/>
  <c r="AI107" i="17" s="1"/>
  <c r="H106" i="17"/>
  <c r="BL106" i="17"/>
  <c r="BP106" i="18"/>
  <c r="AV106" i="18"/>
  <c r="AJ107" i="18" s="1"/>
  <c r="BM106" i="18"/>
  <c r="I106" i="18"/>
  <c r="BN106" i="18"/>
  <c r="AW106" i="18"/>
  <c r="AK107" i="18" s="1"/>
  <c r="J106" i="18"/>
  <c r="BQ106" i="18"/>
  <c r="AW106" i="17"/>
  <c r="AK107" i="17" s="1"/>
  <c r="J106" i="17"/>
  <c r="BN106" i="17"/>
  <c r="BQ106" i="17"/>
  <c r="I106" i="17"/>
  <c r="AV106" i="17"/>
  <c r="AJ107" i="17" s="1"/>
  <c r="BM106" i="17"/>
  <c r="BP106" i="17"/>
  <c r="BC105" i="13"/>
  <c r="AV105" i="13"/>
  <c r="AY105" i="13" s="1"/>
  <c r="AI105" i="13"/>
  <c r="AR105" i="13" s="1"/>
  <c r="I316" i="7"/>
  <c r="K316" i="7"/>
  <c r="G316" i="7"/>
  <c r="H316" i="7"/>
  <c r="J316" i="7"/>
  <c r="S105" i="13"/>
  <c r="AB106" i="13" s="1"/>
  <c r="M105" i="13"/>
  <c r="BP105" i="13"/>
  <c r="I105" i="13"/>
  <c r="BM105" i="13"/>
  <c r="AX106" i="18" l="1"/>
  <c r="BA106" i="18" s="1"/>
  <c r="AY106" i="18"/>
  <c r="BB106" i="18" s="1"/>
  <c r="L316" i="20"/>
  <c r="G216" i="12" s="1"/>
  <c r="L316" i="19"/>
  <c r="G216" i="15" s="1"/>
  <c r="AY106" i="17"/>
  <c r="BB106" i="17" s="1"/>
  <c r="K106" i="17"/>
  <c r="N106" i="17" s="1"/>
  <c r="BR106" i="17"/>
  <c r="BS107" i="17" s="1"/>
  <c r="Q106" i="17"/>
  <c r="Z107" i="17" s="1"/>
  <c r="S106" i="18"/>
  <c r="AB107" i="18" s="1"/>
  <c r="M106" i="18"/>
  <c r="P106" i="18" s="1"/>
  <c r="L106" i="17"/>
  <c r="O106" i="17" s="1"/>
  <c r="R106" i="17"/>
  <c r="AA107" i="17" s="1"/>
  <c r="S106" i="17"/>
  <c r="AB107" i="17" s="1"/>
  <c r="M106" i="17"/>
  <c r="P106" i="17" s="1"/>
  <c r="AZ106" i="17"/>
  <c r="BC106" i="17" s="1"/>
  <c r="L106" i="18"/>
  <c r="O106" i="18" s="1"/>
  <c r="R106" i="18"/>
  <c r="AA107" i="18" s="1"/>
  <c r="Q106" i="18"/>
  <c r="Z107" i="18" s="1"/>
  <c r="BR106" i="18"/>
  <c r="BS107" i="18" s="1"/>
  <c r="K106" i="18"/>
  <c r="N106" i="18" s="1"/>
  <c r="AZ106" i="18"/>
  <c r="BC106" i="18" s="1"/>
  <c r="AX106" i="17"/>
  <c r="BA106" i="17" s="1"/>
  <c r="BW105" i="13"/>
  <c r="BB105" i="13"/>
  <c r="AU105" i="13"/>
  <c r="AX105" i="13" s="1"/>
  <c r="L105" i="13"/>
  <c r="R105" i="13"/>
  <c r="AA106" i="13" s="1"/>
  <c r="H105" i="13"/>
  <c r="BO105" i="13"/>
  <c r="BL105" i="13"/>
  <c r="P105" i="13"/>
  <c r="L316" i="7"/>
  <c r="BK126" i="13"/>
  <c r="BJ126" i="13"/>
  <c r="BI126" i="13"/>
  <c r="F317" i="7" l="1"/>
  <c r="F317" i="19"/>
  <c r="BD106" i="18"/>
  <c r="BH107" i="18"/>
  <c r="BH107" i="17"/>
  <c r="H216" i="12"/>
  <c r="I216" i="12" s="1"/>
  <c r="H216" i="15"/>
  <c r="I216" i="15" s="1"/>
  <c r="G216" i="16"/>
  <c r="H216" i="16" s="1"/>
  <c r="I216" i="16" s="1"/>
  <c r="BV105" i="13"/>
  <c r="BA105" i="13"/>
  <c r="BD105" i="13" s="1"/>
  <c r="BD105" i="17" s="1"/>
  <c r="AK106" i="13"/>
  <c r="AT106" i="13" s="1"/>
  <c r="O105" i="13"/>
  <c r="Q105" i="13"/>
  <c r="Z106" i="13" s="1"/>
  <c r="F316" i="20" s="1"/>
  <c r="K105" i="13"/>
  <c r="BR105" i="13"/>
  <c r="BS106" i="13" s="1"/>
  <c r="BU106" i="18" l="1"/>
  <c r="AR107" i="18" s="1"/>
  <c r="BW106" i="18"/>
  <c r="AT107" i="18" s="1"/>
  <c r="BV106" i="18"/>
  <c r="AS107" i="18" s="1"/>
  <c r="BU106" i="17"/>
  <c r="AR107" i="17" s="1"/>
  <c r="BW106" i="17"/>
  <c r="AT107" i="17" s="1"/>
  <c r="BV106" i="17"/>
  <c r="AS107" i="17" s="1"/>
  <c r="J217" i="15"/>
  <c r="J217" i="16"/>
  <c r="BU105" i="13"/>
  <c r="J217" i="12"/>
  <c r="AW106" i="13"/>
  <c r="AZ106" i="13" s="1"/>
  <c r="AJ106" i="13"/>
  <c r="AS106" i="13" s="1"/>
  <c r="BQ106" i="13"/>
  <c r="J106" i="13"/>
  <c r="BN106" i="13"/>
  <c r="BH106" i="13"/>
  <c r="N105" i="13"/>
  <c r="BK127" i="13"/>
  <c r="G317" i="19" l="1"/>
  <c r="H317" i="19"/>
  <c r="I317" i="19"/>
  <c r="K317" i="19"/>
  <c r="J317" i="19"/>
  <c r="I317" i="20"/>
  <c r="J317" i="20"/>
  <c r="G317" i="20"/>
  <c r="K317" i="20"/>
  <c r="H317" i="20"/>
  <c r="BQ107" i="17"/>
  <c r="J107" i="17"/>
  <c r="BN107" i="17"/>
  <c r="AW107" i="17"/>
  <c r="AK108" i="17" s="1"/>
  <c r="BO107" i="17"/>
  <c r="H107" i="17"/>
  <c r="AU107" i="17"/>
  <c r="AI108" i="17" s="1"/>
  <c r="BL107" i="17"/>
  <c r="I107" i="18"/>
  <c r="BP107" i="18"/>
  <c r="AV107" i="18"/>
  <c r="AJ108" i="18" s="1"/>
  <c r="BM107" i="18"/>
  <c r="BL107" i="18"/>
  <c r="BO107" i="18"/>
  <c r="H107" i="18"/>
  <c r="AU107" i="18"/>
  <c r="AI108" i="18" s="1"/>
  <c r="J107" i="18"/>
  <c r="AW107" i="18"/>
  <c r="AK108" i="18" s="1"/>
  <c r="BN107" i="18"/>
  <c r="BQ107" i="18"/>
  <c r="I107" i="17"/>
  <c r="BP107" i="17"/>
  <c r="AV107" i="17"/>
  <c r="AJ108" i="17" s="1"/>
  <c r="BM107" i="17"/>
  <c r="BC106" i="13"/>
  <c r="AV106" i="13"/>
  <c r="AY106" i="13" s="1"/>
  <c r="AI106" i="13"/>
  <c r="AR106" i="13" s="1"/>
  <c r="I106" i="13"/>
  <c r="BP106" i="13"/>
  <c r="BM106" i="13"/>
  <c r="S106" i="13"/>
  <c r="AB107" i="13" s="1"/>
  <c r="M106" i="13"/>
  <c r="I317" i="7"/>
  <c r="G317" i="7"/>
  <c r="H317" i="7"/>
  <c r="K317" i="7"/>
  <c r="J317" i="7"/>
  <c r="BJ127" i="13"/>
  <c r="BI127" i="13"/>
  <c r="AX107" i="17" l="1"/>
  <c r="BA107" i="17" s="1"/>
  <c r="AX107" i="18"/>
  <c r="BA107" i="18" s="1"/>
  <c r="L317" i="20"/>
  <c r="G217" i="12" s="1"/>
  <c r="L317" i="19"/>
  <c r="G217" i="15" s="1"/>
  <c r="R107" i="18"/>
  <c r="AA108" i="18" s="1"/>
  <c r="L107" i="18"/>
  <c r="O107" i="18" s="1"/>
  <c r="K107" i="17"/>
  <c r="N107" i="17" s="1"/>
  <c r="Q107" i="17"/>
  <c r="Z108" i="17" s="1"/>
  <c r="BR107" i="17"/>
  <c r="BS108" i="17" s="1"/>
  <c r="S107" i="17"/>
  <c r="AB108" i="17" s="1"/>
  <c r="M107" i="17"/>
  <c r="P107" i="17" s="1"/>
  <c r="AZ107" i="17"/>
  <c r="BC107" i="17" s="1"/>
  <c r="AY107" i="17"/>
  <c r="BB107" i="17" s="1"/>
  <c r="AZ107" i="18"/>
  <c r="BC107" i="18" s="1"/>
  <c r="AY107" i="18"/>
  <c r="BB107" i="18" s="1"/>
  <c r="S107" i="18"/>
  <c r="AB108" i="18" s="1"/>
  <c r="M107" i="18"/>
  <c r="P107" i="18" s="1"/>
  <c r="L107" i="17"/>
  <c r="O107" i="17" s="1"/>
  <c r="R107" i="17"/>
  <c r="AA108" i="17" s="1"/>
  <c r="BR107" i="18"/>
  <c r="BS108" i="18" s="1"/>
  <c r="K107" i="18"/>
  <c r="N107" i="18" s="1"/>
  <c r="Q107" i="18"/>
  <c r="Z108" i="18" s="1"/>
  <c r="BW106" i="13"/>
  <c r="BB106" i="13"/>
  <c r="AU106" i="13"/>
  <c r="AX106" i="13" s="1"/>
  <c r="R106" i="13"/>
  <c r="AA107" i="13" s="1"/>
  <c r="L106" i="13"/>
  <c r="P106" i="13"/>
  <c r="L317" i="7"/>
  <c r="BO106" i="13"/>
  <c r="H106" i="13"/>
  <c r="BL106" i="13"/>
  <c r="F318" i="7" l="1"/>
  <c r="F318" i="19"/>
  <c r="BD107" i="18"/>
  <c r="BH108" i="18"/>
  <c r="BH108" i="17"/>
  <c r="H217" i="12"/>
  <c r="I217" i="12" s="1"/>
  <c r="G217" i="16"/>
  <c r="H217" i="16" s="1"/>
  <c r="I217" i="16" s="1"/>
  <c r="H217" i="15"/>
  <c r="I217" i="15" s="1"/>
  <c r="BV106" i="13"/>
  <c r="BA106" i="13"/>
  <c r="BD106" i="13" s="1"/>
  <c r="BD106" i="17" s="1"/>
  <c r="AK107" i="13"/>
  <c r="AT107" i="13" s="1"/>
  <c r="O106" i="13"/>
  <c r="K106" i="13"/>
  <c r="Q106" i="13"/>
  <c r="Z107" i="13" s="1"/>
  <c r="F317" i="20" s="1"/>
  <c r="BR106" i="13"/>
  <c r="BS107" i="13" s="1"/>
  <c r="BI128" i="13"/>
  <c r="BJ128" i="13"/>
  <c r="BK128" i="13"/>
  <c r="BU107" i="18" l="1"/>
  <c r="AR108" i="18" s="1"/>
  <c r="BV107" i="18"/>
  <c r="AS108" i="18" s="1"/>
  <c r="BW107" i="18"/>
  <c r="AT108" i="18" s="1"/>
  <c r="BV107" i="17"/>
  <c r="AS108" i="17" s="1"/>
  <c r="BU107" i="17"/>
  <c r="AR108" i="17" s="1"/>
  <c r="BW107" i="17"/>
  <c r="AT108" i="17" s="1"/>
  <c r="J218" i="16"/>
  <c r="J218" i="15"/>
  <c r="BU106" i="13"/>
  <c r="J218" i="12"/>
  <c r="AW107" i="13"/>
  <c r="AZ107" i="13" s="1"/>
  <c r="AJ107" i="13"/>
  <c r="AS107" i="13" s="1"/>
  <c r="BH107" i="13"/>
  <c r="BQ107" i="13"/>
  <c r="J107" i="13"/>
  <c r="BN107" i="13"/>
  <c r="N106" i="13"/>
  <c r="I318" i="19" l="1"/>
  <c r="J318" i="19"/>
  <c r="K318" i="19"/>
  <c r="G318" i="19"/>
  <c r="H318" i="19"/>
  <c r="J318" i="20"/>
  <c r="K318" i="20"/>
  <c r="G318" i="20"/>
  <c r="H318" i="20"/>
  <c r="I318" i="20"/>
  <c r="J108" i="18"/>
  <c r="AW108" i="18"/>
  <c r="AK109" i="18" s="1"/>
  <c r="BQ108" i="18"/>
  <c r="BN108" i="18"/>
  <c r="AU108" i="18"/>
  <c r="AI109" i="18" s="1"/>
  <c r="BL108" i="18"/>
  <c r="BO108" i="18"/>
  <c r="H108" i="18"/>
  <c r="I108" i="17"/>
  <c r="AV108" i="17"/>
  <c r="AJ109" i="17" s="1"/>
  <c r="BP108" i="17"/>
  <c r="BM108" i="17"/>
  <c r="H108" i="17"/>
  <c r="BO108" i="17"/>
  <c r="AU108" i="17"/>
  <c r="AI109" i="17" s="1"/>
  <c r="BL108" i="17"/>
  <c r="AW108" i="17"/>
  <c r="AK109" i="17" s="1"/>
  <c r="J108" i="17"/>
  <c r="BN108" i="17"/>
  <c r="BQ108" i="17"/>
  <c r="I108" i="18"/>
  <c r="AV108" i="18"/>
  <c r="AJ109" i="18" s="1"/>
  <c r="BM108" i="18"/>
  <c r="BP108" i="18"/>
  <c r="BC107" i="13"/>
  <c r="AV107" i="13"/>
  <c r="AY107" i="13" s="1"/>
  <c r="AI107" i="13"/>
  <c r="AR107" i="13" s="1"/>
  <c r="I318" i="7"/>
  <c r="K318" i="7"/>
  <c r="G318" i="7"/>
  <c r="H318" i="7"/>
  <c r="J318" i="7"/>
  <c r="BP107" i="13"/>
  <c r="I107" i="13"/>
  <c r="BM107" i="13"/>
  <c r="M107" i="13"/>
  <c r="S107" i="13"/>
  <c r="AB108" i="13" s="1"/>
  <c r="AX108" i="18" l="1"/>
  <c r="BA108" i="18" s="1"/>
  <c r="AZ108" i="18"/>
  <c r="BC108" i="18" s="1"/>
  <c r="L318" i="20"/>
  <c r="G218" i="12" s="1"/>
  <c r="AX108" i="17"/>
  <c r="BA108" i="17" s="1"/>
  <c r="L318" i="19"/>
  <c r="G218" i="15" s="1"/>
  <c r="Q108" i="18"/>
  <c r="Z109" i="18" s="1"/>
  <c r="K108" i="18"/>
  <c r="N108" i="18" s="1"/>
  <c r="BR108" i="18"/>
  <c r="BS109" i="18" s="1"/>
  <c r="L108" i="18"/>
  <c r="O108" i="18" s="1"/>
  <c r="R108" i="18"/>
  <c r="AA109" i="18" s="1"/>
  <c r="M108" i="17"/>
  <c r="P108" i="17" s="1"/>
  <c r="S108" i="17"/>
  <c r="AB109" i="17" s="1"/>
  <c r="R108" i="17"/>
  <c r="AA109" i="17" s="1"/>
  <c r="L108" i="17"/>
  <c r="O108" i="17" s="1"/>
  <c r="AY108" i="18"/>
  <c r="BB108" i="18" s="1"/>
  <c r="AZ108" i="17"/>
  <c r="BC108" i="17" s="1"/>
  <c r="AY108" i="17"/>
  <c r="BB108" i="17" s="1"/>
  <c r="BR108" i="17"/>
  <c r="BS109" i="17" s="1"/>
  <c r="K108" i="17"/>
  <c r="N108" i="17" s="1"/>
  <c r="Q108" i="17"/>
  <c r="Z109" i="17" s="1"/>
  <c r="S108" i="18"/>
  <c r="AB109" i="18" s="1"/>
  <c r="M108" i="18"/>
  <c r="P108" i="18" s="1"/>
  <c r="BW107" i="13"/>
  <c r="BB107" i="13"/>
  <c r="AU107" i="13"/>
  <c r="AX107" i="13" s="1"/>
  <c r="BO107" i="13"/>
  <c r="H107" i="13"/>
  <c r="BL107" i="13"/>
  <c r="L107" i="13"/>
  <c r="R107" i="13"/>
  <c r="AA108" i="13" s="1"/>
  <c r="P107" i="13"/>
  <c r="L318" i="7"/>
  <c r="BI129" i="13"/>
  <c r="BJ129" i="13"/>
  <c r="BK129" i="13"/>
  <c r="F319" i="19" l="1"/>
  <c r="F319" i="7"/>
  <c r="BD108" i="18"/>
  <c r="BH109" i="17"/>
  <c r="BH109" i="18"/>
  <c r="H218" i="12"/>
  <c r="I218" i="12" s="1"/>
  <c r="G218" i="16"/>
  <c r="H218" i="16" s="1"/>
  <c r="I218" i="16" s="1"/>
  <c r="H218" i="15"/>
  <c r="I218" i="15" s="1"/>
  <c r="BV107" i="13"/>
  <c r="BA107" i="13"/>
  <c r="BD107" i="13" s="1"/>
  <c r="BD107" i="17" s="1"/>
  <c r="AK108" i="13"/>
  <c r="AT108" i="13" s="1"/>
  <c r="O107" i="13"/>
  <c r="BR107" i="13"/>
  <c r="BS108" i="13" s="1"/>
  <c r="K107" i="13"/>
  <c r="Q107" i="13"/>
  <c r="Z108" i="13" s="1"/>
  <c r="F318" i="20" s="1"/>
  <c r="BV108" i="18" l="1"/>
  <c r="AS109" i="18" s="1"/>
  <c r="BW108" i="18"/>
  <c r="AT109" i="18" s="1"/>
  <c r="BU108" i="18"/>
  <c r="AR109" i="18" s="1"/>
  <c r="BW108" i="17"/>
  <c r="AT109" i="17" s="1"/>
  <c r="BV108" i="17"/>
  <c r="AS109" i="17" s="1"/>
  <c r="BU108" i="17"/>
  <c r="AR109" i="17" s="1"/>
  <c r="J219" i="15"/>
  <c r="J219" i="16"/>
  <c r="BU107" i="13"/>
  <c r="J219" i="12"/>
  <c r="AW108" i="13"/>
  <c r="AZ108" i="13" s="1"/>
  <c r="AJ108" i="13"/>
  <c r="AS108" i="13" s="1"/>
  <c r="BQ108" i="13"/>
  <c r="J108" i="13"/>
  <c r="BN108" i="13"/>
  <c r="BH108" i="13"/>
  <c r="N107" i="13"/>
  <c r="BI130" i="13"/>
  <c r="BJ130" i="13"/>
  <c r="J319" i="20" l="1"/>
  <c r="K319" i="20"/>
  <c r="I319" i="20"/>
  <c r="G319" i="20"/>
  <c r="H319" i="20"/>
  <c r="I319" i="19"/>
  <c r="K319" i="19"/>
  <c r="J319" i="19"/>
  <c r="H319" i="19"/>
  <c r="G319" i="19"/>
  <c r="BO109" i="17"/>
  <c r="H109" i="17"/>
  <c r="BL109" i="17"/>
  <c r="AU109" i="17"/>
  <c r="AI110" i="17" s="1"/>
  <c r="BN109" i="18"/>
  <c r="BQ109" i="18"/>
  <c r="AW109" i="18"/>
  <c r="AK110" i="18" s="1"/>
  <c r="J109" i="18"/>
  <c r="BP109" i="18"/>
  <c r="I109" i="18"/>
  <c r="BM109" i="18"/>
  <c r="AV109" i="18"/>
  <c r="AJ110" i="18" s="1"/>
  <c r="BN109" i="17"/>
  <c r="BQ109" i="17"/>
  <c r="AW109" i="17"/>
  <c r="AK110" i="17" s="1"/>
  <c r="J109" i="17"/>
  <c r="BL109" i="18"/>
  <c r="BO109" i="18"/>
  <c r="AU109" i="18"/>
  <c r="AI110" i="18" s="1"/>
  <c r="H109" i="18"/>
  <c r="I109" i="17"/>
  <c r="BP109" i="17"/>
  <c r="AV109" i="17"/>
  <c r="AJ110" i="17" s="1"/>
  <c r="BM109" i="17"/>
  <c r="BC108" i="13"/>
  <c r="AV108" i="13"/>
  <c r="AY108" i="13" s="1"/>
  <c r="AI108" i="13"/>
  <c r="AR108" i="13" s="1"/>
  <c r="S108" i="13"/>
  <c r="AB109" i="13" s="1"/>
  <c r="M108" i="13"/>
  <c r="BP108" i="13"/>
  <c r="I108" i="13"/>
  <c r="BM108" i="13"/>
  <c r="K319" i="7"/>
  <c r="I319" i="7"/>
  <c r="G319" i="7"/>
  <c r="H319" i="7"/>
  <c r="J319" i="7"/>
  <c r="BK130" i="13"/>
  <c r="AY109" i="17" l="1"/>
  <c r="BB109" i="17" s="1"/>
  <c r="AX109" i="17"/>
  <c r="BA109" i="17" s="1"/>
  <c r="AZ109" i="18"/>
  <c r="BC109" i="18" s="1"/>
  <c r="L319" i="20"/>
  <c r="G219" i="12" s="1"/>
  <c r="L319" i="19"/>
  <c r="G219" i="15" s="1"/>
  <c r="AX109" i="18"/>
  <c r="BA109" i="18" s="1"/>
  <c r="AY109" i="18"/>
  <c r="BB109" i="18" s="1"/>
  <c r="K109" i="18"/>
  <c r="N109" i="18" s="1"/>
  <c r="Q109" i="18"/>
  <c r="Z110" i="18" s="1"/>
  <c r="BR109" i="18"/>
  <c r="BS110" i="18" s="1"/>
  <c r="M109" i="18"/>
  <c r="P109" i="18" s="1"/>
  <c r="S109" i="18"/>
  <c r="AB110" i="18" s="1"/>
  <c r="L109" i="17"/>
  <c r="O109" i="17" s="1"/>
  <c r="R109" i="17"/>
  <c r="AA110" i="17" s="1"/>
  <c r="M109" i="17"/>
  <c r="P109" i="17" s="1"/>
  <c r="S109" i="17"/>
  <c r="AB110" i="17" s="1"/>
  <c r="L109" i="18"/>
  <c r="O109" i="18" s="1"/>
  <c r="R109" i="18"/>
  <c r="AA110" i="18" s="1"/>
  <c r="K109" i="17"/>
  <c r="N109" i="17" s="1"/>
  <c r="BR109" i="17"/>
  <c r="BS110" i="17" s="1"/>
  <c r="Q109" i="17"/>
  <c r="Z110" i="17" s="1"/>
  <c r="AZ109" i="17"/>
  <c r="BC109" i="17" s="1"/>
  <c r="BW108" i="13"/>
  <c r="BB108" i="13"/>
  <c r="AU108" i="13"/>
  <c r="AX108" i="13" s="1"/>
  <c r="H108" i="13"/>
  <c r="BO108" i="13"/>
  <c r="BL108" i="13"/>
  <c r="L319" i="7"/>
  <c r="R108" i="13"/>
  <c r="AA109" i="13" s="1"/>
  <c r="L108" i="13"/>
  <c r="P108" i="13"/>
  <c r="F320" i="19" l="1"/>
  <c r="F320" i="7"/>
  <c r="BD109" i="18"/>
  <c r="BH110" i="17"/>
  <c r="BH110" i="18"/>
  <c r="H219" i="12"/>
  <c r="I219" i="12" s="1"/>
  <c r="H219" i="15"/>
  <c r="I219" i="15" s="1"/>
  <c r="G219" i="16"/>
  <c r="H219" i="16" s="1"/>
  <c r="I219" i="16" s="1"/>
  <c r="BV108" i="13"/>
  <c r="BA108" i="13"/>
  <c r="BD108" i="13" s="1"/>
  <c r="BD108" i="17" s="1"/>
  <c r="AK109" i="13"/>
  <c r="AT109" i="13" s="1"/>
  <c r="Q108" i="13"/>
  <c r="Z109" i="13" s="1"/>
  <c r="F319" i="20" s="1"/>
  <c r="K108" i="13"/>
  <c r="BR108" i="13"/>
  <c r="BS109" i="13" s="1"/>
  <c r="O108" i="13"/>
  <c r="BK131" i="13"/>
  <c r="BI131" i="13"/>
  <c r="BJ131" i="13"/>
  <c r="BW109" i="18" l="1"/>
  <c r="AT110" i="18" s="1"/>
  <c r="BV109" i="18"/>
  <c r="AS110" i="18" s="1"/>
  <c r="BU109" i="18"/>
  <c r="AR110" i="18" s="1"/>
  <c r="BU109" i="17"/>
  <c r="AR110" i="17" s="1"/>
  <c r="BV109" i="17"/>
  <c r="AS110" i="17" s="1"/>
  <c r="BW109" i="17"/>
  <c r="AT110" i="17" s="1"/>
  <c r="J220" i="15"/>
  <c r="J220" i="16"/>
  <c r="BU108" i="13"/>
  <c r="J220" i="12"/>
  <c r="AW109" i="13"/>
  <c r="AZ109" i="13" s="1"/>
  <c r="AJ109" i="13"/>
  <c r="AS109" i="13" s="1"/>
  <c r="BH109" i="13"/>
  <c r="BQ109" i="13"/>
  <c r="J109" i="13"/>
  <c r="BN109" i="13"/>
  <c r="N108" i="13"/>
  <c r="J320" i="20" l="1"/>
  <c r="K320" i="20"/>
  <c r="H320" i="20"/>
  <c r="G320" i="20"/>
  <c r="I320" i="20"/>
  <c r="G320" i="19"/>
  <c r="K320" i="19"/>
  <c r="I320" i="19"/>
  <c r="J320" i="19"/>
  <c r="H320" i="19"/>
  <c r="AU110" i="18"/>
  <c r="AI111" i="18" s="1"/>
  <c r="BL110" i="18"/>
  <c r="H110" i="18"/>
  <c r="BO110" i="18"/>
  <c r="H110" i="17"/>
  <c r="BL110" i="17"/>
  <c r="AU110" i="17"/>
  <c r="AI111" i="17" s="1"/>
  <c r="BO110" i="17"/>
  <c r="BQ110" i="18"/>
  <c r="AW110" i="18"/>
  <c r="AK111" i="18" s="1"/>
  <c r="J110" i="18"/>
  <c r="BN110" i="18"/>
  <c r="J110" i="17"/>
  <c r="AW110" i="17"/>
  <c r="AK111" i="17" s="1"/>
  <c r="BN110" i="17"/>
  <c r="BQ110" i="17"/>
  <c r="I110" i="18"/>
  <c r="BP110" i="18"/>
  <c r="AV110" i="18"/>
  <c r="AJ111" i="18" s="1"/>
  <c r="BM110" i="18"/>
  <c r="AV110" i="17"/>
  <c r="AJ111" i="17" s="1"/>
  <c r="BP110" i="17"/>
  <c r="I110" i="17"/>
  <c r="BM110" i="17"/>
  <c r="BC109" i="13"/>
  <c r="AV109" i="13"/>
  <c r="AY109" i="13" s="1"/>
  <c r="AI109" i="13"/>
  <c r="AR109" i="13" s="1"/>
  <c r="S109" i="13"/>
  <c r="AB110" i="13" s="1"/>
  <c r="M109" i="13"/>
  <c r="J320" i="7"/>
  <c r="K320" i="7"/>
  <c r="G320" i="7"/>
  <c r="I320" i="7"/>
  <c r="H320" i="7"/>
  <c r="BP109" i="13"/>
  <c r="I109" i="13"/>
  <c r="BM109" i="13"/>
  <c r="AY110" i="17" l="1"/>
  <c r="BB110" i="17" s="1"/>
  <c r="AZ110" i="18"/>
  <c r="BC110" i="18" s="1"/>
  <c r="AZ110" i="17"/>
  <c r="BC110" i="17" s="1"/>
  <c r="AX110" i="17"/>
  <c r="BA110" i="17" s="1"/>
  <c r="L320" i="20"/>
  <c r="G220" i="12" s="1"/>
  <c r="L320" i="19"/>
  <c r="G220" i="15" s="1"/>
  <c r="AX110" i="18"/>
  <c r="BA110" i="18" s="1"/>
  <c r="R110" i="18"/>
  <c r="AA111" i="18" s="1"/>
  <c r="L110" i="18"/>
  <c r="O110" i="18" s="1"/>
  <c r="S110" i="18"/>
  <c r="AB111" i="18" s="1"/>
  <c r="M110" i="18"/>
  <c r="P110" i="18" s="1"/>
  <c r="AY110" i="18"/>
  <c r="BB110" i="18" s="1"/>
  <c r="BR110" i="17"/>
  <c r="BS111" i="17" s="1"/>
  <c r="Q110" i="17"/>
  <c r="Z111" i="17" s="1"/>
  <c r="K110" i="17"/>
  <c r="N110" i="17" s="1"/>
  <c r="L110" i="17"/>
  <c r="O110" i="17" s="1"/>
  <c r="R110" i="17"/>
  <c r="AA111" i="17" s="1"/>
  <c r="S110" i="17"/>
  <c r="AB111" i="17" s="1"/>
  <c r="M110" i="17"/>
  <c r="P110" i="17" s="1"/>
  <c r="K110" i="18"/>
  <c r="N110" i="18" s="1"/>
  <c r="Q110" i="18"/>
  <c r="Z111" i="18" s="1"/>
  <c r="BR110" i="18"/>
  <c r="BS111" i="18" s="1"/>
  <c r="BW109" i="13"/>
  <c r="BB109" i="13"/>
  <c r="AU109" i="13"/>
  <c r="AX109" i="13" s="1"/>
  <c r="BO109" i="13"/>
  <c r="H109" i="13"/>
  <c r="BL109" i="13"/>
  <c r="L109" i="13"/>
  <c r="R109" i="13"/>
  <c r="AA110" i="13" s="1"/>
  <c r="L320" i="7"/>
  <c r="P109" i="13"/>
  <c r="BI132" i="13"/>
  <c r="BK132" i="13"/>
  <c r="BJ132" i="13"/>
  <c r="F321" i="7" l="1"/>
  <c r="F321" i="19"/>
  <c r="BD110" i="18"/>
  <c r="BH111" i="18"/>
  <c r="BH111" i="17"/>
  <c r="H220" i="12"/>
  <c r="I220" i="12" s="1"/>
  <c r="H220" i="15"/>
  <c r="I220" i="15" s="1"/>
  <c r="G220" i="16"/>
  <c r="H220" i="16" s="1"/>
  <c r="I220" i="16" s="1"/>
  <c r="BV109" i="13"/>
  <c r="BA109" i="13"/>
  <c r="BD109" i="13" s="1"/>
  <c r="BD109" i="17" s="1"/>
  <c r="AK110" i="13"/>
  <c r="AT110" i="13" s="1"/>
  <c r="O109" i="13"/>
  <c r="K109" i="13"/>
  <c r="Q109" i="13"/>
  <c r="Z110" i="13" s="1"/>
  <c r="F320" i="20" s="1"/>
  <c r="BR109" i="13"/>
  <c r="BS110" i="13" s="1"/>
  <c r="BU110" i="18" l="1"/>
  <c r="AR111" i="18" s="1"/>
  <c r="BV110" i="18"/>
  <c r="AS111" i="18" s="1"/>
  <c r="BW110" i="18"/>
  <c r="AT111" i="18" s="1"/>
  <c r="BU110" i="17"/>
  <c r="AR111" i="17" s="1"/>
  <c r="BV110" i="17"/>
  <c r="AS111" i="17" s="1"/>
  <c r="BW110" i="17"/>
  <c r="AT111" i="17" s="1"/>
  <c r="J221" i="16"/>
  <c r="J221" i="15"/>
  <c r="BU109" i="13"/>
  <c r="J221" i="12"/>
  <c r="AW110" i="13"/>
  <c r="AZ110" i="13" s="1"/>
  <c r="AJ110" i="13"/>
  <c r="AS110" i="13" s="1"/>
  <c r="BH110" i="13"/>
  <c r="BQ110" i="13"/>
  <c r="J110" i="13"/>
  <c r="BN110" i="13"/>
  <c r="N109" i="13"/>
  <c r="BJ133" i="13"/>
  <c r="J321" i="20" l="1"/>
  <c r="K321" i="20"/>
  <c r="I321" i="20"/>
  <c r="H321" i="20"/>
  <c r="G321" i="20"/>
  <c r="G321" i="19"/>
  <c r="H321" i="19"/>
  <c r="J321" i="19"/>
  <c r="I321" i="19"/>
  <c r="K321" i="19"/>
  <c r="H111" i="17"/>
  <c r="AU111" i="17"/>
  <c r="AI112" i="17" s="1"/>
  <c r="BL111" i="17"/>
  <c r="BO111" i="17"/>
  <c r="BO111" i="18"/>
  <c r="AU111" i="18"/>
  <c r="AI112" i="18" s="1"/>
  <c r="BL111" i="18"/>
  <c r="H111" i="18"/>
  <c r="BN111" i="18"/>
  <c r="J111" i="18"/>
  <c r="BQ111" i="18"/>
  <c r="AW111" i="18"/>
  <c r="AK112" i="18" s="1"/>
  <c r="J111" i="17"/>
  <c r="BN111" i="17"/>
  <c r="BQ111" i="17"/>
  <c r="AW111" i="17"/>
  <c r="AK112" i="17" s="1"/>
  <c r="I111" i="18"/>
  <c r="BP111" i="18"/>
  <c r="AV111" i="18"/>
  <c r="AJ112" i="18" s="1"/>
  <c r="BM111" i="18"/>
  <c r="I111" i="17"/>
  <c r="AV111" i="17"/>
  <c r="AJ112" i="17" s="1"/>
  <c r="BM111" i="17"/>
  <c r="BP111" i="17"/>
  <c r="BC110" i="13"/>
  <c r="AV110" i="13"/>
  <c r="AY110" i="13" s="1"/>
  <c r="AI110" i="13"/>
  <c r="AR110" i="13" s="1"/>
  <c r="BP110" i="13"/>
  <c r="I110" i="13"/>
  <c r="BM110" i="13"/>
  <c r="S110" i="13"/>
  <c r="AB111" i="13" s="1"/>
  <c r="M110" i="13"/>
  <c r="K321" i="7"/>
  <c r="J321" i="7"/>
  <c r="G321" i="7"/>
  <c r="H321" i="7"/>
  <c r="I321" i="7"/>
  <c r="BK133" i="13"/>
  <c r="BI133" i="13"/>
  <c r="AY111" i="17" l="1"/>
  <c r="BB111" i="17" s="1"/>
  <c r="L321" i="20"/>
  <c r="G221" i="12" s="1"/>
  <c r="L321" i="19"/>
  <c r="G221" i="15" s="1"/>
  <c r="R111" i="18"/>
  <c r="AA112" i="18" s="1"/>
  <c r="L111" i="18"/>
  <c r="O111" i="18" s="1"/>
  <c r="S111" i="18"/>
  <c r="AB112" i="18" s="1"/>
  <c r="M111" i="18"/>
  <c r="P111" i="18" s="1"/>
  <c r="Q111" i="17"/>
  <c r="Z112" i="17" s="1"/>
  <c r="K111" i="17"/>
  <c r="N111" i="17" s="1"/>
  <c r="BR111" i="17"/>
  <c r="BS112" i="17" s="1"/>
  <c r="AZ111" i="18"/>
  <c r="BC111" i="18" s="1"/>
  <c r="AY111" i="18"/>
  <c r="BB111" i="18" s="1"/>
  <c r="AX111" i="18"/>
  <c r="BA111" i="18" s="1"/>
  <c r="AX111" i="17"/>
  <c r="BA111" i="17" s="1"/>
  <c r="L111" i="17"/>
  <c r="O111" i="17" s="1"/>
  <c r="R111" i="17"/>
  <c r="AA112" i="17" s="1"/>
  <c r="BR111" i="18"/>
  <c r="BS112" i="18" s="1"/>
  <c r="Q111" i="18"/>
  <c r="Z112" i="18" s="1"/>
  <c r="K111" i="18"/>
  <c r="N111" i="18" s="1"/>
  <c r="S111" i="17"/>
  <c r="AB112" i="17" s="1"/>
  <c r="M111" i="17"/>
  <c r="P111" i="17" s="1"/>
  <c r="AZ111" i="17"/>
  <c r="BC111" i="17" s="1"/>
  <c r="BW110" i="13"/>
  <c r="BB110" i="13"/>
  <c r="AU110" i="13"/>
  <c r="AX110" i="13" s="1"/>
  <c r="H110" i="13"/>
  <c r="BO110" i="13"/>
  <c r="BL110" i="13"/>
  <c r="P110" i="13"/>
  <c r="L321" i="7"/>
  <c r="R110" i="13"/>
  <c r="AA111" i="13" s="1"/>
  <c r="L110" i="13"/>
  <c r="F322" i="7" l="1"/>
  <c r="F322" i="19"/>
  <c r="BH112" i="18"/>
  <c r="BD111" i="18"/>
  <c r="BH112" i="17"/>
  <c r="H221" i="12"/>
  <c r="I221" i="12" s="1"/>
  <c r="G221" i="16"/>
  <c r="H221" i="16" s="1"/>
  <c r="I221" i="16" s="1"/>
  <c r="H221" i="15"/>
  <c r="I221" i="15" s="1"/>
  <c r="BV110" i="13"/>
  <c r="BA110" i="13"/>
  <c r="BD110" i="13" s="1"/>
  <c r="BD110" i="17" s="1"/>
  <c r="AK111" i="13"/>
  <c r="AT111" i="13" s="1"/>
  <c r="Q110" i="13"/>
  <c r="Z111" i="13" s="1"/>
  <c r="F321" i="20" s="1"/>
  <c r="K110" i="13"/>
  <c r="BR110" i="13"/>
  <c r="BS111" i="13" s="1"/>
  <c r="O110" i="13"/>
  <c r="BK134" i="13"/>
  <c r="BJ134" i="13"/>
  <c r="BU111" i="18" l="1"/>
  <c r="AR112" i="18" s="1"/>
  <c r="BV111" i="18"/>
  <c r="AS112" i="18" s="1"/>
  <c r="BW111" i="18"/>
  <c r="AT112" i="18" s="1"/>
  <c r="BV111" i="17"/>
  <c r="AS112" i="17" s="1"/>
  <c r="BU111" i="17"/>
  <c r="AR112" i="17" s="1"/>
  <c r="BW111" i="17"/>
  <c r="AT112" i="17" s="1"/>
  <c r="J222" i="16"/>
  <c r="J222" i="15"/>
  <c r="BU110" i="13"/>
  <c r="J222" i="12"/>
  <c r="AW111" i="13"/>
  <c r="AZ111" i="13" s="1"/>
  <c r="AJ111" i="13"/>
  <c r="AS111" i="13" s="1"/>
  <c r="BH111" i="13"/>
  <c r="J111" i="13"/>
  <c r="BQ111" i="13"/>
  <c r="BN111" i="13"/>
  <c r="N110" i="13"/>
  <c r="BI134" i="13"/>
  <c r="I322" i="20" l="1"/>
  <c r="K322" i="20"/>
  <c r="J322" i="20"/>
  <c r="G322" i="20"/>
  <c r="H322" i="20"/>
  <c r="I322" i="19"/>
  <c r="J322" i="19"/>
  <c r="H322" i="19"/>
  <c r="K322" i="19"/>
  <c r="G322" i="19"/>
  <c r="BN112" i="18"/>
  <c r="BQ112" i="18"/>
  <c r="J112" i="18"/>
  <c r="AW112" i="18"/>
  <c r="AK113" i="18" s="1"/>
  <c r="AU112" i="17"/>
  <c r="AI113" i="17" s="1"/>
  <c r="BO112" i="17"/>
  <c r="H112" i="17"/>
  <c r="BL112" i="17"/>
  <c r="J112" i="17"/>
  <c r="BQ112" i="17"/>
  <c r="AW112" i="17"/>
  <c r="AK113" i="17" s="1"/>
  <c r="BN112" i="17"/>
  <c r="H112" i="18"/>
  <c r="BL112" i="18"/>
  <c r="BO112" i="18"/>
  <c r="AU112" i="18"/>
  <c r="AI113" i="18" s="1"/>
  <c r="AV112" i="18"/>
  <c r="AJ113" i="18" s="1"/>
  <c r="BM112" i="18"/>
  <c r="BP112" i="18"/>
  <c r="I112" i="18"/>
  <c r="BP112" i="17"/>
  <c r="I112" i="17"/>
  <c r="AV112" i="17"/>
  <c r="AJ113" i="17" s="1"/>
  <c r="BM112" i="17"/>
  <c r="BC111" i="13"/>
  <c r="AV111" i="13"/>
  <c r="AY111" i="13" s="1"/>
  <c r="AI111" i="13"/>
  <c r="AR111" i="13" s="1"/>
  <c r="K322" i="7"/>
  <c r="I322" i="7"/>
  <c r="J322" i="7"/>
  <c r="H322" i="7"/>
  <c r="G322" i="7"/>
  <c r="S111" i="13"/>
  <c r="AB112" i="13" s="1"/>
  <c r="M111" i="13"/>
  <c r="BP111" i="13"/>
  <c r="I111" i="13"/>
  <c r="BM111" i="13"/>
  <c r="AY112" i="18" l="1"/>
  <c r="BB112" i="18" s="1"/>
  <c r="AX112" i="17"/>
  <c r="BA112" i="17" s="1"/>
  <c r="L322" i="20"/>
  <c r="G222" i="12" s="1"/>
  <c r="L322" i="19"/>
  <c r="G222" i="15" s="1"/>
  <c r="K112" i="18"/>
  <c r="N112" i="18" s="1"/>
  <c r="BR112" i="18"/>
  <c r="BS113" i="18" s="1"/>
  <c r="Q112" i="18"/>
  <c r="Z113" i="18" s="1"/>
  <c r="L112" i="17"/>
  <c r="O112" i="17" s="1"/>
  <c r="R112" i="17"/>
  <c r="AA113" i="17" s="1"/>
  <c r="S112" i="17"/>
  <c r="AB113" i="17" s="1"/>
  <c r="M112" i="17"/>
  <c r="P112" i="17" s="1"/>
  <c r="L112" i="18"/>
  <c r="O112" i="18" s="1"/>
  <c r="R112" i="18"/>
  <c r="AA113" i="18" s="1"/>
  <c r="Q112" i="17"/>
  <c r="Z113" i="17" s="1"/>
  <c r="BR112" i="17"/>
  <c r="BS113" i="17" s="1"/>
  <c r="K112" i="17"/>
  <c r="N112" i="17" s="1"/>
  <c r="M112" i="18"/>
  <c r="P112" i="18" s="1"/>
  <c r="S112" i="18"/>
  <c r="AB113" i="18" s="1"/>
  <c r="AZ112" i="18"/>
  <c r="BC112" i="18" s="1"/>
  <c r="AY112" i="17"/>
  <c r="BB112" i="17" s="1"/>
  <c r="AX112" i="18"/>
  <c r="BA112" i="18" s="1"/>
  <c r="AZ112" i="17"/>
  <c r="BC112" i="17" s="1"/>
  <c r="BW111" i="13"/>
  <c r="BB111" i="13"/>
  <c r="AU111" i="13"/>
  <c r="AX111" i="13" s="1"/>
  <c r="P111" i="13"/>
  <c r="L111" i="13"/>
  <c r="R111" i="13"/>
  <c r="AA112" i="13" s="1"/>
  <c r="L322" i="7"/>
  <c r="BO111" i="13"/>
  <c r="H111" i="13"/>
  <c r="BL111" i="13"/>
  <c r="BI135" i="13"/>
  <c r="BJ135" i="13"/>
  <c r="BK135" i="13"/>
  <c r="F323" i="7" l="1"/>
  <c r="F323" i="19"/>
  <c r="BD112" i="18"/>
  <c r="BH113" i="17"/>
  <c r="BH113" i="18"/>
  <c r="H222" i="12"/>
  <c r="I222" i="12" s="1"/>
  <c r="G222" i="16"/>
  <c r="H222" i="16" s="1"/>
  <c r="I222" i="16" s="1"/>
  <c r="H222" i="15"/>
  <c r="I222" i="15" s="1"/>
  <c r="BV111" i="13"/>
  <c r="BA111" i="13"/>
  <c r="BD111" i="13" s="1"/>
  <c r="BD111" i="17" s="1"/>
  <c r="AK112" i="13"/>
  <c r="AT112" i="13" s="1"/>
  <c r="O111" i="13"/>
  <c r="BR111" i="13"/>
  <c r="BS112" i="13" s="1"/>
  <c r="Q111" i="13"/>
  <c r="Z112" i="13" s="1"/>
  <c r="F322" i="20" s="1"/>
  <c r="K111" i="13"/>
  <c r="BV112" i="18" l="1"/>
  <c r="AS113" i="18" s="1"/>
  <c r="BW112" i="18"/>
  <c r="AT113" i="18" s="1"/>
  <c r="BU112" i="18"/>
  <c r="AR113" i="18" s="1"/>
  <c r="BW112" i="17"/>
  <c r="AT113" i="17" s="1"/>
  <c r="BU112" i="17"/>
  <c r="AR113" i="17" s="1"/>
  <c r="BV112" i="17"/>
  <c r="AS113" i="17" s="1"/>
  <c r="J223" i="15"/>
  <c r="J223" i="16"/>
  <c r="BU111" i="13"/>
  <c r="J223" i="12"/>
  <c r="AW112" i="13"/>
  <c r="AZ112" i="13" s="1"/>
  <c r="AJ112" i="13"/>
  <c r="AS112" i="13" s="1"/>
  <c r="N111" i="13"/>
  <c r="BH112" i="13"/>
  <c r="BQ112" i="13"/>
  <c r="J112" i="13"/>
  <c r="BN112" i="13"/>
  <c r="K323" i="20" l="1"/>
  <c r="J323" i="20"/>
  <c r="H323" i="20"/>
  <c r="I323" i="20"/>
  <c r="G323" i="20"/>
  <c r="G323" i="19"/>
  <c r="J323" i="19"/>
  <c r="H323" i="19"/>
  <c r="K323" i="19"/>
  <c r="I323" i="19"/>
  <c r="BL113" i="17"/>
  <c r="BO113" i="17"/>
  <c r="AU113" i="17"/>
  <c r="AI114" i="17" s="1"/>
  <c r="H113" i="17"/>
  <c r="H113" i="18"/>
  <c r="BL113" i="18"/>
  <c r="BO113" i="18"/>
  <c r="AU113" i="18"/>
  <c r="AI114" i="18" s="1"/>
  <c r="AW113" i="17"/>
  <c r="AK114" i="17" s="1"/>
  <c r="BN113" i="17"/>
  <c r="J113" i="17"/>
  <c r="BQ113" i="17"/>
  <c r="BN113" i="18"/>
  <c r="AW113" i="18"/>
  <c r="AK114" i="18" s="1"/>
  <c r="BQ113" i="18"/>
  <c r="J113" i="18"/>
  <c r="I113" i="18"/>
  <c r="BM113" i="18"/>
  <c r="BP113" i="18"/>
  <c r="AV113" i="18"/>
  <c r="AJ114" i="18" s="1"/>
  <c r="I113" i="17"/>
  <c r="AV113" i="17"/>
  <c r="AJ114" i="17" s="1"/>
  <c r="BM113" i="17"/>
  <c r="BP113" i="17"/>
  <c r="BC112" i="13"/>
  <c r="AV112" i="13"/>
  <c r="AY112" i="13" s="1"/>
  <c r="AI112" i="13"/>
  <c r="AR112" i="13" s="1"/>
  <c r="S112" i="13"/>
  <c r="AB113" i="13" s="1"/>
  <c r="M112" i="13"/>
  <c r="H323" i="7"/>
  <c r="J323" i="7"/>
  <c r="I323" i="7"/>
  <c r="K323" i="7"/>
  <c r="G323" i="7"/>
  <c r="BP112" i="13"/>
  <c r="I112" i="13"/>
  <c r="BM112" i="13"/>
  <c r="BK136" i="13"/>
  <c r="BI136" i="13"/>
  <c r="BJ136" i="13"/>
  <c r="AZ113" i="17" l="1"/>
  <c r="BC113" i="17" s="1"/>
  <c r="AX113" i="17"/>
  <c r="BA113" i="17" s="1"/>
  <c r="L323" i="20"/>
  <c r="G223" i="12" s="1"/>
  <c r="AY113" i="18"/>
  <c r="BB113" i="18" s="1"/>
  <c r="L323" i="19"/>
  <c r="G223" i="15" s="1"/>
  <c r="AY113" i="17"/>
  <c r="BB113" i="17" s="1"/>
  <c r="R113" i="17"/>
  <c r="AA114" i="17" s="1"/>
  <c r="L113" i="17"/>
  <c r="O113" i="17" s="1"/>
  <c r="BR113" i="18"/>
  <c r="BS114" i="18" s="1"/>
  <c r="Q113" i="18"/>
  <c r="Z114" i="18" s="1"/>
  <c r="K113" i="18"/>
  <c r="N113" i="18" s="1"/>
  <c r="S113" i="18"/>
  <c r="AB114" i="18" s="1"/>
  <c r="M113" i="18"/>
  <c r="P113" i="18" s="1"/>
  <c r="AX113" i="18"/>
  <c r="BA113" i="18" s="1"/>
  <c r="R113" i="18"/>
  <c r="AA114" i="18" s="1"/>
  <c r="L113" i="18"/>
  <c r="O113" i="18" s="1"/>
  <c r="M113" i="17"/>
  <c r="P113" i="17" s="1"/>
  <c r="S113" i="17"/>
  <c r="AB114" i="17" s="1"/>
  <c r="BR113" i="17"/>
  <c r="BS114" i="17" s="1"/>
  <c r="Q113" i="17"/>
  <c r="Z114" i="17" s="1"/>
  <c r="K113" i="17"/>
  <c r="N113" i="17" s="1"/>
  <c r="AZ113" i="18"/>
  <c r="BC113" i="18" s="1"/>
  <c r="BW112" i="13"/>
  <c r="BB112" i="13"/>
  <c r="AU112" i="13"/>
  <c r="AX112" i="13" s="1"/>
  <c r="P112" i="13"/>
  <c r="BO112" i="13"/>
  <c r="H112" i="13"/>
  <c r="BL112" i="13"/>
  <c r="L112" i="13"/>
  <c r="R112" i="13"/>
  <c r="AA113" i="13" s="1"/>
  <c r="L323" i="7"/>
  <c r="F324" i="7" l="1"/>
  <c r="F324" i="19"/>
  <c r="BH114" i="17"/>
  <c r="BD113" i="18"/>
  <c r="BH114" i="18"/>
  <c r="H223" i="12"/>
  <c r="I223" i="12" s="1"/>
  <c r="H223" i="15"/>
  <c r="I223" i="15" s="1"/>
  <c r="G223" i="16"/>
  <c r="H223" i="16" s="1"/>
  <c r="I223" i="16" s="1"/>
  <c r="BV112" i="13"/>
  <c r="BA112" i="13"/>
  <c r="BD112" i="13" s="1"/>
  <c r="BD112" i="17" s="1"/>
  <c r="AK113" i="13"/>
  <c r="AT113" i="13" s="1"/>
  <c r="O112" i="13"/>
  <c r="BR112" i="13"/>
  <c r="BS113" i="13" s="1"/>
  <c r="Q112" i="13"/>
  <c r="Z113" i="13" s="1"/>
  <c r="F323" i="20" s="1"/>
  <c r="K112" i="13"/>
  <c r="BK137" i="13"/>
  <c r="BJ137" i="13"/>
  <c r="BW113" i="18" l="1"/>
  <c r="AT114" i="18" s="1"/>
  <c r="BU113" i="18"/>
  <c r="AR114" i="18" s="1"/>
  <c r="BV113" i="18"/>
  <c r="AS114" i="18" s="1"/>
  <c r="BW113" i="17"/>
  <c r="AT114" i="17" s="1"/>
  <c r="BU113" i="17"/>
  <c r="AR114" i="17" s="1"/>
  <c r="BV113" i="17"/>
  <c r="AS114" i="17" s="1"/>
  <c r="J224" i="16"/>
  <c r="J224" i="15"/>
  <c r="BU112" i="13"/>
  <c r="J224" i="12"/>
  <c r="AW113" i="13"/>
  <c r="AZ113" i="13" s="1"/>
  <c r="AJ113" i="13"/>
  <c r="AS113" i="13" s="1"/>
  <c r="N112" i="13"/>
  <c r="BH113" i="13"/>
  <c r="BQ113" i="13"/>
  <c r="J113" i="13"/>
  <c r="BN113" i="13"/>
  <c r="BI137" i="13"/>
  <c r="J324" i="19" l="1"/>
  <c r="K324" i="19"/>
  <c r="G324" i="19"/>
  <c r="H324" i="19"/>
  <c r="I324" i="19"/>
  <c r="K324" i="20"/>
  <c r="J324" i="20"/>
  <c r="H324" i="20"/>
  <c r="G324" i="20"/>
  <c r="I324" i="20"/>
  <c r="BQ114" i="18"/>
  <c r="J114" i="18"/>
  <c r="AW114" i="18"/>
  <c r="AK115" i="18" s="1"/>
  <c r="BN114" i="18"/>
  <c r="H114" i="17"/>
  <c r="BO114" i="17"/>
  <c r="AU114" i="17"/>
  <c r="AI115" i="17" s="1"/>
  <c r="BL114" i="17"/>
  <c r="J114" i="17"/>
  <c r="BQ114" i="17"/>
  <c r="AW114" i="17"/>
  <c r="AK115" i="17" s="1"/>
  <c r="BN114" i="17"/>
  <c r="BP114" i="18"/>
  <c r="AV114" i="18"/>
  <c r="AJ115" i="18" s="1"/>
  <c r="I114" i="18"/>
  <c r="BM114" i="18"/>
  <c r="BO114" i="18"/>
  <c r="BL114" i="18"/>
  <c r="H114" i="18"/>
  <c r="AU114" i="18"/>
  <c r="AI115" i="18" s="1"/>
  <c r="BP114" i="17"/>
  <c r="AV114" i="17"/>
  <c r="AJ115" i="17" s="1"/>
  <c r="I114" i="17"/>
  <c r="BM114" i="17"/>
  <c r="BC113" i="13"/>
  <c r="AV113" i="13"/>
  <c r="AY113" i="13" s="1"/>
  <c r="AI113" i="13"/>
  <c r="AR113" i="13" s="1"/>
  <c r="G324" i="7"/>
  <c r="H324" i="7"/>
  <c r="K324" i="7"/>
  <c r="J324" i="7"/>
  <c r="I324" i="7"/>
  <c r="M113" i="13"/>
  <c r="S113" i="13"/>
  <c r="AB114" i="13" s="1"/>
  <c r="I113" i="13"/>
  <c r="BP113" i="13"/>
  <c r="BM113" i="13"/>
  <c r="AY114" i="18" l="1"/>
  <c r="BB114" i="18" s="1"/>
  <c r="AX114" i="17"/>
  <c r="BA114" i="17" s="1"/>
  <c r="L324" i="20"/>
  <c r="G224" i="12" s="1"/>
  <c r="AY114" i="17"/>
  <c r="BB114" i="17" s="1"/>
  <c r="L324" i="19"/>
  <c r="G224" i="15" s="1"/>
  <c r="K114" i="17"/>
  <c r="N114" i="17" s="1"/>
  <c r="Q114" i="17"/>
  <c r="Z115" i="17" s="1"/>
  <c r="BR114" i="17"/>
  <c r="BS115" i="17" s="1"/>
  <c r="AX114" i="18"/>
  <c r="BA114" i="18" s="1"/>
  <c r="AZ114" i="18"/>
  <c r="BC114" i="18" s="1"/>
  <c r="S114" i="18"/>
  <c r="AB115" i="18" s="1"/>
  <c r="M114" i="18"/>
  <c r="P114" i="18" s="1"/>
  <c r="K114" i="18"/>
  <c r="N114" i="18" s="1"/>
  <c r="BR114" i="18"/>
  <c r="BS115" i="18" s="1"/>
  <c r="Q114" i="18"/>
  <c r="Z115" i="18" s="1"/>
  <c r="R114" i="18"/>
  <c r="AA115" i="18" s="1"/>
  <c r="L114" i="18"/>
  <c r="O114" i="18" s="1"/>
  <c r="L114" i="17"/>
  <c r="O114" i="17" s="1"/>
  <c r="R114" i="17"/>
  <c r="AA115" i="17" s="1"/>
  <c r="M114" i="17"/>
  <c r="P114" i="17" s="1"/>
  <c r="S114" i="17"/>
  <c r="AB115" i="17" s="1"/>
  <c r="AZ114" i="17"/>
  <c r="BC114" i="17" s="1"/>
  <c r="BW113" i="13"/>
  <c r="BB113" i="13"/>
  <c r="AU113" i="13"/>
  <c r="AX113" i="13" s="1"/>
  <c r="R113" i="13"/>
  <c r="AA114" i="13" s="1"/>
  <c r="L113" i="13"/>
  <c r="P113" i="13"/>
  <c r="L324" i="7"/>
  <c r="H113" i="13"/>
  <c r="BO113" i="13"/>
  <c r="BL113" i="13"/>
  <c r="BI138" i="13"/>
  <c r="BJ138" i="13"/>
  <c r="BK138" i="13"/>
  <c r="F325" i="7" l="1"/>
  <c r="F325" i="19"/>
  <c r="BH115" i="18"/>
  <c r="BH115" i="17"/>
  <c r="BD114" i="18"/>
  <c r="H224" i="12"/>
  <c r="I224" i="12" s="1"/>
  <c r="H224" i="15"/>
  <c r="I224" i="15" s="1"/>
  <c r="G224" i="16"/>
  <c r="H224" i="16" s="1"/>
  <c r="I224" i="16" s="1"/>
  <c r="BV113" i="13"/>
  <c r="BA113" i="13"/>
  <c r="BD113" i="13" s="1"/>
  <c r="BD113" i="17" s="1"/>
  <c r="AK114" i="13"/>
  <c r="AT114" i="13" s="1"/>
  <c r="BR113" i="13"/>
  <c r="BS114" i="13" s="1"/>
  <c r="Q113" i="13"/>
  <c r="Z114" i="13" s="1"/>
  <c r="F324" i="20" s="1"/>
  <c r="K113" i="13"/>
  <c r="O113" i="13"/>
  <c r="BU114" i="18" l="1"/>
  <c r="AR115" i="18" s="1"/>
  <c r="BW114" i="18"/>
  <c r="AT115" i="18" s="1"/>
  <c r="BV114" i="18"/>
  <c r="AS115" i="18" s="1"/>
  <c r="BU114" i="17"/>
  <c r="AR115" i="17" s="1"/>
  <c r="BV114" i="17"/>
  <c r="AS115" i="17" s="1"/>
  <c r="BW114" i="17"/>
  <c r="AT115" i="17" s="1"/>
  <c r="J225" i="16"/>
  <c r="J225" i="15"/>
  <c r="BU113" i="13"/>
  <c r="J225" i="12"/>
  <c r="AW114" i="13"/>
  <c r="AZ114" i="13" s="1"/>
  <c r="AJ114" i="13"/>
  <c r="AS114" i="13" s="1"/>
  <c r="BH114" i="13"/>
  <c r="N113" i="13"/>
  <c r="BQ114" i="13"/>
  <c r="J114" i="13"/>
  <c r="BN114" i="13"/>
  <c r="BJ139" i="13"/>
  <c r="BK139" i="13"/>
  <c r="J325" i="19" l="1"/>
  <c r="G325" i="19"/>
  <c r="H325" i="19"/>
  <c r="I325" i="19"/>
  <c r="K325" i="19"/>
  <c r="I325" i="20"/>
  <c r="G325" i="20"/>
  <c r="H325" i="20"/>
  <c r="J325" i="20"/>
  <c r="K325" i="20"/>
  <c r="H115" i="17"/>
  <c r="AU115" i="17"/>
  <c r="AI116" i="17" s="1"/>
  <c r="BO115" i="17"/>
  <c r="BL115" i="17"/>
  <c r="I115" i="17"/>
  <c r="AV115" i="17"/>
  <c r="AJ116" i="17" s="1"/>
  <c r="BM115" i="17"/>
  <c r="BP115" i="17"/>
  <c r="AU115" i="18"/>
  <c r="AI116" i="18" s="1"/>
  <c r="BO115" i="18"/>
  <c r="H115" i="18"/>
  <c r="BL115" i="18"/>
  <c r="J115" i="18"/>
  <c r="BQ115" i="18"/>
  <c r="AW115" i="18"/>
  <c r="AK116" i="18" s="1"/>
  <c r="BN115" i="18"/>
  <c r="BQ115" i="17"/>
  <c r="BN115" i="17"/>
  <c r="AW115" i="17"/>
  <c r="AK116" i="17" s="1"/>
  <c r="J115" i="17"/>
  <c r="I115" i="18"/>
  <c r="AV115" i="18"/>
  <c r="AJ116" i="18" s="1"/>
  <c r="BM115" i="18"/>
  <c r="BP115" i="18"/>
  <c r="BC114" i="13"/>
  <c r="AV114" i="13"/>
  <c r="AY114" i="13" s="1"/>
  <c r="AI114" i="13"/>
  <c r="AR114" i="13" s="1"/>
  <c r="BP114" i="13"/>
  <c r="I114" i="13"/>
  <c r="BM114" i="13"/>
  <c r="M114" i="13"/>
  <c r="S114" i="13"/>
  <c r="AB115" i="13" s="1"/>
  <c r="I325" i="7"/>
  <c r="K325" i="7"/>
  <c r="H325" i="7"/>
  <c r="J325" i="7"/>
  <c r="G325" i="7"/>
  <c r="BI139" i="13"/>
  <c r="AY115" i="17" l="1"/>
  <c r="BB115" i="17" s="1"/>
  <c r="L325" i="19"/>
  <c r="G225" i="15" s="1"/>
  <c r="AY115" i="18"/>
  <c r="BB115" i="18" s="1"/>
  <c r="L325" i="20"/>
  <c r="G225" i="12" s="1"/>
  <c r="AX115" i="18"/>
  <c r="BA115" i="18" s="1"/>
  <c r="R115" i="18"/>
  <c r="AA116" i="18" s="1"/>
  <c r="L115" i="18"/>
  <c r="O115" i="18" s="1"/>
  <c r="M115" i="17"/>
  <c r="P115" i="17" s="1"/>
  <c r="S115" i="17"/>
  <c r="AB116" i="17" s="1"/>
  <c r="K115" i="18"/>
  <c r="N115" i="18" s="1"/>
  <c r="Q115" i="18"/>
  <c r="Z116" i="18" s="1"/>
  <c r="BR115" i="18"/>
  <c r="BS116" i="18" s="1"/>
  <c r="Q115" i="17"/>
  <c r="Z116" i="17" s="1"/>
  <c r="K115" i="17"/>
  <c r="N115" i="17" s="1"/>
  <c r="BR115" i="17"/>
  <c r="BS116" i="17" s="1"/>
  <c r="AZ115" i="18"/>
  <c r="BC115" i="18" s="1"/>
  <c r="AX115" i="17"/>
  <c r="BA115" i="17" s="1"/>
  <c r="R115" i="17"/>
  <c r="AA116" i="17" s="1"/>
  <c r="L115" i="17"/>
  <c r="O115" i="17" s="1"/>
  <c r="S115" i="18"/>
  <c r="AB116" i="18" s="1"/>
  <c r="M115" i="18"/>
  <c r="P115" i="18" s="1"/>
  <c r="AZ115" i="17"/>
  <c r="BC115" i="17" s="1"/>
  <c r="BW114" i="13"/>
  <c r="BB114" i="13"/>
  <c r="AU114" i="13"/>
  <c r="AX114" i="13" s="1"/>
  <c r="L325" i="7"/>
  <c r="H114" i="13"/>
  <c r="BO114" i="13"/>
  <c r="BL114" i="13"/>
  <c r="P114" i="13"/>
  <c r="L114" i="13"/>
  <c r="R114" i="13"/>
  <c r="AA115" i="13" s="1"/>
  <c r="BI140" i="13"/>
  <c r="F326" i="7" l="1"/>
  <c r="F326" i="19"/>
  <c r="BH116" i="17"/>
  <c r="BD115" i="18"/>
  <c r="BH116" i="18"/>
  <c r="H225" i="12"/>
  <c r="I225" i="12" s="1"/>
  <c r="G225" i="16"/>
  <c r="H225" i="16" s="1"/>
  <c r="I225" i="16" s="1"/>
  <c r="H225" i="15"/>
  <c r="I225" i="15" s="1"/>
  <c r="BV114" i="13"/>
  <c r="BA114" i="13"/>
  <c r="BD114" i="13" s="1"/>
  <c r="BD114" i="17" s="1"/>
  <c r="AK115" i="13"/>
  <c r="AT115" i="13" s="1"/>
  <c r="O114" i="13"/>
  <c r="K114" i="13"/>
  <c r="BR114" i="13"/>
  <c r="BS115" i="13" s="1"/>
  <c r="Q114" i="13"/>
  <c r="Z115" i="13" s="1"/>
  <c r="F325" i="20" s="1"/>
  <c r="BK140" i="13"/>
  <c r="BJ140" i="13"/>
  <c r="BU115" i="18" l="1"/>
  <c r="AR116" i="18" s="1"/>
  <c r="BV115" i="18"/>
  <c r="AS116" i="18" s="1"/>
  <c r="BW115" i="18"/>
  <c r="AT116" i="18" s="1"/>
  <c r="BV115" i="17"/>
  <c r="AS116" i="17" s="1"/>
  <c r="BW115" i="17"/>
  <c r="AT116" i="17" s="1"/>
  <c r="BU115" i="17"/>
  <c r="AR116" i="17" s="1"/>
  <c r="J226" i="16"/>
  <c r="J226" i="15"/>
  <c r="BU114" i="13"/>
  <c r="J226" i="12"/>
  <c r="AW115" i="13"/>
  <c r="AZ115" i="13" s="1"/>
  <c r="AJ115" i="13"/>
  <c r="AS115" i="13" s="1"/>
  <c r="BQ115" i="13"/>
  <c r="J115" i="13"/>
  <c r="BN115" i="13"/>
  <c r="BH115" i="13"/>
  <c r="N114" i="13"/>
  <c r="H326" i="20" l="1"/>
  <c r="K326" i="20"/>
  <c r="I326" i="20"/>
  <c r="J326" i="20"/>
  <c r="G326" i="20"/>
  <c r="I326" i="19"/>
  <c r="K326" i="19"/>
  <c r="G326" i="19"/>
  <c r="H326" i="19"/>
  <c r="J326" i="19"/>
  <c r="BQ116" i="18"/>
  <c r="J116" i="18"/>
  <c r="BN116" i="18"/>
  <c r="AW116" i="18"/>
  <c r="AK117" i="18" s="1"/>
  <c r="BO116" i="17"/>
  <c r="AU116" i="17"/>
  <c r="AI117" i="17" s="1"/>
  <c r="BL116" i="17"/>
  <c r="H116" i="17"/>
  <c r="BN116" i="17"/>
  <c r="J116" i="17"/>
  <c r="AW116" i="17"/>
  <c r="AK117" i="17" s="1"/>
  <c r="BQ116" i="17"/>
  <c r="BO116" i="18"/>
  <c r="H116" i="18"/>
  <c r="BL116" i="18"/>
  <c r="AU116" i="18"/>
  <c r="AI117" i="18" s="1"/>
  <c r="BM116" i="17"/>
  <c r="I116" i="17"/>
  <c r="AV116" i="17"/>
  <c r="AJ117" i="17" s="1"/>
  <c r="BP116" i="17"/>
  <c r="I116" i="18"/>
  <c r="BM116" i="18"/>
  <c r="BP116" i="18"/>
  <c r="AV116" i="18"/>
  <c r="AJ117" i="18" s="1"/>
  <c r="BC115" i="13"/>
  <c r="AV115" i="13"/>
  <c r="AY115" i="13" s="1"/>
  <c r="AI115" i="13"/>
  <c r="AR115" i="13" s="1"/>
  <c r="I326" i="7"/>
  <c r="H326" i="7"/>
  <c r="J326" i="7"/>
  <c r="G326" i="7"/>
  <c r="K326" i="7"/>
  <c r="M115" i="13"/>
  <c r="S115" i="13"/>
  <c r="AB116" i="13" s="1"/>
  <c r="BP115" i="13"/>
  <c r="I115" i="13"/>
  <c r="BM115" i="13"/>
  <c r="BJ141" i="13"/>
  <c r="AX116" i="17" l="1"/>
  <c r="BA116" i="17" s="1"/>
  <c r="L326" i="19"/>
  <c r="G226" i="15" s="1"/>
  <c r="L326" i="20"/>
  <c r="G226" i="12" s="1"/>
  <c r="AY116" i="17"/>
  <c r="BB116" i="17" s="1"/>
  <c r="AX116" i="18"/>
  <c r="BA116" i="18" s="1"/>
  <c r="K116" i="18"/>
  <c r="N116" i="18" s="1"/>
  <c r="BR116" i="18"/>
  <c r="BS117" i="18" s="1"/>
  <c r="Q116" i="18"/>
  <c r="Z117" i="18" s="1"/>
  <c r="M116" i="18"/>
  <c r="P116" i="18" s="1"/>
  <c r="S116" i="18"/>
  <c r="AB117" i="18" s="1"/>
  <c r="R116" i="18"/>
  <c r="AA117" i="18" s="1"/>
  <c r="L116" i="18"/>
  <c r="O116" i="18" s="1"/>
  <c r="L116" i="17"/>
  <c r="O116" i="17" s="1"/>
  <c r="R116" i="17"/>
  <c r="AA117" i="17" s="1"/>
  <c r="AY116" i="18"/>
  <c r="BB116" i="18" s="1"/>
  <c r="AZ116" i="17"/>
  <c r="BC116" i="17" s="1"/>
  <c r="AZ116" i="18"/>
  <c r="BC116" i="18" s="1"/>
  <c r="K116" i="17"/>
  <c r="N116" i="17" s="1"/>
  <c r="Q116" i="17"/>
  <c r="Z117" i="17" s="1"/>
  <c r="BR116" i="17"/>
  <c r="BS117" i="17" s="1"/>
  <c r="M116" i="17"/>
  <c r="P116" i="17" s="1"/>
  <c r="S116" i="17"/>
  <c r="AB117" i="17" s="1"/>
  <c r="BW115" i="13"/>
  <c r="BB115" i="13"/>
  <c r="AU115" i="13"/>
  <c r="AX115" i="13" s="1"/>
  <c r="P115" i="13"/>
  <c r="BO115" i="13"/>
  <c r="H115" i="13"/>
  <c r="BL115" i="13"/>
  <c r="L115" i="13"/>
  <c r="R115" i="13"/>
  <c r="AA116" i="13" s="1"/>
  <c r="L326" i="7"/>
  <c r="BI141" i="13"/>
  <c r="BK141" i="13"/>
  <c r="F327" i="7" l="1"/>
  <c r="F327" i="19"/>
  <c r="BD116" i="18"/>
  <c r="BH117" i="17"/>
  <c r="BH117" i="18"/>
  <c r="H226" i="12"/>
  <c r="I226" i="12" s="1"/>
  <c r="G226" i="16"/>
  <c r="H226" i="16" s="1"/>
  <c r="I226" i="16" s="1"/>
  <c r="H226" i="15"/>
  <c r="I226" i="15" s="1"/>
  <c r="BV115" i="13"/>
  <c r="BA115" i="13"/>
  <c r="BD115" i="13" s="1"/>
  <c r="BD115" i="17" s="1"/>
  <c r="AK116" i="13"/>
  <c r="AT116" i="13" s="1"/>
  <c r="O115" i="13"/>
  <c r="Q115" i="13"/>
  <c r="Z116" i="13" s="1"/>
  <c r="F326" i="20" s="1"/>
  <c r="K115" i="13"/>
  <c r="BR115" i="13"/>
  <c r="BS116" i="13" s="1"/>
  <c r="BV116" i="18" l="1"/>
  <c r="AS117" i="18" s="1"/>
  <c r="BW116" i="18"/>
  <c r="AT117" i="18" s="1"/>
  <c r="BU116" i="18"/>
  <c r="AR117" i="18" s="1"/>
  <c r="BW116" i="17"/>
  <c r="AT117" i="17" s="1"/>
  <c r="BU116" i="17"/>
  <c r="AR117" i="17" s="1"/>
  <c r="BV116" i="17"/>
  <c r="AS117" i="17" s="1"/>
  <c r="J227" i="16"/>
  <c r="J227" i="15"/>
  <c r="BU115" i="13"/>
  <c r="J227" i="12"/>
  <c r="AW116" i="13"/>
  <c r="AZ116" i="13" s="1"/>
  <c r="AJ116" i="13"/>
  <c r="AS116" i="13" s="1"/>
  <c r="BQ116" i="13"/>
  <c r="J116" i="13"/>
  <c r="BN116" i="13"/>
  <c r="BH116" i="13"/>
  <c r="N115" i="13"/>
  <c r="BI142" i="13"/>
  <c r="BJ142" i="13"/>
  <c r="BK142" i="13"/>
  <c r="H327" i="19" l="1"/>
  <c r="J327" i="19"/>
  <c r="G327" i="19"/>
  <c r="K327" i="19"/>
  <c r="I327" i="19"/>
  <c r="J327" i="20"/>
  <c r="G327" i="20"/>
  <c r="H327" i="20"/>
  <c r="I327" i="20"/>
  <c r="K327" i="20"/>
  <c r="AU117" i="17"/>
  <c r="AI118" i="17" s="1"/>
  <c r="BL117" i="17"/>
  <c r="BO117" i="17"/>
  <c r="H117" i="17"/>
  <c r="BL117" i="18"/>
  <c r="AU117" i="18"/>
  <c r="AI118" i="18" s="1"/>
  <c r="BO117" i="18"/>
  <c r="H117" i="18"/>
  <c r="J117" i="18"/>
  <c r="BN117" i="18"/>
  <c r="BQ117" i="18"/>
  <c r="AW117" i="18"/>
  <c r="AK118" i="18" s="1"/>
  <c r="AW117" i="17"/>
  <c r="AK118" i="17" s="1"/>
  <c r="BQ117" i="17"/>
  <c r="J117" i="17"/>
  <c r="BN117" i="17"/>
  <c r="BM117" i="17"/>
  <c r="AV117" i="17"/>
  <c r="AJ118" i="17" s="1"/>
  <c r="BP117" i="17"/>
  <c r="I117" i="17"/>
  <c r="BP117" i="18"/>
  <c r="I117" i="18"/>
  <c r="AV117" i="18"/>
  <c r="AJ118" i="18" s="1"/>
  <c r="BM117" i="18"/>
  <c r="BC116" i="13"/>
  <c r="AV116" i="13"/>
  <c r="AY116" i="13" s="1"/>
  <c r="AI116" i="13"/>
  <c r="AR116" i="13" s="1"/>
  <c r="S116" i="13"/>
  <c r="AB117" i="13" s="1"/>
  <c r="M116" i="13"/>
  <c r="BP116" i="13"/>
  <c r="I116" i="13"/>
  <c r="BM116" i="13"/>
  <c r="J327" i="7"/>
  <c r="G327" i="7"/>
  <c r="H327" i="7"/>
  <c r="I327" i="7"/>
  <c r="K327" i="7"/>
  <c r="AZ117" i="17" l="1"/>
  <c r="BC117" i="17" s="1"/>
  <c r="AX117" i="17"/>
  <c r="BA117" i="17" s="1"/>
  <c r="AX117" i="18"/>
  <c r="BA117" i="18" s="1"/>
  <c r="L327" i="20"/>
  <c r="G227" i="12" s="1"/>
  <c r="L327" i="19"/>
  <c r="G227" i="15" s="1"/>
  <c r="S117" i="17"/>
  <c r="AB118" i="17" s="1"/>
  <c r="M117" i="17"/>
  <c r="P117" i="17" s="1"/>
  <c r="R117" i="18"/>
  <c r="AA118" i="18" s="1"/>
  <c r="L117" i="18"/>
  <c r="O117" i="18" s="1"/>
  <c r="AY117" i="17"/>
  <c r="BB117" i="17" s="1"/>
  <c r="K117" i="18"/>
  <c r="N117" i="18" s="1"/>
  <c r="Q117" i="18"/>
  <c r="Z118" i="18" s="1"/>
  <c r="BR117" i="18"/>
  <c r="BS118" i="18" s="1"/>
  <c r="M117" i="18"/>
  <c r="P117" i="18" s="1"/>
  <c r="S117" i="18"/>
  <c r="AB118" i="18" s="1"/>
  <c r="R117" i="17"/>
  <c r="AA118" i="17" s="1"/>
  <c r="L117" i="17"/>
  <c r="O117" i="17" s="1"/>
  <c r="BR117" i="17"/>
  <c r="BS118" i="17" s="1"/>
  <c r="Q117" i="17"/>
  <c r="Z118" i="17" s="1"/>
  <c r="K117" i="17"/>
  <c r="N117" i="17" s="1"/>
  <c r="AZ117" i="18"/>
  <c r="BC117" i="18" s="1"/>
  <c r="AY117" i="18"/>
  <c r="BB117" i="18" s="1"/>
  <c r="BW116" i="13"/>
  <c r="BB116" i="13"/>
  <c r="AU116" i="13"/>
  <c r="AX116" i="13" s="1"/>
  <c r="P116" i="13"/>
  <c r="L327" i="7"/>
  <c r="R116" i="13"/>
  <c r="AA117" i="13" s="1"/>
  <c r="L116" i="13"/>
  <c r="BO116" i="13"/>
  <c r="H116" i="13"/>
  <c r="BL116" i="13"/>
  <c r="BK143" i="13"/>
  <c r="F328" i="7" l="1"/>
  <c r="F328" i="19"/>
  <c r="BH118" i="18"/>
  <c r="BD117" i="18"/>
  <c r="BH118" i="17"/>
  <c r="H227" i="12"/>
  <c r="I227" i="12" s="1"/>
  <c r="H227" i="15"/>
  <c r="I227" i="15" s="1"/>
  <c r="G227" i="16"/>
  <c r="H227" i="16" s="1"/>
  <c r="I227" i="16" s="1"/>
  <c r="BV116" i="13"/>
  <c r="BA116" i="13"/>
  <c r="BD116" i="13" s="1"/>
  <c r="BD116" i="17" s="1"/>
  <c r="AK117" i="13"/>
  <c r="AT117" i="13" s="1"/>
  <c r="Q116" i="13"/>
  <c r="Z117" i="13" s="1"/>
  <c r="F327" i="20" s="1"/>
  <c r="K116" i="13"/>
  <c r="BR116" i="13"/>
  <c r="BS117" i="13" s="1"/>
  <c r="O116" i="13"/>
  <c r="BJ143" i="13"/>
  <c r="BI143" i="13"/>
  <c r="BW117" i="18" l="1"/>
  <c r="AT118" i="18" s="1"/>
  <c r="BV117" i="18"/>
  <c r="AS118" i="18" s="1"/>
  <c r="BU117" i="18"/>
  <c r="AR118" i="18" s="1"/>
  <c r="BV117" i="17"/>
  <c r="AS118" i="17" s="1"/>
  <c r="BW117" i="17"/>
  <c r="AT118" i="17" s="1"/>
  <c r="BU117" i="17"/>
  <c r="AR118" i="17" s="1"/>
  <c r="J228" i="16"/>
  <c r="J228" i="15"/>
  <c r="BU116" i="13"/>
  <c r="J228" i="12"/>
  <c r="AW117" i="13"/>
  <c r="AZ117" i="13" s="1"/>
  <c r="AJ117" i="13"/>
  <c r="AS117" i="13" s="1"/>
  <c r="BQ117" i="13"/>
  <c r="J117" i="13"/>
  <c r="BN117" i="13"/>
  <c r="N116" i="13"/>
  <c r="BH117" i="13"/>
  <c r="J328" i="20" l="1"/>
  <c r="I328" i="20"/>
  <c r="H328" i="20"/>
  <c r="K328" i="20"/>
  <c r="G328" i="20"/>
  <c r="H328" i="19"/>
  <c r="G328" i="19"/>
  <c r="I328" i="19"/>
  <c r="J328" i="19"/>
  <c r="K328" i="19"/>
  <c r="BO118" i="17"/>
  <c r="BL118" i="17"/>
  <c r="H118" i="17"/>
  <c r="AU118" i="17"/>
  <c r="AI119" i="17" s="1"/>
  <c r="BM118" i="18"/>
  <c r="BP118" i="18"/>
  <c r="I118" i="18"/>
  <c r="AV118" i="18"/>
  <c r="AJ119" i="18" s="1"/>
  <c r="H118" i="18"/>
  <c r="AU118" i="18"/>
  <c r="AI119" i="18" s="1"/>
  <c r="BL118" i="18"/>
  <c r="BO118" i="18"/>
  <c r="BQ118" i="18"/>
  <c r="BN118" i="18"/>
  <c r="AW118" i="18"/>
  <c r="AK119" i="18" s="1"/>
  <c r="J118" i="18"/>
  <c r="J118" i="17"/>
  <c r="BQ118" i="17"/>
  <c r="BN118" i="17"/>
  <c r="AW118" i="17"/>
  <c r="AK119" i="17" s="1"/>
  <c r="BP118" i="17"/>
  <c r="AV118" i="17"/>
  <c r="AJ119" i="17" s="1"/>
  <c r="BM118" i="17"/>
  <c r="I118" i="17"/>
  <c r="BC117" i="13"/>
  <c r="AV117" i="13"/>
  <c r="AY117" i="13" s="1"/>
  <c r="AI117" i="13"/>
  <c r="AR117" i="13" s="1"/>
  <c r="I117" i="13"/>
  <c r="BP117" i="13"/>
  <c r="BM117" i="13"/>
  <c r="S117" i="13"/>
  <c r="AB118" i="13" s="1"/>
  <c r="M117" i="13"/>
  <c r="H328" i="7"/>
  <c r="J328" i="7"/>
  <c r="G328" i="7"/>
  <c r="I328" i="7"/>
  <c r="K328" i="7"/>
  <c r="BK144" i="13"/>
  <c r="AX118" i="17" l="1"/>
  <c r="BA118" i="17" s="1"/>
  <c r="L328" i="19"/>
  <c r="G228" i="15" s="1"/>
  <c r="L328" i="20"/>
  <c r="G228" i="12" s="1"/>
  <c r="AY118" i="18"/>
  <c r="BB118" i="18" s="1"/>
  <c r="AZ118" i="17"/>
  <c r="BC118" i="17" s="1"/>
  <c r="AY118" i="17"/>
  <c r="BB118" i="17" s="1"/>
  <c r="M118" i="17"/>
  <c r="P118" i="17" s="1"/>
  <c r="S118" i="17"/>
  <c r="AB119" i="17" s="1"/>
  <c r="L118" i="18"/>
  <c r="O118" i="18" s="1"/>
  <c r="R118" i="18"/>
  <c r="AA119" i="18" s="1"/>
  <c r="Q118" i="18"/>
  <c r="Z119" i="18" s="1"/>
  <c r="BR118" i="18"/>
  <c r="BS119" i="18" s="1"/>
  <c r="K118" i="18"/>
  <c r="N118" i="18" s="1"/>
  <c r="BR118" i="17"/>
  <c r="BS119" i="17" s="1"/>
  <c r="Q118" i="17"/>
  <c r="Z119" i="17" s="1"/>
  <c r="K118" i="17"/>
  <c r="N118" i="17" s="1"/>
  <c r="AZ118" i="18"/>
  <c r="BC118" i="18" s="1"/>
  <c r="AX118" i="18"/>
  <c r="BA118" i="18" s="1"/>
  <c r="L118" i="17"/>
  <c r="O118" i="17" s="1"/>
  <c r="R118" i="17"/>
  <c r="AA119" i="17" s="1"/>
  <c r="M118" i="18"/>
  <c r="P118" i="18" s="1"/>
  <c r="S118" i="18"/>
  <c r="AB119" i="18" s="1"/>
  <c r="BW117" i="13"/>
  <c r="BB117" i="13"/>
  <c r="AU117" i="13"/>
  <c r="AX117" i="13" s="1"/>
  <c r="P117" i="13"/>
  <c r="L117" i="13"/>
  <c r="R117" i="13"/>
  <c r="AA118" i="13" s="1"/>
  <c r="L328" i="7"/>
  <c r="BO117" i="13"/>
  <c r="H117" i="13"/>
  <c r="BL117" i="13"/>
  <c r="BI144" i="13"/>
  <c r="BJ144" i="13"/>
  <c r="F329" i="19" l="1"/>
  <c r="F329" i="7"/>
  <c r="BH119" i="17"/>
  <c r="BH119" i="18"/>
  <c r="BD118" i="18"/>
  <c r="H228" i="12"/>
  <c r="I228" i="12" s="1"/>
  <c r="H228" i="15"/>
  <c r="I228" i="15" s="1"/>
  <c r="G228" i="16"/>
  <c r="H228" i="16" s="1"/>
  <c r="I228" i="16" s="1"/>
  <c r="BV117" i="13"/>
  <c r="BA117" i="13"/>
  <c r="BD117" i="13" s="1"/>
  <c r="BD117" i="17" s="1"/>
  <c r="AK118" i="13"/>
  <c r="AT118" i="13" s="1"/>
  <c r="O117" i="13"/>
  <c r="K117" i="13"/>
  <c r="Q117" i="13"/>
  <c r="Z118" i="13" s="1"/>
  <c r="F328" i="20" s="1"/>
  <c r="BR117" i="13"/>
  <c r="BS118" i="13" s="1"/>
  <c r="BU118" i="18" l="1"/>
  <c r="AR119" i="18" s="1"/>
  <c r="BV118" i="18"/>
  <c r="AS119" i="18" s="1"/>
  <c r="BW118" i="18"/>
  <c r="AT119" i="18" s="1"/>
  <c r="BU118" i="17"/>
  <c r="AR119" i="17" s="1"/>
  <c r="BV118" i="17"/>
  <c r="AS119" i="17" s="1"/>
  <c r="BW118" i="17"/>
  <c r="AT119" i="17" s="1"/>
  <c r="J229" i="15"/>
  <c r="J229" i="16"/>
  <c r="BU117" i="13"/>
  <c r="J229" i="12"/>
  <c r="AW118" i="13"/>
  <c r="AZ118" i="13" s="1"/>
  <c r="AJ118" i="13"/>
  <c r="AS118" i="13" s="1"/>
  <c r="N117" i="13"/>
  <c r="BH118" i="13"/>
  <c r="J118" i="13"/>
  <c r="BQ118" i="13"/>
  <c r="BN118" i="13"/>
  <c r="BI145" i="13"/>
  <c r="BK145" i="13"/>
  <c r="I329" i="20" l="1"/>
  <c r="G329" i="20"/>
  <c r="J329" i="20"/>
  <c r="H329" i="20"/>
  <c r="K329" i="20"/>
  <c r="G329" i="19"/>
  <c r="I329" i="19"/>
  <c r="H329" i="19"/>
  <c r="K329" i="19"/>
  <c r="J329" i="19"/>
  <c r="H119" i="18"/>
  <c r="BL119" i="18"/>
  <c r="AU119" i="18"/>
  <c r="AI120" i="18" s="1"/>
  <c r="BO119" i="18"/>
  <c r="BL119" i="17"/>
  <c r="BO119" i="17"/>
  <c r="H119" i="17"/>
  <c r="AU119" i="17"/>
  <c r="AI120" i="17" s="1"/>
  <c r="BP119" i="18"/>
  <c r="BM119" i="18"/>
  <c r="I119" i="18"/>
  <c r="AV119" i="18"/>
  <c r="AJ120" i="18" s="1"/>
  <c r="AW119" i="17"/>
  <c r="AK120" i="17" s="1"/>
  <c r="J119" i="17"/>
  <c r="BN119" i="17"/>
  <c r="BQ119" i="17"/>
  <c r="BQ119" i="18"/>
  <c r="AW119" i="18"/>
  <c r="AK120" i="18" s="1"/>
  <c r="BN119" i="18"/>
  <c r="J119" i="18"/>
  <c r="I119" i="17"/>
  <c r="AV119" i="17"/>
  <c r="AJ120" i="17" s="1"/>
  <c r="BP119" i="17"/>
  <c r="BM119" i="17"/>
  <c r="BC118" i="13"/>
  <c r="AV118" i="13"/>
  <c r="AY118" i="13" s="1"/>
  <c r="AI118" i="13"/>
  <c r="AR118" i="13" s="1"/>
  <c r="BP118" i="13"/>
  <c r="I118" i="13"/>
  <c r="BM118" i="13"/>
  <c r="J329" i="7"/>
  <c r="G329" i="7"/>
  <c r="K329" i="7"/>
  <c r="H329" i="7"/>
  <c r="I329" i="7"/>
  <c r="S118" i="13"/>
  <c r="AB119" i="13" s="1"/>
  <c r="M118" i="13"/>
  <c r="BJ145" i="13"/>
  <c r="AY119" i="17" l="1"/>
  <c r="BB119" i="17" s="1"/>
  <c r="L329" i="20"/>
  <c r="G229" i="12" s="1"/>
  <c r="AZ119" i="17"/>
  <c r="BC119" i="17" s="1"/>
  <c r="L329" i="19"/>
  <c r="G229" i="15" s="1"/>
  <c r="R119" i="18"/>
  <c r="AA120" i="18" s="1"/>
  <c r="L119" i="18"/>
  <c r="O119" i="18" s="1"/>
  <c r="AX119" i="17"/>
  <c r="BA119" i="17" s="1"/>
  <c r="AZ119" i="18"/>
  <c r="BC119" i="18" s="1"/>
  <c r="AX119" i="18"/>
  <c r="BA119" i="18" s="1"/>
  <c r="M119" i="18"/>
  <c r="P119" i="18" s="1"/>
  <c r="S119" i="18"/>
  <c r="AB120" i="18" s="1"/>
  <c r="M119" i="17"/>
  <c r="P119" i="17" s="1"/>
  <c r="S119" i="17"/>
  <c r="AB120" i="17" s="1"/>
  <c r="K119" i="18"/>
  <c r="N119" i="18" s="1"/>
  <c r="Q119" i="18"/>
  <c r="Z120" i="18" s="1"/>
  <c r="BR119" i="18"/>
  <c r="BS120" i="18" s="1"/>
  <c r="L119" i="17"/>
  <c r="O119" i="17" s="1"/>
  <c r="R119" i="17"/>
  <c r="AA120" i="17" s="1"/>
  <c r="Q119" i="17"/>
  <c r="Z120" i="17" s="1"/>
  <c r="BR119" i="17"/>
  <c r="BS120" i="17" s="1"/>
  <c r="K119" i="17"/>
  <c r="N119" i="17" s="1"/>
  <c r="AY119" i="18"/>
  <c r="BB119" i="18" s="1"/>
  <c r="BW118" i="13"/>
  <c r="BB118" i="13"/>
  <c r="AU118" i="13"/>
  <c r="AX118" i="13" s="1"/>
  <c r="L329" i="7"/>
  <c r="H118" i="13"/>
  <c r="BR118" i="13" s="1"/>
  <c r="BS119" i="13" s="1"/>
  <c r="BO118" i="13"/>
  <c r="BL118" i="13"/>
  <c r="P118" i="13"/>
  <c r="R118" i="13"/>
  <c r="AA119" i="13" s="1"/>
  <c r="L118" i="13"/>
  <c r="BI146" i="13"/>
  <c r="F330" i="7" l="1"/>
  <c r="F330" i="19"/>
  <c r="BD119" i="18"/>
  <c r="BH120" i="17"/>
  <c r="BH120" i="18"/>
  <c r="H229" i="12"/>
  <c r="I229" i="12" s="1"/>
  <c r="G229" i="16"/>
  <c r="H229" i="16" s="1"/>
  <c r="I229" i="16" s="1"/>
  <c r="H229" i="15"/>
  <c r="I229" i="15" s="1"/>
  <c r="BV118" i="13"/>
  <c r="BA118" i="13"/>
  <c r="BD118" i="13" s="1"/>
  <c r="BD118" i="17" s="1"/>
  <c r="AK119" i="13"/>
  <c r="AT119" i="13" s="1"/>
  <c r="O118" i="13"/>
  <c r="K118" i="13"/>
  <c r="Q118" i="13"/>
  <c r="Z119" i="13" s="1"/>
  <c r="F329" i="20" s="1"/>
  <c r="BK146" i="13"/>
  <c r="BJ146" i="13"/>
  <c r="BU119" i="18" l="1"/>
  <c r="AR120" i="18" s="1"/>
  <c r="BV119" i="18"/>
  <c r="AS120" i="18" s="1"/>
  <c r="BW119" i="18"/>
  <c r="AT120" i="18" s="1"/>
  <c r="BV119" i="17"/>
  <c r="AS120" i="17" s="1"/>
  <c r="BU119" i="17"/>
  <c r="AR120" i="17" s="1"/>
  <c r="BW119" i="17"/>
  <c r="AT120" i="17" s="1"/>
  <c r="J230" i="16"/>
  <c r="J230" i="15"/>
  <c r="BU118" i="13"/>
  <c r="J230" i="12"/>
  <c r="AW119" i="13"/>
  <c r="AZ119" i="13" s="1"/>
  <c r="AJ119" i="13"/>
  <c r="AS119" i="13" s="1"/>
  <c r="BQ119" i="13"/>
  <c r="J119" i="13"/>
  <c r="BN119" i="13"/>
  <c r="BH119" i="13"/>
  <c r="N118" i="13"/>
  <c r="G330" i="19" l="1"/>
  <c r="J330" i="19"/>
  <c r="I330" i="19"/>
  <c r="K330" i="19"/>
  <c r="H330" i="19"/>
  <c r="I330" i="20"/>
  <c r="G330" i="20"/>
  <c r="H330" i="20"/>
  <c r="K330" i="20"/>
  <c r="J330" i="20"/>
  <c r="J120" i="17"/>
  <c r="AW120" i="17"/>
  <c r="AK121" i="17" s="1"/>
  <c r="BN120" i="17"/>
  <c r="BQ120" i="17"/>
  <c r="BN120" i="18"/>
  <c r="J120" i="18"/>
  <c r="AW120" i="18"/>
  <c r="AK121" i="18" s="1"/>
  <c r="BQ120" i="18"/>
  <c r="I120" i="18"/>
  <c r="BP120" i="18"/>
  <c r="AV120" i="18"/>
  <c r="AJ121" i="18" s="1"/>
  <c r="BM120" i="18"/>
  <c r="BL120" i="18"/>
  <c r="AU120" i="18"/>
  <c r="AI121" i="18" s="1"/>
  <c r="H120" i="18"/>
  <c r="BO120" i="18"/>
  <c r="BO120" i="17"/>
  <c r="AU120" i="17"/>
  <c r="AI121" i="17" s="1"/>
  <c r="H120" i="17"/>
  <c r="BL120" i="17"/>
  <c r="I120" i="17"/>
  <c r="BM120" i="17"/>
  <c r="BP120" i="17"/>
  <c r="AV120" i="17"/>
  <c r="AJ121" i="17" s="1"/>
  <c r="BC119" i="13"/>
  <c r="AV119" i="13"/>
  <c r="AY119" i="13" s="1"/>
  <c r="AI119" i="13"/>
  <c r="AR119" i="13" s="1"/>
  <c r="BP119" i="13"/>
  <c r="I119" i="13"/>
  <c r="BM119" i="13"/>
  <c r="G330" i="7"/>
  <c r="H330" i="7"/>
  <c r="J330" i="7"/>
  <c r="I330" i="7"/>
  <c r="K330" i="7"/>
  <c r="M119" i="13"/>
  <c r="S119" i="13"/>
  <c r="AB120" i="13" s="1"/>
  <c r="BI147" i="13"/>
  <c r="AX120" i="17" l="1"/>
  <c r="BA120" i="17" s="1"/>
  <c r="AY120" i="17"/>
  <c r="BB120" i="17" s="1"/>
  <c r="AZ120" i="17"/>
  <c r="BC120" i="17" s="1"/>
  <c r="L330" i="20"/>
  <c r="G230" i="12" s="1"/>
  <c r="L330" i="19"/>
  <c r="G230" i="15" s="1"/>
  <c r="R120" i="17"/>
  <c r="AA121" i="17" s="1"/>
  <c r="L120" i="17"/>
  <c r="O120" i="17" s="1"/>
  <c r="Q120" i="18"/>
  <c r="Z121" i="18" s="1"/>
  <c r="K120" i="18"/>
  <c r="N120" i="18" s="1"/>
  <c r="BR120" i="18"/>
  <c r="BS121" i="18" s="1"/>
  <c r="R120" i="18"/>
  <c r="AA121" i="18" s="1"/>
  <c r="L120" i="18"/>
  <c r="O120" i="18" s="1"/>
  <c r="AY120" i="18"/>
  <c r="BB120" i="18" s="1"/>
  <c r="S120" i="17"/>
  <c r="AB121" i="17" s="1"/>
  <c r="M120" i="17"/>
  <c r="P120" i="17" s="1"/>
  <c r="K120" i="17"/>
  <c r="N120" i="17" s="1"/>
  <c r="Q120" i="17"/>
  <c r="Z121" i="17" s="1"/>
  <c r="BR120" i="17"/>
  <c r="BS121" i="17" s="1"/>
  <c r="S120" i="18"/>
  <c r="AB121" i="18" s="1"/>
  <c r="M120" i="18"/>
  <c r="P120" i="18" s="1"/>
  <c r="AZ120" i="18"/>
  <c r="BC120" i="18" s="1"/>
  <c r="AX120" i="18"/>
  <c r="BA120" i="18" s="1"/>
  <c r="BW119" i="13"/>
  <c r="BB119" i="13"/>
  <c r="AU119" i="13"/>
  <c r="AX119" i="13" s="1"/>
  <c r="L330" i="7"/>
  <c r="R119" i="13"/>
  <c r="AA120" i="13" s="1"/>
  <c r="L119" i="13"/>
  <c r="P119" i="13"/>
  <c r="BO119" i="13"/>
  <c r="H119" i="13"/>
  <c r="BL119" i="13"/>
  <c r="BJ147" i="13"/>
  <c r="BK147" i="13"/>
  <c r="F331" i="7" l="1"/>
  <c r="F331" i="19"/>
  <c r="BH121" i="18"/>
  <c r="BD120" i="18"/>
  <c r="BH121" i="17"/>
  <c r="H230" i="12"/>
  <c r="I230" i="12" s="1"/>
  <c r="G230" i="16"/>
  <c r="H230" i="16" s="1"/>
  <c r="I230" i="16" s="1"/>
  <c r="H230" i="15"/>
  <c r="I230" i="15" s="1"/>
  <c r="BV119" i="13"/>
  <c r="BA119" i="13"/>
  <c r="BD119" i="13" s="1"/>
  <c r="BD119" i="17" s="1"/>
  <c r="AK120" i="13"/>
  <c r="AT120" i="13" s="1"/>
  <c r="K119" i="13"/>
  <c r="BR119" i="13"/>
  <c r="BS120" i="13" s="1"/>
  <c r="Q119" i="13"/>
  <c r="Z120" i="13" s="1"/>
  <c r="F330" i="20" s="1"/>
  <c r="O119" i="13"/>
  <c r="BV120" i="18" l="1"/>
  <c r="AS121" i="18" s="1"/>
  <c r="BW120" i="18"/>
  <c r="AT121" i="18" s="1"/>
  <c r="BU120" i="18"/>
  <c r="AR121" i="18" s="1"/>
  <c r="BW120" i="17"/>
  <c r="AT121" i="17" s="1"/>
  <c r="BU120" i="17"/>
  <c r="AR121" i="17" s="1"/>
  <c r="BV120" i="17"/>
  <c r="AS121" i="17" s="1"/>
  <c r="J231" i="16"/>
  <c r="J231" i="15"/>
  <c r="BU119" i="13"/>
  <c r="J231" i="12"/>
  <c r="AW120" i="13"/>
  <c r="AZ120" i="13" s="1"/>
  <c r="AJ120" i="13"/>
  <c r="AS120" i="13" s="1"/>
  <c r="BH120" i="13"/>
  <c r="N119" i="13"/>
  <c r="J120" i="13"/>
  <c r="BQ120" i="13"/>
  <c r="BN120" i="13"/>
  <c r="BJ148" i="13"/>
  <c r="BK148" i="13"/>
  <c r="BI148" i="13"/>
  <c r="K331" i="20" l="1"/>
  <c r="J331" i="20"/>
  <c r="G331" i="20"/>
  <c r="H331" i="20"/>
  <c r="I331" i="20"/>
  <c r="K331" i="19"/>
  <c r="I331" i="19"/>
  <c r="H331" i="19"/>
  <c r="G331" i="19"/>
  <c r="J331" i="19"/>
  <c r="H121" i="17"/>
  <c r="BL121" i="17"/>
  <c r="BO121" i="17"/>
  <c r="AU121" i="17"/>
  <c r="AI122" i="17" s="1"/>
  <c r="BQ121" i="18"/>
  <c r="AW121" i="18"/>
  <c r="AK122" i="18" s="1"/>
  <c r="BN121" i="18"/>
  <c r="J121" i="18"/>
  <c r="I121" i="17"/>
  <c r="BP121" i="17"/>
  <c r="BM121" i="17"/>
  <c r="AV121" i="17"/>
  <c r="AJ122" i="17" s="1"/>
  <c r="BQ121" i="17"/>
  <c r="AW121" i="17"/>
  <c r="AK122" i="17" s="1"/>
  <c r="BN121" i="17"/>
  <c r="J121" i="17"/>
  <c r="H121" i="18"/>
  <c r="BL121" i="18"/>
  <c r="BO121" i="18"/>
  <c r="AU121" i="18"/>
  <c r="AI122" i="18" s="1"/>
  <c r="BM121" i="18"/>
  <c r="BP121" i="18"/>
  <c r="AV121" i="18"/>
  <c r="AJ122" i="18" s="1"/>
  <c r="I121" i="18"/>
  <c r="BC120" i="13"/>
  <c r="AV120" i="13"/>
  <c r="AY120" i="13" s="1"/>
  <c r="AI120" i="13"/>
  <c r="AR120" i="13" s="1"/>
  <c r="J331" i="7"/>
  <c r="K331" i="7"/>
  <c r="I331" i="7"/>
  <c r="H331" i="7"/>
  <c r="G331" i="7"/>
  <c r="BP120" i="13"/>
  <c r="I120" i="13"/>
  <c r="BM120" i="13"/>
  <c r="M120" i="13"/>
  <c r="S120" i="13"/>
  <c r="AB121" i="13" s="1"/>
  <c r="AZ121" i="18" l="1"/>
  <c r="BC121" i="18" s="1"/>
  <c r="L331" i="19"/>
  <c r="G231" i="15" s="1"/>
  <c r="AX121" i="18"/>
  <c r="BA121" i="18" s="1"/>
  <c r="AY121" i="18"/>
  <c r="BB121" i="18" s="1"/>
  <c r="L331" i="20"/>
  <c r="G231" i="12" s="1"/>
  <c r="L121" i="18"/>
  <c r="O121" i="18" s="1"/>
  <c r="R121" i="18"/>
  <c r="AA122" i="18" s="1"/>
  <c r="K121" i="18"/>
  <c r="N121" i="18" s="1"/>
  <c r="BR121" i="18"/>
  <c r="BS122" i="18" s="1"/>
  <c r="Q121" i="18"/>
  <c r="Z122" i="18" s="1"/>
  <c r="M121" i="18"/>
  <c r="P121" i="18" s="1"/>
  <c r="S121" i="18"/>
  <c r="AB122" i="18" s="1"/>
  <c r="Q121" i="17"/>
  <c r="Z122" i="17" s="1"/>
  <c r="BR121" i="17"/>
  <c r="BS122" i="17" s="1"/>
  <c r="K121" i="17"/>
  <c r="N121" i="17" s="1"/>
  <c r="S121" i="17"/>
  <c r="AB122" i="17" s="1"/>
  <c r="M121" i="17"/>
  <c r="P121" i="17" s="1"/>
  <c r="R121" i="17"/>
  <c r="AA122" i="17" s="1"/>
  <c r="L121" i="17"/>
  <c r="O121" i="17" s="1"/>
  <c r="AY121" i="17"/>
  <c r="BB121" i="17" s="1"/>
  <c r="AX121" i="17"/>
  <c r="BA121" i="17" s="1"/>
  <c r="AZ121" i="17"/>
  <c r="BC121" i="17" s="1"/>
  <c r="BW120" i="13"/>
  <c r="BB120" i="13"/>
  <c r="AU120" i="13"/>
  <c r="AX120" i="13" s="1"/>
  <c r="L120" i="13"/>
  <c r="R120" i="13"/>
  <c r="AA121" i="13" s="1"/>
  <c r="BO120" i="13"/>
  <c r="H120" i="13"/>
  <c r="BL120" i="13"/>
  <c r="L331" i="7"/>
  <c r="P120" i="13"/>
  <c r="F332" i="7" l="1"/>
  <c r="F332" i="19"/>
  <c r="BD121" i="18"/>
  <c r="BH122" i="18"/>
  <c r="BH122" i="17"/>
  <c r="H231" i="12"/>
  <c r="I231" i="12" s="1"/>
  <c r="H231" i="15"/>
  <c r="I231" i="15" s="1"/>
  <c r="G231" i="16"/>
  <c r="H231" i="16" s="1"/>
  <c r="I231" i="16" s="1"/>
  <c r="BV120" i="13"/>
  <c r="BA120" i="13"/>
  <c r="BD120" i="13" s="1"/>
  <c r="BD120" i="17" s="1"/>
  <c r="AK121" i="13"/>
  <c r="AT121" i="13" s="1"/>
  <c r="BR120" i="13"/>
  <c r="BS121" i="13" s="1"/>
  <c r="K120" i="13"/>
  <c r="Q120" i="13"/>
  <c r="Z121" i="13" s="1"/>
  <c r="F331" i="20" s="1"/>
  <c r="O120" i="13"/>
  <c r="BK149" i="13"/>
  <c r="BI149" i="13"/>
  <c r="BJ149" i="13"/>
  <c r="BW121" i="18" l="1"/>
  <c r="AT122" i="18" s="1"/>
  <c r="BU121" i="18"/>
  <c r="AR122" i="18" s="1"/>
  <c r="BV121" i="18"/>
  <c r="AS122" i="18" s="1"/>
  <c r="BU121" i="17"/>
  <c r="AR122" i="17" s="1"/>
  <c r="BV121" i="17"/>
  <c r="AS122" i="17" s="1"/>
  <c r="BW121" i="17"/>
  <c r="AT122" i="17" s="1"/>
  <c r="J232" i="15"/>
  <c r="J232" i="16"/>
  <c r="BU120" i="13"/>
  <c r="J232" i="12"/>
  <c r="AW121" i="13"/>
  <c r="AZ121" i="13" s="1"/>
  <c r="AJ121" i="13"/>
  <c r="AS121" i="13" s="1"/>
  <c r="J121" i="13"/>
  <c r="BQ121" i="13"/>
  <c r="BN121" i="13"/>
  <c r="N120" i="13"/>
  <c r="BH121" i="13"/>
  <c r="I332" i="19" l="1"/>
  <c r="G332" i="19"/>
  <c r="K332" i="19"/>
  <c r="H332" i="19"/>
  <c r="J332" i="19"/>
  <c r="J332" i="20"/>
  <c r="I332" i="20"/>
  <c r="K332" i="20"/>
  <c r="G332" i="20"/>
  <c r="H332" i="20"/>
  <c r="BL122" i="17"/>
  <c r="H122" i="17"/>
  <c r="AU122" i="17"/>
  <c r="AI123" i="17" s="1"/>
  <c r="BO122" i="17"/>
  <c r="BQ122" i="17"/>
  <c r="AW122" i="17"/>
  <c r="AK123" i="17" s="1"/>
  <c r="J122" i="17"/>
  <c r="BN122" i="17"/>
  <c r="BO122" i="18"/>
  <c r="AU122" i="18"/>
  <c r="AI123" i="18" s="1"/>
  <c r="BL122" i="18"/>
  <c r="H122" i="18"/>
  <c r="BN122" i="18"/>
  <c r="BQ122" i="18"/>
  <c r="J122" i="18"/>
  <c r="AW122" i="18"/>
  <c r="AK123" i="18" s="1"/>
  <c r="I122" i="17"/>
  <c r="BM122" i="17"/>
  <c r="BP122" i="17"/>
  <c r="AV122" i="17"/>
  <c r="AJ123" i="17" s="1"/>
  <c r="AV122" i="18"/>
  <c r="AJ123" i="18" s="1"/>
  <c r="BM122" i="18"/>
  <c r="BP122" i="18"/>
  <c r="I122" i="18"/>
  <c r="BC121" i="13"/>
  <c r="AV121" i="13"/>
  <c r="AY121" i="13" s="1"/>
  <c r="AI121" i="13"/>
  <c r="AR121" i="13" s="1"/>
  <c r="S121" i="13"/>
  <c r="AB122" i="13" s="1"/>
  <c r="M121" i="13"/>
  <c r="H332" i="7"/>
  <c r="K332" i="7"/>
  <c r="J332" i="7"/>
  <c r="G332" i="7"/>
  <c r="I332" i="7"/>
  <c r="BP121" i="13"/>
  <c r="I121" i="13"/>
  <c r="BM121" i="13"/>
  <c r="BK150" i="13"/>
  <c r="AX122" i="18" l="1"/>
  <c r="BA122" i="18" s="1"/>
  <c r="AX122" i="17"/>
  <c r="BA122" i="17" s="1"/>
  <c r="AZ122" i="17"/>
  <c r="BC122" i="17" s="1"/>
  <c r="L332" i="20"/>
  <c r="G232" i="12" s="1"/>
  <c r="L332" i="19"/>
  <c r="G232" i="15" s="1"/>
  <c r="R122" i="17"/>
  <c r="AA123" i="17" s="1"/>
  <c r="L122" i="17"/>
  <c r="O122" i="17" s="1"/>
  <c r="R122" i="18"/>
  <c r="AA123" i="18" s="1"/>
  <c r="L122" i="18"/>
  <c r="O122" i="18" s="1"/>
  <c r="S122" i="18"/>
  <c r="AB123" i="18" s="1"/>
  <c r="M122" i="18"/>
  <c r="P122" i="18" s="1"/>
  <c r="BR122" i="18"/>
  <c r="BS123" i="18" s="1"/>
  <c r="Q122" i="18"/>
  <c r="Z123" i="18" s="1"/>
  <c r="K122" i="18"/>
  <c r="N122" i="18" s="1"/>
  <c r="BR122" i="17"/>
  <c r="BS123" i="17" s="1"/>
  <c r="Q122" i="17"/>
  <c r="Z123" i="17" s="1"/>
  <c r="K122" i="17"/>
  <c r="N122" i="17" s="1"/>
  <c r="M122" i="17"/>
  <c r="P122" i="17" s="1"/>
  <c r="S122" i="17"/>
  <c r="AB123" i="17" s="1"/>
  <c r="AY122" i="18"/>
  <c r="BB122" i="18" s="1"/>
  <c r="AY122" i="17"/>
  <c r="BB122" i="17" s="1"/>
  <c r="AZ122" i="18"/>
  <c r="BC122" i="18" s="1"/>
  <c r="BW121" i="13"/>
  <c r="BB121" i="13"/>
  <c r="AU121" i="13"/>
  <c r="AX121" i="13" s="1"/>
  <c r="L121" i="13"/>
  <c r="R121" i="13"/>
  <c r="AA122" i="13" s="1"/>
  <c r="P121" i="13"/>
  <c r="L332" i="7"/>
  <c r="BL121" i="13"/>
  <c r="H121" i="13"/>
  <c r="BO121" i="13"/>
  <c r="BJ150" i="13"/>
  <c r="BI150" i="13"/>
  <c r="F333" i="7" l="1"/>
  <c r="F333" i="19"/>
  <c r="BD122" i="18"/>
  <c r="BH123" i="17"/>
  <c r="BH123" i="18"/>
  <c r="H232" i="15"/>
  <c r="I232" i="15" s="1"/>
  <c r="G232" i="16"/>
  <c r="H232" i="16" s="1"/>
  <c r="I232" i="16" s="1"/>
  <c r="BV121" i="13"/>
  <c r="H232" i="12"/>
  <c r="I232" i="12" s="1"/>
  <c r="BA121" i="13"/>
  <c r="BD121" i="13" s="1"/>
  <c r="BD121" i="17" s="1"/>
  <c r="AK122" i="13"/>
  <c r="AT122" i="13" s="1"/>
  <c r="K121" i="13"/>
  <c r="Q121" i="13"/>
  <c r="Z122" i="13" s="1"/>
  <c r="F332" i="20" s="1"/>
  <c r="BR121" i="13"/>
  <c r="BS122" i="13" s="1"/>
  <c r="O121" i="13"/>
  <c r="BU122" i="18" l="1"/>
  <c r="AR123" i="18" s="1"/>
  <c r="BW122" i="18"/>
  <c r="AT123" i="18" s="1"/>
  <c r="BV122" i="18"/>
  <c r="AS123" i="18" s="1"/>
  <c r="BU122" i="17"/>
  <c r="AR123" i="17" s="1"/>
  <c r="BW122" i="17"/>
  <c r="AT123" i="17" s="1"/>
  <c r="BV122" i="17"/>
  <c r="AS123" i="17" s="1"/>
  <c r="J233" i="15"/>
  <c r="J233" i="16"/>
  <c r="BU121" i="13"/>
  <c r="J233" i="12"/>
  <c r="AW122" i="13"/>
  <c r="AZ122" i="13" s="1"/>
  <c r="AJ122" i="13"/>
  <c r="AS122" i="13" s="1"/>
  <c r="N121" i="13"/>
  <c r="BH122" i="13"/>
  <c r="BQ122" i="13"/>
  <c r="J122" i="13"/>
  <c r="BN122" i="13"/>
  <c r="BJ151" i="13"/>
  <c r="BK151" i="13"/>
  <c r="BI151" i="13"/>
  <c r="K333" i="20" l="1"/>
  <c r="I333" i="20"/>
  <c r="J333" i="20"/>
  <c r="G333" i="20"/>
  <c r="H333" i="20"/>
  <c r="G333" i="19"/>
  <c r="K333" i="19"/>
  <c r="J333" i="19"/>
  <c r="H333" i="19"/>
  <c r="I333" i="19"/>
  <c r="BL123" i="17"/>
  <c r="BO123" i="17"/>
  <c r="H123" i="17"/>
  <c r="AU123" i="17"/>
  <c r="AI124" i="17" s="1"/>
  <c r="AV123" i="18"/>
  <c r="AJ124" i="18" s="1"/>
  <c r="BP123" i="18"/>
  <c r="I123" i="18"/>
  <c r="BM123" i="18"/>
  <c r="AU123" i="18"/>
  <c r="AI124" i="18" s="1"/>
  <c r="BO123" i="18"/>
  <c r="BL123" i="18"/>
  <c r="H123" i="18"/>
  <c r="J123" i="17"/>
  <c r="AW123" i="17"/>
  <c r="AK124" i="17" s="1"/>
  <c r="BN123" i="17"/>
  <c r="BQ123" i="17"/>
  <c r="AW123" i="18"/>
  <c r="AK124" i="18" s="1"/>
  <c r="J123" i="18"/>
  <c r="BN123" i="18"/>
  <c r="BQ123" i="18"/>
  <c r="BP123" i="17"/>
  <c r="I123" i="17"/>
  <c r="AV123" i="17"/>
  <c r="AJ124" i="17" s="1"/>
  <c r="BM123" i="17"/>
  <c r="BC122" i="13"/>
  <c r="AV122" i="13"/>
  <c r="AY122" i="13" s="1"/>
  <c r="AI122" i="13"/>
  <c r="AR122" i="13" s="1"/>
  <c r="J333" i="7"/>
  <c r="I333" i="7"/>
  <c r="G333" i="7"/>
  <c r="H333" i="7"/>
  <c r="K333" i="7"/>
  <c r="BP122" i="13"/>
  <c r="I122" i="13"/>
  <c r="BM122" i="13"/>
  <c r="M122" i="13"/>
  <c r="S122" i="13"/>
  <c r="AB123" i="13" s="1"/>
  <c r="AZ123" i="17" l="1"/>
  <c r="BC123" i="17" s="1"/>
  <c r="L333" i="20"/>
  <c r="G233" i="12" s="1"/>
  <c r="L333" i="19"/>
  <c r="G233" i="15" s="1"/>
  <c r="AZ123" i="18"/>
  <c r="BC123" i="18" s="1"/>
  <c r="M123" i="18"/>
  <c r="P123" i="18" s="1"/>
  <c r="S123" i="18"/>
  <c r="AB124" i="18" s="1"/>
  <c r="BR123" i="18"/>
  <c r="BS124" i="18" s="1"/>
  <c r="Q123" i="18"/>
  <c r="Z124" i="18" s="1"/>
  <c r="K123" i="18"/>
  <c r="N123" i="18" s="1"/>
  <c r="BR123" i="17"/>
  <c r="BS124" i="17" s="1"/>
  <c r="Q123" i="17"/>
  <c r="Z124" i="17" s="1"/>
  <c r="K123" i="17"/>
  <c r="N123" i="17" s="1"/>
  <c r="AX123" i="18"/>
  <c r="BA123" i="18" s="1"/>
  <c r="AY123" i="17"/>
  <c r="BB123" i="17" s="1"/>
  <c r="AY123" i="18"/>
  <c r="BB123" i="18" s="1"/>
  <c r="AX123" i="17"/>
  <c r="BA123" i="17" s="1"/>
  <c r="R123" i="17"/>
  <c r="AA124" i="17" s="1"/>
  <c r="L123" i="17"/>
  <c r="O123" i="17" s="1"/>
  <c r="S123" i="17"/>
  <c r="AB124" i="17" s="1"/>
  <c r="M123" i="17"/>
  <c r="P123" i="17" s="1"/>
  <c r="R123" i="18"/>
  <c r="AA124" i="18" s="1"/>
  <c r="L123" i="18"/>
  <c r="O123" i="18" s="1"/>
  <c r="BW122" i="13"/>
  <c r="BB122" i="13"/>
  <c r="AU122" i="13"/>
  <c r="AX122" i="13" s="1"/>
  <c r="H122" i="13"/>
  <c r="BO122" i="13"/>
  <c r="BL122" i="13"/>
  <c r="L333" i="7"/>
  <c r="P122" i="13"/>
  <c r="L122" i="13"/>
  <c r="R122" i="13"/>
  <c r="AA123" i="13" s="1"/>
  <c r="BI152" i="13"/>
  <c r="F334" i="7" l="1"/>
  <c r="F334" i="19"/>
  <c r="BH124" i="17"/>
  <c r="BD123" i="18"/>
  <c r="BH124" i="18"/>
  <c r="H233" i="12"/>
  <c r="I233" i="12" s="1"/>
  <c r="G233" i="16"/>
  <c r="H233" i="16" s="1"/>
  <c r="I233" i="16" s="1"/>
  <c r="H233" i="15"/>
  <c r="I233" i="15" s="1"/>
  <c r="BV122" i="13"/>
  <c r="BA122" i="13"/>
  <c r="BD122" i="13" s="1"/>
  <c r="BD122" i="17" s="1"/>
  <c r="AK123" i="13"/>
  <c r="AT123" i="13" s="1"/>
  <c r="K122" i="13"/>
  <c r="Q122" i="13"/>
  <c r="Z123" i="13" s="1"/>
  <c r="F333" i="20" s="1"/>
  <c r="BR122" i="13"/>
  <c r="BS123" i="13" s="1"/>
  <c r="O122" i="13"/>
  <c r="BJ152" i="13"/>
  <c r="BK152" i="13"/>
  <c r="BU123" i="18" l="1"/>
  <c r="AR124" i="18" s="1"/>
  <c r="BV123" i="18"/>
  <c r="AS124" i="18" s="1"/>
  <c r="BW123" i="18"/>
  <c r="AT124" i="18" s="1"/>
  <c r="BV123" i="17"/>
  <c r="AS124" i="17" s="1"/>
  <c r="BU123" i="17"/>
  <c r="AR124" i="17" s="1"/>
  <c r="BW123" i="17"/>
  <c r="AT124" i="17" s="1"/>
  <c r="J234" i="16"/>
  <c r="J234" i="15"/>
  <c r="BU122" i="13"/>
  <c r="J234" i="12"/>
  <c r="AW123" i="13"/>
  <c r="AZ123" i="13" s="1"/>
  <c r="AJ123" i="13"/>
  <c r="AS123" i="13" s="1"/>
  <c r="N122" i="13"/>
  <c r="BH123" i="13"/>
  <c r="J123" i="13"/>
  <c r="BN123" i="13"/>
  <c r="BQ123" i="13"/>
  <c r="H334" i="20" l="1"/>
  <c r="I334" i="20"/>
  <c r="K334" i="20"/>
  <c r="G334" i="20"/>
  <c r="J334" i="20"/>
  <c r="G334" i="19"/>
  <c r="I334" i="19"/>
  <c r="J334" i="19"/>
  <c r="K334" i="19"/>
  <c r="H334" i="19"/>
  <c r="BN124" i="17"/>
  <c r="J124" i="17"/>
  <c r="BQ124" i="17"/>
  <c r="AW124" i="17"/>
  <c r="AK125" i="17" s="1"/>
  <c r="AU124" i="17"/>
  <c r="AI125" i="17" s="1"/>
  <c r="H124" i="17"/>
  <c r="BL124" i="17"/>
  <c r="BO124" i="17"/>
  <c r="J124" i="18"/>
  <c r="BN124" i="18"/>
  <c r="AW124" i="18"/>
  <c r="AK125" i="18" s="1"/>
  <c r="BQ124" i="18"/>
  <c r="H124" i="18"/>
  <c r="AU124" i="18"/>
  <c r="AI125" i="18" s="1"/>
  <c r="BL124" i="18"/>
  <c r="BO124" i="18"/>
  <c r="I124" i="18"/>
  <c r="AV124" i="18"/>
  <c r="AJ125" i="18" s="1"/>
  <c r="BM124" i="18"/>
  <c r="BP124" i="18"/>
  <c r="AV124" i="17"/>
  <c r="AJ125" i="17" s="1"/>
  <c r="BM124" i="17"/>
  <c r="BP124" i="17"/>
  <c r="I124" i="17"/>
  <c r="BC123" i="13"/>
  <c r="AV123" i="13"/>
  <c r="AY123" i="13" s="1"/>
  <c r="AI123" i="13"/>
  <c r="AR123" i="13" s="1"/>
  <c r="S123" i="13"/>
  <c r="AB124" i="13" s="1"/>
  <c r="M123" i="13"/>
  <c r="G334" i="7"/>
  <c r="H334" i="7"/>
  <c r="J334" i="7"/>
  <c r="I334" i="7"/>
  <c r="K334" i="7"/>
  <c r="I123" i="13"/>
  <c r="BP123" i="13"/>
  <c r="BM123" i="13"/>
  <c r="BI153" i="13"/>
  <c r="BJ153" i="13"/>
  <c r="AX124" i="17" l="1"/>
  <c r="BA124" i="17" s="1"/>
  <c r="AY124" i="17"/>
  <c r="BB124" i="17" s="1"/>
  <c r="AY124" i="18"/>
  <c r="BB124" i="18" s="1"/>
  <c r="L334" i="20"/>
  <c r="G234" i="12" s="1"/>
  <c r="L334" i="19"/>
  <c r="G234" i="15" s="1"/>
  <c r="L124" i="17"/>
  <c r="O124" i="17" s="1"/>
  <c r="R124" i="17"/>
  <c r="AA125" i="17" s="1"/>
  <c r="R124" i="18"/>
  <c r="AA125" i="18" s="1"/>
  <c r="L124" i="18"/>
  <c r="O124" i="18" s="1"/>
  <c r="S124" i="18"/>
  <c r="AB125" i="18" s="1"/>
  <c r="M124" i="18"/>
  <c r="P124" i="18" s="1"/>
  <c r="K124" i="17"/>
  <c r="N124" i="17" s="1"/>
  <c r="Q124" i="17"/>
  <c r="Z125" i="17" s="1"/>
  <c r="BR124" i="17"/>
  <c r="BS125" i="17" s="1"/>
  <c r="S124" i="17"/>
  <c r="AB125" i="17" s="1"/>
  <c r="M124" i="17"/>
  <c r="P124" i="17" s="1"/>
  <c r="Q124" i="18"/>
  <c r="Z125" i="18" s="1"/>
  <c r="BR124" i="18"/>
  <c r="BS125" i="18" s="1"/>
  <c r="K124" i="18"/>
  <c r="N124" i="18" s="1"/>
  <c r="AZ124" i="17"/>
  <c r="BC124" i="17" s="1"/>
  <c r="AX124" i="18"/>
  <c r="BA124" i="18" s="1"/>
  <c r="AZ124" i="18"/>
  <c r="BC124" i="18" s="1"/>
  <c r="BW123" i="13"/>
  <c r="BB123" i="13"/>
  <c r="AU123" i="13"/>
  <c r="AX123" i="13" s="1"/>
  <c r="L334" i="7"/>
  <c r="P123" i="13"/>
  <c r="H123" i="13"/>
  <c r="BO123" i="13"/>
  <c r="BL123" i="13"/>
  <c r="R123" i="13"/>
  <c r="AA124" i="13" s="1"/>
  <c r="L123" i="13"/>
  <c r="BK153" i="13"/>
  <c r="F335" i="7" l="1"/>
  <c r="F335" i="19"/>
  <c r="BD124" i="18"/>
  <c r="BH125" i="18"/>
  <c r="BH125" i="17"/>
  <c r="H234" i="12"/>
  <c r="I234" i="12" s="1"/>
  <c r="G234" i="16"/>
  <c r="H234" i="16" s="1"/>
  <c r="I234" i="16" s="1"/>
  <c r="H234" i="15"/>
  <c r="I234" i="15" s="1"/>
  <c r="BV123" i="13"/>
  <c r="BA123" i="13"/>
  <c r="BD123" i="13" s="1"/>
  <c r="BD123" i="17" s="1"/>
  <c r="AK124" i="13"/>
  <c r="AT124" i="13" s="1"/>
  <c r="K123" i="13"/>
  <c r="Q123" i="13"/>
  <c r="Z124" i="13" s="1"/>
  <c r="F334" i="20" s="1"/>
  <c r="BR123" i="13"/>
  <c r="BS124" i="13" s="1"/>
  <c r="O123" i="13"/>
  <c r="BI154" i="13"/>
  <c r="BV124" i="18" l="1"/>
  <c r="AS125" i="18" s="1"/>
  <c r="BW124" i="18"/>
  <c r="AT125" i="18" s="1"/>
  <c r="BU124" i="18"/>
  <c r="AR125" i="18" s="1"/>
  <c r="BW124" i="17"/>
  <c r="AT125" i="17" s="1"/>
  <c r="BV124" i="17"/>
  <c r="AS125" i="17" s="1"/>
  <c r="BU124" i="17"/>
  <c r="AR125" i="17" s="1"/>
  <c r="J235" i="16"/>
  <c r="J235" i="15"/>
  <c r="BU123" i="13"/>
  <c r="J235" i="12"/>
  <c r="AW124" i="13"/>
  <c r="AZ124" i="13" s="1"/>
  <c r="AJ124" i="13"/>
  <c r="AS124" i="13" s="1"/>
  <c r="N123" i="13"/>
  <c r="J124" i="13"/>
  <c r="BQ124" i="13"/>
  <c r="BN124" i="13"/>
  <c r="BH124" i="13"/>
  <c r="BJ154" i="13"/>
  <c r="J335" i="19" l="1"/>
  <c r="G335" i="19"/>
  <c r="I335" i="19"/>
  <c r="H335" i="19"/>
  <c r="K335" i="19"/>
  <c r="K335" i="20"/>
  <c r="I335" i="20"/>
  <c r="H335" i="20"/>
  <c r="G335" i="20"/>
  <c r="J335" i="20"/>
  <c r="J125" i="17"/>
  <c r="AW125" i="17"/>
  <c r="AK126" i="17" s="1"/>
  <c r="BN125" i="17"/>
  <c r="BQ125" i="17"/>
  <c r="BO125" i="18"/>
  <c r="H125" i="18"/>
  <c r="AU125" i="18"/>
  <c r="AI126" i="18" s="1"/>
  <c r="BL125" i="18"/>
  <c r="BQ125" i="18"/>
  <c r="BN125" i="18"/>
  <c r="J125" i="18"/>
  <c r="AW125" i="18"/>
  <c r="AK126" i="18" s="1"/>
  <c r="BP125" i="18"/>
  <c r="AV125" i="18"/>
  <c r="AJ126" i="18" s="1"/>
  <c r="I125" i="18"/>
  <c r="BM125" i="18"/>
  <c r="H125" i="17"/>
  <c r="AU125" i="17"/>
  <c r="AI126" i="17" s="1"/>
  <c r="BL125" i="17"/>
  <c r="BO125" i="17"/>
  <c r="BP125" i="17"/>
  <c r="I125" i="17"/>
  <c r="AV125" i="17"/>
  <c r="AJ126" i="17" s="1"/>
  <c r="BM125" i="17"/>
  <c r="BC124" i="13"/>
  <c r="AV124" i="13"/>
  <c r="AY124" i="13" s="1"/>
  <c r="AI124" i="13"/>
  <c r="AR124" i="13" s="1"/>
  <c r="H335" i="7"/>
  <c r="G335" i="7"/>
  <c r="I335" i="7"/>
  <c r="K335" i="7"/>
  <c r="J335" i="7"/>
  <c r="BP124" i="13"/>
  <c r="I124" i="13"/>
  <c r="BM124" i="13"/>
  <c r="M124" i="13"/>
  <c r="S124" i="13"/>
  <c r="AB125" i="13" s="1"/>
  <c r="BK154" i="13"/>
  <c r="AX125" i="18" l="1"/>
  <c r="BA125" i="18" s="1"/>
  <c r="L335" i="20"/>
  <c r="G235" i="12" s="1"/>
  <c r="L335" i="19"/>
  <c r="G235" i="15" s="1"/>
  <c r="M125" i="18"/>
  <c r="P125" i="18" s="1"/>
  <c r="S125" i="18"/>
  <c r="AB126" i="18" s="1"/>
  <c r="L125" i="17"/>
  <c r="O125" i="17" s="1"/>
  <c r="R125" i="17"/>
  <c r="AA126" i="17" s="1"/>
  <c r="Q125" i="17"/>
  <c r="Z126" i="17" s="1"/>
  <c r="BR125" i="17"/>
  <c r="BS126" i="17" s="1"/>
  <c r="K125" i="17"/>
  <c r="N125" i="17" s="1"/>
  <c r="S125" i="17"/>
  <c r="AB126" i="17" s="1"/>
  <c r="M125" i="17"/>
  <c r="P125" i="17" s="1"/>
  <c r="AX125" i="17"/>
  <c r="BA125" i="17" s="1"/>
  <c r="AZ125" i="18"/>
  <c r="BC125" i="18" s="1"/>
  <c r="AZ125" i="17"/>
  <c r="BC125" i="17" s="1"/>
  <c r="L125" i="18"/>
  <c r="O125" i="18" s="1"/>
  <c r="R125" i="18"/>
  <c r="AA126" i="18" s="1"/>
  <c r="BR125" i="18"/>
  <c r="BS126" i="18" s="1"/>
  <c r="Q125" i="18"/>
  <c r="Z126" i="18" s="1"/>
  <c r="K125" i="18"/>
  <c r="N125" i="18" s="1"/>
  <c r="AY125" i="17"/>
  <c r="BB125" i="17" s="1"/>
  <c r="AY125" i="18"/>
  <c r="BB125" i="18" s="1"/>
  <c r="BW124" i="13"/>
  <c r="BB124" i="13"/>
  <c r="AU124" i="13"/>
  <c r="AX124" i="13" s="1"/>
  <c r="H124" i="13"/>
  <c r="BO124" i="13"/>
  <c r="BL124" i="13"/>
  <c r="R124" i="13"/>
  <c r="AA125" i="13" s="1"/>
  <c r="L124" i="13"/>
  <c r="P124" i="13"/>
  <c r="L335" i="7"/>
  <c r="BJ155" i="13"/>
  <c r="BI155" i="13"/>
  <c r="F336" i="7" l="1"/>
  <c r="F336" i="19"/>
  <c r="BD125" i="18"/>
  <c r="BH126" i="17"/>
  <c r="BH126" i="18"/>
  <c r="H235" i="12"/>
  <c r="I235" i="12" s="1"/>
  <c r="H235" i="15"/>
  <c r="I235" i="15" s="1"/>
  <c r="G235" i="16"/>
  <c r="H235" i="16" s="1"/>
  <c r="I235" i="16" s="1"/>
  <c r="BV124" i="13"/>
  <c r="BA124" i="13"/>
  <c r="BD124" i="13" s="1"/>
  <c r="BD124" i="17" s="1"/>
  <c r="AK125" i="13"/>
  <c r="AT125" i="13" s="1"/>
  <c r="Q124" i="13"/>
  <c r="Z125" i="13" s="1"/>
  <c r="F335" i="20" s="1"/>
  <c r="K124" i="13"/>
  <c r="BR124" i="13"/>
  <c r="BS125" i="13" s="1"/>
  <c r="O124" i="13"/>
  <c r="BK155" i="13"/>
  <c r="BW125" i="18" l="1"/>
  <c r="AT126" i="18" s="1"/>
  <c r="BV125" i="18"/>
  <c r="AS126" i="18" s="1"/>
  <c r="BU125" i="18"/>
  <c r="AR126" i="18" s="1"/>
  <c r="BU125" i="17"/>
  <c r="AR126" i="17" s="1"/>
  <c r="BV125" i="17"/>
  <c r="AS126" i="17" s="1"/>
  <c r="BW125" i="17"/>
  <c r="AT126" i="17" s="1"/>
  <c r="J236" i="16"/>
  <c r="J236" i="15"/>
  <c r="BU124" i="13"/>
  <c r="J236" i="12"/>
  <c r="AW125" i="13"/>
  <c r="AZ125" i="13" s="1"/>
  <c r="AJ125" i="13"/>
  <c r="AS125" i="13" s="1"/>
  <c r="N124" i="13"/>
  <c r="BH125" i="13"/>
  <c r="BQ125" i="13"/>
  <c r="J125" i="13"/>
  <c r="BN125" i="13"/>
  <c r="G336" i="19" l="1"/>
  <c r="I336" i="19"/>
  <c r="H336" i="19"/>
  <c r="J336" i="19"/>
  <c r="K336" i="19"/>
  <c r="I336" i="20"/>
  <c r="H336" i="20"/>
  <c r="J336" i="20"/>
  <c r="G336" i="20"/>
  <c r="K336" i="20"/>
  <c r="J126" i="18"/>
  <c r="BN126" i="18"/>
  <c r="BQ126" i="18"/>
  <c r="AW126" i="18"/>
  <c r="AK127" i="18" s="1"/>
  <c r="BQ126" i="17"/>
  <c r="BN126" i="17"/>
  <c r="AW126" i="17"/>
  <c r="AK127" i="17" s="1"/>
  <c r="J126" i="17"/>
  <c r="BM126" i="18"/>
  <c r="BP126" i="18"/>
  <c r="AV126" i="18"/>
  <c r="AJ127" i="18" s="1"/>
  <c r="I126" i="18"/>
  <c r="H126" i="17"/>
  <c r="BL126" i="17"/>
  <c r="BO126" i="17"/>
  <c r="AU126" i="17"/>
  <c r="AI127" i="17" s="1"/>
  <c r="BL126" i="18"/>
  <c r="BO126" i="18"/>
  <c r="H126" i="18"/>
  <c r="AU126" i="18"/>
  <c r="AI127" i="18" s="1"/>
  <c r="I126" i="17"/>
  <c r="BM126" i="17"/>
  <c r="AV126" i="17"/>
  <c r="AJ127" i="17" s="1"/>
  <c r="BP126" i="17"/>
  <c r="BC125" i="13"/>
  <c r="AV125" i="13"/>
  <c r="AY125" i="13" s="1"/>
  <c r="AI125" i="13"/>
  <c r="AR125" i="13" s="1"/>
  <c r="I125" i="13"/>
  <c r="BP125" i="13"/>
  <c r="BM125" i="13"/>
  <c r="M125" i="13"/>
  <c r="S125" i="13"/>
  <c r="AB126" i="13" s="1"/>
  <c r="I336" i="7"/>
  <c r="J336" i="7"/>
  <c r="G336" i="7"/>
  <c r="K336" i="7"/>
  <c r="H336" i="7"/>
  <c r="BI156" i="13"/>
  <c r="AX126" i="17" l="1"/>
  <c r="BA126" i="17" s="1"/>
  <c r="AZ126" i="18"/>
  <c r="BC126" i="18" s="1"/>
  <c r="AZ126" i="17"/>
  <c r="BC126" i="17" s="1"/>
  <c r="L336" i="19"/>
  <c r="G236" i="15" s="1"/>
  <c r="L336" i="20"/>
  <c r="G236" i="12" s="1"/>
  <c r="AY126" i="17"/>
  <c r="BB126" i="17" s="1"/>
  <c r="S126" i="17"/>
  <c r="AB127" i="17" s="1"/>
  <c r="M126" i="17"/>
  <c r="P126" i="17" s="1"/>
  <c r="S126" i="18"/>
  <c r="AB127" i="18" s="1"/>
  <c r="M126" i="18"/>
  <c r="P126" i="18" s="1"/>
  <c r="R126" i="17"/>
  <c r="AA127" i="17" s="1"/>
  <c r="L126" i="17"/>
  <c r="O126" i="17" s="1"/>
  <c r="R126" i="18"/>
  <c r="AA127" i="18" s="1"/>
  <c r="L126" i="18"/>
  <c r="O126" i="18" s="1"/>
  <c r="AX126" i="18"/>
  <c r="BA126" i="18" s="1"/>
  <c r="AY126" i="18"/>
  <c r="BB126" i="18" s="1"/>
  <c r="BR126" i="18"/>
  <c r="BS127" i="18" s="1"/>
  <c r="K126" i="18"/>
  <c r="N126" i="18" s="1"/>
  <c r="Q126" i="18"/>
  <c r="Z127" i="18" s="1"/>
  <c r="BR126" i="17"/>
  <c r="BS127" i="17" s="1"/>
  <c r="Q126" i="17"/>
  <c r="Z127" i="17" s="1"/>
  <c r="K126" i="17"/>
  <c r="N126" i="17" s="1"/>
  <c r="BW125" i="13"/>
  <c r="BB125" i="13"/>
  <c r="AU125" i="13"/>
  <c r="AX125" i="13" s="1"/>
  <c r="R125" i="13"/>
  <c r="AA126" i="13" s="1"/>
  <c r="L125" i="13"/>
  <c r="BO125" i="13"/>
  <c r="H125" i="13"/>
  <c r="BL125" i="13"/>
  <c r="L336" i="7"/>
  <c r="P125" i="13"/>
  <c r="BK156" i="13"/>
  <c r="BJ156" i="13"/>
  <c r="BI157" i="13"/>
  <c r="F337" i="7" l="1"/>
  <c r="F337" i="19"/>
  <c r="BH127" i="18"/>
  <c r="BD126" i="18"/>
  <c r="BH127" i="17"/>
  <c r="H236" i="12"/>
  <c r="I236" i="12" s="1"/>
  <c r="H236" i="15"/>
  <c r="I236" i="15" s="1"/>
  <c r="G236" i="16"/>
  <c r="H236" i="16" s="1"/>
  <c r="I236" i="16" s="1"/>
  <c r="BV125" i="13"/>
  <c r="BA125" i="13"/>
  <c r="BD125" i="13" s="1"/>
  <c r="BD125" i="17" s="1"/>
  <c r="AK126" i="13"/>
  <c r="AT126" i="13" s="1"/>
  <c r="K125" i="13"/>
  <c r="Q125" i="13"/>
  <c r="Z126" i="13" s="1"/>
  <c r="F336" i="20" s="1"/>
  <c r="BR125" i="13"/>
  <c r="BS126" i="13" s="1"/>
  <c r="O125" i="13"/>
  <c r="BU126" i="18" l="1"/>
  <c r="AR127" i="18" s="1"/>
  <c r="BV126" i="18"/>
  <c r="AS127" i="18" s="1"/>
  <c r="BW126" i="18"/>
  <c r="AT127" i="18" s="1"/>
  <c r="BU126" i="17"/>
  <c r="AR127" i="17" s="1"/>
  <c r="BV126" i="17"/>
  <c r="AS127" i="17" s="1"/>
  <c r="BW126" i="17"/>
  <c r="AT127" i="17" s="1"/>
  <c r="J237" i="15"/>
  <c r="J237" i="16"/>
  <c r="BU125" i="13"/>
  <c r="J237" i="12"/>
  <c r="AW126" i="13"/>
  <c r="AZ126" i="13" s="1"/>
  <c r="AJ126" i="13"/>
  <c r="AS126" i="13" s="1"/>
  <c r="BH126" i="13"/>
  <c r="BQ126" i="13"/>
  <c r="J126" i="13"/>
  <c r="BN126" i="13"/>
  <c r="N125" i="13"/>
  <c r="BK157" i="13"/>
  <c r="BJ157" i="13"/>
  <c r="I337" i="20" l="1"/>
  <c r="G337" i="20"/>
  <c r="K337" i="20"/>
  <c r="J337" i="20"/>
  <c r="H337" i="20"/>
  <c r="I337" i="19"/>
  <c r="G337" i="19"/>
  <c r="K337" i="19"/>
  <c r="J337" i="19"/>
  <c r="H337" i="19"/>
  <c r="BN127" i="18"/>
  <c r="AW127" i="18"/>
  <c r="AK128" i="18" s="1"/>
  <c r="BQ127" i="18"/>
  <c r="J127" i="18"/>
  <c r="AW127" i="17"/>
  <c r="AK128" i="17" s="1"/>
  <c r="BQ127" i="17"/>
  <c r="J127" i="17"/>
  <c r="BN127" i="17"/>
  <c r="BM127" i="18"/>
  <c r="BP127" i="18"/>
  <c r="I127" i="18"/>
  <c r="AV127" i="18"/>
  <c r="AJ128" i="18" s="1"/>
  <c r="BO127" i="17"/>
  <c r="BL127" i="17"/>
  <c r="H127" i="17"/>
  <c r="AU127" i="17"/>
  <c r="AI128" i="17" s="1"/>
  <c r="H127" i="18"/>
  <c r="AU127" i="18"/>
  <c r="AI128" i="18" s="1"/>
  <c r="BL127" i="18"/>
  <c r="BO127" i="18"/>
  <c r="BM127" i="17"/>
  <c r="AV127" i="17"/>
  <c r="AJ128" i="17" s="1"/>
  <c r="BP127" i="17"/>
  <c r="I127" i="17"/>
  <c r="BC126" i="13"/>
  <c r="AV126" i="13"/>
  <c r="AY126" i="13" s="1"/>
  <c r="AI126" i="13"/>
  <c r="AR126" i="13" s="1"/>
  <c r="I337" i="7"/>
  <c r="K337" i="7"/>
  <c r="J337" i="7"/>
  <c r="G337" i="7"/>
  <c r="H337" i="7"/>
  <c r="I126" i="13"/>
  <c r="BP126" i="13"/>
  <c r="BM126" i="13"/>
  <c r="S126" i="13"/>
  <c r="AB127" i="13" s="1"/>
  <c r="M126" i="13"/>
  <c r="AZ127" i="17" l="1"/>
  <c r="BC127" i="17" s="1"/>
  <c r="L337" i="19"/>
  <c r="G237" i="15" s="1"/>
  <c r="L337" i="20"/>
  <c r="G237" i="12" s="1"/>
  <c r="BR127" i="18"/>
  <c r="BS128" i="18" s="1"/>
  <c r="Q127" i="18"/>
  <c r="Z128" i="18" s="1"/>
  <c r="K127" i="18"/>
  <c r="N127" i="18" s="1"/>
  <c r="AY127" i="18"/>
  <c r="BB127" i="18" s="1"/>
  <c r="AX127" i="18"/>
  <c r="BA127" i="18" s="1"/>
  <c r="AZ127" i="18"/>
  <c r="BC127" i="18" s="1"/>
  <c r="R127" i="17"/>
  <c r="AA128" i="17" s="1"/>
  <c r="L127" i="17"/>
  <c r="O127" i="17" s="1"/>
  <c r="BR127" i="17"/>
  <c r="BS128" i="17" s="1"/>
  <c r="K127" i="17"/>
  <c r="N127" i="17" s="1"/>
  <c r="Q127" i="17"/>
  <c r="Z128" i="17" s="1"/>
  <c r="L127" i="18"/>
  <c r="O127" i="18" s="1"/>
  <c r="R127" i="18"/>
  <c r="AA128" i="18" s="1"/>
  <c r="S127" i="17"/>
  <c r="AB128" i="17" s="1"/>
  <c r="M127" i="17"/>
  <c r="P127" i="17" s="1"/>
  <c r="S127" i="18"/>
  <c r="AB128" i="18" s="1"/>
  <c r="M127" i="18"/>
  <c r="P127" i="18" s="1"/>
  <c r="AY127" i="17"/>
  <c r="BB127" i="17" s="1"/>
  <c r="AX127" i="17"/>
  <c r="BA127" i="17" s="1"/>
  <c r="BW126" i="13"/>
  <c r="BB126" i="13"/>
  <c r="AU126" i="13"/>
  <c r="AX126" i="13" s="1"/>
  <c r="R126" i="13"/>
  <c r="AA127" i="13" s="1"/>
  <c r="L126" i="13"/>
  <c r="H126" i="13"/>
  <c r="BO126" i="13"/>
  <c r="BL126" i="13"/>
  <c r="P126" i="13"/>
  <c r="L337" i="7"/>
  <c r="BI158" i="13"/>
  <c r="BK158" i="13"/>
  <c r="BJ158" i="13"/>
  <c r="F338" i="19" l="1"/>
  <c r="F338" i="7"/>
  <c r="BH128" i="18"/>
  <c r="BH128" i="17"/>
  <c r="BD127" i="18"/>
  <c r="G237" i="16"/>
  <c r="H237" i="16" s="1"/>
  <c r="I237" i="16" s="1"/>
  <c r="H237" i="15"/>
  <c r="I237" i="15" s="1"/>
  <c r="BV126" i="13"/>
  <c r="H237" i="12"/>
  <c r="I237" i="12" s="1"/>
  <c r="BA126" i="13"/>
  <c r="BD126" i="13" s="1"/>
  <c r="BD126" i="17" s="1"/>
  <c r="AK127" i="13"/>
  <c r="AT127" i="13" s="1"/>
  <c r="Q126" i="13"/>
  <c r="Z127" i="13" s="1"/>
  <c r="F337" i="20" s="1"/>
  <c r="K126" i="13"/>
  <c r="BR126" i="13"/>
  <c r="BS127" i="13" s="1"/>
  <c r="O126" i="13"/>
  <c r="BU127" i="18" l="1"/>
  <c r="AR128" i="18" s="1"/>
  <c r="BV127" i="18"/>
  <c r="AS128" i="18" s="1"/>
  <c r="BW127" i="18"/>
  <c r="AT128" i="18" s="1"/>
  <c r="BV127" i="17"/>
  <c r="AS128" i="17" s="1"/>
  <c r="BU127" i="17"/>
  <c r="AR128" i="17" s="1"/>
  <c r="BW127" i="17"/>
  <c r="AT128" i="17" s="1"/>
  <c r="J238" i="15"/>
  <c r="J238" i="16"/>
  <c r="BU126" i="13"/>
  <c r="J238" i="12"/>
  <c r="AW127" i="13"/>
  <c r="AZ127" i="13" s="1"/>
  <c r="AJ127" i="13"/>
  <c r="AS127" i="13" s="1"/>
  <c r="N126" i="13"/>
  <c r="BQ127" i="13"/>
  <c r="J127" i="13"/>
  <c r="BN127" i="13"/>
  <c r="BH127" i="13"/>
  <c r="BI159" i="13"/>
  <c r="BJ159" i="13"/>
  <c r="J338" i="19" l="1"/>
  <c r="I338" i="19"/>
  <c r="G338" i="19"/>
  <c r="H338" i="19"/>
  <c r="K338" i="19"/>
  <c r="J338" i="20"/>
  <c r="K338" i="20"/>
  <c r="G338" i="20"/>
  <c r="I338" i="20"/>
  <c r="H338" i="20"/>
  <c r="BN128" i="17"/>
  <c r="J128" i="17"/>
  <c r="BQ128" i="17"/>
  <c r="AW128" i="17"/>
  <c r="AK129" i="17" s="1"/>
  <c r="J128" i="18"/>
  <c r="BN128" i="18"/>
  <c r="AW128" i="18"/>
  <c r="AK129" i="18" s="1"/>
  <c r="BQ128" i="18"/>
  <c r="I128" i="18"/>
  <c r="AV128" i="18"/>
  <c r="AJ129" i="18" s="1"/>
  <c r="BM128" i="18"/>
  <c r="BP128" i="18"/>
  <c r="AU128" i="17"/>
  <c r="AI129" i="17" s="1"/>
  <c r="H128" i="17"/>
  <c r="BL128" i="17"/>
  <c r="BO128" i="17"/>
  <c r="BO128" i="18"/>
  <c r="H128" i="18"/>
  <c r="AU128" i="18"/>
  <c r="AI129" i="18" s="1"/>
  <c r="BL128" i="18"/>
  <c r="BM128" i="17"/>
  <c r="I128" i="17"/>
  <c r="AV128" i="17"/>
  <c r="AJ129" i="17" s="1"/>
  <c r="BP128" i="17"/>
  <c r="BC127" i="13"/>
  <c r="AV127" i="13"/>
  <c r="AY127" i="13" s="1"/>
  <c r="AI127" i="13"/>
  <c r="AR127" i="13" s="1"/>
  <c r="S127" i="13"/>
  <c r="AB128" i="13" s="1"/>
  <c r="M127" i="13"/>
  <c r="I338" i="7"/>
  <c r="J338" i="7"/>
  <c r="K338" i="7"/>
  <c r="G338" i="7"/>
  <c r="H338" i="7"/>
  <c r="I127" i="13"/>
  <c r="BP127" i="13"/>
  <c r="BM127" i="13"/>
  <c r="BK159" i="13"/>
  <c r="AZ128" i="18" l="1"/>
  <c r="BC128" i="18" s="1"/>
  <c r="AX128" i="18"/>
  <c r="BA128" i="18" s="1"/>
  <c r="AX128" i="17"/>
  <c r="BA128" i="17" s="1"/>
  <c r="L338" i="20"/>
  <c r="G238" i="12" s="1"/>
  <c r="L338" i="19"/>
  <c r="G238" i="15" s="1"/>
  <c r="AY128" i="17"/>
  <c r="BB128" i="17" s="1"/>
  <c r="Q128" i="18"/>
  <c r="Z129" i="18" s="1"/>
  <c r="K128" i="18"/>
  <c r="N128" i="18" s="1"/>
  <c r="BR128" i="18"/>
  <c r="BS129" i="18" s="1"/>
  <c r="L128" i="17"/>
  <c r="O128" i="17" s="1"/>
  <c r="R128" i="17"/>
  <c r="AA129" i="17" s="1"/>
  <c r="R128" i="18"/>
  <c r="AA129" i="18" s="1"/>
  <c r="L128" i="18"/>
  <c r="O128" i="18" s="1"/>
  <c r="S128" i="17"/>
  <c r="AB129" i="17" s="1"/>
  <c r="M128" i="17"/>
  <c r="P128" i="17" s="1"/>
  <c r="AZ128" i="17"/>
  <c r="BC128" i="17" s="1"/>
  <c r="K128" i="17"/>
  <c r="N128" i="17" s="1"/>
  <c r="Q128" i="17"/>
  <c r="Z129" i="17" s="1"/>
  <c r="BR128" i="17"/>
  <c r="BS129" i="17" s="1"/>
  <c r="S128" i="18"/>
  <c r="AB129" i="18" s="1"/>
  <c r="M128" i="18"/>
  <c r="P128" i="18" s="1"/>
  <c r="AY128" i="18"/>
  <c r="BB128" i="18" s="1"/>
  <c r="BW127" i="13"/>
  <c r="BB127" i="13"/>
  <c r="AU127" i="13"/>
  <c r="AX127" i="13" s="1"/>
  <c r="P127" i="13"/>
  <c r="BO127" i="13"/>
  <c r="H127" i="13"/>
  <c r="BL127" i="13"/>
  <c r="L127" i="13"/>
  <c r="R127" i="13"/>
  <c r="AA128" i="13" s="1"/>
  <c r="L338" i="7"/>
  <c r="F339" i="19" l="1"/>
  <c r="F339" i="7"/>
  <c r="BD128" i="18"/>
  <c r="BH129" i="17"/>
  <c r="BH129" i="18"/>
  <c r="H238" i="12"/>
  <c r="I238" i="12" s="1"/>
  <c r="G238" i="16"/>
  <c r="H238" i="16" s="1"/>
  <c r="I238" i="16" s="1"/>
  <c r="H238" i="15"/>
  <c r="I238" i="15" s="1"/>
  <c r="BV127" i="13"/>
  <c r="BA127" i="13"/>
  <c r="BD127" i="13" s="1"/>
  <c r="BD127" i="17" s="1"/>
  <c r="AK128" i="13"/>
  <c r="AT128" i="13" s="1"/>
  <c r="O127" i="13"/>
  <c r="K127" i="13"/>
  <c r="BR127" i="13"/>
  <c r="BS128" i="13" s="1"/>
  <c r="Q127" i="13"/>
  <c r="Z128" i="13" s="1"/>
  <c r="F338" i="20" s="1"/>
  <c r="BI160" i="13"/>
  <c r="BJ160" i="13"/>
  <c r="BK160" i="13"/>
  <c r="BV128" i="18" l="1"/>
  <c r="AS129" i="18" s="1"/>
  <c r="BW128" i="18"/>
  <c r="AT129" i="18" s="1"/>
  <c r="BU128" i="18"/>
  <c r="AR129" i="18" s="1"/>
  <c r="BW128" i="17"/>
  <c r="AT129" i="17" s="1"/>
  <c r="BU128" i="17"/>
  <c r="AR129" i="17" s="1"/>
  <c r="BV128" i="17"/>
  <c r="AS129" i="17" s="1"/>
  <c r="J239" i="16"/>
  <c r="J239" i="15"/>
  <c r="BU127" i="13"/>
  <c r="J239" i="12"/>
  <c r="AW128" i="13"/>
  <c r="AZ128" i="13" s="1"/>
  <c r="AJ128" i="13"/>
  <c r="AS128" i="13" s="1"/>
  <c r="BQ128" i="13"/>
  <c r="J128" i="13"/>
  <c r="BN128" i="13"/>
  <c r="N127" i="13"/>
  <c r="BH128" i="13"/>
  <c r="J339" i="19" l="1"/>
  <c r="K339" i="19"/>
  <c r="I339" i="19"/>
  <c r="H339" i="19"/>
  <c r="G339" i="19"/>
  <c r="I339" i="20"/>
  <c r="G339" i="20"/>
  <c r="K339" i="20"/>
  <c r="J339" i="20"/>
  <c r="H339" i="20"/>
  <c r="BQ129" i="18"/>
  <c r="AW129" i="18"/>
  <c r="AK130" i="18" s="1"/>
  <c r="BN129" i="18"/>
  <c r="J129" i="18"/>
  <c r="H129" i="17"/>
  <c r="BL129" i="17"/>
  <c r="AU129" i="17"/>
  <c r="AI130" i="17" s="1"/>
  <c r="BO129" i="17"/>
  <c r="J129" i="17"/>
  <c r="AW129" i="17"/>
  <c r="AK130" i="17" s="1"/>
  <c r="BN129" i="17"/>
  <c r="BQ129" i="17"/>
  <c r="BO129" i="18"/>
  <c r="BL129" i="18"/>
  <c r="H129" i="18"/>
  <c r="AU129" i="18"/>
  <c r="AI130" i="18" s="1"/>
  <c r="I129" i="18"/>
  <c r="BM129" i="18"/>
  <c r="AV129" i="18"/>
  <c r="AJ130" i="18" s="1"/>
  <c r="BP129" i="18"/>
  <c r="I129" i="17"/>
  <c r="BM129" i="17"/>
  <c r="BP129" i="17"/>
  <c r="AV129" i="17"/>
  <c r="AJ130" i="17" s="1"/>
  <c r="BC128" i="13"/>
  <c r="AV128" i="13"/>
  <c r="AY128" i="13" s="1"/>
  <c r="AI128" i="13"/>
  <c r="AR128" i="13" s="1"/>
  <c r="S128" i="13"/>
  <c r="AB129" i="13" s="1"/>
  <c r="M128" i="13"/>
  <c r="H339" i="7"/>
  <c r="G339" i="7"/>
  <c r="I339" i="7"/>
  <c r="J339" i="7"/>
  <c r="K339" i="7"/>
  <c r="BP128" i="13"/>
  <c r="I128" i="13"/>
  <c r="BM128" i="13"/>
  <c r="AX129" i="17" l="1"/>
  <c r="BA129" i="17" s="1"/>
  <c r="L339" i="20"/>
  <c r="G239" i="12" s="1"/>
  <c r="AZ129" i="17"/>
  <c r="BC129" i="17" s="1"/>
  <c r="L339" i="19"/>
  <c r="G239" i="15" s="1"/>
  <c r="R129" i="17"/>
  <c r="AA130" i="17" s="1"/>
  <c r="L129" i="17"/>
  <c r="O129" i="17" s="1"/>
  <c r="K129" i="18"/>
  <c r="N129" i="18" s="1"/>
  <c r="Q129" i="18"/>
  <c r="Z130" i="18" s="1"/>
  <c r="BR129" i="18"/>
  <c r="BS130" i="18" s="1"/>
  <c r="K129" i="17"/>
  <c r="N129" i="17" s="1"/>
  <c r="Q129" i="17"/>
  <c r="Z130" i="17" s="1"/>
  <c r="BR129" i="17"/>
  <c r="BS130" i="17" s="1"/>
  <c r="S129" i="17"/>
  <c r="AB130" i="17" s="1"/>
  <c r="M129" i="17"/>
  <c r="P129" i="17" s="1"/>
  <c r="L129" i="18"/>
  <c r="O129" i="18" s="1"/>
  <c r="R129" i="18"/>
  <c r="AA130" i="18" s="1"/>
  <c r="M129" i="18"/>
  <c r="P129" i="18" s="1"/>
  <c r="S129" i="18"/>
  <c r="AB130" i="18" s="1"/>
  <c r="AY129" i="17"/>
  <c r="BB129" i="17" s="1"/>
  <c r="AY129" i="18"/>
  <c r="BB129" i="18" s="1"/>
  <c r="AX129" i="18"/>
  <c r="BA129" i="18" s="1"/>
  <c r="AZ129" i="18"/>
  <c r="BC129" i="18" s="1"/>
  <c r="BW128" i="13"/>
  <c r="BB128" i="13"/>
  <c r="AU128" i="13"/>
  <c r="AX128" i="13" s="1"/>
  <c r="BO128" i="13"/>
  <c r="H128" i="13"/>
  <c r="BL128" i="13"/>
  <c r="L339" i="7"/>
  <c r="P128" i="13"/>
  <c r="L128" i="13"/>
  <c r="R128" i="13"/>
  <c r="AA129" i="13" s="1"/>
  <c r="BK161" i="13"/>
  <c r="BJ161" i="13"/>
  <c r="BI161" i="13"/>
  <c r="F340" i="19" l="1"/>
  <c r="F340" i="7"/>
  <c r="BD129" i="18"/>
  <c r="BH130" i="17"/>
  <c r="BH130" i="18"/>
  <c r="H239" i="15"/>
  <c r="I239" i="15" s="1"/>
  <c r="G239" i="16"/>
  <c r="H239" i="16" s="1"/>
  <c r="I239" i="16" s="1"/>
  <c r="BV128" i="13"/>
  <c r="H239" i="12"/>
  <c r="I239" i="12" s="1"/>
  <c r="BA128" i="13"/>
  <c r="BD128" i="13" s="1"/>
  <c r="BD128" i="17" s="1"/>
  <c r="AK129" i="13"/>
  <c r="AT129" i="13" s="1"/>
  <c r="O128" i="13"/>
  <c r="Q128" i="13"/>
  <c r="Z129" i="13" s="1"/>
  <c r="F339" i="20" s="1"/>
  <c r="BR128" i="13"/>
  <c r="BS129" i="13" s="1"/>
  <c r="K128" i="13"/>
  <c r="BW129" i="18" l="1"/>
  <c r="AT130" i="18" s="1"/>
  <c r="BU129" i="18"/>
  <c r="AR130" i="18" s="1"/>
  <c r="BV129" i="18"/>
  <c r="AS130" i="18" s="1"/>
  <c r="BW129" i="17"/>
  <c r="AT130" i="17" s="1"/>
  <c r="BU129" i="17"/>
  <c r="AR130" i="17" s="1"/>
  <c r="BV129" i="17"/>
  <c r="AS130" i="17" s="1"/>
  <c r="J240" i="16"/>
  <c r="J240" i="15"/>
  <c r="BU128" i="13"/>
  <c r="J240" i="12"/>
  <c r="AW129" i="13"/>
  <c r="AZ129" i="13" s="1"/>
  <c r="AJ129" i="13"/>
  <c r="AS129" i="13" s="1"/>
  <c r="BH129" i="13"/>
  <c r="J129" i="13"/>
  <c r="BQ129" i="13"/>
  <c r="BN129" i="13"/>
  <c r="N128" i="13"/>
  <c r="BI162" i="13"/>
  <c r="K340" i="19" l="1"/>
  <c r="H340" i="19"/>
  <c r="G340" i="19"/>
  <c r="J340" i="19"/>
  <c r="I340" i="19"/>
  <c r="K340" i="20"/>
  <c r="I340" i="20"/>
  <c r="J340" i="20"/>
  <c r="H340" i="20"/>
  <c r="G340" i="20"/>
  <c r="J130" i="18"/>
  <c r="BQ130" i="18"/>
  <c r="AW130" i="18"/>
  <c r="AK131" i="18" s="1"/>
  <c r="BN130" i="18"/>
  <c r="BO130" i="18"/>
  <c r="BL130" i="18"/>
  <c r="H130" i="18"/>
  <c r="AU130" i="18"/>
  <c r="AI131" i="18" s="1"/>
  <c r="J130" i="17"/>
  <c r="BQ130" i="17"/>
  <c r="AW130" i="17"/>
  <c r="AK131" i="17" s="1"/>
  <c r="BN130" i="17"/>
  <c r="H130" i="17"/>
  <c r="BL130" i="17"/>
  <c r="BO130" i="17"/>
  <c r="AU130" i="17"/>
  <c r="AI131" i="17" s="1"/>
  <c r="AV130" i="18"/>
  <c r="AJ131" i="18" s="1"/>
  <c r="BM130" i="18"/>
  <c r="I130" i="18"/>
  <c r="BP130" i="18"/>
  <c r="BP130" i="17"/>
  <c r="AV130" i="17"/>
  <c r="AJ131" i="17" s="1"/>
  <c r="I130" i="17"/>
  <c r="BM130" i="17"/>
  <c r="BC129" i="13"/>
  <c r="AV129" i="13"/>
  <c r="AY129" i="13" s="1"/>
  <c r="AI129" i="13"/>
  <c r="AR129" i="13" s="1"/>
  <c r="G340" i="7"/>
  <c r="J340" i="7"/>
  <c r="I340" i="7"/>
  <c r="H340" i="7"/>
  <c r="K340" i="7"/>
  <c r="S129" i="13"/>
  <c r="AB130" i="13" s="1"/>
  <c r="M129" i="13"/>
  <c r="I129" i="13"/>
  <c r="BP129" i="13"/>
  <c r="BM129" i="13"/>
  <c r="BK162" i="13"/>
  <c r="BJ162" i="13"/>
  <c r="AY130" i="17" l="1"/>
  <c r="BB130" i="17" s="1"/>
  <c r="L340" i="20"/>
  <c r="G240" i="12" s="1"/>
  <c r="L340" i="19"/>
  <c r="G240" i="15" s="1"/>
  <c r="AY130" i="18"/>
  <c r="BB130" i="18" s="1"/>
  <c r="R130" i="18"/>
  <c r="AA131" i="18" s="1"/>
  <c r="L130" i="18"/>
  <c r="O130" i="18" s="1"/>
  <c r="BR130" i="18"/>
  <c r="BS131" i="18" s="1"/>
  <c r="Q130" i="18"/>
  <c r="Z131" i="18" s="1"/>
  <c r="K130" i="18"/>
  <c r="N130" i="18" s="1"/>
  <c r="M130" i="18"/>
  <c r="P130" i="18" s="1"/>
  <c r="S130" i="18"/>
  <c r="AB131" i="18" s="1"/>
  <c r="AZ130" i="18"/>
  <c r="BC130" i="18" s="1"/>
  <c r="R130" i="17"/>
  <c r="AA131" i="17" s="1"/>
  <c r="L130" i="17"/>
  <c r="O130" i="17" s="1"/>
  <c r="Q130" i="17"/>
  <c r="Z131" i="17" s="1"/>
  <c r="BR130" i="17"/>
  <c r="BS131" i="17" s="1"/>
  <c r="K130" i="17"/>
  <c r="N130" i="17" s="1"/>
  <c r="M130" i="17"/>
  <c r="P130" i="17" s="1"/>
  <c r="S130" i="17"/>
  <c r="AB131" i="17" s="1"/>
  <c r="AZ130" i="17"/>
  <c r="BC130" i="17" s="1"/>
  <c r="AX130" i="18"/>
  <c r="BA130" i="18" s="1"/>
  <c r="AX130" i="17"/>
  <c r="BA130" i="17" s="1"/>
  <c r="BW129" i="13"/>
  <c r="BB129" i="13"/>
  <c r="AU129" i="13"/>
  <c r="AX129" i="13" s="1"/>
  <c r="H129" i="13"/>
  <c r="BO129" i="13"/>
  <c r="BL129" i="13"/>
  <c r="L129" i="13"/>
  <c r="R129" i="13"/>
  <c r="AA130" i="13" s="1"/>
  <c r="P129" i="13"/>
  <c r="L340" i="7"/>
  <c r="BI163" i="13"/>
  <c r="F341" i="7" l="1"/>
  <c r="F341" i="19"/>
  <c r="BD130" i="18"/>
  <c r="BH131" i="17"/>
  <c r="BH131" i="18"/>
  <c r="H240" i="15"/>
  <c r="I240" i="15" s="1"/>
  <c r="G240" i="16"/>
  <c r="H240" i="16" s="1"/>
  <c r="I240" i="16" s="1"/>
  <c r="BV129" i="13"/>
  <c r="H240" i="12"/>
  <c r="I240" i="12" s="1"/>
  <c r="BA129" i="13"/>
  <c r="BD129" i="13" s="1"/>
  <c r="BD129" i="17" s="1"/>
  <c r="AK130" i="13"/>
  <c r="AT130" i="13" s="1"/>
  <c r="O129" i="13"/>
  <c r="BR129" i="13"/>
  <c r="BS130" i="13" s="1"/>
  <c r="K129" i="13"/>
  <c r="Q129" i="13"/>
  <c r="Z130" i="13" s="1"/>
  <c r="F340" i="20" s="1"/>
  <c r="BJ163" i="13"/>
  <c r="BK163" i="13"/>
  <c r="BU130" i="18" l="1"/>
  <c r="AR131" i="18" s="1"/>
  <c r="BW130" i="18"/>
  <c r="AT131" i="18" s="1"/>
  <c r="BV130" i="18"/>
  <c r="AS131" i="18" s="1"/>
  <c r="BU130" i="17"/>
  <c r="AR131" i="17" s="1"/>
  <c r="BV130" i="17"/>
  <c r="AS131" i="17" s="1"/>
  <c r="BW130" i="17"/>
  <c r="AT131" i="17" s="1"/>
  <c r="J241" i="15"/>
  <c r="J241" i="16"/>
  <c r="BU129" i="13"/>
  <c r="J241" i="12"/>
  <c r="AW130" i="13"/>
  <c r="AZ130" i="13" s="1"/>
  <c r="AJ130" i="13"/>
  <c r="AS130" i="13" s="1"/>
  <c r="BQ130" i="13"/>
  <c r="J130" i="13"/>
  <c r="BN130" i="13"/>
  <c r="N129" i="13"/>
  <c r="BH130" i="13"/>
  <c r="I341" i="19" l="1"/>
  <c r="K341" i="19"/>
  <c r="J341" i="19"/>
  <c r="H341" i="19"/>
  <c r="G341" i="19"/>
  <c r="H341" i="20"/>
  <c r="J341" i="20"/>
  <c r="G341" i="20"/>
  <c r="I341" i="20"/>
  <c r="K341" i="20"/>
  <c r="BL131" i="18"/>
  <c r="H131" i="18"/>
  <c r="BO131" i="18"/>
  <c r="AU131" i="18"/>
  <c r="AI132" i="18" s="1"/>
  <c r="AW131" i="17"/>
  <c r="AK132" i="17" s="1"/>
  <c r="BN131" i="17"/>
  <c r="BQ131" i="17"/>
  <c r="J131" i="17"/>
  <c r="BM131" i="17"/>
  <c r="AV131" i="17"/>
  <c r="AJ132" i="17" s="1"/>
  <c r="BP131" i="17"/>
  <c r="I131" i="17"/>
  <c r="BQ131" i="18"/>
  <c r="J131" i="18"/>
  <c r="AW131" i="18"/>
  <c r="AK132" i="18" s="1"/>
  <c r="BN131" i="18"/>
  <c r="H131" i="17"/>
  <c r="BL131" i="17"/>
  <c r="AU131" i="17"/>
  <c r="AI132" i="17" s="1"/>
  <c r="BO131" i="17"/>
  <c r="I131" i="18"/>
  <c r="BP131" i="18"/>
  <c r="AV131" i="18"/>
  <c r="AJ132" i="18" s="1"/>
  <c r="BM131" i="18"/>
  <c r="BC130" i="13"/>
  <c r="AV130" i="13"/>
  <c r="AY130" i="13" s="1"/>
  <c r="AI130" i="13"/>
  <c r="AR130" i="13" s="1"/>
  <c r="H341" i="7"/>
  <c r="G341" i="7"/>
  <c r="J341" i="7"/>
  <c r="K341" i="7"/>
  <c r="I341" i="7"/>
  <c r="BP130" i="13"/>
  <c r="I130" i="13"/>
  <c r="BM130" i="13"/>
  <c r="M130" i="13"/>
  <c r="S130" i="13"/>
  <c r="AB131" i="13" s="1"/>
  <c r="BJ164" i="13"/>
  <c r="BI164" i="13"/>
  <c r="AZ131" i="18" l="1"/>
  <c r="BC131" i="18" s="1"/>
  <c r="AZ131" i="17"/>
  <c r="BC131" i="17" s="1"/>
  <c r="AY131" i="18"/>
  <c r="BB131" i="18" s="1"/>
  <c r="AX131" i="18"/>
  <c r="BA131" i="18" s="1"/>
  <c r="L341" i="20"/>
  <c r="G241" i="12" s="1"/>
  <c r="L341" i="19"/>
  <c r="G241" i="15" s="1"/>
  <c r="AX131" i="17"/>
  <c r="BA131" i="17" s="1"/>
  <c r="M131" i="18"/>
  <c r="P131" i="18" s="1"/>
  <c r="S131" i="18"/>
  <c r="AB132" i="18" s="1"/>
  <c r="L131" i="18"/>
  <c r="O131" i="18" s="1"/>
  <c r="R131" i="18"/>
  <c r="AA132" i="18" s="1"/>
  <c r="M131" i="17"/>
  <c r="P131" i="17" s="1"/>
  <c r="S131" i="17"/>
  <c r="AB132" i="17" s="1"/>
  <c r="BR131" i="18"/>
  <c r="BS132" i="18" s="1"/>
  <c r="K131" i="18"/>
  <c r="N131" i="18" s="1"/>
  <c r="Q131" i="18"/>
  <c r="Z132" i="18" s="1"/>
  <c r="L131" i="17"/>
  <c r="O131" i="17" s="1"/>
  <c r="R131" i="17"/>
  <c r="AA132" i="17" s="1"/>
  <c r="AY131" i="17"/>
  <c r="BB131" i="17" s="1"/>
  <c r="BR131" i="17"/>
  <c r="BS132" i="17" s="1"/>
  <c r="Q131" i="17"/>
  <c r="Z132" i="17" s="1"/>
  <c r="K131" i="17"/>
  <c r="N131" i="17" s="1"/>
  <c r="BW130" i="13"/>
  <c r="BB130" i="13"/>
  <c r="AU130" i="13"/>
  <c r="AX130" i="13" s="1"/>
  <c r="P130" i="13"/>
  <c r="BO130" i="13"/>
  <c r="H130" i="13"/>
  <c r="BL130" i="13"/>
  <c r="R130" i="13"/>
  <c r="AA131" i="13" s="1"/>
  <c r="L130" i="13"/>
  <c r="L341" i="7"/>
  <c r="BK164" i="13"/>
  <c r="F342" i="7" l="1"/>
  <c r="F342" i="19"/>
  <c r="BD131" i="18"/>
  <c r="BH132" i="18"/>
  <c r="BH132" i="17"/>
  <c r="H241" i="12"/>
  <c r="I241" i="12" s="1"/>
  <c r="G241" i="16"/>
  <c r="H241" i="16" s="1"/>
  <c r="I241" i="16" s="1"/>
  <c r="H241" i="15"/>
  <c r="I241" i="15" s="1"/>
  <c r="BV130" i="13"/>
  <c r="BA130" i="13"/>
  <c r="BD130" i="13" s="1"/>
  <c r="BD130" i="17" s="1"/>
  <c r="AK131" i="13"/>
  <c r="AT131" i="13" s="1"/>
  <c r="O130" i="13"/>
  <c r="BR130" i="13"/>
  <c r="BS131" i="13" s="1"/>
  <c r="Q130" i="13"/>
  <c r="Z131" i="13" s="1"/>
  <c r="F341" i="20" s="1"/>
  <c r="K130" i="13"/>
  <c r="BI165" i="13"/>
  <c r="BU131" i="18" l="1"/>
  <c r="AR132" i="18" s="1"/>
  <c r="BV131" i="18"/>
  <c r="AS132" i="18" s="1"/>
  <c r="BW131" i="18"/>
  <c r="AT132" i="18" s="1"/>
  <c r="BV131" i="17"/>
  <c r="AS132" i="17" s="1"/>
  <c r="BW131" i="17"/>
  <c r="AT132" i="17" s="1"/>
  <c r="BU131" i="17"/>
  <c r="AR132" i="17" s="1"/>
  <c r="J242" i="16"/>
  <c r="J242" i="15"/>
  <c r="BU130" i="13"/>
  <c r="J242" i="12"/>
  <c r="AW131" i="13"/>
  <c r="AZ131" i="13" s="1"/>
  <c r="AJ131" i="13"/>
  <c r="AS131" i="13" s="1"/>
  <c r="N130" i="13"/>
  <c r="BQ131" i="13"/>
  <c r="J131" i="13"/>
  <c r="BN131" i="13"/>
  <c r="BH131" i="13"/>
  <c r="BK165" i="13"/>
  <c r="BJ165" i="13"/>
  <c r="H342" i="19" l="1"/>
  <c r="J342" i="19"/>
  <c r="G342" i="19"/>
  <c r="K342" i="19"/>
  <c r="I342" i="19"/>
  <c r="K342" i="20"/>
  <c r="J342" i="20"/>
  <c r="G342" i="20"/>
  <c r="I342" i="20"/>
  <c r="H342" i="20"/>
  <c r="J132" i="17"/>
  <c r="AW132" i="17"/>
  <c r="AK133" i="17" s="1"/>
  <c r="BN132" i="17"/>
  <c r="BQ132" i="17"/>
  <c r="J132" i="18"/>
  <c r="BQ132" i="18"/>
  <c r="AW132" i="18"/>
  <c r="AK133" i="18" s="1"/>
  <c r="BN132" i="18"/>
  <c r="BP132" i="17"/>
  <c r="I132" i="17"/>
  <c r="AV132" i="17"/>
  <c r="AJ133" i="17" s="1"/>
  <c r="BM132" i="17"/>
  <c r="BO132" i="18"/>
  <c r="AU132" i="18"/>
  <c r="AI133" i="18" s="1"/>
  <c r="H132" i="18"/>
  <c r="BL132" i="18"/>
  <c r="H132" i="17"/>
  <c r="BL132" i="17"/>
  <c r="AU132" i="17"/>
  <c r="AI133" i="17" s="1"/>
  <c r="BO132" i="17"/>
  <c r="BP132" i="18"/>
  <c r="AV132" i="18"/>
  <c r="AJ133" i="18" s="1"/>
  <c r="I132" i="18"/>
  <c r="BM132" i="18"/>
  <c r="BC131" i="13"/>
  <c r="AV131" i="13"/>
  <c r="AY131" i="13" s="1"/>
  <c r="AI131" i="13"/>
  <c r="AR131" i="13" s="1"/>
  <c r="BP131" i="13"/>
  <c r="I131" i="13"/>
  <c r="BM131" i="13"/>
  <c r="I342" i="7"/>
  <c r="K342" i="7"/>
  <c r="H342" i="7"/>
  <c r="G342" i="7"/>
  <c r="J342" i="7"/>
  <c r="M131" i="13"/>
  <c r="S131" i="13"/>
  <c r="AB132" i="13" s="1"/>
  <c r="AZ132" i="18" l="1"/>
  <c r="BC132" i="18" s="1"/>
  <c r="AZ132" i="17"/>
  <c r="BC132" i="17" s="1"/>
  <c r="AY132" i="18"/>
  <c r="BB132" i="18" s="1"/>
  <c r="AX132" i="17"/>
  <c r="BA132" i="17" s="1"/>
  <c r="L342" i="20"/>
  <c r="G242" i="12" s="1"/>
  <c r="L342" i="19"/>
  <c r="G242" i="15" s="1"/>
  <c r="L132" i="18"/>
  <c r="O132" i="18" s="1"/>
  <c r="R132" i="18"/>
  <c r="AA133" i="18" s="1"/>
  <c r="Q132" i="17"/>
  <c r="Z133" i="17" s="1"/>
  <c r="BR132" i="17"/>
  <c r="BS133" i="17" s="1"/>
  <c r="K132" i="17"/>
  <c r="N132" i="17" s="1"/>
  <c r="K132" i="18"/>
  <c r="N132" i="18" s="1"/>
  <c r="Q132" i="18"/>
  <c r="Z133" i="18" s="1"/>
  <c r="BR132" i="18"/>
  <c r="BS133" i="18" s="1"/>
  <c r="AY132" i="17"/>
  <c r="BB132" i="17" s="1"/>
  <c r="M132" i="17"/>
  <c r="P132" i="17" s="1"/>
  <c r="S132" i="17"/>
  <c r="AB133" i="17" s="1"/>
  <c r="S132" i="18"/>
  <c r="AB133" i="18" s="1"/>
  <c r="M132" i="18"/>
  <c r="P132" i="18" s="1"/>
  <c r="L132" i="17"/>
  <c r="O132" i="17" s="1"/>
  <c r="R132" i="17"/>
  <c r="AA133" i="17" s="1"/>
  <c r="AX132" i="18"/>
  <c r="BA132" i="18" s="1"/>
  <c r="BW131" i="13"/>
  <c r="BB131" i="13"/>
  <c r="AU131" i="13"/>
  <c r="AX131" i="13" s="1"/>
  <c r="R131" i="13"/>
  <c r="AA132" i="13" s="1"/>
  <c r="L131" i="13"/>
  <c r="P131" i="13"/>
  <c r="L342" i="7"/>
  <c r="H131" i="13"/>
  <c r="BO131" i="13"/>
  <c r="BL131" i="13"/>
  <c r="BK166" i="13"/>
  <c r="BI166" i="13"/>
  <c r="F343" i="19" l="1"/>
  <c r="F343" i="7"/>
  <c r="BD132" i="18"/>
  <c r="BH133" i="18"/>
  <c r="BH133" i="17"/>
  <c r="H242" i="12"/>
  <c r="I242" i="12" s="1"/>
  <c r="G242" i="16"/>
  <c r="H242" i="16" s="1"/>
  <c r="I242" i="16" s="1"/>
  <c r="H242" i="15"/>
  <c r="I242" i="15" s="1"/>
  <c r="BV131" i="13"/>
  <c r="BA131" i="13"/>
  <c r="BD131" i="13" s="1"/>
  <c r="BD131" i="17" s="1"/>
  <c r="AK132" i="13"/>
  <c r="AT132" i="13" s="1"/>
  <c r="Q131" i="13"/>
  <c r="Z132" i="13" s="1"/>
  <c r="F342" i="20" s="1"/>
  <c r="K131" i="13"/>
  <c r="BR131" i="13"/>
  <c r="BS132" i="13" s="1"/>
  <c r="O131" i="13"/>
  <c r="BJ166" i="13"/>
  <c r="BV132" i="18" l="1"/>
  <c r="AS133" i="18" s="1"/>
  <c r="BW132" i="18"/>
  <c r="AT133" i="18" s="1"/>
  <c r="BU132" i="18"/>
  <c r="AR133" i="18" s="1"/>
  <c r="BW132" i="17"/>
  <c r="AT133" i="17" s="1"/>
  <c r="BU132" i="17"/>
  <c r="AR133" i="17" s="1"/>
  <c r="BV132" i="17"/>
  <c r="AS133" i="17" s="1"/>
  <c r="J243" i="16"/>
  <c r="J243" i="15"/>
  <c r="BU131" i="13"/>
  <c r="J243" i="12"/>
  <c r="AW132" i="13"/>
  <c r="AZ132" i="13" s="1"/>
  <c r="AJ132" i="13"/>
  <c r="AS132" i="13" s="1"/>
  <c r="N131" i="13"/>
  <c r="J132" i="13"/>
  <c r="BQ132" i="13"/>
  <c r="BN132" i="13"/>
  <c r="BH132" i="13"/>
  <c r="K343" i="19" l="1"/>
  <c r="G343" i="19"/>
  <c r="H343" i="19"/>
  <c r="I343" i="19"/>
  <c r="J343" i="19"/>
  <c r="I343" i="20"/>
  <c r="H343" i="20"/>
  <c r="G343" i="20"/>
  <c r="J343" i="20"/>
  <c r="K343" i="20"/>
  <c r="BL133" i="18"/>
  <c r="AU133" i="18"/>
  <c r="AI134" i="18" s="1"/>
  <c r="BO133" i="18"/>
  <c r="H133" i="18"/>
  <c r="AU133" i="17"/>
  <c r="AI134" i="17" s="1"/>
  <c r="H133" i="17"/>
  <c r="BL133" i="17"/>
  <c r="BO133" i="17"/>
  <c r="J133" i="18"/>
  <c r="AW133" i="18"/>
  <c r="AK134" i="18" s="1"/>
  <c r="BN133" i="18"/>
  <c r="BQ133" i="18"/>
  <c r="BN133" i="17"/>
  <c r="BQ133" i="17"/>
  <c r="J133" i="17"/>
  <c r="AW133" i="17"/>
  <c r="AK134" i="17" s="1"/>
  <c r="BP133" i="18"/>
  <c r="I133" i="18"/>
  <c r="BM133" i="18"/>
  <c r="AV133" i="18"/>
  <c r="AJ134" i="18" s="1"/>
  <c r="I133" i="17"/>
  <c r="BM133" i="17"/>
  <c r="AV133" i="17"/>
  <c r="AJ134" i="17" s="1"/>
  <c r="BP133" i="17"/>
  <c r="BC132" i="13"/>
  <c r="AV132" i="13"/>
  <c r="AY132" i="13" s="1"/>
  <c r="AI132" i="13"/>
  <c r="AR132" i="13" s="1"/>
  <c r="J343" i="7"/>
  <c r="G343" i="7"/>
  <c r="H343" i="7"/>
  <c r="K343" i="7"/>
  <c r="I343" i="7"/>
  <c r="M132" i="13"/>
  <c r="S132" i="13"/>
  <c r="AB133" i="13" s="1"/>
  <c r="BP132" i="13"/>
  <c r="I132" i="13"/>
  <c r="BM132" i="13"/>
  <c r="BK167" i="13"/>
  <c r="BI167" i="13"/>
  <c r="AZ133" i="18" l="1"/>
  <c r="BC133" i="18" s="1"/>
  <c r="L343" i="20"/>
  <c r="G243" i="12" s="1"/>
  <c r="L343" i="19"/>
  <c r="G243" i="15" s="1"/>
  <c r="AY133" i="17"/>
  <c r="BB133" i="17" s="1"/>
  <c r="L133" i="17"/>
  <c r="O133" i="17" s="1"/>
  <c r="R133" i="17"/>
  <c r="AA134" i="17" s="1"/>
  <c r="M133" i="17"/>
  <c r="P133" i="17" s="1"/>
  <c r="S133" i="17"/>
  <c r="AB134" i="17" s="1"/>
  <c r="BR133" i="18"/>
  <c r="BS134" i="18" s="1"/>
  <c r="K133" i="18"/>
  <c r="N133" i="18" s="1"/>
  <c r="Q133" i="18"/>
  <c r="Z134" i="18" s="1"/>
  <c r="AY133" i="18"/>
  <c r="BB133" i="18" s="1"/>
  <c r="AX133" i="17"/>
  <c r="BA133" i="17" s="1"/>
  <c r="AX133" i="18"/>
  <c r="BA133" i="18" s="1"/>
  <c r="L133" i="18"/>
  <c r="O133" i="18" s="1"/>
  <c r="R133" i="18"/>
  <c r="AA134" i="18" s="1"/>
  <c r="S133" i="18"/>
  <c r="AB134" i="18" s="1"/>
  <c r="M133" i="18"/>
  <c r="P133" i="18" s="1"/>
  <c r="K133" i="17"/>
  <c r="N133" i="17" s="1"/>
  <c r="Q133" i="17"/>
  <c r="Z134" i="17" s="1"/>
  <c r="BR133" i="17"/>
  <c r="BS134" i="17" s="1"/>
  <c r="AZ133" i="17"/>
  <c r="BC133" i="17" s="1"/>
  <c r="BW132" i="13"/>
  <c r="BB132" i="13"/>
  <c r="AU132" i="13"/>
  <c r="AX132" i="13" s="1"/>
  <c r="P132" i="13"/>
  <c r="L343" i="7"/>
  <c r="L132" i="13"/>
  <c r="R132" i="13"/>
  <c r="AA133" i="13" s="1"/>
  <c r="BO132" i="13"/>
  <c r="H132" i="13"/>
  <c r="BL132" i="13"/>
  <c r="BJ167" i="13"/>
  <c r="F344" i="7" l="1"/>
  <c r="F344" i="19"/>
  <c r="BD133" i="18"/>
  <c r="BH134" i="18"/>
  <c r="BH134" i="17"/>
  <c r="H243" i="12"/>
  <c r="I243" i="12" s="1"/>
  <c r="H243" i="15"/>
  <c r="I243" i="15" s="1"/>
  <c r="G243" i="16"/>
  <c r="H243" i="16" s="1"/>
  <c r="I243" i="16" s="1"/>
  <c r="BV132" i="13"/>
  <c r="BA132" i="13"/>
  <c r="BD132" i="13" s="1"/>
  <c r="BD132" i="17" s="1"/>
  <c r="AK133" i="13"/>
  <c r="AT133" i="13" s="1"/>
  <c r="BR132" i="13"/>
  <c r="BS133" i="13" s="1"/>
  <c r="K132" i="13"/>
  <c r="Q132" i="13"/>
  <c r="Z133" i="13" s="1"/>
  <c r="F343" i="20" s="1"/>
  <c r="O132" i="13"/>
  <c r="BI168" i="13"/>
  <c r="BW133" i="18" l="1"/>
  <c r="AT134" i="18" s="1"/>
  <c r="BV133" i="18"/>
  <c r="AS134" i="18" s="1"/>
  <c r="BU133" i="18"/>
  <c r="AR134" i="18" s="1"/>
  <c r="BV133" i="17"/>
  <c r="AS134" i="17" s="1"/>
  <c r="BW133" i="17"/>
  <c r="AT134" i="17" s="1"/>
  <c r="BU133" i="17"/>
  <c r="AR134" i="17" s="1"/>
  <c r="J244" i="15"/>
  <c r="J244" i="16"/>
  <c r="BU132" i="13"/>
  <c r="J244" i="12"/>
  <c r="AJ133" i="13"/>
  <c r="AS133" i="13" s="1"/>
  <c r="BH133" i="13"/>
  <c r="N132" i="13"/>
  <c r="BK168" i="13"/>
  <c r="G344" i="19" l="1"/>
  <c r="I344" i="19"/>
  <c r="J344" i="19"/>
  <c r="K344" i="19"/>
  <c r="H344" i="19"/>
  <c r="I344" i="20"/>
  <c r="G344" i="20"/>
  <c r="H344" i="20"/>
  <c r="J344" i="20"/>
  <c r="K344" i="20"/>
  <c r="AW134" i="17"/>
  <c r="AK135" i="17" s="1"/>
  <c r="J134" i="17"/>
  <c r="BN134" i="17"/>
  <c r="BQ134" i="17"/>
  <c r="BO134" i="18"/>
  <c r="H134" i="18"/>
  <c r="AU134" i="18"/>
  <c r="AI135" i="18" s="1"/>
  <c r="BL134" i="18"/>
  <c r="AW134" i="18"/>
  <c r="AK135" i="18" s="1"/>
  <c r="BQ134" i="18"/>
  <c r="J134" i="18"/>
  <c r="BN134" i="18"/>
  <c r="AU134" i="17"/>
  <c r="AI135" i="17" s="1"/>
  <c r="BO134" i="17"/>
  <c r="H134" i="17"/>
  <c r="BL134" i="17"/>
  <c r="BP134" i="18"/>
  <c r="I134" i="18"/>
  <c r="AV134" i="18"/>
  <c r="AJ135" i="18" s="1"/>
  <c r="BM134" i="18"/>
  <c r="I134" i="17"/>
  <c r="BM134" i="17"/>
  <c r="BP134" i="17"/>
  <c r="AV134" i="17"/>
  <c r="AJ135" i="17" s="1"/>
  <c r="AW133" i="13"/>
  <c r="AZ133" i="13" s="1"/>
  <c r="AV133" i="13"/>
  <c r="AY133" i="13" s="1"/>
  <c r="BQ133" i="13"/>
  <c r="BN133" i="13"/>
  <c r="J133" i="13"/>
  <c r="M133" i="13" s="1"/>
  <c r="AI133" i="13"/>
  <c r="AR133" i="13" s="1"/>
  <c r="BP133" i="13"/>
  <c r="I133" i="13"/>
  <c r="BM133" i="13"/>
  <c r="G344" i="7"/>
  <c r="K344" i="7"/>
  <c r="J344" i="7"/>
  <c r="I344" i="7"/>
  <c r="H344" i="7"/>
  <c r="BJ168" i="13"/>
  <c r="BI169" i="13"/>
  <c r="AX134" i="17" l="1"/>
  <c r="BA134" i="17" s="1"/>
  <c r="AY134" i="18"/>
  <c r="BB134" i="18" s="1"/>
  <c r="AZ134" i="17"/>
  <c r="BC134" i="17" s="1"/>
  <c r="AY134" i="17"/>
  <c r="BB134" i="17" s="1"/>
  <c r="L344" i="20"/>
  <c r="G244" i="12" s="1"/>
  <c r="L344" i="19"/>
  <c r="G244" i="15" s="1"/>
  <c r="AX134" i="18"/>
  <c r="BA134" i="18" s="1"/>
  <c r="R134" i="17"/>
  <c r="AA135" i="17" s="1"/>
  <c r="L134" i="17"/>
  <c r="O134" i="17" s="1"/>
  <c r="Q134" i="17"/>
  <c r="Z135" i="17" s="1"/>
  <c r="K134" i="17"/>
  <c r="N134" i="17" s="1"/>
  <c r="BR134" i="17"/>
  <c r="BS135" i="17" s="1"/>
  <c r="L134" i="18"/>
  <c r="O134" i="18" s="1"/>
  <c r="R134" i="18"/>
  <c r="AA135" i="18" s="1"/>
  <c r="AZ134" i="18"/>
  <c r="BC134" i="18" s="1"/>
  <c r="M134" i="18"/>
  <c r="P134" i="18" s="1"/>
  <c r="S134" i="18"/>
  <c r="AB135" i="18" s="1"/>
  <c r="M134" i="17"/>
  <c r="P134" i="17" s="1"/>
  <c r="S134" i="17"/>
  <c r="AB135" i="17" s="1"/>
  <c r="BR134" i="18"/>
  <c r="BS135" i="18" s="1"/>
  <c r="K134" i="18"/>
  <c r="N134" i="18" s="1"/>
  <c r="Q134" i="18"/>
  <c r="Z135" i="18" s="1"/>
  <c r="BW133" i="13"/>
  <c r="BC133" i="13"/>
  <c r="BB133" i="13"/>
  <c r="S133" i="13"/>
  <c r="AB134" i="13" s="1"/>
  <c r="AU133" i="13"/>
  <c r="AX133" i="13" s="1"/>
  <c r="L133" i="13"/>
  <c r="R133" i="13"/>
  <c r="AA134" i="13" s="1"/>
  <c r="P133" i="13"/>
  <c r="BO133" i="13"/>
  <c r="H133" i="13"/>
  <c r="BL133" i="13"/>
  <c r="L344" i="7"/>
  <c r="F345" i="7" l="1"/>
  <c r="F345" i="19"/>
  <c r="BD134" i="18"/>
  <c r="BH135" i="17"/>
  <c r="BH135" i="18"/>
  <c r="H244" i="15"/>
  <c r="I244" i="15" s="1"/>
  <c r="G244" i="16"/>
  <c r="H244" i="16" s="1"/>
  <c r="I244" i="16" s="1"/>
  <c r="BV133" i="13"/>
  <c r="H244" i="12"/>
  <c r="I244" i="12" s="1"/>
  <c r="BA133" i="13"/>
  <c r="BD133" i="13" s="1"/>
  <c r="BD133" i="17" s="1"/>
  <c r="AK134" i="13"/>
  <c r="AT134" i="13" s="1"/>
  <c r="K133" i="13"/>
  <c r="BR133" i="13"/>
  <c r="BS134" i="13" s="1"/>
  <c r="Q133" i="13"/>
  <c r="Z134" i="13" s="1"/>
  <c r="F344" i="20" s="1"/>
  <c r="O133" i="13"/>
  <c r="BK169" i="13"/>
  <c r="BU134" i="18" l="1"/>
  <c r="AR135" i="18" s="1"/>
  <c r="BV134" i="18"/>
  <c r="AS135" i="18" s="1"/>
  <c r="BW134" i="18"/>
  <c r="AT135" i="18" s="1"/>
  <c r="BU134" i="17"/>
  <c r="AR135" i="17" s="1"/>
  <c r="BV134" i="17"/>
  <c r="AS135" i="17" s="1"/>
  <c r="BW134" i="17"/>
  <c r="AT135" i="17" s="1"/>
  <c r="J245" i="15"/>
  <c r="J245" i="16"/>
  <c r="BU133" i="13"/>
  <c r="J245" i="12"/>
  <c r="AW134" i="13"/>
  <c r="AZ134" i="13" s="1"/>
  <c r="AJ134" i="13"/>
  <c r="AS134" i="13" s="1"/>
  <c r="BH134" i="13"/>
  <c r="BQ134" i="13"/>
  <c r="J134" i="13"/>
  <c r="BN134" i="13"/>
  <c r="N133" i="13"/>
  <c r="BJ169" i="13"/>
  <c r="I345" i="19" l="1"/>
  <c r="J345" i="19"/>
  <c r="G345" i="19"/>
  <c r="H345" i="19"/>
  <c r="K345" i="19"/>
  <c r="I345" i="20"/>
  <c r="J345" i="20"/>
  <c r="K345" i="20"/>
  <c r="G345" i="20"/>
  <c r="H345" i="20"/>
  <c r="BO135" i="17"/>
  <c r="AU135" i="17"/>
  <c r="AI136" i="17" s="1"/>
  <c r="H135" i="17"/>
  <c r="BL135" i="17"/>
  <c r="I135" i="18"/>
  <c r="BM135" i="18"/>
  <c r="AV135" i="18"/>
  <c r="AJ136" i="18" s="1"/>
  <c r="BP135" i="18"/>
  <c r="AU135" i="18"/>
  <c r="AI136" i="18" s="1"/>
  <c r="BL135" i="18"/>
  <c r="H135" i="18"/>
  <c r="BO135" i="18"/>
  <c r="BQ135" i="18"/>
  <c r="J135" i="18"/>
  <c r="AW135" i="18"/>
  <c r="AK136" i="18" s="1"/>
  <c r="BN135" i="18"/>
  <c r="BQ135" i="17"/>
  <c r="AW135" i="17"/>
  <c r="AK136" i="17" s="1"/>
  <c r="J135" i="17"/>
  <c r="BN135" i="17"/>
  <c r="BP135" i="17"/>
  <c r="AV135" i="17"/>
  <c r="AJ136" i="17" s="1"/>
  <c r="BM135" i="17"/>
  <c r="I135" i="17"/>
  <c r="BC134" i="13"/>
  <c r="AV134" i="13"/>
  <c r="AY134" i="13" s="1"/>
  <c r="AI134" i="13"/>
  <c r="AR134" i="13" s="1"/>
  <c r="M134" i="13"/>
  <c r="S134" i="13"/>
  <c r="AB135" i="13" s="1"/>
  <c r="J345" i="7"/>
  <c r="I345" i="7"/>
  <c r="H345" i="7"/>
  <c r="G345" i="7"/>
  <c r="K345" i="7"/>
  <c r="BP134" i="13"/>
  <c r="I134" i="13"/>
  <c r="BM134" i="13"/>
  <c r="BK170" i="13"/>
  <c r="BI170" i="13"/>
  <c r="AX135" i="18" l="1"/>
  <c r="BA135" i="18" s="1"/>
  <c r="AY135" i="18"/>
  <c r="BB135" i="18" s="1"/>
  <c r="L345" i="20"/>
  <c r="G245" i="12" s="1"/>
  <c r="AY135" i="17"/>
  <c r="BB135" i="17" s="1"/>
  <c r="L345" i="19"/>
  <c r="G245" i="15" s="1"/>
  <c r="K135" i="17"/>
  <c r="N135" i="17" s="1"/>
  <c r="Q135" i="17"/>
  <c r="Z136" i="17" s="1"/>
  <c r="BR135" i="17"/>
  <c r="BS136" i="17" s="1"/>
  <c r="L135" i="17"/>
  <c r="O135" i="17" s="1"/>
  <c r="R135" i="17"/>
  <c r="AA136" i="17" s="1"/>
  <c r="BR135" i="18"/>
  <c r="BS136" i="18" s="1"/>
  <c r="Q135" i="18"/>
  <c r="Z136" i="18" s="1"/>
  <c r="K135" i="18"/>
  <c r="N135" i="18" s="1"/>
  <c r="AZ135" i="17"/>
  <c r="BC135" i="17" s="1"/>
  <c r="AZ135" i="18"/>
  <c r="BC135" i="18" s="1"/>
  <c r="AX135" i="17"/>
  <c r="BA135" i="17" s="1"/>
  <c r="S135" i="18"/>
  <c r="AB136" i="18" s="1"/>
  <c r="M135" i="18"/>
  <c r="P135" i="18" s="1"/>
  <c r="R135" i="18"/>
  <c r="AA136" i="18" s="1"/>
  <c r="L135" i="18"/>
  <c r="O135" i="18" s="1"/>
  <c r="M135" i="17"/>
  <c r="P135" i="17" s="1"/>
  <c r="S135" i="17"/>
  <c r="AB136" i="17" s="1"/>
  <c r="BW134" i="13"/>
  <c r="BB134" i="13"/>
  <c r="AU134" i="13"/>
  <c r="AX134" i="13" s="1"/>
  <c r="BO134" i="13"/>
  <c r="H134" i="13"/>
  <c r="BL134" i="13"/>
  <c r="P134" i="13"/>
  <c r="L134" i="13"/>
  <c r="R134" i="13"/>
  <c r="AA135" i="13" s="1"/>
  <c r="L345" i="7"/>
  <c r="F346" i="7" l="1"/>
  <c r="F346" i="19"/>
  <c r="BD135" i="18"/>
  <c r="BH136" i="18"/>
  <c r="BH136" i="17"/>
  <c r="G245" i="16"/>
  <c r="H245" i="16" s="1"/>
  <c r="I245" i="16" s="1"/>
  <c r="H245" i="15"/>
  <c r="I245" i="15" s="1"/>
  <c r="BV134" i="13"/>
  <c r="H245" i="12"/>
  <c r="I245" i="12" s="1"/>
  <c r="BA134" i="13"/>
  <c r="BD134" i="13" s="1"/>
  <c r="BD134" i="17" s="1"/>
  <c r="AK135" i="13"/>
  <c r="AT135" i="13" s="1"/>
  <c r="Q134" i="13"/>
  <c r="Z135" i="13" s="1"/>
  <c r="F345" i="20" s="1"/>
  <c r="K134" i="13"/>
  <c r="BR134" i="13"/>
  <c r="BS135" i="13" s="1"/>
  <c r="O134" i="13"/>
  <c r="BJ170" i="13"/>
  <c r="BU135" i="18" l="1"/>
  <c r="AR136" i="18" s="1"/>
  <c r="BV135" i="18"/>
  <c r="AS136" i="18" s="1"/>
  <c r="BW135" i="18"/>
  <c r="AT136" i="18" s="1"/>
  <c r="BV135" i="17"/>
  <c r="AS136" i="17" s="1"/>
  <c r="BU135" i="17"/>
  <c r="AR136" i="17" s="1"/>
  <c r="BW135" i="17"/>
  <c r="AT136" i="17" s="1"/>
  <c r="J246" i="16"/>
  <c r="J246" i="15"/>
  <c r="BU134" i="13"/>
  <c r="J246" i="12"/>
  <c r="AW135" i="13"/>
  <c r="AZ135" i="13" s="1"/>
  <c r="AJ135" i="13"/>
  <c r="AS135" i="13" s="1"/>
  <c r="BH135" i="13"/>
  <c r="N134" i="13"/>
  <c r="BQ135" i="13"/>
  <c r="J135" i="13"/>
  <c r="BN135" i="13"/>
  <c r="BI171" i="13"/>
  <c r="BK171" i="13"/>
  <c r="I346" i="19" l="1"/>
  <c r="H346" i="19"/>
  <c r="J346" i="19"/>
  <c r="K346" i="19"/>
  <c r="G346" i="19"/>
  <c r="K346" i="20"/>
  <c r="H346" i="20"/>
  <c r="J346" i="20"/>
  <c r="G346" i="20"/>
  <c r="I346" i="20"/>
  <c r="H136" i="18"/>
  <c r="BL136" i="18"/>
  <c r="BO136" i="18"/>
  <c r="AU136" i="18"/>
  <c r="AI137" i="18" s="1"/>
  <c r="BN136" i="17"/>
  <c r="AW136" i="17"/>
  <c r="AK137" i="17" s="1"/>
  <c r="J136" i="17"/>
  <c r="BQ136" i="17"/>
  <c r="AU136" i="17"/>
  <c r="AI137" i="17" s="1"/>
  <c r="BO136" i="17"/>
  <c r="H136" i="17"/>
  <c r="BL136" i="17"/>
  <c r="AW136" i="18"/>
  <c r="AK137" i="18" s="1"/>
  <c r="J136" i="18"/>
  <c r="BN136" i="18"/>
  <c r="BQ136" i="18"/>
  <c r="I136" i="17"/>
  <c r="AV136" i="17"/>
  <c r="AJ137" i="17" s="1"/>
  <c r="BM136" i="17"/>
  <c r="BP136" i="17"/>
  <c r="BM136" i="18"/>
  <c r="BP136" i="18"/>
  <c r="I136" i="18"/>
  <c r="AV136" i="18"/>
  <c r="AJ137" i="18" s="1"/>
  <c r="BC135" i="13"/>
  <c r="AV135" i="13"/>
  <c r="AY135" i="13" s="1"/>
  <c r="AI135" i="13"/>
  <c r="AR135" i="13" s="1"/>
  <c r="BP135" i="13"/>
  <c r="I135" i="13"/>
  <c r="BM135" i="13"/>
  <c r="K346" i="7"/>
  <c r="J346" i="7"/>
  <c r="H346" i="7"/>
  <c r="I346" i="7"/>
  <c r="G346" i="7"/>
  <c r="S135" i="13"/>
  <c r="AB136" i="13" s="1"/>
  <c r="M135" i="13"/>
  <c r="AX136" i="17" l="1"/>
  <c r="BA136" i="17" s="1"/>
  <c r="AY136" i="17"/>
  <c r="BB136" i="17" s="1"/>
  <c r="AX136" i="18"/>
  <c r="BA136" i="18" s="1"/>
  <c r="AZ136" i="18"/>
  <c r="BC136" i="18" s="1"/>
  <c r="AZ136" i="17"/>
  <c r="BC136" i="17" s="1"/>
  <c r="L346" i="19"/>
  <c r="G246" i="15" s="1"/>
  <c r="L346" i="20"/>
  <c r="G246" i="12" s="1"/>
  <c r="M136" i="18"/>
  <c r="P136" i="18" s="1"/>
  <c r="S136" i="18"/>
  <c r="AB137" i="18" s="1"/>
  <c r="BR136" i="17"/>
  <c r="BS137" i="17" s="1"/>
  <c r="K136" i="17"/>
  <c r="N136" i="17" s="1"/>
  <c r="Q136" i="17"/>
  <c r="Z137" i="17" s="1"/>
  <c r="Q136" i="18"/>
  <c r="Z137" i="18" s="1"/>
  <c r="K136" i="18"/>
  <c r="N136" i="18" s="1"/>
  <c r="BR136" i="18"/>
  <c r="BS137" i="18" s="1"/>
  <c r="L136" i="17"/>
  <c r="O136" i="17" s="1"/>
  <c r="R136" i="17"/>
  <c r="AA137" i="17" s="1"/>
  <c r="AY136" i="18"/>
  <c r="BB136" i="18" s="1"/>
  <c r="S136" i="17"/>
  <c r="AB137" i="17" s="1"/>
  <c r="M136" i="17"/>
  <c r="P136" i="17" s="1"/>
  <c r="R136" i="18"/>
  <c r="AA137" i="18" s="1"/>
  <c r="L136" i="18"/>
  <c r="O136" i="18" s="1"/>
  <c r="BW135" i="13"/>
  <c r="BB135" i="13"/>
  <c r="AU135" i="13"/>
  <c r="AX135" i="13" s="1"/>
  <c r="L346" i="7"/>
  <c r="P135" i="13"/>
  <c r="BO135" i="13"/>
  <c r="H135" i="13"/>
  <c r="BL135" i="13"/>
  <c r="R135" i="13"/>
  <c r="AA136" i="13" s="1"/>
  <c r="L135" i="13"/>
  <c r="BI172" i="13"/>
  <c r="BJ171" i="13"/>
  <c r="F347" i="7" l="1"/>
  <c r="F347" i="19"/>
  <c r="BD136" i="18"/>
  <c r="BH137" i="18"/>
  <c r="BH137" i="17"/>
  <c r="H246" i="12"/>
  <c r="I246" i="12" s="1"/>
  <c r="G246" i="16"/>
  <c r="H246" i="16" s="1"/>
  <c r="I246" i="16" s="1"/>
  <c r="H246" i="15"/>
  <c r="I246" i="15" s="1"/>
  <c r="BV135" i="13"/>
  <c r="BA135" i="13"/>
  <c r="BD135" i="13" s="1"/>
  <c r="BD135" i="17" s="1"/>
  <c r="AK136" i="13"/>
  <c r="AT136" i="13" s="1"/>
  <c r="K135" i="13"/>
  <c r="Q135" i="13"/>
  <c r="Z136" i="13" s="1"/>
  <c r="F346" i="20" s="1"/>
  <c r="BR135" i="13"/>
  <c r="BS136" i="13" s="1"/>
  <c r="O135" i="13"/>
  <c r="BK172" i="13"/>
  <c r="BV136" i="18" l="1"/>
  <c r="AS137" i="18" s="1"/>
  <c r="BW136" i="18"/>
  <c r="AT137" i="18" s="1"/>
  <c r="BU136" i="18"/>
  <c r="AR137" i="18" s="1"/>
  <c r="BW136" i="17"/>
  <c r="AT137" i="17" s="1"/>
  <c r="BU136" i="17"/>
  <c r="AR137" i="17" s="1"/>
  <c r="BV136" i="17"/>
  <c r="AS137" i="17" s="1"/>
  <c r="J247" i="16"/>
  <c r="J247" i="15"/>
  <c r="BU135" i="13"/>
  <c r="J247" i="12"/>
  <c r="AW136" i="13"/>
  <c r="AZ136" i="13" s="1"/>
  <c r="AJ136" i="13"/>
  <c r="AS136" i="13" s="1"/>
  <c r="BH136" i="13"/>
  <c r="BQ136" i="13"/>
  <c r="J136" i="13"/>
  <c r="BN136" i="13"/>
  <c r="N135" i="13"/>
  <c r="BJ172" i="13"/>
  <c r="H347" i="20" l="1"/>
  <c r="G347" i="20"/>
  <c r="K347" i="20"/>
  <c r="J347" i="20"/>
  <c r="I347" i="20"/>
  <c r="H347" i="19"/>
  <c r="J347" i="19"/>
  <c r="G347" i="19"/>
  <c r="I347" i="19"/>
  <c r="K347" i="19"/>
  <c r="J137" i="18"/>
  <c r="AW137" i="18"/>
  <c r="AK138" i="18" s="1"/>
  <c r="BN137" i="18"/>
  <c r="BQ137" i="18"/>
  <c r="BO137" i="17"/>
  <c r="AU137" i="17"/>
  <c r="AI138" i="17" s="1"/>
  <c r="BL137" i="17"/>
  <c r="H137" i="17"/>
  <c r="BP137" i="18"/>
  <c r="I137" i="18"/>
  <c r="BM137" i="18"/>
  <c r="AV137" i="18"/>
  <c r="AJ138" i="18" s="1"/>
  <c r="AU137" i="18"/>
  <c r="AI138" i="18" s="1"/>
  <c r="BO137" i="18"/>
  <c r="H137" i="18"/>
  <c r="BL137" i="18"/>
  <c r="BN137" i="17"/>
  <c r="BQ137" i="17"/>
  <c r="J137" i="17"/>
  <c r="AW137" i="17"/>
  <c r="AK138" i="17" s="1"/>
  <c r="AV137" i="17"/>
  <c r="AJ138" i="17" s="1"/>
  <c r="BP137" i="17"/>
  <c r="I137" i="17"/>
  <c r="BM137" i="17"/>
  <c r="BC136" i="13"/>
  <c r="AV136" i="13"/>
  <c r="AY136" i="13" s="1"/>
  <c r="AI136" i="13"/>
  <c r="AR136" i="13" s="1"/>
  <c r="BP136" i="13"/>
  <c r="I136" i="13"/>
  <c r="BM136" i="13"/>
  <c r="M136" i="13"/>
  <c r="S136" i="13"/>
  <c r="AB137" i="13" s="1"/>
  <c r="J347" i="7"/>
  <c r="H347" i="7"/>
  <c r="I347" i="7"/>
  <c r="G347" i="7"/>
  <c r="K347" i="7"/>
  <c r="AZ137" i="18" l="1"/>
  <c r="BC137" i="18" s="1"/>
  <c r="AX137" i="17"/>
  <c r="BA137" i="17" s="1"/>
  <c r="L347" i="19"/>
  <c r="G247" i="15" s="1"/>
  <c r="L347" i="20"/>
  <c r="G247" i="12" s="1"/>
  <c r="AZ137" i="17"/>
  <c r="BC137" i="17" s="1"/>
  <c r="AX137" i="18"/>
  <c r="BA137" i="18" s="1"/>
  <c r="L137" i="18"/>
  <c r="O137" i="18" s="1"/>
  <c r="R137" i="18"/>
  <c r="AA138" i="18" s="1"/>
  <c r="K137" i="17"/>
  <c r="N137" i="17" s="1"/>
  <c r="BR137" i="17"/>
  <c r="BS138" i="17" s="1"/>
  <c r="Q137" i="17"/>
  <c r="Z138" i="17" s="1"/>
  <c r="S137" i="18"/>
  <c r="AB138" i="18" s="1"/>
  <c r="M137" i="18"/>
  <c r="P137" i="18" s="1"/>
  <c r="S137" i="17"/>
  <c r="AB138" i="17" s="1"/>
  <c r="M137" i="17"/>
  <c r="P137" i="17" s="1"/>
  <c r="K137" i="18"/>
  <c r="N137" i="18" s="1"/>
  <c r="Q137" i="18"/>
  <c r="Z138" i="18" s="1"/>
  <c r="BR137" i="18"/>
  <c r="BS138" i="18" s="1"/>
  <c r="AY137" i="17"/>
  <c r="BB137" i="17" s="1"/>
  <c r="R137" i="17"/>
  <c r="AA138" i="17" s="1"/>
  <c r="L137" i="17"/>
  <c r="O137" i="17" s="1"/>
  <c r="AY137" i="18"/>
  <c r="BB137" i="18" s="1"/>
  <c r="BW136" i="13"/>
  <c r="BB136" i="13"/>
  <c r="AU136" i="13"/>
  <c r="AX136" i="13" s="1"/>
  <c r="L347" i="7"/>
  <c r="P136" i="13"/>
  <c r="L136" i="13"/>
  <c r="R136" i="13"/>
  <c r="AA137" i="13" s="1"/>
  <c r="BO136" i="13"/>
  <c r="H136" i="13"/>
  <c r="BL136" i="13"/>
  <c r="BI173" i="13"/>
  <c r="BK173" i="13"/>
  <c r="BJ173" i="13"/>
  <c r="F348" i="7" l="1"/>
  <c r="F348" i="19"/>
  <c r="BD137" i="18"/>
  <c r="BH138" i="17"/>
  <c r="BH138" i="18"/>
  <c r="H247" i="12"/>
  <c r="I247" i="12" s="1"/>
  <c r="H247" i="15"/>
  <c r="I247" i="15" s="1"/>
  <c r="G247" i="16"/>
  <c r="H247" i="16" s="1"/>
  <c r="I247" i="16" s="1"/>
  <c r="BV136" i="13"/>
  <c r="BA136" i="13"/>
  <c r="BD136" i="13" s="1"/>
  <c r="BD136" i="17" s="1"/>
  <c r="AK137" i="13"/>
  <c r="AT137" i="13" s="1"/>
  <c r="K136" i="13"/>
  <c r="Q136" i="13"/>
  <c r="Z137" i="13" s="1"/>
  <c r="F347" i="20" s="1"/>
  <c r="BR136" i="13"/>
  <c r="BS137" i="13" s="1"/>
  <c r="O136" i="13"/>
  <c r="BW137" i="18" l="1"/>
  <c r="AT138" i="18" s="1"/>
  <c r="BU137" i="18"/>
  <c r="AR138" i="18" s="1"/>
  <c r="BV137" i="18"/>
  <c r="AS138" i="18" s="1"/>
  <c r="BU137" i="17"/>
  <c r="AR138" i="17" s="1"/>
  <c r="BV137" i="17"/>
  <c r="AS138" i="17" s="1"/>
  <c r="BW137" i="17"/>
  <c r="AT138" i="17" s="1"/>
  <c r="J248" i="15"/>
  <c r="J248" i="16"/>
  <c r="BU136" i="13"/>
  <c r="J248" i="12"/>
  <c r="AW137" i="13"/>
  <c r="AZ137" i="13" s="1"/>
  <c r="AJ137" i="13"/>
  <c r="AS137" i="13" s="1"/>
  <c r="J137" i="13"/>
  <c r="BQ137" i="13"/>
  <c r="BN137" i="13"/>
  <c r="N136" i="13"/>
  <c r="BH137" i="13"/>
  <c r="I348" i="19" l="1"/>
  <c r="K348" i="19"/>
  <c r="J348" i="19"/>
  <c r="H348" i="19"/>
  <c r="G348" i="19"/>
  <c r="J348" i="20"/>
  <c r="K348" i="20"/>
  <c r="G348" i="20"/>
  <c r="H348" i="20"/>
  <c r="I348" i="20"/>
  <c r="BO138" i="18"/>
  <c r="H138" i="18"/>
  <c r="AU138" i="18"/>
  <c r="AI139" i="18" s="1"/>
  <c r="BL138" i="18"/>
  <c r="BO138" i="17"/>
  <c r="H138" i="17"/>
  <c r="AU138" i="17"/>
  <c r="AI139" i="17" s="1"/>
  <c r="BL138" i="17"/>
  <c r="I138" i="18"/>
  <c r="AV138" i="18"/>
  <c r="AJ139" i="18" s="1"/>
  <c r="BM138" i="18"/>
  <c r="BP138" i="18"/>
  <c r="AW138" i="18"/>
  <c r="AK139" i="18" s="1"/>
  <c r="J138" i="18"/>
  <c r="BQ138" i="18"/>
  <c r="BN138" i="18"/>
  <c r="AW138" i="17"/>
  <c r="AK139" i="17" s="1"/>
  <c r="J138" i="17"/>
  <c r="BQ138" i="17"/>
  <c r="BN138" i="17"/>
  <c r="BM138" i="17"/>
  <c r="I138" i="17"/>
  <c r="BP138" i="17"/>
  <c r="AV138" i="17"/>
  <c r="AJ139" i="17" s="1"/>
  <c r="BC137" i="13"/>
  <c r="AV137" i="13"/>
  <c r="AY137" i="13" s="1"/>
  <c r="AI137" i="13"/>
  <c r="AR137" i="13" s="1"/>
  <c r="K348" i="7"/>
  <c r="I348" i="7"/>
  <c r="H348" i="7"/>
  <c r="G348" i="7"/>
  <c r="J348" i="7"/>
  <c r="M137" i="13"/>
  <c r="S137" i="13"/>
  <c r="AB138" i="13" s="1"/>
  <c r="BP137" i="13"/>
  <c r="I137" i="13"/>
  <c r="BM137" i="13"/>
  <c r="BI174" i="13"/>
  <c r="BK174" i="13"/>
  <c r="BJ174" i="13"/>
  <c r="AZ138" i="17" l="1"/>
  <c r="BC138" i="17" s="1"/>
  <c r="AZ138" i="18"/>
  <c r="BC138" i="18" s="1"/>
  <c r="AX138" i="18"/>
  <c r="BA138" i="18" s="1"/>
  <c r="AX138" i="17"/>
  <c r="BA138" i="17" s="1"/>
  <c r="L348" i="20"/>
  <c r="G248" i="12" s="1"/>
  <c r="L348" i="19"/>
  <c r="G248" i="15" s="1"/>
  <c r="M138" i="18"/>
  <c r="P138" i="18" s="1"/>
  <c r="S138" i="18"/>
  <c r="AB139" i="18" s="1"/>
  <c r="S138" i="17"/>
  <c r="AB139" i="17" s="1"/>
  <c r="M138" i="17"/>
  <c r="P138" i="17" s="1"/>
  <c r="BR138" i="18"/>
  <c r="BS139" i="18" s="1"/>
  <c r="K138" i="18"/>
  <c r="N138" i="18" s="1"/>
  <c r="Q138" i="18"/>
  <c r="Z139" i="18" s="1"/>
  <c r="L138" i="17"/>
  <c r="O138" i="17" s="1"/>
  <c r="R138" i="17"/>
  <c r="AA139" i="17" s="1"/>
  <c r="L138" i="18"/>
  <c r="O138" i="18" s="1"/>
  <c r="R138" i="18"/>
  <c r="AA139" i="18" s="1"/>
  <c r="BR138" i="17"/>
  <c r="BS139" i="17" s="1"/>
  <c r="K138" i="17"/>
  <c r="N138" i="17" s="1"/>
  <c r="Q138" i="17"/>
  <c r="Z139" i="17" s="1"/>
  <c r="AY138" i="17"/>
  <c r="BB138" i="17" s="1"/>
  <c r="AY138" i="18"/>
  <c r="BB138" i="18" s="1"/>
  <c r="BW137" i="13"/>
  <c r="BB137" i="13"/>
  <c r="AU137" i="13"/>
  <c r="AX137" i="13" s="1"/>
  <c r="BO137" i="13"/>
  <c r="H137" i="13"/>
  <c r="BL137" i="13"/>
  <c r="R137" i="13"/>
  <c r="AA138" i="13" s="1"/>
  <c r="L137" i="13"/>
  <c r="P137" i="13"/>
  <c r="L348" i="7"/>
  <c r="F349" i="7" l="1"/>
  <c r="F349" i="19"/>
  <c r="BD138" i="18"/>
  <c r="BH139" i="17"/>
  <c r="BH139" i="18"/>
  <c r="H248" i="12"/>
  <c r="I248" i="12" s="1"/>
  <c r="H248" i="15"/>
  <c r="I248" i="15" s="1"/>
  <c r="G248" i="16"/>
  <c r="H248" i="16" s="1"/>
  <c r="I248" i="16" s="1"/>
  <c r="BV137" i="13"/>
  <c r="BA137" i="13"/>
  <c r="BD137" i="13" s="1"/>
  <c r="BD137" i="17" s="1"/>
  <c r="AK138" i="13"/>
  <c r="AT138" i="13" s="1"/>
  <c r="O137" i="13"/>
  <c r="K137" i="13"/>
  <c r="BR137" i="13"/>
  <c r="BS138" i="13" s="1"/>
  <c r="Q137" i="13"/>
  <c r="Z138" i="13" s="1"/>
  <c r="F348" i="20" s="1"/>
  <c r="BI175" i="13"/>
  <c r="BU138" i="18" l="1"/>
  <c r="AR139" i="18" s="1"/>
  <c r="BW138" i="18"/>
  <c r="AT139" i="18" s="1"/>
  <c r="BV138" i="18"/>
  <c r="AS139" i="18" s="1"/>
  <c r="BU138" i="17"/>
  <c r="AR139" i="17" s="1"/>
  <c r="BW138" i="17"/>
  <c r="AT139" i="17" s="1"/>
  <c r="BV138" i="17"/>
  <c r="AS139" i="17" s="1"/>
  <c r="J249" i="16"/>
  <c r="J249" i="15"/>
  <c r="BU137" i="13"/>
  <c r="J249" i="12"/>
  <c r="AW138" i="13"/>
  <c r="AZ138" i="13" s="1"/>
  <c r="AJ138" i="13"/>
  <c r="AS138" i="13" s="1"/>
  <c r="N137" i="13"/>
  <c r="BH138" i="13"/>
  <c r="BQ138" i="13"/>
  <c r="J138" i="13"/>
  <c r="BN138" i="13"/>
  <c r="BK175" i="13"/>
  <c r="K349" i="19" l="1"/>
  <c r="J349" i="19"/>
  <c r="I349" i="19"/>
  <c r="G349" i="19"/>
  <c r="H349" i="19"/>
  <c r="I349" i="20"/>
  <c r="G349" i="20"/>
  <c r="K349" i="20"/>
  <c r="H349" i="20"/>
  <c r="J349" i="20"/>
  <c r="H139" i="17"/>
  <c r="AU139" i="17"/>
  <c r="AI140" i="17" s="1"/>
  <c r="BL139" i="17"/>
  <c r="BO139" i="17"/>
  <c r="BO139" i="18"/>
  <c r="H139" i="18"/>
  <c r="AU139" i="18"/>
  <c r="AI140" i="18" s="1"/>
  <c r="BL139" i="18"/>
  <c r="BM139" i="17"/>
  <c r="AV139" i="17"/>
  <c r="AJ140" i="17" s="1"/>
  <c r="I139" i="17"/>
  <c r="BP139" i="17"/>
  <c r="AW139" i="18"/>
  <c r="AK140" i="18" s="1"/>
  <c r="BN139" i="18"/>
  <c r="BQ139" i="18"/>
  <c r="J139" i="18"/>
  <c r="BQ139" i="17"/>
  <c r="J139" i="17"/>
  <c r="BN139" i="17"/>
  <c r="AW139" i="17"/>
  <c r="AK140" i="17" s="1"/>
  <c r="BM139" i="18"/>
  <c r="I139" i="18"/>
  <c r="AV139" i="18"/>
  <c r="AJ140" i="18" s="1"/>
  <c r="BP139" i="18"/>
  <c r="BC138" i="13"/>
  <c r="AV138" i="13"/>
  <c r="AY138" i="13" s="1"/>
  <c r="AI138" i="13"/>
  <c r="AR138" i="13" s="1"/>
  <c r="M138" i="13"/>
  <c r="S138" i="13"/>
  <c r="AB139" i="13" s="1"/>
  <c r="BP138" i="13"/>
  <c r="I138" i="13"/>
  <c r="BM138" i="13"/>
  <c r="J349" i="7"/>
  <c r="H349" i="7"/>
  <c r="G349" i="7"/>
  <c r="I349" i="7"/>
  <c r="K349" i="7"/>
  <c r="BJ175" i="13"/>
  <c r="BI176" i="13"/>
  <c r="AZ139" i="18" l="1"/>
  <c r="BC139" i="18" s="1"/>
  <c r="AY139" i="18"/>
  <c r="BB139" i="18" s="1"/>
  <c r="AZ139" i="17"/>
  <c r="BC139" i="17" s="1"/>
  <c r="AY139" i="17"/>
  <c r="BB139" i="17" s="1"/>
  <c r="AX139" i="18"/>
  <c r="BA139" i="18" s="1"/>
  <c r="L349" i="20"/>
  <c r="G249" i="12" s="1"/>
  <c r="L349" i="19"/>
  <c r="G249" i="15" s="1"/>
  <c r="S139" i="17"/>
  <c r="AB140" i="17" s="1"/>
  <c r="M139" i="17"/>
  <c r="P139" i="17" s="1"/>
  <c r="R139" i="17"/>
  <c r="AA140" i="17" s="1"/>
  <c r="L139" i="17"/>
  <c r="O139" i="17" s="1"/>
  <c r="K139" i="17"/>
  <c r="N139" i="17" s="1"/>
  <c r="BR139" i="17"/>
  <c r="BS140" i="17" s="1"/>
  <c r="Q139" i="17"/>
  <c r="Z140" i="17" s="1"/>
  <c r="AX139" i="17"/>
  <c r="BA139" i="17" s="1"/>
  <c r="R139" i="18"/>
  <c r="AA140" i="18" s="1"/>
  <c r="L139" i="18"/>
  <c r="O139" i="18" s="1"/>
  <c r="S139" i="18"/>
  <c r="AB140" i="18" s="1"/>
  <c r="M139" i="18"/>
  <c r="P139" i="18" s="1"/>
  <c r="K139" i="18"/>
  <c r="N139" i="18" s="1"/>
  <c r="Q139" i="18"/>
  <c r="Z140" i="18" s="1"/>
  <c r="BR139" i="18"/>
  <c r="BS140" i="18" s="1"/>
  <c r="BW138" i="13"/>
  <c r="BB138" i="13"/>
  <c r="AU138" i="13"/>
  <c r="AX138" i="13" s="1"/>
  <c r="BO138" i="13"/>
  <c r="H138" i="13"/>
  <c r="BL138" i="13"/>
  <c r="L138" i="13"/>
  <c r="R138" i="13"/>
  <c r="AA139" i="13" s="1"/>
  <c r="L349" i="7"/>
  <c r="P138" i="13"/>
  <c r="BK176" i="13"/>
  <c r="F350" i="7" l="1"/>
  <c r="F350" i="19"/>
  <c r="BD139" i="18"/>
  <c r="BH140" i="18"/>
  <c r="BH140" i="17"/>
  <c r="H249" i="12"/>
  <c r="I249" i="12" s="1"/>
  <c r="G249" i="16"/>
  <c r="H249" i="16" s="1"/>
  <c r="I249" i="16" s="1"/>
  <c r="H249" i="15"/>
  <c r="I249" i="15" s="1"/>
  <c r="BV138" i="13"/>
  <c r="BA138" i="13"/>
  <c r="BD138" i="13" s="1"/>
  <c r="BD138" i="17" s="1"/>
  <c r="AK139" i="13"/>
  <c r="AT139" i="13" s="1"/>
  <c r="O138" i="13"/>
  <c r="BR138" i="13"/>
  <c r="BS139" i="13" s="1"/>
  <c r="K138" i="13"/>
  <c r="Q138" i="13"/>
  <c r="Z139" i="13" s="1"/>
  <c r="F349" i="20" s="1"/>
  <c r="BU139" i="18" l="1"/>
  <c r="AR140" i="18" s="1"/>
  <c r="BV139" i="18"/>
  <c r="AS140" i="18" s="1"/>
  <c r="BW139" i="18"/>
  <c r="AT140" i="18" s="1"/>
  <c r="BV139" i="17"/>
  <c r="AS140" i="17" s="1"/>
  <c r="BU139" i="17"/>
  <c r="AR140" i="17" s="1"/>
  <c r="BW139" i="17"/>
  <c r="AT140" i="17" s="1"/>
  <c r="J250" i="16"/>
  <c r="J250" i="15"/>
  <c r="BU138" i="13"/>
  <c r="J250" i="12"/>
  <c r="AW139" i="13"/>
  <c r="AZ139" i="13" s="1"/>
  <c r="AJ139" i="13"/>
  <c r="AS139" i="13" s="1"/>
  <c r="BH139" i="13"/>
  <c r="N138" i="13"/>
  <c r="BQ139" i="13"/>
  <c r="J139" i="13"/>
  <c r="BN139" i="13"/>
  <c r="BJ176" i="13"/>
  <c r="I350" i="19" l="1"/>
  <c r="K350" i="19"/>
  <c r="H350" i="19"/>
  <c r="G350" i="19"/>
  <c r="J350" i="19"/>
  <c r="H350" i="20"/>
  <c r="K350" i="20"/>
  <c r="J350" i="20"/>
  <c r="G350" i="20"/>
  <c r="I350" i="20"/>
  <c r="AU140" i="17"/>
  <c r="AI141" i="17" s="1"/>
  <c r="BO140" i="17"/>
  <c r="H140" i="17"/>
  <c r="BL140" i="17"/>
  <c r="BN140" i="17"/>
  <c r="AW140" i="17"/>
  <c r="AK141" i="17" s="1"/>
  <c r="BQ140" i="17"/>
  <c r="J140" i="17"/>
  <c r="AV140" i="18"/>
  <c r="AJ141" i="18" s="1"/>
  <c r="BM140" i="18"/>
  <c r="BP140" i="18"/>
  <c r="I140" i="18"/>
  <c r="BQ140" i="18"/>
  <c r="AW140" i="18"/>
  <c r="AK141" i="18" s="1"/>
  <c r="BN140" i="18"/>
  <c r="J140" i="18"/>
  <c r="AU140" i="18"/>
  <c r="AI141" i="18" s="1"/>
  <c r="BL140" i="18"/>
  <c r="BO140" i="18"/>
  <c r="H140" i="18"/>
  <c r="BP140" i="17"/>
  <c r="BM140" i="17"/>
  <c r="I140" i="17"/>
  <c r="AV140" i="17"/>
  <c r="AJ141" i="17" s="1"/>
  <c r="BC139" i="13"/>
  <c r="AV139" i="13"/>
  <c r="AY139" i="13" s="1"/>
  <c r="AI139" i="13"/>
  <c r="AR139" i="13" s="1"/>
  <c r="K350" i="7"/>
  <c r="G350" i="7"/>
  <c r="J350" i="7"/>
  <c r="H350" i="7"/>
  <c r="I350" i="7"/>
  <c r="BP139" i="13"/>
  <c r="I139" i="13"/>
  <c r="BM139" i="13"/>
  <c r="M139" i="13"/>
  <c r="S139" i="13"/>
  <c r="AB140" i="13" s="1"/>
  <c r="AX140" i="17" l="1"/>
  <c r="BA140" i="17" s="1"/>
  <c r="AY140" i="18"/>
  <c r="BB140" i="18" s="1"/>
  <c r="AZ140" i="17"/>
  <c r="BC140" i="17" s="1"/>
  <c r="L350" i="20"/>
  <c r="G250" i="12" s="1"/>
  <c r="AY140" i="17"/>
  <c r="BB140" i="17" s="1"/>
  <c r="L350" i="19"/>
  <c r="G250" i="15" s="1"/>
  <c r="M140" i="17"/>
  <c r="P140" i="17" s="1"/>
  <c r="S140" i="17"/>
  <c r="AB141" i="17" s="1"/>
  <c r="L140" i="18"/>
  <c r="O140" i="18" s="1"/>
  <c r="R140" i="18"/>
  <c r="AA141" i="18" s="1"/>
  <c r="Q140" i="17"/>
  <c r="Z141" i="17" s="1"/>
  <c r="BR140" i="17"/>
  <c r="BS141" i="17" s="1"/>
  <c r="K140" i="17"/>
  <c r="N140" i="17" s="1"/>
  <c r="AZ140" i="18"/>
  <c r="BC140" i="18" s="1"/>
  <c r="Q140" i="18"/>
  <c r="Z141" i="18" s="1"/>
  <c r="BR140" i="18"/>
  <c r="BS141" i="18" s="1"/>
  <c r="K140" i="18"/>
  <c r="N140" i="18" s="1"/>
  <c r="R140" i="17"/>
  <c r="AA141" i="17" s="1"/>
  <c r="L140" i="17"/>
  <c r="O140" i="17" s="1"/>
  <c r="S140" i="18"/>
  <c r="AB141" i="18" s="1"/>
  <c r="M140" i="18"/>
  <c r="P140" i="18" s="1"/>
  <c r="AX140" i="18"/>
  <c r="BA140" i="18" s="1"/>
  <c r="BW139" i="13"/>
  <c r="BB139" i="13"/>
  <c r="AU139" i="13"/>
  <c r="AX139" i="13" s="1"/>
  <c r="P139" i="13"/>
  <c r="H139" i="13"/>
  <c r="BO139" i="13"/>
  <c r="BL139" i="13"/>
  <c r="L139" i="13"/>
  <c r="R139" i="13"/>
  <c r="AA140" i="13" s="1"/>
  <c r="L350" i="7"/>
  <c r="BK177" i="13"/>
  <c r="BI177" i="13"/>
  <c r="BD140" i="18" l="1"/>
  <c r="F351" i="7"/>
  <c r="F351" i="19"/>
  <c r="BH141" i="17"/>
  <c r="BH141" i="18"/>
  <c r="H250" i="12"/>
  <c r="I250" i="12" s="1"/>
  <c r="G250" i="16"/>
  <c r="H250" i="16" s="1"/>
  <c r="I250" i="16" s="1"/>
  <c r="H250" i="15"/>
  <c r="I250" i="15" s="1"/>
  <c r="BV139" i="13"/>
  <c r="BA139" i="13"/>
  <c r="BD139" i="13" s="1"/>
  <c r="BD139" i="17" s="1"/>
  <c r="AK140" i="13"/>
  <c r="AT140" i="13" s="1"/>
  <c r="O139" i="13"/>
  <c r="Q139" i="13"/>
  <c r="Z140" i="13" s="1"/>
  <c r="F350" i="20" s="1"/>
  <c r="BR139" i="13"/>
  <c r="BS140" i="13" s="1"/>
  <c r="K139" i="13"/>
  <c r="BJ177" i="13"/>
  <c r="BV140" i="18" l="1"/>
  <c r="AS141" i="18" s="1"/>
  <c r="BW140" i="18"/>
  <c r="AT141" i="18" s="1"/>
  <c r="BU140" i="18"/>
  <c r="AR141" i="18" s="1"/>
  <c r="BW140" i="17"/>
  <c r="AT141" i="17" s="1"/>
  <c r="BV140" i="17"/>
  <c r="AS141" i="17" s="1"/>
  <c r="BU140" i="17"/>
  <c r="AR141" i="17" s="1"/>
  <c r="J251" i="15"/>
  <c r="J251" i="16"/>
  <c r="BU139" i="13"/>
  <c r="J251" i="12"/>
  <c r="AW140" i="13"/>
  <c r="AZ140" i="13" s="1"/>
  <c r="AJ140" i="13"/>
  <c r="AS140" i="13" s="1"/>
  <c r="N139" i="13"/>
  <c r="J140" i="13"/>
  <c r="BQ140" i="13"/>
  <c r="BN140" i="13"/>
  <c r="BH140" i="13"/>
  <c r="BI178" i="13"/>
  <c r="J351" i="19" l="1"/>
  <c r="K351" i="19"/>
  <c r="H351" i="19"/>
  <c r="G351" i="19"/>
  <c r="I351" i="19"/>
  <c r="H351" i="20"/>
  <c r="K351" i="20"/>
  <c r="I351" i="20"/>
  <c r="G351" i="20"/>
  <c r="J351" i="20"/>
  <c r="H141" i="18"/>
  <c r="AU141" i="18"/>
  <c r="AI142" i="18" s="1"/>
  <c r="BL141" i="18"/>
  <c r="BO141" i="18"/>
  <c r="BQ141" i="18"/>
  <c r="AW141" i="18"/>
  <c r="AK142" i="18" s="1"/>
  <c r="BN141" i="18"/>
  <c r="J141" i="18"/>
  <c r="AU141" i="17"/>
  <c r="AI142" i="17" s="1"/>
  <c r="BO141" i="17"/>
  <c r="H141" i="17"/>
  <c r="BL141" i="17"/>
  <c r="BQ141" i="17"/>
  <c r="BN141" i="17"/>
  <c r="J141" i="17"/>
  <c r="AW141" i="17"/>
  <c r="AK142" i="17" s="1"/>
  <c r="I141" i="18"/>
  <c r="BP141" i="18"/>
  <c r="AV141" i="18"/>
  <c r="AJ142" i="18" s="1"/>
  <c r="BM141" i="18"/>
  <c r="BM141" i="17"/>
  <c r="I141" i="17"/>
  <c r="BP141" i="17"/>
  <c r="AV141" i="17"/>
  <c r="AJ142" i="17" s="1"/>
  <c r="BC140" i="13"/>
  <c r="AV140" i="13"/>
  <c r="AY140" i="13" s="1"/>
  <c r="AI140" i="13"/>
  <c r="AR140" i="13" s="1"/>
  <c r="BP140" i="13"/>
  <c r="I140" i="13"/>
  <c r="BM140" i="13"/>
  <c r="M140" i="13"/>
  <c r="S140" i="13"/>
  <c r="AB141" i="13" s="1"/>
  <c r="G351" i="7"/>
  <c r="I351" i="7"/>
  <c r="K351" i="7"/>
  <c r="J351" i="7"/>
  <c r="H351" i="7"/>
  <c r="BK178" i="13"/>
  <c r="AZ141" i="17" l="1"/>
  <c r="BC141" i="17" s="1"/>
  <c r="AX141" i="17"/>
  <c r="BA141" i="17" s="1"/>
  <c r="L351" i="20"/>
  <c r="G251" i="12" s="1"/>
  <c r="L351" i="19"/>
  <c r="G251" i="15" s="1"/>
  <c r="AY141" i="18"/>
  <c r="BB141" i="18" s="1"/>
  <c r="AZ141" i="18"/>
  <c r="BC141" i="18" s="1"/>
  <c r="BR141" i="17"/>
  <c r="BS142" i="17" s="1"/>
  <c r="K141" i="17"/>
  <c r="N141" i="17" s="1"/>
  <c r="Q141" i="17"/>
  <c r="Z142" i="17" s="1"/>
  <c r="Q141" i="18"/>
  <c r="Z142" i="18" s="1"/>
  <c r="BR141" i="18"/>
  <c r="BS142" i="18" s="1"/>
  <c r="K141" i="18"/>
  <c r="N141" i="18" s="1"/>
  <c r="R141" i="18"/>
  <c r="AA142" i="18" s="1"/>
  <c r="L141" i="18"/>
  <c r="O141" i="18" s="1"/>
  <c r="S141" i="17"/>
  <c r="AB142" i="17" s="1"/>
  <c r="M141" i="17"/>
  <c r="P141" i="17" s="1"/>
  <c r="S141" i="18"/>
  <c r="AB142" i="18" s="1"/>
  <c r="M141" i="18"/>
  <c r="P141" i="18" s="1"/>
  <c r="AY141" i="17"/>
  <c r="BB141" i="17" s="1"/>
  <c r="AX141" i="18"/>
  <c r="BA141" i="18" s="1"/>
  <c r="L141" i="17"/>
  <c r="O141" i="17" s="1"/>
  <c r="R141" i="17"/>
  <c r="AA142" i="17" s="1"/>
  <c r="BW140" i="13"/>
  <c r="BB140" i="13"/>
  <c r="AU140" i="13"/>
  <c r="AX140" i="13" s="1"/>
  <c r="L140" i="13"/>
  <c r="R140" i="13"/>
  <c r="AA141" i="13" s="1"/>
  <c r="L351" i="7"/>
  <c r="P140" i="13"/>
  <c r="BO140" i="13"/>
  <c r="BL140" i="13"/>
  <c r="H140" i="13"/>
  <c r="BJ178" i="13"/>
  <c r="BI179" i="13"/>
  <c r="F352" i="7" l="1"/>
  <c r="F352" i="19"/>
  <c r="BD141" i="18"/>
  <c r="BH142" i="17"/>
  <c r="BH142" i="18"/>
  <c r="H251" i="12"/>
  <c r="I251" i="12" s="1"/>
  <c r="H251" i="15"/>
  <c r="I251" i="15" s="1"/>
  <c r="G251" i="16"/>
  <c r="H251" i="16" s="1"/>
  <c r="I251" i="16" s="1"/>
  <c r="BV140" i="13"/>
  <c r="BA140" i="13"/>
  <c r="BD140" i="13" s="1"/>
  <c r="BD140" i="17" s="1"/>
  <c r="AK141" i="13"/>
  <c r="AT141" i="13" s="1"/>
  <c r="K140" i="13"/>
  <c r="Q140" i="13"/>
  <c r="Z141" i="13" s="1"/>
  <c r="F351" i="20" s="1"/>
  <c r="BR140" i="13"/>
  <c r="BS141" i="13" s="1"/>
  <c r="O140" i="13"/>
  <c r="BJ179" i="13"/>
  <c r="BW141" i="18" l="1"/>
  <c r="AT142" i="18" s="1"/>
  <c r="BV141" i="18"/>
  <c r="AS142" i="18" s="1"/>
  <c r="BU141" i="18"/>
  <c r="AR142" i="18" s="1"/>
  <c r="BU141" i="17"/>
  <c r="AR142" i="17" s="1"/>
  <c r="BV141" i="17"/>
  <c r="AS142" i="17" s="1"/>
  <c r="BW141" i="17"/>
  <c r="AT142" i="17" s="1"/>
  <c r="J252" i="15"/>
  <c r="J252" i="16"/>
  <c r="BU140" i="13"/>
  <c r="J252" i="12"/>
  <c r="AW141" i="13"/>
  <c r="AZ141" i="13" s="1"/>
  <c r="AJ141" i="13"/>
  <c r="AS141" i="13" s="1"/>
  <c r="BQ141" i="13"/>
  <c r="J141" i="13"/>
  <c r="BN141" i="13"/>
  <c r="N140" i="13"/>
  <c r="BH141" i="13"/>
  <c r="BK179" i="13"/>
  <c r="G352" i="19" l="1"/>
  <c r="J352" i="19"/>
  <c r="H352" i="19"/>
  <c r="I352" i="19"/>
  <c r="K352" i="19"/>
  <c r="K352" i="20"/>
  <c r="J352" i="20"/>
  <c r="G352" i="20"/>
  <c r="I352" i="20"/>
  <c r="H352" i="20"/>
  <c r="BO142" i="18"/>
  <c r="H142" i="18"/>
  <c r="AU142" i="18"/>
  <c r="AI143" i="18" s="1"/>
  <c r="BL142" i="18"/>
  <c r="BQ142" i="18"/>
  <c r="J142" i="18"/>
  <c r="AW142" i="18"/>
  <c r="AK143" i="18" s="1"/>
  <c r="BN142" i="18"/>
  <c r="H142" i="17"/>
  <c r="AU142" i="17"/>
  <c r="AI143" i="17" s="1"/>
  <c r="BO142" i="17"/>
  <c r="BL142" i="17"/>
  <c r="AW142" i="17"/>
  <c r="AK143" i="17" s="1"/>
  <c r="BQ142" i="17"/>
  <c r="BN142" i="17"/>
  <c r="J142" i="17"/>
  <c r="I142" i="17"/>
  <c r="AV142" i="17"/>
  <c r="AJ143" i="17" s="1"/>
  <c r="BP142" i="17"/>
  <c r="BM142" i="17"/>
  <c r="AV142" i="18"/>
  <c r="AJ143" i="18" s="1"/>
  <c r="BM142" i="18"/>
  <c r="BP142" i="18"/>
  <c r="I142" i="18"/>
  <c r="BC141" i="13"/>
  <c r="AV141" i="13"/>
  <c r="AY141" i="13" s="1"/>
  <c r="AI141" i="13"/>
  <c r="AR141" i="13" s="1"/>
  <c r="S141" i="13"/>
  <c r="AB142" i="13" s="1"/>
  <c r="M141" i="13"/>
  <c r="BP141" i="13"/>
  <c r="I141" i="13"/>
  <c r="BM141" i="13"/>
  <c r="H352" i="7"/>
  <c r="K352" i="7"/>
  <c r="J352" i="7"/>
  <c r="G352" i="7"/>
  <c r="I352" i="7"/>
  <c r="AY142" i="18" l="1"/>
  <c r="BB142" i="18" s="1"/>
  <c r="AY142" i="17"/>
  <c r="BB142" i="17" s="1"/>
  <c r="AX142" i="17"/>
  <c r="BA142" i="17" s="1"/>
  <c r="L352" i="20"/>
  <c r="G252" i="12" s="1"/>
  <c r="L352" i="19"/>
  <c r="G252" i="15" s="1"/>
  <c r="AZ142" i="17"/>
  <c r="BC142" i="17" s="1"/>
  <c r="R142" i="18"/>
  <c r="AA143" i="18" s="1"/>
  <c r="L142" i="18"/>
  <c r="O142" i="18" s="1"/>
  <c r="R142" i="17"/>
  <c r="AA143" i="17" s="1"/>
  <c r="L142" i="17"/>
  <c r="O142" i="17" s="1"/>
  <c r="Q142" i="18"/>
  <c r="Z143" i="18" s="1"/>
  <c r="BR142" i="18"/>
  <c r="BS143" i="18" s="1"/>
  <c r="K142" i="18"/>
  <c r="N142" i="18" s="1"/>
  <c r="K142" i="17"/>
  <c r="N142" i="17" s="1"/>
  <c r="Q142" i="17"/>
  <c r="Z143" i="17" s="1"/>
  <c r="BR142" i="17"/>
  <c r="BS143" i="17" s="1"/>
  <c r="M142" i="17"/>
  <c r="P142" i="17" s="1"/>
  <c r="S142" i="17"/>
  <c r="AB143" i="17" s="1"/>
  <c r="S142" i="18"/>
  <c r="AB143" i="18" s="1"/>
  <c r="M142" i="18"/>
  <c r="P142" i="18" s="1"/>
  <c r="AZ142" i="18"/>
  <c r="BC142" i="18" s="1"/>
  <c r="AX142" i="18"/>
  <c r="BA142" i="18" s="1"/>
  <c r="BW141" i="13"/>
  <c r="BB141" i="13"/>
  <c r="AU141" i="13"/>
  <c r="AX141" i="13" s="1"/>
  <c r="L352" i="7"/>
  <c r="R141" i="13"/>
  <c r="AA142" i="13" s="1"/>
  <c r="L141" i="13"/>
  <c r="BO141" i="13"/>
  <c r="H141" i="13"/>
  <c r="BL141" i="13"/>
  <c r="P141" i="13"/>
  <c r="BI180" i="13"/>
  <c r="BK180" i="13"/>
  <c r="BJ180" i="13"/>
  <c r="F353" i="7" l="1"/>
  <c r="F353" i="19"/>
  <c r="BH143" i="18"/>
  <c r="BD142" i="18"/>
  <c r="BH143" i="17"/>
  <c r="H252" i="12"/>
  <c r="I252" i="12" s="1"/>
  <c r="H252" i="15"/>
  <c r="I252" i="15" s="1"/>
  <c r="G252" i="16"/>
  <c r="H252" i="16" s="1"/>
  <c r="I252" i="16" s="1"/>
  <c r="BV141" i="13"/>
  <c r="BA141" i="13"/>
  <c r="BD141" i="13" s="1"/>
  <c r="BD141" i="17" s="1"/>
  <c r="AK142" i="13"/>
  <c r="AT142" i="13" s="1"/>
  <c r="O141" i="13"/>
  <c r="Q141" i="13"/>
  <c r="Z142" i="13" s="1"/>
  <c r="F352" i="20" s="1"/>
  <c r="K141" i="13"/>
  <c r="BR141" i="13"/>
  <c r="BS142" i="13" s="1"/>
  <c r="BU142" i="18" l="1"/>
  <c r="AR143" i="18" s="1"/>
  <c r="BV142" i="18"/>
  <c r="AS143" i="18" s="1"/>
  <c r="BW142" i="18"/>
  <c r="AT143" i="18" s="1"/>
  <c r="BU142" i="17"/>
  <c r="AR143" i="17" s="1"/>
  <c r="BV142" i="17"/>
  <c r="AS143" i="17" s="1"/>
  <c r="BW142" i="17"/>
  <c r="AT143" i="17" s="1"/>
  <c r="J253" i="15"/>
  <c r="J253" i="16"/>
  <c r="BU141" i="13"/>
  <c r="J253" i="12"/>
  <c r="AW142" i="13"/>
  <c r="AZ142" i="13" s="1"/>
  <c r="AJ142" i="13"/>
  <c r="AS142" i="13" s="1"/>
  <c r="BQ142" i="13"/>
  <c r="J142" i="13"/>
  <c r="BN142" i="13"/>
  <c r="BH142" i="13"/>
  <c r="N141" i="13"/>
  <c r="H353" i="19" l="1"/>
  <c r="K353" i="19"/>
  <c r="G353" i="19"/>
  <c r="I353" i="19"/>
  <c r="J353" i="19"/>
  <c r="G353" i="20"/>
  <c r="J353" i="20"/>
  <c r="I353" i="20"/>
  <c r="H353" i="20"/>
  <c r="K353" i="20"/>
  <c r="BL143" i="18"/>
  <c r="H143" i="18"/>
  <c r="AU143" i="18"/>
  <c r="AI144" i="18" s="1"/>
  <c r="BO143" i="18"/>
  <c r="AW143" i="18"/>
  <c r="AK144" i="18" s="1"/>
  <c r="BN143" i="18"/>
  <c r="BQ143" i="18"/>
  <c r="J143" i="18"/>
  <c r="H143" i="17"/>
  <c r="BL143" i="17"/>
  <c r="BO143" i="17"/>
  <c r="AU143" i="17"/>
  <c r="AI144" i="17" s="1"/>
  <c r="AW143" i="17"/>
  <c r="AK144" i="17" s="1"/>
  <c r="BN143" i="17"/>
  <c r="J143" i="17"/>
  <c r="BQ143" i="17"/>
  <c r="AV143" i="18"/>
  <c r="AJ144" i="18" s="1"/>
  <c r="BP143" i="18"/>
  <c r="I143" i="18"/>
  <c r="BM143" i="18"/>
  <c r="AV143" i="17"/>
  <c r="AJ144" i="17" s="1"/>
  <c r="BM143" i="17"/>
  <c r="BP143" i="17"/>
  <c r="I143" i="17"/>
  <c r="BC142" i="13"/>
  <c r="AV142" i="13"/>
  <c r="AY142" i="13" s="1"/>
  <c r="AI142" i="13"/>
  <c r="AR142" i="13" s="1"/>
  <c r="H353" i="7"/>
  <c r="J353" i="7"/>
  <c r="G353" i="7"/>
  <c r="K353" i="7"/>
  <c r="I353" i="7"/>
  <c r="M142" i="13"/>
  <c r="S142" i="13"/>
  <c r="AB143" i="13" s="1"/>
  <c r="I142" i="13"/>
  <c r="BP142" i="13"/>
  <c r="BM142" i="13"/>
  <c r="BJ181" i="13"/>
  <c r="BK181" i="13"/>
  <c r="BI181" i="13"/>
  <c r="AY143" i="18" l="1"/>
  <c r="BB143" i="18" s="1"/>
  <c r="AZ143" i="18"/>
  <c r="BC143" i="18" s="1"/>
  <c r="AZ143" i="17"/>
  <c r="BC143" i="17" s="1"/>
  <c r="AY143" i="17"/>
  <c r="BB143" i="17" s="1"/>
  <c r="L353" i="20"/>
  <c r="G253" i="12" s="1"/>
  <c r="L353" i="19"/>
  <c r="G253" i="15" s="1"/>
  <c r="AX143" i="17"/>
  <c r="BA143" i="17" s="1"/>
  <c r="L143" i="17"/>
  <c r="O143" i="17" s="1"/>
  <c r="R143" i="17"/>
  <c r="AA144" i="17" s="1"/>
  <c r="M143" i="18"/>
  <c r="P143" i="18" s="1"/>
  <c r="S143" i="18"/>
  <c r="AB144" i="18" s="1"/>
  <c r="M143" i="17"/>
  <c r="P143" i="17" s="1"/>
  <c r="S143" i="17"/>
  <c r="AB144" i="17" s="1"/>
  <c r="K143" i="18"/>
  <c r="N143" i="18" s="1"/>
  <c r="Q143" i="18"/>
  <c r="Z144" i="18" s="1"/>
  <c r="BR143" i="18"/>
  <c r="BS144" i="18" s="1"/>
  <c r="AX143" i="18"/>
  <c r="BA143" i="18" s="1"/>
  <c r="R143" i="18"/>
  <c r="AA144" i="18" s="1"/>
  <c r="L143" i="18"/>
  <c r="O143" i="18" s="1"/>
  <c r="Q143" i="17"/>
  <c r="Z144" i="17" s="1"/>
  <c r="BR143" i="17"/>
  <c r="BS144" i="17" s="1"/>
  <c r="K143" i="17"/>
  <c r="N143" i="17" s="1"/>
  <c r="BW142" i="13"/>
  <c r="BB142" i="13"/>
  <c r="AU142" i="13"/>
  <c r="AX142" i="13" s="1"/>
  <c r="BO142" i="13"/>
  <c r="H142" i="13"/>
  <c r="BL142" i="13"/>
  <c r="P142" i="13"/>
  <c r="L142" i="13"/>
  <c r="R142" i="13"/>
  <c r="AA143" i="13" s="1"/>
  <c r="L353" i="7"/>
  <c r="BI182" i="13"/>
  <c r="F354" i="7" l="1"/>
  <c r="F354" i="19"/>
  <c r="BD143" i="18"/>
  <c r="BH144" i="17"/>
  <c r="BH144" i="18"/>
  <c r="H253" i="12"/>
  <c r="I253" i="12" s="1"/>
  <c r="G253" i="16"/>
  <c r="H253" i="16" s="1"/>
  <c r="I253" i="16" s="1"/>
  <c r="H253" i="15"/>
  <c r="I253" i="15" s="1"/>
  <c r="BV142" i="13"/>
  <c r="BA142" i="13"/>
  <c r="BD142" i="13" s="1"/>
  <c r="BD142" i="17" s="1"/>
  <c r="AK143" i="13"/>
  <c r="AT143" i="13" s="1"/>
  <c r="O142" i="13"/>
  <c r="K142" i="13"/>
  <c r="Q142" i="13"/>
  <c r="Z143" i="13" s="1"/>
  <c r="F353" i="20" s="1"/>
  <c r="BR142" i="13"/>
  <c r="BS143" i="13" s="1"/>
  <c r="BJ182" i="13"/>
  <c r="BK182" i="13"/>
  <c r="BU143" i="18" l="1"/>
  <c r="AR144" i="18" s="1"/>
  <c r="BV143" i="18"/>
  <c r="AS144" i="18" s="1"/>
  <c r="BW143" i="18"/>
  <c r="AT144" i="18" s="1"/>
  <c r="BV143" i="17"/>
  <c r="AS144" i="17" s="1"/>
  <c r="BU143" i="17"/>
  <c r="AR144" i="17" s="1"/>
  <c r="BW143" i="17"/>
  <c r="AT144" i="17" s="1"/>
  <c r="J254" i="16"/>
  <c r="J254" i="15"/>
  <c r="BU142" i="13"/>
  <c r="J254" i="12"/>
  <c r="AW143" i="13"/>
  <c r="AZ143" i="13" s="1"/>
  <c r="AJ143" i="13"/>
  <c r="AS143" i="13" s="1"/>
  <c r="BH143" i="13"/>
  <c r="BQ143" i="13"/>
  <c r="J143" i="13"/>
  <c r="BN143" i="13"/>
  <c r="N142" i="13"/>
  <c r="BI183" i="13"/>
  <c r="BJ183" i="13"/>
  <c r="K354" i="19" l="1"/>
  <c r="G354" i="19"/>
  <c r="H354" i="19"/>
  <c r="I354" i="19"/>
  <c r="J354" i="19"/>
  <c r="H354" i="20"/>
  <c r="I354" i="20"/>
  <c r="J354" i="20"/>
  <c r="K354" i="20"/>
  <c r="G354" i="20"/>
  <c r="H144" i="17"/>
  <c r="BO144" i="17"/>
  <c r="AU144" i="17"/>
  <c r="AI145" i="17" s="1"/>
  <c r="BL144" i="17"/>
  <c r="AW144" i="17"/>
  <c r="AK145" i="17" s="1"/>
  <c r="J144" i="17"/>
  <c r="BN144" i="17"/>
  <c r="BQ144" i="17"/>
  <c r="BL144" i="18"/>
  <c r="AU144" i="18"/>
  <c r="AI145" i="18" s="1"/>
  <c r="H144" i="18"/>
  <c r="BO144" i="18"/>
  <c r="AW144" i="18"/>
  <c r="AK145" i="18" s="1"/>
  <c r="BQ144" i="18"/>
  <c r="BN144" i="18"/>
  <c r="J144" i="18"/>
  <c r="BP144" i="18"/>
  <c r="BM144" i="18"/>
  <c r="I144" i="18"/>
  <c r="AV144" i="18"/>
  <c r="AJ145" i="18" s="1"/>
  <c r="AV144" i="17"/>
  <c r="AJ145" i="17" s="1"/>
  <c r="BP144" i="17"/>
  <c r="I144" i="17"/>
  <c r="BM144" i="17"/>
  <c r="BC143" i="13"/>
  <c r="AV143" i="13"/>
  <c r="AY143" i="13" s="1"/>
  <c r="AI143" i="13"/>
  <c r="AR143" i="13" s="1"/>
  <c r="BP143" i="13"/>
  <c r="I143" i="13"/>
  <c r="BM143" i="13"/>
  <c r="S143" i="13"/>
  <c r="AB144" i="13" s="1"/>
  <c r="M143" i="13"/>
  <c r="K354" i="7"/>
  <c r="H354" i="7"/>
  <c r="G354" i="7"/>
  <c r="J354" i="7"/>
  <c r="I354" i="7"/>
  <c r="AZ144" i="18" l="1"/>
  <c r="BC144" i="18" s="1"/>
  <c r="AX144" i="18"/>
  <c r="BA144" i="18" s="1"/>
  <c r="AZ144" i="17"/>
  <c r="BC144" i="17" s="1"/>
  <c r="AY144" i="17"/>
  <c r="BB144" i="17" s="1"/>
  <c r="AY144" i="18"/>
  <c r="BB144" i="18" s="1"/>
  <c r="AX144" i="17"/>
  <c r="BA144" i="17" s="1"/>
  <c r="L354" i="19"/>
  <c r="G254" i="15" s="1"/>
  <c r="L354" i="20"/>
  <c r="G254" i="12" s="1"/>
  <c r="BR144" i="18"/>
  <c r="BS145" i="18" s="1"/>
  <c r="Q144" i="18"/>
  <c r="Z145" i="18" s="1"/>
  <c r="K144" i="18"/>
  <c r="N144" i="18" s="1"/>
  <c r="Q144" i="17"/>
  <c r="Z145" i="17" s="1"/>
  <c r="K144" i="17"/>
  <c r="N144" i="17" s="1"/>
  <c r="BR144" i="17"/>
  <c r="BS145" i="17" s="1"/>
  <c r="R144" i="18"/>
  <c r="AA145" i="18" s="1"/>
  <c r="L144" i="18"/>
  <c r="O144" i="18" s="1"/>
  <c r="S144" i="17"/>
  <c r="AB145" i="17" s="1"/>
  <c r="M144" i="17"/>
  <c r="P144" i="17" s="1"/>
  <c r="R144" i="17"/>
  <c r="AA145" i="17" s="1"/>
  <c r="L144" i="17"/>
  <c r="O144" i="17" s="1"/>
  <c r="M144" i="18"/>
  <c r="P144" i="18" s="1"/>
  <c r="S144" i="18"/>
  <c r="AB145" i="18" s="1"/>
  <c r="BW143" i="13"/>
  <c r="BB143" i="13"/>
  <c r="AU143" i="13"/>
  <c r="AX143" i="13" s="1"/>
  <c r="H143" i="13"/>
  <c r="BO143" i="13"/>
  <c r="BL143" i="13"/>
  <c r="R143" i="13"/>
  <c r="AA144" i="13" s="1"/>
  <c r="L143" i="13"/>
  <c r="L354" i="7"/>
  <c r="P143" i="13"/>
  <c r="BK183" i="13"/>
  <c r="F355" i="7" l="1"/>
  <c r="F355" i="19"/>
  <c r="BD144" i="18"/>
  <c r="BH145" i="18"/>
  <c r="BH145" i="17"/>
  <c r="H254" i="12"/>
  <c r="I254" i="12" s="1"/>
  <c r="G254" i="16"/>
  <c r="H254" i="16" s="1"/>
  <c r="I254" i="16" s="1"/>
  <c r="H254" i="15"/>
  <c r="I254" i="15" s="1"/>
  <c r="BV143" i="13"/>
  <c r="BA143" i="13"/>
  <c r="BD143" i="13" s="1"/>
  <c r="BD143" i="17" s="1"/>
  <c r="AK144" i="13"/>
  <c r="AT144" i="13" s="1"/>
  <c r="K143" i="13"/>
  <c r="BR143" i="13"/>
  <c r="BS144" i="13" s="1"/>
  <c r="Q143" i="13"/>
  <c r="Z144" i="13" s="1"/>
  <c r="F354" i="20" s="1"/>
  <c r="O143" i="13"/>
  <c r="BJ184" i="13"/>
  <c r="BV144" i="18" l="1"/>
  <c r="AS145" i="18" s="1"/>
  <c r="BW144" i="18"/>
  <c r="AT145" i="18" s="1"/>
  <c r="BU144" i="18"/>
  <c r="AR145" i="18" s="1"/>
  <c r="BW144" i="17"/>
  <c r="AT145" i="17" s="1"/>
  <c r="BU144" i="17"/>
  <c r="AR145" i="17" s="1"/>
  <c r="BV144" i="17"/>
  <c r="AS145" i="17" s="1"/>
  <c r="J255" i="16"/>
  <c r="J255" i="15"/>
  <c r="BU143" i="13"/>
  <c r="J255" i="12"/>
  <c r="AW144" i="13"/>
  <c r="AZ144" i="13" s="1"/>
  <c r="AJ144" i="13"/>
  <c r="AS144" i="13" s="1"/>
  <c r="BH144" i="13"/>
  <c r="BQ144" i="13"/>
  <c r="J144" i="13"/>
  <c r="BN144" i="13"/>
  <c r="N143" i="13"/>
  <c r="BI184" i="13"/>
  <c r="G355" i="20" l="1"/>
  <c r="K355" i="20"/>
  <c r="J355" i="20"/>
  <c r="I355" i="20"/>
  <c r="H355" i="20"/>
  <c r="G355" i="19"/>
  <c r="J355" i="19"/>
  <c r="I355" i="19"/>
  <c r="K355" i="19"/>
  <c r="H355" i="19"/>
  <c r="H145" i="17"/>
  <c r="AU145" i="17"/>
  <c r="AI146" i="17" s="1"/>
  <c r="BL145" i="17"/>
  <c r="BO145" i="17"/>
  <c r="J145" i="18"/>
  <c r="AW145" i="18"/>
  <c r="AK146" i="18" s="1"/>
  <c r="BN145" i="18"/>
  <c r="BQ145" i="18"/>
  <c r="BO145" i="18"/>
  <c r="H145" i="18"/>
  <c r="AU145" i="18"/>
  <c r="AI146" i="18" s="1"/>
  <c r="BL145" i="18"/>
  <c r="BN145" i="17"/>
  <c r="J145" i="17"/>
  <c r="BQ145" i="17"/>
  <c r="AW145" i="17"/>
  <c r="AK146" i="17" s="1"/>
  <c r="I145" i="17"/>
  <c r="BP145" i="17"/>
  <c r="AV145" i="17"/>
  <c r="AJ146" i="17" s="1"/>
  <c r="BM145" i="17"/>
  <c r="BM145" i="18"/>
  <c r="I145" i="18"/>
  <c r="BP145" i="18"/>
  <c r="AV145" i="18"/>
  <c r="AJ146" i="18" s="1"/>
  <c r="BC144" i="13"/>
  <c r="AV144" i="13"/>
  <c r="AY144" i="13" s="1"/>
  <c r="AI144" i="13"/>
  <c r="AR144" i="13" s="1"/>
  <c r="BP144" i="13"/>
  <c r="I144" i="13"/>
  <c r="BM144" i="13"/>
  <c r="M144" i="13"/>
  <c r="S144" i="13"/>
  <c r="AB145" i="13" s="1"/>
  <c r="I355" i="7"/>
  <c r="J355" i="7"/>
  <c r="K355" i="7"/>
  <c r="G355" i="7"/>
  <c r="H355" i="7"/>
  <c r="BK184" i="13"/>
  <c r="AZ145" i="18" l="1"/>
  <c r="BC145" i="18" s="1"/>
  <c r="L355" i="20"/>
  <c r="G255" i="12" s="1"/>
  <c r="AX145" i="17"/>
  <c r="BA145" i="17" s="1"/>
  <c r="L355" i="19"/>
  <c r="G255" i="15" s="1"/>
  <c r="L145" i="17"/>
  <c r="O145" i="17" s="1"/>
  <c r="R145" i="17"/>
  <c r="AA146" i="17" s="1"/>
  <c r="S145" i="17"/>
  <c r="AB146" i="17" s="1"/>
  <c r="M145" i="17"/>
  <c r="P145" i="17" s="1"/>
  <c r="K145" i="17"/>
  <c r="N145" i="17" s="1"/>
  <c r="BR145" i="17"/>
  <c r="BS146" i="17" s="1"/>
  <c r="Q145" i="17"/>
  <c r="Z146" i="17" s="1"/>
  <c r="M145" i="18"/>
  <c r="P145" i="18" s="1"/>
  <c r="S145" i="18"/>
  <c r="AB146" i="18" s="1"/>
  <c r="AY145" i="17"/>
  <c r="BB145" i="17" s="1"/>
  <c r="AY145" i="18"/>
  <c r="BB145" i="18" s="1"/>
  <c r="AX145" i="18"/>
  <c r="BA145" i="18" s="1"/>
  <c r="R145" i="18"/>
  <c r="AA146" i="18" s="1"/>
  <c r="L145" i="18"/>
  <c r="O145" i="18" s="1"/>
  <c r="K145" i="18"/>
  <c r="N145" i="18" s="1"/>
  <c r="BR145" i="18"/>
  <c r="BS146" i="18" s="1"/>
  <c r="Q145" i="18"/>
  <c r="Z146" i="18" s="1"/>
  <c r="AZ145" i="17"/>
  <c r="BC145" i="17" s="1"/>
  <c r="BW144" i="13"/>
  <c r="BB144" i="13"/>
  <c r="AU144" i="13"/>
  <c r="AX144" i="13" s="1"/>
  <c r="P144" i="13"/>
  <c r="L355" i="7"/>
  <c r="BO144" i="13"/>
  <c r="H144" i="13"/>
  <c r="BL144" i="13"/>
  <c r="R144" i="13"/>
  <c r="AA145" i="13" s="1"/>
  <c r="L144" i="13"/>
  <c r="BK185" i="13"/>
  <c r="F356" i="7" l="1"/>
  <c r="F356" i="19"/>
  <c r="BD145" i="18"/>
  <c r="BH146" i="17"/>
  <c r="BH146" i="18"/>
  <c r="H255" i="12"/>
  <c r="I255" i="12" s="1"/>
  <c r="H255" i="15"/>
  <c r="I255" i="15" s="1"/>
  <c r="G255" i="16"/>
  <c r="H255" i="16" s="1"/>
  <c r="I255" i="16" s="1"/>
  <c r="BV144" i="13"/>
  <c r="BA144" i="13"/>
  <c r="BD144" i="13" s="1"/>
  <c r="BD144" i="17" s="1"/>
  <c r="AK145" i="13"/>
  <c r="AT145" i="13" s="1"/>
  <c r="O144" i="13"/>
  <c r="K144" i="13"/>
  <c r="BR144" i="13"/>
  <c r="BS145" i="13" s="1"/>
  <c r="Q144" i="13"/>
  <c r="Z145" i="13" s="1"/>
  <c r="F355" i="20" s="1"/>
  <c r="BI185" i="13"/>
  <c r="BJ185" i="13"/>
  <c r="BW145" i="18" l="1"/>
  <c r="AT146" i="18" s="1"/>
  <c r="BU145" i="18"/>
  <c r="AR146" i="18" s="1"/>
  <c r="BV145" i="18"/>
  <c r="AS146" i="18" s="1"/>
  <c r="BW145" i="17"/>
  <c r="AT146" i="17" s="1"/>
  <c r="BU145" i="17"/>
  <c r="AR146" i="17" s="1"/>
  <c r="BV145" i="17"/>
  <c r="AS146" i="17" s="1"/>
  <c r="J256" i="16"/>
  <c r="J256" i="15"/>
  <c r="BU144" i="13"/>
  <c r="J256" i="12"/>
  <c r="AW145" i="13"/>
  <c r="AZ145" i="13" s="1"/>
  <c r="AJ145" i="13"/>
  <c r="AS145" i="13" s="1"/>
  <c r="J145" i="13"/>
  <c r="BQ145" i="13"/>
  <c r="BN145" i="13"/>
  <c r="N144" i="13"/>
  <c r="BH145" i="13"/>
  <c r="BK186" i="13"/>
  <c r="I356" i="20" l="1"/>
  <c r="G356" i="20"/>
  <c r="J356" i="20"/>
  <c r="K356" i="20"/>
  <c r="H356" i="20"/>
  <c r="K356" i="19"/>
  <c r="H356" i="19"/>
  <c r="G356" i="19"/>
  <c r="I356" i="19"/>
  <c r="J356" i="19"/>
  <c r="AU146" i="17"/>
  <c r="AI147" i="17" s="1"/>
  <c r="BO146" i="17"/>
  <c r="H146" i="17"/>
  <c r="BL146" i="17"/>
  <c r="AW146" i="17"/>
  <c r="AK147" i="17" s="1"/>
  <c r="BQ146" i="17"/>
  <c r="J146" i="17"/>
  <c r="BN146" i="17"/>
  <c r="BL146" i="18"/>
  <c r="AU146" i="18"/>
  <c r="AI147" i="18" s="1"/>
  <c r="BO146" i="18"/>
  <c r="H146" i="18"/>
  <c r="BN146" i="18"/>
  <c r="J146" i="18"/>
  <c r="BQ146" i="18"/>
  <c r="AW146" i="18"/>
  <c r="AK147" i="18" s="1"/>
  <c r="BM146" i="18"/>
  <c r="BP146" i="18"/>
  <c r="I146" i="18"/>
  <c r="AV146" i="18"/>
  <c r="AJ147" i="18" s="1"/>
  <c r="BP146" i="17"/>
  <c r="AV146" i="17"/>
  <c r="AJ147" i="17" s="1"/>
  <c r="BM146" i="17"/>
  <c r="I146" i="17"/>
  <c r="BC145" i="13"/>
  <c r="AV145" i="13"/>
  <c r="AY145" i="13" s="1"/>
  <c r="AI145" i="13"/>
  <c r="AR145" i="13" s="1"/>
  <c r="S145" i="13"/>
  <c r="AB146" i="13" s="1"/>
  <c r="M145" i="13"/>
  <c r="BP145" i="13"/>
  <c r="I145" i="13"/>
  <c r="BM145" i="13"/>
  <c r="G356" i="7"/>
  <c r="I356" i="7"/>
  <c r="K356" i="7"/>
  <c r="J356" i="7"/>
  <c r="H356" i="7"/>
  <c r="AZ146" i="17" l="1"/>
  <c r="BC146" i="17" s="1"/>
  <c r="AX146" i="18"/>
  <c r="BA146" i="18" s="1"/>
  <c r="AX146" i="17"/>
  <c r="BA146" i="17" s="1"/>
  <c r="L356" i="20"/>
  <c r="G256" i="12" s="1"/>
  <c r="L356" i="19"/>
  <c r="G256" i="15" s="1"/>
  <c r="AY146" i="18"/>
  <c r="BB146" i="18" s="1"/>
  <c r="R146" i="17"/>
  <c r="AA147" i="17" s="1"/>
  <c r="L146" i="17"/>
  <c r="O146" i="17" s="1"/>
  <c r="S146" i="18"/>
  <c r="AB147" i="18" s="1"/>
  <c r="M146" i="18"/>
  <c r="P146" i="18" s="1"/>
  <c r="K146" i="18"/>
  <c r="N146" i="18" s="1"/>
  <c r="Q146" i="18"/>
  <c r="Z147" i="18" s="1"/>
  <c r="BR146" i="18"/>
  <c r="BS147" i="18" s="1"/>
  <c r="AY146" i="17"/>
  <c r="BB146" i="17" s="1"/>
  <c r="L146" i="18"/>
  <c r="O146" i="18" s="1"/>
  <c r="R146" i="18"/>
  <c r="AA147" i="18" s="1"/>
  <c r="M146" i="17"/>
  <c r="P146" i="17" s="1"/>
  <c r="S146" i="17"/>
  <c r="AB147" i="17" s="1"/>
  <c r="Q146" i="17"/>
  <c r="Z147" i="17" s="1"/>
  <c r="K146" i="17"/>
  <c r="N146" i="17" s="1"/>
  <c r="BR146" i="17"/>
  <c r="BS147" i="17" s="1"/>
  <c r="AZ146" i="18"/>
  <c r="BC146" i="18" s="1"/>
  <c r="BW145" i="13"/>
  <c r="BB145" i="13"/>
  <c r="AU145" i="13"/>
  <c r="AX145" i="13" s="1"/>
  <c r="L356" i="7"/>
  <c r="R145" i="13"/>
  <c r="AA146" i="13" s="1"/>
  <c r="L145" i="13"/>
  <c r="P145" i="13"/>
  <c r="BO145" i="13"/>
  <c r="H145" i="13"/>
  <c r="BL145" i="13"/>
  <c r="BJ186" i="13"/>
  <c r="BI186" i="13"/>
  <c r="BD146" i="18" l="1"/>
  <c r="F357" i="7"/>
  <c r="F357" i="19"/>
  <c r="BH147" i="17"/>
  <c r="BH147" i="18"/>
  <c r="H256" i="12"/>
  <c r="I256" i="12" s="1"/>
  <c r="H256" i="15"/>
  <c r="I256" i="15" s="1"/>
  <c r="G256" i="16"/>
  <c r="H256" i="16" s="1"/>
  <c r="I256" i="16" s="1"/>
  <c r="BV145" i="13"/>
  <c r="BA145" i="13"/>
  <c r="BD145" i="13" s="1"/>
  <c r="BD145" i="17" s="1"/>
  <c r="AK146" i="13"/>
  <c r="AT146" i="13" s="1"/>
  <c r="K145" i="13"/>
  <c r="Q145" i="13"/>
  <c r="Z146" i="13" s="1"/>
  <c r="F356" i="20" s="1"/>
  <c r="O145" i="13"/>
  <c r="BR145" i="13"/>
  <c r="BS146" i="13" s="1"/>
  <c r="BK187" i="13"/>
  <c r="BU146" i="18" l="1"/>
  <c r="AR147" i="18" s="1"/>
  <c r="BW146" i="18"/>
  <c r="AT147" i="18" s="1"/>
  <c r="BV146" i="18"/>
  <c r="AS147" i="18" s="1"/>
  <c r="BU146" i="17"/>
  <c r="AR147" i="17" s="1"/>
  <c r="BV146" i="17"/>
  <c r="AS147" i="17" s="1"/>
  <c r="BW146" i="17"/>
  <c r="AT147" i="17" s="1"/>
  <c r="BD1" i="13"/>
  <c r="BD1" i="18"/>
  <c r="J257" i="15"/>
  <c r="J257" i="16"/>
  <c r="BU145" i="13"/>
  <c r="J257" i="12"/>
  <c r="AW146" i="13"/>
  <c r="AZ146" i="13" s="1"/>
  <c r="AJ146" i="13"/>
  <c r="AS146" i="13" s="1"/>
  <c r="BQ146" i="13"/>
  <c r="J146" i="13"/>
  <c r="BN146" i="13"/>
  <c r="N145" i="13"/>
  <c r="BH146" i="13"/>
  <c r="BI187" i="13"/>
  <c r="BJ187" i="13"/>
  <c r="I357" i="19" l="1"/>
  <c r="K357" i="19"/>
  <c r="G357" i="19"/>
  <c r="H357" i="19"/>
  <c r="J357" i="19"/>
  <c r="G357" i="20"/>
  <c r="I357" i="20"/>
  <c r="J357" i="20"/>
  <c r="H357" i="20"/>
  <c r="K357" i="20"/>
  <c r="H147" i="18"/>
  <c r="AU147" i="18"/>
  <c r="AI148" i="18" s="1"/>
  <c r="BL147" i="18"/>
  <c r="BO147" i="18"/>
  <c r="BN147" i="17"/>
  <c r="J147" i="17"/>
  <c r="AW147" i="17"/>
  <c r="AK148" i="17" s="1"/>
  <c r="BQ147" i="17"/>
  <c r="AV147" i="17"/>
  <c r="AJ148" i="17" s="1"/>
  <c r="I147" i="17"/>
  <c r="BM147" i="17"/>
  <c r="BP147" i="17"/>
  <c r="AV147" i="18"/>
  <c r="AJ148" i="18" s="1"/>
  <c r="BM147" i="18"/>
  <c r="BP147" i="18"/>
  <c r="I147" i="18"/>
  <c r="H147" i="17"/>
  <c r="BL147" i="17"/>
  <c r="BO147" i="17"/>
  <c r="AU147" i="17"/>
  <c r="AI148" i="17" s="1"/>
  <c r="BQ147" i="18"/>
  <c r="AW147" i="18"/>
  <c r="AK148" i="18" s="1"/>
  <c r="BN147" i="18"/>
  <c r="J147" i="18"/>
  <c r="BC146" i="13"/>
  <c r="AV146" i="13"/>
  <c r="AY146" i="13" s="1"/>
  <c r="AI146" i="13"/>
  <c r="AR146" i="13" s="1"/>
  <c r="I146" i="13"/>
  <c r="BP146" i="13"/>
  <c r="BM146" i="13"/>
  <c r="S146" i="13"/>
  <c r="AB147" i="13" s="1"/>
  <c r="M146" i="13"/>
  <c r="G357" i="7"/>
  <c r="H357" i="7"/>
  <c r="I357" i="7"/>
  <c r="K357" i="7"/>
  <c r="J357" i="7"/>
  <c r="BK188" i="13"/>
  <c r="AZ147" i="17" l="1"/>
  <c r="BC147" i="17" s="1"/>
  <c r="L357" i="20"/>
  <c r="G257" i="12" s="1"/>
  <c r="L357" i="19"/>
  <c r="G257" i="15" s="1"/>
  <c r="AY147" i="18"/>
  <c r="BB147" i="18" s="1"/>
  <c r="S147" i="18"/>
  <c r="AB148" i="18" s="1"/>
  <c r="M147" i="18"/>
  <c r="P147" i="18" s="1"/>
  <c r="BR147" i="17"/>
  <c r="BS148" i="17" s="1"/>
  <c r="Q147" i="17"/>
  <c r="Z148" i="17" s="1"/>
  <c r="K147" i="17"/>
  <c r="N147" i="17" s="1"/>
  <c r="R147" i="17"/>
  <c r="AA148" i="17" s="1"/>
  <c r="L147" i="17"/>
  <c r="O147" i="17" s="1"/>
  <c r="BR147" i="18"/>
  <c r="BS148" i="18" s="1"/>
  <c r="K147" i="18"/>
  <c r="N147" i="18" s="1"/>
  <c r="Q147" i="18"/>
  <c r="Z148" i="18" s="1"/>
  <c r="AX147" i="18"/>
  <c r="BA147" i="18" s="1"/>
  <c r="AZ147" i="18"/>
  <c r="BC147" i="18" s="1"/>
  <c r="AX147" i="17"/>
  <c r="BA147" i="17" s="1"/>
  <c r="S147" i="17"/>
  <c r="AB148" i="17" s="1"/>
  <c r="M147" i="17"/>
  <c r="P147" i="17" s="1"/>
  <c r="L147" i="18"/>
  <c r="O147" i="18" s="1"/>
  <c r="R147" i="18"/>
  <c r="AA148" i="18" s="1"/>
  <c r="AY147" i="17"/>
  <c r="BB147" i="17" s="1"/>
  <c r="BW146" i="13"/>
  <c r="BB146" i="13"/>
  <c r="AU146" i="13"/>
  <c r="AX146" i="13" s="1"/>
  <c r="L146" i="13"/>
  <c r="R146" i="13"/>
  <c r="AA147" i="13" s="1"/>
  <c r="P146" i="13"/>
  <c r="BO146" i="13"/>
  <c r="H146" i="13"/>
  <c r="BL146" i="13"/>
  <c r="L357" i="7"/>
  <c r="BI188" i="13"/>
  <c r="F358" i="7" l="1"/>
  <c r="F358" i="19"/>
  <c r="BD147" i="18"/>
  <c r="BH148" i="18"/>
  <c r="BH148" i="17"/>
  <c r="H257" i="12"/>
  <c r="I257" i="12" s="1"/>
  <c r="G257" i="16"/>
  <c r="H257" i="16" s="1"/>
  <c r="I257" i="16" s="1"/>
  <c r="H257" i="15"/>
  <c r="I257" i="15" s="1"/>
  <c r="BV146" i="13"/>
  <c r="BA146" i="13"/>
  <c r="BD146" i="13" s="1"/>
  <c r="BD146" i="17" s="1"/>
  <c r="AK147" i="13"/>
  <c r="AT147" i="13" s="1"/>
  <c r="K146" i="13"/>
  <c r="BR146" i="13"/>
  <c r="BS147" i="13" s="1"/>
  <c r="Q146" i="13"/>
  <c r="Z147" i="13" s="1"/>
  <c r="F357" i="20" s="1"/>
  <c r="O146" i="13"/>
  <c r="BJ188" i="13"/>
  <c r="BU147" i="18" l="1"/>
  <c r="AR148" i="18" s="1"/>
  <c r="BV147" i="18"/>
  <c r="AS148" i="18" s="1"/>
  <c r="BW147" i="18"/>
  <c r="AT148" i="18" s="1"/>
  <c r="BV147" i="17"/>
  <c r="AS148" i="17" s="1"/>
  <c r="BW147" i="17"/>
  <c r="AT148" i="17" s="1"/>
  <c r="BU147" i="17"/>
  <c r="AR148" i="17" s="1"/>
  <c r="J258" i="15"/>
  <c r="J258" i="16"/>
  <c r="BU146" i="13"/>
  <c r="J258" i="12"/>
  <c r="AW147" i="13"/>
  <c r="AZ147" i="13" s="1"/>
  <c r="AJ147" i="13"/>
  <c r="AS147" i="13" s="1"/>
  <c r="BH147" i="13"/>
  <c r="BQ147" i="13"/>
  <c r="J147" i="13"/>
  <c r="BN147" i="13"/>
  <c r="N146" i="13"/>
  <c r="K358" i="19" l="1"/>
  <c r="J358" i="19"/>
  <c r="H358" i="19"/>
  <c r="I358" i="19"/>
  <c r="G358" i="19"/>
  <c r="J358" i="20"/>
  <c r="G358" i="20"/>
  <c r="H358" i="20"/>
  <c r="I358" i="20"/>
  <c r="K358" i="20"/>
  <c r="AU148" i="18"/>
  <c r="AI149" i="18" s="1"/>
  <c r="H148" i="18"/>
  <c r="BL148" i="18"/>
  <c r="BO148" i="18"/>
  <c r="AW148" i="17"/>
  <c r="AK149" i="17" s="1"/>
  <c r="J148" i="17"/>
  <c r="BN148" i="17"/>
  <c r="BQ148" i="17"/>
  <c r="AU148" i="17"/>
  <c r="AI149" i="17" s="1"/>
  <c r="H148" i="17"/>
  <c r="BL148" i="17"/>
  <c r="BO148" i="17"/>
  <c r="BN148" i="18"/>
  <c r="BQ148" i="18"/>
  <c r="J148" i="18"/>
  <c r="AW148" i="18"/>
  <c r="AK149" i="18" s="1"/>
  <c r="I148" i="18"/>
  <c r="AV148" i="18"/>
  <c r="AJ149" i="18" s="1"/>
  <c r="BM148" i="18"/>
  <c r="BP148" i="18"/>
  <c r="BP148" i="17"/>
  <c r="I148" i="17"/>
  <c r="AV148" i="17"/>
  <c r="AJ149" i="17" s="1"/>
  <c r="BM148" i="17"/>
  <c r="BC147" i="13"/>
  <c r="AV147" i="13"/>
  <c r="AY147" i="13" s="1"/>
  <c r="AI147" i="13"/>
  <c r="AR147" i="13" s="1"/>
  <c r="BP147" i="13"/>
  <c r="I147" i="13"/>
  <c r="BM147" i="13"/>
  <c r="I358" i="7"/>
  <c r="G358" i="7"/>
  <c r="J358" i="7"/>
  <c r="K358" i="7"/>
  <c r="H358" i="7"/>
  <c r="S147" i="13"/>
  <c r="AB148" i="13" s="1"/>
  <c r="M147" i="13"/>
  <c r="BJ189" i="13"/>
  <c r="AZ148" i="17" l="1"/>
  <c r="BC148" i="17" s="1"/>
  <c r="AX148" i="18"/>
  <c r="BA148" i="18" s="1"/>
  <c r="AY148" i="18"/>
  <c r="BB148" i="18" s="1"/>
  <c r="L358" i="19"/>
  <c r="G258" i="15" s="1"/>
  <c r="L358" i="20"/>
  <c r="G258" i="12" s="1"/>
  <c r="AY148" i="17"/>
  <c r="BB148" i="17" s="1"/>
  <c r="R148" i="18"/>
  <c r="AA149" i="18" s="1"/>
  <c r="L148" i="18"/>
  <c r="O148" i="18" s="1"/>
  <c r="BR148" i="17"/>
  <c r="BS149" i="17" s="1"/>
  <c r="Q148" i="17"/>
  <c r="Z149" i="17" s="1"/>
  <c r="K148" i="17"/>
  <c r="N148" i="17" s="1"/>
  <c r="Q148" i="18"/>
  <c r="Z149" i="18" s="1"/>
  <c r="K148" i="18"/>
  <c r="N148" i="18" s="1"/>
  <c r="BR148" i="18"/>
  <c r="BS149" i="18" s="1"/>
  <c r="R148" i="17"/>
  <c r="AA149" i="17" s="1"/>
  <c r="L148" i="17"/>
  <c r="O148" i="17" s="1"/>
  <c r="S148" i="18"/>
  <c r="AB149" i="18" s="1"/>
  <c r="M148" i="18"/>
  <c r="P148" i="18" s="1"/>
  <c r="S148" i="17"/>
  <c r="AB149" i="17" s="1"/>
  <c r="M148" i="17"/>
  <c r="P148" i="17" s="1"/>
  <c r="AZ148" i="18"/>
  <c r="BC148" i="18" s="1"/>
  <c r="AX148" i="17"/>
  <c r="BA148" i="17" s="1"/>
  <c r="BW147" i="13"/>
  <c r="BB147" i="13"/>
  <c r="AU147" i="13"/>
  <c r="AX147" i="13" s="1"/>
  <c r="R147" i="13"/>
  <c r="AA148" i="13" s="1"/>
  <c r="L147" i="13"/>
  <c r="P147" i="13"/>
  <c r="BO147" i="13"/>
  <c r="H147" i="13"/>
  <c r="BL147" i="13"/>
  <c r="L358" i="7"/>
  <c r="BK189" i="13"/>
  <c r="BI189" i="13"/>
  <c r="F359" i="7" l="1"/>
  <c r="F359" i="19"/>
  <c r="BD148" i="18"/>
  <c r="BH149" i="18"/>
  <c r="BH149" i="17"/>
  <c r="G258" i="16"/>
  <c r="H258" i="16" s="1"/>
  <c r="I258" i="16" s="1"/>
  <c r="H258" i="15"/>
  <c r="I258" i="15" s="1"/>
  <c r="BV147" i="13"/>
  <c r="H258" i="12"/>
  <c r="I258" i="12" s="1"/>
  <c r="BA147" i="13"/>
  <c r="BD147" i="13" s="1"/>
  <c r="BD147" i="17" s="1"/>
  <c r="AK148" i="13"/>
  <c r="AT148" i="13" s="1"/>
  <c r="Q147" i="13"/>
  <c r="Z148" i="13" s="1"/>
  <c r="F358" i="20" s="1"/>
  <c r="K147" i="13"/>
  <c r="BR147" i="13"/>
  <c r="BS148" i="13" s="1"/>
  <c r="O147" i="13"/>
  <c r="BK190" i="13"/>
  <c r="BV148" i="18" l="1"/>
  <c r="AS149" i="18" s="1"/>
  <c r="BW148" i="18"/>
  <c r="AT149" i="18" s="1"/>
  <c r="BU148" i="18"/>
  <c r="AR149" i="18" s="1"/>
  <c r="BW148" i="17"/>
  <c r="AT149" i="17" s="1"/>
  <c r="BU148" i="17"/>
  <c r="AR149" i="17" s="1"/>
  <c r="BV148" i="17"/>
  <c r="AS149" i="17" s="1"/>
  <c r="J259" i="16"/>
  <c r="J259" i="15"/>
  <c r="BU147" i="13"/>
  <c r="J259" i="12"/>
  <c r="AW148" i="13"/>
  <c r="AZ148" i="13" s="1"/>
  <c r="AJ148" i="13"/>
  <c r="AS148" i="13" s="1"/>
  <c r="BQ148" i="13"/>
  <c r="J148" i="13"/>
  <c r="BN148" i="13"/>
  <c r="N147" i="13"/>
  <c r="BH148" i="13"/>
  <c r="BJ190" i="13"/>
  <c r="J359" i="19" l="1"/>
  <c r="G359" i="19"/>
  <c r="K359" i="19"/>
  <c r="H359" i="19"/>
  <c r="I359" i="19"/>
  <c r="G359" i="20"/>
  <c r="I359" i="20"/>
  <c r="K359" i="20"/>
  <c r="H359" i="20"/>
  <c r="J359" i="20"/>
  <c r="AU149" i="17"/>
  <c r="AI150" i="17" s="1"/>
  <c r="BL149" i="17"/>
  <c r="BO149" i="17"/>
  <c r="H149" i="17"/>
  <c r="AW149" i="18"/>
  <c r="AK150" i="18" s="1"/>
  <c r="BQ149" i="18"/>
  <c r="J149" i="18"/>
  <c r="BN149" i="18"/>
  <c r="AU149" i="18"/>
  <c r="AI150" i="18" s="1"/>
  <c r="H149" i="18"/>
  <c r="BL149" i="18"/>
  <c r="BO149" i="18"/>
  <c r="J149" i="17"/>
  <c r="BQ149" i="17"/>
  <c r="AW149" i="17"/>
  <c r="AK150" i="17" s="1"/>
  <c r="BN149" i="17"/>
  <c r="AV149" i="18"/>
  <c r="AJ150" i="18" s="1"/>
  <c r="BP149" i="18"/>
  <c r="I149" i="18"/>
  <c r="BM149" i="18"/>
  <c r="BP149" i="17"/>
  <c r="AV149" i="17"/>
  <c r="AJ150" i="17" s="1"/>
  <c r="I149" i="17"/>
  <c r="BM149" i="17"/>
  <c r="BC148" i="13"/>
  <c r="AV148" i="13"/>
  <c r="AY148" i="13" s="1"/>
  <c r="AI148" i="13"/>
  <c r="AR148" i="13" s="1"/>
  <c r="BP148" i="13"/>
  <c r="I148" i="13"/>
  <c r="BM148" i="13"/>
  <c r="M148" i="13"/>
  <c r="S148" i="13"/>
  <c r="AB149" i="13" s="1"/>
  <c r="I359" i="7"/>
  <c r="H359" i="7"/>
  <c r="G359" i="7"/>
  <c r="J359" i="7"/>
  <c r="K359" i="7"/>
  <c r="BI190" i="13"/>
  <c r="AZ149" i="18" l="1"/>
  <c r="BC149" i="18" s="1"/>
  <c r="AX149" i="17"/>
  <c r="BA149" i="17" s="1"/>
  <c r="AX149" i="18"/>
  <c r="BA149" i="18" s="1"/>
  <c r="L359" i="20"/>
  <c r="G259" i="12" s="1"/>
  <c r="L359" i="19"/>
  <c r="G259" i="15" s="1"/>
  <c r="L149" i="17"/>
  <c r="O149" i="17" s="1"/>
  <c r="R149" i="17"/>
  <c r="AA150" i="17" s="1"/>
  <c r="L149" i="18"/>
  <c r="O149" i="18" s="1"/>
  <c r="R149" i="18"/>
  <c r="AA150" i="18" s="1"/>
  <c r="M149" i="17"/>
  <c r="P149" i="17" s="1"/>
  <c r="S149" i="17"/>
  <c r="AB150" i="17" s="1"/>
  <c r="BR149" i="18"/>
  <c r="BS150" i="18" s="1"/>
  <c r="Q149" i="18"/>
  <c r="Z150" i="18" s="1"/>
  <c r="K149" i="18"/>
  <c r="N149" i="18" s="1"/>
  <c r="M149" i="18"/>
  <c r="P149" i="18" s="1"/>
  <c r="S149" i="18"/>
  <c r="AB150" i="18" s="1"/>
  <c r="BR149" i="17"/>
  <c r="BS150" i="17" s="1"/>
  <c r="K149" i="17"/>
  <c r="N149" i="17" s="1"/>
  <c r="Q149" i="17"/>
  <c r="Z150" i="17" s="1"/>
  <c r="AY149" i="18"/>
  <c r="BB149" i="18" s="1"/>
  <c r="AY149" i="17"/>
  <c r="BB149" i="17" s="1"/>
  <c r="AZ149" i="17"/>
  <c r="BC149" i="17" s="1"/>
  <c r="BW148" i="13"/>
  <c r="BB148" i="13"/>
  <c r="AU148" i="13"/>
  <c r="AX148" i="13" s="1"/>
  <c r="L359" i="7"/>
  <c r="BO148" i="13"/>
  <c r="H148" i="13"/>
  <c r="BL148" i="13"/>
  <c r="P148" i="13"/>
  <c r="L148" i="13"/>
  <c r="R148" i="13"/>
  <c r="AA149" i="13" s="1"/>
  <c r="BJ191" i="13"/>
  <c r="F360" i="19" l="1"/>
  <c r="F360" i="7"/>
  <c r="BH150" i="17"/>
  <c r="BD149" i="18"/>
  <c r="BH150" i="18"/>
  <c r="H259" i="12"/>
  <c r="I259" i="12" s="1"/>
  <c r="H259" i="15"/>
  <c r="I259" i="15" s="1"/>
  <c r="G259" i="16"/>
  <c r="H259" i="16" s="1"/>
  <c r="I259" i="16" s="1"/>
  <c r="BV148" i="13"/>
  <c r="BA148" i="13"/>
  <c r="BD148" i="13" s="1"/>
  <c r="BD148" i="17" s="1"/>
  <c r="AK149" i="13"/>
  <c r="AT149" i="13" s="1"/>
  <c r="Q148" i="13"/>
  <c r="Z149" i="13" s="1"/>
  <c r="F359" i="20" s="1"/>
  <c r="K148" i="13"/>
  <c r="BR148" i="13"/>
  <c r="BS149" i="13" s="1"/>
  <c r="O148" i="13"/>
  <c r="BK191" i="13"/>
  <c r="BW149" i="18" l="1"/>
  <c r="AT150" i="18" s="1"/>
  <c r="BV149" i="18"/>
  <c r="AS150" i="18" s="1"/>
  <c r="BU149" i="18"/>
  <c r="AR150" i="18" s="1"/>
  <c r="BV149" i="17"/>
  <c r="AS150" i="17" s="1"/>
  <c r="BW149" i="17"/>
  <c r="AT150" i="17" s="1"/>
  <c r="BU149" i="17"/>
  <c r="AR150" i="17" s="1"/>
  <c r="BH149" i="13"/>
  <c r="J260" i="15"/>
  <c r="J260" i="16"/>
  <c r="BU148" i="13"/>
  <c r="J260" i="12"/>
  <c r="AW149" i="13"/>
  <c r="AZ149" i="13" s="1"/>
  <c r="AJ149" i="13"/>
  <c r="AS149" i="13" s="1"/>
  <c r="J149" i="13"/>
  <c r="BQ149" i="13"/>
  <c r="BN149" i="13"/>
  <c r="N148" i="13"/>
  <c r="BI191" i="13"/>
  <c r="H360" i="20" l="1"/>
  <c r="I360" i="20"/>
  <c r="J360" i="20"/>
  <c r="G360" i="20"/>
  <c r="K360" i="20"/>
  <c r="G360" i="19"/>
  <c r="H360" i="19"/>
  <c r="J360" i="19"/>
  <c r="K360" i="19"/>
  <c r="I360" i="19"/>
  <c r="AU150" i="18"/>
  <c r="AI151" i="18" s="1"/>
  <c r="H150" i="18"/>
  <c r="BL150" i="18"/>
  <c r="BO150" i="18"/>
  <c r="J150" i="18"/>
  <c r="BN150" i="18"/>
  <c r="BQ150" i="18"/>
  <c r="AW150" i="18"/>
  <c r="AK151" i="18" s="1"/>
  <c r="H150" i="17"/>
  <c r="BL150" i="17"/>
  <c r="BO150" i="17"/>
  <c r="AU150" i="17"/>
  <c r="AI151" i="17" s="1"/>
  <c r="AW150" i="17"/>
  <c r="AK151" i="17" s="1"/>
  <c r="J150" i="17"/>
  <c r="BN150" i="17"/>
  <c r="BQ150" i="17"/>
  <c r="AV150" i="17"/>
  <c r="AJ151" i="17" s="1"/>
  <c r="BM150" i="17"/>
  <c r="BP150" i="17"/>
  <c r="I150" i="17"/>
  <c r="BP150" i="18"/>
  <c r="I150" i="18"/>
  <c r="AV150" i="18"/>
  <c r="AJ151" i="18" s="1"/>
  <c r="BM150" i="18"/>
  <c r="BC149" i="13"/>
  <c r="AV149" i="13"/>
  <c r="AY149" i="13" s="1"/>
  <c r="AI149" i="13"/>
  <c r="AR149" i="13" s="1"/>
  <c r="BP149" i="13"/>
  <c r="I149" i="13"/>
  <c r="BM149" i="13"/>
  <c r="S149" i="13"/>
  <c r="AB150" i="13" s="1"/>
  <c r="M149" i="13"/>
  <c r="K360" i="7"/>
  <c r="G360" i="7"/>
  <c r="I360" i="7"/>
  <c r="H360" i="7"/>
  <c r="J360" i="7"/>
  <c r="BJ192" i="13"/>
  <c r="AY150" i="17" l="1"/>
  <c r="BB150" i="17" s="1"/>
  <c r="L360" i="20"/>
  <c r="G260" i="12" s="1"/>
  <c r="AY150" i="18"/>
  <c r="BB150" i="18" s="1"/>
  <c r="AX150" i="18"/>
  <c r="BA150" i="18" s="1"/>
  <c r="L360" i="19"/>
  <c r="G260" i="15" s="1"/>
  <c r="AZ150" i="17"/>
  <c r="BC150" i="17" s="1"/>
  <c r="M150" i="17"/>
  <c r="P150" i="17" s="1"/>
  <c r="S150" i="17"/>
  <c r="AB151" i="17" s="1"/>
  <c r="S150" i="18"/>
  <c r="AB151" i="18" s="1"/>
  <c r="M150" i="18"/>
  <c r="P150" i="18" s="1"/>
  <c r="Q150" i="18"/>
  <c r="Z151" i="18" s="1"/>
  <c r="K150" i="18"/>
  <c r="N150" i="18" s="1"/>
  <c r="BR150" i="18"/>
  <c r="BS151" i="18" s="1"/>
  <c r="AZ150" i="18"/>
  <c r="BC150" i="18" s="1"/>
  <c r="R150" i="18"/>
  <c r="AA151" i="18" s="1"/>
  <c r="L150" i="18"/>
  <c r="O150" i="18" s="1"/>
  <c r="L150" i="17"/>
  <c r="O150" i="17" s="1"/>
  <c r="R150" i="17"/>
  <c r="AA151" i="17" s="1"/>
  <c r="K150" i="17"/>
  <c r="N150" i="17" s="1"/>
  <c r="BR150" i="17"/>
  <c r="BS151" i="17" s="1"/>
  <c r="Q150" i="17"/>
  <c r="Z151" i="17" s="1"/>
  <c r="AX150" i="17"/>
  <c r="BA150" i="17" s="1"/>
  <c r="BW149" i="13"/>
  <c r="BB149" i="13"/>
  <c r="AU149" i="13"/>
  <c r="AX149" i="13" s="1"/>
  <c r="L360" i="7"/>
  <c r="BO149" i="13"/>
  <c r="H149" i="13"/>
  <c r="BL149" i="13"/>
  <c r="P149" i="13"/>
  <c r="L149" i="13"/>
  <c r="R149" i="13"/>
  <c r="AA150" i="13" s="1"/>
  <c r="BK192" i="13"/>
  <c r="BI192" i="13"/>
  <c r="F361" i="19" l="1"/>
  <c r="F361" i="7"/>
  <c r="BD150" i="18"/>
  <c r="BH151" i="17"/>
  <c r="BH151" i="18"/>
  <c r="H260" i="15"/>
  <c r="I260" i="15" s="1"/>
  <c r="G260" i="16"/>
  <c r="H260" i="16" s="1"/>
  <c r="I260" i="16" s="1"/>
  <c r="BV149" i="13"/>
  <c r="H260" i="12"/>
  <c r="I260" i="12" s="1"/>
  <c r="BA149" i="13"/>
  <c r="BD149" i="13" s="1"/>
  <c r="BD149" i="17" s="1"/>
  <c r="AK150" i="13"/>
  <c r="AT150" i="13" s="1"/>
  <c r="O149" i="13"/>
  <c r="Q149" i="13"/>
  <c r="Z150" i="13" s="1"/>
  <c r="F360" i="20" s="1"/>
  <c r="K149" i="13"/>
  <c r="BR149" i="13"/>
  <c r="BS150" i="13" s="1"/>
  <c r="BK193" i="13"/>
  <c r="BU150" i="18" l="1"/>
  <c r="AR151" i="18" s="1"/>
  <c r="BV150" i="18"/>
  <c r="AS151" i="18" s="1"/>
  <c r="BW150" i="18"/>
  <c r="AT151" i="18" s="1"/>
  <c r="BU150" i="17"/>
  <c r="AR151" i="17" s="1"/>
  <c r="BV150" i="17"/>
  <c r="AS151" i="17" s="1"/>
  <c r="BW150" i="17"/>
  <c r="AT151" i="17" s="1"/>
  <c r="J261" i="15"/>
  <c r="J261" i="16"/>
  <c r="BU149" i="13"/>
  <c r="J261" i="12"/>
  <c r="AW150" i="13"/>
  <c r="AZ150" i="13" s="1"/>
  <c r="AJ150" i="13"/>
  <c r="AS150" i="13" s="1"/>
  <c r="BQ150" i="13"/>
  <c r="J150" i="13"/>
  <c r="BN150" i="13"/>
  <c r="BH150" i="13"/>
  <c r="N149" i="13"/>
  <c r="BI193" i="13"/>
  <c r="BJ193" i="13"/>
  <c r="H361" i="19" l="1"/>
  <c r="K361" i="19"/>
  <c r="J361" i="19"/>
  <c r="I361" i="19"/>
  <c r="G361" i="19"/>
  <c r="K361" i="20"/>
  <c r="I361" i="20"/>
  <c r="H361" i="20"/>
  <c r="J361" i="20"/>
  <c r="G361" i="20"/>
  <c r="BO151" i="18"/>
  <c r="BL151" i="18"/>
  <c r="H151" i="18"/>
  <c r="AU151" i="18"/>
  <c r="AI152" i="18" s="1"/>
  <c r="J151" i="18"/>
  <c r="BN151" i="18"/>
  <c r="BQ151" i="18"/>
  <c r="AW151" i="18"/>
  <c r="AK152" i="18" s="1"/>
  <c r="H151" i="17"/>
  <c r="AU151" i="17"/>
  <c r="AI152" i="17" s="1"/>
  <c r="BL151" i="17"/>
  <c r="BO151" i="17"/>
  <c r="BQ151" i="17"/>
  <c r="J151" i="17"/>
  <c r="AW151" i="17"/>
  <c r="AK152" i="17" s="1"/>
  <c r="BN151" i="17"/>
  <c r="I151" i="18"/>
  <c r="AV151" i="18"/>
  <c r="AJ152" i="18" s="1"/>
  <c r="BP151" i="18"/>
  <c r="BM151" i="18"/>
  <c r="I151" i="17"/>
  <c r="BM151" i="17"/>
  <c r="AV151" i="17"/>
  <c r="AJ152" i="17" s="1"/>
  <c r="BP151" i="17"/>
  <c r="BC150" i="13"/>
  <c r="AV150" i="13"/>
  <c r="AY150" i="13" s="1"/>
  <c r="AI150" i="13"/>
  <c r="AR150" i="13" s="1"/>
  <c r="M150" i="13"/>
  <c r="S150" i="13"/>
  <c r="AB151" i="13" s="1"/>
  <c r="I150" i="13"/>
  <c r="BP150" i="13"/>
  <c r="BM150" i="13"/>
  <c r="K361" i="7"/>
  <c r="G361" i="7"/>
  <c r="H361" i="7"/>
  <c r="I361" i="7"/>
  <c r="J361" i="7"/>
  <c r="AX151" i="17" l="1"/>
  <c r="BA151" i="17" s="1"/>
  <c r="AY151" i="18"/>
  <c r="BB151" i="18" s="1"/>
  <c r="AZ151" i="18"/>
  <c r="BC151" i="18" s="1"/>
  <c r="L361" i="19"/>
  <c r="G261" i="15" s="1"/>
  <c r="L361" i="20"/>
  <c r="G261" i="12" s="1"/>
  <c r="AY151" i="17"/>
  <c r="BB151" i="17" s="1"/>
  <c r="L151" i="18"/>
  <c r="O151" i="18" s="1"/>
  <c r="R151" i="18"/>
  <c r="AA152" i="18" s="1"/>
  <c r="S151" i="17"/>
  <c r="AB152" i="17" s="1"/>
  <c r="M151" i="17"/>
  <c r="P151" i="17" s="1"/>
  <c r="R151" i="17"/>
  <c r="AA152" i="17" s="1"/>
  <c r="L151" i="17"/>
  <c r="O151" i="17" s="1"/>
  <c r="S151" i="18"/>
  <c r="AB152" i="18" s="1"/>
  <c r="M151" i="18"/>
  <c r="P151" i="18" s="1"/>
  <c r="K151" i="17"/>
  <c r="N151" i="17" s="1"/>
  <c r="Q151" i="17"/>
  <c r="Z152" i="17" s="1"/>
  <c r="BR151" i="17"/>
  <c r="BS152" i="17" s="1"/>
  <c r="BR151" i="18"/>
  <c r="BS152" i="18" s="1"/>
  <c r="Q151" i="18"/>
  <c r="Z152" i="18" s="1"/>
  <c r="K151" i="18"/>
  <c r="N151" i="18" s="1"/>
  <c r="AX151" i="18"/>
  <c r="BA151" i="18" s="1"/>
  <c r="AZ151" i="17"/>
  <c r="BC151" i="17" s="1"/>
  <c r="BW150" i="13"/>
  <c r="BB150" i="13"/>
  <c r="AU150" i="13"/>
  <c r="AX150" i="13" s="1"/>
  <c r="L361" i="7"/>
  <c r="L150" i="13"/>
  <c r="R150" i="13"/>
  <c r="AA151" i="13" s="1"/>
  <c r="BO150" i="13"/>
  <c r="H150" i="13"/>
  <c r="BL150" i="13"/>
  <c r="P150" i="13"/>
  <c r="F362" i="7" l="1"/>
  <c r="F362" i="19"/>
  <c r="BH152" i="18"/>
  <c r="BD151" i="18"/>
  <c r="BH152" i="17"/>
  <c r="H261" i="12"/>
  <c r="I261" i="12" s="1"/>
  <c r="G261" i="16"/>
  <c r="H261" i="16" s="1"/>
  <c r="I261" i="16" s="1"/>
  <c r="H261" i="15"/>
  <c r="I261" i="15" s="1"/>
  <c r="BV150" i="13"/>
  <c r="BA150" i="13"/>
  <c r="BD150" i="13" s="1"/>
  <c r="BD150" i="17" s="1"/>
  <c r="AK151" i="13"/>
  <c r="AT151" i="13" s="1"/>
  <c r="Q150" i="13"/>
  <c r="Z151" i="13" s="1"/>
  <c r="F361" i="20" s="1"/>
  <c r="K150" i="13"/>
  <c r="BR150" i="13"/>
  <c r="BS151" i="13" s="1"/>
  <c r="O150" i="13"/>
  <c r="BK194" i="13"/>
  <c r="BJ194" i="13"/>
  <c r="BI194" i="13"/>
  <c r="BU151" i="18" l="1"/>
  <c r="AR152" i="18" s="1"/>
  <c r="BV151" i="18"/>
  <c r="AS152" i="18" s="1"/>
  <c r="BW151" i="18"/>
  <c r="AT152" i="18" s="1"/>
  <c r="BV151" i="17"/>
  <c r="AS152" i="17" s="1"/>
  <c r="BU151" i="17"/>
  <c r="AR152" i="17" s="1"/>
  <c r="BW151" i="17"/>
  <c r="AT152" i="17" s="1"/>
  <c r="J262" i="16"/>
  <c r="J262" i="15"/>
  <c r="BU150" i="13"/>
  <c r="J262" i="12"/>
  <c r="AW151" i="13"/>
  <c r="AZ151" i="13" s="1"/>
  <c r="AJ151" i="13"/>
  <c r="AS151" i="13" s="1"/>
  <c r="BH151" i="13"/>
  <c r="J151" i="13"/>
  <c r="BQ151" i="13"/>
  <c r="BN151" i="13"/>
  <c r="N150" i="13"/>
  <c r="I362" i="19" l="1"/>
  <c r="K362" i="19"/>
  <c r="H362" i="19"/>
  <c r="J362" i="19"/>
  <c r="G362" i="19"/>
  <c r="K362" i="20"/>
  <c r="H362" i="20"/>
  <c r="I362" i="20"/>
  <c r="G362" i="20"/>
  <c r="J362" i="20"/>
  <c r="BO152" i="17"/>
  <c r="H152" i="17"/>
  <c r="AU152" i="17"/>
  <c r="AI153" i="17" s="1"/>
  <c r="BL152" i="17"/>
  <c r="AW152" i="18"/>
  <c r="AK153" i="18" s="1"/>
  <c r="J152" i="18"/>
  <c r="BN152" i="18"/>
  <c r="BQ152" i="18"/>
  <c r="BO152" i="18"/>
  <c r="BL152" i="18"/>
  <c r="AU152" i="18"/>
  <c r="AI153" i="18" s="1"/>
  <c r="H152" i="18"/>
  <c r="AW152" i="17"/>
  <c r="AK153" i="17" s="1"/>
  <c r="BN152" i="17"/>
  <c r="J152" i="17"/>
  <c r="BQ152" i="17"/>
  <c r="I152" i="18"/>
  <c r="BM152" i="18"/>
  <c r="AV152" i="18"/>
  <c r="AJ153" i="18" s="1"/>
  <c r="BP152" i="18"/>
  <c r="BP152" i="17"/>
  <c r="AV152" i="17"/>
  <c r="AJ153" i="17" s="1"/>
  <c r="I152" i="17"/>
  <c r="BM152" i="17"/>
  <c r="BC151" i="13"/>
  <c r="AV151" i="13"/>
  <c r="AY151" i="13" s="1"/>
  <c r="AI151" i="13"/>
  <c r="AR151" i="13" s="1"/>
  <c r="K362" i="7"/>
  <c r="I362" i="7"/>
  <c r="G362" i="7"/>
  <c r="J362" i="7"/>
  <c r="H362" i="7"/>
  <c r="I151" i="13"/>
  <c r="BP151" i="13"/>
  <c r="BM151" i="13"/>
  <c r="S151" i="13"/>
  <c r="AB152" i="13" s="1"/>
  <c r="M151" i="13"/>
  <c r="BK195" i="13"/>
  <c r="AZ152" i="18" l="1"/>
  <c r="BC152" i="18" s="1"/>
  <c r="AZ152" i="17"/>
  <c r="BC152" i="17" s="1"/>
  <c r="AX152" i="17"/>
  <c r="BA152" i="17" s="1"/>
  <c r="L362" i="19"/>
  <c r="G262" i="15" s="1"/>
  <c r="L362" i="20"/>
  <c r="G262" i="12" s="1"/>
  <c r="AY152" i="18"/>
  <c r="BB152" i="18" s="1"/>
  <c r="R152" i="18"/>
  <c r="AA153" i="18" s="1"/>
  <c r="L152" i="18"/>
  <c r="O152" i="18" s="1"/>
  <c r="BR152" i="17"/>
  <c r="BS153" i="17" s="1"/>
  <c r="Q152" i="17"/>
  <c r="Z153" i="17" s="1"/>
  <c r="K152" i="17"/>
  <c r="N152" i="17" s="1"/>
  <c r="AY152" i="17"/>
  <c r="BB152" i="17" s="1"/>
  <c r="AX152" i="18"/>
  <c r="BA152" i="18" s="1"/>
  <c r="M152" i="17"/>
  <c r="P152" i="17" s="1"/>
  <c r="S152" i="17"/>
  <c r="AB153" i="17" s="1"/>
  <c r="BR152" i="18"/>
  <c r="BS153" i="18" s="1"/>
  <c r="Q152" i="18"/>
  <c r="Z153" i="18" s="1"/>
  <c r="K152" i="18"/>
  <c r="N152" i="18" s="1"/>
  <c r="S152" i="18"/>
  <c r="AB153" i="18" s="1"/>
  <c r="M152" i="18"/>
  <c r="P152" i="18" s="1"/>
  <c r="R152" i="17"/>
  <c r="AA153" i="17" s="1"/>
  <c r="L152" i="17"/>
  <c r="O152" i="17" s="1"/>
  <c r="BW151" i="13"/>
  <c r="BB151" i="13"/>
  <c r="AU151" i="13"/>
  <c r="AX151" i="13" s="1"/>
  <c r="L151" i="13"/>
  <c r="R151" i="13"/>
  <c r="AA152" i="13" s="1"/>
  <c r="L362" i="7"/>
  <c r="BO151" i="13"/>
  <c r="H151" i="13"/>
  <c r="BL151" i="13"/>
  <c r="P151" i="13"/>
  <c r="BI195" i="13"/>
  <c r="BJ195" i="13"/>
  <c r="F363" i="19" l="1"/>
  <c r="F363" i="7"/>
  <c r="BD152" i="18"/>
  <c r="BH153" i="18"/>
  <c r="BH153" i="17"/>
  <c r="H262" i="12"/>
  <c r="I262" i="12" s="1"/>
  <c r="G262" i="16"/>
  <c r="H262" i="16" s="1"/>
  <c r="I262" i="16" s="1"/>
  <c r="H262" i="15"/>
  <c r="I262" i="15" s="1"/>
  <c r="BV151" i="13"/>
  <c r="BA151" i="13"/>
  <c r="BD151" i="13" s="1"/>
  <c r="BD151" i="17" s="1"/>
  <c r="AK152" i="13"/>
  <c r="AT152" i="13" s="1"/>
  <c r="K151" i="13"/>
  <c r="BR151" i="13"/>
  <c r="BS152" i="13" s="1"/>
  <c r="Q151" i="13"/>
  <c r="Z152" i="13" s="1"/>
  <c r="F362" i="20" s="1"/>
  <c r="O151" i="13"/>
  <c r="BV152" i="18" l="1"/>
  <c r="AS153" i="18" s="1"/>
  <c r="BW152" i="18"/>
  <c r="AT153" i="18" s="1"/>
  <c r="BU152" i="18"/>
  <c r="AR153" i="18" s="1"/>
  <c r="BW152" i="17"/>
  <c r="AT153" i="17" s="1"/>
  <c r="BU152" i="17"/>
  <c r="AR153" i="17" s="1"/>
  <c r="BV152" i="17"/>
  <c r="AS153" i="17" s="1"/>
  <c r="J263" i="16"/>
  <c r="J263" i="15"/>
  <c r="BU151" i="13"/>
  <c r="J263" i="12"/>
  <c r="AW152" i="13"/>
  <c r="AZ152" i="13" s="1"/>
  <c r="AJ152" i="13"/>
  <c r="AS152" i="13" s="1"/>
  <c r="N151" i="13"/>
  <c r="BH152" i="13"/>
  <c r="BQ152" i="13"/>
  <c r="J152" i="13"/>
  <c r="BN152" i="13"/>
  <c r="BK196" i="13"/>
  <c r="BJ196" i="13"/>
  <c r="J363" i="19" l="1"/>
  <c r="G363" i="19"/>
  <c r="H363" i="19"/>
  <c r="K363" i="19"/>
  <c r="I363" i="19"/>
  <c r="K363" i="20"/>
  <c r="H363" i="20"/>
  <c r="G363" i="20"/>
  <c r="J363" i="20"/>
  <c r="I363" i="20"/>
  <c r="AU153" i="17"/>
  <c r="AI154" i="17" s="1"/>
  <c r="BL153" i="17"/>
  <c r="BO153" i="17"/>
  <c r="H153" i="17"/>
  <c r="BQ153" i="17"/>
  <c r="AW153" i="17"/>
  <c r="AK154" i="17" s="1"/>
  <c r="BN153" i="17"/>
  <c r="J153" i="17"/>
  <c r="BO153" i="18"/>
  <c r="AU153" i="18"/>
  <c r="AI154" i="18" s="1"/>
  <c r="H153" i="18"/>
  <c r="BL153" i="18"/>
  <c r="AW153" i="18"/>
  <c r="AK154" i="18" s="1"/>
  <c r="BN153" i="18"/>
  <c r="J153" i="18"/>
  <c r="BQ153" i="18"/>
  <c r="BP153" i="18"/>
  <c r="I153" i="18"/>
  <c r="BM153" i="18"/>
  <c r="AV153" i="18"/>
  <c r="AJ154" i="18" s="1"/>
  <c r="BM153" i="17"/>
  <c r="I153" i="17"/>
  <c r="AV153" i="17"/>
  <c r="AJ154" i="17" s="1"/>
  <c r="BP153" i="17"/>
  <c r="BC152" i="13"/>
  <c r="AV152" i="13"/>
  <c r="AY152" i="13" s="1"/>
  <c r="AI152" i="13"/>
  <c r="AR152" i="13" s="1"/>
  <c r="BP152" i="13"/>
  <c r="I152" i="13"/>
  <c r="BM152" i="13"/>
  <c r="M152" i="13"/>
  <c r="S152" i="13"/>
  <c r="AB153" i="13" s="1"/>
  <c r="H363" i="7"/>
  <c r="I363" i="7"/>
  <c r="J363" i="7"/>
  <c r="K363" i="7"/>
  <c r="G363" i="7"/>
  <c r="BI196" i="13"/>
  <c r="AX153" i="18" l="1"/>
  <c r="BA153" i="18" s="1"/>
  <c r="AZ153" i="18"/>
  <c r="BC153" i="18" s="1"/>
  <c r="L363" i="20"/>
  <c r="G263" i="12" s="1"/>
  <c r="L363" i="19"/>
  <c r="G263" i="15" s="1"/>
  <c r="AX153" i="17"/>
  <c r="BA153" i="17" s="1"/>
  <c r="BR153" i="18"/>
  <c r="BS154" i="18" s="1"/>
  <c r="K153" i="18"/>
  <c r="N153" i="18" s="1"/>
  <c r="Q153" i="18"/>
  <c r="Z154" i="18" s="1"/>
  <c r="F364" i="7" s="1"/>
  <c r="S153" i="17"/>
  <c r="AB154" i="17" s="1"/>
  <c r="M153" i="17"/>
  <c r="P153" i="17" s="1"/>
  <c r="AY153" i="18"/>
  <c r="BB153" i="18" s="1"/>
  <c r="AY153" i="17"/>
  <c r="BB153" i="17" s="1"/>
  <c r="AZ153" i="17"/>
  <c r="BC153" i="17" s="1"/>
  <c r="R153" i="18"/>
  <c r="AA154" i="18" s="1"/>
  <c r="L153" i="18"/>
  <c r="O153" i="18" s="1"/>
  <c r="M153" i="18"/>
  <c r="P153" i="18" s="1"/>
  <c r="S153" i="18"/>
  <c r="AB154" i="18" s="1"/>
  <c r="L153" i="17"/>
  <c r="O153" i="17" s="1"/>
  <c r="R153" i="17"/>
  <c r="AA154" i="17" s="1"/>
  <c r="K153" i="17"/>
  <c r="N153" i="17" s="1"/>
  <c r="Q153" i="17"/>
  <c r="Z154" i="17" s="1"/>
  <c r="BR153" i="17"/>
  <c r="BS154" i="17" s="1"/>
  <c r="BW152" i="13"/>
  <c r="BB152" i="13"/>
  <c r="AU152" i="13"/>
  <c r="AX152" i="13" s="1"/>
  <c r="L363" i="7"/>
  <c r="P152" i="13"/>
  <c r="BO152" i="13"/>
  <c r="H152" i="13"/>
  <c r="BL152" i="13"/>
  <c r="L152" i="13"/>
  <c r="R152" i="13"/>
  <c r="AA153" i="13" s="1"/>
  <c r="F364" i="19" l="1"/>
  <c r="BD153" i="18"/>
  <c r="BH154" i="17"/>
  <c r="BH154" i="18"/>
  <c r="H263" i="12"/>
  <c r="I263" i="12" s="1"/>
  <c r="H263" i="15"/>
  <c r="I263" i="15" s="1"/>
  <c r="G263" i="16"/>
  <c r="H263" i="16" s="1"/>
  <c r="I263" i="16" s="1"/>
  <c r="BV152" i="13"/>
  <c r="BA152" i="13"/>
  <c r="BD152" i="13" s="1"/>
  <c r="BD152" i="17" s="1"/>
  <c r="AK153" i="13"/>
  <c r="AT153" i="13" s="1"/>
  <c r="O152" i="13"/>
  <c r="Q152" i="13"/>
  <c r="Z153" i="13" s="1"/>
  <c r="F363" i="20" s="1"/>
  <c r="K152" i="13"/>
  <c r="BR152" i="13"/>
  <c r="BS153" i="13" s="1"/>
  <c r="BK197" i="13"/>
  <c r="BI197" i="13"/>
  <c r="BJ197" i="13"/>
  <c r="BW153" i="18" l="1"/>
  <c r="AT154" i="18" s="1"/>
  <c r="BU153" i="18"/>
  <c r="AR154" i="18" s="1"/>
  <c r="BV153" i="18"/>
  <c r="AS154" i="18" s="1"/>
  <c r="BW153" i="17"/>
  <c r="AT154" i="17" s="1"/>
  <c r="BU153" i="17"/>
  <c r="AR154" i="17" s="1"/>
  <c r="BV153" i="17"/>
  <c r="AS154" i="17" s="1"/>
  <c r="J264" i="15"/>
  <c r="J264" i="16"/>
  <c r="BU152" i="13"/>
  <c r="J264" i="12"/>
  <c r="AW153" i="13"/>
  <c r="AZ153" i="13" s="1"/>
  <c r="AJ153" i="13"/>
  <c r="AS153" i="13" s="1"/>
  <c r="J153" i="13"/>
  <c r="BQ153" i="13"/>
  <c r="BN153" i="13"/>
  <c r="BH153" i="13"/>
  <c r="N152" i="13"/>
  <c r="J364" i="20" l="1"/>
  <c r="K364" i="20"/>
  <c r="G364" i="20"/>
  <c r="I364" i="20"/>
  <c r="H364" i="20"/>
  <c r="K364" i="19"/>
  <c r="G364" i="19"/>
  <c r="I364" i="19"/>
  <c r="J364" i="19"/>
  <c r="H364" i="19"/>
  <c r="H154" i="17"/>
  <c r="BL154" i="17"/>
  <c r="AU154" i="17"/>
  <c r="AI155" i="17" s="1"/>
  <c r="BO154" i="17"/>
  <c r="BQ154" i="18"/>
  <c r="AW154" i="18"/>
  <c r="AK155" i="18" s="1"/>
  <c r="J154" i="18"/>
  <c r="BN154" i="18"/>
  <c r="AU154" i="18"/>
  <c r="AI155" i="18" s="1"/>
  <c r="H154" i="18"/>
  <c r="BL154" i="18"/>
  <c r="BO154" i="18"/>
  <c r="BN154" i="17"/>
  <c r="BQ154" i="17"/>
  <c r="AW154" i="17"/>
  <c r="AK155" i="17" s="1"/>
  <c r="J154" i="17"/>
  <c r="BM154" i="18"/>
  <c r="BP154" i="18"/>
  <c r="I154" i="18"/>
  <c r="AV154" i="18"/>
  <c r="AJ155" i="18" s="1"/>
  <c r="BP154" i="17"/>
  <c r="BM154" i="17"/>
  <c r="I154" i="17"/>
  <c r="AV154" i="17"/>
  <c r="AJ155" i="17" s="1"/>
  <c r="BC153" i="13"/>
  <c r="AV153" i="13"/>
  <c r="AY153" i="13" s="1"/>
  <c r="AI153" i="13"/>
  <c r="AR153" i="13" s="1"/>
  <c r="M153" i="13"/>
  <c r="S153" i="13"/>
  <c r="AB154" i="13" s="1"/>
  <c r="BP153" i="13"/>
  <c r="I153" i="13"/>
  <c r="BM153" i="13"/>
  <c r="I364" i="7"/>
  <c r="K364" i="7"/>
  <c r="J364" i="7"/>
  <c r="G364" i="7"/>
  <c r="H364" i="7"/>
  <c r="BK198" i="13"/>
  <c r="AX154" i="18" l="1"/>
  <c r="BA154" i="18" s="1"/>
  <c r="AX154" i="17"/>
  <c r="BA154" i="17" s="1"/>
  <c r="AZ154" i="18"/>
  <c r="BC154" i="18" s="1"/>
  <c r="L364" i="19"/>
  <c r="G264" i="15" s="1"/>
  <c r="L364" i="20"/>
  <c r="G264" i="12" s="1"/>
  <c r="L154" i="17"/>
  <c r="O154" i="17" s="1"/>
  <c r="R154" i="17"/>
  <c r="AA155" i="17" s="1"/>
  <c r="S154" i="18"/>
  <c r="AB155" i="18" s="1"/>
  <c r="M154" i="18"/>
  <c r="P154" i="18" s="1"/>
  <c r="BR154" i="17"/>
  <c r="BS155" i="17" s="1"/>
  <c r="Q154" i="17"/>
  <c r="Z155" i="17" s="1"/>
  <c r="K154" i="17"/>
  <c r="N154" i="17" s="1"/>
  <c r="AY154" i="18"/>
  <c r="BB154" i="18" s="1"/>
  <c r="R154" i="18"/>
  <c r="AA155" i="18" s="1"/>
  <c r="L154" i="18"/>
  <c r="O154" i="18" s="1"/>
  <c r="M154" i="17"/>
  <c r="P154" i="17" s="1"/>
  <c r="S154" i="17"/>
  <c r="AB155" i="17" s="1"/>
  <c r="Q154" i="18"/>
  <c r="Z155" i="18" s="1"/>
  <c r="BR154" i="18"/>
  <c r="BS155" i="18" s="1"/>
  <c r="K154" i="18"/>
  <c r="N154" i="18" s="1"/>
  <c r="AY154" i="17"/>
  <c r="BB154" i="17" s="1"/>
  <c r="AZ154" i="17"/>
  <c r="BC154" i="17" s="1"/>
  <c r="BW153" i="13"/>
  <c r="BB153" i="13"/>
  <c r="AU153" i="13"/>
  <c r="AX153" i="13" s="1"/>
  <c r="R153" i="13"/>
  <c r="AA154" i="13" s="1"/>
  <c r="L153" i="13"/>
  <c r="L364" i="7"/>
  <c r="P153" i="13"/>
  <c r="H153" i="13"/>
  <c r="BO153" i="13"/>
  <c r="BL153" i="13"/>
  <c r="BJ198" i="13"/>
  <c r="BI198" i="13"/>
  <c r="F365" i="7" l="1"/>
  <c r="F365" i="19"/>
  <c r="BH155" i="18"/>
  <c r="BD154" i="18"/>
  <c r="BH155" i="17"/>
  <c r="H264" i="15"/>
  <c r="I264" i="15" s="1"/>
  <c r="G264" i="16"/>
  <c r="H264" i="16" s="1"/>
  <c r="I264" i="16" s="1"/>
  <c r="BV153" i="13"/>
  <c r="H264" i="12"/>
  <c r="I264" i="12" s="1"/>
  <c r="BA153" i="13"/>
  <c r="BD153" i="13" s="1"/>
  <c r="BD153" i="17" s="1"/>
  <c r="AK154" i="13"/>
  <c r="AT154" i="13" s="1"/>
  <c r="Q153" i="13"/>
  <c r="Z154" i="13" s="1"/>
  <c r="F364" i="20" s="1"/>
  <c r="K153" i="13"/>
  <c r="BR153" i="13"/>
  <c r="BS154" i="13" s="1"/>
  <c r="O153" i="13"/>
  <c r="BU154" i="18" l="1"/>
  <c r="AR155" i="18" s="1"/>
  <c r="BW154" i="18"/>
  <c r="AT155" i="18" s="1"/>
  <c r="BV154" i="18"/>
  <c r="AS155" i="18" s="1"/>
  <c r="BU154" i="17"/>
  <c r="AR155" i="17" s="1"/>
  <c r="BV154" i="17"/>
  <c r="AS155" i="17" s="1"/>
  <c r="BW154" i="17"/>
  <c r="AT155" i="17" s="1"/>
  <c r="J265" i="15"/>
  <c r="J265" i="16"/>
  <c r="BU153" i="13"/>
  <c r="J265" i="12"/>
  <c r="AW154" i="13"/>
  <c r="AZ154" i="13" s="1"/>
  <c r="AJ154" i="13"/>
  <c r="AS154" i="13" s="1"/>
  <c r="BQ154" i="13"/>
  <c r="J154" i="13"/>
  <c r="BN154" i="13"/>
  <c r="BH154" i="13"/>
  <c r="N153" i="13"/>
  <c r="BJ199" i="13"/>
  <c r="BK199" i="13"/>
  <c r="BI199" i="13"/>
  <c r="G365" i="20" l="1"/>
  <c r="J365" i="20"/>
  <c r="K365" i="20"/>
  <c r="H365" i="20"/>
  <c r="I365" i="20"/>
  <c r="J365" i="19"/>
  <c r="K365" i="19"/>
  <c r="H365" i="19"/>
  <c r="I365" i="19"/>
  <c r="G365" i="19"/>
  <c r="H155" i="18"/>
  <c r="AU155" i="18"/>
  <c r="AI156" i="18" s="1"/>
  <c r="BO155" i="18"/>
  <c r="BL155" i="18"/>
  <c r="BN155" i="17"/>
  <c r="BQ155" i="17"/>
  <c r="J155" i="17"/>
  <c r="AW155" i="17"/>
  <c r="AK156" i="17" s="1"/>
  <c r="BL155" i="17"/>
  <c r="BO155" i="17"/>
  <c r="H155" i="17"/>
  <c r="AU155" i="17"/>
  <c r="AI156" i="17" s="1"/>
  <c r="BQ155" i="18"/>
  <c r="BN155" i="18"/>
  <c r="J155" i="18"/>
  <c r="AW155" i="18"/>
  <c r="AK156" i="18" s="1"/>
  <c r="AV155" i="18"/>
  <c r="AJ156" i="18" s="1"/>
  <c r="I155" i="18"/>
  <c r="BM155" i="18"/>
  <c r="BP155" i="18"/>
  <c r="I155" i="17"/>
  <c r="BM155" i="17"/>
  <c r="BP155" i="17"/>
  <c r="AV155" i="17"/>
  <c r="AJ156" i="17" s="1"/>
  <c r="BC154" i="13"/>
  <c r="AV154" i="13"/>
  <c r="AY154" i="13" s="1"/>
  <c r="AI154" i="13"/>
  <c r="AR154" i="13" s="1"/>
  <c r="M154" i="13"/>
  <c r="S154" i="13"/>
  <c r="AB155" i="13" s="1"/>
  <c r="K365" i="7"/>
  <c r="H365" i="7"/>
  <c r="I365" i="7"/>
  <c r="J365" i="7"/>
  <c r="G365" i="7"/>
  <c r="I154" i="13"/>
  <c r="BP154" i="13"/>
  <c r="BM154" i="13"/>
  <c r="AX155" i="18" l="1"/>
  <c r="BA155" i="18" s="1"/>
  <c r="AX155" i="17"/>
  <c r="BA155" i="17" s="1"/>
  <c r="L365" i="20"/>
  <c r="G265" i="12" s="1"/>
  <c r="L365" i="19"/>
  <c r="G265" i="15" s="1"/>
  <c r="BR155" i="17"/>
  <c r="BS156" i="17" s="1"/>
  <c r="K155" i="17"/>
  <c r="N155" i="17" s="1"/>
  <c r="Q155" i="17"/>
  <c r="Z156" i="17" s="1"/>
  <c r="Q155" i="18"/>
  <c r="Z156" i="18" s="1"/>
  <c r="BR155" i="18"/>
  <c r="BS156" i="18" s="1"/>
  <c r="K155" i="18"/>
  <c r="N155" i="18" s="1"/>
  <c r="L155" i="17"/>
  <c r="O155" i="17" s="1"/>
  <c r="R155" i="17"/>
  <c r="AA156" i="17" s="1"/>
  <c r="R155" i="18"/>
  <c r="AA156" i="18" s="1"/>
  <c r="L155" i="18"/>
  <c r="O155" i="18" s="1"/>
  <c r="M155" i="18"/>
  <c r="P155" i="18" s="1"/>
  <c r="S155" i="18"/>
  <c r="AB156" i="18" s="1"/>
  <c r="AZ155" i="17"/>
  <c r="BC155" i="17" s="1"/>
  <c r="S155" i="17"/>
  <c r="AB156" i="17" s="1"/>
  <c r="M155" i="17"/>
  <c r="P155" i="17" s="1"/>
  <c r="AY155" i="18"/>
  <c r="BB155" i="18" s="1"/>
  <c r="AY155" i="17"/>
  <c r="BB155" i="17" s="1"/>
  <c r="AZ155" i="18"/>
  <c r="BC155" i="18" s="1"/>
  <c r="BW154" i="13"/>
  <c r="BB154" i="13"/>
  <c r="AU154" i="13"/>
  <c r="AX154" i="13" s="1"/>
  <c r="R154" i="13"/>
  <c r="AA155" i="13" s="1"/>
  <c r="L154" i="13"/>
  <c r="L365" i="7"/>
  <c r="BO154" i="13"/>
  <c r="H154" i="13"/>
  <c r="BL154" i="13"/>
  <c r="P154" i="13"/>
  <c r="BK200" i="13"/>
  <c r="F366" i="7" l="1"/>
  <c r="F366" i="19"/>
  <c r="BD155" i="18"/>
  <c r="BH156" i="17"/>
  <c r="BH156" i="18"/>
  <c r="G265" i="16"/>
  <c r="H265" i="16" s="1"/>
  <c r="I265" i="16" s="1"/>
  <c r="H265" i="15"/>
  <c r="I265" i="15" s="1"/>
  <c r="BV154" i="13"/>
  <c r="H265" i="12"/>
  <c r="I265" i="12" s="1"/>
  <c r="BA154" i="13"/>
  <c r="BD154" i="13" s="1"/>
  <c r="BD154" i="17" s="1"/>
  <c r="AK155" i="13"/>
  <c r="AT155" i="13" s="1"/>
  <c r="O154" i="13"/>
  <c r="K154" i="13"/>
  <c r="Q154" i="13"/>
  <c r="Z155" i="13" s="1"/>
  <c r="F365" i="20" s="1"/>
  <c r="BR154" i="13"/>
  <c r="BS155" i="13" s="1"/>
  <c r="BJ200" i="13"/>
  <c r="BI200" i="13"/>
  <c r="BU155" i="18" l="1"/>
  <c r="AR156" i="18" s="1"/>
  <c r="BV155" i="18"/>
  <c r="AS156" i="18" s="1"/>
  <c r="BW155" i="18"/>
  <c r="AT156" i="18" s="1"/>
  <c r="BU155" i="17"/>
  <c r="AR156" i="17" s="1"/>
  <c r="BV155" i="17"/>
  <c r="AS156" i="17" s="1"/>
  <c r="BW155" i="17"/>
  <c r="AT156" i="17" s="1"/>
  <c r="J266" i="16"/>
  <c r="J266" i="15"/>
  <c r="BU154" i="13"/>
  <c r="J266" i="12"/>
  <c r="AW155" i="13"/>
  <c r="AZ155" i="13" s="1"/>
  <c r="AJ155" i="13"/>
  <c r="AS155" i="13" s="1"/>
  <c r="BH155" i="13"/>
  <c r="BQ155" i="13"/>
  <c r="J155" i="13"/>
  <c r="BN155" i="13"/>
  <c r="N154" i="13"/>
  <c r="BK201" i="13"/>
  <c r="I366" i="20" l="1"/>
  <c r="G366" i="20"/>
  <c r="H366" i="20"/>
  <c r="J366" i="20"/>
  <c r="K366" i="20"/>
  <c r="I366" i="19"/>
  <c r="J366" i="19"/>
  <c r="H366" i="19"/>
  <c r="G366" i="19"/>
  <c r="K366" i="19"/>
  <c r="AU156" i="18"/>
  <c r="AI157" i="18" s="1"/>
  <c r="H156" i="18"/>
  <c r="BL156" i="18"/>
  <c r="BO156" i="18"/>
  <c r="BQ156" i="17"/>
  <c r="AW156" i="17"/>
  <c r="AK157" i="17" s="1"/>
  <c r="J156" i="17"/>
  <c r="BN156" i="17"/>
  <c r="H156" i="17"/>
  <c r="BL156" i="17"/>
  <c r="AU156" i="17"/>
  <c r="AI157" i="17" s="1"/>
  <c r="BO156" i="17"/>
  <c r="AW156" i="18"/>
  <c r="AK157" i="18" s="1"/>
  <c r="J156" i="18"/>
  <c r="BN156" i="18"/>
  <c r="BQ156" i="18"/>
  <c r="I156" i="18"/>
  <c r="BP156" i="18"/>
  <c r="AV156" i="18"/>
  <c r="AJ157" i="18" s="1"/>
  <c r="BM156" i="18"/>
  <c r="BP156" i="17"/>
  <c r="AV156" i="17"/>
  <c r="AJ157" i="17" s="1"/>
  <c r="BM156" i="17"/>
  <c r="I156" i="17"/>
  <c r="BC155" i="13"/>
  <c r="AV155" i="13"/>
  <c r="AY155" i="13" s="1"/>
  <c r="AI155" i="13"/>
  <c r="AR155" i="13" s="1"/>
  <c r="BP155" i="13"/>
  <c r="I155" i="13"/>
  <c r="BM155" i="13"/>
  <c r="S155" i="13"/>
  <c r="AB156" i="13" s="1"/>
  <c r="M155" i="13"/>
  <c r="G366" i="7"/>
  <c r="H366" i="7"/>
  <c r="K366" i="7"/>
  <c r="I366" i="7"/>
  <c r="J366" i="7"/>
  <c r="BJ201" i="13"/>
  <c r="AZ156" i="18" l="1"/>
  <c r="BC156" i="18" s="1"/>
  <c r="AY156" i="18"/>
  <c r="BB156" i="18" s="1"/>
  <c r="L366" i="19"/>
  <c r="G266" i="15" s="1"/>
  <c r="L366" i="20"/>
  <c r="G266" i="12" s="1"/>
  <c r="L156" i="17"/>
  <c r="O156" i="17" s="1"/>
  <c r="R156" i="17"/>
  <c r="AA157" i="17" s="1"/>
  <c r="L156" i="18"/>
  <c r="O156" i="18" s="1"/>
  <c r="R156" i="18"/>
  <c r="AA157" i="18" s="1"/>
  <c r="S156" i="18"/>
  <c r="AB157" i="18" s="1"/>
  <c r="M156" i="18"/>
  <c r="P156" i="18" s="1"/>
  <c r="K156" i="18"/>
  <c r="N156" i="18" s="1"/>
  <c r="BR156" i="18"/>
  <c r="BS157" i="18" s="1"/>
  <c r="Q156" i="18"/>
  <c r="Z157" i="18" s="1"/>
  <c r="AY156" i="17"/>
  <c r="BB156" i="17" s="1"/>
  <c r="AZ156" i="17"/>
  <c r="BC156" i="17" s="1"/>
  <c r="BR156" i="17"/>
  <c r="BS157" i="17" s="1"/>
  <c r="K156" i="17"/>
  <c r="N156" i="17" s="1"/>
  <c r="Q156" i="17"/>
  <c r="Z157" i="17" s="1"/>
  <c r="S156" i="17"/>
  <c r="AB157" i="17" s="1"/>
  <c r="M156" i="17"/>
  <c r="P156" i="17" s="1"/>
  <c r="AX156" i="17"/>
  <c r="BA156" i="17" s="1"/>
  <c r="AX156" i="18"/>
  <c r="BA156" i="18" s="1"/>
  <c r="BW155" i="13"/>
  <c r="BB155" i="13"/>
  <c r="AU155" i="13"/>
  <c r="AX155" i="13" s="1"/>
  <c r="L366" i="7"/>
  <c r="P155" i="13"/>
  <c r="BO155" i="13"/>
  <c r="H155" i="13"/>
  <c r="BL155" i="13"/>
  <c r="L155" i="13"/>
  <c r="R155" i="13"/>
  <c r="AA156" i="13" s="1"/>
  <c r="BI201" i="13"/>
  <c r="F367" i="7" l="1"/>
  <c r="F367" i="19"/>
  <c r="BD156" i="18"/>
  <c r="BH157" i="18"/>
  <c r="BH157" i="17"/>
  <c r="H266" i="12"/>
  <c r="I266" i="12" s="1"/>
  <c r="G266" i="16"/>
  <c r="H266" i="16" s="1"/>
  <c r="I266" i="16" s="1"/>
  <c r="H266" i="15"/>
  <c r="I266" i="15" s="1"/>
  <c r="BV155" i="13"/>
  <c r="BA155" i="13"/>
  <c r="BD155" i="13" s="1"/>
  <c r="BD155" i="17" s="1"/>
  <c r="AK156" i="13"/>
  <c r="AT156" i="13" s="1"/>
  <c r="K155" i="13"/>
  <c r="Q155" i="13"/>
  <c r="Z156" i="13" s="1"/>
  <c r="F366" i="20" s="1"/>
  <c r="BR155" i="13"/>
  <c r="BS156" i="13" s="1"/>
  <c r="O155" i="13"/>
  <c r="BJ202" i="13"/>
  <c r="BV156" i="18" l="1"/>
  <c r="AS157" i="18" s="1"/>
  <c r="BW156" i="18"/>
  <c r="AT157" i="18" s="1"/>
  <c r="BU156" i="18"/>
  <c r="AR157" i="18" s="1"/>
  <c r="BV156" i="17"/>
  <c r="AS157" i="17" s="1"/>
  <c r="BW156" i="17"/>
  <c r="AT157" i="17" s="1"/>
  <c r="BU156" i="17"/>
  <c r="AR157" i="17" s="1"/>
  <c r="J267" i="16"/>
  <c r="J267" i="15"/>
  <c r="BU155" i="13"/>
  <c r="J267" i="12"/>
  <c r="AW156" i="13"/>
  <c r="AZ156" i="13" s="1"/>
  <c r="AJ156" i="13"/>
  <c r="AS156" i="13" s="1"/>
  <c r="BH156" i="13"/>
  <c r="BQ156" i="13"/>
  <c r="J156" i="13"/>
  <c r="BN156" i="13"/>
  <c r="N155" i="13"/>
  <c r="BK202" i="13"/>
  <c r="BI202" i="13"/>
  <c r="J367" i="19" l="1"/>
  <c r="G367" i="19"/>
  <c r="H367" i="19"/>
  <c r="I367" i="19"/>
  <c r="K367" i="19"/>
  <c r="J367" i="20"/>
  <c r="H367" i="20"/>
  <c r="K367" i="20"/>
  <c r="I367" i="20"/>
  <c r="G367" i="20"/>
  <c r="AV157" i="17"/>
  <c r="AJ158" i="17" s="1"/>
  <c r="BM157" i="17"/>
  <c r="BP157" i="17"/>
  <c r="I157" i="17"/>
  <c r="AU157" i="18"/>
  <c r="AI158" i="18" s="1"/>
  <c r="H157" i="18"/>
  <c r="BL157" i="18"/>
  <c r="BO157" i="18"/>
  <c r="AW157" i="18"/>
  <c r="AK158" i="18" s="1"/>
  <c r="BQ157" i="18"/>
  <c r="BN157" i="18"/>
  <c r="J157" i="18"/>
  <c r="BO157" i="17"/>
  <c r="BL157" i="17"/>
  <c r="H157" i="17"/>
  <c r="AU157" i="17"/>
  <c r="AI158" i="17" s="1"/>
  <c r="BN157" i="17"/>
  <c r="AW157" i="17"/>
  <c r="AK158" i="17" s="1"/>
  <c r="BQ157" i="17"/>
  <c r="J157" i="17"/>
  <c r="I157" i="18"/>
  <c r="BM157" i="18"/>
  <c r="BP157" i="18"/>
  <c r="AV157" i="18"/>
  <c r="AJ158" i="18" s="1"/>
  <c r="BC156" i="13"/>
  <c r="AV156" i="13"/>
  <c r="AY156" i="13" s="1"/>
  <c r="AI156" i="13"/>
  <c r="AR156" i="13" s="1"/>
  <c r="K367" i="7"/>
  <c r="I367" i="7"/>
  <c r="H367" i="7"/>
  <c r="G367" i="7"/>
  <c r="J367" i="7"/>
  <c r="BP156" i="13"/>
  <c r="I156" i="13"/>
  <c r="BM156" i="13"/>
  <c r="M156" i="13"/>
  <c r="S156" i="13"/>
  <c r="AB157" i="13" s="1"/>
  <c r="L367" i="19" l="1"/>
  <c r="G267" i="15" s="1"/>
  <c r="AX157" i="18"/>
  <c r="BA157" i="18" s="1"/>
  <c r="L367" i="20"/>
  <c r="G267" i="12" s="1"/>
  <c r="AZ157" i="18"/>
  <c r="BC157" i="18" s="1"/>
  <c r="AX157" i="17"/>
  <c r="BA157" i="17" s="1"/>
  <c r="AZ157" i="17"/>
  <c r="BC157" i="17" s="1"/>
  <c r="S157" i="17"/>
  <c r="AB158" i="17" s="1"/>
  <c r="M157" i="17"/>
  <c r="P157" i="17" s="1"/>
  <c r="L157" i="17"/>
  <c r="O157" i="17" s="1"/>
  <c r="R157" i="17"/>
  <c r="AA158" i="17" s="1"/>
  <c r="Q157" i="17"/>
  <c r="Z158" i="17" s="1"/>
  <c r="BR157" i="17"/>
  <c r="BS158" i="17" s="1"/>
  <c r="K157" i="17"/>
  <c r="N157" i="17" s="1"/>
  <c r="S157" i="18"/>
  <c r="AB158" i="18" s="1"/>
  <c r="M157" i="18"/>
  <c r="P157" i="18" s="1"/>
  <c r="L157" i="18"/>
  <c r="O157" i="18" s="1"/>
  <c r="R157" i="18"/>
  <c r="AA158" i="18" s="1"/>
  <c r="K157" i="18"/>
  <c r="N157" i="18" s="1"/>
  <c r="BR157" i="18"/>
  <c r="BS158" i="18" s="1"/>
  <c r="Q157" i="18"/>
  <c r="Z158" i="18" s="1"/>
  <c r="AY157" i="18"/>
  <c r="BB157" i="18" s="1"/>
  <c r="AY157" i="17"/>
  <c r="BB157" i="17" s="1"/>
  <c r="BW156" i="13"/>
  <c r="BB156" i="13"/>
  <c r="AU156" i="13"/>
  <c r="AX156" i="13" s="1"/>
  <c r="P156" i="13"/>
  <c r="H156" i="13"/>
  <c r="BO156" i="13"/>
  <c r="BL156" i="13"/>
  <c r="R156" i="13"/>
  <c r="AA157" i="13" s="1"/>
  <c r="L156" i="13"/>
  <c r="L367" i="7"/>
  <c r="F368" i="7" l="1"/>
  <c r="F368" i="19"/>
  <c r="BD157" i="18"/>
  <c r="BH158" i="17"/>
  <c r="BH158" i="18"/>
  <c r="H267" i="15"/>
  <c r="I267" i="15" s="1"/>
  <c r="G267" i="16"/>
  <c r="H267" i="16" s="1"/>
  <c r="I267" i="16" s="1"/>
  <c r="BV156" i="13"/>
  <c r="H267" i="12"/>
  <c r="I267" i="12" s="1"/>
  <c r="BA156" i="13"/>
  <c r="BD156" i="13" s="1"/>
  <c r="BD156" i="17" s="1"/>
  <c r="AK157" i="13"/>
  <c r="AT157" i="13" s="1"/>
  <c r="O156" i="13"/>
  <c r="Q156" i="13"/>
  <c r="Z157" i="13" s="1"/>
  <c r="F367" i="20" s="1"/>
  <c r="K156" i="13"/>
  <c r="BR156" i="13"/>
  <c r="BS157" i="13" s="1"/>
  <c r="BK203" i="13"/>
  <c r="BJ203" i="13"/>
  <c r="BI203" i="13"/>
  <c r="BW157" i="18" l="1"/>
  <c r="AT158" i="18" s="1"/>
  <c r="BV157" i="18"/>
  <c r="AS158" i="18" s="1"/>
  <c r="BU157" i="18"/>
  <c r="AR158" i="18" s="1"/>
  <c r="BW157" i="17"/>
  <c r="AT158" i="17" s="1"/>
  <c r="BU157" i="17"/>
  <c r="AR158" i="17" s="1"/>
  <c r="BV157" i="17"/>
  <c r="AS158" i="17" s="1"/>
  <c r="J268" i="15"/>
  <c r="J268" i="16"/>
  <c r="BU156" i="13"/>
  <c r="J268" i="12"/>
  <c r="AW157" i="13"/>
  <c r="AZ157" i="13" s="1"/>
  <c r="AJ157" i="13"/>
  <c r="AS157" i="13" s="1"/>
  <c r="BH157" i="13"/>
  <c r="N156" i="13"/>
  <c r="BQ157" i="13"/>
  <c r="J157" i="13"/>
  <c r="BN157" i="13"/>
  <c r="K368" i="19" l="1"/>
  <c r="J368" i="19"/>
  <c r="H368" i="19"/>
  <c r="G368" i="19"/>
  <c r="I368" i="19"/>
  <c r="G368" i="20"/>
  <c r="H368" i="20"/>
  <c r="K368" i="20"/>
  <c r="J368" i="20"/>
  <c r="I368" i="20"/>
  <c r="BP158" i="17"/>
  <c r="AV158" i="17"/>
  <c r="AJ159" i="17" s="1"/>
  <c r="I158" i="17"/>
  <c r="BM158" i="17"/>
  <c r="AU158" i="18"/>
  <c r="AI159" i="18" s="1"/>
  <c r="BO158" i="18"/>
  <c r="BL158" i="18"/>
  <c r="H158" i="18"/>
  <c r="AW158" i="17"/>
  <c r="AK159" i="17" s="1"/>
  <c r="J158" i="17"/>
  <c r="BN158" i="17"/>
  <c r="BQ158" i="17"/>
  <c r="H158" i="17"/>
  <c r="AU158" i="17"/>
  <c r="AI159" i="17" s="1"/>
  <c r="BL158" i="17"/>
  <c r="BO158" i="17"/>
  <c r="AW158" i="18"/>
  <c r="AK159" i="18" s="1"/>
  <c r="BN158" i="18"/>
  <c r="BQ158" i="18"/>
  <c r="J158" i="18"/>
  <c r="AZ158" i="18"/>
  <c r="BC158" i="18" s="1"/>
  <c r="AV158" i="18"/>
  <c r="AJ159" i="18" s="1"/>
  <c r="BP158" i="18"/>
  <c r="BM158" i="18"/>
  <c r="I158" i="18"/>
  <c r="BC157" i="13"/>
  <c r="AV157" i="13"/>
  <c r="AY157" i="13" s="1"/>
  <c r="AI157" i="13"/>
  <c r="AR157" i="13" s="1"/>
  <c r="BP157" i="13"/>
  <c r="I157" i="13"/>
  <c r="BM157" i="13"/>
  <c r="K368" i="7"/>
  <c r="I368" i="7"/>
  <c r="G368" i="7"/>
  <c r="J368" i="7"/>
  <c r="H368" i="7"/>
  <c r="S157" i="13"/>
  <c r="AB158" i="13" s="1"/>
  <c r="M157" i="13"/>
  <c r="BK204" i="13"/>
  <c r="AZ158" i="17" l="1"/>
  <c r="BC158" i="17" s="1"/>
  <c r="L368" i="20"/>
  <c r="G268" i="12" s="1"/>
  <c r="L368" i="19"/>
  <c r="G268" i="15" s="1"/>
  <c r="AY158" i="18"/>
  <c r="BB158" i="18" s="1"/>
  <c r="AX158" i="17"/>
  <c r="BA158" i="17" s="1"/>
  <c r="AX158" i="18"/>
  <c r="BA158" i="18" s="1"/>
  <c r="M158" i="18"/>
  <c r="P158" i="18" s="1"/>
  <c r="S158" i="18"/>
  <c r="AB159" i="18" s="1"/>
  <c r="BR158" i="17"/>
  <c r="BS159" i="17" s="1"/>
  <c r="Q158" i="17"/>
  <c r="Z159" i="17" s="1"/>
  <c r="K158" i="17"/>
  <c r="N158" i="17" s="1"/>
  <c r="S158" i="17"/>
  <c r="AB159" i="17" s="1"/>
  <c r="M158" i="17"/>
  <c r="P158" i="17" s="1"/>
  <c r="L158" i="17"/>
  <c r="O158" i="17" s="1"/>
  <c r="R158" i="17"/>
  <c r="AA159" i="17" s="1"/>
  <c r="R158" i="18"/>
  <c r="AA159" i="18" s="1"/>
  <c r="L158" i="18"/>
  <c r="O158" i="18" s="1"/>
  <c r="Q158" i="18"/>
  <c r="Z159" i="18" s="1"/>
  <c r="BR158" i="18"/>
  <c r="BS159" i="18" s="1"/>
  <c r="K158" i="18"/>
  <c r="N158" i="18" s="1"/>
  <c r="AY158" i="17"/>
  <c r="BB158" i="17" s="1"/>
  <c r="BW157" i="13"/>
  <c r="BB157" i="13"/>
  <c r="AU157" i="13"/>
  <c r="AX157" i="13" s="1"/>
  <c r="P157" i="13"/>
  <c r="BO157" i="13"/>
  <c r="H157" i="13"/>
  <c r="BL157" i="13"/>
  <c r="L368" i="7"/>
  <c r="R157" i="13"/>
  <c r="AA158" i="13" s="1"/>
  <c r="L157" i="13"/>
  <c r="BJ204" i="13"/>
  <c r="BI204" i="13"/>
  <c r="F369" i="7" l="1"/>
  <c r="F369" i="19"/>
  <c r="BD158" i="18"/>
  <c r="BH159" i="18"/>
  <c r="BH159" i="17"/>
  <c r="H268" i="12"/>
  <c r="I268" i="12" s="1"/>
  <c r="H268" i="15"/>
  <c r="I268" i="15" s="1"/>
  <c r="G268" i="16"/>
  <c r="H268" i="16" s="1"/>
  <c r="I268" i="16" s="1"/>
  <c r="BV157" i="13"/>
  <c r="BA157" i="13"/>
  <c r="BD157" i="13" s="1"/>
  <c r="BD157" i="17" s="1"/>
  <c r="AK158" i="13"/>
  <c r="AT158" i="13" s="1"/>
  <c r="O157" i="13"/>
  <c r="K157" i="13"/>
  <c r="Q157" i="13"/>
  <c r="Z158" i="13" s="1"/>
  <c r="F368" i="20" s="1"/>
  <c r="BR157" i="13"/>
  <c r="BS158" i="13" s="1"/>
  <c r="BK205" i="13"/>
  <c r="BU158" i="18" l="1"/>
  <c r="AR159" i="18" s="1"/>
  <c r="BV158" i="18"/>
  <c r="AS159" i="18" s="1"/>
  <c r="BW158" i="18"/>
  <c r="AT159" i="18" s="1"/>
  <c r="BU158" i="17"/>
  <c r="AR159" i="17" s="1"/>
  <c r="BV158" i="17"/>
  <c r="AS159" i="17" s="1"/>
  <c r="BW158" i="17"/>
  <c r="AT159" i="17" s="1"/>
  <c r="BH158" i="13"/>
  <c r="J269" i="15"/>
  <c r="J269" i="16"/>
  <c r="BU157" i="13"/>
  <c r="J269" i="12"/>
  <c r="AW158" i="13"/>
  <c r="AZ158" i="13" s="1"/>
  <c r="AJ158" i="13"/>
  <c r="AS158" i="13" s="1"/>
  <c r="N157" i="13"/>
  <c r="J158" i="13"/>
  <c r="BQ158" i="13"/>
  <c r="BN158" i="13"/>
  <c r="BJ205" i="13"/>
  <c r="G369" i="19" l="1"/>
  <c r="J369" i="19"/>
  <c r="H369" i="19"/>
  <c r="K369" i="19"/>
  <c r="I369" i="19"/>
  <c r="H369" i="20"/>
  <c r="J369" i="20"/>
  <c r="G369" i="20"/>
  <c r="I369" i="20"/>
  <c r="K369" i="20"/>
  <c r="H159" i="18"/>
  <c r="BO159" i="18"/>
  <c r="AU159" i="18"/>
  <c r="AI160" i="18" s="1"/>
  <c r="BL159" i="18"/>
  <c r="AW159" i="18"/>
  <c r="AK160" i="18" s="1"/>
  <c r="BN159" i="18"/>
  <c r="J159" i="18"/>
  <c r="BQ159" i="18"/>
  <c r="AU159" i="17"/>
  <c r="AI160" i="17" s="1"/>
  <c r="H159" i="17"/>
  <c r="BL159" i="17"/>
  <c r="BO159" i="17"/>
  <c r="AX159" i="17"/>
  <c r="BA159" i="17" s="1"/>
  <c r="AW159" i="17"/>
  <c r="AK160" i="17" s="1"/>
  <c r="J159" i="17"/>
  <c r="BN159" i="17"/>
  <c r="BQ159" i="17"/>
  <c r="BP159" i="17"/>
  <c r="AV159" i="17"/>
  <c r="AJ160" i="17" s="1"/>
  <c r="BM159" i="17"/>
  <c r="I159" i="17"/>
  <c r="BM159" i="18"/>
  <c r="BP159" i="18"/>
  <c r="I159" i="18"/>
  <c r="AV159" i="18"/>
  <c r="AJ160" i="18" s="1"/>
  <c r="BC158" i="13"/>
  <c r="AV158" i="13"/>
  <c r="AY158" i="13" s="1"/>
  <c r="AI158" i="13"/>
  <c r="AR158" i="13" s="1"/>
  <c r="H369" i="7"/>
  <c r="G369" i="7"/>
  <c r="J369" i="7"/>
  <c r="K369" i="7"/>
  <c r="I369" i="7"/>
  <c r="BP158" i="13"/>
  <c r="I158" i="13"/>
  <c r="BM158" i="13"/>
  <c r="M158" i="13"/>
  <c r="S158" i="13"/>
  <c r="AB159" i="13" s="1"/>
  <c r="BI205" i="13"/>
  <c r="AZ159" i="18" l="1"/>
  <c r="BC159" i="18" s="1"/>
  <c r="AZ159" i="17"/>
  <c r="BC159" i="17" s="1"/>
  <c r="AY159" i="17"/>
  <c r="BB159" i="17" s="1"/>
  <c r="AX159" i="18"/>
  <c r="BA159" i="18" s="1"/>
  <c r="L369" i="20"/>
  <c r="G269" i="12" s="1"/>
  <c r="L369" i="19"/>
  <c r="G269" i="15" s="1"/>
  <c r="S159" i="17"/>
  <c r="AB160" i="17" s="1"/>
  <c r="M159" i="17"/>
  <c r="P159" i="17" s="1"/>
  <c r="AY159" i="18"/>
  <c r="BB159" i="18" s="1"/>
  <c r="R159" i="18"/>
  <c r="AA160" i="18" s="1"/>
  <c r="L159" i="18"/>
  <c r="O159" i="18" s="1"/>
  <c r="K159" i="18"/>
  <c r="N159" i="18" s="1"/>
  <c r="Q159" i="18"/>
  <c r="Z160" i="18" s="1"/>
  <c r="BR159" i="18"/>
  <c r="BS160" i="18" s="1"/>
  <c r="L159" i="17"/>
  <c r="O159" i="17" s="1"/>
  <c r="R159" i="17"/>
  <c r="AA160" i="17" s="1"/>
  <c r="Q159" i="17"/>
  <c r="Z160" i="17" s="1"/>
  <c r="BR159" i="17"/>
  <c r="BS160" i="17" s="1"/>
  <c r="K159" i="17"/>
  <c r="N159" i="17" s="1"/>
  <c r="S159" i="18"/>
  <c r="AB160" i="18" s="1"/>
  <c r="M159" i="18"/>
  <c r="P159" i="18" s="1"/>
  <c r="BW158" i="13"/>
  <c r="BB158" i="13"/>
  <c r="AU158" i="13"/>
  <c r="AX158" i="13" s="1"/>
  <c r="L369" i="7"/>
  <c r="BO158" i="13"/>
  <c r="H158" i="13"/>
  <c r="BL158" i="13"/>
  <c r="L158" i="13"/>
  <c r="R158" i="13"/>
  <c r="AA159" i="13" s="1"/>
  <c r="P158" i="13"/>
  <c r="F370" i="7" l="1"/>
  <c r="F370" i="19"/>
  <c r="BD159" i="18"/>
  <c r="BH160" i="17"/>
  <c r="BH160" i="18"/>
  <c r="H269" i="12"/>
  <c r="I269" i="12" s="1"/>
  <c r="G269" i="16"/>
  <c r="H269" i="16" s="1"/>
  <c r="I269" i="16" s="1"/>
  <c r="H269" i="15"/>
  <c r="I269" i="15" s="1"/>
  <c r="BV158" i="13"/>
  <c r="BA158" i="13"/>
  <c r="BD158" i="13" s="1"/>
  <c r="BD158" i="17" s="1"/>
  <c r="AK159" i="13"/>
  <c r="AT159" i="13" s="1"/>
  <c r="Q158" i="13"/>
  <c r="Z159" i="13" s="1"/>
  <c r="F369" i="20" s="1"/>
  <c r="K158" i="13"/>
  <c r="BR158" i="13"/>
  <c r="BS159" i="13" s="1"/>
  <c r="O158" i="13"/>
  <c r="BK206" i="13"/>
  <c r="BJ206" i="13"/>
  <c r="BU159" i="18" l="1"/>
  <c r="AR160" i="18" s="1"/>
  <c r="BV159" i="18"/>
  <c r="AS160" i="18" s="1"/>
  <c r="BW159" i="18"/>
  <c r="AT160" i="18" s="1"/>
  <c r="BU159" i="17"/>
  <c r="AR160" i="17" s="1"/>
  <c r="BV159" i="17"/>
  <c r="AS160" i="17" s="1"/>
  <c r="BW159" i="17"/>
  <c r="AT160" i="17" s="1"/>
  <c r="J270" i="15"/>
  <c r="J270" i="16"/>
  <c r="BU158" i="13"/>
  <c r="J270" i="12"/>
  <c r="AW159" i="13"/>
  <c r="AZ159" i="13" s="1"/>
  <c r="AJ159" i="13"/>
  <c r="AS159" i="13" s="1"/>
  <c r="BQ159" i="13"/>
  <c r="J159" i="13"/>
  <c r="BN159" i="13"/>
  <c r="BH159" i="13"/>
  <c r="N158" i="13"/>
  <c r="BK207" i="13"/>
  <c r="BI206" i="13"/>
  <c r="I370" i="20" l="1"/>
  <c r="H370" i="20"/>
  <c r="G370" i="20"/>
  <c r="K370" i="20"/>
  <c r="J370" i="20"/>
  <c r="H370" i="19"/>
  <c r="I370" i="19"/>
  <c r="K370" i="19"/>
  <c r="G370" i="19"/>
  <c r="J370" i="19"/>
  <c r="AW160" i="18"/>
  <c r="AK161" i="18" s="1"/>
  <c r="BQ160" i="18"/>
  <c r="J160" i="18"/>
  <c r="BN160" i="18"/>
  <c r="BQ160" i="17"/>
  <c r="BN160" i="17"/>
  <c r="AW160" i="17"/>
  <c r="AK161" i="17" s="1"/>
  <c r="J160" i="17"/>
  <c r="BM160" i="18"/>
  <c r="BP160" i="18"/>
  <c r="I160" i="18"/>
  <c r="AV160" i="18"/>
  <c r="AJ161" i="18" s="1"/>
  <c r="H160" i="18"/>
  <c r="BL160" i="18"/>
  <c r="AU160" i="18"/>
  <c r="AI161" i="18" s="1"/>
  <c r="BO160" i="18"/>
  <c r="H160" i="17"/>
  <c r="BL160" i="17"/>
  <c r="BO160" i="17"/>
  <c r="AU160" i="17"/>
  <c r="AI161" i="17" s="1"/>
  <c r="BM160" i="17"/>
  <c r="I160" i="17"/>
  <c r="BP160" i="17"/>
  <c r="AV160" i="17"/>
  <c r="AJ161" i="17" s="1"/>
  <c r="BC159" i="13"/>
  <c r="AV159" i="13"/>
  <c r="AY159" i="13" s="1"/>
  <c r="AI159" i="13"/>
  <c r="AR159" i="13" s="1"/>
  <c r="G370" i="7"/>
  <c r="H370" i="7"/>
  <c r="J370" i="7"/>
  <c r="I370" i="7"/>
  <c r="K370" i="7"/>
  <c r="S159" i="13"/>
  <c r="AB160" i="13" s="1"/>
  <c r="M159" i="13"/>
  <c r="I159" i="13"/>
  <c r="BP159" i="13"/>
  <c r="BM159" i="13"/>
  <c r="BJ207" i="13"/>
  <c r="BI207" i="13"/>
  <c r="AZ160" i="17" l="1"/>
  <c r="BC160" i="17" s="1"/>
  <c r="L370" i="20"/>
  <c r="G270" i="12" s="1"/>
  <c r="L370" i="19"/>
  <c r="G270" i="15" s="1"/>
  <c r="S160" i="17"/>
  <c r="AB161" i="17" s="1"/>
  <c r="M160" i="17"/>
  <c r="P160" i="17" s="1"/>
  <c r="R160" i="17"/>
  <c r="AA161" i="17" s="1"/>
  <c r="L160" i="17"/>
  <c r="O160" i="17" s="1"/>
  <c r="S160" i="18"/>
  <c r="AB161" i="18" s="1"/>
  <c r="M160" i="18"/>
  <c r="P160" i="18" s="1"/>
  <c r="AY160" i="17"/>
  <c r="BB160" i="17" s="1"/>
  <c r="AX160" i="17"/>
  <c r="BA160" i="17" s="1"/>
  <c r="AY160" i="18"/>
  <c r="BB160" i="18" s="1"/>
  <c r="K160" i="17"/>
  <c r="N160" i="17" s="1"/>
  <c r="BR160" i="17"/>
  <c r="BS161" i="17" s="1"/>
  <c r="Q160" i="17"/>
  <c r="Z161" i="17" s="1"/>
  <c r="R160" i="18"/>
  <c r="AA161" i="18" s="1"/>
  <c r="L160" i="18"/>
  <c r="O160" i="18" s="1"/>
  <c r="K160" i="18"/>
  <c r="N160" i="18" s="1"/>
  <c r="Q160" i="18"/>
  <c r="Z161" i="18" s="1"/>
  <c r="BR160" i="18"/>
  <c r="BS161" i="18" s="1"/>
  <c r="AX160" i="18"/>
  <c r="BA160" i="18" s="1"/>
  <c r="AZ160" i="18"/>
  <c r="BC160" i="18" s="1"/>
  <c r="BW159" i="13"/>
  <c r="BB159" i="13"/>
  <c r="AU159" i="13"/>
  <c r="AX159" i="13" s="1"/>
  <c r="P159" i="13"/>
  <c r="R159" i="13"/>
  <c r="AA160" i="13" s="1"/>
  <c r="L159" i="13"/>
  <c r="L370" i="7"/>
  <c r="BO159" i="13"/>
  <c r="H159" i="13"/>
  <c r="BL159" i="13"/>
  <c r="F371" i="7" l="1"/>
  <c r="F371" i="19"/>
  <c r="BD160" i="18"/>
  <c r="BH161" i="18"/>
  <c r="BH161" i="17"/>
  <c r="G270" i="16"/>
  <c r="H270" i="16" s="1"/>
  <c r="I270" i="16" s="1"/>
  <c r="H270" i="15"/>
  <c r="I270" i="15" s="1"/>
  <c r="BV159" i="13"/>
  <c r="H270" i="12"/>
  <c r="I270" i="12" s="1"/>
  <c r="BA159" i="13"/>
  <c r="BD159" i="13" s="1"/>
  <c r="BD159" i="17" s="1"/>
  <c r="AK160" i="13"/>
  <c r="AT160" i="13" s="1"/>
  <c r="Q159" i="13"/>
  <c r="Z160" i="13" s="1"/>
  <c r="F370" i="20" s="1"/>
  <c r="BR159" i="13"/>
  <c r="BS160" i="13" s="1"/>
  <c r="K159" i="13"/>
  <c r="O159" i="13"/>
  <c r="BK208" i="13"/>
  <c r="BJ208" i="13"/>
  <c r="BV160" i="18" l="1"/>
  <c r="AS161" i="18" s="1"/>
  <c r="BW160" i="18"/>
  <c r="AT161" i="18" s="1"/>
  <c r="BU160" i="18"/>
  <c r="AR161" i="18" s="1"/>
  <c r="BV160" i="17"/>
  <c r="AS161" i="17" s="1"/>
  <c r="BW160" i="17"/>
  <c r="AT161" i="17" s="1"/>
  <c r="BU160" i="17"/>
  <c r="AR161" i="17" s="1"/>
  <c r="J271" i="16"/>
  <c r="J271" i="15"/>
  <c r="BU159" i="13"/>
  <c r="J271" i="12"/>
  <c r="AW160" i="13"/>
  <c r="AZ160" i="13" s="1"/>
  <c r="AJ160" i="13"/>
  <c r="AS160" i="13" s="1"/>
  <c r="BH160" i="13"/>
  <c r="N159" i="13"/>
  <c r="BQ160" i="13"/>
  <c r="J160" i="13"/>
  <c r="BN160" i="13"/>
  <c r="BI208" i="13"/>
  <c r="I371" i="19" l="1"/>
  <c r="H371" i="19"/>
  <c r="J371" i="19"/>
  <c r="K371" i="19"/>
  <c r="G371" i="19"/>
  <c r="I371" i="20"/>
  <c r="G371" i="20"/>
  <c r="J371" i="20"/>
  <c r="K371" i="20"/>
  <c r="H371" i="20"/>
  <c r="H161" i="18"/>
  <c r="BO161" i="18"/>
  <c r="AU161" i="18"/>
  <c r="AI162" i="18" s="1"/>
  <c r="BL161" i="18"/>
  <c r="BM161" i="17"/>
  <c r="I161" i="17"/>
  <c r="BP161" i="17"/>
  <c r="AV161" i="17"/>
  <c r="AJ162" i="17" s="1"/>
  <c r="AU161" i="17"/>
  <c r="AI162" i="17" s="1"/>
  <c r="BL161" i="17"/>
  <c r="H161" i="17"/>
  <c r="BO161" i="17"/>
  <c r="BN161" i="17"/>
  <c r="BQ161" i="17"/>
  <c r="J161" i="17"/>
  <c r="AW161" i="17"/>
  <c r="AK162" i="17" s="1"/>
  <c r="J161" i="18"/>
  <c r="BQ161" i="18"/>
  <c r="AW161" i="18"/>
  <c r="AK162" i="18" s="1"/>
  <c r="BN161" i="18"/>
  <c r="I161" i="18"/>
  <c r="BM161" i="18"/>
  <c r="AV161" i="18"/>
  <c r="AJ162" i="18" s="1"/>
  <c r="BP161" i="18"/>
  <c r="BC160" i="13"/>
  <c r="AV160" i="13"/>
  <c r="AY160" i="13" s="1"/>
  <c r="AI160" i="13"/>
  <c r="AR160" i="13" s="1"/>
  <c r="M160" i="13"/>
  <c r="S160" i="13"/>
  <c r="AB161" i="13" s="1"/>
  <c r="I160" i="13"/>
  <c r="BP160" i="13"/>
  <c r="BM160" i="13"/>
  <c r="K371" i="7"/>
  <c r="H371" i="7"/>
  <c r="G371" i="7"/>
  <c r="I371" i="7"/>
  <c r="J371" i="7"/>
  <c r="AX161" i="17" l="1"/>
  <c r="BA161" i="17" s="1"/>
  <c r="AY161" i="18"/>
  <c r="BB161" i="18" s="1"/>
  <c r="AX161" i="18"/>
  <c r="BA161" i="18" s="1"/>
  <c r="L371" i="20"/>
  <c r="G271" i="12" s="1"/>
  <c r="L371" i="19"/>
  <c r="G271" i="15" s="1"/>
  <c r="AZ161" i="18"/>
  <c r="BC161" i="18" s="1"/>
  <c r="R161" i="18"/>
  <c r="AA162" i="18" s="1"/>
  <c r="L161" i="18"/>
  <c r="O161" i="18" s="1"/>
  <c r="S161" i="17"/>
  <c r="AB162" i="17" s="1"/>
  <c r="M161" i="17"/>
  <c r="P161" i="17" s="1"/>
  <c r="R161" i="17"/>
  <c r="AA162" i="17" s="1"/>
  <c r="L161" i="17"/>
  <c r="O161" i="17" s="1"/>
  <c r="AY161" i="17"/>
  <c r="BB161" i="17" s="1"/>
  <c r="S161" i="18"/>
  <c r="AB162" i="18" s="1"/>
  <c r="M161" i="18"/>
  <c r="P161" i="18" s="1"/>
  <c r="K161" i="17"/>
  <c r="N161" i="17" s="1"/>
  <c r="Q161" i="17"/>
  <c r="Z162" i="17" s="1"/>
  <c r="BR161" i="17"/>
  <c r="BS162" i="17" s="1"/>
  <c r="Q161" i="18"/>
  <c r="Z162" i="18" s="1"/>
  <c r="K161" i="18"/>
  <c r="N161" i="18" s="1"/>
  <c r="BR161" i="18"/>
  <c r="BS162" i="18" s="1"/>
  <c r="AZ161" i="17"/>
  <c r="BC161" i="17" s="1"/>
  <c r="BW160" i="13"/>
  <c r="BB160" i="13"/>
  <c r="AU160" i="13"/>
  <c r="AX160" i="13" s="1"/>
  <c r="L371" i="7"/>
  <c r="P160" i="13"/>
  <c r="R160" i="13"/>
  <c r="AA161" i="13" s="1"/>
  <c r="L160" i="13"/>
  <c r="BO160" i="13"/>
  <c r="H160" i="13"/>
  <c r="BL160" i="13"/>
  <c r="BK209" i="13"/>
  <c r="BJ209" i="13"/>
  <c r="BI209" i="13"/>
  <c r="F372" i="19" l="1"/>
  <c r="F372" i="7"/>
  <c r="BD161" i="18"/>
  <c r="BH162" i="18"/>
  <c r="BH162" i="17"/>
  <c r="H271" i="15"/>
  <c r="I271" i="15" s="1"/>
  <c r="G271" i="16"/>
  <c r="H271" i="16" s="1"/>
  <c r="I271" i="16" s="1"/>
  <c r="BV160" i="13"/>
  <c r="H271" i="12"/>
  <c r="I271" i="12" s="1"/>
  <c r="BA160" i="13"/>
  <c r="BD160" i="13" s="1"/>
  <c r="BD160" i="17" s="1"/>
  <c r="AK161" i="13"/>
  <c r="AT161" i="13" s="1"/>
  <c r="O160" i="13"/>
  <c r="Q160" i="13"/>
  <c r="Z161" i="13" s="1"/>
  <c r="F371" i="20" s="1"/>
  <c r="BR160" i="13"/>
  <c r="BS161" i="13" s="1"/>
  <c r="K160" i="13"/>
  <c r="BW161" i="18" l="1"/>
  <c r="AT162" i="18" s="1"/>
  <c r="BU161" i="18"/>
  <c r="AR162" i="18" s="1"/>
  <c r="BV161" i="18"/>
  <c r="AS162" i="18" s="1"/>
  <c r="BW161" i="17"/>
  <c r="AT162" i="17" s="1"/>
  <c r="BU161" i="17"/>
  <c r="AR162" i="17" s="1"/>
  <c r="BV161" i="17"/>
  <c r="AS162" i="17" s="1"/>
  <c r="J272" i="15"/>
  <c r="J272" i="16"/>
  <c r="BU160" i="13"/>
  <c r="J272" i="12"/>
  <c r="AW161" i="13"/>
  <c r="AZ161" i="13" s="1"/>
  <c r="AJ161" i="13"/>
  <c r="AS161" i="13" s="1"/>
  <c r="BQ161" i="13"/>
  <c r="J161" i="13"/>
  <c r="BN161" i="13"/>
  <c r="BH161" i="13"/>
  <c r="N160" i="13"/>
  <c r="I372" i="20" l="1"/>
  <c r="G372" i="20"/>
  <c r="H372" i="20"/>
  <c r="J372" i="20"/>
  <c r="K372" i="20"/>
  <c r="G372" i="19"/>
  <c r="J372" i="19"/>
  <c r="I372" i="19"/>
  <c r="H372" i="19"/>
  <c r="K372" i="19"/>
  <c r="BN162" i="18"/>
  <c r="J162" i="18"/>
  <c r="BQ162" i="18"/>
  <c r="AW162" i="18"/>
  <c r="AK163" i="18" s="1"/>
  <c r="BQ162" i="17"/>
  <c r="J162" i="17"/>
  <c r="AW162" i="17"/>
  <c r="AK163" i="17" s="1"/>
  <c r="BN162" i="17"/>
  <c r="I162" i="18"/>
  <c r="BM162" i="18"/>
  <c r="BP162" i="18"/>
  <c r="AV162" i="18"/>
  <c r="AJ163" i="18" s="1"/>
  <c r="AU162" i="18"/>
  <c r="AI163" i="18" s="1"/>
  <c r="BL162" i="18"/>
  <c r="BO162" i="18"/>
  <c r="H162" i="18"/>
  <c r="BL162" i="17"/>
  <c r="BO162" i="17"/>
  <c r="AU162" i="17"/>
  <c r="AI163" i="17" s="1"/>
  <c r="H162" i="17"/>
  <c r="AV162" i="17"/>
  <c r="AJ163" i="17" s="1"/>
  <c r="BP162" i="17"/>
  <c r="BM162" i="17"/>
  <c r="I162" i="17"/>
  <c r="BC161" i="13"/>
  <c r="AV161" i="13"/>
  <c r="AY161" i="13" s="1"/>
  <c r="AI161" i="13"/>
  <c r="AR161" i="13" s="1"/>
  <c r="M161" i="13"/>
  <c r="S161" i="13"/>
  <c r="AB162" i="13" s="1"/>
  <c r="G372" i="7"/>
  <c r="H372" i="7"/>
  <c r="J372" i="7"/>
  <c r="I372" i="7"/>
  <c r="K372" i="7"/>
  <c r="I161" i="13"/>
  <c r="BP161" i="13"/>
  <c r="BM161" i="13"/>
  <c r="BK210" i="13"/>
  <c r="BJ210" i="13"/>
  <c r="BI210" i="13"/>
  <c r="AY162" i="17" l="1"/>
  <c r="BB162" i="17" s="1"/>
  <c r="AX162" i="17"/>
  <c r="BA162" i="17" s="1"/>
  <c r="AX162" i="18"/>
  <c r="BA162" i="18" s="1"/>
  <c r="L372" i="19"/>
  <c r="G272" i="15" s="1"/>
  <c r="L372" i="20"/>
  <c r="G272" i="12" s="1"/>
  <c r="AZ162" i="17"/>
  <c r="BC162" i="17" s="1"/>
  <c r="AZ162" i="18"/>
  <c r="BC162" i="18" s="1"/>
  <c r="R162" i="17"/>
  <c r="AA163" i="17" s="1"/>
  <c r="L162" i="17"/>
  <c r="O162" i="17" s="1"/>
  <c r="M162" i="18"/>
  <c r="P162" i="18" s="1"/>
  <c r="S162" i="18"/>
  <c r="AB163" i="18" s="1"/>
  <c r="L162" i="18"/>
  <c r="O162" i="18" s="1"/>
  <c r="R162" i="18"/>
  <c r="AA163" i="18" s="1"/>
  <c r="M162" i="17"/>
  <c r="P162" i="17" s="1"/>
  <c r="S162" i="17"/>
  <c r="AB163" i="17" s="1"/>
  <c r="AY162" i="18"/>
  <c r="BB162" i="18" s="1"/>
  <c r="K162" i="17"/>
  <c r="N162" i="17" s="1"/>
  <c r="BR162" i="17"/>
  <c r="BS163" i="17" s="1"/>
  <c r="Q162" i="17"/>
  <c r="Z163" i="17" s="1"/>
  <c r="Q162" i="18"/>
  <c r="Z163" i="18" s="1"/>
  <c r="BR162" i="18"/>
  <c r="BS163" i="18" s="1"/>
  <c r="K162" i="18"/>
  <c r="N162" i="18" s="1"/>
  <c r="BW161" i="13"/>
  <c r="BB161" i="13"/>
  <c r="AU161" i="13"/>
  <c r="AX161" i="13" s="1"/>
  <c r="R161" i="13"/>
  <c r="AA162" i="13" s="1"/>
  <c r="L161" i="13"/>
  <c r="L372" i="7"/>
  <c r="H161" i="13"/>
  <c r="BO161" i="13"/>
  <c r="BL161" i="13"/>
  <c r="P161" i="13"/>
  <c r="BJ211" i="13"/>
  <c r="BK211" i="13"/>
  <c r="F373" i="19" l="1"/>
  <c r="F373" i="7"/>
  <c r="BD162" i="18"/>
  <c r="BH163" i="17"/>
  <c r="BH163" i="18"/>
  <c r="H272" i="12"/>
  <c r="I272" i="12" s="1"/>
  <c r="H272" i="15"/>
  <c r="I272" i="15" s="1"/>
  <c r="G272" i="16"/>
  <c r="H272" i="16" s="1"/>
  <c r="I272" i="16" s="1"/>
  <c r="BV161" i="13"/>
  <c r="BA161" i="13"/>
  <c r="BD161" i="13" s="1"/>
  <c r="BD161" i="17" s="1"/>
  <c r="AK162" i="13"/>
  <c r="AT162" i="13" s="1"/>
  <c r="O161" i="13"/>
  <c r="K161" i="13"/>
  <c r="BR161" i="13"/>
  <c r="BS162" i="13" s="1"/>
  <c r="Q161" i="13"/>
  <c r="Z162" i="13" s="1"/>
  <c r="F372" i="20" s="1"/>
  <c r="BI211" i="13"/>
  <c r="BU162" i="18" l="1"/>
  <c r="AR163" i="18" s="1"/>
  <c r="BW162" i="18"/>
  <c r="AT163" i="18" s="1"/>
  <c r="BV162" i="18"/>
  <c r="AS163" i="18" s="1"/>
  <c r="BU162" i="17"/>
  <c r="AR163" i="17" s="1"/>
  <c r="BV162" i="17"/>
  <c r="AS163" i="17" s="1"/>
  <c r="BW162" i="17"/>
  <c r="AT163" i="17" s="1"/>
  <c r="J273" i="16"/>
  <c r="J273" i="15"/>
  <c r="BU161" i="13"/>
  <c r="J273" i="12"/>
  <c r="AW162" i="13"/>
  <c r="AZ162" i="13" s="1"/>
  <c r="AJ162" i="13"/>
  <c r="AS162" i="13" s="1"/>
  <c r="BH162" i="13"/>
  <c r="N161" i="13"/>
  <c r="BQ162" i="13"/>
  <c r="J162" i="13"/>
  <c r="BN162" i="13"/>
  <c r="H373" i="19" l="1"/>
  <c r="K373" i="19"/>
  <c r="J373" i="19"/>
  <c r="G373" i="19"/>
  <c r="I373" i="19"/>
  <c r="H373" i="20"/>
  <c r="J373" i="20"/>
  <c r="I373" i="20"/>
  <c r="K373" i="20"/>
  <c r="G373" i="20"/>
  <c r="BQ163" i="18"/>
  <c r="J163" i="18"/>
  <c r="BN163" i="18"/>
  <c r="AW163" i="18"/>
  <c r="AK164" i="18" s="1"/>
  <c r="BN163" i="17"/>
  <c r="AW163" i="17"/>
  <c r="AK164" i="17" s="1"/>
  <c r="BQ163" i="17"/>
  <c r="J163" i="17"/>
  <c r="BP163" i="17"/>
  <c r="AV163" i="17"/>
  <c r="AJ164" i="17" s="1"/>
  <c r="I163" i="17"/>
  <c r="BM163" i="17"/>
  <c r="BO163" i="18"/>
  <c r="H163" i="18"/>
  <c r="BL163" i="18"/>
  <c r="AU163" i="18"/>
  <c r="AI164" i="18" s="1"/>
  <c r="AU163" i="17"/>
  <c r="AI164" i="17" s="1"/>
  <c r="H163" i="17"/>
  <c r="BO163" i="17"/>
  <c r="BL163" i="17"/>
  <c r="I163" i="18"/>
  <c r="AV163" i="18"/>
  <c r="AJ164" i="18" s="1"/>
  <c r="BP163" i="18"/>
  <c r="BM163" i="18"/>
  <c r="BC162" i="13"/>
  <c r="AV162" i="13"/>
  <c r="AY162" i="13" s="1"/>
  <c r="AI162" i="13"/>
  <c r="AR162" i="13" s="1"/>
  <c r="BP162" i="13"/>
  <c r="I162" i="13"/>
  <c r="BM162" i="13"/>
  <c r="M162" i="13"/>
  <c r="S162" i="13"/>
  <c r="AB163" i="13" s="1"/>
  <c r="G373" i="7"/>
  <c r="K373" i="7"/>
  <c r="I373" i="7"/>
  <c r="H373" i="7"/>
  <c r="J373" i="7"/>
  <c r="AX163" i="17" l="1"/>
  <c r="BA163" i="17" s="1"/>
  <c r="AZ163" i="17"/>
  <c r="BC163" i="17" s="1"/>
  <c r="AY163" i="18"/>
  <c r="BB163" i="18" s="1"/>
  <c r="L373" i="20"/>
  <c r="G273" i="12" s="1"/>
  <c r="L373" i="19"/>
  <c r="G273" i="15" s="1"/>
  <c r="AX163" i="18"/>
  <c r="BA163" i="18" s="1"/>
  <c r="K163" i="18"/>
  <c r="N163" i="18" s="1"/>
  <c r="BR163" i="18"/>
  <c r="BS164" i="18" s="1"/>
  <c r="Q163" i="18"/>
  <c r="Z164" i="18" s="1"/>
  <c r="M163" i="17"/>
  <c r="P163" i="17" s="1"/>
  <c r="S163" i="17"/>
  <c r="AB164" i="17" s="1"/>
  <c r="R163" i="18"/>
  <c r="AA164" i="18" s="1"/>
  <c r="L163" i="18"/>
  <c r="O163" i="18" s="1"/>
  <c r="S163" i="18"/>
  <c r="AB164" i="18" s="1"/>
  <c r="M163" i="18"/>
  <c r="P163" i="18" s="1"/>
  <c r="AY163" i="17"/>
  <c r="BB163" i="17" s="1"/>
  <c r="AZ163" i="18"/>
  <c r="BC163" i="18" s="1"/>
  <c r="BR163" i="17"/>
  <c r="BS164" i="17" s="1"/>
  <c r="K163" i="17"/>
  <c r="N163" i="17" s="1"/>
  <c r="Q163" i="17"/>
  <c r="Z164" i="17" s="1"/>
  <c r="R163" i="17"/>
  <c r="AA164" i="17" s="1"/>
  <c r="L163" i="17"/>
  <c r="O163" i="17" s="1"/>
  <c r="BW162" i="13"/>
  <c r="BB162" i="13"/>
  <c r="AU162" i="13"/>
  <c r="AX162" i="13" s="1"/>
  <c r="P162" i="13"/>
  <c r="BO162" i="13"/>
  <c r="H162" i="13"/>
  <c r="BL162" i="13"/>
  <c r="L373" i="7"/>
  <c r="L162" i="13"/>
  <c r="R162" i="13"/>
  <c r="AA163" i="13" s="1"/>
  <c r="BK212" i="13"/>
  <c r="BJ212" i="13"/>
  <c r="BI212" i="13"/>
  <c r="F374" i="7" l="1"/>
  <c r="F374" i="19"/>
  <c r="BD163" i="18"/>
  <c r="BH164" i="17"/>
  <c r="BH164" i="18"/>
  <c r="H273" i="12"/>
  <c r="I273" i="12" s="1"/>
  <c r="G273" i="16"/>
  <c r="H273" i="16" s="1"/>
  <c r="I273" i="16" s="1"/>
  <c r="H273" i="15"/>
  <c r="I273" i="15" s="1"/>
  <c r="BV162" i="13"/>
  <c r="BA162" i="13"/>
  <c r="BD162" i="13" s="1"/>
  <c r="BD162" i="17" s="1"/>
  <c r="AK163" i="13"/>
  <c r="AT163" i="13" s="1"/>
  <c r="O162" i="13"/>
  <c r="K162" i="13"/>
  <c r="BR162" i="13"/>
  <c r="BS163" i="13" s="1"/>
  <c r="Q162" i="13"/>
  <c r="Z163" i="13" s="1"/>
  <c r="F373" i="20" s="1"/>
  <c r="BK213" i="13"/>
  <c r="BU163" i="18" l="1"/>
  <c r="AR164" i="18" s="1"/>
  <c r="BV163" i="18"/>
  <c r="AS164" i="18" s="1"/>
  <c r="BW163" i="18"/>
  <c r="AT164" i="18" s="1"/>
  <c r="BU163" i="17"/>
  <c r="AR164" i="17" s="1"/>
  <c r="BV163" i="17"/>
  <c r="AS164" i="17" s="1"/>
  <c r="BW163" i="17"/>
  <c r="AT164" i="17" s="1"/>
  <c r="J274" i="15"/>
  <c r="J274" i="16"/>
  <c r="BU162" i="13"/>
  <c r="J274" i="12"/>
  <c r="AW163" i="13"/>
  <c r="AZ163" i="13" s="1"/>
  <c r="AJ163" i="13"/>
  <c r="AS163" i="13" s="1"/>
  <c r="BQ163" i="13"/>
  <c r="J163" i="13"/>
  <c r="BN163" i="13"/>
  <c r="N162" i="13"/>
  <c r="BH163" i="13"/>
  <c r="BJ213" i="13"/>
  <c r="BI213" i="13"/>
  <c r="K374" i="19" l="1"/>
  <c r="H374" i="19"/>
  <c r="J374" i="19"/>
  <c r="I374" i="19"/>
  <c r="G374" i="19"/>
  <c r="G374" i="20"/>
  <c r="K374" i="20"/>
  <c r="J374" i="20"/>
  <c r="H374" i="20"/>
  <c r="I374" i="20"/>
  <c r="H164" i="17"/>
  <c r="AU164" i="17"/>
  <c r="AI165" i="17" s="1"/>
  <c r="BO164" i="17"/>
  <c r="BL164" i="17"/>
  <c r="H164" i="18"/>
  <c r="AU164" i="18"/>
  <c r="AI165" i="18" s="1"/>
  <c r="BL164" i="18"/>
  <c r="BO164" i="18"/>
  <c r="AW164" i="18"/>
  <c r="AK165" i="18" s="1"/>
  <c r="BQ164" i="18"/>
  <c r="J164" i="18"/>
  <c r="BN164" i="18"/>
  <c r="J164" i="17"/>
  <c r="BN164" i="17"/>
  <c r="AW164" i="17"/>
  <c r="AK165" i="17" s="1"/>
  <c r="BQ164" i="17"/>
  <c r="I164" i="18"/>
  <c r="BM164" i="18"/>
  <c r="BP164" i="18"/>
  <c r="AV164" i="18"/>
  <c r="AJ165" i="18" s="1"/>
  <c r="I164" i="17"/>
  <c r="BP164" i="17"/>
  <c r="AV164" i="17"/>
  <c r="AJ165" i="17" s="1"/>
  <c r="BM164" i="17"/>
  <c r="BC163" i="13"/>
  <c r="AV163" i="13"/>
  <c r="AY163" i="13" s="1"/>
  <c r="AI163" i="13"/>
  <c r="AR163" i="13" s="1"/>
  <c r="I163" i="13"/>
  <c r="BP163" i="13"/>
  <c r="BM163" i="13"/>
  <c r="S163" i="13"/>
  <c r="AB164" i="13" s="1"/>
  <c r="M163" i="13"/>
  <c r="J374" i="7"/>
  <c r="G374" i="7"/>
  <c r="K374" i="7"/>
  <c r="H374" i="7"/>
  <c r="I374" i="7"/>
  <c r="AY164" i="17" l="1"/>
  <c r="BB164" i="17" s="1"/>
  <c r="AZ164" i="17"/>
  <c r="BC164" i="17" s="1"/>
  <c r="AZ164" i="18"/>
  <c r="BC164" i="18" s="1"/>
  <c r="AX164" i="18"/>
  <c r="BA164" i="18" s="1"/>
  <c r="L374" i="20"/>
  <c r="G274" i="12" s="1"/>
  <c r="L374" i="19"/>
  <c r="G274" i="15" s="1"/>
  <c r="R164" i="17"/>
  <c r="AA165" i="17" s="1"/>
  <c r="L164" i="17"/>
  <c r="O164" i="17" s="1"/>
  <c r="BR164" i="18"/>
  <c r="BS165" i="18" s="1"/>
  <c r="Q164" i="18"/>
  <c r="Z165" i="18" s="1"/>
  <c r="K164" i="18"/>
  <c r="N164" i="18" s="1"/>
  <c r="L164" i="18"/>
  <c r="O164" i="18" s="1"/>
  <c r="R164" i="18"/>
  <c r="AA165" i="18" s="1"/>
  <c r="M164" i="18"/>
  <c r="P164" i="18" s="1"/>
  <c r="S164" i="18"/>
  <c r="AB165" i="18" s="1"/>
  <c r="K164" i="17"/>
  <c r="N164" i="17" s="1"/>
  <c r="Q164" i="17"/>
  <c r="Z165" i="17" s="1"/>
  <c r="BR164" i="17"/>
  <c r="BS165" i="17" s="1"/>
  <c r="AX164" i="17"/>
  <c r="BA164" i="17" s="1"/>
  <c r="AY164" i="18"/>
  <c r="BB164" i="18" s="1"/>
  <c r="S164" i="17"/>
  <c r="AB165" i="17" s="1"/>
  <c r="M164" i="17"/>
  <c r="P164" i="17" s="1"/>
  <c r="BW163" i="13"/>
  <c r="BB163" i="13"/>
  <c r="AU163" i="13"/>
  <c r="AX163" i="13" s="1"/>
  <c r="L374" i="7"/>
  <c r="R163" i="13"/>
  <c r="AA164" i="13" s="1"/>
  <c r="L163" i="13"/>
  <c r="H163" i="13"/>
  <c r="BO163" i="13"/>
  <c r="BL163" i="13"/>
  <c r="P163" i="13"/>
  <c r="F375" i="7" l="1"/>
  <c r="F375" i="19"/>
  <c r="BD164" i="18"/>
  <c r="BH165" i="17"/>
  <c r="BH165" i="18"/>
  <c r="G274" i="16"/>
  <c r="H274" i="16" s="1"/>
  <c r="I274" i="16" s="1"/>
  <c r="H274" i="15"/>
  <c r="I274" i="15" s="1"/>
  <c r="BV163" i="13"/>
  <c r="H274" i="12"/>
  <c r="I274" i="12" s="1"/>
  <c r="BA163" i="13"/>
  <c r="BD163" i="13" s="1"/>
  <c r="BD163" i="17" s="1"/>
  <c r="AK164" i="13"/>
  <c r="AT164" i="13" s="1"/>
  <c r="Q163" i="13"/>
  <c r="Z164" i="13" s="1"/>
  <c r="F374" i="20" s="1"/>
  <c r="K163" i="13"/>
  <c r="BR163" i="13"/>
  <c r="BS164" i="13" s="1"/>
  <c r="O163" i="13"/>
  <c r="BJ214" i="13"/>
  <c r="BK214" i="13"/>
  <c r="BI214" i="13"/>
  <c r="BV164" i="18" l="1"/>
  <c r="AS165" i="18" s="1"/>
  <c r="BW164" i="18"/>
  <c r="AT165" i="18" s="1"/>
  <c r="BU164" i="18"/>
  <c r="AR165" i="18" s="1"/>
  <c r="BV164" i="17"/>
  <c r="AS165" i="17" s="1"/>
  <c r="BW164" i="17"/>
  <c r="AT165" i="17" s="1"/>
  <c r="BU164" i="17"/>
  <c r="AR165" i="17" s="1"/>
  <c r="J275" i="15"/>
  <c r="J275" i="16"/>
  <c r="BU163" i="13"/>
  <c r="J275" i="12"/>
  <c r="AW164" i="13"/>
  <c r="AZ164" i="13" s="1"/>
  <c r="AJ164" i="13"/>
  <c r="AS164" i="13" s="1"/>
  <c r="N163" i="13"/>
  <c r="BH164" i="13"/>
  <c r="BQ164" i="13"/>
  <c r="J164" i="13"/>
  <c r="BN164" i="13"/>
  <c r="BK215" i="13"/>
  <c r="BJ215" i="13"/>
  <c r="G375" i="20" l="1"/>
  <c r="H375" i="20"/>
  <c r="K375" i="20"/>
  <c r="I375" i="20"/>
  <c r="J375" i="20"/>
  <c r="H375" i="19"/>
  <c r="I375" i="19"/>
  <c r="J375" i="19"/>
  <c r="K375" i="19"/>
  <c r="G375" i="19"/>
  <c r="AW165" i="18"/>
  <c r="AK166" i="18" s="1"/>
  <c r="J165" i="18"/>
  <c r="BN165" i="18"/>
  <c r="BQ165" i="18"/>
  <c r="BN165" i="17"/>
  <c r="J165" i="17"/>
  <c r="BQ165" i="17"/>
  <c r="AW165" i="17"/>
  <c r="AK166" i="17" s="1"/>
  <c r="AV165" i="18"/>
  <c r="AJ166" i="18" s="1"/>
  <c r="I165" i="18"/>
  <c r="BM165" i="18"/>
  <c r="BP165" i="18"/>
  <c r="BL165" i="17"/>
  <c r="H165" i="17"/>
  <c r="AU165" i="17"/>
  <c r="AI166" i="17" s="1"/>
  <c r="BO165" i="17"/>
  <c r="AU165" i="18"/>
  <c r="AI166" i="18" s="1"/>
  <c r="BO165" i="18"/>
  <c r="BL165" i="18"/>
  <c r="H165" i="18"/>
  <c r="BM165" i="17"/>
  <c r="I165" i="17"/>
  <c r="AV165" i="17"/>
  <c r="AJ166" i="17" s="1"/>
  <c r="BP165" i="17"/>
  <c r="BC164" i="13"/>
  <c r="AV164" i="13"/>
  <c r="AY164" i="13" s="1"/>
  <c r="AI164" i="13"/>
  <c r="AR164" i="13" s="1"/>
  <c r="K375" i="7"/>
  <c r="I375" i="7"/>
  <c r="H375" i="7"/>
  <c r="G375" i="7"/>
  <c r="J375" i="7"/>
  <c r="BP164" i="13"/>
  <c r="I164" i="13"/>
  <c r="BM164" i="13"/>
  <c r="S164" i="13"/>
  <c r="AB165" i="13" s="1"/>
  <c r="M164" i="13"/>
  <c r="AY165" i="18" l="1"/>
  <c r="BB165" i="18" s="1"/>
  <c r="AZ165" i="18"/>
  <c r="BC165" i="18" s="1"/>
  <c r="AX165" i="18"/>
  <c r="BA165" i="18" s="1"/>
  <c r="L375" i="20"/>
  <c r="G275" i="12" s="1"/>
  <c r="L375" i="19"/>
  <c r="G275" i="15" s="1"/>
  <c r="K165" i="17"/>
  <c r="N165" i="17" s="1"/>
  <c r="Q165" i="17"/>
  <c r="Z166" i="17" s="1"/>
  <c r="BR165" i="17"/>
  <c r="BS166" i="17" s="1"/>
  <c r="S165" i="17"/>
  <c r="AB166" i="17" s="1"/>
  <c r="M165" i="17"/>
  <c r="P165" i="17" s="1"/>
  <c r="AY165" i="17"/>
  <c r="BB165" i="17" s="1"/>
  <c r="AZ165" i="17"/>
  <c r="BC165" i="17" s="1"/>
  <c r="S165" i="18"/>
  <c r="AB166" i="18" s="1"/>
  <c r="M165" i="18"/>
  <c r="P165" i="18" s="1"/>
  <c r="L165" i="17"/>
  <c r="O165" i="17" s="1"/>
  <c r="R165" i="17"/>
  <c r="AA166" i="17" s="1"/>
  <c r="K165" i="18"/>
  <c r="N165" i="18" s="1"/>
  <c r="BR165" i="18"/>
  <c r="BS166" i="18" s="1"/>
  <c r="Q165" i="18"/>
  <c r="Z166" i="18" s="1"/>
  <c r="R165" i="18"/>
  <c r="AA166" i="18" s="1"/>
  <c r="L165" i="18"/>
  <c r="O165" i="18" s="1"/>
  <c r="AX165" i="17"/>
  <c r="BA165" i="17" s="1"/>
  <c r="BW164" i="13"/>
  <c r="BB164" i="13"/>
  <c r="AU164" i="13"/>
  <c r="AX164" i="13" s="1"/>
  <c r="L375" i="7"/>
  <c r="H164" i="13"/>
  <c r="BO164" i="13"/>
  <c r="BL164" i="13"/>
  <c r="L164" i="13"/>
  <c r="R164" i="13"/>
  <c r="AA165" i="13" s="1"/>
  <c r="P164" i="13"/>
  <c r="BI215" i="13"/>
  <c r="F376" i="19" l="1"/>
  <c r="F376" i="7"/>
  <c r="BD165" i="18"/>
  <c r="BH166" i="18"/>
  <c r="BH166" i="17"/>
  <c r="H275" i="12"/>
  <c r="I275" i="12" s="1"/>
  <c r="H275" i="15"/>
  <c r="I275" i="15" s="1"/>
  <c r="G275" i="16"/>
  <c r="H275" i="16" s="1"/>
  <c r="I275" i="16" s="1"/>
  <c r="BV164" i="13"/>
  <c r="BA164" i="13"/>
  <c r="BD164" i="13" s="1"/>
  <c r="BD164" i="17" s="1"/>
  <c r="AK165" i="13"/>
  <c r="AT165" i="13" s="1"/>
  <c r="K164" i="13"/>
  <c r="Q164" i="13"/>
  <c r="Z165" i="13" s="1"/>
  <c r="F375" i="20" s="1"/>
  <c r="BR164" i="13"/>
  <c r="BS165" i="13" s="1"/>
  <c r="O164" i="13"/>
  <c r="BW165" i="18" l="1"/>
  <c r="AT166" i="18" s="1"/>
  <c r="BV165" i="18"/>
  <c r="AS166" i="18" s="1"/>
  <c r="BU165" i="18"/>
  <c r="AR166" i="18" s="1"/>
  <c r="BW165" i="17"/>
  <c r="AT166" i="17" s="1"/>
  <c r="BU165" i="17"/>
  <c r="AR166" i="17" s="1"/>
  <c r="BV165" i="17"/>
  <c r="AS166" i="17" s="1"/>
  <c r="J276" i="16"/>
  <c r="J276" i="15"/>
  <c r="BU164" i="13"/>
  <c r="J276" i="12"/>
  <c r="AW165" i="13"/>
  <c r="AZ165" i="13" s="1"/>
  <c r="AJ165" i="13"/>
  <c r="AS165" i="13" s="1"/>
  <c r="N164" i="13"/>
  <c r="BQ165" i="13"/>
  <c r="J165" i="13"/>
  <c r="BN165" i="13"/>
  <c r="BH165" i="13"/>
  <c r="BK216" i="13"/>
  <c r="BJ216" i="13"/>
  <c r="K376" i="19" l="1"/>
  <c r="G376" i="19"/>
  <c r="H376" i="19"/>
  <c r="I376" i="19"/>
  <c r="J376" i="19"/>
  <c r="J376" i="20"/>
  <c r="I376" i="20"/>
  <c r="G376" i="20"/>
  <c r="H376" i="20"/>
  <c r="K376" i="20"/>
  <c r="BL166" i="18"/>
  <c r="H166" i="18"/>
  <c r="AU166" i="18"/>
  <c r="AI167" i="18" s="1"/>
  <c r="BO166" i="18"/>
  <c r="BQ166" i="18"/>
  <c r="J166" i="18"/>
  <c r="AW166" i="18"/>
  <c r="AK167" i="18" s="1"/>
  <c r="BN166" i="18"/>
  <c r="BO166" i="17"/>
  <c r="H166" i="17"/>
  <c r="BL166" i="17"/>
  <c r="AU166" i="17"/>
  <c r="AI167" i="17" s="1"/>
  <c r="AW166" i="17"/>
  <c r="AK167" i="17" s="1"/>
  <c r="J166" i="17"/>
  <c r="BN166" i="17"/>
  <c r="BQ166" i="17"/>
  <c r="I166" i="17"/>
  <c r="AV166" i="17"/>
  <c r="AJ167" i="17" s="1"/>
  <c r="BM166" i="17"/>
  <c r="BP166" i="17"/>
  <c r="AV166" i="18"/>
  <c r="AJ167" i="18" s="1"/>
  <c r="BP166" i="18"/>
  <c r="BM166" i="18"/>
  <c r="I166" i="18"/>
  <c r="BC165" i="13"/>
  <c r="AV165" i="13"/>
  <c r="AY165" i="13" s="1"/>
  <c r="AI165" i="13"/>
  <c r="AR165" i="13" s="1"/>
  <c r="J376" i="7"/>
  <c r="G376" i="7"/>
  <c r="K376" i="7"/>
  <c r="H376" i="7"/>
  <c r="I376" i="7"/>
  <c r="BP165" i="13"/>
  <c r="I165" i="13"/>
  <c r="BM165" i="13"/>
  <c r="S165" i="13"/>
  <c r="AB166" i="13" s="1"/>
  <c r="M165" i="13"/>
  <c r="BI216" i="13"/>
  <c r="AY166" i="18" l="1"/>
  <c r="BB166" i="18" s="1"/>
  <c r="AZ166" i="18"/>
  <c r="BC166" i="18" s="1"/>
  <c r="L376" i="20"/>
  <c r="G276" i="12" s="1"/>
  <c r="L376" i="19"/>
  <c r="G276" i="15" s="1"/>
  <c r="AZ166" i="17"/>
  <c r="BC166" i="17" s="1"/>
  <c r="AX166" i="18"/>
  <c r="BA166" i="18" s="1"/>
  <c r="M166" i="18"/>
  <c r="P166" i="18" s="1"/>
  <c r="S166" i="18"/>
  <c r="AB167" i="18" s="1"/>
  <c r="R166" i="18"/>
  <c r="AA167" i="18" s="1"/>
  <c r="L166" i="18"/>
  <c r="O166" i="18" s="1"/>
  <c r="R166" i="17"/>
  <c r="AA167" i="17" s="1"/>
  <c r="L166" i="17"/>
  <c r="O166" i="17" s="1"/>
  <c r="S166" i="17"/>
  <c r="AB167" i="17" s="1"/>
  <c r="M166" i="17"/>
  <c r="P166" i="17" s="1"/>
  <c r="K166" i="17"/>
  <c r="N166" i="17" s="1"/>
  <c r="Q166" i="17"/>
  <c r="Z167" i="17" s="1"/>
  <c r="BR166" i="17"/>
  <c r="BS167" i="17" s="1"/>
  <c r="AY166" i="17"/>
  <c r="BB166" i="17" s="1"/>
  <c r="K166" i="18"/>
  <c r="N166" i="18" s="1"/>
  <c r="Q166" i="18"/>
  <c r="Z167" i="18" s="1"/>
  <c r="BR166" i="18"/>
  <c r="BS167" i="18" s="1"/>
  <c r="AX166" i="17"/>
  <c r="BA166" i="17" s="1"/>
  <c r="BW165" i="13"/>
  <c r="BB165" i="13"/>
  <c r="AU165" i="13"/>
  <c r="AX165" i="13" s="1"/>
  <c r="R165" i="13"/>
  <c r="AA166" i="13" s="1"/>
  <c r="L165" i="13"/>
  <c r="L376" i="7"/>
  <c r="H165" i="13"/>
  <c r="BO165" i="13"/>
  <c r="BL165" i="13"/>
  <c r="P165" i="13"/>
  <c r="BI217" i="13"/>
  <c r="F377" i="7" l="1"/>
  <c r="F377" i="19"/>
  <c r="BD166" i="18"/>
  <c r="BH167" i="18"/>
  <c r="BH167" i="17"/>
  <c r="H276" i="12"/>
  <c r="I276" i="12" s="1"/>
  <c r="H276" i="15"/>
  <c r="I276" i="15" s="1"/>
  <c r="G276" i="16"/>
  <c r="H276" i="16" s="1"/>
  <c r="I276" i="16" s="1"/>
  <c r="BV165" i="13"/>
  <c r="BA165" i="13"/>
  <c r="BD165" i="13" s="1"/>
  <c r="BD165" i="17" s="1"/>
  <c r="AK166" i="13"/>
  <c r="AT166" i="13" s="1"/>
  <c r="K165" i="13"/>
  <c r="BR165" i="13"/>
  <c r="BS166" i="13" s="1"/>
  <c r="Q165" i="13"/>
  <c r="Z166" i="13" s="1"/>
  <c r="F376" i="20" s="1"/>
  <c r="O165" i="13"/>
  <c r="BJ217" i="13"/>
  <c r="BK217" i="13"/>
  <c r="BU166" i="18" l="1"/>
  <c r="AR167" i="18" s="1"/>
  <c r="BV166" i="18"/>
  <c r="AS167" i="18" s="1"/>
  <c r="BW166" i="18"/>
  <c r="AT167" i="18" s="1"/>
  <c r="BU166" i="17"/>
  <c r="AR167" i="17" s="1"/>
  <c r="BV166" i="17"/>
  <c r="AS167" i="17" s="1"/>
  <c r="BW166" i="17"/>
  <c r="AT167" i="17" s="1"/>
  <c r="J277" i="16"/>
  <c r="J277" i="15"/>
  <c r="BU165" i="13"/>
  <c r="J277" i="12"/>
  <c r="AJ166" i="13"/>
  <c r="AS166" i="13" s="1"/>
  <c r="BH166" i="13"/>
  <c r="N165" i="13"/>
  <c r="I377" i="19" l="1"/>
  <c r="H377" i="19"/>
  <c r="J377" i="19"/>
  <c r="K377" i="19"/>
  <c r="G377" i="19"/>
  <c r="J377" i="20"/>
  <c r="I377" i="20"/>
  <c r="H377" i="20"/>
  <c r="G377" i="20"/>
  <c r="K377" i="20"/>
  <c r="BN167" i="18"/>
  <c r="J167" i="18"/>
  <c r="AW167" i="18"/>
  <c r="AK168" i="18" s="1"/>
  <c r="BQ167" i="18"/>
  <c r="AU167" i="17"/>
  <c r="AI168" i="17" s="1"/>
  <c r="BL167" i="17"/>
  <c r="BO167" i="17"/>
  <c r="H167" i="17"/>
  <c r="BQ167" i="17"/>
  <c r="J167" i="17"/>
  <c r="AW167" i="17"/>
  <c r="AK168" i="17" s="1"/>
  <c r="BN167" i="17"/>
  <c r="BO167" i="18"/>
  <c r="H167" i="18"/>
  <c r="AU167" i="18"/>
  <c r="AI168" i="18" s="1"/>
  <c r="BL167" i="18"/>
  <c r="AV167" i="18"/>
  <c r="AJ168" i="18" s="1"/>
  <c r="BM167" i="18"/>
  <c r="BP167" i="18"/>
  <c r="I167" i="18"/>
  <c r="BM167" i="17"/>
  <c r="BP167" i="17"/>
  <c r="AV167" i="17"/>
  <c r="AJ168" i="17" s="1"/>
  <c r="I167" i="17"/>
  <c r="AW166" i="13"/>
  <c r="AZ166" i="13" s="1"/>
  <c r="AV166" i="13"/>
  <c r="AY166" i="13" s="1"/>
  <c r="BQ166" i="13"/>
  <c r="J166" i="13"/>
  <c r="S166" i="13" s="1"/>
  <c r="AB167" i="13" s="1"/>
  <c r="BN166" i="13"/>
  <c r="AI166" i="13"/>
  <c r="AR166" i="13" s="1"/>
  <c r="BP166" i="13"/>
  <c r="I166" i="13"/>
  <c r="BM166" i="13"/>
  <c r="J377" i="7"/>
  <c r="G377" i="7"/>
  <c r="H377" i="7"/>
  <c r="K377" i="7"/>
  <c r="I377" i="7"/>
  <c r="AY167" i="17" l="1"/>
  <c r="BB167" i="17" s="1"/>
  <c r="L377" i="19"/>
  <c r="G277" i="15" s="1"/>
  <c r="L377" i="20"/>
  <c r="G277" i="12" s="1"/>
  <c r="AY167" i="18"/>
  <c r="BB167" i="18" s="1"/>
  <c r="AZ167" i="18"/>
  <c r="BC167" i="18" s="1"/>
  <c r="Q167" i="18"/>
  <c r="Z168" i="18" s="1"/>
  <c r="BR167" i="18"/>
  <c r="BS168" i="18" s="1"/>
  <c r="K167" i="18"/>
  <c r="N167" i="18" s="1"/>
  <c r="Q167" i="17"/>
  <c r="Z168" i="17" s="1"/>
  <c r="K167" i="17"/>
  <c r="N167" i="17" s="1"/>
  <c r="BR167" i="17"/>
  <c r="BS168" i="17" s="1"/>
  <c r="S167" i="18"/>
  <c r="AB168" i="18" s="1"/>
  <c r="M167" i="18"/>
  <c r="P167" i="18" s="1"/>
  <c r="AZ167" i="17"/>
  <c r="BC167" i="17" s="1"/>
  <c r="AX167" i="17"/>
  <c r="BA167" i="17" s="1"/>
  <c r="L167" i="17"/>
  <c r="O167" i="17" s="1"/>
  <c r="R167" i="17"/>
  <c r="AA168" i="17" s="1"/>
  <c r="L167" i="18"/>
  <c r="O167" i="18" s="1"/>
  <c r="R167" i="18"/>
  <c r="AA168" i="18" s="1"/>
  <c r="S167" i="17"/>
  <c r="AB168" i="17" s="1"/>
  <c r="M167" i="17"/>
  <c r="P167" i="17" s="1"/>
  <c r="AX167" i="18"/>
  <c r="BA167" i="18" s="1"/>
  <c r="M166" i="13"/>
  <c r="P166" i="13" s="1"/>
  <c r="BC166" i="13"/>
  <c r="BB166" i="13"/>
  <c r="AU166" i="13"/>
  <c r="AX166" i="13" s="1"/>
  <c r="L377" i="7"/>
  <c r="L166" i="13"/>
  <c r="R166" i="13"/>
  <c r="AA167" i="13" s="1"/>
  <c r="BO166" i="13"/>
  <c r="H166" i="13"/>
  <c r="BL166" i="13"/>
  <c r="F378" i="7" l="1"/>
  <c r="F378" i="19"/>
  <c r="BD167" i="18"/>
  <c r="BH168" i="18"/>
  <c r="BH168" i="17"/>
  <c r="H277" i="12"/>
  <c r="I277" i="12" s="1"/>
  <c r="G277" i="16"/>
  <c r="H277" i="16" s="1"/>
  <c r="I277" i="16" s="1"/>
  <c r="H277" i="15"/>
  <c r="I277" i="15" s="1"/>
  <c r="BW166" i="13"/>
  <c r="BV166" i="13"/>
  <c r="BA166" i="13"/>
  <c r="BD166" i="13" s="1"/>
  <c r="BD166" i="17" s="1"/>
  <c r="AK167" i="13"/>
  <c r="K166" i="13"/>
  <c r="Q166" i="13"/>
  <c r="Z167" i="13" s="1"/>
  <c r="F377" i="20" s="1"/>
  <c r="BR166" i="13"/>
  <c r="BS167" i="13" s="1"/>
  <c r="O166" i="13"/>
  <c r="BK218" i="13"/>
  <c r="BI218" i="13"/>
  <c r="BJ218" i="13"/>
  <c r="AT167" i="13" l="1"/>
  <c r="BN167" i="13" s="1"/>
  <c r="BU167" i="18"/>
  <c r="AR168" i="18" s="1"/>
  <c r="BV167" i="18"/>
  <c r="AS168" i="18" s="1"/>
  <c r="BW167" i="18"/>
  <c r="AT168" i="18" s="1"/>
  <c r="BU167" i="17"/>
  <c r="AR168" i="17" s="1"/>
  <c r="BV167" i="17"/>
  <c r="AS168" i="17" s="1"/>
  <c r="BW167" i="17"/>
  <c r="AT168" i="17" s="1"/>
  <c r="J278" i="15"/>
  <c r="J278" i="16"/>
  <c r="BU166" i="13"/>
  <c r="J278" i="12"/>
  <c r="AJ167" i="13"/>
  <c r="AS167" i="13" s="1"/>
  <c r="N166" i="13"/>
  <c r="BH167" i="13"/>
  <c r="G378" i="20" l="1"/>
  <c r="I378" i="20"/>
  <c r="K378" i="20"/>
  <c r="H378" i="20"/>
  <c r="J378" i="20"/>
  <c r="I378" i="19"/>
  <c r="G378" i="19"/>
  <c r="K378" i="19"/>
  <c r="H378" i="19"/>
  <c r="J378" i="19"/>
  <c r="AU168" i="17"/>
  <c r="AI169" i="17" s="1"/>
  <c r="BO168" i="17"/>
  <c r="H168" i="17"/>
  <c r="BL168" i="17"/>
  <c r="H168" i="18"/>
  <c r="BL168" i="18"/>
  <c r="BO168" i="18"/>
  <c r="AU168" i="18"/>
  <c r="AI169" i="18" s="1"/>
  <c r="I168" i="18"/>
  <c r="BM168" i="18"/>
  <c r="BP168" i="18"/>
  <c r="AV168" i="18"/>
  <c r="AJ169" i="18" s="1"/>
  <c r="BQ168" i="18"/>
  <c r="J168" i="18"/>
  <c r="AW168" i="18"/>
  <c r="AK169" i="18" s="1"/>
  <c r="BN168" i="18"/>
  <c r="BQ168" i="17"/>
  <c r="AW168" i="17"/>
  <c r="AK169" i="17" s="1"/>
  <c r="J168" i="17"/>
  <c r="BN168" i="17"/>
  <c r="AV168" i="17"/>
  <c r="AJ169" i="17" s="1"/>
  <c r="BM168" i="17"/>
  <c r="BP168" i="17"/>
  <c r="I168" i="17"/>
  <c r="BQ167" i="13"/>
  <c r="J167" i="13"/>
  <c r="S167" i="13" s="1"/>
  <c r="AB168" i="13" s="1"/>
  <c r="AW167" i="13"/>
  <c r="AZ167" i="13" s="1"/>
  <c r="BC167" i="13" s="1"/>
  <c r="AV167" i="13"/>
  <c r="AY167" i="13" s="1"/>
  <c r="AI167" i="13"/>
  <c r="AR167" i="13" s="1"/>
  <c r="I167" i="13"/>
  <c r="BP167" i="13"/>
  <c r="BM167" i="13"/>
  <c r="K378" i="7"/>
  <c r="J378" i="7"/>
  <c r="H378" i="7"/>
  <c r="G378" i="7"/>
  <c r="I378" i="7"/>
  <c r="L378" i="19" l="1"/>
  <c r="G278" i="15" s="1"/>
  <c r="L378" i="20"/>
  <c r="G278" i="12" s="1"/>
  <c r="AY168" i="17"/>
  <c r="BB168" i="17" s="1"/>
  <c r="AY168" i="18"/>
  <c r="BB168" i="18" s="1"/>
  <c r="M168" i="18"/>
  <c r="P168" i="18" s="1"/>
  <c r="S168" i="18"/>
  <c r="AB169" i="18" s="1"/>
  <c r="R168" i="18"/>
  <c r="AA169" i="18" s="1"/>
  <c r="L168" i="18"/>
  <c r="O168" i="18" s="1"/>
  <c r="AZ168" i="17"/>
  <c r="BC168" i="17" s="1"/>
  <c r="AZ168" i="18"/>
  <c r="BC168" i="18" s="1"/>
  <c r="L168" i="17"/>
  <c r="O168" i="17" s="1"/>
  <c r="R168" i="17"/>
  <c r="AA169" i="17" s="1"/>
  <c r="Q168" i="18"/>
  <c r="Z169" i="18" s="1"/>
  <c r="BR168" i="18"/>
  <c r="BS169" i="18" s="1"/>
  <c r="K168" i="18"/>
  <c r="N168" i="18" s="1"/>
  <c r="S168" i="17"/>
  <c r="AB169" i="17" s="1"/>
  <c r="M168" i="17"/>
  <c r="P168" i="17" s="1"/>
  <c r="BR168" i="17"/>
  <c r="BS169" i="17" s="1"/>
  <c r="Q168" i="17"/>
  <c r="Z169" i="17" s="1"/>
  <c r="K168" i="17"/>
  <c r="N168" i="17" s="1"/>
  <c r="AX168" i="17"/>
  <c r="BA168" i="17" s="1"/>
  <c r="AX168" i="18"/>
  <c r="BA168" i="18" s="1"/>
  <c r="M167" i="13"/>
  <c r="P167" i="13" s="1"/>
  <c r="BB167" i="13"/>
  <c r="AU167" i="13"/>
  <c r="AX167" i="13" s="1"/>
  <c r="R167" i="13"/>
  <c r="AA168" i="13" s="1"/>
  <c r="L167" i="13"/>
  <c r="L378" i="7"/>
  <c r="H167" i="13"/>
  <c r="BR167" i="13" s="1"/>
  <c r="BS168" i="13" s="1"/>
  <c r="BO167" i="13"/>
  <c r="BL167" i="13"/>
  <c r="F379" i="7" l="1"/>
  <c r="F379" i="19"/>
  <c r="BH169" i="18"/>
  <c r="BD168" i="18"/>
  <c r="BH169" i="17"/>
  <c r="H278" i="12"/>
  <c r="I278" i="12" s="1"/>
  <c r="G278" i="16"/>
  <c r="H278" i="16" s="1"/>
  <c r="I278" i="16" s="1"/>
  <c r="H278" i="15"/>
  <c r="I278" i="15" s="1"/>
  <c r="BW167" i="13"/>
  <c r="BV167" i="13"/>
  <c r="BA167" i="13"/>
  <c r="BD167" i="13" s="1"/>
  <c r="BD167" i="17" s="1"/>
  <c r="AK168" i="13"/>
  <c r="K167" i="13"/>
  <c r="Q167" i="13"/>
  <c r="Z168" i="13" s="1"/>
  <c r="F378" i="20" s="1"/>
  <c r="O167" i="13"/>
  <c r="AT168" i="13" l="1"/>
  <c r="BQ168" i="13" s="1"/>
  <c r="BV168" i="18"/>
  <c r="AS169" i="18" s="1"/>
  <c r="BW168" i="18"/>
  <c r="AT169" i="18" s="1"/>
  <c r="BU168" i="18"/>
  <c r="AR169" i="18" s="1"/>
  <c r="BV168" i="17"/>
  <c r="AS169" i="17" s="1"/>
  <c r="BW168" i="17"/>
  <c r="AT169" i="17" s="1"/>
  <c r="BU168" i="17"/>
  <c r="AR169" i="17" s="1"/>
  <c r="J279" i="16"/>
  <c r="J279" i="15"/>
  <c r="BU167" i="13"/>
  <c r="J279" i="12"/>
  <c r="AJ168" i="13"/>
  <c r="AS168" i="13" s="1"/>
  <c r="N167" i="13"/>
  <c r="BH168" i="13"/>
  <c r="H379" i="19" l="1"/>
  <c r="J379" i="19"/>
  <c r="K379" i="19"/>
  <c r="G379" i="19"/>
  <c r="I379" i="19"/>
  <c r="H379" i="20"/>
  <c r="K379" i="20"/>
  <c r="I379" i="20"/>
  <c r="J379" i="20"/>
  <c r="G379" i="20"/>
  <c r="AU169" i="17"/>
  <c r="AI170" i="17" s="1"/>
  <c r="BL169" i="17"/>
  <c r="BO169" i="17"/>
  <c r="H169" i="17"/>
  <c r="I169" i="18"/>
  <c r="BM169" i="18"/>
  <c r="BP169" i="18"/>
  <c r="AV169" i="18"/>
  <c r="AJ170" i="18" s="1"/>
  <c r="H169" i="18"/>
  <c r="BL169" i="18"/>
  <c r="AU169" i="18"/>
  <c r="AI170" i="18" s="1"/>
  <c r="BO169" i="18"/>
  <c r="BQ169" i="17"/>
  <c r="J169" i="17"/>
  <c r="AW169" i="17"/>
  <c r="AK170" i="17" s="1"/>
  <c r="BN169" i="17"/>
  <c r="BQ169" i="18"/>
  <c r="J169" i="18"/>
  <c r="AW169" i="18"/>
  <c r="AK170" i="18" s="1"/>
  <c r="BN169" i="18"/>
  <c r="BP169" i="17"/>
  <c r="BM169" i="17"/>
  <c r="I169" i="17"/>
  <c r="AV169" i="17"/>
  <c r="AJ170" i="17" s="1"/>
  <c r="J168" i="13"/>
  <c r="S168" i="13" s="1"/>
  <c r="AB169" i="13" s="1"/>
  <c r="BN168" i="13"/>
  <c r="AW168" i="13"/>
  <c r="AZ168" i="13" s="1"/>
  <c r="BC168" i="13" s="1"/>
  <c r="AV168" i="13"/>
  <c r="AY168" i="13" s="1"/>
  <c r="AI168" i="13"/>
  <c r="AR168" i="13" s="1"/>
  <c r="I168" i="13"/>
  <c r="BP168" i="13"/>
  <c r="BM168" i="13"/>
  <c r="K379" i="7"/>
  <c r="I379" i="7"/>
  <c r="G379" i="7"/>
  <c r="J379" i="7"/>
  <c r="H379" i="7"/>
  <c r="BK219" i="13"/>
  <c r="BK220" i="13"/>
  <c r="BI219" i="13"/>
  <c r="BJ219" i="13"/>
  <c r="BK221" i="13"/>
  <c r="BI220" i="13"/>
  <c r="BJ220" i="13"/>
  <c r="BK222" i="13"/>
  <c r="BI221" i="13"/>
  <c r="BJ221" i="13"/>
  <c r="BK223" i="13"/>
  <c r="BI222" i="13"/>
  <c r="BJ222" i="13"/>
  <c r="BK224" i="13"/>
  <c r="BI223" i="13"/>
  <c r="BJ223" i="13"/>
  <c r="BK225" i="13"/>
  <c r="BI224" i="13"/>
  <c r="BJ224" i="13"/>
  <c r="BK226" i="13"/>
  <c r="BI225" i="13"/>
  <c r="BJ225" i="13"/>
  <c r="BK227" i="13"/>
  <c r="BI226" i="13"/>
  <c r="BJ226" i="13"/>
  <c r="BK228" i="13"/>
  <c r="BI227" i="13"/>
  <c r="BJ227" i="13"/>
  <c r="BK229" i="13"/>
  <c r="BI228" i="13"/>
  <c r="BJ228" i="13"/>
  <c r="BK230" i="13"/>
  <c r="BI229" i="13"/>
  <c r="BJ229" i="13"/>
  <c r="BK231" i="13"/>
  <c r="BI230" i="13"/>
  <c r="BJ230" i="13"/>
  <c r="BK232" i="13"/>
  <c r="BI231" i="13"/>
  <c r="BJ231" i="13"/>
  <c r="BK233" i="13"/>
  <c r="BI232" i="13"/>
  <c r="BJ232" i="13"/>
  <c r="BK234" i="13"/>
  <c r="BI233" i="13"/>
  <c r="BJ233" i="13"/>
  <c r="BK235" i="13"/>
  <c r="BI234" i="13"/>
  <c r="BJ234" i="13"/>
  <c r="BK236" i="13"/>
  <c r="BI235" i="13"/>
  <c r="BJ235" i="13"/>
  <c r="BK237" i="13"/>
  <c r="BI236" i="13"/>
  <c r="BJ236" i="13"/>
  <c r="BK238" i="13"/>
  <c r="BI237" i="13"/>
  <c r="BJ237" i="13"/>
  <c r="BK239" i="13"/>
  <c r="BI238" i="13"/>
  <c r="BJ238" i="13"/>
  <c r="BK240" i="13"/>
  <c r="BI239" i="13"/>
  <c r="BJ239" i="13"/>
  <c r="BK241" i="13"/>
  <c r="BI240" i="13"/>
  <c r="BJ240" i="13"/>
  <c r="BK242" i="13"/>
  <c r="BI241" i="13"/>
  <c r="BJ241" i="13"/>
  <c r="BK243" i="13"/>
  <c r="BI242" i="13"/>
  <c r="BJ242" i="13"/>
  <c r="BK244" i="13"/>
  <c r="BI243" i="13"/>
  <c r="BJ243" i="13"/>
  <c r="BK245" i="13"/>
  <c r="BI244" i="13"/>
  <c r="BJ244" i="13"/>
  <c r="BI245" i="13"/>
  <c r="BI246" i="13"/>
  <c r="BJ245" i="13"/>
  <c r="BJ246" i="13"/>
  <c r="BK246" i="13"/>
  <c r="BJ247" i="13"/>
  <c r="BI247" i="13"/>
  <c r="BK247" i="13"/>
  <c r="BJ248" i="13"/>
  <c r="BJ249" i="13"/>
  <c r="BI248" i="13"/>
  <c r="BK248" i="13"/>
  <c r="BJ250" i="13"/>
  <c r="BI249" i="13"/>
  <c r="BK249" i="13"/>
  <c r="BI250" i="13"/>
  <c r="BK250" i="13"/>
  <c r="BJ251" i="13"/>
  <c r="BI251" i="13"/>
  <c r="BK251" i="13"/>
  <c r="BJ252" i="13"/>
  <c r="BJ253" i="13"/>
  <c r="BI252" i="13"/>
  <c r="BK252" i="13"/>
  <c r="BI253" i="13"/>
  <c r="BK253" i="13"/>
  <c r="BJ254" i="13"/>
  <c r="BJ255" i="13"/>
  <c r="BI254" i="13"/>
  <c r="BK254" i="13"/>
  <c r="BJ256" i="13"/>
  <c r="BI255" i="13"/>
  <c r="BK255" i="13"/>
  <c r="BJ257" i="13"/>
  <c r="BI256" i="13"/>
  <c r="BK256" i="13"/>
  <c r="BJ258" i="13"/>
  <c r="BI257" i="13"/>
  <c r="BK257" i="13"/>
  <c r="BK258" i="13"/>
  <c r="BI258" i="13"/>
  <c r="BK259" i="13"/>
  <c r="BI259" i="13"/>
  <c r="BJ259" i="13"/>
  <c r="BK260" i="13"/>
  <c r="BK261" i="13"/>
  <c r="BI260" i="13"/>
  <c r="BJ260" i="13"/>
  <c r="BI261" i="13"/>
  <c r="BJ261" i="13"/>
  <c r="BI262" i="13"/>
  <c r="BI263" i="13"/>
  <c r="BJ262" i="13"/>
  <c r="BK262" i="13"/>
  <c r="BI264" i="13"/>
  <c r="BJ263" i="13"/>
  <c r="BK263" i="13"/>
  <c r="BI265" i="13"/>
  <c r="BJ264" i="13"/>
  <c r="BK264" i="13"/>
  <c r="BI266" i="13"/>
  <c r="BJ265" i="13"/>
  <c r="BK265" i="13"/>
  <c r="BI267" i="13"/>
  <c r="BJ266" i="13"/>
  <c r="BK266" i="13"/>
  <c r="BJ267" i="13"/>
  <c r="BJ268" i="13"/>
  <c r="BK267" i="13"/>
  <c r="BI268" i="13"/>
  <c r="BK268" i="13"/>
  <c r="BI269" i="13"/>
  <c r="BI270" i="13"/>
  <c r="BK269" i="13"/>
  <c r="BJ269" i="13"/>
  <c r="BI271" i="13"/>
  <c r="BJ270" i="13"/>
  <c r="BK270" i="13"/>
  <c r="BJ271" i="13"/>
  <c r="BK271" i="13"/>
  <c r="BJ272" i="13"/>
  <c r="BI272" i="13"/>
  <c r="BK272" i="13"/>
  <c r="BJ273" i="13"/>
  <c r="BI273" i="13"/>
  <c r="BK273" i="13"/>
  <c r="BJ274" i="13"/>
  <c r="BJ275" i="13"/>
  <c r="BK274" i="13"/>
  <c r="BI274" i="13"/>
  <c r="BK275" i="13"/>
  <c r="BI275" i="13"/>
  <c r="BK276" i="13"/>
  <c r="BI276" i="13"/>
  <c r="BJ276" i="13"/>
  <c r="BK277" i="13"/>
  <c r="BI277" i="13"/>
  <c r="BJ277" i="13"/>
  <c r="BK278" i="13"/>
  <c r="BK279" i="13"/>
  <c r="BI278" i="13"/>
  <c r="BJ278" i="13"/>
  <c r="BI279" i="13"/>
  <c r="BJ279" i="13"/>
  <c r="BK280" i="13"/>
  <c r="BI280" i="13"/>
  <c r="BJ280" i="13"/>
  <c r="BK281" i="13"/>
  <c r="BK282" i="13"/>
  <c r="BI281" i="13"/>
  <c r="BJ281" i="13"/>
  <c r="BJ282" i="13"/>
  <c r="BJ283" i="13"/>
  <c r="BI282" i="13"/>
  <c r="BJ284" i="13"/>
  <c r="BI283" i="13"/>
  <c r="BK283" i="13"/>
  <c r="BJ285" i="13"/>
  <c r="BI284" i="13"/>
  <c r="BK284" i="13"/>
  <c r="BJ286" i="13"/>
  <c r="BI285" i="13"/>
  <c r="BK285" i="13"/>
  <c r="BI286" i="13"/>
  <c r="BK286" i="13"/>
  <c r="BJ287" i="13"/>
  <c r="BJ288" i="13"/>
  <c r="BK287" i="13"/>
  <c r="BI287" i="13"/>
  <c r="BI288" i="13"/>
  <c r="BK288" i="13"/>
  <c r="BI289" i="13"/>
  <c r="BJ289" i="13"/>
  <c r="BK289" i="13"/>
  <c r="BI290" i="13"/>
  <c r="BI291" i="13"/>
  <c r="BK290" i="13"/>
  <c r="BK291" i="13"/>
  <c r="BJ290" i="13"/>
  <c r="BJ291" i="13"/>
  <c r="BJ292" i="13"/>
  <c r="BJ293" i="13"/>
  <c r="BI292" i="13"/>
  <c r="BI293" i="13"/>
  <c r="BK292" i="13"/>
  <c r="BK293" i="13"/>
  <c r="BK294" i="13"/>
  <c r="BI294" i="13"/>
  <c r="BJ294" i="13"/>
  <c r="BK295" i="13"/>
  <c r="BK296" i="13"/>
  <c r="BI295" i="13"/>
  <c r="BJ295" i="13"/>
  <c r="BJ296" i="13"/>
  <c r="BJ297" i="13"/>
  <c r="BI296" i="13"/>
  <c r="BI297" i="13"/>
  <c r="BK297" i="13"/>
  <c r="BI298" i="13"/>
  <c r="BJ298" i="13"/>
  <c r="BK298" i="13"/>
  <c r="BI299" i="13"/>
  <c r="BI300" i="13"/>
  <c r="BJ299" i="13"/>
  <c r="BJ300" i="13"/>
  <c r="BK299" i="13"/>
  <c r="BK300" i="13"/>
  <c r="BK301" i="13"/>
  <c r="BK302" i="13"/>
  <c r="BI301" i="13"/>
  <c r="BJ301" i="13"/>
  <c r="BJ302" i="13"/>
  <c r="BI302" i="13"/>
  <c r="BJ303" i="13"/>
  <c r="BI303" i="13"/>
  <c r="BK303" i="13"/>
  <c r="BJ304" i="13"/>
  <c r="BJ305" i="13"/>
  <c r="BK304" i="13"/>
  <c r="BK305" i="13"/>
  <c r="BI304" i="13"/>
  <c r="BI305" i="13"/>
  <c r="BJ306" i="13"/>
  <c r="BJ307" i="13"/>
  <c r="BI306" i="13"/>
  <c r="BK306" i="13"/>
  <c r="BI307" i="13"/>
  <c r="BK307" i="13"/>
  <c r="BJ308" i="13"/>
  <c r="BI308" i="13"/>
  <c r="BK308" i="13"/>
  <c r="BJ309" i="13"/>
  <c r="BJ310" i="13"/>
  <c r="BI309" i="13"/>
  <c r="BK309" i="13"/>
  <c r="BI310" i="13"/>
  <c r="BK310" i="13"/>
  <c r="BJ311" i="13"/>
  <c r="BI311" i="13"/>
  <c r="BK311" i="13"/>
  <c r="BJ312" i="13"/>
  <c r="BI312" i="13"/>
  <c r="BK312" i="13"/>
  <c r="BJ313" i="13"/>
  <c r="BI313" i="13"/>
  <c r="BK313" i="13"/>
  <c r="BJ314" i="13"/>
  <c r="BJ315" i="13"/>
  <c r="BK314" i="13"/>
  <c r="BI314" i="13"/>
  <c r="BK315" i="13"/>
  <c r="BK316" i="13"/>
  <c r="BI315" i="13"/>
  <c r="BI316" i="13"/>
  <c r="BJ316" i="13"/>
  <c r="BK317" i="13"/>
  <c r="BK318" i="13"/>
  <c r="BJ317" i="13"/>
  <c r="BI317" i="13"/>
  <c r="BI318" i="13"/>
  <c r="BJ318" i="13"/>
  <c r="BJ319" i="13"/>
  <c r="BJ320" i="13"/>
  <c r="BK319" i="13"/>
  <c r="BK320" i="13"/>
  <c r="BI319" i="13"/>
  <c r="BK321" i="13"/>
  <c r="BI320" i="13"/>
  <c r="BI321" i="13"/>
  <c r="BJ321" i="13"/>
  <c r="BI322" i="13"/>
  <c r="BJ322" i="13"/>
  <c r="BK322" i="13"/>
  <c r="BI323" i="13"/>
  <c r="BJ323" i="13"/>
  <c r="BK323" i="13"/>
  <c r="BI324" i="13"/>
  <c r="BI325" i="13"/>
  <c r="BK324" i="13"/>
  <c r="BK325" i="13"/>
  <c r="BJ324" i="13"/>
  <c r="BK326" i="13"/>
  <c r="BJ325" i="13"/>
  <c r="BJ326" i="13"/>
  <c r="BJ327" i="13"/>
  <c r="BI326" i="13"/>
  <c r="BI327" i="13"/>
  <c r="BK327" i="13"/>
  <c r="BI328" i="13"/>
  <c r="BJ328" i="13"/>
  <c r="BK328" i="13"/>
  <c r="BI329" i="13"/>
  <c r="BJ329" i="13"/>
  <c r="BK329" i="13"/>
  <c r="BI330" i="13"/>
  <c r="BJ330" i="13"/>
  <c r="BK330" i="13"/>
  <c r="BI331" i="13"/>
  <c r="BJ331" i="13"/>
  <c r="BK331" i="13"/>
  <c r="BI332" i="13"/>
  <c r="BI333" i="13"/>
  <c r="BK332" i="13"/>
  <c r="BK333" i="13"/>
  <c r="BJ332" i="13"/>
  <c r="BK334" i="13"/>
  <c r="BJ333" i="13"/>
  <c r="BK335" i="13"/>
  <c r="BI334" i="13"/>
  <c r="BJ334" i="13"/>
  <c r="BK336" i="13"/>
  <c r="BI335" i="13"/>
  <c r="BJ335" i="13"/>
  <c r="BI336" i="13"/>
  <c r="BJ336" i="13"/>
  <c r="BK337" i="13"/>
  <c r="BI337" i="13"/>
  <c r="BJ337" i="13"/>
  <c r="BK338" i="13"/>
  <c r="BI338" i="13"/>
  <c r="BJ338" i="13"/>
  <c r="BK339" i="13"/>
  <c r="BI339" i="13"/>
  <c r="BJ339" i="13"/>
  <c r="BK340" i="13"/>
  <c r="BI340" i="13"/>
  <c r="BJ340" i="13"/>
  <c r="BK341" i="13"/>
  <c r="BK342" i="13"/>
  <c r="BJ341" i="13"/>
  <c r="BJ342" i="13"/>
  <c r="BI341" i="13"/>
  <c r="BJ343" i="13"/>
  <c r="BI342" i="13"/>
  <c r="BI343" i="13"/>
  <c r="BI344" i="13"/>
  <c r="BK343" i="13"/>
  <c r="BI345" i="13"/>
  <c r="BJ344" i="13"/>
  <c r="BJ345" i="13"/>
  <c r="BK344" i="13"/>
  <c r="BK345" i="13"/>
  <c r="BK346" i="13"/>
  <c r="BJ346" i="13"/>
  <c r="BI346" i="13"/>
  <c r="AX169" i="17" l="1"/>
  <c r="BA169" i="17" s="1"/>
  <c r="AZ169" i="18"/>
  <c r="BC169" i="18" s="1"/>
  <c r="L379" i="19"/>
  <c r="G279" i="15" s="1"/>
  <c r="L379" i="20"/>
  <c r="G279" i="12" s="1"/>
  <c r="Q169" i="18"/>
  <c r="Z170" i="18" s="1"/>
  <c r="BR169" i="18"/>
  <c r="BS170" i="18" s="1"/>
  <c r="K169" i="18"/>
  <c r="N169" i="18" s="1"/>
  <c r="R169" i="18"/>
  <c r="AA170" i="18" s="1"/>
  <c r="L169" i="18"/>
  <c r="O169" i="18" s="1"/>
  <c r="L169" i="17"/>
  <c r="O169" i="17" s="1"/>
  <c r="R169" i="17"/>
  <c r="AA170" i="17" s="1"/>
  <c r="M169" i="17"/>
  <c r="P169" i="17" s="1"/>
  <c r="S169" i="17"/>
  <c r="AB170" i="17" s="1"/>
  <c r="Q169" i="17"/>
  <c r="Z170" i="17" s="1"/>
  <c r="BR169" i="17"/>
  <c r="BS170" i="17" s="1"/>
  <c r="K169" i="17"/>
  <c r="N169" i="17" s="1"/>
  <c r="AY169" i="18"/>
  <c r="BB169" i="18" s="1"/>
  <c r="AY169" i="17"/>
  <c r="BB169" i="17" s="1"/>
  <c r="S169" i="18"/>
  <c r="AB170" i="18" s="1"/>
  <c r="M169" i="18"/>
  <c r="P169" i="18" s="1"/>
  <c r="AZ169" i="17"/>
  <c r="BC169" i="17" s="1"/>
  <c r="AX169" i="18"/>
  <c r="BA169" i="18" s="1"/>
  <c r="M168" i="13"/>
  <c r="BW168" i="13" s="1"/>
  <c r="BB168" i="13"/>
  <c r="AU168" i="13"/>
  <c r="AX168" i="13" s="1"/>
  <c r="L168" i="13"/>
  <c r="R168" i="13"/>
  <c r="AA169" i="13" s="1"/>
  <c r="BO168" i="13"/>
  <c r="H168" i="13"/>
  <c r="BL168" i="13"/>
  <c r="L379" i="7"/>
  <c r="F380" i="7" l="1"/>
  <c r="F380" i="19"/>
  <c r="BH170" i="18"/>
  <c r="BD169" i="18"/>
  <c r="BH170" i="17"/>
  <c r="H279" i="12"/>
  <c r="I279" i="12" s="1"/>
  <c r="H279" i="15"/>
  <c r="I279" i="15" s="1"/>
  <c r="G279" i="16"/>
  <c r="H279" i="16" s="1"/>
  <c r="I279" i="16" s="1"/>
  <c r="P168" i="13"/>
  <c r="BV168" i="13"/>
  <c r="BA168" i="13"/>
  <c r="BD168" i="13" s="1"/>
  <c r="BD168" i="17" s="1"/>
  <c r="AK169" i="13"/>
  <c r="AT169" i="13" s="1"/>
  <c r="Q168" i="13"/>
  <c r="Z169" i="13" s="1"/>
  <c r="F379" i="20" s="1"/>
  <c r="K168" i="13"/>
  <c r="BR168" i="13"/>
  <c r="BS169" i="13" s="1"/>
  <c r="O168" i="13"/>
  <c r="BW169" i="18" l="1"/>
  <c r="AT170" i="18" s="1"/>
  <c r="BU169" i="18"/>
  <c r="AR170" i="18" s="1"/>
  <c r="BV169" i="18"/>
  <c r="AS170" i="18" s="1"/>
  <c r="BW169" i="17"/>
  <c r="AT170" i="17" s="1"/>
  <c r="BU169" i="17"/>
  <c r="AR170" i="17" s="1"/>
  <c r="BV169" i="17"/>
  <c r="AS170" i="17" s="1"/>
  <c r="J280" i="15"/>
  <c r="J280" i="16"/>
  <c r="BU168" i="13"/>
  <c r="J280" i="12"/>
  <c r="AW169" i="13"/>
  <c r="AZ169" i="13" s="1"/>
  <c r="AJ169" i="13"/>
  <c r="AS169" i="13" s="1"/>
  <c r="N168" i="13"/>
  <c r="BQ169" i="13"/>
  <c r="J169" i="13"/>
  <c r="BN169" i="13"/>
  <c r="BH169" i="13"/>
  <c r="I380" i="19" l="1"/>
  <c r="K380" i="19"/>
  <c r="G380" i="19"/>
  <c r="H380" i="19"/>
  <c r="J380" i="19"/>
  <c r="G380" i="20"/>
  <c r="K380" i="20"/>
  <c r="J380" i="20"/>
  <c r="I380" i="20"/>
  <c r="H380" i="20"/>
  <c r="BO170" i="17"/>
  <c r="H170" i="17"/>
  <c r="BL170" i="17"/>
  <c r="AU170" i="17"/>
  <c r="AI171" i="17" s="1"/>
  <c r="BQ170" i="18"/>
  <c r="AW170" i="18"/>
  <c r="AK171" i="18" s="1"/>
  <c r="BN170" i="18"/>
  <c r="J170" i="18"/>
  <c r="BP170" i="18"/>
  <c r="I170" i="18"/>
  <c r="BM170" i="18"/>
  <c r="AV170" i="18"/>
  <c r="AJ171" i="18" s="1"/>
  <c r="AW170" i="17"/>
  <c r="AK171" i="17" s="1"/>
  <c r="BN170" i="17"/>
  <c r="BQ170" i="17"/>
  <c r="J170" i="17"/>
  <c r="AU170" i="18"/>
  <c r="AI171" i="18" s="1"/>
  <c r="H170" i="18"/>
  <c r="BL170" i="18"/>
  <c r="BO170" i="18"/>
  <c r="BM170" i="17"/>
  <c r="BP170" i="17"/>
  <c r="AV170" i="17"/>
  <c r="AJ171" i="17" s="1"/>
  <c r="I170" i="17"/>
  <c r="BC169" i="13"/>
  <c r="AV169" i="13"/>
  <c r="AY169" i="13" s="1"/>
  <c r="AI169" i="13"/>
  <c r="AR169" i="13" s="1"/>
  <c r="I169" i="13"/>
  <c r="BP169" i="13"/>
  <c r="BM169" i="13"/>
  <c r="I380" i="7"/>
  <c r="J380" i="7"/>
  <c r="G380" i="7"/>
  <c r="H380" i="7"/>
  <c r="K380" i="7"/>
  <c r="M169" i="13"/>
  <c r="S169" i="13"/>
  <c r="AB170" i="13" s="1"/>
  <c r="AY170" i="17" l="1"/>
  <c r="BB170" i="17" s="1"/>
  <c r="AZ170" i="18"/>
  <c r="BC170" i="18" s="1"/>
  <c r="L380" i="20"/>
  <c r="G280" i="12" s="1"/>
  <c r="L380" i="19"/>
  <c r="G280" i="15" s="1"/>
  <c r="AX170" i="18"/>
  <c r="BA170" i="18" s="1"/>
  <c r="Q170" i="18"/>
  <c r="Z171" i="18" s="1"/>
  <c r="K170" i="18"/>
  <c r="N170" i="18" s="1"/>
  <c r="BR170" i="18"/>
  <c r="BS171" i="18" s="1"/>
  <c r="R170" i="17"/>
  <c r="AA171" i="17" s="1"/>
  <c r="L170" i="17"/>
  <c r="O170" i="17" s="1"/>
  <c r="S170" i="18"/>
  <c r="AB171" i="18" s="1"/>
  <c r="M170" i="18"/>
  <c r="P170" i="18" s="1"/>
  <c r="AZ170" i="17"/>
  <c r="BC170" i="17" s="1"/>
  <c r="AX170" i="17"/>
  <c r="BA170" i="17" s="1"/>
  <c r="BR170" i="17"/>
  <c r="BS171" i="17" s="1"/>
  <c r="K170" i="17"/>
  <c r="N170" i="17" s="1"/>
  <c r="Q170" i="17"/>
  <c r="Z171" i="17" s="1"/>
  <c r="M170" i="17"/>
  <c r="P170" i="17" s="1"/>
  <c r="S170" i="17"/>
  <c r="AB171" i="17" s="1"/>
  <c r="L170" i="18"/>
  <c r="O170" i="18" s="1"/>
  <c r="R170" i="18"/>
  <c r="AA171" i="18" s="1"/>
  <c r="AY170" i="18"/>
  <c r="BB170" i="18" s="1"/>
  <c r="BW169" i="13"/>
  <c r="BB169" i="13"/>
  <c r="AU169" i="13"/>
  <c r="AX169" i="13" s="1"/>
  <c r="BO169" i="13"/>
  <c r="H169" i="13"/>
  <c r="BL169" i="13"/>
  <c r="L380" i="7"/>
  <c r="R169" i="13"/>
  <c r="AA170" i="13" s="1"/>
  <c r="L169" i="13"/>
  <c r="P169" i="13"/>
  <c r="F381" i="19" l="1"/>
  <c r="F381" i="7"/>
  <c r="BD170" i="18"/>
  <c r="BH171" i="18"/>
  <c r="BH171" i="17"/>
  <c r="H280" i="15"/>
  <c r="I280" i="15" s="1"/>
  <c r="G280" i="16"/>
  <c r="H280" i="16" s="1"/>
  <c r="I280" i="16" s="1"/>
  <c r="BV169" i="13"/>
  <c r="H280" i="12"/>
  <c r="I280" i="12" s="1"/>
  <c r="BA169" i="13"/>
  <c r="BD169" i="13" s="1"/>
  <c r="BD169" i="17" s="1"/>
  <c r="AK170" i="13"/>
  <c r="AT170" i="13" s="1"/>
  <c r="O169" i="13"/>
  <c r="Q169" i="13"/>
  <c r="Z170" i="13" s="1"/>
  <c r="F380" i="20" s="1"/>
  <c r="K169" i="13"/>
  <c r="BR169" i="13"/>
  <c r="BS170" i="13" s="1"/>
  <c r="BU170" i="18" l="1"/>
  <c r="AR171" i="18" s="1"/>
  <c r="BW170" i="18"/>
  <c r="AT171" i="18" s="1"/>
  <c r="BV170" i="18"/>
  <c r="AS171" i="18" s="1"/>
  <c r="BU170" i="17"/>
  <c r="AR171" i="17" s="1"/>
  <c r="BV170" i="17"/>
  <c r="AS171" i="17" s="1"/>
  <c r="BW170" i="17"/>
  <c r="AT171" i="17" s="1"/>
  <c r="J281" i="15"/>
  <c r="J281" i="16"/>
  <c r="BU169" i="13"/>
  <c r="J281" i="12"/>
  <c r="AW170" i="13"/>
  <c r="AZ170" i="13" s="1"/>
  <c r="AJ170" i="13"/>
  <c r="AS170" i="13" s="1"/>
  <c r="N169" i="13"/>
  <c r="BQ170" i="13"/>
  <c r="J170" i="13"/>
  <c r="BN170" i="13"/>
  <c r="BH170" i="13"/>
  <c r="K381" i="19" l="1"/>
  <c r="J381" i="19"/>
  <c r="H381" i="19"/>
  <c r="G381" i="19"/>
  <c r="I381" i="19"/>
  <c r="H381" i="20"/>
  <c r="J381" i="20"/>
  <c r="G381" i="20"/>
  <c r="I381" i="20"/>
  <c r="K381" i="20"/>
  <c r="BQ171" i="18"/>
  <c r="J171" i="18"/>
  <c r="BN171" i="18"/>
  <c r="AW171" i="18"/>
  <c r="AK172" i="18" s="1"/>
  <c r="BO171" i="17"/>
  <c r="H171" i="17"/>
  <c r="BL171" i="17"/>
  <c r="AU171" i="17"/>
  <c r="AI172" i="17" s="1"/>
  <c r="J171" i="17"/>
  <c r="BN171" i="17"/>
  <c r="BQ171" i="17"/>
  <c r="AW171" i="17"/>
  <c r="AK172" i="17" s="1"/>
  <c r="I171" i="17"/>
  <c r="BM171" i="17"/>
  <c r="BP171" i="17"/>
  <c r="AV171" i="17"/>
  <c r="AJ172" i="17" s="1"/>
  <c r="H171" i="18"/>
  <c r="AU171" i="18"/>
  <c r="AI172" i="18" s="1"/>
  <c r="BL171" i="18"/>
  <c r="BO171" i="18"/>
  <c r="BP171" i="18"/>
  <c r="I171" i="18"/>
  <c r="AV171" i="18"/>
  <c r="AJ172" i="18" s="1"/>
  <c r="BM171" i="18"/>
  <c r="BC170" i="13"/>
  <c r="AV170" i="13"/>
  <c r="AY170" i="13" s="1"/>
  <c r="AI170" i="13"/>
  <c r="AR170" i="13" s="1"/>
  <c r="K381" i="7"/>
  <c r="I381" i="7"/>
  <c r="J381" i="7"/>
  <c r="G381" i="7"/>
  <c r="H381" i="7"/>
  <c r="S170" i="13"/>
  <c r="AB171" i="13" s="1"/>
  <c r="M170" i="13"/>
  <c r="BP170" i="13"/>
  <c r="I170" i="13"/>
  <c r="BM170" i="13"/>
  <c r="AZ171" i="18" l="1"/>
  <c r="BC171" i="18" s="1"/>
  <c r="AX171" i="17"/>
  <c r="BA171" i="17" s="1"/>
  <c r="L381" i="19"/>
  <c r="G281" i="15" s="1"/>
  <c r="L381" i="20"/>
  <c r="G281" i="12" s="1"/>
  <c r="AY171" i="18"/>
  <c r="BB171" i="18" s="1"/>
  <c r="AX171" i="18"/>
  <c r="BA171" i="18" s="1"/>
  <c r="M171" i="18"/>
  <c r="P171" i="18" s="1"/>
  <c r="S171" i="18"/>
  <c r="AB172" i="18" s="1"/>
  <c r="L171" i="18"/>
  <c r="O171" i="18" s="1"/>
  <c r="R171" i="18"/>
  <c r="AA172" i="18" s="1"/>
  <c r="S171" i="17"/>
  <c r="AB172" i="17" s="1"/>
  <c r="M171" i="17"/>
  <c r="P171" i="17" s="1"/>
  <c r="K171" i="17"/>
  <c r="N171" i="17" s="1"/>
  <c r="BR171" i="17"/>
  <c r="BS172" i="17" s="1"/>
  <c r="Q171" i="17"/>
  <c r="Z172" i="17" s="1"/>
  <c r="F382" i="19" s="1"/>
  <c r="Q171" i="18"/>
  <c r="Z172" i="18" s="1"/>
  <c r="BR171" i="18"/>
  <c r="BS172" i="18" s="1"/>
  <c r="K171" i="18"/>
  <c r="N171" i="18" s="1"/>
  <c r="L171" i="17"/>
  <c r="O171" i="17" s="1"/>
  <c r="R171" i="17"/>
  <c r="AA172" i="17" s="1"/>
  <c r="AZ171" i="17"/>
  <c r="BC171" i="17" s="1"/>
  <c r="AY171" i="17"/>
  <c r="BB171" i="17" s="1"/>
  <c r="BW170" i="13"/>
  <c r="BB170" i="13"/>
  <c r="AU170" i="13"/>
  <c r="AX170" i="13" s="1"/>
  <c r="L170" i="13"/>
  <c r="R170" i="13"/>
  <c r="AA171" i="13" s="1"/>
  <c r="P170" i="13"/>
  <c r="L381" i="7"/>
  <c r="H170" i="13"/>
  <c r="BO170" i="13"/>
  <c r="BL170" i="13"/>
  <c r="F382" i="7" l="1"/>
  <c r="BD171" i="18"/>
  <c r="BH172" i="17"/>
  <c r="BH172" i="18"/>
  <c r="G281" i="16"/>
  <c r="H281" i="16" s="1"/>
  <c r="I281" i="16" s="1"/>
  <c r="H281" i="15"/>
  <c r="I281" i="15" s="1"/>
  <c r="BV170" i="13"/>
  <c r="H281" i="12"/>
  <c r="I281" i="12" s="1"/>
  <c r="BA170" i="13"/>
  <c r="BD170" i="13" s="1"/>
  <c r="BD170" i="17" s="1"/>
  <c r="AK171" i="13"/>
  <c r="AT171" i="13" s="1"/>
  <c r="O170" i="13"/>
  <c r="Q170" i="13"/>
  <c r="Z171" i="13" s="1"/>
  <c r="F381" i="20" s="1"/>
  <c r="K170" i="13"/>
  <c r="BR170" i="13"/>
  <c r="BS171" i="13" s="1"/>
  <c r="BU171" i="18" l="1"/>
  <c r="AR172" i="18" s="1"/>
  <c r="BV171" i="18"/>
  <c r="AS172" i="18" s="1"/>
  <c r="BW171" i="18"/>
  <c r="AT172" i="18" s="1"/>
  <c r="BU171" i="17"/>
  <c r="AR172" i="17" s="1"/>
  <c r="BV171" i="17"/>
  <c r="AS172" i="17" s="1"/>
  <c r="BW171" i="17"/>
  <c r="AT172" i="17" s="1"/>
  <c r="J282" i="16"/>
  <c r="J282" i="15"/>
  <c r="BU170" i="13"/>
  <c r="J282" i="12"/>
  <c r="AW171" i="13"/>
  <c r="AZ171" i="13" s="1"/>
  <c r="AJ171" i="13"/>
  <c r="AS171" i="13" s="1"/>
  <c r="BH171" i="13"/>
  <c r="J171" i="13"/>
  <c r="BQ171" i="13"/>
  <c r="BN171" i="13"/>
  <c r="N170" i="13"/>
  <c r="K382" i="19" l="1"/>
  <c r="J382" i="19"/>
  <c r="H382" i="19"/>
  <c r="I382" i="19"/>
  <c r="G382" i="19"/>
  <c r="K382" i="20"/>
  <c r="I382" i="20"/>
  <c r="G382" i="20"/>
  <c r="H382" i="20"/>
  <c r="J382" i="20"/>
  <c r="BO172" i="17"/>
  <c r="H172" i="17"/>
  <c r="AU172" i="17"/>
  <c r="AI173" i="17" s="1"/>
  <c r="BL172" i="17"/>
  <c r="AW172" i="18"/>
  <c r="AK173" i="18" s="1"/>
  <c r="BN172" i="18"/>
  <c r="BQ172" i="18"/>
  <c r="J172" i="18"/>
  <c r="H172" i="18"/>
  <c r="BL172" i="18"/>
  <c r="BO172" i="18"/>
  <c r="AU172" i="18"/>
  <c r="AI173" i="18" s="1"/>
  <c r="I172" i="18"/>
  <c r="AV172" i="18"/>
  <c r="AJ173" i="18" s="1"/>
  <c r="BM172" i="18"/>
  <c r="BP172" i="18"/>
  <c r="BQ172" i="17"/>
  <c r="AW172" i="17"/>
  <c r="AK173" i="17" s="1"/>
  <c r="J172" i="17"/>
  <c r="BN172" i="17"/>
  <c r="AV172" i="17"/>
  <c r="AJ173" i="17" s="1"/>
  <c r="I172" i="17"/>
  <c r="BM172" i="17"/>
  <c r="BP172" i="17"/>
  <c r="BC171" i="13"/>
  <c r="AV171" i="13"/>
  <c r="AY171" i="13" s="1"/>
  <c r="AI171" i="13"/>
  <c r="AR171" i="13" s="1"/>
  <c r="J382" i="7"/>
  <c r="H382" i="7"/>
  <c r="K382" i="7"/>
  <c r="G382" i="7"/>
  <c r="I382" i="7"/>
  <c r="M171" i="13"/>
  <c r="S171" i="13"/>
  <c r="AB172" i="13" s="1"/>
  <c r="BP171" i="13"/>
  <c r="I171" i="13"/>
  <c r="BM171" i="13"/>
  <c r="AY172" i="17" l="1"/>
  <c r="BB172" i="17" s="1"/>
  <c r="AX172" i="18"/>
  <c r="BA172" i="18" s="1"/>
  <c r="AZ172" i="18"/>
  <c r="BC172" i="18" s="1"/>
  <c r="AZ172" i="17"/>
  <c r="BC172" i="17" s="1"/>
  <c r="AY172" i="18"/>
  <c r="BB172" i="18" s="1"/>
  <c r="AX172" i="17"/>
  <c r="BA172" i="17" s="1"/>
  <c r="L382" i="20"/>
  <c r="G282" i="12" s="1"/>
  <c r="L382" i="19"/>
  <c r="G282" i="15" s="1"/>
  <c r="M172" i="18"/>
  <c r="P172" i="18" s="1"/>
  <c r="S172" i="18"/>
  <c r="AB173" i="18" s="1"/>
  <c r="BR172" i="17"/>
  <c r="BS173" i="17" s="1"/>
  <c r="Q172" i="17"/>
  <c r="Z173" i="17" s="1"/>
  <c r="K172" i="17"/>
  <c r="N172" i="17" s="1"/>
  <c r="L172" i="17"/>
  <c r="O172" i="17" s="1"/>
  <c r="R172" i="17"/>
  <c r="AA173" i="17" s="1"/>
  <c r="M172" i="17"/>
  <c r="P172" i="17" s="1"/>
  <c r="S172" i="17"/>
  <c r="AB173" i="17" s="1"/>
  <c r="Q172" i="18"/>
  <c r="Z173" i="18" s="1"/>
  <c r="BR172" i="18"/>
  <c r="BS173" i="18" s="1"/>
  <c r="K172" i="18"/>
  <c r="N172" i="18" s="1"/>
  <c r="L172" i="18"/>
  <c r="O172" i="18" s="1"/>
  <c r="R172" i="18"/>
  <c r="AA173" i="18" s="1"/>
  <c r="BW171" i="13"/>
  <c r="BB171" i="13"/>
  <c r="AU171" i="13"/>
  <c r="AX171" i="13" s="1"/>
  <c r="R171" i="13"/>
  <c r="AA172" i="13" s="1"/>
  <c r="L171" i="13"/>
  <c r="L382" i="7"/>
  <c r="BO171" i="13"/>
  <c r="H171" i="13"/>
  <c r="BL171" i="13"/>
  <c r="P171" i="13"/>
  <c r="F383" i="7" l="1"/>
  <c r="F383" i="19"/>
  <c r="BD172" i="18"/>
  <c r="BH173" i="18"/>
  <c r="BH173" i="17"/>
  <c r="G282" i="16"/>
  <c r="H282" i="16" s="1"/>
  <c r="I282" i="16" s="1"/>
  <c r="H282" i="15"/>
  <c r="I282" i="15" s="1"/>
  <c r="BV171" i="13"/>
  <c r="H282" i="12"/>
  <c r="I282" i="12" s="1"/>
  <c r="BA171" i="13"/>
  <c r="BD171" i="13" s="1"/>
  <c r="BD171" i="17" s="1"/>
  <c r="AK172" i="13"/>
  <c r="AT172" i="13" s="1"/>
  <c r="O171" i="13"/>
  <c r="K171" i="13"/>
  <c r="Q171" i="13"/>
  <c r="Z172" i="13" s="1"/>
  <c r="F382" i="20" s="1"/>
  <c r="BR171" i="13"/>
  <c r="BS172" i="13" s="1"/>
  <c r="BV172" i="18" l="1"/>
  <c r="AS173" i="18" s="1"/>
  <c r="BW172" i="18"/>
  <c r="AT173" i="18" s="1"/>
  <c r="BU172" i="18"/>
  <c r="AR173" i="18" s="1"/>
  <c r="BV172" i="17"/>
  <c r="AS173" i="17" s="1"/>
  <c r="BW172" i="17"/>
  <c r="AT173" i="17" s="1"/>
  <c r="BU172" i="17"/>
  <c r="AR173" i="17" s="1"/>
  <c r="J283" i="16"/>
  <c r="J283" i="15"/>
  <c r="BU171" i="13"/>
  <c r="J283" i="12"/>
  <c r="AW172" i="13"/>
  <c r="AZ172" i="13" s="1"/>
  <c r="AJ172" i="13"/>
  <c r="AS172" i="13" s="1"/>
  <c r="BH172" i="13"/>
  <c r="N171" i="13"/>
  <c r="J172" i="13"/>
  <c r="BQ172" i="13"/>
  <c r="BN172" i="13"/>
  <c r="I383" i="19" l="1"/>
  <c r="K383" i="19"/>
  <c r="J383" i="19"/>
  <c r="H383" i="19"/>
  <c r="G383" i="19"/>
  <c r="H383" i="20"/>
  <c r="K383" i="20"/>
  <c r="J383" i="20"/>
  <c r="I383" i="20"/>
  <c r="G383" i="20"/>
  <c r="AU173" i="18"/>
  <c r="AI174" i="18" s="1"/>
  <c r="BO173" i="18"/>
  <c r="BL173" i="18"/>
  <c r="H173" i="18"/>
  <c r="J173" i="17"/>
  <c r="AW173" i="17"/>
  <c r="AK174" i="17" s="1"/>
  <c r="BN173" i="17"/>
  <c r="BQ173" i="17"/>
  <c r="J173" i="18"/>
  <c r="BN173" i="18"/>
  <c r="BQ173" i="18"/>
  <c r="AW173" i="18"/>
  <c r="AK174" i="18" s="1"/>
  <c r="I173" i="18"/>
  <c r="AV173" i="18"/>
  <c r="AJ174" i="18" s="1"/>
  <c r="BM173" i="18"/>
  <c r="BP173" i="18"/>
  <c r="BO173" i="17"/>
  <c r="AU173" i="17"/>
  <c r="AI174" i="17" s="1"/>
  <c r="H173" i="17"/>
  <c r="BL173" i="17"/>
  <c r="BM173" i="17"/>
  <c r="BP173" i="17"/>
  <c r="I173" i="17"/>
  <c r="AV173" i="17"/>
  <c r="AJ174" i="17" s="1"/>
  <c r="BC172" i="13"/>
  <c r="AV172" i="13"/>
  <c r="AY172" i="13" s="1"/>
  <c r="AI172" i="13"/>
  <c r="AR172" i="13" s="1"/>
  <c r="G383" i="7"/>
  <c r="H383" i="7"/>
  <c r="J383" i="7"/>
  <c r="K383" i="7"/>
  <c r="I383" i="7"/>
  <c r="BP172" i="13"/>
  <c r="I172" i="13"/>
  <c r="BM172" i="13"/>
  <c r="M172" i="13"/>
  <c r="S172" i="13"/>
  <c r="AB173" i="13" s="1"/>
  <c r="L383" i="19" l="1"/>
  <c r="G283" i="15" s="1"/>
  <c r="L383" i="20"/>
  <c r="G283" i="12" s="1"/>
  <c r="M173" i="17"/>
  <c r="P173" i="17" s="1"/>
  <c r="S173" i="17"/>
  <c r="AB174" i="17" s="1"/>
  <c r="AY173" i="17"/>
  <c r="BB173" i="17" s="1"/>
  <c r="S173" i="18"/>
  <c r="AB174" i="18" s="1"/>
  <c r="M173" i="18"/>
  <c r="P173" i="18" s="1"/>
  <c r="AX173" i="17"/>
  <c r="BA173" i="17" s="1"/>
  <c r="AZ173" i="18"/>
  <c r="BC173" i="18" s="1"/>
  <c r="AX173" i="18"/>
  <c r="BA173" i="18" s="1"/>
  <c r="R173" i="17"/>
  <c r="AA174" i="17" s="1"/>
  <c r="L173" i="17"/>
  <c r="O173" i="17" s="1"/>
  <c r="BR173" i="18"/>
  <c r="BS174" i="18" s="1"/>
  <c r="Q173" i="18"/>
  <c r="Z174" i="18" s="1"/>
  <c r="K173" i="18"/>
  <c r="N173" i="18" s="1"/>
  <c r="BR173" i="17"/>
  <c r="BS174" i="17" s="1"/>
  <c r="K173" i="17"/>
  <c r="N173" i="17" s="1"/>
  <c r="Q173" i="17"/>
  <c r="Z174" i="17" s="1"/>
  <c r="L173" i="18"/>
  <c r="O173" i="18" s="1"/>
  <c r="R173" i="18"/>
  <c r="AA174" i="18" s="1"/>
  <c r="AY173" i="18"/>
  <c r="BB173" i="18" s="1"/>
  <c r="AZ173" i="17"/>
  <c r="BC173" i="17" s="1"/>
  <c r="BW172" i="13"/>
  <c r="BB172" i="13"/>
  <c r="AU172" i="13"/>
  <c r="AX172" i="13" s="1"/>
  <c r="P172" i="13"/>
  <c r="L383" i="7"/>
  <c r="R172" i="13"/>
  <c r="AA173" i="13" s="1"/>
  <c r="L172" i="13"/>
  <c r="BO172" i="13"/>
  <c r="H172" i="13"/>
  <c r="BL172" i="13"/>
  <c r="F384" i="7" l="1"/>
  <c r="F384" i="19"/>
  <c r="BH174" i="17"/>
  <c r="BH174" i="18"/>
  <c r="BD173" i="18"/>
  <c r="H283" i="15"/>
  <c r="I283" i="15" s="1"/>
  <c r="G283" i="16"/>
  <c r="H283" i="16" s="1"/>
  <c r="I283" i="16" s="1"/>
  <c r="BV172" i="13"/>
  <c r="H283" i="12"/>
  <c r="I283" i="12" s="1"/>
  <c r="BA172" i="13"/>
  <c r="BD172" i="13" s="1"/>
  <c r="BD172" i="17" s="1"/>
  <c r="AK173" i="13"/>
  <c r="AT173" i="13" s="1"/>
  <c r="Q172" i="13"/>
  <c r="Z173" i="13" s="1"/>
  <c r="F383" i="20" s="1"/>
  <c r="K172" i="13"/>
  <c r="O172" i="13"/>
  <c r="BR172" i="13"/>
  <c r="BS173" i="13" s="1"/>
  <c r="BW173" i="18" l="1"/>
  <c r="AT174" i="18" s="1"/>
  <c r="BV173" i="18"/>
  <c r="AS174" i="18" s="1"/>
  <c r="BU173" i="18"/>
  <c r="AR174" i="18" s="1"/>
  <c r="BW173" i="17"/>
  <c r="AT174" i="17" s="1"/>
  <c r="BU173" i="17"/>
  <c r="AR174" i="17" s="1"/>
  <c r="BV173" i="17"/>
  <c r="AS174" i="17" s="1"/>
  <c r="J284" i="15"/>
  <c r="J284" i="16"/>
  <c r="BU172" i="13"/>
  <c r="J284" i="12"/>
  <c r="AW173" i="13"/>
  <c r="AZ173" i="13" s="1"/>
  <c r="AJ173" i="13"/>
  <c r="AS173" i="13" s="1"/>
  <c r="BH173" i="13"/>
  <c r="BQ173" i="13"/>
  <c r="J173" i="13"/>
  <c r="BN173" i="13"/>
  <c r="N172" i="13"/>
  <c r="J384" i="20" l="1"/>
  <c r="G384" i="20"/>
  <c r="I384" i="20"/>
  <c r="K384" i="20"/>
  <c r="H384" i="20"/>
  <c r="J384" i="19"/>
  <c r="K384" i="19"/>
  <c r="H384" i="19"/>
  <c r="G384" i="19"/>
  <c r="I384" i="19"/>
  <c r="AU174" i="18"/>
  <c r="AI175" i="18" s="1"/>
  <c r="H174" i="18"/>
  <c r="BL174" i="18"/>
  <c r="BO174" i="18"/>
  <c r="BQ174" i="17"/>
  <c r="AW174" i="17"/>
  <c r="AK175" i="17" s="1"/>
  <c r="BN174" i="17"/>
  <c r="J174" i="17"/>
  <c r="J174" i="18"/>
  <c r="BN174" i="18"/>
  <c r="BQ174" i="18"/>
  <c r="AW174" i="18"/>
  <c r="AK175" i="18" s="1"/>
  <c r="AV174" i="18"/>
  <c r="AJ175" i="18" s="1"/>
  <c r="BM174" i="18"/>
  <c r="BP174" i="18"/>
  <c r="I174" i="18"/>
  <c r="BO174" i="17"/>
  <c r="H174" i="17"/>
  <c r="BL174" i="17"/>
  <c r="AU174" i="17"/>
  <c r="AI175" i="17" s="1"/>
  <c r="BP174" i="17"/>
  <c r="I174" i="17"/>
  <c r="AV174" i="17"/>
  <c r="AJ175" i="17" s="1"/>
  <c r="BM174" i="17"/>
  <c r="BC173" i="13"/>
  <c r="AV173" i="13"/>
  <c r="AY173" i="13" s="1"/>
  <c r="AI173" i="13"/>
  <c r="AR173" i="13" s="1"/>
  <c r="H384" i="7"/>
  <c r="K384" i="7"/>
  <c r="G384" i="7"/>
  <c r="J384" i="7"/>
  <c r="I384" i="7"/>
  <c r="M173" i="13"/>
  <c r="S173" i="13"/>
  <c r="AB174" i="13" s="1"/>
  <c r="BP173" i="13"/>
  <c r="I173" i="13"/>
  <c r="BM173" i="13"/>
  <c r="AY174" i="18" l="1"/>
  <c r="BB174" i="18" s="1"/>
  <c r="AZ174" i="17"/>
  <c r="BC174" i="17" s="1"/>
  <c r="L384" i="19"/>
  <c r="G284" i="15" s="1"/>
  <c r="L384" i="20"/>
  <c r="G284" i="12" s="1"/>
  <c r="AX174" i="17"/>
  <c r="BA174" i="17" s="1"/>
  <c r="AY174" i="17"/>
  <c r="BB174" i="17" s="1"/>
  <c r="M174" i="17"/>
  <c r="P174" i="17" s="1"/>
  <c r="S174" i="17"/>
  <c r="AB175" i="17" s="1"/>
  <c r="BR174" i="17"/>
  <c r="BS175" i="17" s="1"/>
  <c r="Q174" i="17"/>
  <c r="Z175" i="17" s="1"/>
  <c r="K174" i="17"/>
  <c r="N174" i="17" s="1"/>
  <c r="L174" i="18"/>
  <c r="O174" i="18" s="1"/>
  <c r="R174" i="18"/>
  <c r="AA175" i="18" s="1"/>
  <c r="AZ174" i="18"/>
  <c r="BC174" i="18" s="1"/>
  <c r="AX174" i="18"/>
  <c r="BA174" i="18" s="1"/>
  <c r="K174" i="18"/>
  <c r="N174" i="18" s="1"/>
  <c r="BR174" i="18"/>
  <c r="BS175" i="18" s="1"/>
  <c r="Q174" i="18"/>
  <c r="Z175" i="18" s="1"/>
  <c r="L174" i="17"/>
  <c r="O174" i="17" s="1"/>
  <c r="R174" i="17"/>
  <c r="AA175" i="17" s="1"/>
  <c r="S174" i="18"/>
  <c r="AB175" i="18" s="1"/>
  <c r="M174" i="18"/>
  <c r="P174" i="18" s="1"/>
  <c r="BW173" i="13"/>
  <c r="BB173" i="13"/>
  <c r="AU173" i="13"/>
  <c r="AX173" i="13" s="1"/>
  <c r="P173" i="13"/>
  <c r="BO173" i="13"/>
  <c r="H173" i="13"/>
  <c r="BL173" i="13"/>
  <c r="L384" i="7"/>
  <c r="R173" i="13"/>
  <c r="AA174" i="13" s="1"/>
  <c r="L173" i="13"/>
  <c r="F385" i="7" l="1"/>
  <c r="F385" i="19"/>
  <c r="BH175" i="17"/>
  <c r="BH175" i="18"/>
  <c r="BD174" i="18"/>
  <c r="H284" i="12"/>
  <c r="I284" i="12" s="1"/>
  <c r="H284" i="15"/>
  <c r="I284" i="15" s="1"/>
  <c r="G284" i="16"/>
  <c r="H284" i="16" s="1"/>
  <c r="I284" i="16" s="1"/>
  <c r="BV173" i="13"/>
  <c r="BA173" i="13"/>
  <c r="BD173" i="13" s="1"/>
  <c r="BD173" i="17" s="1"/>
  <c r="AK174" i="13"/>
  <c r="AT174" i="13" s="1"/>
  <c r="Q173" i="13"/>
  <c r="Z174" i="13" s="1"/>
  <c r="F384" i="20" s="1"/>
  <c r="BR173" i="13"/>
  <c r="BS174" i="13" s="1"/>
  <c r="K173" i="13"/>
  <c r="O173" i="13"/>
  <c r="BU174" i="18" l="1"/>
  <c r="AR175" i="18" s="1"/>
  <c r="BV174" i="18"/>
  <c r="AS175" i="18" s="1"/>
  <c r="BW174" i="18"/>
  <c r="AT175" i="18" s="1"/>
  <c r="BU174" i="17"/>
  <c r="AR175" i="17" s="1"/>
  <c r="BV174" i="17"/>
  <c r="AS175" i="17" s="1"/>
  <c r="BW174" i="17"/>
  <c r="AT175" i="17" s="1"/>
  <c r="J285" i="15"/>
  <c r="J285" i="16"/>
  <c r="BU173" i="13"/>
  <c r="J285" i="12"/>
  <c r="AW174" i="13"/>
  <c r="AZ174" i="13" s="1"/>
  <c r="AJ174" i="13"/>
  <c r="AS174" i="13" s="1"/>
  <c r="BH174" i="13"/>
  <c r="BQ174" i="13"/>
  <c r="J174" i="13"/>
  <c r="BN174" i="13"/>
  <c r="N173" i="13"/>
  <c r="K385" i="20" l="1"/>
  <c r="G385" i="20"/>
  <c r="J385" i="20"/>
  <c r="H385" i="20"/>
  <c r="I385" i="20"/>
  <c r="I385" i="19"/>
  <c r="G385" i="19"/>
  <c r="K385" i="19"/>
  <c r="H385" i="19"/>
  <c r="J385" i="19"/>
  <c r="H175" i="18"/>
  <c r="AU175" i="18"/>
  <c r="AI176" i="18" s="1"/>
  <c r="BL175" i="18"/>
  <c r="BO175" i="18"/>
  <c r="BL175" i="17"/>
  <c r="BO175" i="17"/>
  <c r="AU175" i="17"/>
  <c r="AI176" i="17" s="1"/>
  <c r="H175" i="17"/>
  <c r="J175" i="18"/>
  <c r="AW175" i="18"/>
  <c r="AK176" i="18" s="1"/>
  <c r="BN175" i="18"/>
  <c r="BQ175" i="18"/>
  <c r="AW175" i="17"/>
  <c r="AK176" i="17" s="1"/>
  <c r="BN175" i="17"/>
  <c r="BQ175" i="17"/>
  <c r="J175" i="17"/>
  <c r="BM175" i="18"/>
  <c r="I175" i="18"/>
  <c r="AV175" i="18"/>
  <c r="AJ176" i="18" s="1"/>
  <c r="BP175" i="18"/>
  <c r="BP175" i="17"/>
  <c r="AV175" i="17"/>
  <c r="AJ176" i="17" s="1"/>
  <c r="BM175" i="17"/>
  <c r="I175" i="17"/>
  <c r="BC174" i="13"/>
  <c r="AV174" i="13"/>
  <c r="AY174" i="13" s="1"/>
  <c r="AI174" i="13"/>
  <c r="AR174" i="13" s="1"/>
  <c r="G385" i="7"/>
  <c r="K385" i="7"/>
  <c r="H385" i="7"/>
  <c r="J385" i="7"/>
  <c r="I385" i="7"/>
  <c r="BP174" i="13"/>
  <c r="I174" i="13"/>
  <c r="BM174" i="13"/>
  <c r="M174" i="13"/>
  <c r="S174" i="13"/>
  <c r="AB175" i="13" s="1"/>
  <c r="AY175" i="18" l="1"/>
  <c r="BB175" i="18" s="1"/>
  <c r="AY175" i="17"/>
  <c r="BB175" i="17" s="1"/>
  <c r="L385" i="20"/>
  <c r="G285" i="12" s="1"/>
  <c r="L385" i="19"/>
  <c r="G285" i="15" s="1"/>
  <c r="AX175" i="18"/>
  <c r="BA175" i="18" s="1"/>
  <c r="L175" i="18"/>
  <c r="O175" i="18" s="1"/>
  <c r="R175" i="18"/>
  <c r="AA176" i="18" s="1"/>
  <c r="BR175" i="17"/>
  <c r="BS176" i="17" s="1"/>
  <c r="Q175" i="17"/>
  <c r="Z176" i="17" s="1"/>
  <c r="K175" i="17"/>
  <c r="N175" i="17" s="1"/>
  <c r="AX175" i="17"/>
  <c r="BA175" i="17" s="1"/>
  <c r="R175" i="17"/>
  <c r="AA176" i="17" s="1"/>
  <c r="L175" i="17"/>
  <c r="O175" i="17" s="1"/>
  <c r="K175" i="18"/>
  <c r="N175" i="18" s="1"/>
  <c r="BR175" i="18"/>
  <c r="BS176" i="18" s="1"/>
  <c r="Q175" i="18"/>
  <c r="Z176" i="18" s="1"/>
  <c r="S175" i="18"/>
  <c r="AB176" i="18" s="1"/>
  <c r="M175" i="18"/>
  <c r="P175" i="18" s="1"/>
  <c r="AZ175" i="17"/>
  <c r="BC175" i="17" s="1"/>
  <c r="AZ175" i="18"/>
  <c r="BC175" i="18" s="1"/>
  <c r="M175" i="17"/>
  <c r="P175" i="17" s="1"/>
  <c r="S175" i="17"/>
  <c r="AB176" i="17" s="1"/>
  <c r="BW174" i="13"/>
  <c r="BB174" i="13"/>
  <c r="AU174" i="13"/>
  <c r="AX174" i="13" s="1"/>
  <c r="P174" i="13"/>
  <c r="BO174" i="13"/>
  <c r="H174" i="13"/>
  <c r="BL174" i="13"/>
  <c r="R174" i="13"/>
  <c r="AA175" i="13" s="1"/>
  <c r="L174" i="13"/>
  <c r="L385" i="7"/>
  <c r="F386" i="19" l="1"/>
  <c r="F386" i="7"/>
  <c r="BD175" i="18"/>
  <c r="BH176" i="18"/>
  <c r="BH176" i="17"/>
  <c r="H285" i="12"/>
  <c r="I285" i="12" s="1"/>
  <c r="G285" i="16"/>
  <c r="H285" i="16" s="1"/>
  <c r="I285" i="16" s="1"/>
  <c r="H285" i="15"/>
  <c r="I285" i="15" s="1"/>
  <c r="BV174" i="13"/>
  <c r="BA174" i="13"/>
  <c r="BD174" i="13" s="1"/>
  <c r="BD174" i="17" s="1"/>
  <c r="AK175" i="13"/>
  <c r="AT175" i="13" s="1"/>
  <c r="O174" i="13"/>
  <c r="K174" i="13"/>
  <c r="Q174" i="13"/>
  <c r="Z175" i="13" s="1"/>
  <c r="F385" i="20" s="1"/>
  <c r="BR174" i="13"/>
  <c r="BS175" i="13" s="1"/>
  <c r="BU175" i="18" l="1"/>
  <c r="AR176" i="18" s="1"/>
  <c r="BV175" i="18"/>
  <c r="AS176" i="18" s="1"/>
  <c r="BW175" i="18"/>
  <c r="AT176" i="18" s="1"/>
  <c r="BU175" i="17"/>
  <c r="AR176" i="17" s="1"/>
  <c r="BV175" i="17"/>
  <c r="AS176" i="17" s="1"/>
  <c r="BW175" i="17"/>
  <c r="AT176" i="17" s="1"/>
  <c r="J286" i="16"/>
  <c r="J286" i="15"/>
  <c r="BU174" i="13"/>
  <c r="J286" i="12"/>
  <c r="AW175" i="13"/>
  <c r="AZ175" i="13" s="1"/>
  <c r="AJ175" i="13"/>
  <c r="AS175" i="13" s="1"/>
  <c r="N174" i="13"/>
  <c r="BQ175" i="13"/>
  <c r="J175" i="13"/>
  <c r="BN175" i="13"/>
  <c r="BH175" i="13"/>
  <c r="G386" i="20" l="1"/>
  <c r="H386" i="20"/>
  <c r="J386" i="20"/>
  <c r="K386" i="20"/>
  <c r="I386" i="20"/>
  <c r="I386" i="19"/>
  <c r="G386" i="19"/>
  <c r="J386" i="19"/>
  <c r="K386" i="19"/>
  <c r="H386" i="19"/>
  <c r="AU176" i="17"/>
  <c r="AI177" i="17" s="1"/>
  <c r="H176" i="17"/>
  <c r="BL176" i="17"/>
  <c r="BO176" i="17"/>
  <c r="BQ176" i="17"/>
  <c r="AW176" i="17"/>
  <c r="AK177" i="17" s="1"/>
  <c r="J176" i="17"/>
  <c r="BN176" i="17"/>
  <c r="AW176" i="18"/>
  <c r="AK177" i="18" s="1"/>
  <c r="J176" i="18"/>
  <c r="BN176" i="18"/>
  <c r="BQ176" i="18"/>
  <c r="AV176" i="17"/>
  <c r="AJ177" i="17" s="1"/>
  <c r="BM176" i="17"/>
  <c r="I176" i="17"/>
  <c r="BP176" i="17"/>
  <c r="BL176" i="18"/>
  <c r="AU176" i="18"/>
  <c r="AI177" i="18" s="1"/>
  <c r="BO176" i="18"/>
  <c r="H176" i="18"/>
  <c r="I176" i="18"/>
  <c r="BM176" i="18"/>
  <c r="AV176" i="18"/>
  <c r="AJ177" i="18" s="1"/>
  <c r="BP176" i="18"/>
  <c r="BC175" i="13"/>
  <c r="AV175" i="13"/>
  <c r="AY175" i="13" s="1"/>
  <c r="AI175" i="13"/>
  <c r="AR175" i="13" s="1"/>
  <c r="I386" i="7"/>
  <c r="H386" i="7"/>
  <c r="J386" i="7"/>
  <c r="G386" i="7"/>
  <c r="K386" i="7"/>
  <c r="M175" i="13"/>
  <c r="S175" i="13"/>
  <c r="AB176" i="13" s="1"/>
  <c r="BP175" i="13"/>
  <c r="I175" i="13"/>
  <c r="BM175" i="13"/>
  <c r="AX176" i="17" l="1"/>
  <c r="BA176" i="17" s="1"/>
  <c r="AZ176" i="18"/>
  <c r="BC176" i="18" s="1"/>
  <c r="AY176" i="17"/>
  <c r="BB176" i="17" s="1"/>
  <c r="AZ176" i="17"/>
  <c r="BC176" i="17" s="1"/>
  <c r="L386" i="19"/>
  <c r="G286" i="15" s="1"/>
  <c r="AY176" i="18"/>
  <c r="BB176" i="18" s="1"/>
  <c r="AX176" i="18"/>
  <c r="BA176" i="18" s="1"/>
  <c r="L386" i="20"/>
  <c r="G286" i="12" s="1"/>
  <c r="R176" i="18"/>
  <c r="AA177" i="18" s="1"/>
  <c r="L176" i="18"/>
  <c r="O176" i="18" s="1"/>
  <c r="R176" i="17"/>
  <c r="AA177" i="17" s="1"/>
  <c r="L176" i="17"/>
  <c r="O176" i="17" s="1"/>
  <c r="Q176" i="17"/>
  <c r="Z177" i="17" s="1"/>
  <c r="BR176" i="17"/>
  <c r="BS177" i="17" s="1"/>
  <c r="K176" i="17"/>
  <c r="N176" i="17" s="1"/>
  <c r="S176" i="17"/>
  <c r="AB177" i="17" s="1"/>
  <c r="M176" i="17"/>
  <c r="P176" i="17" s="1"/>
  <c r="K176" i="18"/>
  <c r="N176" i="18" s="1"/>
  <c r="BR176" i="18"/>
  <c r="BS177" i="18" s="1"/>
  <c r="Q176" i="18"/>
  <c r="Z177" i="18" s="1"/>
  <c r="S176" i="18"/>
  <c r="AB177" i="18" s="1"/>
  <c r="M176" i="18"/>
  <c r="P176" i="18" s="1"/>
  <c r="BW175" i="13"/>
  <c r="BB175" i="13"/>
  <c r="AU175" i="13"/>
  <c r="AX175" i="13" s="1"/>
  <c r="R175" i="13"/>
  <c r="AA176" i="13" s="1"/>
  <c r="L175" i="13"/>
  <c r="L386" i="7"/>
  <c r="BO175" i="13"/>
  <c r="H175" i="13"/>
  <c r="BL175" i="13"/>
  <c r="P175" i="13"/>
  <c r="F387" i="7" l="1"/>
  <c r="F387" i="19"/>
  <c r="BD176" i="18"/>
  <c r="BH177" i="17"/>
  <c r="BH177" i="18"/>
  <c r="G286" i="16"/>
  <c r="H286" i="16" s="1"/>
  <c r="I286" i="16" s="1"/>
  <c r="H286" i="15"/>
  <c r="I286" i="15" s="1"/>
  <c r="BV175" i="13"/>
  <c r="H286" i="12"/>
  <c r="I286" i="12" s="1"/>
  <c r="BA175" i="13"/>
  <c r="BD175" i="13" s="1"/>
  <c r="BD175" i="17" s="1"/>
  <c r="AK176" i="13"/>
  <c r="AT176" i="13" s="1"/>
  <c r="O175" i="13"/>
  <c r="K175" i="13"/>
  <c r="Q175" i="13"/>
  <c r="Z176" i="13" s="1"/>
  <c r="F386" i="20" s="1"/>
  <c r="BR175" i="13"/>
  <c r="BS176" i="13" s="1"/>
  <c r="BV176" i="18" l="1"/>
  <c r="AS177" i="18" s="1"/>
  <c r="BW176" i="18"/>
  <c r="AT177" i="18" s="1"/>
  <c r="BU176" i="18"/>
  <c r="AR177" i="18" s="1"/>
  <c r="BV176" i="17"/>
  <c r="AS177" i="17" s="1"/>
  <c r="BW176" i="17"/>
  <c r="AT177" i="17" s="1"/>
  <c r="BU176" i="17"/>
  <c r="AR177" i="17" s="1"/>
  <c r="BH176" i="13"/>
  <c r="J287" i="16"/>
  <c r="J287" i="15"/>
  <c r="BU175" i="13"/>
  <c r="J287" i="12"/>
  <c r="AW176" i="13"/>
  <c r="AZ176" i="13" s="1"/>
  <c r="AJ176" i="13"/>
  <c r="AS176" i="13" s="1"/>
  <c r="J176" i="13"/>
  <c r="BQ176" i="13"/>
  <c r="BN176" i="13"/>
  <c r="N175" i="13"/>
  <c r="K387" i="19" l="1"/>
  <c r="J387" i="19"/>
  <c r="G387" i="19"/>
  <c r="H387" i="19"/>
  <c r="I387" i="19"/>
  <c r="G387" i="20"/>
  <c r="J387" i="20"/>
  <c r="H387" i="20"/>
  <c r="K387" i="20"/>
  <c r="I387" i="20"/>
  <c r="J177" i="17"/>
  <c r="AW177" i="17"/>
  <c r="AK178" i="17" s="1"/>
  <c r="BN177" i="17"/>
  <c r="BQ177" i="17"/>
  <c r="BO177" i="17"/>
  <c r="H177" i="17"/>
  <c r="BL177" i="17"/>
  <c r="AU177" i="17"/>
  <c r="AI178" i="17" s="1"/>
  <c r="J177" i="18"/>
  <c r="BN177" i="18"/>
  <c r="BQ177" i="18"/>
  <c r="AW177" i="18"/>
  <c r="AK178" i="18" s="1"/>
  <c r="H177" i="18"/>
  <c r="BO177" i="18"/>
  <c r="AU177" i="18"/>
  <c r="AI178" i="18" s="1"/>
  <c r="BL177" i="18"/>
  <c r="BP177" i="17"/>
  <c r="AV177" i="17"/>
  <c r="AJ178" i="17" s="1"/>
  <c r="BM177" i="17"/>
  <c r="I177" i="17"/>
  <c r="I177" i="18"/>
  <c r="BM177" i="18"/>
  <c r="AV177" i="18"/>
  <c r="AJ178" i="18" s="1"/>
  <c r="BP177" i="18"/>
  <c r="BC176" i="13"/>
  <c r="AV176" i="13"/>
  <c r="AY176" i="13" s="1"/>
  <c r="AI176" i="13"/>
  <c r="AR176" i="13" s="1"/>
  <c r="M176" i="13"/>
  <c r="S176" i="13"/>
  <c r="AB177" i="13" s="1"/>
  <c r="BP176" i="13"/>
  <c r="I176" i="13"/>
  <c r="BM176" i="13"/>
  <c r="H387" i="7"/>
  <c r="K387" i="7"/>
  <c r="I387" i="7"/>
  <c r="G387" i="7"/>
  <c r="J387" i="7"/>
  <c r="AY177" i="18" l="1"/>
  <c r="BB177" i="18" s="1"/>
  <c r="AZ177" i="17"/>
  <c r="BC177" i="17" s="1"/>
  <c r="L387" i="20"/>
  <c r="G287" i="12" s="1"/>
  <c r="L387" i="19"/>
  <c r="G287" i="15" s="1"/>
  <c r="AZ177" i="18"/>
  <c r="BC177" i="18" s="1"/>
  <c r="S177" i="17"/>
  <c r="AB178" i="17" s="1"/>
  <c r="M177" i="17"/>
  <c r="P177" i="17" s="1"/>
  <c r="R177" i="18"/>
  <c r="AA178" i="18" s="1"/>
  <c r="L177" i="18"/>
  <c r="O177" i="18" s="1"/>
  <c r="AX177" i="17"/>
  <c r="BA177" i="17" s="1"/>
  <c r="L177" i="17"/>
  <c r="O177" i="17" s="1"/>
  <c r="R177" i="17"/>
  <c r="AA178" i="17" s="1"/>
  <c r="S177" i="18"/>
  <c r="AB178" i="18" s="1"/>
  <c r="M177" i="18"/>
  <c r="P177" i="18" s="1"/>
  <c r="Q177" i="17"/>
  <c r="Z178" i="17" s="1"/>
  <c r="BR177" i="17"/>
  <c r="BS178" i="17" s="1"/>
  <c r="K177" i="17"/>
  <c r="N177" i="17" s="1"/>
  <c r="AY177" i="17"/>
  <c r="BB177" i="17" s="1"/>
  <c r="BR177" i="18"/>
  <c r="BS178" i="18" s="1"/>
  <c r="K177" i="18"/>
  <c r="N177" i="18" s="1"/>
  <c r="Q177" i="18"/>
  <c r="Z178" i="18" s="1"/>
  <c r="AX177" i="18"/>
  <c r="BA177" i="18" s="1"/>
  <c r="BW176" i="13"/>
  <c r="BB176" i="13"/>
  <c r="AU176" i="13"/>
  <c r="AX176" i="13" s="1"/>
  <c r="L176" i="13"/>
  <c r="R176" i="13"/>
  <c r="AA177" i="13" s="1"/>
  <c r="L387" i="7"/>
  <c r="P176" i="13"/>
  <c r="BO176" i="13"/>
  <c r="H176" i="13"/>
  <c r="BL176" i="13"/>
  <c r="F388" i="7" l="1"/>
  <c r="F388" i="19"/>
  <c r="BD177" i="18"/>
  <c r="BH178" i="18"/>
  <c r="BH178" i="17"/>
  <c r="H287" i="12"/>
  <c r="I287" i="12" s="1"/>
  <c r="H287" i="15"/>
  <c r="I287" i="15" s="1"/>
  <c r="G287" i="16"/>
  <c r="H287" i="16" s="1"/>
  <c r="I287" i="16" s="1"/>
  <c r="BV176" i="13"/>
  <c r="BA176" i="13"/>
  <c r="BD176" i="13" s="1"/>
  <c r="BD176" i="17" s="1"/>
  <c r="AK177" i="13"/>
  <c r="AT177" i="13" s="1"/>
  <c r="O176" i="13"/>
  <c r="K176" i="13"/>
  <c r="Q176" i="13"/>
  <c r="Z177" i="13" s="1"/>
  <c r="F387" i="20" s="1"/>
  <c r="BR176" i="13"/>
  <c r="BS177" i="13" s="1"/>
  <c r="BW177" i="18" l="1"/>
  <c r="AT178" i="18" s="1"/>
  <c r="BU177" i="18"/>
  <c r="AR178" i="18" s="1"/>
  <c r="BV177" i="18"/>
  <c r="AS178" i="18" s="1"/>
  <c r="BW177" i="17"/>
  <c r="AT178" i="17" s="1"/>
  <c r="BU177" i="17"/>
  <c r="AR178" i="17" s="1"/>
  <c r="BV177" i="17"/>
  <c r="AS178" i="17" s="1"/>
  <c r="J288" i="15"/>
  <c r="J288" i="16"/>
  <c r="BU176" i="13"/>
  <c r="J288" i="12"/>
  <c r="AW177" i="13"/>
  <c r="AZ177" i="13" s="1"/>
  <c r="AJ177" i="13"/>
  <c r="AS177" i="13" s="1"/>
  <c r="N176" i="13"/>
  <c r="J177" i="13"/>
  <c r="BQ177" i="13"/>
  <c r="BN177" i="13"/>
  <c r="BH177" i="13"/>
  <c r="K388" i="20" l="1"/>
  <c r="G388" i="20"/>
  <c r="H388" i="20"/>
  <c r="J388" i="20"/>
  <c r="I388" i="20"/>
  <c r="J388" i="19"/>
  <c r="G388" i="19"/>
  <c r="I388" i="19"/>
  <c r="K388" i="19"/>
  <c r="H388" i="19"/>
  <c r="H178" i="18"/>
  <c r="AU178" i="18"/>
  <c r="AI179" i="18" s="1"/>
  <c r="BL178" i="18"/>
  <c r="BO178" i="18"/>
  <c r="AW178" i="18"/>
  <c r="AK179" i="18" s="1"/>
  <c r="BN178" i="18"/>
  <c r="BQ178" i="18"/>
  <c r="J178" i="18"/>
  <c r="J178" i="17"/>
  <c r="AW178" i="17"/>
  <c r="AK179" i="17" s="1"/>
  <c r="BN178" i="17"/>
  <c r="BQ178" i="17"/>
  <c r="BP178" i="17"/>
  <c r="BM178" i="17"/>
  <c r="I178" i="17"/>
  <c r="AV178" i="17"/>
  <c r="AJ179" i="17" s="1"/>
  <c r="H178" i="17"/>
  <c r="BL178" i="17"/>
  <c r="BO178" i="17"/>
  <c r="AU178" i="17"/>
  <c r="AI179" i="17" s="1"/>
  <c r="AV178" i="18"/>
  <c r="AJ179" i="18" s="1"/>
  <c r="I178" i="18"/>
  <c r="BM178" i="18"/>
  <c r="BP178" i="18"/>
  <c r="BC177" i="13"/>
  <c r="AV177" i="13"/>
  <c r="AY177" i="13" s="1"/>
  <c r="AI177" i="13"/>
  <c r="AR177" i="13" s="1"/>
  <c r="M177" i="13"/>
  <c r="S177" i="13"/>
  <c r="AB178" i="13" s="1"/>
  <c r="G388" i="7"/>
  <c r="K388" i="7"/>
  <c r="H388" i="7"/>
  <c r="J388" i="7"/>
  <c r="I388" i="7"/>
  <c r="I177" i="13"/>
  <c r="BP177" i="13"/>
  <c r="BM177" i="13"/>
  <c r="AZ178" i="17" l="1"/>
  <c r="BC178" i="17" s="1"/>
  <c r="L388" i="20"/>
  <c r="G288" i="12" s="1"/>
  <c r="L388" i="19"/>
  <c r="G288" i="15" s="1"/>
  <c r="AX178" i="17"/>
  <c r="BA178" i="17" s="1"/>
  <c r="AX178" i="18"/>
  <c r="BA178" i="18" s="1"/>
  <c r="L178" i="17"/>
  <c r="O178" i="17" s="1"/>
  <c r="R178" i="17"/>
  <c r="AA179" i="17" s="1"/>
  <c r="M178" i="18"/>
  <c r="P178" i="18" s="1"/>
  <c r="S178" i="18"/>
  <c r="AB179" i="18" s="1"/>
  <c r="R178" i="18"/>
  <c r="AA179" i="18" s="1"/>
  <c r="L178" i="18"/>
  <c r="O178" i="18" s="1"/>
  <c r="M178" i="17"/>
  <c r="P178" i="17" s="1"/>
  <c r="S178" i="17"/>
  <c r="AB179" i="17" s="1"/>
  <c r="AZ178" i="18"/>
  <c r="BC178" i="18" s="1"/>
  <c r="BR178" i="17"/>
  <c r="BS179" i="17" s="1"/>
  <c r="Q178" i="17"/>
  <c r="Z179" i="17" s="1"/>
  <c r="K178" i="17"/>
  <c r="N178" i="17" s="1"/>
  <c r="K178" i="18"/>
  <c r="N178" i="18" s="1"/>
  <c r="Q178" i="18"/>
  <c r="Z179" i="18" s="1"/>
  <c r="BR178" i="18"/>
  <c r="BS179" i="18" s="1"/>
  <c r="AY178" i="18"/>
  <c r="BB178" i="18" s="1"/>
  <c r="AY178" i="17"/>
  <c r="BB178" i="17" s="1"/>
  <c r="BW177" i="13"/>
  <c r="BB177" i="13"/>
  <c r="R177" i="13"/>
  <c r="AA178" i="13" s="1"/>
  <c r="L177" i="13"/>
  <c r="P177" i="13"/>
  <c r="L388" i="7"/>
  <c r="F389" i="7" l="1"/>
  <c r="F389" i="19"/>
  <c r="BD178" i="18"/>
  <c r="BH179" i="18"/>
  <c r="BH179" i="17"/>
  <c r="H288" i="15"/>
  <c r="I288" i="15" s="1"/>
  <c r="G288" i="16"/>
  <c r="H288" i="16" s="1"/>
  <c r="I288" i="16" s="1"/>
  <c r="BV177" i="13"/>
  <c r="H288" i="12"/>
  <c r="I288" i="12" s="1"/>
  <c r="AU177" i="13"/>
  <c r="AX177" i="13" s="1"/>
  <c r="BL177" i="13"/>
  <c r="H177" i="13"/>
  <c r="Q177" i="13" s="1"/>
  <c r="Z178" i="13" s="1"/>
  <c r="F388" i="20" s="1"/>
  <c r="BO177" i="13"/>
  <c r="AK178" i="13"/>
  <c r="AT178" i="13" s="1"/>
  <c r="O177" i="13"/>
  <c r="BU178" i="18" l="1"/>
  <c r="AR179" i="18" s="1"/>
  <c r="BW178" i="18"/>
  <c r="AT179" i="18" s="1"/>
  <c r="BV178" i="18"/>
  <c r="AS179" i="18" s="1"/>
  <c r="BU178" i="17"/>
  <c r="AR179" i="17" s="1"/>
  <c r="BV178" i="17"/>
  <c r="AS179" i="17" s="1"/>
  <c r="BW178" i="17"/>
  <c r="AT179" i="17" s="1"/>
  <c r="J289" i="15"/>
  <c r="J289" i="16"/>
  <c r="BA177" i="13"/>
  <c r="BD177" i="13" s="1"/>
  <c r="BD177" i="17" s="1"/>
  <c r="J289" i="12"/>
  <c r="BR177" i="13"/>
  <c r="BS178" i="13" s="1"/>
  <c r="K177" i="13"/>
  <c r="AW178" i="13"/>
  <c r="AZ178" i="13" s="1"/>
  <c r="AJ178" i="13"/>
  <c r="AS178" i="13" s="1"/>
  <c r="BQ178" i="13"/>
  <c r="J178" i="13"/>
  <c r="BN178" i="13"/>
  <c r="BH178" i="13"/>
  <c r="K389" i="19" l="1"/>
  <c r="H389" i="19"/>
  <c r="I389" i="19"/>
  <c r="J389" i="19"/>
  <c r="G389" i="19"/>
  <c r="K389" i="20"/>
  <c r="G389" i="20"/>
  <c r="I389" i="20"/>
  <c r="J389" i="20"/>
  <c r="H389" i="20"/>
  <c r="H179" i="18"/>
  <c r="BL179" i="18"/>
  <c r="BO179" i="18"/>
  <c r="AU179" i="18"/>
  <c r="AI180" i="18" s="1"/>
  <c r="BQ179" i="18"/>
  <c r="BN179" i="18"/>
  <c r="J179" i="18"/>
  <c r="AW179" i="18"/>
  <c r="AK180" i="18" s="1"/>
  <c r="I179" i="18"/>
  <c r="BP179" i="18"/>
  <c r="AV179" i="18"/>
  <c r="AJ180" i="18" s="1"/>
  <c r="BM179" i="18"/>
  <c r="BQ179" i="17"/>
  <c r="J179" i="17"/>
  <c r="AW179" i="17"/>
  <c r="AK180" i="17" s="1"/>
  <c r="BN179" i="17"/>
  <c r="BL179" i="17"/>
  <c r="AU179" i="17"/>
  <c r="AI180" i="17" s="1"/>
  <c r="BO179" i="17"/>
  <c r="H179" i="17"/>
  <c r="BP179" i="17"/>
  <c r="I179" i="17"/>
  <c r="BM179" i="17"/>
  <c r="AV179" i="17"/>
  <c r="AJ180" i="17" s="1"/>
  <c r="BU177" i="13"/>
  <c r="BC178" i="13"/>
  <c r="N177" i="13"/>
  <c r="AV178" i="13"/>
  <c r="AY178" i="13" s="1"/>
  <c r="AI178" i="13"/>
  <c r="AR178" i="13" s="1"/>
  <c r="BP178" i="13"/>
  <c r="I178" i="13"/>
  <c r="BM178" i="13"/>
  <c r="S178" i="13"/>
  <c r="AB179" i="13" s="1"/>
  <c r="M178" i="13"/>
  <c r="J389" i="7"/>
  <c r="K389" i="7"/>
  <c r="G389" i="7"/>
  <c r="H389" i="7"/>
  <c r="I389" i="7"/>
  <c r="L389" i="20" l="1"/>
  <c r="G289" i="12" s="1"/>
  <c r="L389" i="19"/>
  <c r="G289" i="15" s="1"/>
  <c r="BR179" i="18"/>
  <c r="BS180" i="18" s="1"/>
  <c r="Q179" i="18"/>
  <c r="Z180" i="18" s="1"/>
  <c r="K179" i="18"/>
  <c r="N179" i="18" s="1"/>
  <c r="Q179" i="17"/>
  <c r="Z180" i="17" s="1"/>
  <c r="K179" i="17"/>
  <c r="N179" i="17" s="1"/>
  <c r="BR179" i="17"/>
  <c r="BS180" i="17" s="1"/>
  <c r="M179" i="17"/>
  <c r="P179" i="17" s="1"/>
  <c r="S179" i="17"/>
  <c r="AB180" i="17" s="1"/>
  <c r="S179" i="18"/>
  <c r="AB180" i="18" s="1"/>
  <c r="M179" i="18"/>
  <c r="P179" i="18" s="1"/>
  <c r="AY179" i="17"/>
  <c r="BB179" i="17" s="1"/>
  <c r="AX179" i="17"/>
  <c r="BA179" i="17" s="1"/>
  <c r="AY179" i="18"/>
  <c r="BB179" i="18" s="1"/>
  <c r="AX179" i="18"/>
  <c r="BA179" i="18" s="1"/>
  <c r="R179" i="18"/>
  <c r="AA180" i="18" s="1"/>
  <c r="L179" i="18"/>
  <c r="O179" i="18" s="1"/>
  <c r="L179" i="17"/>
  <c r="O179" i="17" s="1"/>
  <c r="R179" i="17"/>
  <c r="AA180" i="17" s="1"/>
  <c r="AZ179" i="18"/>
  <c r="BC179" i="18" s="1"/>
  <c r="AZ179" i="17"/>
  <c r="BC179" i="17" s="1"/>
  <c r="BL178" i="13"/>
  <c r="BW178" i="13"/>
  <c r="BB178" i="13"/>
  <c r="L178" i="13"/>
  <c r="R178" i="13"/>
  <c r="AA179" i="13" s="1"/>
  <c r="L389" i="7"/>
  <c r="P178" i="13"/>
  <c r="F390" i="19" l="1"/>
  <c r="F390" i="7"/>
  <c r="BD179" i="18"/>
  <c r="BH180" i="18"/>
  <c r="BH180" i="17"/>
  <c r="H289" i="12"/>
  <c r="I289" i="12" s="1"/>
  <c r="G289" i="16"/>
  <c r="H289" i="16" s="1"/>
  <c r="I289" i="16" s="1"/>
  <c r="H289" i="15"/>
  <c r="I289" i="15" s="1"/>
  <c r="AU178" i="13"/>
  <c r="AX178" i="13" s="1"/>
  <c r="BA178" i="13" s="1"/>
  <c r="BD178" i="13" s="1"/>
  <c r="BD178" i="17" s="1"/>
  <c r="BO178" i="13"/>
  <c r="BV178" i="13"/>
  <c r="H178" i="13"/>
  <c r="BR178" i="13" s="1"/>
  <c r="BS179" i="13" s="1"/>
  <c r="AK179" i="13"/>
  <c r="AT179" i="13" s="1"/>
  <c r="O178" i="13"/>
  <c r="BU179" i="18" l="1"/>
  <c r="AR180" i="18" s="1"/>
  <c r="BV179" i="18"/>
  <c r="AS180" i="18" s="1"/>
  <c r="BW179" i="18"/>
  <c r="AT180" i="18" s="1"/>
  <c r="BU179" i="17"/>
  <c r="AR180" i="17" s="1"/>
  <c r="BV179" i="17"/>
  <c r="AS180" i="17" s="1"/>
  <c r="BW179" i="17"/>
  <c r="AT180" i="17" s="1"/>
  <c r="J290" i="15"/>
  <c r="J290" i="16"/>
  <c r="Q178" i="13"/>
  <c r="Z179" i="13" s="1"/>
  <c r="F389" i="20" s="1"/>
  <c r="K178" i="13"/>
  <c r="N178" i="13" s="1"/>
  <c r="J290" i="12"/>
  <c r="AW179" i="13"/>
  <c r="AZ179" i="13" s="1"/>
  <c r="AJ179" i="13"/>
  <c r="AS179" i="13" s="1"/>
  <c r="BQ179" i="13"/>
  <c r="J179" i="13"/>
  <c r="BN179" i="13"/>
  <c r="H390" i="7" l="1"/>
  <c r="J180" i="18"/>
  <c r="BQ180" i="18"/>
  <c r="AW180" i="18"/>
  <c r="AK181" i="18" s="1"/>
  <c r="BN180" i="18"/>
  <c r="H180" i="18"/>
  <c r="AU180" i="18"/>
  <c r="AI181" i="18" s="1"/>
  <c r="BO180" i="18"/>
  <c r="BL180" i="18"/>
  <c r="BN180" i="17"/>
  <c r="AW180" i="17"/>
  <c r="AK181" i="17" s="1"/>
  <c r="BQ180" i="17"/>
  <c r="J180" i="17"/>
  <c r="AU180" i="17"/>
  <c r="AI181" i="17" s="1"/>
  <c r="BO180" i="17"/>
  <c r="H180" i="17"/>
  <c r="BL180" i="17"/>
  <c r="I180" i="17"/>
  <c r="BM180" i="17"/>
  <c r="AV180" i="17"/>
  <c r="AJ181" i="17" s="1"/>
  <c r="BP180" i="17"/>
  <c r="I180" i="18"/>
  <c r="BM180" i="18"/>
  <c r="BP180" i="18"/>
  <c r="AV180" i="18"/>
  <c r="AJ181" i="18" s="1"/>
  <c r="BU178" i="13"/>
  <c r="BH179" i="13"/>
  <c r="BC179" i="13"/>
  <c r="AV179" i="13"/>
  <c r="AY179" i="13" s="1"/>
  <c r="AI179" i="13"/>
  <c r="I179" i="13"/>
  <c r="BM179" i="13"/>
  <c r="BP179" i="13"/>
  <c r="S179" i="13"/>
  <c r="AB180" i="13" s="1"/>
  <c r="M179" i="13"/>
  <c r="G390" i="7"/>
  <c r="AR179" i="13" l="1"/>
  <c r="H179" i="13" s="1"/>
  <c r="AX180" i="18"/>
  <c r="BA180" i="18" s="1"/>
  <c r="AZ180" i="17"/>
  <c r="BC180" i="17" s="1"/>
  <c r="I390" i="20"/>
  <c r="J390" i="20"/>
  <c r="K390" i="20"/>
  <c r="G390" i="20"/>
  <c r="H390" i="20"/>
  <c r="J390" i="19"/>
  <c r="H390" i="19"/>
  <c r="I390" i="19"/>
  <c r="G390" i="19"/>
  <c r="K390" i="19"/>
  <c r="K390" i="7"/>
  <c r="I390" i="7"/>
  <c r="J390" i="7"/>
  <c r="AX180" i="17"/>
  <c r="BA180" i="17" s="1"/>
  <c r="AZ180" i="18"/>
  <c r="BC180" i="18" s="1"/>
  <c r="M180" i="18"/>
  <c r="P180" i="18" s="1"/>
  <c r="S180" i="18"/>
  <c r="AB181" i="18" s="1"/>
  <c r="R180" i="18"/>
  <c r="AA181" i="18" s="1"/>
  <c r="L180" i="18"/>
  <c r="O180" i="18" s="1"/>
  <c r="S180" i="17"/>
  <c r="AB181" i="17" s="1"/>
  <c r="M180" i="17"/>
  <c r="P180" i="17" s="1"/>
  <c r="Q180" i="18"/>
  <c r="Z181" i="18" s="1"/>
  <c r="BR180" i="18"/>
  <c r="BS181" i="18" s="1"/>
  <c r="K180" i="18"/>
  <c r="N180" i="18" s="1"/>
  <c r="R180" i="17"/>
  <c r="AA181" i="17" s="1"/>
  <c r="L180" i="17"/>
  <c r="O180" i="17" s="1"/>
  <c r="BR180" i="17"/>
  <c r="BS181" i="17" s="1"/>
  <c r="Q180" i="17"/>
  <c r="Z181" i="17" s="1"/>
  <c r="K180" i="17"/>
  <c r="N180" i="17" s="1"/>
  <c r="AY180" i="18"/>
  <c r="BB180" i="18" s="1"/>
  <c r="AY180" i="17"/>
  <c r="BB180" i="17" s="1"/>
  <c r="BW179" i="13"/>
  <c r="BB179" i="13"/>
  <c r="P179" i="13"/>
  <c r="R179" i="13"/>
  <c r="AA180" i="13" s="1"/>
  <c r="L179" i="13"/>
  <c r="F391" i="19" l="1"/>
  <c r="F391" i="7"/>
  <c r="L390" i="7"/>
  <c r="BH181" i="18"/>
  <c r="L390" i="20"/>
  <c r="G290" i="12" s="1"/>
  <c r="H290" i="12" s="1"/>
  <c r="I290" i="12" s="1"/>
  <c r="L390" i="19"/>
  <c r="G290" i="15" s="1"/>
  <c r="BD180" i="18"/>
  <c r="BH181" i="17"/>
  <c r="BV179" i="13"/>
  <c r="BL179" i="13"/>
  <c r="AU179" i="13"/>
  <c r="AX179" i="13" s="1"/>
  <c r="BA179" i="13" s="1"/>
  <c r="BD179" i="13" s="1"/>
  <c r="BD179" i="17" s="1"/>
  <c r="BO179" i="13"/>
  <c r="AK180" i="13"/>
  <c r="AT180" i="13" s="1"/>
  <c r="O179" i="13"/>
  <c r="K179" i="13"/>
  <c r="Q179" i="13"/>
  <c r="Z180" i="13" s="1"/>
  <c r="F390" i="20" s="1"/>
  <c r="BR179" i="13"/>
  <c r="BS180" i="13" s="1"/>
  <c r="H290" i="15" l="1"/>
  <c r="I290" i="15" s="1"/>
  <c r="J291" i="15" s="1"/>
  <c r="G290" i="16"/>
  <c r="H290" i="16" s="1"/>
  <c r="I290" i="16" s="1"/>
  <c r="J291" i="16" s="1"/>
  <c r="BU179" i="13"/>
  <c r="J291" i="12"/>
  <c r="BQ180" i="13"/>
  <c r="AJ180" i="13"/>
  <c r="AS180" i="13" s="1"/>
  <c r="BH180" i="13"/>
  <c r="N179" i="13"/>
  <c r="BV180" i="18" l="1"/>
  <c r="BW180" i="18"/>
  <c r="BU180" i="18"/>
  <c r="BV180" i="17"/>
  <c r="BW180" i="17"/>
  <c r="BU180" i="17"/>
  <c r="H391" i="20"/>
  <c r="K391" i="20"/>
  <c r="G391" i="20"/>
  <c r="I391" i="20"/>
  <c r="J391" i="20"/>
  <c r="I391" i="19"/>
  <c r="G391" i="19"/>
  <c r="J391" i="19"/>
  <c r="H391" i="19"/>
  <c r="K391" i="19"/>
  <c r="AW180" i="13"/>
  <c r="AZ180" i="13" s="1"/>
  <c r="AV180" i="13"/>
  <c r="AY180" i="13" s="1"/>
  <c r="J180" i="13"/>
  <c r="M180" i="13" s="1"/>
  <c r="BN180" i="13"/>
  <c r="AI180" i="13"/>
  <c r="AR180" i="13" s="1"/>
  <c r="J391" i="7"/>
  <c r="G391" i="7"/>
  <c r="K391" i="7"/>
  <c r="H391" i="7"/>
  <c r="I391" i="7"/>
  <c r="BP180" i="13"/>
  <c r="I180" i="13"/>
  <c r="BM180" i="13"/>
  <c r="AT181" i="18" l="1"/>
  <c r="BN181" i="18" s="1"/>
  <c r="AR181" i="18"/>
  <c r="BL181" i="18" s="1"/>
  <c r="AS181" i="18"/>
  <c r="AV181" i="18" s="1"/>
  <c r="AJ182" i="18" s="1"/>
  <c r="AT181" i="17"/>
  <c r="BN181" i="17" s="1"/>
  <c r="AR181" i="17"/>
  <c r="BO181" i="17" s="1"/>
  <c r="AS181" i="17"/>
  <c r="BP181" i="17" s="1"/>
  <c r="BP181" i="18"/>
  <c r="L391" i="19"/>
  <c r="G291" i="15" s="1"/>
  <c r="L391" i="20"/>
  <c r="G291" i="12" s="1"/>
  <c r="BW180" i="13"/>
  <c r="BC180" i="13"/>
  <c r="BB180" i="13"/>
  <c r="AU180" i="13"/>
  <c r="AX180" i="13" s="1"/>
  <c r="S180" i="13"/>
  <c r="AB181" i="13" s="1"/>
  <c r="H180" i="13"/>
  <c r="BO180" i="13"/>
  <c r="BL180" i="13"/>
  <c r="P180" i="13"/>
  <c r="L180" i="13"/>
  <c r="R180" i="13"/>
  <c r="AA181" i="13" s="1"/>
  <c r="L391" i="7"/>
  <c r="BQ181" i="18" l="1"/>
  <c r="J181" i="18"/>
  <c r="S181" i="18" s="1"/>
  <c r="AB182" i="18" s="1"/>
  <c r="BO181" i="18"/>
  <c r="BM181" i="17"/>
  <c r="BL181" i="17"/>
  <c r="AU181" i="17"/>
  <c r="AI182" i="17" s="1"/>
  <c r="H181" i="17"/>
  <c r="K181" i="17" s="1"/>
  <c r="N181" i="17" s="1"/>
  <c r="BM181" i="18"/>
  <c r="BQ181" i="17"/>
  <c r="H181" i="18"/>
  <c r="Q181" i="18" s="1"/>
  <c r="Z182" i="18" s="1"/>
  <c r="AW181" i="18"/>
  <c r="AK182" i="18" s="1"/>
  <c r="I181" i="18"/>
  <c r="L181" i="18" s="1"/>
  <c r="O181" i="18" s="1"/>
  <c r="AU181" i="18"/>
  <c r="AI182" i="18" s="1"/>
  <c r="J181" i="17"/>
  <c r="S181" i="17" s="1"/>
  <c r="AB182" i="17" s="1"/>
  <c r="AV181" i="17"/>
  <c r="AJ182" i="17" s="1"/>
  <c r="AW181" i="17"/>
  <c r="I181" i="17"/>
  <c r="R181" i="17" s="1"/>
  <c r="AA182" i="17" s="1"/>
  <c r="AY181" i="18"/>
  <c r="BB181" i="18" s="1"/>
  <c r="H291" i="12"/>
  <c r="I291" i="12" s="1"/>
  <c r="H291" i="15"/>
  <c r="I291" i="15" s="1"/>
  <c r="G291" i="16"/>
  <c r="H291" i="16" s="1"/>
  <c r="I291" i="16" s="1"/>
  <c r="BV180" i="13"/>
  <c r="BA180" i="13"/>
  <c r="BD180" i="13" s="1"/>
  <c r="BD180" i="17" s="1"/>
  <c r="AK181" i="13"/>
  <c r="AT181" i="13" s="1"/>
  <c r="Q180" i="13"/>
  <c r="Z181" i="13" s="1"/>
  <c r="F391" i="20" s="1"/>
  <c r="K180" i="13"/>
  <c r="BR180" i="13"/>
  <c r="BS181" i="13" s="1"/>
  <c r="O180" i="13"/>
  <c r="AX181" i="17" l="1"/>
  <c r="BA181" i="17" s="1"/>
  <c r="R181" i="18"/>
  <c r="AA182" i="18" s="1"/>
  <c r="F392" i="7" s="1"/>
  <c r="M181" i="18"/>
  <c r="P181" i="18" s="1"/>
  <c r="AX181" i="18"/>
  <c r="BA181" i="18" s="1"/>
  <c r="Q181" i="17"/>
  <c r="Z182" i="17" s="1"/>
  <c r="BH182" i="17" s="1"/>
  <c r="BR181" i="17"/>
  <c r="BS182" i="17" s="1"/>
  <c r="AY181" i="17"/>
  <c r="BB181" i="17" s="1"/>
  <c r="AZ181" i="18"/>
  <c r="BC181" i="18" s="1"/>
  <c r="K181" i="18"/>
  <c r="N181" i="18" s="1"/>
  <c r="BR181" i="18"/>
  <c r="BS182" i="18" s="1"/>
  <c r="AK182" i="17"/>
  <c r="AZ181" i="17"/>
  <c r="BC181" i="17" s="1"/>
  <c r="M181" i="17"/>
  <c r="P181" i="17" s="1"/>
  <c r="L181" i="17"/>
  <c r="O181" i="17" s="1"/>
  <c r="BH182" i="18"/>
  <c r="BV181" i="18"/>
  <c r="AS182" i="18" s="1"/>
  <c r="BU181" i="17"/>
  <c r="AR182" i="17" s="1"/>
  <c r="J292" i="15"/>
  <c r="J292" i="16"/>
  <c r="BU180" i="13"/>
  <c r="J292" i="12"/>
  <c r="AW181" i="13"/>
  <c r="AZ181" i="13" s="1"/>
  <c r="AJ181" i="13"/>
  <c r="AS181" i="13" s="1"/>
  <c r="N180" i="13"/>
  <c r="BQ181" i="13"/>
  <c r="J181" i="13"/>
  <c r="BN181" i="13"/>
  <c r="BH181" i="13"/>
  <c r="F392" i="19" l="1"/>
  <c r="BW181" i="18"/>
  <c r="AT182" i="18" s="1"/>
  <c r="J182" i="18" s="1"/>
  <c r="BW181" i="17"/>
  <c r="AT182" i="17" s="1"/>
  <c r="BQ182" i="17" s="1"/>
  <c r="BD181" i="18"/>
  <c r="BU181" i="18"/>
  <c r="AR182" i="18" s="1"/>
  <c r="H182" i="18" s="1"/>
  <c r="BV181" i="17"/>
  <c r="AS182" i="17" s="1"/>
  <c r="BP182" i="17" s="1"/>
  <c r="J392" i="19"/>
  <c r="H392" i="19"/>
  <c r="K392" i="19"/>
  <c r="G392" i="19"/>
  <c r="I392" i="19"/>
  <c r="K392" i="20"/>
  <c r="G392" i="20"/>
  <c r="J392" i="20"/>
  <c r="H392" i="20"/>
  <c r="I392" i="20"/>
  <c r="H182" i="17"/>
  <c r="BO182" i="17"/>
  <c r="AU182" i="17"/>
  <c r="AI183" i="17" s="1"/>
  <c r="BL182" i="17"/>
  <c r="AW182" i="18"/>
  <c r="AK183" i="18" s="1"/>
  <c r="BQ182" i="18"/>
  <c r="BN182" i="18"/>
  <c r="BM182" i="18"/>
  <c r="I182" i="18"/>
  <c r="BP182" i="18"/>
  <c r="AV182" i="18"/>
  <c r="AJ183" i="18" s="1"/>
  <c r="BC181" i="13"/>
  <c r="AV181" i="13"/>
  <c r="AY181" i="13" s="1"/>
  <c r="AI181" i="13"/>
  <c r="AR181" i="13" s="1"/>
  <c r="BP181" i="13"/>
  <c r="I181" i="13"/>
  <c r="BM181" i="13"/>
  <c r="J392" i="7"/>
  <c r="K392" i="7"/>
  <c r="I392" i="7"/>
  <c r="G392" i="7"/>
  <c r="H392" i="7"/>
  <c r="S181" i="13"/>
  <c r="AB182" i="13" s="1"/>
  <c r="M181" i="13"/>
  <c r="AW182" i="17" l="1"/>
  <c r="AK183" i="17" s="1"/>
  <c r="BL182" i="18"/>
  <c r="AU182" i="18"/>
  <c r="AI183" i="18" s="1"/>
  <c r="BO182" i="18"/>
  <c r="J182" i="17"/>
  <c r="S182" i="17" s="1"/>
  <c r="AB183" i="17" s="1"/>
  <c r="BN182" i="17"/>
  <c r="AZ182" i="18"/>
  <c r="BC182" i="18" s="1"/>
  <c r="AV182" i="17"/>
  <c r="AJ183" i="17" s="1"/>
  <c r="I182" i="17"/>
  <c r="R182" i="17" s="1"/>
  <c r="AA183" i="17" s="1"/>
  <c r="BM182" i="17"/>
  <c r="AX182" i="17"/>
  <c r="BA182" i="17" s="1"/>
  <c r="L392" i="20"/>
  <c r="G292" i="12" s="1"/>
  <c r="L392" i="19"/>
  <c r="G292" i="15" s="1"/>
  <c r="S182" i="18"/>
  <c r="AB183" i="18" s="1"/>
  <c r="M182" i="18"/>
  <c r="P182" i="18" s="1"/>
  <c r="Q182" i="17"/>
  <c r="Z183" i="17" s="1"/>
  <c r="K182" i="17"/>
  <c r="N182" i="17" s="1"/>
  <c r="AY182" i="18"/>
  <c r="BB182" i="18" s="1"/>
  <c r="L182" i="18"/>
  <c r="O182" i="18" s="1"/>
  <c r="R182" i="18"/>
  <c r="AA183" i="18" s="1"/>
  <c r="Q182" i="18"/>
  <c r="Z183" i="18" s="1"/>
  <c r="K182" i="18"/>
  <c r="N182" i="18" s="1"/>
  <c r="BR182" i="18"/>
  <c r="BS183" i="18" s="1"/>
  <c r="BW181" i="13"/>
  <c r="BB181" i="13"/>
  <c r="AU181" i="13"/>
  <c r="AX181" i="13" s="1"/>
  <c r="P181" i="13"/>
  <c r="L392" i="7"/>
  <c r="L181" i="13"/>
  <c r="R181" i="13"/>
  <c r="AA182" i="13" s="1"/>
  <c r="BO181" i="13"/>
  <c r="H181" i="13"/>
  <c r="BL181" i="13"/>
  <c r="AZ182" i="17" l="1"/>
  <c r="BC182" i="17" s="1"/>
  <c r="AX182" i="18"/>
  <c r="BA182" i="18" s="1"/>
  <c r="BD182" i="18" s="1"/>
  <c r="M182" i="17"/>
  <c r="P182" i="17" s="1"/>
  <c r="BR182" i="17"/>
  <c r="BS183" i="17" s="1"/>
  <c r="AY182" i="17"/>
  <c r="BB182" i="17" s="1"/>
  <c r="F393" i="19"/>
  <c r="L182" i="17"/>
  <c r="O182" i="17" s="1"/>
  <c r="F393" i="7"/>
  <c r="BH183" i="18"/>
  <c r="BH183" i="17"/>
  <c r="H292" i="12"/>
  <c r="I292" i="12" s="1"/>
  <c r="H292" i="15"/>
  <c r="I292" i="15" s="1"/>
  <c r="G292" i="16"/>
  <c r="H292" i="16" s="1"/>
  <c r="I292" i="16" s="1"/>
  <c r="BV181" i="13"/>
  <c r="BA181" i="13"/>
  <c r="BD181" i="13" s="1"/>
  <c r="BD181" i="17" s="1"/>
  <c r="AK182" i="13"/>
  <c r="AT182" i="13" s="1"/>
  <c r="O181" i="13"/>
  <c r="K181" i="13"/>
  <c r="Q181" i="13"/>
  <c r="Z182" i="13" s="1"/>
  <c r="F392" i="20" s="1"/>
  <c r="BR181" i="13"/>
  <c r="BS182" i="13" s="1"/>
  <c r="BU182" i="18" l="1"/>
  <c r="AR183" i="18" s="1"/>
  <c r="BV182" i="18"/>
  <c r="AS183" i="18" s="1"/>
  <c r="BW182" i="18"/>
  <c r="AT183" i="18" s="1"/>
  <c r="BU182" i="17"/>
  <c r="AR183" i="17" s="1"/>
  <c r="BV182" i="17"/>
  <c r="AS183" i="17" s="1"/>
  <c r="BW182" i="17"/>
  <c r="AT183" i="17" s="1"/>
  <c r="J293" i="15"/>
  <c r="J293" i="16"/>
  <c r="BU181" i="13"/>
  <c r="J293" i="12"/>
  <c r="AW182" i="13"/>
  <c r="AZ182" i="13" s="1"/>
  <c r="AJ182" i="13"/>
  <c r="AS182" i="13" s="1"/>
  <c r="BH182" i="13"/>
  <c r="BQ182" i="13"/>
  <c r="J182" i="13"/>
  <c r="BN182" i="13"/>
  <c r="N181" i="13"/>
  <c r="J393" i="20" l="1"/>
  <c r="G393" i="20"/>
  <c r="H393" i="20"/>
  <c r="K393" i="20"/>
  <c r="I393" i="20"/>
  <c r="I393" i="19"/>
  <c r="G393" i="19"/>
  <c r="H393" i="19"/>
  <c r="K393" i="19"/>
  <c r="J393" i="19"/>
  <c r="BO183" i="18"/>
  <c r="BL183" i="18"/>
  <c r="AU183" i="18"/>
  <c r="AI184" i="18" s="1"/>
  <c r="H183" i="18"/>
  <c r="H183" i="17"/>
  <c r="AU183" i="17"/>
  <c r="AI184" i="17" s="1"/>
  <c r="BL183" i="17"/>
  <c r="BO183" i="17"/>
  <c r="AW183" i="18"/>
  <c r="AK184" i="18" s="1"/>
  <c r="J183" i="18"/>
  <c r="BN183" i="18"/>
  <c r="BQ183" i="18"/>
  <c r="BM183" i="17"/>
  <c r="AV183" i="17"/>
  <c r="AJ184" i="17" s="1"/>
  <c r="BP183" i="17"/>
  <c r="I183" i="17"/>
  <c r="AW183" i="17"/>
  <c r="AK184" i="17" s="1"/>
  <c r="J183" i="17"/>
  <c r="BN183" i="17"/>
  <c r="BQ183" i="17"/>
  <c r="AV183" i="18"/>
  <c r="AJ184" i="18" s="1"/>
  <c r="BP183" i="18"/>
  <c r="I183" i="18"/>
  <c r="BM183" i="18"/>
  <c r="BC182" i="13"/>
  <c r="AV182" i="13"/>
  <c r="AY182" i="13" s="1"/>
  <c r="AI182" i="13"/>
  <c r="AR182" i="13" s="1"/>
  <c r="J393" i="7"/>
  <c r="K393" i="7"/>
  <c r="G393" i="7"/>
  <c r="H393" i="7"/>
  <c r="I393" i="7"/>
  <c r="S182" i="13"/>
  <c r="AB183" i="13" s="1"/>
  <c r="M182" i="13"/>
  <c r="I182" i="13"/>
  <c r="BP182" i="13"/>
  <c r="BM182" i="13"/>
  <c r="AZ183" i="18" l="1"/>
  <c r="BC183" i="18" s="1"/>
  <c r="AX183" i="18"/>
  <c r="BA183" i="18" s="1"/>
  <c r="L393" i="20"/>
  <c r="G293" i="12" s="1"/>
  <c r="AX183" i="17"/>
  <c r="BA183" i="17" s="1"/>
  <c r="L393" i="19"/>
  <c r="G293" i="15" s="1"/>
  <c r="AZ183" i="17"/>
  <c r="BC183" i="17" s="1"/>
  <c r="BR183" i="17"/>
  <c r="BS184" i="17" s="1"/>
  <c r="Q183" i="17"/>
  <c r="Z184" i="17" s="1"/>
  <c r="K183" i="17"/>
  <c r="N183" i="17" s="1"/>
  <c r="AY183" i="18"/>
  <c r="BB183" i="18" s="1"/>
  <c r="L183" i="18"/>
  <c r="O183" i="18" s="1"/>
  <c r="R183" i="18"/>
  <c r="AA184" i="18" s="1"/>
  <c r="S183" i="17"/>
  <c r="AB184" i="17" s="1"/>
  <c r="M183" i="17"/>
  <c r="P183" i="17" s="1"/>
  <c r="R183" i="17"/>
  <c r="AA184" i="17" s="1"/>
  <c r="L183" i="17"/>
  <c r="O183" i="17" s="1"/>
  <c r="M183" i="18"/>
  <c r="P183" i="18" s="1"/>
  <c r="S183" i="18"/>
  <c r="AB184" i="18" s="1"/>
  <c r="K183" i="18"/>
  <c r="N183" i="18" s="1"/>
  <c r="Q183" i="18"/>
  <c r="Z184" i="18" s="1"/>
  <c r="BR183" i="18"/>
  <c r="BS184" i="18" s="1"/>
  <c r="AY183" i="17"/>
  <c r="BB183" i="17" s="1"/>
  <c r="BW182" i="13"/>
  <c r="BB182" i="13"/>
  <c r="AU182" i="13"/>
  <c r="AX182" i="13" s="1"/>
  <c r="P182" i="13"/>
  <c r="BO182" i="13"/>
  <c r="BL182" i="13"/>
  <c r="H182" i="13"/>
  <c r="R182" i="13"/>
  <c r="AA183" i="13" s="1"/>
  <c r="L182" i="13"/>
  <c r="L393" i="7"/>
  <c r="F394" i="7" l="1"/>
  <c r="F394" i="19"/>
  <c r="BD183" i="18"/>
  <c r="BH184" i="18"/>
  <c r="BH184" i="17"/>
  <c r="G293" i="16"/>
  <c r="H293" i="16" s="1"/>
  <c r="I293" i="16" s="1"/>
  <c r="H293" i="15"/>
  <c r="I293" i="15" s="1"/>
  <c r="BV182" i="13"/>
  <c r="H293" i="12"/>
  <c r="I293" i="12" s="1"/>
  <c r="BA182" i="13"/>
  <c r="BD182" i="13" s="1"/>
  <c r="BD182" i="17" s="1"/>
  <c r="AK183" i="13"/>
  <c r="AT183" i="13" s="1"/>
  <c r="Q182" i="13"/>
  <c r="Z183" i="13" s="1"/>
  <c r="F393" i="20" s="1"/>
  <c r="K182" i="13"/>
  <c r="BR182" i="13"/>
  <c r="BS183" i="13" s="1"/>
  <c r="O182" i="13"/>
  <c r="BU183" i="18" l="1"/>
  <c r="AR184" i="18" s="1"/>
  <c r="BV183" i="18"/>
  <c r="AS184" i="18" s="1"/>
  <c r="BW183" i="18"/>
  <c r="AT184" i="18" s="1"/>
  <c r="BU183" i="17"/>
  <c r="AR184" i="17" s="1"/>
  <c r="BV183" i="17"/>
  <c r="AS184" i="17" s="1"/>
  <c r="BW183" i="17"/>
  <c r="AT184" i="17" s="1"/>
  <c r="J294" i="16"/>
  <c r="J294" i="15"/>
  <c r="BU182" i="13"/>
  <c r="J294" i="12"/>
  <c r="AW183" i="13"/>
  <c r="AZ183" i="13" s="1"/>
  <c r="AJ183" i="13"/>
  <c r="AS183" i="13" s="1"/>
  <c r="N182" i="13"/>
  <c r="J183" i="13"/>
  <c r="BQ183" i="13"/>
  <c r="BN183" i="13"/>
  <c r="BH183" i="13"/>
  <c r="K394" i="19" l="1"/>
  <c r="J394" i="19"/>
  <c r="G394" i="19"/>
  <c r="H394" i="19"/>
  <c r="I394" i="19"/>
  <c r="J394" i="20"/>
  <c r="I394" i="20"/>
  <c r="K394" i="20"/>
  <c r="H394" i="20"/>
  <c r="G394" i="20"/>
  <c r="AW184" i="17"/>
  <c r="AK185" i="17" s="1"/>
  <c r="J184" i="17"/>
  <c r="BN184" i="17"/>
  <c r="BQ184" i="17"/>
  <c r="AU184" i="17"/>
  <c r="AI185" i="17" s="1"/>
  <c r="BL184" i="17"/>
  <c r="BO184" i="17"/>
  <c r="H184" i="17"/>
  <c r="J184" i="18"/>
  <c r="BN184" i="18"/>
  <c r="BQ184" i="18"/>
  <c r="AW184" i="18"/>
  <c r="AK185" i="18" s="1"/>
  <c r="BO184" i="18"/>
  <c r="AU184" i="18"/>
  <c r="AI185" i="18" s="1"/>
  <c r="BL184" i="18"/>
  <c r="H184" i="18"/>
  <c r="I184" i="18"/>
  <c r="BM184" i="18"/>
  <c r="AV184" i="18"/>
  <c r="AJ185" i="18" s="1"/>
  <c r="BP184" i="18"/>
  <c r="AV184" i="17"/>
  <c r="AJ185" i="17" s="1"/>
  <c r="BM184" i="17"/>
  <c r="I184" i="17"/>
  <c r="BP184" i="17"/>
  <c r="BC183" i="13"/>
  <c r="AV183" i="13"/>
  <c r="AY183" i="13" s="1"/>
  <c r="AI183" i="13"/>
  <c r="AR183" i="13" s="1"/>
  <c r="S183" i="13"/>
  <c r="AB184" i="13" s="1"/>
  <c r="M183" i="13"/>
  <c r="I183" i="13"/>
  <c r="BM183" i="13"/>
  <c r="BP183" i="13"/>
  <c r="G394" i="7"/>
  <c r="J394" i="7"/>
  <c r="K394" i="7"/>
  <c r="I394" i="7"/>
  <c r="H394" i="7"/>
  <c r="AY184" i="17" l="1"/>
  <c r="BB184" i="17" s="1"/>
  <c r="AX184" i="17"/>
  <c r="BA184" i="17" s="1"/>
  <c r="AZ184" i="17"/>
  <c r="BC184" i="17" s="1"/>
  <c r="AY184" i="18"/>
  <c r="BB184" i="18" s="1"/>
  <c r="L394" i="20"/>
  <c r="G294" i="12" s="1"/>
  <c r="L394" i="19"/>
  <c r="G294" i="15" s="1"/>
  <c r="L184" i="18"/>
  <c r="O184" i="18" s="1"/>
  <c r="R184" i="18"/>
  <c r="AA185" i="18" s="1"/>
  <c r="K184" i="17"/>
  <c r="N184" i="17" s="1"/>
  <c r="Q184" i="17"/>
  <c r="Z185" i="17" s="1"/>
  <c r="BR184" i="17"/>
  <c r="BS185" i="17" s="1"/>
  <c r="Q184" i="18"/>
  <c r="Z185" i="18" s="1"/>
  <c r="BR184" i="18"/>
  <c r="BS185" i="18" s="1"/>
  <c r="K184" i="18"/>
  <c r="N184" i="18" s="1"/>
  <c r="S184" i="18"/>
  <c r="AB185" i="18" s="1"/>
  <c r="M184" i="18"/>
  <c r="P184" i="18" s="1"/>
  <c r="S184" i="17"/>
  <c r="AB185" i="17" s="1"/>
  <c r="M184" i="17"/>
  <c r="P184" i="17" s="1"/>
  <c r="AZ184" i="18"/>
  <c r="BC184" i="18" s="1"/>
  <c r="L184" i="17"/>
  <c r="O184" i="17" s="1"/>
  <c r="R184" i="17"/>
  <c r="AA185" i="17" s="1"/>
  <c r="AX184" i="18"/>
  <c r="BA184" i="18" s="1"/>
  <c r="BW183" i="13"/>
  <c r="BB183" i="13"/>
  <c r="AU183" i="13"/>
  <c r="AX183" i="13" s="1"/>
  <c r="L394" i="7"/>
  <c r="P183" i="13"/>
  <c r="H183" i="13"/>
  <c r="BO183" i="13"/>
  <c r="BL183" i="13"/>
  <c r="L183" i="13"/>
  <c r="R183" i="13"/>
  <c r="AA184" i="13" s="1"/>
  <c r="F395" i="7" l="1"/>
  <c r="F395" i="19"/>
  <c r="BH185" i="18"/>
  <c r="BD184" i="18"/>
  <c r="BH185" i="17"/>
  <c r="H294" i="12"/>
  <c r="I294" i="12" s="1"/>
  <c r="G294" i="16"/>
  <c r="H294" i="16" s="1"/>
  <c r="I294" i="16" s="1"/>
  <c r="H294" i="15"/>
  <c r="I294" i="15" s="1"/>
  <c r="BV183" i="13"/>
  <c r="BA183" i="13"/>
  <c r="BD183" i="13" s="1"/>
  <c r="BD183" i="17" s="1"/>
  <c r="AK184" i="13"/>
  <c r="AT184" i="13" s="1"/>
  <c r="O183" i="13"/>
  <c r="K183" i="13"/>
  <c r="Q183" i="13"/>
  <c r="Z184" i="13" s="1"/>
  <c r="F394" i="20" s="1"/>
  <c r="BR183" i="13"/>
  <c r="BS184" i="13" s="1"/>
  <c r="BV184" i="18" l="1"/>
  <c r="AS185" i="18" s="1"/>
  <c r="BW184" i="18"/>
  <c r="AT185" i="18" s="1"/>
  <c r="BU184" i="18"/>
  <c r="AR185" i="18" s="1"/>
  <c r="BV184" i="17"/>
  <c r="AS185" i="17" s="1"/>
  <c r="BW184" i="17"/>
  <c r="AT185" i="17" s="1"/>
  <c r="BU184" i="17"/>
  <c r="AR185" i="17" s="1"/>
  <c r="J295" i="16"/>
  <c r="J295" i="15"/>
  <c r="BU183" i="13"/>
  <c r="J295" i="12"/>
  <c r="AW184" i="13"/>
  <c r="AZ184" i="13" s="1"/>
  <c r="AJ184" i="13"/>
  <c r="AS184" i="13" s="1"/>
  <c r="BQ184" i="13"/>
  <c r="J184" i="13"/>
  <c r="BN184" i="13"/>
  <c r="BH184" i="13"/>
  <c r="N183" i="13"/>
  <c r="J395" i="19" l="1"/>
  <c r="K395" i="19"/>
  <c r="G395" i="19"/>
  <c r="H395" i="19"/>
  <c r="I395" i="19"/>
  <c r="I395" i="20"/>
  <c r="H395" i="20"/>
  <c r="K395" i="20"/>
  <c r="J395" i="20"/>
  <c r="G395" i="20"/>
  <c r="J185" i="18"/>
  <c r="BN185" i="18"/>
  <c r="BQ185" i="18"/>
  <c r="AW185" i="18"/>
  <c r="AK186" i="18" s="1"/>
  <c r="AU185" i="18"/>
  <c r="AI186" i="18" s="1"/>
  <c r="BO185" i="18"/>
  <c r="H185" i="18"/>
  <c r="BL185" i="18"/>
  <c r="BQ185" i="17"/>
  <c r="AW185" i="17"/>
  <c r="AK186" i="17" s="1"/>
  <c r="J185" i="17"/>
  <c r="BN185" i="17"/>
  <c r="BO185" i="17"/>
  <c r="H185" i="17"/>
  <c r="AU185" i="17"/>
  <c r="AI186" i="17" s="1"/>
  <c r="BL185" i="17"/>
  <c r="I185" i="18"/>
  <c r="BM185" i="18"/>
  <c r="AV185" i="18"/>
  <c r="AJ186" i="18" s="1"/>
  <c r="BP185" i="18"/>
  <c r="I185" i="17"/>
  <c r="BP185" i="17"/>
  <c r="AV185" i="17"/>
  <c r="AJ186" i="17" s="1"/>
  <c r="BM185" i="17"/>
  <c r="BC184" i="13"/>
  <c r="AV184" i="13"/>
  <c r="AY184" i="13" s="1"/>
  <c r="AI184" i="13"/>
  <c r="AR184" i="13" s="1"/>
  <c r="BP184" i="13"/>
  <c r="I184" i="13"/>
  <c r="BM184" i="13"/>
  <c r="H395" i="7"/>
  <c r="G395" i="7"/>
  <c r="J395" i="7"/>
  <c r="I395" i="7"/>
  <c r="K395" i="7"/>
  <c r="M184" i="13"/>
  <c r="S184" i="13"/>
  <c r="AB185" i="13" s="1"/>
  <c r="AZ185" i="17" l="1"/>
  <c r="BC185" i="17" s="1"/>
  <c r="AY185" i="18"/>
  <c r="BB185" i="18" s="1"/>
  <c r="AY185" i="17"/>
  <c r="BB185" i="17" s="1"/>
  <c r="L395" i="20"/>
  <c r="G295" i="12" s="1"/>
  <c r="L395" i="19"/>
  <c r="G295" i="15" s="1"/>
  <c r="R185" i="17"/>
  <c r="AA186" i="17" s="1"/>
  <c r="L185" i="17"/>
  <c r="O185" i="17" s="1"/>
  <c r="BR185" i="18"/>
  <c r="BS186" i="18" s="1"/>
  <c r="Q185" i="18"/>
  <c r="Z186" i="18" s="1"/>
  <c r="K185" i="18"/>
  <c r="N185" i="18" s="1"/>
  <c r="AX185" i="18"/>
  <c r="BA185" i="18" s="1"/>
  <c r="AZ185" i="18"/>
  <c r="BC185" i="18" s="1"/>
  <c r="R185" i="18"/>
  <c r="AA186" i="18" s="1"/>
  <c r="L185" i="18"/>
  <c r="O185" i="18" s="1"/>
  <c r="K185" i="17"/>
  <c r="N185" i="17" s="1"/>
  <c r="Q185" i="17"/>
  <c r="Z186" i="17" s="1"/>
  <c r="BR185" i="17"/>
  <c r="BS186" i="17" s="1"/>
  <c r="S185" i="17"/>
  <c r="AB186" i="17" s="1"/>
  <c r="M185" i="17"/>
  <c r="P185" i="17" s="1"/>
  <c r="S185" i="18"/>
  <c r="AB186" i="18" s="1"/>
  <c r="M185" i="18"/>
  <c r="P185" i="18" s="1"/>
  <c r="AX185" i="17"/>
  <c r="BA185" i="17" s="1"/>
  <c r="BW184" i="13"/>
  <c r="BB184" i="13"/>
  <c r="AU184" i="13"/>
  <c r="AX184" i="13" s="1"/>
  <c r="P184" i="13"/>
  <c r="L395" i="7"/>
  <c r="H184" i="13"/>
  <c r="BO184" i="13"/>
  <c r="BL184" i="13"/>
  <c r="L184" i="13"/>
  <c r="R184" i="13"/>
  <c r="AA185" i="13" s="1"/>
  <c r="F396" i="7" l="1"/>
  <c r="F396" i="19"/>
  <c r="BD185" i="18"/>
  <c r="BH186" i="17"/>
  <c r="BH186" i="18"/>
  <c r="H295" i="12"/>
  <c r="I295" i="12" s="1"/>
  <c r="H295" i="15"/>
  <c r="I295" i="15" s="1"/>
  <c r="G295" i="16"/>
  <c r="H295" i="16" s="1"/>
  <c r="I295" i="16" s="1"/>
  <c r="BV184" i="13"/>
  <c r="BA184" i="13"/>
  <c r="BD184" i="13" s="1"/>
  <c r="BD184" i="17" s="1"/>
  <c r="AK185" i="13"/>
  <c r="AT185" i="13" s="1"/>
  <c r="Q184" i="13"/>
  <c r="Z185" i="13" s="1"/>
  <c r="F395" i="20" s="1"/>
  <c r="K184" i="13"/>
  <c r="BR184" i="13"/>
  <c r="BS185" i="13" s="1"/>
  <c r="O184" i="13"/>
  <c r="BW185" i="18" l="1"/>
  <c r="AT186" i="18" s="1"/>
  <c r="BU185" i="18"/>
  <c r="AR186" i="18" s="1"/>
  <c r="BV185" i="18"/>
  <c r="AS186" i="18" s="1"/>
  <c r="BW185" i="17"/>
  <c r="AT186" i="17" s="1"/>
  <c r="BU185" i="17"/>
  <c r="AR186" i="17" s="1"/>
  <c r="BV185" i="17"/>
  <c r="AS186" i="17" s="1"/>
  <c r="J296" i="16"/>
  <c r="J296" i="15"/>
  <c r="BU184" i="13"/>
  <c r="J296" i="12"/>
  <c r="AW185" i="13"/>
  <c r="AZ185" i="13" s="1"/>
  <c r="AJ185" i="13"/>
  <c r="AS185" i="13" s="1"/>
  <c r="BH185" i="13"/>
  <c r="N184" i="13"/>
  <c r="BQ185" i="13"/>
  <c r="BN185" i="13"/>
  <c r="J185" i="13"/>
  <c r="J396" i="19" l="1"/>
  <c r="K396" i="19"/>
  <c r="G396" i="19"/>
  <c r="I396" i="19"/>
  <c r="H396" i="19"/>
  <c r="J396" i="20"/>
  <c r="I396" i="20"/>
  <c r="K396" i="20"/>
  <c r="G396" i="20"/>
  <c r="H396" i="20"/>
  <c r="H186" i="18"/>
  <c r="BO186" i="18"/>
  <c r="AU186" i="18"/>
  <c r="AI187" i="18" s="1"/>
  <c r="BL186" i="18"/>
  <c r="BN186" i="18"/>
  <c r="J186" i="18"/>
  <c r="BQ186" i="18"/>
  <c r="AW186" i="18"/>
  <c r="AK187" i="18" s="1"/>
  <c r="AU186" i="17"/>
  <c r="AI187" i="17" s="1"/>
  <c r="BO186" i="17"/>
  <c r="H186" i="17"/>
  <c r="BL186" i="17"/>
  <c r="AV186" i="18"/>
  <c r="AJ187" i="18" s="1"/>
  <c r="BP186" i="18"/>
  <c r="I186" i="18"/>
  <c r="BM186" i="18"/>
  <c r="BQ186" i="17"/>
  <c r="BN186" i="17"/>
  <c r="J186" i="17"/>
  <c r="AW186" i="17"/>
  <c r="AK187" i="17" s="1"/>
  <c r="BM186" i="17"/>
  <c r="I186" i="17"/>
  <c r="BP186" i="17"/>
  <c r="AV186" i="17"/>
  <c r="AJ187" i="17" s="1"/>
  <c r="BC185" i="13"/>
  <c r="AV185" i="13"/>
  <c r="AY185" i="13" s="1"/>
  <c r="AI185" i="13"/>
  <c r="AR185" i="13" s="1"/>
  <c r="I185" i="13"/>
  <c r="BP185" i="13"/>
  <c r="BM185" i="13"/>
  <c r="S185" i="13"/>
  <c r="AB186" i="13" s="1"/>
  <c r="M185" i="13"/>
  <c r="G396" i="7"/>
  <c r="I396" i="7"/>
  <c r="K396" i="7"/>
  <c r="H396" i="7"/>
  <c r="J396" i="7"/>
  <c r="AY186" i="18" l="1"/>
  <c r="BB186" i="18" s="1"/>
  <c r="L396" i="20"/>
  <c r="G296" i="12" s="1"/>
  <c r="AZ186" i="17"/>
  <c r="BC186" i="17" s="1"/>
  <c r="AX186" i="17"/>
  <c r="BA186" i="17" s="1"/>
  <c r="L396" i="19"/>
  <c r="G296" i="15" s="1"/>
  <c r="Q186" i="18"/>
  <c r="Z187" i="18" s="1"/>
  <c r="BR186" i="18"/>
  <c r="BS187" i="18" s="1"/>
  <c r="K186" i="18"/>
  <c r="N186" i="18" s="1"/>
  <c r="L186" i="18"/>
  <c r="O186" i="18" s="1"/>
  <c r="R186" i="18"/>
  <c r="AA187" i="18" s="1"/>
  <c r="K186" i="17"/>
  <c r="N186" i="17" s="1"/>
  <c r="Q186" i="17"/>
  <c r="Z187" i="17" s="1"/>
  <c r="BR186" i="17"/>
  <c r="BS187" i="17" s="1"/>
  <c r="AY186" i="17"/>
  <c r="BB186" i="17" s="1"/>
  <c r="AZ186" i="18"/>
  <c r="BC186" i="18" s="1"/>
  <c r="L186" i="17"/>
  <c r="O186" i="17" s="1"/>
  <c r="R186" i="17"/>
  <c r="AA187" i="17" s="1"/>
  <c r="S186" i="17"/>
  <c r="AB187" i="17" s="1"/>
  <c r="M186" i="17"/>
  <c r="P186" i="17" s="1"/>
  <c r="M186" i="18"/>
  <c r="P186" i="18" s="1"/>
  <c r="S186" i="18"/>
  <c r="AB187" i="18" s="1"/>
  <c r="AX186" i="18"/>
  <c r="BA186" i="18" s="1"/>
  <c r="BW185" i="13"/>
  <c r="BB185" i="13"/>
  <c r="AU185" i="13"/>
  <c r="AX185" i="13" s="1"/>
  <c r="BO185" i="13"/>
  <c r="H185" i="13"/>
  <c r="BL185" i="13"/>
  <c r="R185" i="13"/>
  <c r="AA186" i="13" s="1"/>
  <c r="L185" i="13"/>
  <c r="P185" i="13"/>
  <c r="L396" i="7"/>
  <c r="F397" i="7" l="1"/>
  <c r="F397" i="19"/>
  <c r="BD186" i="18"/>
  <c r="BH187" i="17"/>
  <c r="BH187" i="18"/>
  <c r="H296" i="12"/>
  <c r="I296" i="12" s="1"/>
  <c r="H296" i="15"/>
  <c r="I296" i="15" s="1"/>
  <c r="G296" i="16"/>
  <c r="H296" i="16" s="1"/>
  <c r="I296" i="16" s="1"/>
  <c r="BV185" i="13"/>
  <c r="BA185" i="13"/>
  <c r="BD185" i="13" s="1"/>
  <c r="BD185" i="17" s="1"/>
  <c r="AK186" i="13"/>
  <c r="AT186" i="13" s="1"/>
  <c r="K185" i="13"/>
  <c r="Q185" i="13"/>
  <c r="Z186" i="13" s="1"/>
  <c r="F396" i="20" s="1"/>
  <c r="BR185" i="13"/>
  <c r="BS186" i="13" s="1"/>
  <c r="O185" i="13"/>
  <c r="BU186" i="18" l="1"/>
  <c r="AR187" i="18" s="1"/>
  <c r="BW186" i="18"/>
  <c r="AT187" i="18" s="1"/>
  <c r="BV186" i="18"/>
  <c r="AS187" i="18" s="1"/>
  <c r="BU186" i="17"/>
  <c r="AR187" i="17" s="1"/>
  <c r="BV186" i="17"/>
  <c r="AS187" i="17" s="1"/>
  <c r="BW186" i="17"/>
  <c r="AT187" i="17" s="1"/>
  <c r="J297" i="16"/>
  <c r="J297" i="15"/>
  <c r="BU185" i="13"/>
  <c r="J297" i="12"/>
  <c r="AW186" i="13"/>
  <c r="AZ186" i="13" s="1"/>
  <c r="AJ186" i="13"/>
  <c r="AS186" i="13" s="1"/>
  <c r="J186" i="13"/>
  <c r="BN186" i="13"/>
  <c r="BQ186" i="13"/>
  <c r="N185" i="13"/>
  <c r="BH186" i="13"/>
  <c r="J397" i="19" l="1"/>
  <c r="G397" i="19"/>
  <c r="H397" i="19"/>
  <c r="I397" i="19"/>
  <c r="K397" i="19"/>
  <c r="I397" i="20"/>
  <c r="H397" i="20"/>
  <c r="K397" i="20"/>
  <c r="J397" i="20"/>
  <c r="G397" i="20"/>
  <c r="BQ187" i="18"/>
  <c r="J187" i="18"/>
  <c r="AW187" i="18"/>
  <c r="AK188" i="18" s="1"/>
  <c r="BN187" i="18"/>
  <c r="H187" i="18"/>
  <c r="BL187" i="18"/>
  <c r="BO187" i="18"/>
  <c r="AU187" i="18"/>
  <c r="AI188" i="18" s="1"/>
  <c r="J187" i="17"/>
  <c r="AW187" i="17"/>
  <c r="AK188" i="17" s="1"/>
  <c r="BN187" i="17"/>
  <c r="BQ187" i="17"/>
  <c r="BL187" i="17"/>
  <c r="H187" i="17"/>
  <c r="BO187" i="17"/>
  <c r="AU187" i="17"/>
  <c r="AI188" i="17" s="1"/>
  <c r="BP187" i="18"/>
  <c r="BM187" i="18"/>
  <c r="I187" i="18"/>
  <c r="AV187" i="18"/>
  <c r="AJ188" i="18" s="1"/>
  <c r="AV187" i="17"/>
  <c r="AJ188" i="17" s="1"/>
  <c r="I187" i="17"/>
  <c r="BP187" i="17"/>
  <c r="BM187" i="17"/>
  <c r="BC186" i="13"/>
  <c r="AV186" i="13"/>
  <c r="AY186" i="13" s="1"/>
  <c r="AI186" i="13"/>
  <c r="AR186" i="13" s="1"/>
  <c r="BP186" i="13"/>
  <c r="I186" i="13"/>
  <c r="BM186" i="13"/>
  <c r="S186" i="13"/>
  <c r="AB187" i="13" s="1"/>
  <c r="M186" i="13"/>
  <c r="I397" i="7"/>
  <c r="J397" i="7"/>
  <c r="G397" i="7"/>
  <c r="H397" i="7"/>
  <c r="K397" i="7"/>
  <c r="AY187" i="17" l="1"/>
  <c r="BB187" i="17" s="1"/>
  <c r="AX187" i="17"/>
  <c r="BA187" i="17" s="1"/>
  <c r="L397" i="19"/>
  <c r="G297" i="15" s="1"/>
  <c r="AX187" i="18"/>
  <c r="BA187" i="18" s="1"/>
  <c r="L397" i="20"/>
  <c r="G297" i="12" s="1"/>
  <c r="K187" i="17"/>
  <c r="N187" i="17" s="1"/>
  <c r="Q187" i="17"/>
  <c r="Z188" i="17" s="1"/>
  <c r="BR187" i="17"/>
  <c r="BS188" i="17" s="1"/>
  <c r="BR187" i="18"/>
  <c r="BS188" i="18" s="1"/>
  <c r="Q187" i="18"/>
  <c r="Z188" i="18" s="1"/>
  <c r="K187" i="18"/>
  <c r="N187" i="18" s="1"/>
  <c r="S187" i="18"/>
  <c r="AB188" i="18" s="1"/>
  <c r="M187" i="18"/>
  <c r="P187" i="18" s="1"/>
  <c r="AY187" i="18"/>
  <c r="BB187" i="18" s="1"/>
  <c r="R187" i="17"/>
  <c r="AA188" i="17" s="1"/>
  <c r="L187" i="17"/>
  <c r="O187" i="17" s="1"/>
  <c r="L187" i="18"/>
  <c r="O187" i="18" s="1"/>
  <c r="R187" i="18"/>
  <c r="AA188" i="18" s="1"/>
  <c r="AZ187" i="17"/>
  <c r="BC187" i="17" s="1"/>
  <c r="S187" i="17"/>
  <c r="AB188" i="17" s="1"/>
  <c r="M187" i="17"/>
  <c r="P187" i="17" s="1"/>
  <c r="AZ187" i="18"/>
  <c r="BC187" i="18" s="1"/>
  <c r="BW186" i="13"/>
  <c r="BB186" i="13"/>
  <c r="AU186" i="13"/>
  <c r="AX186" i="13" s="1"/>
  <c r="L397" i="7"/>
  <c r="BO186" i="13"/>
  <c r="H186" i="13"/>
  <c r="BL186" i="13"/>
  <c r="L186" i="13"/>
  <c r="R186" i="13"/>
  <c r="AA187" i="13" s="1"/>
  <c r="P186" i="13"/>
  <c r="F398" i="7" l="1"/>
  <c r="F398" i="19"/>
  <c r="BD187" i="18"/>
  <c r="BH188" i="18"/>
  <c r="BH188" i="17"/>
  <c r="G297" i="16"/>
  <c r="H297" i="16" s="1"/>
  <c r="I297" i="16" s="1"/>
  <c r="H297" i="15"/>
  <c r="I297" i="15" s="1"/>
  <c r="BV186" i="13"/>
  <c r="H297" i="12"/>
  <c r="I297" i="12" s="1"/>
  <c r="BA186" i="13"/>
  <c r="BD186" i="13" s="1"/>
  <c r="BD186" i="17" s="1"/>
  <c r="AK187" i="13"/>
  <c r="AT187" i="13" s="1"/>
  <c r="O186" i="13"/>
  <c r="Q186" i="13"/>
  <c r="Z187" i="13" s="1"/>
  <c r="F397" i="20" s="1"/>
  <c r="K186" i="13"/>
  <c r="BR186" i="13"/>
  <c r="BS187" i="13" s="1"/>
  <c r="BU187" i="18" l="1"/>
  <c r="AR188" i="18" s="1"/>
  <c r="BV187" i="18"/>
  <c r="AS188" i="18" s="1"/>
  <c r="BW187" i="18"/>
  <c r="AT188" i="18" s="1"/>
  <c r="BU187" i="17"/>
  <c r="AR188" i="17" s="1"/>
  <c r="BV187" i="17"/>
  <c r="AS188" i="17" s="1"/>
  <c r="BW187" i="17"/>
  <c r="AT188" i="17" s="1"/>
  <c r="J298" i="16"/>
  <c r="J298" i="15"/>
  <c r="BU186" i="13"/>
  <c r="J298" i="12"/>
  <c r="AW187" i="13"/>
  <c r="AZ187" i="13" s="1"/>
  <c r="AJ187" i="13"/>
  <c r="AS187" i="13" s="1"/>
  <c r="BQ187" i="13"/>
  <c r="J187" i="13"/>
  <c r="BN187" i="13"/>
  <c r="N186" i="13"/>
  <c r="BH187" i="13"/>
  <c r="K398" i="19" l="1"/>
  <c r="J398" i="19"/>
  <c r="G398" i="19"/>
  <c r="H398" i="19"/>
  <c r="I398" i="19"/>
  <c r="H398" i="20"/>
  <c r="G398" i="20"/>
  <c r="K398" i="20"/>
  <c r="I398" i="20"/>
  <c r="J398" i="20"/>
  <c r="H188" i="18"/>
  <c r="AU188" i="18"/>
  <c r="AI189" i="18" s="1"/>
  <c r="BO188" i="18"/>
  <c r="BL188" i="18"/>
  <c r="BL188" i="17"/>
  <c r="BO188" i="17"/>
  <c r="H188" i="17"/>
  <c r="AU188" i="17"/>
  <c r="AI189" i="17" s="1"/>
  <c r="BN188" i="17"/>
  <c r="AW188" i="17"/>
  <c r="AK189" i="17" s="1"/>
  <c r="J188" i="17"/>
  <c r="BQ188" i="17"/>
  <c r="AW188" i="18"/>
  <c r="AK189" i="18" s="1"/>
  <c r="BN188" i="18"/>
  <c r="J188" i="18"/>
  <c r="BQ188" i="18"/>
  <c r="BM188" i="18"/>
  <c r="AV188" i="18"/>
  <c r="AJ189" i="18" s="1"/>
  <c r="BP188" i="18"/>
  <c r="I188" i="18"/>
  <c r="AV188" i="17"/>
  <c r="AJ189" i="17" s="1"/>
  <c r="BP188" i="17"/>
  <c r="I188" i="17"/>
  <c r="BM188" i="17"/>
  <c r="BC187" i="13"/>
  <c r="AV187" i="13"/>
  <c r="AY187" i="13" s="1"/>
  <c r="AI187" i="13"/>
  <c r="AR187" i="13" s="1"/>
  <c r="BP187" i="13"/>
  <c r="I187" i="13"/>
  <c r="BM187" i="13"/>
  <c r="M187" i="13"/>
  <c r="S187" i="13"/>
  <c r="AB188" i="13" s="1"/>
  <c r="I398" i="7"/>
  <c r="G398" i="7"/>
  <c r="H398" i="7"/>
  <c r="K398" i="7"/>
  <c r="J398" i="7"/>
  <c r="AY188" i="17" l="1"/>
  <c r="BB188" i="17" s="1"/>
  <c r="AZ188" i="18"/>
  <c r="BC188" i="18" s="1"/>
  <c r="AY188" i="18"/>
  <c r="BB188" i="18" s="1"/>
  <c r="L398" i="20"/>
  <c r="G298" i="12" s="1"/>
  <c r="L398" i="19"/>
  <c r="G298" i="15" s="1"/>
  <c r="S188" i="17"/>
  <c r="AB189" i="17" s="1"/>
  <c r="M188" i="17"/>
  <c r="P188" i="17" s="1"/>
  <c r="BR188" i="17"/>
  <c r="BS189" i="17" s="1"/>
  <c r="Q188" i="17"/>
  <c r="Z189" i="17" s="1"/>
  <c r="K188" i="17"/>
  <c r="N188" i="17" s="1"/>
  <c r="K188" i="18"/>
  <c r="N188" i="18" s="1"/>
  <c r="Q188" i="18"/>
  <c r="Z189" i="18" s="1"/>
  <c r="BR188" i="18"/>
  <c r="BS189" i="18" s="1"/>
  <c r="S188" i="18"/>
  <c r="AB189" i="18" s="1"/>
  <c r="M188" i="18"/>
  <c r="P188" i="18" s="1"/>
  <c r="AX188" i="17"/>
  <c r="BA188" i="17" s="1"/>
  <c r="AZ188" i="17"/>
  <c r="BC188" i="17" s="1"/>
  <c r="R188" i="17"/>
  <c r="AA189" i="17" s="1"/>
  <c r="L188" i="17"/>
  <c r="O188" i="17" s="1"/>
  <c r="R188" i="18"/>
  <c r="AA189" i="18" s="1"/>
  <c r="L188" i="18"/>
  <c r="O188" i="18" s="1"/>
  <c r="AX188" i="18"/>
  <c r="BA188" i="18" s="1"/>
  <c r="BW187" i="13"/>
  <c r="BB187" i="13"/>
  <c r="AU187" i="13"/>
  <c r="AX187" i="13" s="1"/>
  <c r="BO187" i="13"/>
  <c r="H187" i="13"/>
  <c r="BR187" i="13" s="1"/>
  <c r="BS188" i="13" s="1"/>
  <c r="BL187" i="13"/>
  <c r="R187" i="13"/>
  <c r="AA188" i="13" s="1"/>
  <c r="L187" i="13"/>
  <c r="P187" i="13"/>
  <c r="L398" i="7"/>
  <c r="F399" i="7" l="1"/>
  <c r="F399" i="19"/>
  <c r="BD188" i="18"/>
  <c r="BH189" i="18"/>
  <c r="BH189" i="17"/>
  <c r="H298" i="12"/>
  <c r="I298" i="12" s="1"/>
  <c r="G298" i="16"/>
  <c r="H298" i="16" s="1"/>
  <c r="I298" i="16" s="1"/>
  <c r="H298" i="15"/>
  <c r="I298" i="15" s="1"/>
  <c r="BV187" i="13"/>
  <c r="BA187" i="13"/>
  <c r="BD187" i="13" s="1"/>
  <c r="BD187" i="17" s="1"/>
  <c r="AK188" i="13"/>
  <c r="AT188" i="13" s="1"/>
  <c r="O187" i="13"/>
  <c r="Q187" i="13"/>
  <c r="Z188" i="13" s="1"/>
  <c r="F398" i="20" s="1"/>
  <c r="K187" i="13"/>
  <c r="BV188" i="18" l="1"/>
  <c r="AS189" i="18" s="1"/>
  <c r="BW188" i="18"/>
  <c r="AT189" i="18" s="1"/>
  <c r="BU188" i="18"/>
  <c r="AR189" i="18" s="1"/>
  <c r="BV188" i="17"/>
  <c r="AS189" i="17" s="1"/>
  <c r="BW188" i="17"/>
  <c r="AT189" i="17" s="1"/>
  <c r="BU188" i="17"/>
  <c r="AR189" i="17" s="1"/>
  <c r="J299" i="16"/>
  <c r="J299" i="15"/>
  <c r="BU187" i="13"/>
  <c r="J299" i="12"/>
  <c r="AW188" i="13"/>
  <c r="AZ188" i="13" s="1"/>
  <c r="AJ188" i="13"/>
  <c r="AS188" i="13" s="1"/>
  <c r="J188" i="13"/>
  <c r="BN188" i="13"/>
  <c r="BQ188" i="13"/>
  <c r="N187" i="13"/>
  <c r="BH188" i="13"/>
  <c r="H399" i="20" l="1"/>
  <c r="K399" i="20"/>
  <c r="J399" i="20"/>
  <c r="G399" i="20"/>
  <c r="I399" i="20"/>
  <c r="I399" i="19"/>
  <c r="G399" i="19"/>
  <c r="J399" i="19"/>
  <c r="H399" i="19"/>
  <c r="K399" i="19"/>
  <c r="H189" i="18"/>
  <c r="BL189" i="18"/>
  <c r="BO189" i="18"/>
  <c r="AU189" i="18"/>
  <c r="AI190" i="18" s="1"/>
  <c r="BQ189" i="17"/>
  <c r="J189" i="17"/>
  <c r="AW189" i="17"/>
  <c r="AK190" i="17" s="1"/>
  <c r="BN189" i="17"/>
  <c r="H189" i="17"/>
  <c r="BL189" i="17"/>
  <c r="AU189" i="17"/>
  <c r="AI190" i="17" s="1"/>
  <c r="BO189" i="17"/>
  <c r="BM189" i="18"/>
  <c r="AV189" i="18"/>
  <c r="AJ190" i="18" s="1"/>
  <c r="BP189" i="18"/>
  <c r="I189" i="18"/>
  <c r="J189" i="18"/>
  <c r="BQ189" i="18"/>
  <c r="BN189" i="18"/>
  <c r="AW189" i="18"/>
  <c r="AK190" i="18" s="1"/>
  <c r="BM189" i="17"/>
  <c r="BP189" i="17"/>
  <c r="I189" i="17"/>
  <c r="AV189" i="17"/>
  <c r="AJ190" i="17" s="1"/>
  <c r="BC188" i="13"/>
  <c r="AV188" i="13"/>
  <c r="AY188" i="13" s="1"/>
  <c r="AI188" i="13"/>
  <c r="AR188" i="13" s="1"/>
  <c r="BP188" i="13"/>
  <c r="I188" i="13"/>
  <c r="BM188" i="13"/>
  <c r="I399" i="7"/>
  <c r="K399" i="7"/>
  <c r="G399" i="7"/>
  <c r="J399" i="7"/>
  <c r="H399" i="7"/>
  <c r="M188" i="13"/>
  <c r="S188" i="13"/>
  <c r="AB189" i="13" s="1"/>
  <c r="AX189" i="18" l="1"/>
  <c r="BA189" i="18" s="1"/>
  <c r="L399" i="20"/>
  <c r="G299" i="12" s="1"/>
  <c r="AZ189" i="18"/>
  <c r="BC189" i="18" s="1"/>
  <c r="L399" i="19"/>
  <c r="G299" i="15" s="1"/>
  <c r="AY189" i="17"/>
  <c r="BB189" i="17" s="1"/>
  <c r="Q189" i="17"/>
  <c r="Z190" i="17" s="1"/>
  <c r="K189" i="17"/>
  <c r="N189" i="17" s="1"/>
  <c r="BR189" i="17"/>
  <c r="BS190" i="17" s="1"/>
  <c r="S189" i="17"/>
  <c r="AB190" i="17" s="1"/>
  <c r="M189" i="17"/>
  <c r="P189" i="17" s="1"/>
  <c r="AX189" i="17"/>
  <c r="BA189" i="17" s="1"/>
  <c r="S189" i="18"/>
  <c r="AB190" i="18" s="1"/>
  <c r="M189" i="18"/>
  <c r="P189" i="18" s="1"/>
  <c r="Q189" i="18"/>
  <c r="Z190" i="18" s="1"/>
  <c r="K189" i="18"/>
  <c r="N189" i="18" s="1"/>
  <c r="BR189" i="18"/>
  <c r="BS190" i="18" s="1"/>
  <c r="L189" i="17"/>
  <c r="O189" i="17" s="1"/>
  <c r="R189" i="17"/>
  <c r="AA190" i="17" s="1"/>
  <c r="R189" i="18"/>
  <c r="AA190" i="18" s="1"/>
  <c r="L189" i="18"/>
  <c r="O189" i="18" s="1"/>
  <c r="AY189" i="18"/>
  <c r="BB189" i="18" s="1"/>
  <c r="AZ189" i="17"/>
  <c r="BC189" i="17" s="1"/>
  <c r="BW188" i="13"/>
  <c r="BB188" i="13"/>
  <c r="AU188" i="13"/>
  <c r="AX188" i="13" s="1"/>
  <c r="P188" i="13"/>
  <c r="L399" i="7"/>
  <c r="H188" i="13"/>
  <c r="BO188" i="13"/>
  <c r="BL188" i="13"/>
  <c r="L188" i="13"/>
  <c r="R188" i="13"/>
  <c r="AA189" i="13" s="1"/>
  <c r="F400" i="7" l="1"/>
  <c r="F400" i="19"/>
  <c r="BD189" i="18"/>
  <c r="BH190" i="17"/>
  <c r="BH190" i="18"/>
  <c r="H299" i="12"/>
  <c r="I299" i="12" s="1"/>
  <c r="H299" i="15"/>
  <c r="I299" i="15" s="1"/>
  <c r="G299" i="16"/>
  <c r="H299" i="16" s="1"/>
  <c r="I299" i="16" s="1"/>
  <c r="BV188" i="13"/>
  <c r="BA188" i="13"/>
  <c r="BD188" i="13" s="1"/>
  <c r="BD188" i="17" s="1"/>
  <c r="AK189" i="13"/>
  <c r="AT189" i="13" s="1"/>
  <c r="O188" i="13"/>
  <c r="Q188" i="13"/>
  <c r="Z189" i="13" s="1"/>
  <c r="F399" i="20" s="1"/>
  <c r="K188" i="13"/>
  <c r="BR188" i="13"/>
  <c r="BS189" i="13" s="1"/>
  <c r="BW189" i="18" l="1"/>
  <c r="AT190" i="18" s="1"/>
  <c r="BV189" i="18"/>
  <c r="AS190" i="18" s="1"/>
  <c r="BU189" i="18"/>
  <c r="AR190" i="18" s="1"/>
  <c r="BW189" i="17"/>
  <c r="AT190" i="17" s="1"/>
  <c r="BU189" i="17"/>
  <c r="AR190" i="17" s="1"/>
  <c r="BV189" i="17"/>
  <c r="AS190" i="17" s="1"/>
  <c r="J300" i="15"/>
  <c r="J300" i="16"/>
  <c r="BU188" i="13"/>
  <c r="J300" i="12"/>
  <c r="AW189" i="13"/>
  <c r="AZ189" i="13" s="1"/>
  <c r="AJ189" i="13"/>
  <c r="AS189" i="13" s="1"/>
  <c r="BH189" i="13"/>
  <c r="BQ189" i="13"/>
  <c r="J189" i="13"/>
  <c r="BN189" i="13"/>
  <c r="N188" i="13"/>
  <c r="G400" i="20" l="1"/>
  <c r="H400" i="20"/>
  <c r="K400" i="20"/>
  <c r="I400" i="20"/>
  <c r="J400" i="20"/>
  <c r="J400" i="19"/>
  <c r="I400" i="19"/>
  <c r="G400" i="19"/>
  <c r="K400" i="19"/>
  <c r="H400" i="19"/>
  <c r="J190" i="18"/>
  <c r="BN190" i="18"/>
  <c r="BQ190" i="18"/>
  <c r="AW190" i="18"/>
  <c r="AK191" i="18" s="1"/>
  <c r="BL190" i="17"/>
  <c r="H190" i="17"/>
  <c r="BO190" i="17"/>
  <c r="AU190" i="17"/>
  <c r="AI191" i="17" s="1"/>
  <c r="BQ190" i="17"/>
  <c r="AW190" i="17"/>
  <c r="AK191" i="17" s="1"/>
  <c r="J190" i="17"/>
  <c r="BN190" i="17"/>
  <c r="BL190" i="18"/>
  <c r="AU190" i="18"/>
  <c r="AI191" i="18" s="1"/>
  <c r="BO190" i="18"/>
  <c r="H190" i="18"/>
  <c r="AV190" i="18"/>
  <c r="AJ191" i="18" s="1"/>
  <c r="BM190" i="18"/>
  <c r="I190" i="18"/>
  <c r="BP190" i="18"/>
  <c r="AV190" i="17"/>
  <c r="AJ191" i="17" s="1"/>
  <c r="BM190" i="17"/>
  <c r="I190" i="17"/>
  <c r="BP190" i="17"/>
  <c r="BC189" i="13"/>
  <c r="AV189" i="13"/>
  <c r="AY189" i="13" s="1"/>
  <c r="AI189" i="13"/>
  <c r="AR189" i="13" s="1"/>
  <c r="S189" i="13"/>
  <c r="AB190" i="13" s="1"/>
  <c r="M189" i="13"/>
  <c r="BP189" i="13"/>
  <c r="I189" i="13"/>
  <c r="BM189" i="13"/>
  <c r="I400" i="7"/>
  <c r="J400" i="7"/>
  <c r="G400" i="7"/>
  <c r="K400" i="7"/>
  <c r="H400" i="7"/>
  <c r="AY190" i="17" l="1"/>
  <c r="BB190" i="17" s="1"/>
  <c r="AZ190" i="17"/>
  <c r="BC190" i="17" s="1"/>
  <c r="L400" i="19"/>
  <c r="G300" i="15" s="1"/>
  <c r="L400" i="20"/>
  <c r="G300" i="12" s="1"/>
  <c r="M190" i="17"/>
  <c r="P190" i="17" s="1"/>
  <c r="S190" i="17"/>
  <c r="AB191" i="17" s="1"/>
  <c r="AX190" i="17"/>
  <c r="BA190" i="17" s="1"/>
  <c r="AZ190" i="18"/>
  <c r="BC190" i="18" s="1"/>
  <c r="S190" i="18"/>
  <c r="AB191" i="18" s="1"/>
  <c r="M190" i="18"/>
  <c r="P190" i="18" s="1"/>
  <c r="L190" i="18"/>
  <c r="O190" i="18" s="1"/>
  <c r="R190" i="18"/>
  <c r="AA191" i="18" s="1"/>
  <c r="Q190" i="18"/>
  <c r="Z191" i="18" s="1"/>
  <c r="K190" i="18"/>
  <c r="N190" i="18" s="1"/>
  <c r="BR190" i="18"/>
  <c r="BS191" i="18" s="1"/>
  <c r="Q190" i="17"/>
  <c r="Z191" i="17" s="1"/>
  <c r="BR190" i="17"/>
  <c r="BS191" i="17" s="1"/>
  <c r="K190" i="17"/>
  <c r="N190" i="17" s="1"/>
  <c r="R190" i="17"/>
  <c r="AA191" i="17" s="1"/>
  <c r="L190" i="17"/>
  <c r="O190" i="17" s="1"/>
  <c r="AY190" i="18"/>
  <c r="BB190" i="18" s="1"/>
  <c r="AX190" i="18"/>
  <c r="BA190" i="18" s="1"/>
  <c r="BW189" i="13"/>
  <c r="BB189" i="13"/>
  <c r="AU189" i="13"/>
  <c r="AX189" i="13" s="1"/>
  <c r="H189" i="13"/>
  <c r="BO189" i="13"/>
  <c r="BL189" i="13"/>
  <c r="R189" i="13"/>
  <c r="AA190" i="13" s="1"/>
  <c r="L189" i="13"/>
  <c r="L400" i="7"/>
  <c r="P189" i="13"/>
  <c r="F401" i="7" l="1"/>
  <c r="F401" i="19"/>
  <c r="BH191" i="17"/>
  <c r="BH191" i="18"/>
  <c r="BD190" i="18"/>
  <c r="H300" i="12"/>
  <c r="I300" i="12" s="1"/>
  <c r="H300" i="15"/>
  <c r="I300" i="15" s="1"/>
  <c r="G300" i="16"/>
  <c r="H300" i="16" s="1"/>
  <c r="I300" i="16" s="1"/>
  <c r="BV189" i="13"/>
  <c r="BA189" i="13"/>
  <c r="BD189" i="13" s="1"/>
  <c r="BD189" i="17" s="1"/>
  <c r="AK190" i="13"/>
  <c r="AT190" i="13" s="1"/>
  <c r="O189" i="13"/>
  <c r="K189" i="13"/>
  <c r="Q189" i="13"/>
  <c r="Z190" i="13" s="1"/>
  <c r="F400" i="20" s="1"/>
  <c r="BR189" i="13"/>
  <c r="BS190" i="13" s="1"/>
  <c r="BU190" i="18" l="1"/>
  <c r="AR191" i="18" s="1"/>
  <c r="BV190" i="18"/>
  <c r="AS191" i="18" s="1"/>
  <c r="BW190" i="18"/>
  <c r="AT191" i="18" s="1"/>
  <c r="BU190" i="17"/>
  <c r="AR191" i="17" s="1"/>
  <c r="BV190" i="17"/>
  <c r="AS191" i="17" s="1"/>
  <c r="BW190" i="17"/>
  <c r="AT191" i="17" s="1"/>
  <c r="J301" i="15"/>
  <c r="J301" i="16"/>
  <c r="BU189" i="13"/>
  <c r="J301" i="12"/>
  <c r="AW190" i="13"/>
  <c r="AZ190" i="13" s="1"/>
  <c r="AJ190" i="13"/>
  <c r="AS190" i="13" s="1"/>
  <c r="BH190" i="13"/>
  <c r="N189" i="13"/>
  <c r="J190" i="13"/>
  <c r="BN190" i="13"/>
  <c r="BQ190" i="13"/>
  <c r="G401" i="20" l="1"/>
  <c r="K401" i="20"/>
  <c r="H401" i="20"/>
  <c r="I401" i="20"/>
  <c r="J401" i="20"/>
  <c r="K401" i="19"/>
  <c r="J401" i="19"/>
  <c r="H401" i="19"/>
  <c r="G401" i="19"/>
  <c r="I401" i="19"/>
  <c r="AW191" i="18"/>
  <c r="AK192" i="18" s="1"/>
  <c r="BN191" i="18"/>
  <c r="BQ191" i="18"/>
  <c r="J191" i="18"/>
  <c r="BO191" i="17"/>
  <c r="BL191" i="17"/>
  <c r="H191" i="17"/>
  <c r="AU191" i="17"/>
  <c r="AI192" i="17" s="1"/>
  <c r="J191" i="17"/>
  <c r="AW191" i="17"/>
  <c r="AK192" i="17" s="1"/>
  <c r="BN191" i="17"/>
  <c r="BQ191" i="17"/>
  <c r="I191" i="18"/>
  <c r="BP191" i="18"/>
  <c r="AV191" i="18"/>
  <c r="AJ192" i="18" s="1"/>
  <c r="BM191" i="18"/>
  <c r="H191" i="18"/>
  <c r="BL191" i="18"/>
  <c r="BO191" i="18"/>
  <c r="AU191" i="18"/>
  <c r="AI192" i="18" s="1"/>
  <c r="BP191" i="17"/>
  <c r="I191" i="17"/>
  <c r="BM191" i="17"/>
  <c r="AV191" i="17"/>
  <c r="AJ192" i="17" s="1"/>
  <c r="BC190" i="13"/>
  <c r="AV190" i="13"/>
  <c r="AY190" i="13" s="1"/>
  <c r="AI190" i="13"/>
  <c r="AR190" i="13" s="1"/>
  <c r="S190" i="13"/>
  <c r="AB191" i="13" s="1"/>
  <c r="M190" i="13"/>
  <c r="G401" i="7"/>
  <c r="I401" i="7"/>
  <c r="K401" i="7"/>
  <c r="H401" i="7"/>
  <c r="J401" i="7"/>
  <c r="I190" i="13"/>
  <c r="BP190" i="13"/>
  <c r="BM190" i="13"/>
  <c r="L401" i="20" l="1"/>
  <c r="G301" i="12" s="1"/>
  <c r="L401" i="19"/>
  <c r="G301" i="15" s="1"/>
  <c r="S191" i="18"/>
  <c r="AB192" i="18" s="1"/>
  <c r="M191" i="18"/>
  <c r="P191" i="18" s="1"/>
  <c r="K191" i="18"/>
  <c r="N191" i="18" s="1"/>
  <c r="Q191" i="18"/>
  <c r="Z192" i="18" s="1"/>
  <c r="BR191" i="18"/>
  <c r="BS192" i="18" s="1"/>
  <c r="AX191" i="18"/>
  <c r="BA191" i="18" s="1"/>
  <c r="AY191" i="17"/>
  <c r="BB191" i="17" s="1"/>
  <c r="AX191" i="17"/>
  <c r="BA191" i="17" s="1"/>
  <c r="AZ191" i="18"/>
  <c r="BC191" i="18" s="1"/>
  <c r="R191" i="18"/>
  <c r="AA192" i="18" s="1"/>
  <c r="L191" i="18"/>
  <c r="O191" i="18" s="1"/>
  <c r="L191" i="17"/>
  <c r="O191" i="17" s="1"/>
  <c r="R191" i="17"/>
  <c r="AA192" i="17" s="1"/>
  <c r="S191" i="17"/>
  <c r="AB192" i="17" s="1"/>
  <c r="M191" i="17"/>
  <c r="P191" i="17" s="1"/>
  <c r="Q191" i="17"/>
  <c r="Z192" i="17" s="1"/>
  <c r="K191" i="17"/>
  <c r="N191" i="17" s="1"/>
  <c r="BR191" i="17"/>
  <c r="BS192" i="17" s="1"/>
  <c r="AY191" i="18"/>
  <c r="BB191" i="18" s="1"/>
  <c r="AZ191" i="17"/>
  <c r="BC191" i="17" s="1"/>
  <c r="BW190" i="13"/>
  <c r="BB190" i="13"/>
  <c r="AU190" i="13"/>
  <c r="AX190" i="13" s="1"/>
  <c r="L401" i="7"/>
  <c r="R190" i="13"/>
  <c r="AA191" i="13" s="1"/>
  <c r="L190" i="13"/>
  <c r="BO190" i="13"/>
  <c r="H190" i="13"/>
  <c r="BL190" i="13"/>
  <c r="P190" i="13"/>
  <c r="F402" i="7" l="1"/>
  <c r="F402" i="19"/>
  <c r="BD191" i="18"/>
  <c r="BH192" i="17"/>
  <c r="BH192" i="18"/>
  <c r="G301" i="16"/>
  <c r="H301" i="16" s="1"/>
  <c r="I301" i="16" s="1"/>
  <c r="H301" i="15"/>
  <c r="I301" i="15" s="1"/>
  <c r="BV190" i="13"/>
  <c r="H301" i="12"/>
  <c r="I301" i="12" s="1"/>
  <c r="BA190" i="13"/>
  <c r="BD190" i="13" s="1"/>
  <c r="BD190" i="17" s="1"/>
  <c r="AK191" i="13"/>
  <c r="AT191" i="13" s="1"/>
  <c r="Q190" i="13"/>
  <c r="Z191" i="13" s="1"/>
  <c r="F401" i="20" s="1"/>
  <c r="K190" i="13"/>
  <c r="BR190" i="13"/>
  <c r="BS191" i="13" s="1"/>
  <c r="O190" i="13"/>
  <c r="BU191" i="18" l="1"/>
  <c r="AR192" i="18" s="1"/>
  <c r="BV191" i="18"/>
  <c r="AS192" i="18" s="1"/>
  <c r="BW191" i="18"/>
  <c r="AT192" i="18" s="1"/>
  <c r="BU191" i="17"/>
  <c r="AR192" i="17" s="1"/>
  <c r="BV191" i="17"/>
  <c r="AS192" i="17" s="1"/>
  <c r="BW191" i="17"/>
  <c r="AT192" i="17" s="1"/>
  <c r="J302" i="16"/>
  <c r="J302" i="15"/>
  <c r="BU190" i="13"/>
  <c r="J302" i="12"/>
  <c r="AW191" i="13"/>
  <c r="AZ191" i="13" s="1"/>
  <c r="AJ191" i="13"/>
  <c r="AS191" i="13" s="1"/>
  <c r="BQ191" i="13"/>
  <c r="J191" i="13"/>
  <c r="BN191" i="13"/>
  <c r="BH191" i="13"/>
  <c r="N190" i="13"/>
  <c r="H402" i="19" l="1"/>
  <c r="K402" i="19"/>
  <c r="J402" i="19"/>
  <c r="I402" i="19"/>
  <c r="G402" i="19"/>
  <c r="J402" i="20"/>
  <c r="K402" i="20"/>
  <c r="H402" i="20"/>
  <c r="G402" i="20"/>
  <c r="I402" i="20"/>
  <c r="BO192" i="18"/>
  <c r="AU192" i="18"/>
  <c r="AI193" i="18" s="1"/>
  <c r="BL192" i="18"/>
  <c r="H192" i="18"/>
  <c r="H192" i="17"/>
  <c r="BL192" i="17"/>
  <c r="BO192" i="17"/>
  <c r="AU192" i="17"/>
  <c r="AI193" i="17" s="1"/>
  <c r="AW192" i="17"/>
  <c r="AK193" i="17" s="1"/>
  <c r="J192" i="17"/>
  <c r="BN192" i="17"/>
  <c r="BQ192" i="17"/>
  <c r="I192" i="18"/>
  <c r="BM192" i="18"/>
  <c r="BP192" i="18"/>
  <c r="AV192" i="18"/>
  <c r="AJ193" i="18" s="1"/>
  <c r="AW192" i="18"/>
  <c r="AK193" i="18" s="1"/>
  <c r="BQ192" i="18"/>
  <c r="J192" i="18"/>
  <c r="BN192" i="18"/>
  <c r="BM192" i="17"/>
  <c r="BP192" i="17"/>
  <c r="AV192" i="17"/>
  <c r="AJ193" i="17" s="1"/>
  <c r="I192" i="17"/>
  <c r="BC191" i="13"/>
  <c r="AV191" i="13"/>
  <c r="AY191" i="13" s="1"/>
  <c r="AI191" i="13"/>
  <c r="AR191" i="13" s="1"/>
  <c r="BP191" i="13"/>
  <c r="I191" i="13"/>
  <c r="BM191" i="13"/>
  <c r="H402" i="7"/>
  <c r="K402" i="7"/>
  <c r="J402" i="7"/>
  <c r="I402" i="7"/>
  <c r="G402" i="7"/>
  <c r="M191" i="13"/>
  <c r="S191" i="13"/>
  <c r="AB192" i="13" s="1"/>
  <c r="AZ192" i="17" l="1"/>
  <c r="BC192" i="17" s="1"/>
  <c r="L402" i="19"/>
  <c r="G302" i="15" s="1"/>
  <c r="L402" i="20"/>
  <c r="G302" i="12" s="1"/>
  <c r="AX192" i="17"/>
  <c r="BA192" i="17" s="1"/>
  <c r="AX192" i="18"/>
  <c r="BA192" i="18" s="1"/>
  <c r="AZ192" i="18"/>
  <c r="BC192" i="18" s="1"/>
  <c r="L192" i="18"/>
  <c r="O192" i="18" s="1"/>
  <c r="R192" i="18"/>
  <c r="AA193" i="18" s="1"/>
  <c r="BR192" i="18"/>
  <c r="BS193" i="18" s="1"/>
  <c r="Q192" i="18"/>
  <c r="Z193" i="18" s="1"/>
  <c r="K192" i="18"/>
  <c r="N192" i="18" s="1"/>
  <c r="L192" i="17"/>
  <c r="O192" i="17" s="1"/>
  <c r="R192" i="17"/>
  <c r="AA193" i="17" s="1"/>
  <c r="K192" i="17"/>
  <c r="N192" i="17" s="1"/>
  <c r="BR192" i="17"/>
  <c r="BS193" i="17" s="1"/>
  <c r="Q192" i="17"/>
  <c r="Z193" i="17" s="1"/>
  <c r="AY192" i="17"/>
  <c r="BB192" i="17" s="1"/>
  <c r="M192" i="18"/>
  <c r="P192" i="18" s="1"/>
  <c r="S192" i="18"/>
  <c r="AB193" i="18" s="1"/>
  <c r="S192" i="17"/>
  <c r="AB193" i="17" s="1"/>
  <c r="M192" i="17"/>
  <c r="P192" i="17" s="1"/>
  <c r="AY192" i="18"/>
  <c r="BB192" i="18" s="1"/>
  <c r="BW191" i="13"/>
  <c r="BB191" i="13"/>
  <c r="AU191" i="13"/>
  <c r="AX191" i="13" s="1"/>
  <c r="L191" i="13"/>
  <c r="R191" i="13"/>
  <c r="AA192" i="13" s="1"/>
  <c r="BO191" i="13"/>
  <c r="H191" i="13"/>
  <c r="BL191" i="13"/>
  <c r="P191" i="13"/>
  <c r="L402" i="7"/>
  <c r="F403" i="7" l="1"/>
  <c r="F403" i="19"/>
  <c r="BH193" i="17"/>
  <c r="BD192" i="18"/>
  <c r="BH193" i="18"/>
  <c r="H302" i="12"/>
  <c r="I302" i="12" s="1"/>
  <c r="G302" i="16"/>
  <c r="H302" i="16" s="1"/>
  <c r="I302" i="16" s="1"/>
  <c r="H302" i="15"/>
  <c r="I302" i="15" s="1"/>
  <c r="BV191" i="13"/>
  <c r="BA191" i="13"/>
  <c r="BD191" i="13" s="1"/>
  <c r="BD191" i="17" s="1"/>
  <c r="AK192" i="13"/>
  <c r="AT192" i="13" s="1"/>
  <c r="O191" i="13"/>
  <c r="K191" i="13"/>
  <c r="BR191" i="13"/>
  <c r="BS192" i="13" s="1"/>
  <c r="Q191" i="13"/>
  <c r="Z192" i="13" s="1"/>
  <c r="F402" i="20" s="1"/>
  <c r="BV192" i="18" l="1"/>
  <c r="AS193" i="18" s="1"/>
  <c r="BW192" i="18"/>
  <c r="AT193" i="18" s="1"/>
  <c r="BU192" i="18"/>
  <c r="AR193" i="18" s="1"/>
  <c r="BV192" i="17"/>
  <c r="AS193" i="17" s="1"/>
  <c r="BW192" i="17"/>
  <c r="AT193" i="17" s="1"/>
  <c r="BU192" i="17"/>
  <c r="AR193" i="17" s="1"/>
  <c r="J303" i="16"/>
  <c r="J303" i="15"/>
  <c r="BU191" i="13"/>
  <c r="J303" i="12"/>
  <c r="AW192" i="13"/>
  <c r="AZ192" i="13" s="1"/>
  <c r="AJ192" i="13"/>
  <c r="AS192" i="13" s="1"/>
  <c r="N191" i="13"/>
  <c r="BH192" i="13"/>
  <c r="BQ192" i="13"/>
  <c r="J192" i="13"/>
  <c r="BN192" i="13"/>
  <c r="H403" i="19" l="1"/>
  <c r="I403" i="19"/>
  <c r="J403" i="19"/>
  <c r="K403" i="19"/>
  <c r="G403" i="19"/>
  <c r="H403" i="20"/>
  <c r="K403" i="20"/>
  <c r="G403" i="20"/>
  <c r="J403" i="20"/>
  <c r="I403" i="20"/>
  <c r="BL193" i="17"/>
  <c r="BO193" i="17"/>
  <c r="H193" i="17"/>
  <c r="AU193" i="17"/>
  <c r="AI194" i="17" s="1"/>
  <c r="BL193" i="18"/>
  <c r="BO193" i="18"/>
  <c r="H193" i="18"/>
  <c r="AU193" i="18"/>
  <c r="AI194" i="18" s="1"/>
  <c r="BN193" i="17"/>
  <c r="BQ193" i="17"/>
  <c r="J193" i="17"/>
  <c r="AW193" i="17"/>
  <c r="AK194" i="17" s="1"/>
  <c r="AW193" i="18"/>
  <c r="AK194" i="18" s="1"/>
  <c r="J193" i="18"/>
  <c r="BN193" i="18"/>
  <c r="BQ193" i="18"/>
  <c r="BM193" i="18"/>
  <c r="BP193" i="18"/>
  <c r="I193" i="18"/>
  <c r="AV193" i="18"/>
  <c r="AJ194" i="18" s="1"/>
  <c r="BP193" i="17"/>
  <c r="I193" i="17"/>
  <c r="AV193" i="17"/>
  <c r="AJ194" i="17" s="1"/>
  <c r="BM193" i="17"/>
  <c r="BC192" i="13"/>
  <c r="AV192" i="13"/>
  <c r="AY192" i="13" s="1"/>
  <c r="AI192" i="13"/>
  <c r="AR192" i="13" s="1"/>
  <c r="I192" i="13"/>
  <c r="BP192" i="13"/>
  <c r="BM192" i="13"/>
  <c r="S192" i="13"/>
  <c r="AB193" i="13" s="1"/>
  <c r="M192" i="13"/>
  <c r="I403" i="7"/>
  <c r="G403" i="7"/>
  <c r="H403" i="7"/>
  <c r="J403" i="7"/>
  <c r="K403" i="7"/>
  <c r="AZ193" i="18" l="1"/>
  <c r="BC193" i="18" s="1"/>
  <c r="AX193" i="17"/>
  <c r="BA193" i="17" s="1"/>
  <c r="L403" i="20"/>
  <c r="G303" i="12" s="1"/>
  <c r="L403" i="19"/>
  <c r="G303" i="15" s="1"/>
  <c r="AY193" i="18"/>
  <c r="BB193" i="18" s="1"/>
  <c r="AY193" i="17"/>
  <c r="BB193" i="17" s="1"/>
  <c r="M193" i="17"/>
  <c r="P193" i="17" s="1"/>
  <c r="S193" i="17"/>
  <c r="AB194" i="17" s="1"/>
  <c r="AX193" i="18"/>
  <c r="BA193" i="18" s="1"/>
  <c r="R193" i="17"/>
  <c r="AA194" i="17" s="1"/>
  <c r="L193" i="17"/>
  <c r="O193" i="17" s="1"/>
  <c r="BR193" i="17"/>
  <c r="BS194" i="17" s="1"/>
  <c r="K193" i="17"/>
  <c r="N193" i="17" s="1"/>
  <c r="Q193" i="17"/>
  <c r="Z194" i="17" s="1"/>
  <c r="AZ193" i="17"/>
  <c r="BC193" i="17" s="1"/>
  <c r="M193" i="18"/>
  <c r="P193" i="18" s="1"/>
  <c r="S193" i="18"/>
  <c r="AB194" i="18" s="1"/>
  <c r="Q193" i="18"/>
  <c r="Z194" i="18" s="1"/>
  <c r="K193" i="18"/>
  <c r="N193" i="18" s="1"/>
  <c r="BR193" i="18"/>
  <c r="BS194" i="18" s="1"/>
  <c r="R193" i="18"/>
  <c r="AA194" i="18" s="1"/>
  <c r="L193" i="18"/>
  <c r="O193" i="18" s="1"/>
  <c r="BW192" i="13"/>
  <c r="BB192" i="13"/>
  <c r="AU192" i="13"/>
  <c r="AX192" i="13" s="1"/>
  <c r="L403" i="7"/>
  <c r="R192" i="13"/>
  <c r="AA193" i="13" s="1"/>
  <c r="L192" i="13"/>
  <c r="P192" i="13"/>
  <c r="H192" i="13"/>
  <c r="BO192" i="13"/>
  <c r="BL192" i="13"/>
  <c r="F404" i="7" l="1"/>
  <c r="F404" i="19"/>
  <c r="BD193" i="18"/>
  <c r="BH194" i="17"/>
  <c r="BH194" i="18"/>
  <c r="H303" i="15"/>
  <c r="I303" i="15" s="1"/>
  <c r="G303" i="16"/>
  <c r="H303" i="16" s="1"/>
  <c r="I303" i="16" s="1"/>
  <c r="BV192" i="13"/>
  <c r="H303" i="12"/>
  <c r="I303" i="12" s="1"/>
  <c r="BA192" i="13"/>
  <c r="BD192" i="13" s="1"/>
  <c r="BD192" i="17" s="1"/>
  <c r="AK193" i="13"/>
  <c r="AT193" i="13" s="1"/>
  <c r="O192" i="13"/>
  <c r="K192" i="13"/>
  <c r="Q192" i="13"/>
  <c r="Z193" i="13" s="1"/>
  <c r="F403" i="20" s="1"/>
  <c r="BR192" i="13"/>
  <c r="BS193" i="13" s="1"/>
  <c r="BW193" i="18" l="1"/>
  <c r="AT194" i="18" s="1"/>
  <c r="BU193" i="18"/>
  <c r="AR194" i="18" s="1"/>
  <c r="BV193" i="18"/>
  <c r="AS194" i="18" s="1"/>
  <c r="BW193" i="17"/>
  <c r="AT194" i="17" s="1"/>
  <c r="BU193" i="17"/>
  <c r="AR194" i="17" s="1"/>
  <c r="BV193" i="17"/>
  <c r="AS194" i="17" s="1"/>
  <c r="J304" i="15"/>
  <c r="J304" i="16"/>
  <c r="BU192" i="13"/>
  <c r="J304" i="12"/>
  <c r="AW193" i="13"/>
  <c r="AZ193" i="13" s="1"/>
  <c r="AJ193" i="13"/>
  <c r="AS193" i="13" s="1"/>
  <c r="BH193" i="13"/>
  <c r="BQ193" i="13"/>
  <c r="BN193" i="13"/>
  <c r="J193" i="13"/>
  <c r="N192" i="13"/>
  <c r="G404" i="19" l="1"/>
  <c r="K404" i="19"/>
  <c r="H404" i="19"/>
  <c r="I404" i="19"/>
  <c r="J404" i="19"/>
  <c r="I404" i="20"/>
  <c r="H404" i="20"/>
  <c r="G404" i="20"/>
  <c r="K404" i="20"/>
  <c r="J404" i="20"/>
  <c r="AU194" i="18"/>
  <c r="AI195" i="18" s="1"/>
  <c r="BL194" i="18"/>
  <c r="BO194" i="18"/>
  <c r="H194" i="18"/>
  <c r="BO194" i="17"/>
  <c r="AU194" i="17"/>
  <c r="AI195" i="17" s="1"/>
  <c r="H194" i="17"/>
  <c r="BL194" i="17"/>
  <c r="AW194" i="17"/>
  <c r="AK195" i="17" s="1"/>
  <c r="BN194" i="17"/>
  <c r="BQ194" i="17"/>
  <c r="J194" i="17"/>
  <c r="I194" i="18"/>
  <c r="AV194" i="18"/>
  <c r="AJ195" i="18" s="1"/>
  <c r="BM194" i="18"/>
  <c r="BP194" i="18"/>
  <c r="BQ194" i="18"/>
  <c r="AW194" i="18"/>
  <c r="AK195" i="18" s="1"/>
  <c r="J194" i="18"/>
  <c r="BN194" i="18"/>
  <c r="I194" i="17"/>
  <c r="AV194" i="17"/>
  <c r="AJ195" i="17" s="1"/>
  <c r="BM194" i="17"/>
  <c r="BP194" i="17"/>
  <c r="BC193" i="13"/>
  <c r="AV193" i="13"/>
  <c r="AY193" i="13" s="1"/>
  <c r="AI193" i="13"/>
  <c r="AR193" i="13" s="1"/>
  <c r="I404" i="7"/>
  <c r="H404" i="7"/>
  <c r="K404" i="7"/>
  <c r="G404" i="7"/>
  <c r="J404" i="7"/>
  <c r="M193" i="13"/>
  <c r="S193" i="13"/>
  <c r="AB194" i="13" s="1"/>
  <c r="BP193" i="13"/>
  <c r="I193" i="13"/>
  <c r="BM193" i="13"/>
  <c r="AX194" i="17" l="1"/>
  <c r="BA194" i="17" s="1"/>
  <c r="L404" i="20"/>
  <c r="G304" i="12" s="1"/>
  <c r="L404" i="19"/>
  <c r="G304" i="15" s="1"/>
  <c r="AY194" i="17"/>
  <c r="BB194" i="17" s="1"/>
  <c r="R194" i="17"/>
  <c r="AA195" i="17" s="1"/>
  <c r="L194" i="17"/>
  <c r="O194" i="17" s="1"/>
  <c r="AY194" i="18"/>
  <c r="BB194" i="18" s="1"/>
  <c r="S194" i="18"/>
  <c r="AB195" i="18" s="1"/>
  <c r="M194" i="18"/>
  <c r="P194" i="18" s="1"/>
  <c r="S194" i="17"/>
  <c r="AB195" i="17" s="1"/>
  <c r="M194" i="17"/>
  <c r="P194" i="17" s="1"/>
  <c r="BR194" i="18"/>
  <c r="BS195" i="18" s="1"/>
  <c r="K194" i="18"/>
  <c r="N194" i="18" s="1"/>
  <c r="Q194" i="18"/>
  <c r="Z195" i="18" s="1"/>
  <c r="L194" i="18"/>
  <c r="O194" i="18" s="1"/>
  <c r="R194" i="18"/>
  <c r="AA195" i="18" s="1"/>
  <c r="Q194" i="17"/>
  <c r="Z195" i="17" s="1"/>
  <c r="K194" i="17"/>
  <c r="N194" i="17" s="1"/>
  <c r="BR194" i="17"/>
  <c r="BS195" i="17" s="1"/>
  <c r="AZ194" i="18"/>
  <c r="BC194" i="18" s="1"/>
  <c r="AZ194" i="17"/>
  <c r="BC194" i="17" s="1"/>
  <c r="AX194" i="18"/>
  <c r="BA194" i="18" s="1"/>
  <c r="BW193" i="13"/>
  <c r="BB193" i="13"/>
  <c r="AU193" i="13"/>
  <c r="AX193" i="13" s="1"/>
  <c r="P193" i="13"/>
  <c r="R193" i="13"/>
  <c r="AA194" i="13" s="1"/>
  <c r="L193" i="13"/>
  <c r="BO193" i="13"/>
  <c r="H193" i="13"/>
  <c r="BL193" i="13"/>
  <c r="L404" i="7"/>
  <c r="F405" i="7" l="1"/>
  <c r="F405" i="19"/>
  <c r="BH195" i="17"/>
  <c r="BD194" i="18"/>
  <c r="BH195" i="18"/>
  <c r="H304" i="12"/>
  <c r="I304" i="12" s="1"/>
  <c r="H304" i="15"/>
  <c r="I304" i="15" s="1"/>
  <c r="G304" i="16"/>
  <c r="H304" i="16" s="1"/>
  <c r="I304" i="16" s="1"/>
  <c r="BV193" i="13"/>
  <c r="BA193" i="13"/>
  <c r="BD193" i="13" s="1"/>
  <c r="BD193" i="17" s="1"/>
  <c r="AK194" i="13"/>
  <c r="AT194" i="13" s="1"/>
  <c r="O193" i="13"/>
  <c r="K193" i="13"/>
  <c r="BR193" i="13"/>
  <c r="BS194" i="13" s="1"/>
  <c r="Q193" i="13"/>
  <c r="Z194" i="13" s="1"/>
  <c r="F404" i="20" s="1"/>
  <c r="BU194" i="18" l="1"/>
  <c r="AR195" i="18" s="1"/>
  <c r="BW194" i="18"/>
  <c r="AT195" i="18" s="1"/>
  <c r="BV194" i="18"/>
  <c r="AS195" i="18" s="1"/>
  <c r="BU194" i="17"/>
  <c r="AR195" i="17" s="1"/>
  <c r="BV194" i="17"/>
  <c r="AS195" i="17" s="1"/>
  <c r="BW194" i="17"/>
  <c r="AT195" i="17" s="1"/>
  <c r="J305" i="16"/>
  <c r="J305" i="15"/>
  <c r="BU193" i="13"/>
  <c r="J305" i="12"/>
  <c r="AW194" i="13"/>
  <c r="AZ194" i="13" s="1"/>
  <c r="AJ194" i="13"/>
  <c r="AS194" i="13" s="1"/>
  <c r="BH194" i="13"/>
  <c r="BQ194" i="13"/>
  <c r="J194" i="13"/>
  <c r="BN194" i="13"/>
  <c r="N193" i="13"/>
  <c r="K405" i="20" l="1"/>
  <c r="I405" i="20"/>
  <c r="J405" i="20"/>
  <c r="G405" i="20"/>
  <c r="H405" i="20"/>
  <c r="G405" i="19"/>
  <c r="I405" i="19"/>
  <c r="K405" i="19"/>
  <c r="J405" i="19"/>
  <c r="H405" i="19"/>
  <c r="BL195" i="17"/>
  <c r="BO195" i="17"/>
  <c r="AU195" i="17"/>
  <c r="AI196" i="17" s="1"/>
  <c r="H195" i="17"/>
  <c r="BQ195" i="17"/>
  <c r="J195" i="17"/>
  <c r="AW195" i="17"/>
  <c r="AK196" i="17" s="1"/>
  <c r="BN195" i="17"/>
  <c r="H195" i="18"/>
  <c r="BL195" i="18"/>
  <c r="BO195" i="18"/>
  <c r="AU195" i="18"/>
  <c r="AI196" i="18" s="1"/>
  <c r="AV195" i="17"/>
  <c r="AJ196" i="17" s="1"/>
  <c r="I195" i="17"/>
  <c r="BM195" i="17"/>
  <c r="BP195" i="17"/>
  <c r="J195" i="18"/>
  <c r="AW195" i="18"/>
  <c r="AK196" i="18" s="1"/>
  <c r="BN195" i="18"/>
  <c r="BQ195" i="18"/>
  <c r="BP195" i="18"/>
  <c r="I195" i="18"/>
  <c r="AV195" i="18"/>
  <c r="AJ196" i="18" s="1"/>
  <c r="BM195" i="18"/>
  <c r="BC194" i="13"/>
  <c r="AV194" i="13"/>
  <c r="AY194" i="13" s="1"/>
  <c r="AI194" i="13"/>
  <c r="AR194" i="13" s="1"/>
  <c r="I405" i="7"/>
  <c r="J405" i="7"/>
  <c r="G405" i="7"/>
  <c r="H405" i="7"/>
  <c r="K405" i="7"/>
  <c r="I194" i="13"/>
  <c r="BP194" i="13"/>
  <c r="BM194" i="13"/>
  <c r="S194" i="13"/>
  <c r="AB195" i="13" s="1"/>
  <c r="M194" i="13"/>
  <c r="AX195" i="17" l="1"/>
  <c r="BA195" i="17" s="1"/>
  <c r="AZ195" i="17"/>
  <c r="BC195" i="17" s="1"/>
  <c r="L405" i="20"/>
  <c r="G305" i="12" s="1"/>
  <c r="L405" i="19"/>
  <c r="G305" i="15" s="1"/>
  <c r="AY195" i="17"/>
  <c r="BB195" i="17" s="1"/>
  <c r="R195" i="17"/>
  <c r="AA196" i="17" s="1"/>
  <c r="L195" i="17"/>
  <c r="O195" i="17" s="1"/>
  <c r="Q195" i="18"/>
  <c r="Z196" i="18" s="1"/>
  <c r="BR195" i="18"/>
  <c r="BS196" i="18" s="1"/>
  <c r="K195" i="18"/>
  <c r="N195" i="18" s="1"/>
  <c r="S195" i="17"/>
  <c r="AB196" i="17" s="1"/>
  <c r="M195" i="17"/>
  <c r="P195" i="17" s="1"/>
  <c r="AY195" i="18"/>
  <c r="BB195" i="18" s="1"/>
  <c r="AZ195" i="18"/>
  <c r="BC195" i="18" s="1"/>
  <c r="AX195" i="18"/>
  <c r="BA195" i="18" s="1"/>
  <c r="S195" i="18"/>
  <c r="AB196" i="18" s="1"/>
  <c r="M195" i="18"/>
  <c r="P195" i="18" s="1"/>
  <c r="R195" i="18"/>
  <c r="AA196" i="18" s="1"/>
  <c r="L195" i="18"/>
  <c r="O195" i="18" s="1"/>
  <c r="K195" i="17"/>
  <c r="N195" i="17" s="1"/>
  <c r="BR195" i="17"/>
  <c r="BS196" i="17" s="1"/>
  <c r="Q195" i="17"/>
  <c r="Z196" i="17" s="1"/>
  <c r="BW194" i="13"/>
  <c r="BB194" i="13"/>
  <c r="AU194" i="13"/>
  <c r="AX194" i="13" s="1"/>
  <c r="BO194" i="13"/>
  <c r="H194" i="13"/>
  <c r="BL194" i="13"/>
  <c r="R194" i="13"/>
  <c r="AA195" i="13" s="1"/>
  <c r="L194" i="13"/>
  <c r="P194" i="13"/>
  <c r="L405" i="7"/>
  <c r="F406" i="19" l="1"/>
  <c r="F406" i="7"/>
  <c r="BH196" i="17"/>
  <c r="BD195" i="18"/>
  <c r="BH196" i="18"/>
  <c r="G305" i="16"/>
  <c r="H305" i="16" s="1"/>
  <c r="I305" i="16" s="1"/>
  <c r="H305" i="15"/>
  <c r="I305" i="15" s="1"/>
  <c r="BV194" i="13"/>
  <c r="H305" i="12"/>
  <c r="I305" i="12" s="1"/>
  <c r="BA194" i="13"/>
  <c r="BD194" i="13" s="1"/>
  <c r="BD194" i="17" s="1"/>
  <c r="AK195" i="13"/>
  <c r="AT195" i="13" s="1"/>
  <c r="Q194" i="13"/>
  <c r="Z195" i="13" s="1"/>
  <c r="F405" i="20" s="1"/>
  <c r="K194" i="13"/>
  <c r="BR194" i="13"/>
  <c r="BS195" i="13" s="1"/>
  <c r="O194" i="13"/>
  <c r="BU195" i="18" l="1"/>
  <c r="AR196" i="18" s="1"/>
  <c r="BV195" i="18"/>
  <c r="AS196" i="18" s="1"/>
  <c r="BW195" i="18"/>
  <c r="AT196" i="18" s="1"/>
  <c r="BU195" i="17"/>
  <c r="AR196" i="17" s="1"/>
  <c r="BV195" i="17"/>
  <c r="AS196" i="17" s="1"/>
  <c r="BW195" i="17"/>
  <c r="AT196" i="17" s="1"/>
  <c r="J306" i="16"/>
  <c r="J306" i="15"/>
  <c r="BU194" i="13"/>
  <c r="J306" i="12"/>
  <c r="AW195" i="13"/>
  <c r="AZ195" i="13" s="1"/>
  <c r="AJ195" i="13"/>
  <c r="AS195" i="13" s="1"/>
  <c r="BQ195" i="13"/>
  <c r="J195" i="13"/>
  <c r="BN195" i="13"/>
  <c r="N194" i="13"/>
  <c r="BH195" i="13"/>
  <c r="I406" i="19" l="1"/>
  <c r="K406" i="19"/>
  <c r="J406" i="19"/>
  <c r="G406" i="19"/>
  <c r="H406" i="19"/>
  <c r="K406" i="20"/>
  <c r="H406" i="20"/>
  <c r="I406" i="20"/>
  <c r="J406" i="20"/>
  <c r="G406" i="20"/>
  <c r="BO196" i="18"/>
  <c r="H196" i="18"/>
  <c r="AU196" i="18"/>
  <c r="AI197" i="18" s="1"/>
  <c r="BL196" i="18"/>
  <c r="AW196" i="17"/>
  <c r="AK197" i="17" s="1"/>
  <c r="J196" i="17"/>
  <c r="BN196" i="17"/>
  <c r="BQ196" i="17"/>
  <c r="H196" i="17"/>
  <c r="AU196" i="17"/>
  <c r="AI197" i="17" s="1"/>
  <c r="BL196" i="17"/>
  <c r="BO196" i="17"/>
  <c r="I196" i="18"/>
  <c r="BM196" i="18"/>
  <c r="BP196" i="18"/>
  <c r="AV196" i="18"/>
  <c r="AJ197" i="18" s="1"/>
  <c r="AW196" i="18"/>
  <c r="AK197" i="18" s="1"/>
  <c r="BN196" i="18"/>
  <c r="BQ196" i="18"/>
  <c r="J196" i="18"/>
  <c r="AV196" i="17"/>
  <c r="AJ197" i="17" s="1"/>
  <c r="BM196" i="17"/>
  <c r="BP196" i="17"/>
  <c r="I196" i="17"/>
  <c r="BC195" i="13"/>
  <c r="AV195" i="13"/>
  <c r="AY195" i="13" s="1"/>
  <c r="AI195" i="13"/>
  <c r="AR195" i="13" s="1"/>
  <c r="I195" i="13"/>
  <c r="BP195" i="13"/>
  <c r="BM195" i="13"/>
  <c r="H406" i="7"/>
  <c r="K406" i="7"/>
  <c r="J406" i="7"/>
  <c r="I406" i="7"/>
  <c r="G406" i="7"/>
  <c r="M195" i="13"/>
  <c r="S195" i="13"/>
  <c r="AB196" i="13" s="1"/>
  <c r="AZ196" i="17" l="1"/>
  <c r="BC196" i="17" s="1"/>
  <c r="AX196" i="17"/>
  <c r="BA196" i="17" s="1"/>
  <c r="AX196" i="18"/>
  <c r="BA196" i="18" s="1"/>
  <c r="L406" i="19"/>
  <c r="G306" i="15" s="1"/>
  <c r="L406" i="20"/>
  <c r="G306" i="12" s="1"/>
  <c r="R196" i="17"/>
  <c r="AA197" i="17" s="1"/>
  <c r="L196" i="17"/>
  <c r="O196" i="17" s="1"/>
  <c r="K196" i="18"/>
  <c r="N196" i="18" s="1"/>
  <c r="BR196" i="18"/>
  <c r="BS197" i="18" s="1"/>
  <c r="Q196" i="18"/>
  <c r="Z197" i="18" s="1"/>
  <c r="Q196" i="17"/>
  <c r="Z197" i="17" s="1"/>
  <c r="K196" i="17"/>
  <c r="N196" i="17" s="1"/>
  <c r="BR196" i="17"/>
  <c r="BS197" i="17" s="1"/>
  <c r="S196" i="17"/>
  <c r="AB197" i="17" s="1"/>
  <c r="M196" i="17"/>
  <c r="P196" i="17" s="1"/>
  <c r="AY196" i="17"/>
  <c r="BB196" i="17" s="1"/>
  <c r="M196" i="18"/>
  <c r="P196" i="18" s="1"/>
  <c r="S196" i="18"/>
  <c r="AB197" i="18" s="1"/>
  <c r="R196" i="18"/>
  <c r="AA197" i="18" s="1"/>
  <c r="L196" i="18"/>
  <c r="O196" i="18" s="1"/>
  <c r="AZ196" i="18"/>
  <c r="BC196" i="18" s="1"/>
  <c r="AY196" i="18"/>
  <c r="BB196" i="18" s="1"/>
  <c r="BW195" i="13"/>
  <c r="BB195" i="13"/>
  <c r="AU195" i="13"/>
  <c r="AX195" i="13" s="1"/>
  <c r="L406" i="7"/>
  <c r="R195" i="13"/>
  <c r="AA196" i="13" s="1"/>
  <c r="L195" i="13"/>
  <c r="H195" i="13"/>
  <c r="BO195" i="13"/>
  <c r="BL195" i="13"/>
  <c r="P195" i="13"/>
  <c r="F407" i="7" l="1"/>
  <c r="F407" i="19"/>
  <c r="BD196" i="18"/>
  <c r="BH197" i="18"/>
  <c r="BH197" i="17"/>
  <c r="H306" i="12"/>
  <c r="I306" i="12" s="1"/>
  <c r="G306" i="16"/>
  <c r="H306" i="16" s="1"/>
  <c r="I306" i="16" s="1"/>
  <c r="H306" i="15"/>
  <c r="I306" i="15" s="1"/>
  <c r="BV195" i="13"/>
  <c r="BA195" i="13"/>
  <c r="BD195" i="13" s="1"/>
  <c r="BD195" i="17" s="1"/>
  <c r="AK196" i="13"/>
  <c r="AT196" i="13" s="1"/>
  <c r="O195" i="13"/>
  <c r="K195" i="13"/>
  <c r="Q195" i="13"/>
  <c r="Z196" i="13" s="1"/>
  <c r="F406" i="20" s="1"/>
  <c r="BR195" i="13"/>
  <c r="BS196" i="13" s="1"/>
  <c r="BV196" i="18" l="1"/>
  <c r="AS197" i="18" s="1"/>
  <c r="BW196" i="18"/>
  <c r="AT197" i="18" s="1"/>
  <c r="BU196" i="18"/>
  <c r="AR197" i="18" s="1"/>
  <c r="BV196" i="17"/>
  <c r="AS197" i="17" s="1"/>
  <c r="BW196" i="17"/>
  <c r="AT197" i="17" s="1"/>
  <c r="BU196" i="17"/>
  <c r="AR197" i="17" s="1"/>
  <c r="J307" i="15"/>
  <c r="J307" i="16"/>
  <c r="BU195" i="13"/>
  <c r="J307" i="12"/>
  <c r="AW196" i="13"/>
  <c r="AZ196" i="13" s="1"/>
  <c r="AJ196" i="13"/>
  <c r="AS196" i="13" s="1"/>
  <c r="BH196" i="13"/>
  <c r="BQ196" i="13"/>
  <c r="J196" i="13"/>
  <c r="BN196" i="13"/>
  <c r="N195" i="13"/>
  <c r="I407" i="20" l="1"/>
  <c r="J407" i="20"/>
  <c r="K407" i="20"/>
  <c r="H407" i="20"/>
  <c r="G407" i="20"/>
  <c r="H407" i="19"/>
  <c r="K407" i="19"/>
  <c r="J407" i="19"/>
  <c r="I407" i="19"/>
  <c r="G407" i="19"/>
  <c r="AU197" i="17"/>
  <c r="AI198" i="17" s="1"/>
  <c r="BL197" i="17"/>
  <c r="BO197" i="17"/>
  <c r="H197" i="17"/>
  <c r="AU197" i="18"/>
  <c r="AI198" i="18" s="1"/>
  <c r="BL197" i="18"/>
  <c r="BO197" i="18"/>
  <c r="H197" i="18"/>
  <c r="J197" i="18"/>
  <c r="BN197" i="18"/>
  <c r="BQ197" i="18"/>
  <c r="AW197" i="18"/>
  <c r="AK198" i="18" s="1"/>
  <c r="BM197" i="17"/>
  <c r="BP197" i="17"/>
  <c r="I197" i="17"/>
  <c r="AV197" i="17"/>
  <c r="AJ198" i="17" s="1"/>
  <c r="AW197" i="17"/>
  <c r="AK198" i="17" s="1"/>
  <c r="J197" i="17"/>
  <c r="BN197" i="17"/>
  <c r="BQ197" i="17"/>
  <c r="BM197" i="18"/>
  <c r="BP197" i="18"/>
  <c r="AV197" i="18"/>
  <c r="AJ198" i="18" s="1"/>
  <c r="I197" i="18"/>
  <c r="BC196" i="13"/>
  <c r="AV196" i="13"/>
  <c r="AY196" i="13" s="1"/>
  <c r="AI196" i="13"/>
  <c r="AR196" i="13" s="1"/>
  <c r="G407" i="7"/>
  <c r="J407" i="7"/>
  <c r="I407" i="7"/>
  <c r="K407" i="7"/>
  <c r="H407" i="7"/>
  <c r="S196" i="13"/>
  <c r="AB197" i="13" s="1"/>
  <c r="M196" i="13"/>
  <c r="BP196" i="13"/>
  <c r="I196" i="13"/>
  <c r="BM196" i="13"/>
  <c r="AZ197" i="17" l="1"/>
  <c r="BC197" i="17" s="1"/>
  <c r="AX197" i="18"/>
  <c r="BA197" i="18" s="1"/>
  <c r="L407" i="20"/>
  <c r="G307" i="12" s="1"/>
  <c r="L407" i="19"/>
  <c r="G307" i="15" s="1"/>
  <c r="R197" i="18"/>
  <c r="AA198" i="18" s="1"/>
  <c r="L197" i="18"/>
  <c r="O197" i="18" s="1"/>
  <c r="S197" i="17"/>
  <c r="AB198" i="17" s="1"/>
  <c r="M197" i="17"/>
  <c r="P197" i="17" s="1"/>
  <c r="AY197" i="18"/>
  <c r="BB197" i="18" s="1"/>
  <c r="Q197" i="18"/>
  <c r="Z198" i="18" s="1"/>
  <c r="K197" i="18"/>
  <c r="N197" i="18" s="1"/>
  <c r="BR197" i="18"/>
  <c r="BS198" i="18" s="1"/>
  <c r="L197" i="17"/>
  <c r="O197" i="17" s="1"/>
  <c r="R197" i="17"/>
  <c r="AA198" i="17" s="1"/>
  <c r="S197" i="18"/>
  <c r="AB198" i="18" s="1"/>
  <c r="M197" i="18"/>
  <c r="P197" i="18" s="1"/>
  <c r="AZ197" i="18"/>
  <c r="BC197" i="18" s="1"/>
  <c r="BR197" i="17"/>
  <c r="BS198" i="17" s="1"/>
  <c r="K197" i="17"/>
  <c r="N197" i="17" s="1"/>
  <c r="Q197" i="17"/>
  <c r="Z198" i="17" s="1"/>
  <c r="AY197" i="17"/>
  <c r="BB197" i="17" s="1"/>
  <c r="AX197" i="17"/>
  <c r="BA197" i="17" s="1"/>
  <c r="BW196" i="13"/>
  <c r="BB196" i="13"/>
  <c r="AU196" i="13"/>
  <c r="AX196" i="13" s="1"/>
  <c r="BO196" i="13"/>
  <c r="H196" i="13"/>
  <c r="BL196" i="13"/>
  <c r="P196" i="13"/>
  <c r="L196" i="13"/>
  <c r="R196" i="13"/>
  <c r="AA197" i="13" s="1"/>
  <c r="L407" i="7"/>
  <c r="F408" i="7" l="1"/>
  <c r="F408" i="19"/>
  <c r="BH198" i="17"/>
  <c r="BD197" i="18"/>
  <c r="BH198" i="18"/>
  <c r="H307" i="15"/>
  <c r="I307" i="15" s="1"/>
  <c r="G307" i="16"/>
  <c r="H307" i="16" s="1"/>
  <c r="I307" i="16" s="1"/>
  <c r="BV196" i="13"/>
  <c r="H307" i="12"/>
  <c r="I307" i="12" s="1"/>
  <c r="BA196" i="13"/>
  <c r="BD196" i="13" s="1"/>
  <c r="BD196" i="17" s="1"/>
  <c r="AK197" i="13"/>
  <c r="AT197" i="13" s="1"/>
  <c r="O196" i="13"/>
  <c r="Q196" i="13"/>
  <c r="Z197" i="13" s="1"/>
  <c r="F407" i="20" s="1"/>
  <c r="BR196" i="13"/>
  <c r="BS197" i="13" s="1"/>
  <c r="K196" i="13"/>
  <c r="BW197" i="18" l="1"/>
  <c r="AT198" i="18" s="1"/>
  <c r="BV197" i="18"/>
  <c r="AS198" i="18" s="1"/>
  <c r="BU197" i="18"/>
  <c r="AR198" i="18" s="1"/>
  <c r="BW197" i="17"/>
  <c r="AT198" i="17" s="1"/>
  <c r="BU197" i="17"/>
  <c r="AR198" i="17" s="1"/>
  <c r="BV197" i="17"/>
  <c r="AS198" i="17" s="1"/>
  <c r="J308" i="16"/>
  <c r="J308" i="15"/>
  <c r="BU196" i="13"/>
  <c r="J308" i="12"/>
  <c r="AW197" i="13"/>
  <c r="AZ197" i="13" s="1"/>
  <c r="AJ197" i="13"/>
  <c r="AS197" i="13" s="1"/>
  <c r="J197" i="13"/>
  <c r="BQ197" i="13"/>
  <c r="BN197" i="13"/>
  <c r="N196" i="13"/>
  <c r="BH197" i="13"/>
  <c r="J408" i="19" l="1"/>
  <c r="K408" i="19"/>
  <c r="H408" i="19"/>
  <c r="I408" i="19"/>
  <c r="G408" i="19"/>
  <c r="K408" i="20"/>
  <c r="I408" i="20"/>
  <c r="J408" i="20"/>
  <c r="G408" i="20"/>
  <c r="H408" i="20"/>
  <c r="BQ198" i="18"/>
  <c r="J198" i="18"/>
  <c r="AW198" i="18"/>
  <c r="AK199" i="18" s="1"/>
  <c r="BN198" i="18"/>
  <c r="AU198" i="18"/>
  <c r="AI199" i="18" s="1"/>
  <c r="BL198" i="18"/>
  <c r="BO198" i="18"/>
  <c r="H198" i="18"/>
  <c r="BN198" i="17"/>
  <c r="BQ198" i="17"/>
  <c r="J198" i="17"/>
  <c r="AW198" i="17"/>
  <c r="AK199" i="17" s="1"/>
  <c r="H198" i="17"/>
  <c r="BL198" i="17"/>
  <c r="BO198" i="17"/>
  <c r="AU198" i="17"/>
  <c r="AI199" i="17" s="1"/>
  <c r="BM198" i="18"/>
  <c r="BP198" i="18"/>
  <c r="I198" i="18"/>
  <c r="AV198" i="18"/>
  <c r="AJ199" i="18" s="1"/>
  <c r="BP198" i="17"/>
  <c r="I198" i="17"/>
  <c r="AV198" i="17"/>
  <c r="AJ199" i="17" s="1"/>
  <c r="BM198" i="17"/>
  <c r="BC197" i="13"/>
  <c r="AV197" i="13"/>
  <c r="AY197" i="13" s="1"/>
  <c r="AI197" i="13"/>
  <c r="AR197" i="13" s="1"/>
  <c r="S197" i="13"/>
  <c r="AB198" i="13" s="1"/>
  <c r="M197" i="13"/>
  <c r="I197" i="13"/>
  <c r="BP197" i="13"/>
  <c r="BM197" i="13"/>
  <c r="K408" i="7"/>
  <c r="G408" i="7"/>
  <c r="H408" i="7"/>
  <c r="I408" i="7"/>
  <c r="J408" i="7"/>
  <c r="AX198" i="18" l="1"/>
  <c r="BA198" i="18" s="1"/>
  <c r="L408" i="19"/>
  <c r="G308" i="15" s="1"/>
  <c r="L408" i="20"/>
  <c r="G308" i="12" s="1"/>
  <c r="S198" i="17"/>
  <c r="AB199" i="17" s="1"/>
  <c r="M198" i="17"/>
  <c r="P198" i="17" s="1"/>
  <c r="S198" i="18"/>
  <c r="AB199" i="18" s="1"/>
  <c r="M198" i="18"/>
  <c r="P198" i="18" s="1"/>
  <c r="Q198" i="18"/>
  <c r="Z199" i="18" s="1"/>
  <c r="BR198" i="18"/>
  <c r="BS199" i="18" s="1"/>
  <c r="K198" i="18"/>
  <c r="N198" i="18" s="1"/>
  <c r="AY198" i="17"/>
  <c r="BB198" i="17" s="1"/>
  <c r="AZ198" i="17"/>
  <c r="BC198" i="17" s="1"/>
  <c r="R198" i="17"/>
  <c r="AA199" i="17" s="1"/>
  <c r="L198" i="17"/>
  <c r="O198" i="17" s="1"/>
  <c r="R198" i="18"/>
  <c r="AA199" i="18" s="1"/>
  <c r="L198" i="18"/>
  <c r="O198" i="18" s="1"/>
  <c r="Q198" i="17"/>
  <c r="Z199" i="17" s="1"/>
  <c r="BR198" i="17"/>
  <c r="BS199" i="17" s="1"/>
  <c r="K198" i="17"/>
  <c r="N198" i="17" s="1"/>
  <c r="AY198" i="18"/>
  <c r="BB198" i="18" s="1"/>
  <c r="AX198" i="17"/>
  <c r="BA198" i="17" s="1"/>
  <c r="AZ198" i="18"/>
  <c r="BC198" i="18" s="1"/>
  <c r="BW197" i="13"/>
  <c r="BB197" i="13"/>
  <c r="AU197" i="13"/>
  <c r="AX197" i="13" s="1"/>
  <c r="L408" i="7"/>
  <c r="BO197" i="13"/>
  <c r="H197" i="13"/>
  <c r="BL197" i="13"/>
  <c r="P197" i="13"/>
  <c r="R197" i="13"/>
  <c r="AA198" i="13" s="1"/>
  <c r="L197" i="13"/>
  <c r="F409" i="7" l="1"/>
  <c r="F409" i="19"/>
  <c r="BD198" i="18"/>
  <c r="BH199" i="18"/>
  <c r="BH199" i="17"/>
  <c r="H308" i="12"/>
  <c r="I308" i="12" s="1"/>
  <c r="H308" i="15"/>
  <c r="I308" i="15" s="1"/>
  <c r="G308" i="16"/>
  <c r="H308" i="16" s="1"/>
  <c r="I308" i="16" s="1"/>
  <c r="BV197" i="13"/>
  <c r="BA197" i="13"/>
  <c r="BD197" i="13" s="1"/>
  <c r="BD197" i="17" s="1"/>
  <c r="AK198" i="13"/>
  <c r="AT198" i="13" s="1"/>
  <c r="Q197" i="13"/>
  <c r="Z198" i="13" s="1"/>
  <c r="F408" i="20" s="1"/>
  <c r="BR197" i="13"/>
  <c r="BS198" i="13" s="1"/>
  <c r="K197" i="13"/>
  <c r="O197" i="13"/>
  <c r="BU198" i="18" l="1"/>
  <c r="AR199" i="18" s="1"/>
  <c r="BV198" i="18"/>
  <c r="AS199" i="18" s="1"/>
  <c r="BW198" i="18"/>
  <c r="AT199" i="18" s="1"/>
  <c r="BU198" i="17"/>
  <c r="AR199" i="17" s="1"/>
  <c r="BV198" i="17"/>
  <c r="AS199" i="17" s="1"/>
  <c r="BW198" i="17"/>
  <c r="AT199" i="17" s="1"/>
  <c r="J309" i="15"/>
  <c r="J309" i="16"/>
  <c r="BU197" i="13"/>
  <c r="J309" i="12"/>
  <c r="AW198" i="13"/>
  <c r="AZ198" i="13" s="1"/>
  <c r="AJ198" i="13"/>
  <c r="AS198" i="13" s="1"/>
  <c r="J198" i="13"/>
  <c r="BQ198" i="13"/>
  <c r="BN198" i="13"/>
  <c r="BH198" i="13"/>
  <c r="N197" i="13"/>
  <c r="I409" i="20" l="1"/>
  <c r="J409" i="20"/>
  <c r="K409" i="20"/>
  <c r="H409" i="20"/>
  <c r="G409" i="20"/>
  <c r="J409" i="19"/>
  <c r="K409" i="19"/>
  <c r="H409" i="19"/>
  <c r="I409" i="19"/>
  <c r="G409" i="19"/>
  <c r="BN199" i="18"/>
  <c r="BQ199" i="18"/>
  <c r="J199" i="18"/>
  <c r="AW199" i="18"/>
  <c r="AK200" i="18" s="1"/>
  <c r="AU199" i="17"/>
  <c r="AI200" i="17" s="1"/>
  <c r="BO199" i="17"/>
  <c r="BL199" i="17"/>
  <c r="H199" i="17"/>
  <c r="AW199" i="17"/>
  <c r="AK200" i="17" s="1"/>
  <c r="BN199" i="17"/>
  <c r="BQ199" i="17"/>
  <c r="J199" i="17"/>
  <c r="BO199" i="18"/>
  <c r="AU199" i="18"/>
  <c r="AI200" i="18" s="1"/>
  <c r="H199" i="18"/>
  <c r="BL199" i="18"/>
  <c r="I199" i="17"/>
  <c r="AV199" i="17"/>
  <c r="AJ200" i="17" s="1"/>
  <c r="BM199" i="17"/>
  <c r="BP199" i="17"/>
  <c r="AV199" i="18"/>
  <c r="AJ200" i="18" s="1"/>
  <c r="BM199" i="18"/>
  <c r="BP199" i="18"/>
  <c r="I199" i="18"/>
  <c r="BC198" i="13"/>
  <c r="AV198" i="13"/>
  <c r="AY198" i="13" s="1"/>
  <c r="AI198" i="13"/>
  <c r="AR198" i="13" s="1"/>
  <c r="G409" i="7"/>
  <c r="H409" i="7"/>
  <c r="K409" i="7"/>
  <c r="I409" i="7"/>
  <c r="J409" i="7"/>
  <c r="BP198" i="13"/>
  <c r="I198" i="13"/>
  <c r="BM198" i="13"/>
  <c r="S198" i="13"/>
  <c r="AB199" i="13" s="1"/>
  <c r="M198" i="13"/>
  <c r="AY199" i="18" l="1"/>
  <c r="BB199" i="18" s="1"/>
  <c r="AX199" i="17"/>
  <c r="BA199" i="17" s="1"/>
  <c r="AY199" i="17"/>
  <c r="BB199" i="17" s="1"/>
  <c r="AZ199" i="17"/>
  <c r="BC199" i="17" s="1"/>
  <c r="L409" i="20"/>
  <c r="G309" i="12" s="1"/>
  <c r="L409" i="19"/>
  <c r="G309" i="15" s="1"/>
  <c r="L199" i="18"/>
  <c r="O199" i="18" s="1"/>
  <c r="R199" i="18"/>
  <c r="AA200" i="18" s="1"/>
  <c r="K199" i="18"/>
  <c r="N199" i="18" s="1"/>
  <c r="Q199" i="18"/>
  <c r="Z200" i="18" s="1"/>
  <c r="BR199" i="18"/>
  <c r="BS200" i="18" s="1"/>
  <c r="R199" i="17"/>
  <c r="AA200" i="17" s="1"/>
  <c r="L199" i="17"/>
  <c r="O199" i="17" s="1"/>
  <c r="M199" i="17"/>
  <c r="P199" i="17" s="1"/>
  <c r="S199" i="17"/>
  <c r="AB200" i="17" s="1"/>
  <c r="K199" i="17"/>
  <c r="N199" i="17" s="1"/>
  <c r="Q199" i="17"/>
  <c r="Z200" i="17" s="1"/>
  <c r="BR199" i="17"/>
  <c r="BS200" i="17" s="1"/>
  <c r="S199" i="18"/>
  <c r="AB200" i="18" s="1"/>
  <c r="M199" i="18"/>
  <c r="P199" i="18" s="1"/>
  <c r="AZ199" i="18"/>
  <c r="BC199" i="18" s="1"/>
  <c r="AX199" i="18"/>
  <c r="BA199" i="18" s="1"/>
  <c r="BW198" i="13"/>
  <c r="BB198" i="13"/>
  <c r="AU198" i="13"/>
  <c r="AX198" i="13" s="1"/>
  <c r="H198" i="13"/>
  <c r="BO198" i="13"/>
  <c r="BL198" i="13"/>
  <c r="L409" i="7"/>
  <c r="L198" i="13"/>
  <c r="R198" i="13"/>
  <c r="AA199" i="13" s="1"/>
  <c r="P198" i="13"/>
  <c r="F410" i="7" l="1"/>
  <c r="F410" i="19"/>
  <c r="BH200" i="17"/>
  <c r="BD199" i="18"/>
  <c r="BH200" i="18"/>
  <c r="H309" i="12"/>
  <c r="I309" i="12" s="1"/>
  <c r="G309" i="16"/>
  <c r="H309" i="16" s="1"/>
  <c r="I309" i="16" s="1"/>
  <c r="H309" i="15"/>
  <c r="I309" i="15" s="1"/>
  <c r="BV198" i="13"/>
  <c r="BA198" i="13"/>
  <c r="BD198" i="13" s="1"/>
  <c r="BD198" i="17" s="1"/>
  <c r="AK199" i="13"/>
  <c r="AT199" i="13" s="1"/>
  <c r="O198" i="13"/>
  <c r="K198" i="13"/>
  <c r="Q198" i="13"/>
  <c r="Z199" i="13" s="1"/>
  <c r="F409" i="20" s="1"/>
  <c r="BR198" i="13"/>
  <c r="BS199" i="13" s="1"/>
  <c r="BU199" i="18" l="1"/>
  <c r="AR200" i="18" s="1"/>
  <c r="BV199" i="18"/>
  <c r="AS200" i="18" s="1"/>
  <c r="BW199" i="18"/>
  <c r="AT200" i="18" s="1"/>
  <c r="BU199" i="17"/>
  <c r="AR200" i="17" s="1"/>
  <c r="BV199" i="17"/>
  <c r="AS200" i="17" s="1"/>
  <c r="BW199" i="17"/>
  <c r="AT200" i="17" s="1"/>
  <c r="J310" i="15"/>
  <c r="J310" i="16"/>
  <c r="BU198" i="13"/>
  <c r="J310" i="12"/>
  <c r="AW199" i="13"/>
  <c r="AZ199" i="13" s="1"/>
  <c r="AJ199" i="13"/>
  <c r="AS199" i="13" s="1"/>
  <c r="BQ199" i="13"/>
  <c r="J199" i="13"/>
  <c r="BN199" i="13"/>
  <c r="BH199" i="13"/>
  <c r="N198" i="13"/>
  <c r="I410" i="20" l="1"/>
  <c r="K410" i="20"/>
  <c r="J410" i="20"/>
  <c r="G410" i="20"/>
  <c r="H410" i="20"/>
  <c r="G410" i="19"/>
  <c r="H410" i="19"/>
  <c r="J410" i="19"/>
  <c r="I410" i="19"/>
  <c r="K410" i="19"/>
  <c r="BN200" i="18"/>
  <c r="AW200" i="18"/>
  <c r="AK201" i="18" s="1"/>
  <c r="BQ200" i="18"/>
  <c r="J200" i="18"/>
  <c r="H200" i="17"/>
  <c r="BO200" i="17"/>
  <c r="AU200" i="17"/>
  <c r="AI201" i="17" s="1"/>
  <c r="BL200" i="17"/>
  <c r="AW200" i="17"/>
  <c r="AK201" i="17" s="1"/>
  <c r="BQ200" i="17"/>
  <c r="J200" i="17"/>
  <c r="BN200" i="17"/>
  <c r="BO200" i="18"/>
  <c r="H200" i="18"/>
  <c r="BL200" i="18"/>
  <c r="AU200" i="18"/>
  <c r="AI201" i="18" s="1"/>
  <c r="BP200" i="17"/>
  <c r="BM200" i="17"/>
  <c r="AV200" i="17"/>
  <c r="AJ201" i="17" s="1"/>
  <c r="I200" i="17"/>
  <c r="BP200" i="18"/>
  <c r="AV200" i="18"/>
  <c r="AJ201" i="18" s="1"/>
  <c r="I200" i="18"/>
  <c r="BM200" i="18"/>
  <c r="BC199" i="13"/>
  <c r="AV199" i="13"/>
  <c r="AY199" i="13" s="1"/>
  <c r="AI199" i="13"/>
  <c r="AR199" i="13" s="1"/>
  <c r="I410" i="7"/>
  <c r="G410" i="7"/>
  <c r="J410" i="7"/>
  <c r="K410" i="7"/>
  <c r="H410" i="7"/>
  <c r="S199" i="13"/>
  <c r="AB200" i="13" s="1"/>
  <c r="M199" i="13"/>
  <c r="I199" i="13"/>
  <c r="BP199" i="13"/>
  <c r="BM199" i="13"/>
  <c r="AY200" i="17" l="1"/>
  <c r="BB200" i="17" s="1"/>
  <c r="AZ200" i="17"/>
  <c r="BC200" i="17" s="1"/>
  <c r="AX200" i="17"/>
  <c r="BA200" i="17" s="1"/>
  <c r="AZ200" i="18"/>
  <c r="BC200" i="18" s="1"/>
  <c r="L410" i="20"/>
  <c r="G310" i="12" s="1"/>
  <c r="L410" i="19"/>
  <c r="G310" i="15" s="1"/>
  <c r="AX200" i="18"/>
  <c r="BA200" i="18" s="1"/>
  <c r="L200" i="18"/>
  <c r="O200" i="18" s="1"/>
  <c r="R200" i="18"/>
  <c r="AA201" i="18" s="1"/>
  <c r="Q200" i="18"/>
  <c r="Z201" i="18" s="1"/>
  <c r="K200" i="18"/>
  <c r="N200" i="18" s="1"/>
  <c r="BR200" i="18"/>
  <c r="BS201" i="18" s="1"/>
  <c r="M200" i="17"/>
  <c r="P200" i="17" s="1"/>
  <c r="S200" i="17"/>
  <c r="AB201" i="17" s="1"/>
  <c r="BR200" i="17"/>
  <c r="BS201" i="17" s="1"/>
  <c r="Q200" i="17"/>
  <c r="Z201" i="17" s="1"/>
  <c r="K200" i="17"/>
  <c r="N200" i="17" s="1"/>
  <c r="AY200" i="18"/>
  <c r="BB200" i="18" s="1"/>
  <c r="R200" i="17"/>
  <c r="AA201" i="17" s="1"/>
  <c r="L200" i="17"/>
  <c r="O200" i="17" s="1"/>
  <c r="S200" i="18"/>
  <c r="AB201" i="18" s="1"/>
  <c r="M200" i="18"/>
  <c r="P200" i="18" s="1"/>
  <c r="BW199" i="13"/>
  <c r="BB199" i="13"/>
  <c r="AU199" i="13"/>
  <c r="AX199" i="13" s="1"/>
  <c r="L199" i="13"/>
  <c r="R199" i="13"/>
  <c r="AA200" i="13" s="1"/>
  <c r="L410" i="7"/>
  <c r="P199" i="13"/>
  <c r="BO199" i="13"/>
  <c r="H199" i="13"/>
  <c r="BL199" i="13"/>
  <c r="F411" i="7" l="1"/>
  <c r="F411" i="19"/>
  <c r="BD200" i="18"/>
  <c r="BH201" i="17"/>
  <c r="BH201" i="18"/>
  <c r="G310" i="16"/>
  <c r="H310" i="16" s="1"/>
  <c r="I310" i="16" s="1"/>
  <c r="H310" i="15"/>
  <c r="I310" i="15" s="1"/>
  <c r="BV199" i="13"/>
  <c r="H310" i="12"/>
  <c r="I310" i="12" s="1"/>
  <c r="BA199" i="13"/>
  <c r="BD199" i="13" s="1"/>
  <c r="BD199" i="17" s="1"/>
  <c r="AK200" i="13"/>
  <c r="AT200" i="13" s="1"/>
  <c r="BR199" i="13"/>
  <c r="BS200" i="13" s="1"/>
  <c r="Q199" i="13"/>
  <c r="Z200" i="13" s="1"/>
  <c r="F410" i="20" s="1"/>
  <c r="K199" i="13"/>
  <c r="O199" i="13"/>
  <c r="BV200" i="18" l="1"/>
  <c r="AS201" i="18" s="1"/>
  <c r="BW200" i="18"/>
  <c r="AT201" i="18" s="1"/>
  <c r="BU200" i="18"/>
  <c r="AR201" i="18" s="1"/>
  <c r="BV200" i="17"/>
  <c r="AS201" i="17" s="1"/>
  <c r="BW200" i="17"/>
  <c r="AT201" i="17" s="1"/>
  <c r="BU200" i="17"/>
  <c r="AR201" i="17" s="1"/>
  <c r="J311" i="16"/>
  <c r="J311" i="15"/>
  <c r="BU199" i="13"/>
  <c r="J311" i="12"/>
  <c r="AW200" i="13"/>
  <c r="AZ200" i="13" s="1"/>
  <c r="AJ200" i="13"/>
  <c r="AS200" i="13" s="1"/>
  <c r="BH200" i="13"/>
  <c r="J200" i="13"/>
  <c r="BQ200" i="13"/>
  <c r="BN200" i="13"/>
  <c r="N199" i="13"/>
  <c r="H411" i="20" l="1"/>
  <c r="K411" i="20"/>
  <c r="I411" i="20"/>
  <c r="J411" i="20"/>
  <c r="G411" i="20"/>
  <c r="G411" i="19"/>
  <c r="K411" i="19"/>
  <c r="J411" i="19"/>
  <c r="I411" i="19"/>
  <c r="H411" i="19"/>
  <c r="BO201" i="17"/>
  <c r="AU201" i="17"/>
  <c r="AI202" i="17" s="1"/>
  <c r="H201" i="17"/>
  <c r="BL201" i="17"/>
  <c r="AW201" i="17"/>
  <c r="AK202" i="17" s="1"/>
  <c r="BN201" i="17"/>
  <c r="BQ201" i="17"/>
  <c r="J201" i="17"/>
  <c r="BN201" i="18"/>
  <c r="AW201" i="18"/>
  <c r="AK202" i="18" s="1"/>
  <c r="J201" i="18"/>
  <c r="BQ201" i="18"/>
  <c r="BP201" i="17"/>
  <c r="BM201" i="17"/>
  <c r="I201" i="17"/>
  <c r="AV201" i="17"/>
  <c r="AJ202" i="17" s="1"/>
  <c r="AU201" i="18"/>
  <c r="AI202" i="18" s="1"/>
  <c r="BO201" i="18"/>
  <c r="BL201" i="18"/>
  <c r="H201" i="18"/>
  <c r="BP201" i="18"/>
  <c r="AV201" i="18"/>
  <c r="AJ202" i="18" s="1"/>
  <c r="BM201" i="18"/>
  <c r="I201" i="18"/>
  <c r="BC200" i="13"/>
  <c r="AV200" i="13"/>
  <c r="AY200" i="13" s="1"/>
  <c r="AI200" i="13"/>
  <c r="AR200" i="13" s="1"/>
  <c r="I200" i="13"/>
  <c r="BP200" i="13"/>
  <c r="BM200" i="13"/>
  <c r="G411" i="7"/>
  <c r="J411" i="7"/>
  <c r="K411" i="7"/>
  <c r="H411" i="7"/>
  <c r="I411" i="7"/>
  <c r="S200" i="13"/>
  <c r="AB201" i="13" s="1"/>
  <c r="M200" i="13"/>
  <c r="AX201" i="17" l="1"/>
  <c r="BA201" i="17" s="1"/>
  <c r="AZ201" i="18"/>
  <c r="BC201" i="18" s="1"/>
  <c r="L411" i="20"/>
  <c r="G311" i="12" s="1"/>
  <c r="L411" i="19"/>
  <c r="G311" i="15" s="1"/>
  <c r="AY201" i="17"/>
  <c r="BB201" i="17" s="1"/>
  <c r="K201" i="18"/>
  <c r="N201" i="18" s="1"/>
  <c r="BR201" i="18"/>
  <c r="BS202" i="18" s="1"/>
  <c r="Q201" i="18"/>
  <c r="Z202" i="18" s="1"/>
  <c r="S201" i="18"/>
  <c r="AB202" i="18" s="1"/>
  <c r="M201" i="18"/>
  <c r="P201" i="18" s="1"/>
  <c r="R201" i="18"/>
  <c r="AA202" i="18" s="1"/>
  <c r="L201" i="18"/>
  <c r="O201" i="18" s="1"/>
  <c r="M201" i="17"/>
  <c r="P201" i="17" s="1"/>
  <c r="S201" i="17"/>
  <c r="AB202" i="17" s="1"/>
  <c r="R201" i="17"/>
  <c r="AA202" i="17" s="1"/>
  <c r="L201" i="17"/>
  <c r="O201" i="17" s="1"/>
  <c r="BR201" i="17"/>
  <c r="BS202" i="17" s="1"/>
  <c r="Q201" i="17"/>
  <c r="Z202" i="17" s="1"/>
  <c r="K201" i="17"/>
  <c r="N201" i="17" s="1"/>
  <c r="AX201" i="18"/>
  <c r="BA201" i="18" s="1"/>
  <c r="AZ201" i="17"/>
  <c r="BC201" i="17" s="1"/>
  <c r="AY201" i="18"/>
  <c r="BB201" i="18" s="1"/>
  <c r="BW200" i="13"/>
  <c r="BB200" i="13"/>
  <c r="AU200" i="13"/>
  <c r="AX200" i="13" s="1"/>
  <c r="L411" i="7"/>
  <c r="R200" i="13"/>
  <c r="AA201" i="13" s="1"/>
  <c r="L200" i="13"/>
  <c r="P200" i="13"/>
  <c r="BO200" i="13"/>
  <c r="H200" i="13"/>
  <c r="BL200" i="13"/>
  <c r="F412" i="19" l="1"/>
  <c r="F412" i="7"/>
  <c r="BH202" i="17"/>
  <c r="BH202" i="18"/>
  <c r="BD201" i="18"/>
  <c r="H311" i="12"/>
  <c r="I311" i="12" s="1"/>
  <c r="H311" i="15"/>
  <c r="I311" i="15" s="1"/>
  <c r="G311" i="16"/>
  <c r="H311" i="16" s="1"/>
  <c r="I311" i="16" s="1"/>
  <c r="BV200" i="13"/>
  <c r="BA200" i="13"/>
  <c r="BD200" i="13" s="1"/>
  <c r="BD200" i="17" s="1"/>
  <c r="AK201" i="13"/>
  <c r="AT201" i="13" s="1"/>
  <c r="O200" i="13"/>
  <c r="BR200" i="13"/>
  <c r="BS201" i="13" s="1"/>
  <c r="Q200" i="13"/>
  <c r="Z201" i="13" s="1"/>
  <c r="F411" i="20" s="1"/>
  <c r="K200" i="13"/>
  <c r="BW201" i="18" l="1"/>
  <c r="AT202" i="18" s="1"/>
  <c r="BU201" i="18"/>
  <c r="AR202" i="18" s="1"/>
  <c r="BV201" i="18"/>
  <c r="AS202" i="18" s="1"/>
  <c r="BW201" i="17"/>
  <c r="AT202" i="17" s="1"/>
  <c r="BU201" i="17"/>
  <c r="AR202" i="17" s="1"/>
  <c r="BV201" i="17"/>
  <c r="AS202" i="17" s="1"/>
  <c r="J312" i="15"/>
  <c r="J312" i="16"/>
  <c r="BU200" i="13"/>
  <c r="J312" i="12"/>
  <c r="AW201" i="13"/>
  <c r="AZ201" i="13" s="1"/>
  <c r="AJ201" i="13"/>
  <c r="AS201" i="13" s="1"/>
  <c r="BH201" i="13"/>
  <c r="N200" i="13"/>
  <c r="J201" i="13"/>
  <c r="BQ201" i="13"/>
  <c r="BN201" i="13"/>
  <c r="K412" i="20" l="1"/>
  <c r="I412" i="20"/>
  <c r="G412" i="20"/>
  <c r="J412" i="20"/>
  <c r="H412" i="20"/>
  <c r="J412" i="19"/>
  <c r="H412" i="19"/>
  <c r="G412" i="19"/>
  <c r="K412" i="19"/>
  <c r="I412" i="19"/>
  <c r="BO202" i="17"/>
  <c r="AU202" i="17"/>
  <c r="AI203" i="17" s="1"/>
  <c r="H202" i="17"/>
  <c r="BL202" i="17"/>
  <c r="H202" i="18"/>
  <c r="BO202" i="18"/>
  <c r="AU202" i="18"/>
  <c r="AI203" i="18" s="1"/>
  <c r="BL202" i="18"/>
  <c r="BN202" i="17"/>
  <c r="J202" i="17"/>
  <c r="AW202" i="17"/>
  <c r="AK203" i="17" s="1"/>
  <c r="BQ202" i="17"/>
  <c r="AV202" i="17"/>
  <c r="AJ203" i="17" s="1"/>
  <c r="BM202" i="17"/>
  <c r="I202" i="17"/>
  <c r="BP202" i="17"/>
  <c r="AW202" i="18"/>
  <c r="AK203" i="18" s="1"/>
  <c r="BQ202" i="18"/>
  <c r="J202" i="18"/>
  <c r="BN202" i="18"/>
  <c r="I202" i="18"/>
  <c r="BM202" i="18"/>
  <c r="BP202" i="18"/>
  <c r="AV202" i="18"/>
  <c r="AJ203" i="18" s="1"/>
  <c r="BC201" i="13"/>
  <c r="AV201" i="13"/>
  <c r="AY201" i="13" s="1"/>
  <c r="AI201" i="13"/>
  <c r="AR201" i="13" s="1"/>
  <c r="M201" i="13"/>
  <c r="S201" i="13"/>
  <c r="AB202" i="13" s="1"/>
  <c r="H412" i="7"/>
  <c r="I412" i="7"/>
  <c r="J412" i="7"/>
  <c r="G412" i="7"/>
  <c r="K412" i="7"/>
  <c r="BP201" i="13"/>
  <c r="I201" i="13"/>
  <c r="BM201" i="13"/>
  <c r="AZ202" i="18" l="1"/>
  <c r="BC202" i="18" s="1"/>
  <c r="AX202" i="17"/>
  <c r="BA202" i="17" s="1"/>
  <c r="AY202" i="17"/>
  <c r="BB202" i="17" s="1"/>
  <c r="AX202" i="18"/>
  <c r="BA202" i="18" s="1"/>
  <c r="L412" i="19"/>
  <c r="G312" i="15" s="1"/>
  <c r="L412" i="20"/>
  <c r="G312" i="12" s="1"/>
  <c r="R202" i="18"/>
  <c r="AA203" i="18" s="1"/>
  <c r="L202" i="18"/>
  <c r="O202" i="18" s="1"/>
  <c r="L202" i="17"/>
  <c r="O202" i="17" s="1"/>
  <c r="R202" i="17"/>
  <c r="AA203" i="17" s="1"/>
  <c r="Q202" i="18"/>
  <c r="Z203" i="18" s="1"/>
  <c r="K202" i="18"/>
  <c r="N202" i="18" s="1"/>
  <c r="BR202" i="18"/>
  <c r="BS203" i="18" s="1"/>
  <c r="M202" i="17"/>
  <c r="P202" i="17" s="1"/>
  <c r="S202" i="17"/>
  <c r="AB203" i="17" s="1"/>
  <c r="S202" i="18"/>
  <c r="AB203" i="18" s="1"/>
  <c r="M202" i="18"/>
  <c r="P202" i="18" s="1"/>
  <c r="K202" i="17"/>
  <c r="N202" i="17" s="1"/>
  <c r="Q202" i="17"/>
  <c r="Z203" i="17" s="1"/>
  <c r="BR202" i="17"/>
  <c r="BS203" i="17" s="1"/>
  <c r="AY202" i="18"/>
  <c r="BB202" i="18" s="1"/>
  <c r="AZ202" i="17"/>
  <c r="BC202" i="17" s="1"/>
  <c r="BW201" i="13"/>
  <c r="BB201" i="13"/>
  <c r="AU201" i="13"/>
  <c r="AX201" i="13" s="1"/>
  <c r="R201" i="13"/>
  <c r="AA202" i="13" s="1"/>
  <c r="L201" i="13"/>
  <c r="BO201" i="13"/>
  <c r="H201" i="13"/>
  <c r="BL201" i="13"/>
  <c r="P201" i="13"/>
  <c r="L412" i="7"/>
  <c r="F413" i="7" l="1"/>
  <c r="F413" i="19"/>
  <c r="BD202" i="18"/>
  <c r="BH203" i="18"/>
  <c r="BH203" i="17"/>
  <c r="H312" i="12"/>
  <c r="I312" i="12" s="1"/>
  <c r="H312" i="15"/>
  <c r="I312" i="15" s="1"/>
  <c r="G312" i="16"/>
  <c r="H312" i="16" s="1"/>
  <c r="I312" i="16" s="1"/>
  <c r="BV201" i="13"/>
  <c r="BA201" i="13"/>
  <c r="BD201" i="13" s="1"/>
  <c r="BD201" i="17" s="1"/>
  <c r="AK202" i="13"/>
  <c r="AT202" i="13" s="1"/>
  <c r="BR201" i="13"/>
  <c r="BS202" i="13" s="1"/>
  <c r="Q201" i="13"/>
  <c r="Z202" i="13" s="1"/>
  <c r="F412" i="20" s="1"/>
  <c r="K201" i="13"/>
  <c r="O201" i="13"/>
  <c r="BU202" i="18" l="1"/>
  <c r="AR203" i="18" s="1"/>
  <c r="BW202" i="18"/>
  <c r="AT203" i="18" s="1"/>
  <c r="BV202" i="18"/>
  <c r="AS203" i="18" s="1"/>
  <c r="BU202" i="17"/>
  <c r="AR203" i="17" s="1"/>
  <c r="BV202" i="17"/>
  <c r="AS203" i="17" s="1"/>
  <c r="BW202" i="17"/>
  <c r="AT203" i="17" s="1"/>
  <c r="J313" i="16"/>
  <c r="J313" i="15"/>
  <c r="BU201" i="13"/>
  <c r="J313" i="12"/>
  <c r="AW202" i="13"/>
  <c r="AZ202" i="13" s="1"/>
  <c r="AJ202" i="13"/>
  <c r="AS202" i="13" s="1"/>
  <c r="N201" i="13"/>
  <c r="BQ202" i="13"/>
  <c r="J202" i="13"/>
  <c r="BN202" i="13"/>
  <c r="BH202" i="13"/>
  <c r="J413" i="19" l="1"/>
  <c r="I413" i="19"/>
  <c r="G413" i="19"/>
  <c r="K413" i="19"/>
  <c r="H413" i="19"/>
  <c r="K413" i="20"/>
  <c r="J413" i="20"/>
  <c r="H413" i="20"/>
  <c r="I413" i="20"/>
  <c r="G413" i="20"/>
  <c r="AU203" i="18"/>
  <c r="AI204" i="18" s="1"/>
  <c r="H203" i="18"/>
  <c r="BL203" i="18"/>
  <c r="BO203" i="18"/>
  <c r="AU203" i="17"/>
  <c r="AI204" i="17" s="1"/>
  <c r="BO203" i="17"/>
  <c r="H203" i="17"/>
  <c r="BL203" i="17"/>
  <c r="BQ203" i="18"/>
  <c r="BN203" i="18"/>
  <c r="J203" i="18"/>
  <c r="AW203" i="18"/>
  <c r="AK204" i="18" s="1"/>
  <c r="I203" i="18"/>
  <c r="AV203" i="18"/>
  <c r="AJ204" i="18" s="1"/>
  <c r="BM203" i="18"/>
  <c r="BP203" i="18"/>
  <c r="BQ203" i="17"/>
  <c r="J203" i="17"/>
  <c r="AW203" i="17"/>
  <c r="AK204" i="17" s="1"/>
  <c r="BN203" i="17"/>
  <c r="I203" i="17"/>
  <c r="BP203" i="17"/>
  <c r="BM203" i="17"/>
  <c r="AV203" i="17"/>
  <c r="AJ204" i="17" s="1"/>
  <c r="BC202" i="13"/>
  <c r="AV202" i="13"/>
  <c r="AY202" i="13" s="1"/>
  <c r="AI202" i="13"/>
  <c r="AR202" i="13" s="1"/>
  <c r="M202" i="13"/>
  <c r="S202" i="13"/>
  <c r="AB203" i="13" s="1"/>
  <c r="I202" i="13"/>
  <c r="BP202" i="13"/>
  <c r="BM202" i="13"/>
  <c r="I413" i="7"/>
  <c r="K413" i="7"/>
  <c r="G413" i="7"/>
  <c r="J413" i="7"/>
  <c r="H413" i="7"/>
  <c r="AX203" i="18" l="1"/>
  <c r="BA203" i="18" s="1"/>
  <c r="AY203" i="17"/>
  <c r="BB203" i="17" s="1"/>
  <c r="L413" i="20"/>
  <c r="G313" i="12" s="1"/>
  <c r="L413" i="19"/>
  <c r="G313" i="15" s="1"/>
  <c r="AZ203" i="17"/>
  <c r="BC203" i="17" s="1"/>
  <c r="R203" i="17"/>
  <c r="AA204" i="17" s="1"/>
  <c r="L203" i="17"/>
  <c r="O203" i="17" s="1"/>
  <c r="M203" i="17"/>
  <c r="P203" i="17" s="1"/>
  <c r="S203" i="17"/>
  <c r="AB204" i="17" s="1"/>
  <c r="M203" i="18"/>
  <c r="P203" i="18" s="1"/>
  <c r="S203" i="18"/>
  <c r="AB204" i="18" s="1"/>
  <c r="BR203" i="18"/>
  <c r="BS204" i="18" s="1"/>
  <c r="K203" i="18"/>
  <c r="N203" i="18" s="1"/>
  <c r="Q203" i="18"/>
  <c r="Z204" i="18" s="1"/>
  <c r="L203" i="18"/>
  <c r="O203" i="18" s="1"/>
  <c r="R203" i="18"/>
  <c r="AA204" i="18" s="1"/>
  <c r="Q203" i="17"/>
  <c r="Z204" i="17" s="1"/>
  <c r="BR203" i="17"/>
  <c r="BS204" i="17" s="1"/>
  <c r="K203" i="17"/>
  <c r="N203" i="17" s="1"/>
  <c r="AX203" i="17"/>
  <c r="BA203" i="17" s="1"/>
  <c r="AY203" i="18"/>
  <c r="BB203" i="18" s="1"/>
  <c r="AZ203" i="18"/>
  <c r="BC203" i="18" s="1"/>
  <c r="BW202" i="13"/>
  <c r="BB202" i="13"/>
  <c r="AU202" i="13"/>
  <c r="AX202" i="13" s="1"/>
  <c r="L202" i="13"/>
  <c r="R202" i="13"/>
  <c r="AA203" i="13" s="1"/>
  <c r="BO202" i="13"/>
  <c r="H202" i="13"/>
  <c r="BL202" i="13"/>
  <c r="P202" i="13"/>
  <c r="L413" i="7"/>
  <c r="F414" i="7" l="1"/>
  <c r="F414" i="19"/>
  <c r="BH204" i="17"/>
  <c r="BD203" i="18"/>
  <c r="BH204" i="18"/>
  <c r="G313" i="16"/>
  <c r="H313" i="16" s="1"/>
  <c r="I313" i="16" s="1"/>
  <c r="H313" i="15"/>
  <c r="I313" i="15" s="1"/>
  <c r="BV202" i="13"/>
  <c r="H313" i="12"/>
  <c r="I313" i="12" s="1"/>
  <c r="BA202" i="13"/>
  <c r="BD202" i="13" s="1"/>
  <c r="BD202" i="17" s="1"/>
  <c r="AK203" i="13"/>
  <c r="AT203" i="13" s="1"/>
  <c r="BR202" i="13"/>
  <c r="BS203" i="13" s="1"/>
  <c r="Q202" i="13"/>
  <c r="Z203" i="13" s="1"/>
  <c r="F413" i="20" s="1"/>
  <c r="K202" i="13"/>
  <c r="O202" i="13"/>
  <c r="BU203" i="18" l="1"/>
  <c r="AR204" i="18" s="1"/>
  <c r="BV203" i="18"/>
  <c r="AS204" i="18" s="1"/>
  <c r="BW203" i="18"/>
  <c r="AT204" i="18" s="1"/>
  <c r="BU203" i="17"/>
  <c r="AR204" i="17" s="1"/>
  <c r="BV203" i="17"/>
  <c r="AS204" i="17" s="1"/>
  <c r="BW203" i="17"/>
  <c r="AT204" i="17" s="1"/>
  <c r="J314" i="16"/>
  <c r="J314" i="15"/>
  <c r="BU202" i="13"/>
  <c r="J314" i="12"/>
  <c r="AW203" i="13"/>
  <c r="AZ203" i="13" s="1"/>
  <c r="AJ203" i="13"/>
  <c r="AS203" i="13" s="1"/>
  <c r="BH203" i="13"/>
  <c r="N202" i="13"/>
  <c r="BQ203" i="13"/>
  <c r="J203" i="13"/>
  <c r="BN203" i="13"/>
  <c r="J414" i="19" l="1"/>
  <c r="G414" i="19"/>
  <c r="I414" i="19"/>
  <c r="H414" i="19"/>
  <c r="K414" i="19"/>
  <c r="I414" i="20"/>
  <c r="G414" i="20"/>
  <c r="K414" i="20"/>
  <c r="H414" i="20"/>
  <c r="J414" i="20"/>
  <c r="BQ204" i="18"/>
  <c r="J204" i="18"/>
  <c r="AW204" i="18"/>
  <c r="AK205" i="18" s="1"/>
  <c r="BN204" i="18"/>
  <c r="BL204" i="18"/>
  <c r="BO204" i="18"/>
  <c r="H204" i="18"/>
  <c r="AU204" i="18"/>
  <c r="AI205" i="18" s="1"/>
  <c r="BQ204" i="17"/>
  <c r="J204" i="17"/>
  <c r="AW204" i="17"/>
  <c r="AK205" i="17" s="1"/>
  <c r="BN204" i="17"/>
  <c r="AV204" i="18"/>
  <c r="AJ205" i="18" s="1"/>
  <c r="BM204" i="18"/>
  <c r="BP204" i="18"/>
  <c r="I204" i="18"/>
  <c r="BO204" i="17"/>
  <c r="H204" i="17"/>
  <c r="AU204" i="17"/>
  <c r="AI205" i="17" s="1"/>
  <c r="BL204" i="17"/>
  <c r="BP204" i="17"/>
  <c r="BM204" i="17"/>
  <c r="I204" i="17"/>
  <c r="AV204" i="17"/>
  <c r="AJ205" i="17" s="1"/>
  <c r="BC203" i="13"/>
  <c r="AV203" i="13"/>
  <c r="AY203" i="13" s="1"/>
  <c r="AI203" i="13"/>
  <c r="AR203" i="13" s="1"/>
  <c r="M203" i="13"/>
  <c r="S203" i="13"/>
  <c r="AB204" i="13" s="1"/>
  <c r="J414" i="7"/>
  <c r="K414" i="7"/>
  <c r="I414" i="7"/>
  <c r="G414" i="7"/>
  <c r="H414" i="7"/>
  <c r="I203" i="13"/>
  <c r="BP203" i="13"/>
  <c r="BM203" i="13"/>
  <c r="AY204" i="18" l="1"/>
  <c r="BB204" i="18" s="1"/>
  <c r="AZ204" i="18"/>
  <c r="BC204" i="18" s="1"/>
  <c r="L414" i="20"/>
  <c r="G314" i="12" s="1"/>
  <c r="L414" i="19"/>
  <c r="G314" i="15" s="1"/>
  <c r="AX204" i="17"/>
  <c r="BA204" i="17" s="1"/>
  <c r="Q204" i="17"/>
  <c r="Z205" i="17" s="1"/>
  <c r="K204" i="17"/>
  <c r="N204" i="17" s="1"/>
  <c r="BR204" i="17"/>
  <c r="BS205" i="17" s="1"/>
  <c r="AY204" i="17"/>
  <c r="BB204" i="17" s="1"/>
  <c r="AZ204" i="17"/>
  <c r="BC204" i="17" s="1"/>
  <c r="AX204" i="18"/>
  <c r="BA204" i="18" s="1"/>
  <c r="L204" i="18"/>
  <c r="O204" i="18" s="1"/>
  <c r="R204" i="18"/>
  <c r="AA205" i="18" s="1"/>
  <c r="S204" i="18"/>
  <c r="AB205" i="18" s="1"/>
  <c r="M204" i="18"/>
  <c r="P204" i="18" s="1"/>
  <c r="BR204" i="18"/>
  <c r="BS205" i="18" s="1"/>
  <c r="Q204" i="18"/>
  <c r="Z205" i="18" s="1"/>
  <c r="K204" i="18"/>
  <c r="N204" i="18" s="1"/>
  <c r="L204" i="17"/>
  <c r="O204" i="17" s="1"/>
  <c r="R204" i="17"/>
  <c r="AA205" i="17" s="1"/>
  <c r="S204" i="17"/>
  <c r="AB205" i="17" s="1"/>
  <c r="M204" i="17"/>
  <c r="P204" i="17" s="1"/>
  <c r="BW203" i="13"/>
  <c r="BB203" i="13"/>
  <c r="AU203" i="13"/>
  <c r="AX203" i="13" s="1"/>
  <c r="L414" i="7"/>
  <c r="BO203" i="13"/>
  <c r="H203" i="13"/>
  <c r="BL203" i="13"/>
  <c r="R203" i="13"/>
  <c r="AA204" i="13" s="1"/>
  <c r="L203" i="13"/>
  <c r="P203" i="13"/>
  <c r="F415" i="7" l="1"/>
  <c r="F415" i="19"/>
  <c r="BD204" i="18"/>
  <c r="BH205" i="18"/>
  <c r="BH205" i="17"/>
  <c r="H314" i="12"/>
  <c r="I314" i="12" s="1"/>
  <c r="G314" i="16"/>
  <c r="H314" i="16" s="1"/>
  <c r="I314" i="16" s="1"/>
  <c r="H314" i="15"/>
  <c r="I314" i="15" s="1"/>
  <c r="BV203" i="13"/>
  <c r="BA203" i="13"/>
  <c r="BD203" i="13" s="1"/>
  <c r="BD203" i="17" s="1"/>
  <c r="AK204" i="13"/>
  <c r="AT204" i="13" s="1"/>
  <c r="O203" i="13"/>
  <c r="K203" i="13"/>
  <c r="Q203" i="13"/>
  <c r="Z204" i="13" s="1"/>
  <c r="F414" i="20" s="1"/>
  <c r="BR203" i="13"/>
  <c r="BS204" i="13" s="1"/>
  <c r="BV204" i="18" l="1"/>
  <c r="AS205" i="18" s="1"/>
  <c r="BW204" i="18"/>
  <c r="AT205" i="18" s="1"/>
  <c r="BU204" i="18"/>
  <c r="AR205" i="18" s="1"/>
  <c r="BV204" i="17"/>
  <c r="AS205" i="17" s="1"/>
  <c r="BW204" i="17"/>
  <c r="AT205" i="17" s="1"/>
  <c r="BU204" i="17"/>
  <c r="AR205" i="17" s="1"/>
  <c r="J315" i="15"/>
  <c r="J315" i="16"/>
  <c r="BU203" i="13"/>
  <c r="J315" i="12"/>
  <c r="AW204" i="13"/>
  <c r="AZ204" i="13" s="1"/>
  <c r="AJ204" i="13"/>
  <c r="AS204" i="13" s="1"/>
  <c r="BH204" i="13"/>
  <c r="J204" i="13"/>
  <c r="BQ204" i="13"/>
  <c r="BN204" i="13"/>
  <c r="N203" i="13"/>
  <c r="K415" i="19" l="1"/>
  <c r="H415" i="19"/>
  <c r="I415" i="19"/>
  <c r="G415" i="19"/>
  <c r="J415" i="19"/>
  <c r="I415" i="20"/>
  <c r="K415" i="20"/>
  <c r="J415" i="20"/>
  <c r="G415" i="20"/>
  <c r="H415" i="20"/>
  <c r="H205" i="18"/>
  <c r="BO205" i="18"/>
  <c r="AU205" i="18"/>
  <c r="AI206" i="18" s="1"/>
  <c r="BL205" i="18"/>
  <c r="J205" i="18"/>
  <c r="BN205" i="18"/>
  <c r="BQ205" i="18"/>
  <c r="AW205" i="18"/>
  <c r="AK206" i="18" s="1"/>
  <c r="BQ205" i="17"/>
  <c r="AW205" i="17"/>
  <c r="AK206" i="17" s="1"/>
  <c r="J205" i="17"/>
  <c r="BN205" i="17"/>
  <c r="AV205" i="17"/>
  <c r="AJ206" i="17" s="1"/>
  <c r="BP205" i="17"/>
  <c r="BM205" i="17"/>
  <c r="I205" i="17"/>
  <c r="H205" i="17"/>
  <c r="BO205" i="17"/>
  <c r="AU205" i="17"/>
  <c r="AI206" i="17" s="1"/>
  <c r="BL205" i="17"/>
  <c r="BM205" i="18"/>
  <c r="AV205" i="18"/>
  <c r="AJ206" i="18" s="1"/>
  <c r="BP205" i="18"/>
  <c r="I205" i="18"/>
  <c r="BC204" i="13"/>
  <c r="AV204" i="13"/>
  <c r="AY204" i="13" s="1"/>
  <c r="AI204" i="13"/>
  <c r="AR204" i="13" s="1"/>
  <c r="G415" i="7"/>
  <c r="K415" i="7"/>
  <c r="H415" i="7"/>
  <c r="I415" i="7"/>
  <c r="J415" i="7"/>
  <c r="M204" i="13"/>
  <c r="S204" i="13"/>
  <c r="AB205" i="13" s="1"/>
  <c r="BP204" i="13"/>
  <c r="I204" i="13"/>
  <c r="BM204" i="13"/>
  <c r="AX205" i="18" l="1"/>
  <c r="BA205" i="18" s="1"/>
  <c r="AZ205" i="17"/>
  <c r="BC205" i="17" s="1"/>
  <c r="L415" i="19"/>
  <c r="G315" i="15" s="1"/>
  <c r="L415" i="20"/>
  <c r="G315" i="12" s="1"/>
  <c r="AX205" i="17"/>
  <c r="BA205" i="17" s="1"/>
  <c r="BR205" i="17"/>
  <c r="BS206" i="17" s="1"/>
  <c r="K205" i="17"/>
  <c r="N205" i="17" s="1"/>
  <c r="Q205" i="17"/>
  <c r="Z206" i="17" s="1"/>
  <c r="M205" i="17"/>
  <c r="P205" i="17" s="1"/>
  <c r="S205" i="17"/>
  <c r="AB206" i="17" s="1"/>
  <c r="Q205" i="18"/>
  <c r="Z206" i="18" s="1"/>
  <c r="K205" i="18"/>
  <c r="N205" i="18" s="1"/>
  <c r="BR205" i="18"/>
  <c r="BS206" i="18" s="1"/>
  <c r="R205" i="18"/>
  <c r="AA206" i="18" s="1"/>
  <c r="L205" i="18"/>
  <c r="O205" i="18" s="1"/>
  <c r="S205" i="18"/>
  <c r="AB206" i="18" s="1"/>
  <c r="M205" i="18"/>
  <c r="P205" i="18" s="1"/>
  <c r="AY205" i="18"/>
  <c r="BB205" i="18" s="1"/>
  <c r="AY205" i="17"/>
  <c r="BB205" i="17" s="1"/>
  <c r="AZ205" i="18"/>
  <c r="BC205" i="18" s="1"/>
  <c r="L205" i="17"/>
  <c r="O205" i="17" s="1"/>
  <c r="R205" i="17"/>
  <c r="AA206" i="17" s="1"/>
  <c r="BW204" i="13"/>
  <c r="BB204" i="13"/>
  <c r="AU204" i="13"/>
  <c r="AX204" i="13" s="1"/>
  <c r="L415" i="7"/>
  <c r="L204" i="13"/>
  <c r="R204" i="13"/>
  <c r="AA205" i="13" s="1"/>
  <c r="P204" i="13"/>
  <c r="BO204" i="13"/>
  <c r="H204" i="13"/>
  <c r="BL204" i="13"/>
  <c r="F416" i="7" l="1"/>
  <c r="F416" i="19"/>
  <c r="BD205" i="18"/>
  <c r="BH206" i="18"/>
  <c r="BH206" i="17"/>
  <c r="H315" i="15"/>
  <c r="I315" i="15" s="1"/>
  <c r="G315" i="16"/>
  <c r="H315" i="16" s="1"/>
  <c r="I315" i="16" s="1"/>
  <c r="BV204" i="13"/>
  <c r="H315" i="12"/>
  <c r="I315" i="12" s="1"/>
  <c r="BA204" i="13"/>
  <c r="BD204" i="13" s="1"/>
  <c r="BD204" i="17" s="1"/>
  <c r="AK205" i="13"/>
  <c r="AT205" i="13" s="1"/>
  <c r="K204" i="13"/>
  <c r="Q204" i="13"/>
  <c r="Z205" i="13" s="1"/>
  <c r="F415" i="20" s="1"/>
  <c r="BR204" i="13"/>
  <c r="BS205" i="13" s="1"/>
  <c r="O204" i="13"/>
  <c r="BW205" i="18" l="1"/>
  <c r="AT206" i="18" s="1"/>
  <c r="BV205" i="18"/>
  <c r="AS206" i="18" s="1"/>
  <c r="BU205" i="18"/>
  <c r="AR206" i="18" s="1"/>
  <c r="BW205" i="17"/>
  <c r="AT206" i="17" s="1"/>
  <c r="BU205" i="17"/>
  <c r="AR206" i="17" s="1"/>
  <c r="BV205" i="17"/>
  <c r="AS206" i="17" s="1"/>
  <c r="J316" i="16"/>
  <c r="J316" i="15"/>
  <c r="BU204" i="13"/>
  <c r="J316" i="12"/>
  <c r="AW205" i="13"/>
  <c r="AZ205" i="13" s="1"/>
  <c r="AJ205" i="13"/>
  <c r="AS205" i="13" s="1"/>
  <c r="BQ205" i="13"/>
  <c r="J205" i="13"/>
  <c r="BN205" i="13"/>
  <c r="N204" i="13"/>
  <c r="BH205" i="13"/>
  <c r="I416" i="20" l="1"/>
  <c r="J416" i="20"/>
  <c r="H416" i="20"/>
  <c r="G416" i="20"/>
  <c r="K416" i="20"/>
  <c r="J416" i="19"/>
  <c r="K416" i="19"/>
  <c r="H416" i="19"/>
  <c r="G416" i="19"/>
  <c r="I416" i="19"/>
  <c r="H206" i="18"/>
  <c r="BO206" i="18"/>
  <c r="AU206" i="18"/>
  <c r="AI207" i="18" s="1"/>
  <c r="BL206" i="18"/>
  <c r="BN206" i="17"/>
  <c r="AW206" i="17"/>
  <c r="AK207" i="17" s="1"/>
  <c r="BQ206" i="17"/>
  <c r="J206" i="17"/>
  <c r="BQ206" i="18"/>
  <c r="J206" i="18"/>
  <c r="AW206" i="18"/>
  <c r="AK207" i="18" s="1"/>
  <c r="BN206" i="18"/>
  <c r="BP206" i="18"/>
  <c r="BM206" i="18"/>
  <c r="I206" i="18"/>
  <c r="AV206" i="18"/>
  <c r="AJ207" i="18" s="1"/>
  <c r="BO206" i="17"/>
  <c r="AU206" i="17"/>
  <c r="AI207" i="17" s="1"/>
  <c r="H206" i="17"/>
  <c r="BL206" i="17"/>
  <c r="BP206" i="17"/>
  <c r="BM206" i="17"/>
  <c r="I206" i="17"/>
  <c r="AV206" i="17"/>
  <c r="AJ207" i="17" s="1"/>
  <c r="BC205" i="13"/>
  <c r="AV205" i="13"/>
  <c r="AY205" i="13" s="1"/>
  <c r="AI205" i="13"/>
  <c r="AR205" i="13" s="1"/>
  <c r="BP205" i="13"/>
  <c r="I205" i="13"/>
  <c r="BM205" i="13"/>
  <c r="G416" i="7"/>
  <c r="K416" i="7"/>
  <c r="H416" i="7"/>
  <c r="J416" i="7"/>
  <c r="I416" i="7"/>
  <c r="M205" i="13"/>
  <c r="S205" i="13"/>
  <c r="AB206" i="13" s="1"/>
  <c r="AZ206" i="17" l="1"/>
  <c r="BC206" i="17" s="1"/>
  <c r="L416" i="19"/>
  <c r="G316" i="15" s="1"/>
  <c r="AX206" i="17"/>
  <c r="BA206" i="17" s="1"/>
  <c r="AY206" i="18"/>
  <c r="BB206" i="18" s="1"/>
  <c r="L416" i="20"/>
  <c r="G316" i="12" s="1"/>
  <c r="S206" i="17"/>
  <c r="AB207" i="17" s="1"/>
  <c r="M206" i="17"/>
  <c r="P206" i="17" s="1"/>
  <c r="AY206" i="17"/>
  <c r="BB206" i="17" s="1"/>
  <c r="AZ206" i="18"/>
  <c r="BC206" i="18" s="1"/>
  <c r="R206" i="18"/>
  <c r="AA207" i="18" s="1"/>
  <c r="L206" i="18"/>
  <c r="O206" i="18" s="1"/>
  <c r="AX206" i="18"/>
  <c r="BA206" i="18" s="1"/>
  <c r="Q206" i="18"/>
  <c r="Z207" i="18" s="1"/>
  <c r="BR206" i="18"/>
  <c r="BS207" i="18" s="1"/>
  <c r="K206" i="18"/>
  <c r="N206" i="18" s="1"/>
  <c r="L206" i="17"/>
  <c r="O206" i="17" s="1"/>
  <c r="R206" i="17"/>
  <c r="AA207" i="17" s="1"/>
  <c r="K206" i="17"/>
  <c r="N206" i="17" s="1"/>
  <c r="BR206" i="17"/>
  <c r="BS207" i="17" s="1"/>
  <c r="Q206" i="17"/>
  <c r="Z207" i="17" s="1"/>
  <c r="M206" i="18"/>
  <c r="P206" i="18" s="1"/>
  <c r="S206" i="18"/>
  <c r="AB207" i="18" s="1"/>
  <c r="BW205" i="13"/>
  <c r="BB205" i="13"/>
  <c r="AU205" i="13"/>
  <c r="AX205" i="13" s="1"/>
  <c r="L416" i="7"/>
  <c r="L205" i="13"/>
  <c r="R205" i="13"/>
  <c r="AA206" i="13" s="1"/>
  <c r="BO205" i="13"/>
  <c r="H205" i="13"/>
  <c r="BL205" i="13"/>
  <c r="P205" i="13"/>
  <c r="F417" i="7" l="1"/>
  <c r="F417" i="19"/>
  <c r="BH207" i="18"/>
  <c r="BH207" i="17"/>
  <c r="BD206" i="18"/>
  <c r="H316" i="12"/>
  <c r="I316" i="12" s="1"/>
  <c r="H316" i="15"/>
  <c r="I316" i="15" s="1"/>
  <c r="G316" i="16"/>
  <c r="H316" i="16" s="1"/>
  <c r="I316" i="16" s="1"/>
  <c r="BV205" i="13"/>
  <c r="BA205" i="13"/>
  <c r="BD205" i="13" s="1"/>
  <c r="BD205" i="17" s="1"/>
  <c r="AK206" i="13"/>
  <c r="AT206" i="13" s="1"/>
  <c r="Q205" i="13"/>
  <c r="Z206" i="13" s="1"/>
  <c r="F416" i="20" s="1"/>
  <c r="K205" i="13"/>
  <c r="BR205" i="13"/>
  <c r="BS206" i="13" s="1"/>
  <c r="O205" i="13"/>
  <c r="BU206" i="18" l="1"/>
  <c r="AR207" i="18" s="1"/>
  <c r="BV206" i="18"/>
  <c r="AS207" i="18" s="1"/>
  <c r="BW206" i="18"/>
  <c r="AT207" i="18" s="1"/>
  <c r="BU206" i="17"/>
  <c r="AR207" i="17" s="1"/>
  <c r="BV206" i="17"/>
  <c r="AS207" i="17" s="1"/>
  <c r="BW206" i="17"/>
  <c r="AT207" i="17" s="1"/>
  <c r="J317" i="15"/>
  <c r="J317" i="16"/>
  <c r="BU205" i="13"/>
  <c r="J317" i="12"/>
  <c r="AW206" i="13"/>
  <c r="AZ206" i="13" s="1"/>
  <c r="AJ206" i="13"/>
  <c r="AS206" i="13" s="1"/>
  <c r="N205" i="13"/>
  <c r="J206" i="13"/>
  <c r="BQ206" i="13"/>
  <c r="BN206" i="13"/>
  <c r="BH206" i="13"/>
  <c r="I417" i="19" l="1"/>
  <c r="K417" i="19"/>
  <c r="H417" i="19"/>
  <c r="G417" i="19"/>
  <c r="J417" i="19"/>
  <c r="I417" i="20"/>
  <c r="K417" i="20"/>
  <c r="G417" i="20"/>
  <c r="J417" i="20"/>
  <c r="H417" i="20"/>
  <c r="BQ207" i="17"/>
  <c r="BN207" i="17"/>
  <c r="J207" i="17"/>
  <c r="AW207" i="17"/>
  <c r="AK208" i="17" s="1"/>
  <c r="BO207" i="18"/>
  <c r="BL207" i="18"/>
  <c r="AU207" i="18"/>
  <c r="AI208" i="18" s="1"/>
  <c r="H207" i="18"/>
  <c r="AW207" i="18"/>
  <c r="AK208" i="18" s="1"/>
  <c r="BN207" i="18"/>
  <c r="BQ207" i="18"/>
  <c r="J207" i="18"/>
  <c r="AU207" i="17"/>
  <c r="AI208" i="17" s="1"/>
  <c r="H207" i="17"/>
  <c r="BL207" i="17"/>
  <c r="BO207" i="17"/>
  <c r="AV207" i="18"/>
  <c r="AJ208" i="18" s="1"/>
  <c r="BP207" i="18"/>
  <c r="I207" i="18"/>
  <c r="BM207" i="18"/>
  <c r="AV207" i="17"/>
  <c r="AJ208" i="17" s="1"/>
  <c r="BM207" i="17"/>
  <c r="BP207" i="17"/>
  <c r="I207" i="17"/>
  <c r="BC206" i="13"/>
  <c r="AV206" i="13"/>
  <c r="AY206" i="13" s="1"/>
  <c r="AI206" i="13"/>
  <c r="AR206" i="13" s="1"/>
  <c r="BP206" i="13"/>
  <c r="I206" i="13"/>
  <c r="BM206" i="13"/>
  <c r="I417" i="7"/>
  <c r="G417" i="7"/>
  <c r="K417" i="7"/>
  <c r="J417" i="7"/>
  <c r="H417" i="7"/>
  <c r="S206" i="13"/>
  <c r="AB207" i="13" s="1"/>
  <c r="M206" i="13"/>
  <c r="AY207" i="18" l="1"/>
  <c r="BB207" i="18" s="1"/>
  <c r="AY207" i="17"/>
  <c r="BB207" i="17" s="1"/>
  <c r="AX207" i="17"/>
  <c r="BA207" i="17" s="1"/>
  <c r="AZ207" i="17"/>
  <c r="BC207" i="17" s="1"/>
  <c r="AZ207" i="18"/>
  <c r="BC207" i="18" s="1"/>
  <c r="AX207" i="18"/>
  <c r="BA207" i="18" s="1"/>
  <c r="L417" i="20"/>
  <c r="G317" i="12" s="1"/>
  <c r="L417" i="19"/>
  <c r="G317" i="15" s="1"/>
  <c r="K207" i="18"/>
  <c r="N207" i="18" s="1"/>
  <c r="Q207" i="18"/>
  <c r="Z208" i="18" s="1"/>
  <c r="BR207" i="18"/>
  <c r="BS208" i="18" s="1"/>
  <c r="L207" i="17"/>
  <c r="O207" i="17" s="1"/>
  <c r="R207" i="17"/>
  <c r="AA208" i="17" s="1"/>
  <c r="K207" i="17"/>
  <c r="N207" i="17" s="1"/>
  <c r="Q207" i="17"/>
  <c r="Z208" i="17" s="1"/>
  <c r="BR207" i="17"/>
  <c r="BS208" i="17" s="1"/>
  <c r="M207" i="18"/>
  <c r="P207" i="18" s="1"/>
  <c r="S207" i="18"/>
  <c r="AB208" i="18" s="1"/>
  <c r="L207" i="18"/>
  <c r="O207" i="18" s="1"/>
  <c r="R207" i="18"/>
  <c r="AA208" i="18" s="1"/>
  <c r="S207" i="17"/>
  <c r="AB208" i="17" s="1"/>
  <c r="M207" i="17"/>
  <c r="P207" i="17" s="1"/>
  <c r="BW206" i="13"/>
  <c r="BB206" i="13"/>
  <c r="AU206" i="13"/>
  <c r="AX206" i="13" s="1"/>
  <c r="BO206" i="13"/>
  <c r="H206" i="13"/>
  <c r="BL206" i="13"/>
  <c r="P206" i="13"/>
  <c r="L206" i="13"/>
  <c r="R206" i="13"/>
  <c r="AA207" i="13" s="1"/>
  <c r="L417" i="7"/>
  <c r="F418" i="7" l="1"/>
  <c r="F418" i="19"/>
  <c r="BD207" i="18"/>
  <c r="BH208" i="18"/>
  <c r="BH208" i="17"/>
  <c r="H317" i="12"/>
  <c r="I317" i="12" s="1"/>
  <c r="G317" i="16"/>
  <c r="H317" i="16" s="1"/>
  <c r="I317" i="16" s="1"/>
  <c r="H317" i="15"/>
  <c r="I317" i="15" s="1"/>
  <c r="BV206" i="13"/>
  <c r="BA206" i="13"/>
  <c r="BD206" i="13" s="1"/>
  <c r="BD206" i="17" s="1"/>
  <c r="AK207" i="13"/>
  <c r="AT207" i="13" s="1"/>
  <c r="Q206" i="13"/>
  <c r="Z207" i="13" s="1"/>
  <c r="F417" i="20" s="1"/>
  <c r="K206" i="13"/>
  <c r="BR206" i="13"/>
  <c r="BS207" i="13" s="1"/>
  <c r="O206" i="13"/>
  <c r="BU207" i="18" l="1"/>
  <c r="AR208" i="18" s="1"/>
  <c r="BV207" i="18"/>
  <c r="AS208" i="18" s="1"/>
  <c r="BW207" i="18"/>
  <c r="AT208" i="18" s="1"/>
  <c r="BU207" i="17"/>
  <c r="AR208" i="17" s="1"/>
  <c r="BV207" i="17"/>
  <c r="AS208" i="17" s="1"/>
  <c r="BW207" i="17"/>
  <c r="AT208" i="17" s="1"/>
  <c r="J318" i="15"/>
  <c r="J318" i="16"/>
  <c r="BU206" i="13"/>
  <c r="J318" i="12"/>
  <c r="AW207" i="13"/>
  <c r="AZ207" i="13" s="1"/>
  <c r="AJ207" i="13"/>
  <c r="AS207" i="13" s="1"/>
  <c r="BQ207" i="13"/>
  <c r="J207" i="13"/>
  <c r="BN207" i="13"/>
  <c r="BH207" i="13"/>
  <c r="N206" i="13"/>
  <c r="K418" i="20" l="1"/>
  <c r="I418" i="20"/>
  <c r="G418" i="20"/>
  <c r="J418" i="20"/>
  <c r="H418" i="20"/>
  <c r="J418" i="19"/>
  <c r="H418" i="19"/>
  <c r="K418" i="19"/>
  <c r="G418" i="19"/>
  <c r="I418" i="19"/>
  <c r="BQ208" i="18"/>
  <c r="AW208" i="18"/>
  <c r="AK209" i="18" s="1"/>
  <c r="BN208" i="18"/>
  <c r="J208" i="18"/>
  <c r="BO208" i="17"/>
  <c r="BL208" i="17"/>
  <c r="H208" i="17"/>
  <c r="AU208" i="17"/>
  <c r="AI209" i="17" s="1"/>
  <c r="AW208" i="17"/>
  <c r="AK209" i="17" s="1"/>
  <c r="BN208" i="17"/>
  <c r="BQ208" i="17"/>
  <c r="J208" i="17"/>
  <c r="BL208" i="18"/>
  <c r="BO208" i="18"/>
  <c r="AU208" i="18"/>
  <c r="AI209" i="18" s="1"/>
  <c r="H208" i="18"/>
  <c r="I208" i="18"/>
  <c r="BP208" i="18"/>
  <c r="AV208" i="18"/>
  <c r="AJ209" i="18" s="1"/>
  <c r="BM208" i="18"/>
  <c r="BP208" i="17"/>
  <c r="AV208" i="17"/>
  <c r="AJ209" i="17" s="1"/>
  <c r="BM208" i="17"/>
  <c r="I208" i="17"/>
  <c r="BC207" i="13"/>
  <c r="AV207" i="13"/>
  <c r="AY207" i="13" s="1"/>
  <c r="AI207" i="13"/>
  <c r="AR207" i="13" s="1"/>
  <c r="M207" i="13"/>
  <c r="S207" i="13"/>
  <c r="AB208" i="13" s="1"/>
  <c r="I418" i="7"/>
  <c r="G418" i="7"/>
  <c r="K418" i="7"/>
  <c r="J418" i="7"/>
  <c r="H418" i="7"/>
  <c r="I207" i="13"/>
  <c r="BP207" i="13"/>
  <c r="BM207" i="13"/>
  <c r="AZ208" i="17" l="1"/>
  <c r="BC208" i="17" s="1"/>
  <c r="AZ208" i="18"/>
  <c r="BC208" i="18" s="1"/>
  <c r="L418" i="19"/>
  <c r="G318" i="15" s="1"/>
  <c r="AY208" i="18"/>
  <c r="BB208" i="18" s="1"/>
  <c r="L418" i="20"/>
  <c r="G318" i="12" s="1"/>
  <c r="L208" i="18"/>
  <c r="O208" i="18" s="1"/>
  <c r="R208" i="18"/>
  <c r="AA209" i="18" s="1"/>
  <c r="S208" i="17"/>
  <c r="AB209" i="17" s="1"/>
  <c r="M208" i="17"/>
  <c r="P208" i="17" s="1"/>
  <c r="AY208" i="17"/>
  <c r="BB208" i="17" s="1"/>
  <c r="BR208" i="17"/>
  <c r="BS209" i="17" s="1"/>
  <c r="K208" i="17"/>
  <c r="N208" i="17" s="1"/>
  <c r="Q208" i="17"/>
  <c r="Z209" i="17" s="1"/>
  <c r="AX208" i="17"/>
  <c r="BA208" i="17" s="1"/>
  <c r="L208" i="17"/>
  <c r="O208" i="17" s="1"/>
  <c r="R208" i="17"/>
  <c r="AA209" i="17" s="1"/>
  <c r="K208" i="18"/>
  <c r="N208" i="18" s="1"/>
  <c r="BR208" i="18"/>
  <c r="BS209" i="18" s="1"/>
  <c r="Q208" i="18"/>
  <c r="Z209" i="18" s="1"/>
  <c r="S208" i="18"/>
  <c r="AB209" i="18" s="1"/>
  <c r="M208" i="18"/>
  <c r="P208" i="18" s="1"/>
  <c r="AX208" i="18"/>
  <c r="BA208" i="18" s="1"/>
  <c r="BW207" i="13"/>
  <c r="BB207" i="13"/>
  <c r="AU207" i="13"/>
  <c r="AX207" i="13" s="1"/>
  <c r="L418" i="7"/>
  <c r="BO207" i="13"/>
  <c r="BL207" i="13"/>
  <c r="H207" i="13"/>
  <c r="P207" i="13"/>
  <c r="L207" i="13"/>
  <c r="R207" i="13"/>
  <c r="AA208" i="13" s="1"/>
  <c r="F419" i="7" l="1"/>
  <c r="F419" i="19"/>
  <c r="BH209" i="18"/>
  <c r="BH209" i="17"/>
  <c r="BD208" i="18"/>
  <c r="H318" i="12"/>
  <c r="I318" i="12" s="1"/>
  <c r="G318" i="16"/>
  <c r="H318" i="16" s="1"/>
  <c r="I318" i="16" s="1"/>
  <c r="H318" i="15"/>
  <c r="I318" i="15" s="1"/>
  <c r="BV207" i="13"/>
  <c r="BA207" i="13"/>
  <c r="BD207" i="13" s="1"/>
  <c r="BD207" i="17" s="1"/>
  <c r="AK208" i="13"/>
  <c r="AT208" i="13" s="1"/>
  <c r="BR207" i="13"/>
  <c r="BS208" i="13" s="1"/>
  <c r="Q207" i="13"/>
  <c r="Z208" i="13" s="1"/>
  <c r="F418" i="20" s="1"/>
  <c r="K207" i="13"/>
  <c r="O207" i="13"/>
  <c r="BV208" i="18" l="1"/>
  <c r="AS209" i="18" s="1"/>
  <c r="BW208" i="18"/>
  <c r="AT209" i="18" s="1"/>
  <c r="BU208" i="18"/>
  <c r="AR209" i="18" s="1"/>
  <c r="BV208" i="17"/>
  <c r="AS209" i="17" s="1"/>
  <c r="BW208" i="17"/>
  <c r="AT209" i="17" s="1"/>
  <c r="BU208" i="17"/>
  <c r="AR209" i="17" s="1"/>
  <c r="J319" i="16"/>
  <c r="J319" i="15"/>
  <c r="BU207" i="13"/>
  <c r="J319" i="12"/>
  <c r="AW208" i="13"/>
  <c r="AZ208" i="13" s="1"/>
  <c r="AJ208" i="13"/>
  <c r="AS208" i="13" s="1"/>
  <c r="N207" i="13"/>
  <c r="BH208" i="13"/>
  <c r="BQ208" i="13"/>
  <c r="J208" i="13"/>
  <c r="BN208" i="13"/>
  <c r="G419" i="19" l="1"/>
  <c r="I419" i="19"/>
  <c r="K419" i="19"/>
  <c r="J419" i="19"/>
  <c r="H419" i="19"/>
  <c r="K419" i="20"/>
  <c r="J419" i="20"/>
  <c r="I419" i="20"/>
  <c r="H419" i="20"/>
  <c r="G419" i="20"/>
  <c r="BQ209" i="17"/>
  <c r="J209" i="17"/>
  <c r="BN209" i="17"/>
  <c r="AW209" i="17"/>
  <c r="AK210" i="17" s="1"/>
  <c r="AU209" i="18"/>
  <c r="AI210" i="18" s="1"/>
  <c r="BO209" i="18"/>
  <c r="H209" i="18"/>
  <c r="BL209" i="18"/>
  <c r="AU209" i="17"/>
  <c r="AI210" i="17" s="1"/>
  <c r="BL209" i="17"/>
  <c r="BO209" i="17"/>
  <c r="H209" i="17"/>
  <c r="I209" i="18"/>
  <c r="BP209" i="18"/>
  <c r="AV209" i="18"/>
  <c r="AJ210" i="18" s="1"/>
  <c r="BM209" i="18"/>
  <c r="BQ209" i="18"/>
  <c r="J209" i="18"/>
  <c r="BN209" i="18"/>
  <c r="AW209" i="18"/>
  <c r="AK210" i="18" s="1"/>
  <c r="BP209" i="17"/>
  <c r="I209" i="17"/>
  <c r="AV209" i="17"/>
  <c r="AJ210" i="17" s="1"/>
  <c r="BM209" i="17"/>
  <c r="BC208" i="13"/>
  <c r="AV208" i="13"/>
  <c r="AY208" i="13" s="1"/>
  <c r="AI208" i="13"/>
  <c r="AR208" i="13" s="1"/>
  <c r="I208" i="13"/>
  <c r="BP208" i="13"/>
  <c r="BM208" i="13"/>
  <c r="M208" i="13"/>
  <c r="S208" i="13"/>
  <c r="AB209" i="13" s="1"/>
  <c r="I419" i="7"/>
  <c r="H419" i="7"/>
  <c r="K419" i="7"/>
  <c r="G419" i="7"/>
  <c r="J419" i="7"/>
  <c r="AX209" i="17" l="1"/>
  <c r="BA209" i="17" s="1"/>
  <c r="AY209" i="17"/>
  <c r="BB209" i="17" s="1"/>
  <c r="AZ209" i="18"/>
  <c r="BC209" i="18" s="1"/>
  <c r="L419" i="19"/>
  <c r="G319" i="15" s="1"/>
  <c r="AY209" i="18"/>
  <c r="BB209" i="18" s="1"/>
  <c r="L419" i="20"/>
  <c r="G319" i="12" s="1"/>
  <c r="AX209" i="18"/>
  <c r="BA209" i="18" s="1"/>
  <c r="S209" i="18"/>
  <c r="AB210" i="18" s="1"/>
  <c r="M209" i="18"/>
  <c r="P209" i="18" s="1"/>
  <c r="BR209" i="17"/>
  <c r="BS210" i="17" s="1"/>
  <c r="Q209" i="17"/>
  <c r="Z210" i="17" s="1"/>
  <c r="K209" i="17"/>
  <c r="N209" i="17" s="1"/>
  <c r="S209" i="17"/>
  <c r="AB210" i="17" s="1"/>
  <c r="M209" i="17"/>
  <c r="P209" i="17" s="1"/>
  <c r="L209" i="17"/>
  <c r="O209" i="17" s="1"/>
  <c r="R209" i="17"/>
  <c r="AA210" i="17" s="1"/>
  <c r="AZ209" i="17"/>
  <c r="BC209" i="17" s="1"/>
  <c r="L209" i="18"/>
  <c r="O209" i="18" s="1"/>
  <c r="R209" i="18"/>
  <c r="AA210" i="18" s="1"/>
  <c r="K209" i="18"/>
  <c r="N209" i="18" s="1"/>
  <c r="BR209" i="18"/>
  <c r="BS210" i="18" s="1"/>
  <c r="Q209" i="18"/>
  <c r="Z210" i="18" s="1"/>
  <c r="BW208" i="13"/>
  <c r="BB208" i="13"/>
  <c r="AU208" i="13"/>
  <c r="AX208" i="13" s="1"/>
  <c r="P208" i="13"/>
  <c r="L208" i="13"/>
  <c r="R208" i="13"/>
  <c r="AA209" i="13" s="1"/>
  <c r="H208" i="13"/>
  <c r="BO208" i="13"/>
  <c r="BL208" i="13"/>
  <c r="L419" i="7"/>
  <c r="F420" i="19" l="1"/>
  <c r="F420" i="7"/>
  <c r="BD209" i="18"/>
  <c r="BH210" i="18"/>
  <c r="BH210" i="17"/>
  <c r="H319" i="12"/>
  <c r="I319" i="12" s="1"/>
  <c r="H319" i="15"/>
  <c r="I319" i="15" s="1"/>
  <c r="G319" i="16"/>
  <c r="H319" i="16" s="1"/>
  <c r="I319" i="16" s="1"/>
  <c r="BV208" i="13"/>
  <c r="BA208" i="13"/>
  <c r="BD208" i="13" s="1"/>
  <c r="BD208" i="17" s="1"/>
  <c r="AK209" i="13"/>
  <c r="AT209" i="13" s="1"/>
  <c r="BR208" i="13"/>
  <c r="BS209" i="13" s="1"/>
  <c r="K208" i="13"/>
  <c r="Q208" i="13"/>
  <c r="Z209" i="13" s="1"/>
  <c r="F419" i="20" s="1"/>
  <c r="O208" i="13"/>
  <c r="BW209" i="18" l="1"/>
  <c r="AT210" i="18" s="1"/>
  <c r="BU209" i="18"/>
  <c r="AR210" i="18" s="1"/>
  <c r="BV209" i="18"/>
  <c r="AS210" i="18" s="1"/>
  <c r="BW209" i="17"/>
  <c r="AT210" i="17" s="1"/>
  <c r="BU209" i="17"/>
  <c r="AR210" i="17" s="1"/>
  <c r="BV209" i="17"/>
  <c r="AS210" i="17" s="1"/>
  <c r="J320" i="15"/>
  <c r="J320" i="16"/>
  <c r="BU208" i="13"/>
  <c r="J320" i="12"/>
  <c r="AW209" i="13"/>
  <c r="AZ209" i="13" s="1"/>
  <c r="AJ209" i="13"/>
  <c r="AS209" i="13" s="1"/>
  <c r="N208" i="13"/>
  <c r="J209" i="13"/>
  <c r="BQ209" i="13"/>
  <c r="BN209" i="13"/>
  <c r="BH209" i="13"/>
  <c r="I420" i="20" l="1"/>
  <c r="H420" i="20"/>
  <c r="G420" i="20"/>
  <c r="K420" i="20"/>
  <c r="J420" i="20"/>
  <c r="J420" i="19"/>
  <c r="G420" i="19"/>
  <c r="K420" i="19"/>
  <c r="H420" i="19"/>
  <c r="I420" i="19"/>
  <c r="AU210" i="17"/>
  <c r="AI211" i="17" s="1"/>
  <c r="H210" i="17"/>
  <c r="BO210" i="17"/>
  <c r="BL210" i="17"/>
  <c r="BN210" i="17"/>
  <c r="AW210" i="17"/>
  <c r="AK211" i="17" s="1"/>
  <c r="BQ210" i="17"/>
  <c r="J210" i="17"/>
  <c r="H210" i="18"/>
  <c r="AU210" i="18"/>
  <c r="AI211" i="18" s="1"/>
  <c r="BO210" i="18"/>
  <c r="BL210" i="18"/>
  <c r="BN210" i="18"/>
  <c r="AW210" i="18"/>
  <c r="AK211" i="18" s="1"/>
  <c r="J210" i="18"/>
  <c r="BQ210" i="18"/>
  <c r="AV210" i="18"/>
  <c r="AJ211" i="18" s="1"/>
  <c r="BP210" i="18"/>
  <c r="BM210" i="18"/>
  <c r="I210" i="18"/>
  <c r="AV210" i="17"/>
  <c r="AJ211" i="17" s="1"/>
  <c r="I210" i="17"/>
  <c r="BM210" i="17"/>
  <c r="BP210" i="17"/>
  <c r="BC209" i="13"/>
  <c r="AV209" i="13"/>
  <c r="AY209" i="13" s="1"/>
  <c r="AI209" i="13"/>
  <c r="AR209" i="13" s="1"/>
  <c r="BP209" i="13"/>
  <c r="I209" i="13"/>
  <c r="BM209" i="13"/>
  <c r="K420" i="7"/>
  <c r="G420" i="7"/>
  <c r="I420" i="7"/>
  <c r="J420" i="7"/>
  <c r="H420" i="7"/>
  <c r="M209" i="13"/>
  <c r="S209" i="13"/>
  <c r="AB210" i="13" s="1"/>
  <c r="AY210" i="17" l="1"/>
  <c r="BB210" i="17" s="1"/>
  <c r="AZ210" i="18"/>
  <c r="BC210" i="18" s="1"/>
  <c r="L420" i="19"/>
  <c r="G320" i="15" s="1"/>
  <c r="L420" i="20"/>
  <c r="G320" i="12" s="1"/>
  <c r="R210" i="18"/>
  <c r="AA211" i="18" s="1"/>
  <c r="L210" i="18"/>
  <c r="O210" i="18" s="1"/>
  <c r="S210" i="17"/>
  <c r="AB211" i="17" s="1"/>
  <c r="M210" i="17"/>
  <c r="P210" i="17" s="1"/>
  <c r="AX210" i="18"/>
  <c r="BA210" i="18" s="1"/>
  <c r="AZ210" i="17"/>
  <c r="BC210" i="17" s="1"/>
  <c r="AX210" i="17"/>
  <c r="BA210" i="17" s="1"/>
  <c r="L210" i="17"/>
  <c r="O210" i="17" s="1"/>
  <c r="R210" i="17"/>
  <c r="AA211" i="17" s="1"/>
  <c r="S210" i="18"/>
  <c r="AB211" i="18" s="1"/>
  <c r="M210" i="18"/>
  <c r="P210" i="18" s="1"/>
  <c r="Q210" i="18"/>
  <c r="Z211" i="18" s="1"/>
  <c r="BR210" i="18"/>
  <c r="BS211" i="18" s="1"/>
  <c r="K210" i="18"/>
  <c r="N210" i="18" s="1"/>
  <c r="BR210" i="17"/>
  <c r="BS211" i="17" s="1"/>
  <c r="Q210" i="17"/>
  <c r="Z211" i="17" s="1"/>
  <c r="K210" i="17"/>
  <c r="N210" i="17" s="1"/>
  <c r="AY210" i="18"/>
  <c r="BB210" i="18" s="1"/>
  <c r="BW209" i="13"/>
  <c r="BB209" i="13"/>
  <c r="AU209" i="13"/>
  <c r="AX209" i="13" s="1"/>
  <c r="BO209" i="13"/>
  <c r="H209" i="13"/>
  <c r="BL209" i="13"/>
  <c r="L209" i="13"/>
  <c r="R209" i="13"/>
  <c r="AA210" i="13" s="1"/>
  <c r="P209" i="13"/>
  <c r="L420" i="7"/>
  <c r="F421" i="7" l="1"/>
  <c r="F421" i="19"/>
  <c r="BD210" i="18"/>
  <c r="BH211" i="17"/>
  <c r="BH211" i="18"/>
  <c r="H320" i="15"/>
  <c r="I320" i="15" s="1"/>
  <c r="G320" i="16"/>
  <c r="H320" i="16" s="1"/>
  <c r="I320" i="16" s="1"/>
  <c r="BV209" i="13"/>
  <c r="H320" i="12"/>
  <c r="I320" i="12" s="1"/>
  <c r="BA209" i="13"/>
  <c r="BD209" i="13" s="1"/>
  <c r="BD209" i="17" s="1"/>
  <c r="AK210" i="13"/>
  <c r="AT210" i="13" s="1"/>
  <c r="Q209" i="13"/>
  <c r="Z210" i="13" s="1"/>
  <c r="F420" i="20" s="1"/>
  <c r="K209" i="13"/>
  <c r="BR209" i="13"/>
  <c r="BS210" i="13" s="1"/>
  <c r="O209" i="13"/>
  <c r="BU210" i="18" l="1"/>
  <c r="AR211" i="18" s="1"/>
  <c r="BW210" i="18"/>
  <c r="AT211" i="18" s="1"/>
  <c r="BV210" i="18"/>
  <c r="AS211" i="18" s="1"/>
  <c r="BU210" i="17"/>
  <c r="AR211" i="17" s="1"/>
  <c r="BV210" i="17"/>
  <c r="AS211" i="17" s="1"/>
  <c r="BW210" i="17"/>
  <c r="AT211" i="17" s="1"/>
  <c r="J321" i="15"/>
  <c r="J321" i="16"/>
  <c r="BU209" i="13"/>
  <c r="J321" i="12"/>
  <c r="AW210" i="13"/>
  <c r="AZ210" i="13" s="1"/>
  <c r="AJ210" i="13"/>
  <c r="AS210" i="13" s="1"/>
  <c r="J210" i="13"/>
  <c r="BQ210" i="13"/>
  <c r="BN210" i="13"/>
  <c r="N209" i="13"/>
  <c r="BH210" i="13"/>
  <c r="J421" i="19" l="1"/>
  <c r="K421" i="19"/>
  <c r="I421" i="19"/>
  <c r="H421" i="19"/>
  <c r="G421" i="19"/>
  <c r="J421" i="20"/>
  <c r="G421" i="20"/>
  <c r="H421" i="20"/>
  <c r="I421" i="20"/>
  <c r="K421" i="20"/>
  <c r="H211" i="18"/>
  <c r="BL211" i="18"/>
  <c r="BO211" i="18"/>
  <c r="AU211" i="18"/>
  <c r="AI212" i="18" s="1"/>
  <c r="AW211" i="18"/>
  <c r="AK212" i="18" s="1"/>
  <c r="BQ211" i="18"/>
  <c r="J211" i="18"/>
  <c r="BN211" i="18"/>
  <c r="BL211" i="17"/>
  <c r="AU211" i="17"/>
  <c r="AI212" i="17" s="1"/>
  <c r="H211" i="17"/>
  <c r="BO211" i="17"/>
  <c r="BP211" i="17"/>
  <c r="AV211" i="17"/>
  <c r="AJ212" i="17" s="1"/>
  <c r="I211" i="17"/>
  <c r="BM211" i="17"/>
  <c r="AW211" i="17"/>
  <c r="AK212" i="17" s="1"/>
  <c r="BQ211" i="17"/>
  <c r="BN211" i="17"/>
  <c r="J211" i="17"/>
  <c r="BP211" i="18"/>
  <c r="I211" i="18"/>
  <c r="AV211" i="18"/>
  <c r="AJ212" i="18" s="1"/>
  <c r="BM211" i="18"/>
  <c r="BC210" i="13"/>
  <c r="AV210" i="13"/>
  <c r="AY210" i="13" s="1"/>
  <c r="AI210" i="13"/>
  <c r="AR210" i="13" s="1"/>
  <c r="BP210" i="13"/>
  <c r="I210" i="13"/>
  <c r="BM210" i="13"/>
  <c r="S210" i="13"/>
  <c r="AB211" i="13" s="1"/>
  <c r="M210" i="13"/>
  <c r="K421" i="7"/>
  <c r="G421" i="7"/>
  <c r="J421" i="7"/>
  <c r="H421" i="7"/>
  <c r="I421" i="7"/>
  <c r="AZ211" i="17" l="1"/>
  <c r="BC211" i="17" s="1"/>
  <c r="AX211" i="17"/>
  <c r="BA211" i="17" s="1"/>
  <c r="L421" i="19"/>
  <c r="G321" i="15" s="1"/>
  <c r="L421" i="20"/>
  <c r="G321" i="12" s="1"/>
  <c r="AZ211" i="18"/>
  <c r="BC211" i="18" s="1"/>
  <c r="Q211" i="18"/>
  <c r="Z212" i="18" s="1"/>
  <c r="K211" i="18"/>
  <c r="N211" i="18" s="1"/>
  <c r="BR211" i="18"/>
  <c r="BS212" i="18" s="1"/>
  <c r="R211" i="17"/>
  <c r="AA212" i="17" s="1"/>
  <c r="L211" i="17"/>
  <c r="O211" i="17" s="1"/>
  <c r="BR211" i="17"/>
  <c r="BS212" i="17" s="1"/>
  <c r="Q211" i="17"/>
  <c r="Z212" i="17" s="1"/>
  <c r="K211" i="17"/>
  <c r="N211" i="17" s="1"/>
  <c r="AY211" i="18"/>
  <c r="BB211" i="18" s="1"/>
  <c r="AX211" i="18"/>
  <c r="BA211" i="18" s="1"/>
  <c r="R211" i="18"/>
  <c r="AA212" i="18" s="1"/>
  <c r="L211" i="18"/>
  <c r="O211" i="18" s="1"/>
  <c r="M211" i="17"/>
  <c r="P211" i="17" s="1"/>
  <c r="S211" i="17"/>
  <c r="AB212" i="17" s="1"/>
  <c r="S211" i="18"/>
  <c r="AB212" i="18" s="1"/>
  <c r="M211" i="18"/>
  <c r="P211" i="18" s="1"/>
  <c r="AY211" i="17"/>
  <c r="BB211" i="17" s="1"/>
  <c r="BW210" i="13"/>
  <c r="BB210" i="13"/>
  <c r="AU210" i="13"/>
  <c r="AX210" i="13" s="1"/>
  <c r="H210" i="13"/>
  <c r="BO210" i="13"/>
  <c r="BL210" i="13"/>
  <c r="R210" i="13"/>
  <c r="AA211" i="13" s="1"/>
  <c r="L210" i="13"/>
  <c r="P210" i="13"/>
  <c r="L421" i="7"/>
  <c r="F422" i="7" l="1"/>
  <c r="F422" i="19"/>
  <c r="BH212" i="18"/>
  <c r="BD211" i="18"/>
  <c r="BH212" i="17"/>
  <c r="H321" i="12"/>
  <c r="I321" i="12" s="1"/>
  <c r="G321" i="16"/>
  <c r="H321" i="16" s="1"/>
  <c r="I321" i="16" s="1"/>
  <c r="H321" i="15"/>
  <c r="I321" i="15" s="1"/>
  <c r="BV210" i="13"/>
  <c r="BA210" i="13"/>
  <c r="BD210" i="13" s="1"/>
  <c r="BD210" i="17" s="1"/>
  <c r="AK211" i="13"/>
  <c r="AT211" i="13" s="1"/>
  <c r="O210" i="13"/>
  <c r="K210" i="13"/>
  <c r="BR210" i="13"/>
  <c r="BS211" i="13" s="1"/>
  <c r="Q210" i="13"/>
  <c r="Z211" i="13" s="1"/>
  <c r="F421" i="20" s="1"/>
  <c r="BU211" i="18" l="1"/>
  <c r="AR212" i="18" s="1"/>
  <c r="BV211" i="18"/>
  <c r="AS212" i="18" s="1"/>
  <c r="BW211" i="18"/>
  <c r="AT212" i="18" s="1"/>
  <c r="BU211" i="17"/>
  <c r="AR212" i="17" s="1"/>
  <c r="BV211" i="17"/>
  <c r="AS212" i="17" s="1"/>
  <c r="BW211" i="17"/>
  <c r="AT212" i="17" s="1"/>
  <c r="J322" i="15"/>
  <c r="J322" i="16"/>
  <c r="BU210" i="13"/>
  <c r="J322" i="12"/>
  <c r="AW211" i="13"/>
  <c r="AZ211" i="13" s="1"/>
  <c r="AJ211" i="13"/>
  <c r="AS211" i="13" s="1"/>
  <c r="BQ211" i="13"/>
  <c r="BN211" i="13"/>
  <c r="J211" i="13"/>
  <c r="N210" i="13"/>
  <c r="BH211" i="13"/>
  <c r="G422" i="19" l="1"/>
  <c r="H422" i="19"/>
  <c r="K422" i="19"/>
  <c r="J422" i="19"/>
  <c r="I422" i="19"/>
  <c r="H422" i="20"/>
  <c r="J422" i="20"/>
  <c r="K422" i="20"/>
  <c r="I422" i="20"/>
  <c r="G422" i="20"/>
  <c r="BL212" i="17"/>
  <c r="BO212" i="17"/>
  <c r="H212" i="17"/>
  <c r="AU212" i="17"/>
  <c r="AI213" i="17" s="1"/>
  <c r="J212" i="17"/>
  <c r="BN212" i="17"/>
  <c r="AW212" i="17"/>
  <c r="AK213" i="17" s="1"/>
  <c r="BQ212" i="17"/>
  <c r="BO212" i="18"/>
  <c r="H212" i="18"/>
  <c r="AU212" i="18"/>
  <c r="AI213" i="18" s="1"/>
  <c r="BL212" i="18"/>
  <c r="AV212" i="18"/>
  <c r="AJ213" i="18" s="1"/>
  <c r="I212" i="18"/>
  <c r="BM212" i="18"/>
  <c r="BP212" i="18"/>
  <c r="BQ212" i="18"/>
  <c r="J212" i="18"/>
  <c r="AW212" i="18"/>
  <c r="AK213" i="18" s="1"/>
  <c r="BN212" i="18"/>
  <c r="I212" i="17"/>
  <c r="BP212" i="17"/>
  <c r="AV212" i="17"/>
  <c r="AJ213" i="17" s="1"/>
  <c r="BM212" i="17"/>
  <c r="BC211" i="13"/>
  <c r="AV211" i="13"/>
  <c r="AY211" i="13" s="1"/>
  <c r="AI211" i="13"/>
  <c r="AR211" i="13" s="1"/>
  <c r="M211" i="13"/>
  <c r="S211" i="13"/>
  <c r="AB212" i="13" s="1"/>
  <c r="I211" i="13"/>
  <c r="BP211" i="13"/>
  <c r="BM211" i="13"/>
  <c r="I422" i="7"/>
  <c r="K422" i="7"/>
  <c r="G422" i="7"/>
  <c r="J422" i="7"/>
  <c r="H422" i="7"/>
  <c r="AY212" i="18" l="1"/>
  <c r="BB212" i="18" s="1"/>
  <c r="AX212" i="17"/>
  <c r="BA212" i="17" s="1"/>
  <c r="L422" i="19"/>
  <c r="G322" i="15" s="1"/>
  <c r="L422" i="20"/>
  <c r="G322" i="12" s="1"/>
  <c r="L212" i="17"/>
  <c r="O212" i="17" s="1"/>
  <c r="R212" i="17"/>
  <c r="AA213" i="17" s="1"/>
  <c r="S212" i="18"/>
  <c r="AB213" i="18" s="1"/>
  <c r="M212" i="18"/>
  <c r="P212" i="18" s="1"/>
  <c r="AY212" i="17"/>
  <c r="BB212" i="17" s="1"/>
  <c r="AX212" i="18"/>
  <c r="BA212" i="18" s="1"/>
  <c r="AZ212" i="17"/>
  <c r="BC212" i="17" s="1"/>
  <c r="S212" i="17"/>
  <c r="AB213" i="17" s="1"/>
  <c r="M212" i="17"/>
  <c r="P212" i="17" s="1"/>
  <c r="Q212" i="17"/>
  <c r="Z213" i="17" s="1"/>
  <c r="BR212" i="17"/>
  <c r="BS213" i="17" s="1"/>
  <c r="K212" i="17"/>
  <c r="N212" i="17" s="1"/>
  <c r="AZ212" i="18"/>
  <c r="BC212" i="18" s="1"/>
  <c r="R212" i="18"/>
  <c r="AA213" i="18" s="1"/>
  <c r="L212" i="18"/>
  <c r="O212" i="18" s="1"/>
  <c r="BR212" i="18"/>
  <c r="BS213" i="18" s="1"/>
  <c r="Q212" i="18"/>
  <c r="Z213" i="18" s="1"/>
  <c r="K212" i="18"/>
  <c r="N212" i="18" s="1"/>
  <c r="BW211" i="13"/>
  <c r="BB211" i="13"/>
  <c r="AU211" i="13"/>
  <c r="AX211" i="13" s="1"/>
  <c r="L422" i="7"/>
  <c r="P211" i="13"/>
  <c r="L211" i="13"/>
  <c r="R211" i="13"/>
  <c r="AA212" i="13" s="1"/>
  <c r="H211" i="13"/>
  <c r="BO211" i="13"/>
  <c r="BL211" i="13"/>
  <c r="F423" i="7" l="1"/>
  <c r="F423" i="19"/>
  <c r="BH213" i="18"/>
  <c r="BH213" i="17"/>
  <c r="BD212" i="18"/>
  <c r="H322" i="12"/>
  <c r="I322" i="12" s="1"/>
  <c r="G322" i="16"/>
  <c r="H322" i="16" s="1"/>
  <c r="I322" i="16" s="1"/>
  <c r="H322" i="15"/>
  <c r="I322" i="15" s="1"/>
  <c r="BV211" i="13"/>
  <c r="BA211" i="13"/>
  <c r="BD211" i="13" s="1"/>
  <c r="BD211" i="17" s="1"/>
  <c r="AK212" i="13"/>
  <c r="AT212" i="13" s="1"/>
  <c r="K211" i="13"/>
  <c r="BR211" i="13"/>
  <c r="BS212" i="13" s="1"/>
  <c r="Q211" i="13"/>
  <c r="Z212" i="13" s="1"/>
  <c r="F422" i="20" s="1"/>
  <c r="O211" i="13"/>
  <c r="BV212" i="18" l="1"/>
  <c r="AS213" i="18" s="1"/>
  <c r="BW212" i="18"/>
  <c r="AT213" i="18" s="1"/>
  <c r="BU212" i="18"/>
  <c r="AR213" i="18" s="1"/>
  <c r="BV212" i="17"/>
  <c r="AS213" i="17" s="1"/>
  <c r="BW212" i="17"/>
  <c r="AT213" i="17" s="1"/>
  <c r="BU212" i="17"/>
  <c r="AR213" i="17" s="1"/>
  <c r="J323" i="16"/>
  <c r="J323" i="15"/>
  <c r="BU211" i="13"/>
  <c r="J323" i="12"/>
  <c r="AW212" i="13"/>
  <c r="AZ212" i="13" s="1"/>
  <c r="AJ212" i="13"/>
  <c r="AS212" i="13" s="1"/>
  <c r="BH212" i="13"/>
  <c r="N211" i="13"/>
  <c r="J212" i="13"/>
  <c r="BQ212" i="13"/>
  <c r="BN212" i="13"/>
  <c r="H423" i="20" l="1"/>
  <c r="J423" i="20"/>
  <c r="I423" i="20"/>
  <c r="K423" i="20"/>
  <c r="G423" i="20"/>
  <c r="J423" i="19"/>
  <c r="H423" i="19"/>
  <c r="I423" i="19"/>
  <c r="G423" i="19"/>
  <c r="K423" i="19"/>
  <c r="AU213" i="18"/>
  <c r="AI214" i="18" s="1"/>
  <c r="H213" i="18"/>
  <c r="BL213" i="18"/>
  <c r="BO213" i="18"/>
  <c r="BN213" i="17"/>
  <c r="J213" i="17"/>
  <c r="BQ213" i="17"/>
  <c r="AW213" i="17"/>
  <c r="AK214" i="17" s="1"/>
  <c r="J213" i="18"/>
  <c r="BN213" i="18"/>
  <c r="BQ213" i="18"/>
  <c r="AW213" i="18"/>
  <c r="AK214" i="18" s="1"/>
  <c r="AV213" i="17"/>
  <c r="AJ214" i="17" s="1"/>
  <c r="BM213" i="17"/>
  <c r="I213" i="17"/>
  <c r="BP213" i="17"/>
  <c r="AU213" i="17"/>
  <c r="AI214" i="17" s="1"/>
  <c r="H213" i="17"/>
  <c r="BL213" i="17"/>
  <c r="BO213" i="17"/>
  <c r="I213" i="18"/>
  <c r="BM213" i="18"/>
  <c r="AV213" i="18"/>
  <c r="AJ214" i="18" s="1"/>
  <c r="BP213" i="18"/>
  <c r="BC212" i="13"/>
  <c r="AV212" i="13"/>
  <c r="AY212" i="13" s="1"/>
  <c r="AI212" i="13"/>
  <c r="AR212" i="13" s="1"/>
  <c r="M212" i="13"/>
  <c r="S212" i="13"/>
  <c r="AB213" i="13" s="1"/>
  <c r="I423" i="7"/>
  <c r="H423" i="7"/>
  <c r="K423" i="7"/>
  <c r="G423" i="7"/>
  <c r="J423" i="7"/>
  <c r="I212" i="13"/>
  <c r="BP212" i="13"/>
  <c r="BM212" i="13"/>
  <c r="AY213" i="17" l="1"/>
  <c r="BB213" i="17" s="1"/>
  <c r="AX213" i="17"/>
  <c r="BA213" i="17" s="1"/>
  <c r="L423" i="20"/>
  <c r="G323" i="12" s="1"/>
  <c r="L423" i="19"/>
  <c r="G323" i="15" s="1"/>
  <c r="AZ213" i="18"/>
  <c r="BC213" i="18" s="1"/>
  <c r="L213" i="18"/>
  <c r="O213" i="18" s="1"/>
  <c r="R213" i="18"/>
  <c r="AA214" i="18" s="1"/>
  <c r="K213" i="17"/>
  <c r="N213" i="17" s="1"/>
  <c r="Q213" i="17"/>
  <c r="Z214" i="17" s="1"/>
  <c r="BR213" i="17"/>
  <c r="BS214" i="17" s="1"/>
  <c r="L213" i="17"/>
  <c r="O213" i="17" s="1"/>
  <c r="R213" i="17"/>
  <c r="AA214" i="17" s="1"/>
  <c r="AZ213" i="17"/>
  <c r="BC213" i="17" s="1"/>
  <c r="AX213" i="18"/>
  <c r="BA213" i="18" s="1"/>
  <c r="M213" i="18"/>
  <c r="P213" i="18" s="1"/>
  <c r="S213" i="18"/>
  <c r="AB214" i="18" s="1"/>
  <c r="M213" i="17"/>
  <c r="P213" i="17" s="1"/>
  <c r="S213" i="17"/>
  <c r="AB214" i="17" s="1"/>
  <c r="K213" i="18"/>
  <c r="N213" i="18" s="1"/>
  <c r="Q213" i="18"/>
  <c r="Z214" i="18" s="1"/>
  <c r="BR213" i="18"/>
  <c r="BS214" i="18" s="1"/>
  <c r="AY213" i="18"/>
  <c r="BB213" i="18" s="1"/>
  <c r="BW212" i="13"/>
  <c r="BB212" i="13"/>
  <c r="AU212" i="13"/>
  <c r="AX212" i="13" s="1"/>
  <c r="L423" i="7"/>
  <c r="H212" i="13"/>
  <c r="BO212" i="13"/>
  <c r="BL212" i="13"/>
  <c r="L212" i="13"/>
  <c r="R212" i="13"/>
  <c r="AA213" i="13" s="1"/>
  <c r="P212" i="13"/>
  <c r="F424" i="7" l="1"/>
  <c r="F424" i="19"/>
  <c r="BH214" i="18"/>
  <c r="BD213" i="18"/>
  <c r="BH214" i="17"/>
  <c r="H323" i="12"/>
  <c r="I323" i="12" s="1"/>
  <c r="H323" i="15"/>
  <c r="I323" i="15" s="1"/>
  <c r="G323" i="16"/>
  <c r="H323" i="16" s="1"/>
  <c r="I323" i="16" s="1"/>
  <c r="BV212" i="13"/>
  <c r="BA212" i="13"/>
  <c r="BD212" i="13" s="1"/>
  <c r="BD212" i="17" s="1"/>
  <c r="AK213" i="13"/>
  <c r="AT213" i="13" s="1"/>
  <c r="O212" i="13"/>
  <c r="K212" i="13"/>
  <c r="Q212" i="13"/>
  <c r="Z213" i="13" s="1"/>
  <c r="F423" i="20" s="1"/>
  <c r="BR212" i="13"/>
  <c r="BS213" i="13" s="1"/>
  <c r="BW213" i="18" l="1"/>
  <c r="AT214" i="18" s="1"/>
  <c r="BV213" i="18"/>
  <c r="AS214" i="18" s="1"/>
  <c r="BU213" i="18"/>
  <c r="AR214" i="18" s="1"/>
  <c r="BW213" i="17"/>
  <c r="AT214" i="17" s="1"/>
  <c r="BU213" i="17"/>
  <c r="AR214" i="17" s="1"/>
  <c r="BV213" i="17"/>
  <c r="AS214" i="17" s="1"/>
  <c r="J324" i="15"/>
  <c r="J324" i="16"/>
  <c r="BU212" i="13"/>
  <c r="J324" i="12"/>
  <c r="AW213" i="13"/>
  <c r="AZ213" i="13" s="1"/>
  <c r="AJ213" i="13"/>
  <c r="AS213" i="13" s="1"/>
  <c r="N212" i="13"/>
  <c r="BH213" i="13"/>
  <c r="BQ213" i="13"/>
  <c r="J213" i="13"/>
  <c r="BN213" i="13"/>
  <c r="J424" i="19" l="1"/>
  <c r="I424" i="19"/>
  <c r="K424" i="19"/>
  <c r="G424" i="19"/>
  <c r="H424" i="19"/>
  <c r="H424" i="20"/>
  <c r="I424" i="20"/>
  <c r="K424" i="20"/>
  <c r="G424" i="20"/>
  <c r="J424" i="20"/>
  <c r="BN214" i="17"/>
  <c r="J214" i="17"/>
  <c r="AW214" i="17"/>
  <c r="AK215" i="17" s="1"/>
  <c r="BQ214" i="17"/>
  <c r="H214" i="18"/>
  <c r="BO214" i="18"/>
  <c r="AU214" i="18"/>
  <c r="AI215" i="18" s="1"/>
  <c r="BL214" i="18"/>
  <c r="BQ214" i="18"/>
  <c r="BN214" i="18"/>
  <c r="J214" i="18"/>
  <c r="AW214" i="18"/>
  <c r="AK215" i="18" s="1"/>
  <c r="H214" i="17"/>
  <c r="BL214" i="17"/>
  <c r="BO214" i="17"/>
  <c r="AU214" i="17"/>
  <c r="AI215" i="17" s="1"/>
  <c r="I214" i="18"/>
  <c r="BM214" i="18"/>
  <c r="BP214" i="18"/>
  <c r="AV214" i="18"/>
  <c r="AJ215" i="18" s="1"/>
  <c r="BP214" i="17"/>
  <c r="BM214" i="17"/>
  <c r="I214" i="17"/>
  <c r="AV214" i="17"/>
  <c r="AJ215" i="17" s="1"/>
  <c r="BC213" i="13"/>
  <c r="AV213" i="13"/>
  <c r="AY213" i="13" s="1"/>
  <c r="AI213" i="13"/>
  <c r="AR213" i="13" s="1"/>
  <c r="S213" i="13"/>
  <c r="AB214" i="13" s="1"/>
  <c r="M213" i="13"/>
  <c r="BP213" i="13"/>
  <c r="I213" i="13"/>
  <c r="BM213" i="13"/>
  <c r="H424" i="7"/>
  <c r="I424" i="7"/>
  <c r="G424" i="7"/>
  <c r="K424" i="7"/>
  <c r="J424" i="7"/>
  <c r="AZ214" i="17" l="1"/>
  <c r="BC214" i="17" s="1"/>
  <c r="AY214" i="17"/>
  <c r="BB214" i="17" s="1"/>
  <c r="L424" i="19"/>
  <c r="G324" i="15" s="1"/>
  <c r="L424" i="20"/>
  <c r="G324" i="12" s="1"/>
  <c r="AY214" i="18"/>
  <c r="BB214" i="18" s="1"/>
  <c r="AX214" i="17"/>
  <c r="BA214" i="17" s="1"/>
  <c r="L214" i="18"/>
  <c r="O214" i="18" s="1"/>
  <c r="R214" i="18"/>
  <c r="AA215" i="18" s="1"/>
  <c r="S214" i="18"/>
  <c r="AB215" i="18" s="1"/>
  <c r="M214" i="18"/>
  <c r="P214" i="18" s="1"/>
  <c r="Q214" i="18"/>
  <c r="Z215" i="18" s="1"/>
  <c r="K214" i="18"/>
  <c r="N214" i="18" s="1"/>
  <c r="BR214" i="18"/>
  <c r="BS215" i="18" s="1"/>
  <c r="S214" i="17"/>
  <c r="AB215" i="17" s="1"/>
  <c r="M214" i="17"/>
  <c r="P214" i="17" s="1"/>
  <c r="AZ214" i="18"/>
  <c r="BC214" i="18" s="1"/>
  <c r="L214" i="17"/>
  <c r="O214" i="17" s="1"/>
  <c r="R214" i="17"/>
  <c r="AA215" i="17" s="1"/>
  <c r="BR214" i="17"/>
  <c r="BS215" i="17" s="1"/>
  <c r="K214" i="17"/>
  <c r="N214" i="17" s="1"/>
  <c r="Q214" i="17"/>
  <c r="Z215" i="17" s="1"/>
  <c r="AX214" i="18"/>
  <c r="BA214" i="18" s="1"/>
  <c r="BW213" i="13"/>
  <c r="BB213" i="13"/>
  <c r="AU213" i="13"/>
  <c r="AX213" i="13" s="1"/>
  <c r="L424" i="7"/>
  <c r="P213" i="13"/>
  <c r="H213" i="13"/>
  <c r="BO213" i="13"/>
  <c r="BL213" i="13"/>
  <c r="R213" i="13"/>
  <c r="AA214" i="13" s="1"/>
  <c r="L213" i="13"/>
  <c r="F425" i="19" l="1"/>
  <c r="F425" i="7"/>
  <c r="BH215" i="17"/>
  <c r="BH215" i="18"/>
  <c r="BD214" i="18"/>
  <c r="H324" i="12"/>
  <c r="I324" i="12" s="1"/>
  <c r="H324" i="15"/>
  <c r="I324" i="15" s="1"/>
  <c r="G324" i="16"/>
  <c r="H324" i="16" s="1"/>
  <c r="I324" i="16" s="1"/>
  <c r="BV213" i="13"/>
  <c r="BA213" i="13"/>
  <c r="BD213" i="13" s="1"/>
  <c r="BD213" i="17" s="1"/>
  <c r="AK214" i="13"/>
  <c r="AT214" i="13" s="1"/>
  <c r="O213" i="13"/>
  <c r="Q213" i="13"/>
  <c r="Z214" i="13" s="1"/>
  <c r="F424" i="20" s="1"/>
  <c r="BR213" i="13"/>
  <c r="BS214" i="13" s="1"/>
  <c r="K213" i="13"/>
  <c r="BU214" i="18" l="1"/>
  <c r="AR215" i="18" s="1"/>
  <c r="BV214" i="18"/>
  <c r="AS215" i="18" s="1"/>
  <c r="BW214" i="18"/>
  <c r="AT215" i="18" s="1"/>
  <c r="BU214" i="17"/>
  <c r="AR215" i="17" s="1"/>
  <c r="BV214" i="17"/>
  <c r="AS215" i="17" s="1"/>
  <c r="BW214" i="17"/>
  <c r="AT215" i="17" s="1"/>
  <c r="J325" i="16"/>
  <c r="J325" i="15"/>
  <c r="BU213" i="13"/>
  <c r="J325" i="12"/>
  <c r="AW214" i="13"/>
  <c r="AZ214" i="13" s="1"/>
  <c r="AJ214" i="13"/>
  <c r="AS214" i="13" s="1"/>
  <c r="BH214" i="13"/>
  <c r="N213" i="13"/>
  <c r="BQ214" i="13"/>
  <c r="J214" i="13"/>
  <c r="BN214" i="13"/>
  <c r="J425" i="20" l="1"/>
  <c r="I425" i="20"/>
  <c r="K425" i="20"/>
  <c r="H425" i="20"/>
  <c r="G425" i="20"/>
  <c r="H425" i="19"/>
  <c r="I425" i="19"/>
  <c r="J425" i="19"/>
  <c r="G425" i="19"/>
  <c r="K425" i="19"/>
  <c r="BN215" i="17"/>
  <c r="AW215" i="17"/>
  <c r="AK216" i="17" s="1"/>
  <c r="BQ215" i="17"/>
  <c r="J215" i="17"/>
  <c r="BL215" i="18"/>
  <c r="AU215" i="18"/>
  <c r="AI216" i="18" s="1"/>
  <c r="H215" i="18"/>
  <c r="BO215" i="18"/>
  <c r="BQ215" i="18"/>
  <c r="J215" i="18"/>
  <c r="AW215" i="18"/>
  <c r="AK216" i="18" s="1"/>
  <c r="BN215" i="18"/>
  <c r="AV215" i="18"/>
  <c r="AJ216" i="18" s="1"/>
  <c r="BM215" i="18"/>
  <c r="BP215" i="18"/>
  <c r="I215" i="18"/>
  <c r="H215" i="17"/>
  <c r="BL215" i="17"/>
  <c r="BO215" i="17"/>
  <c r="AU215" i="17"/>
  <c r="AI216" i="17" s="1"/>
  <c r="BP215" i="17"/>
  <c r="BM215" i="17"/>
  <c r="AV215" i="17"/>
  <c r="AJ216" i="17" s="1"/>
  <c r="I215" i="17"/>
  <c r="BC214" i="13"/>
  <c r="AV214" i="13"/>
  <c r="AY214" i="13" s="1"/>
  <c r="AI214" i="13"/>
  <c r="AR214" i="13" s="1"/>
  <c r="S214" i="13"/>
  <c r="AB215" i="13" s="1"/>
  <c r="M214" i="13"/>
  <c r="G425" i="7"/>
  <c r="K425" i="7"/>
  <c r="H425" i="7"/>
  <c r="I425" i="7"/>
  <c r="J425" i="7"/>
  <c r="I214" i="13"/>
  <c r="BP214" i="13"/>
  <c r="BM214" i="13"/>
  <c r="AY215" i="18" l="1"/>
  <c r="BB215" i="18" s="1"/>
  <c r="AX215" i="18"/>
  <c r="BA215" i="18" s="1"/>
  <c r="L425" i="20"/>
  <c r="G325" i="12" s="1"/>
  <c r="L425" i="19"/>
  <c r="G325" i="15" s="1"/>
  <c r="AX215" i="17"/>
  <c r="BA215" i="17" s="1"/>
  <c r="AY215" i="17"/>
  <c r="BB215" i="17" s="1"/>
  <c r="R215" i="17"/>
  <c r="AA216" i="17" s="1"/>
  <c r="L215" i="17"/>
  <c r="O215" i="17" s="1"/>
  <c r="Q215" i="17"/>
  <c r="Z216" i="17" s="1"/>
  <c r="BR215" i="17"/>
  <c r="BS216" i="17" s="1"/>
  <c r="K215" i="17"/>
  <c r="N215" i="17" s="1"/>
  <c r="S215" i="18"/>
  <c r="AB216" i="18" s="1"/>
  <c r="M215" i="18"/>
  <c r="P215" i="18" s="1"/>
  <c r="AZ215" i="17"/>
  <c r="BC215" i="17" s="1"/>
  <c r="L215" i="18"/>
  <c r="O215" i="18" s="1"/>
  <c r="R215" i="18"/>
  <c r="AA216" i="18" s="1"/>
  <c r="K215" i="18"/>
  <c r="N215" i="18" s="1"/>
  <c r="Q215" i="18"/>
  <c r="Z216" i="18" s="1"/>
  <c r="BR215" i="18"/>
  <c r="BS216" i="18" s="1"/>
  <c r="S215" i="17"/>
  <c r="AB216" i="17" s="1"/>
  <c r="M215" i="17"/>
  <c r="P215" i="17" s="1"/>
  <c r="AZ215" i="18"/>
  <c r="BC215" i="18" s="1"/>
  <c r="BW214" i="13"/>
  <c r="BB214" i="13"/>
  <c r="AU214" i="13"/>
  <c r="AX214" i="13" s="1"/>
  <c r="L214" i="13"/>
  <c r="R214" i="13"/>
  <c r="AA215" i="13" s="1"/>
  <c r="P214" i="13"/>
  <c r="L425" i="7"/>
  <c r="BO214" i="13"/>
  <c r="H214" i="13"/>
  <c r="BL214" i="13"/>
  <c r="F426" i="7" l="1"/>
  <c r="F426" i="19"/>
  <c r="BD215" i="18"/>
  <c r="BH216" i="18"/>
  <c r="BH216" i="17"/>
  <c r="G325" i="16"/>
  <c r="H325" i="16" s="1"/>
  <c r="I325" i="16" s="1"/>
  <c r="H325" i="15"/>
  <c r="I325" i="15" s="1"/>
  <c r="BV214" i="13"/>
  <c r="H325" i="12"/>
  <c r="I325" i="12" s="1"/>
  <c r="BA214" i="13"/>
  <c r="BD214" i="13" s="1"/>
  <c r="BD214" i="17" s="1"/>
  <c r="AK215" i="13"/>
  <c r="AT215" i="13" s="1"/>
  <c r="Q214" i="13"/>
  <c r="Z215" i="13" s="1"/>
  <c r="F425" i="20" s="1"/>
  <c r="K214" i="13"/>
  <c r="BR214" i="13"/>
  <c r="BS215" i="13" s="1"/>
  <c r="O214" i="13"/>
  <c r="BU215" i="18" l="1"/>
  <c r="AR216" i="18" s="1"/>
  <c r="BV215" i="18"/>
  <c r="AS216" i="18" s="1"/>
  <c r="BW215" i="18"/>
  <c r="AT216" i="18" s="1"/>
  <c r="BU215" i="17"/>
  <c r="AR216" i="17" s="1"/>
  <c r="BV215" i="17"/>
  <c r="AS216" i="17" s="1"/>
  <c r="BW215" i="17"/>
  <c r="AT216" i="17" s="1"/>
  <c r="J326" i="15"/>
  <c r="J326" i="16"/>
  <c r="BU214" i="13"/>
  <c r="J326" i="12"/>
  <c r="AW215" i="13"/>
  <c r="AZ215" i="13" s="1"/>
  <c r="AJ215" i="13"/>
  <c r="AS215" i="13" s="1"/>
  <c r="N214" i="13"/>
  <c r="BH215" i="13"/>
  <c r="BQ215" i="13"/>
  <c r="J215" i="13"/>
  <c r="BN215" i="13"/>
  <c r="H426" i="20" l="1"/>
  <c r="J426" i="20"/>
  <c r="G426" i="20"/>
  <c r="I426" i="20"/>
  <c r="K426" i="20"/>
  <c r="J426" i="19"/>
  <c r="I426" i="19"/>
  <c r="K426" i="19"/>
  <c r="H426" i="19"/>
  <c r="G426" i="19"/>
  <c r="BQ216" i="18"/>
  <c r="J216" i="18"/>
  <c r="BN216" i="18"/>
  <c r="AW216" i="18"/>
  <c r="AK217" i="18" s="1"/>
  <c r="AU216" i="18"/>
  <c r="AI217" i="18" s="1"/>
  <c r="BO216" i="18"/>
  <c r="H216" i="18"/>
  <c r="BL216" i="18"/>
  <c r="J216" i="17"/>
  <c r="BN216" i="17"/>
  <c r="BQ216" i="17"/>
  <c r="AW216" i="17"/>
  <c r="AK217" i="17" s="1"/>
  <c r="BP216" i="17"/>
  <c r="AV216" i="17"/>
  <c r="AJ217" i="17" s="1"/>
  <c r="I216" i="17"/>
  <c r="BM216" i="17"/>
  <c r="H216" i="17"/>
  <c r="AU216" i="17"/>
  <c r="AI217" i="17" s="1"/>
  <c r="BL216" i="17"/>
  <c r="BO216" i="17"/>
  <c r="BP216" i="18"/>
  <c r="I216" i="18"/>
  <c r="BM216" i="18"/>
  <c r="AV216" i="18"/>
  <c r="AJ217" i="18" s="1"/>
  <c r="BC215" i="13"/>
  <c r="AV215" i="13"/>
  <c r="AY215" i="13" s="1"/>
  <c r="AI215" i="13"/>
  <c r="AR215" i="13" s="1"/>
  <c r="M215" i="13"/>
  <c r="S215" i="13"/>
  <c r="AB216" i="13" s="1"/>
  <c r="BP215" i="13"/>
  <c r="I215" i="13"/>
  <c r="BM215" i="13"/>
  <c r="J426" i="7"/>
  <c r="I426" i="7"/>
  <c r="H426" i="7"/>
  <c r="G426" i="7"/>
  <c r="K426" i="7"/>
  <c r="AX216" i="18" l="1"/>
  <c r="BA216" i="18" s="1"/>
  <c r="AZ216" i="17"/>
  <c r="BC216" i="17" s="1"/>
  <c r="AX216" i="17"/>
  <c r="BA216" i="17" s="1"/>
  <c r="L426" i="19"/>
  <c r="G326" i="15" s="1"/>
  <c r="L426" i="20"/>
  <c r="G326" i="12" s="1"/>
  <c r="S216" i="18"/>
  <c r="AB217" i="18" s="1"/>
  <c r="M216" i="18"/>
  <c r="P216" i="18" s="1"/>
  <c r="K216" i="17"/>
  <c r="N216" i="17" s="1"/>
  <c r="Q216" i="17"/>
  <c r="Z217" i="17" s="1"/>
  <c r="BR216" i="17"/>
  <c r="BS217" i="17" s="1"/>
  <c r="M216" i="17"/>
  <c r="P216" i="17" s="1"/>
  <c r="S216" i="17"/>
  <c r="AB217" i="17" s="1"/>
  <c r="AZ216" i="18"/>
  <c r="BC216" i="18" s="1"/>
  <c r="R216" i="17"/>
  <c r="AA217" i="17" s="1"/>
  <c r="L216" i="17"/>
  <c r="O216" i="17" s="1"/>
  <c r="L216" i="18"/>
  <c r="O216" i="18" s="1"/>
  <c r="R216" i="18"/>
  <c r="AA217" i="18" s="1"/>
  <c r="BR216" i="18"/>
  <c r="BS217" i="18" s="1"/>
  <c r="Q216" i="18"/>
  <c r="Z217" i="18" s="1"/>
  <c r="K216" i="18"/>
  <c r="N216" i="18" s="1"/>
  <c r="AY216" i="18"/>
  <c r="BB216" i="18" s="1"/>
  <c r="AY216" i="17"/>
  <c r="BB216" i="17" s="1"/>
  <c r="BW215" i="13"/>
  <c r="BB215" i="13"/>
  <c r="AU215" i="13"/>
  <c r="AX215" i="13" s="1"/>
  <c r="BO215" i="13"/>
  <c r="H215" i="13"/>
  <c r="BL215" i="13"/>
  <c r="L426" i="7"/>
  <c r="R215" i="13"/>
  <c r="AA216" i="13" s="1"/>
  <c r="L215" i="13"/>
  <c r="P215" i="13"/>
  <c r="F427" i="7" l="1"/>
  <c r="F427" i="19"/>
  <c r="BD216" i="18"/>
  <c r="BH217" i="18"/>
  <c r="BH217" i="17"/>
  <c r="H326" i="12"/>
  <c r="I326" i="12" s="1"/>
  <c r="G326" i="16"/>
  <c r="H326" i="16" s="1"/>
  <c r="I326" i="16" s="1"/>
  <c r="H326" i="15"/>
  <c r="I326" i="15" s="1"/>
  <c r="BV215" i="13"/>
  <c r="BA215" i="13"/>
  <c r="BD215" i="13" s="1"/>
  <c r="BD215" i="17" s="1"/>
  <c r="AK216" i="13"/>
  <c r="AT216" i="13" s="1"/>
  <c r="K215" i="13"/>
  <c r="Q215" i="13"/>
  <c r="Z216" i="13" s="1"/>
  <c r="F426" i="20" s="1"/>
  <c r="BR215" i="13"/>
  <c r="BS216" i="13" s="1"/>
  <c r="O215" i="13"/>
  <c r="BV216" i="18" l="1"/>
  <c r="AS217" i="18" s="1"/>
  <c r="BW216" i="18"/>
  <c r="AT217" i="18" s="1"/>
  <c r="BU216" i="18"/>
  <c r="AR217" i="18" s="1"/>
  <c r="BV216" i="17"/>
  <c r="AS217" i="17" s="1"/>
  <c r="BW216" i="17"/>
  <c r="AT217" i="17" s="1"/>
  <c r="BU216" i="17"/>
  <c r="AR217" i="17" s="1"/>
  <c r="J327" i="16"/>
  <c r="J327" i="15"/>
  <c r="BU215" i="13"/>
  <c r="J327" i="12"/>
  <c r="AW216" i="13"/>
  <c r="AZ216" i="13" s="1"/>
  <c r="AJ216" i="13"/>
  <c r="AS216" i="13" s="1"/>
  <c r="J216" i="13"/>
  <c r="BQ216" i="13"/>
  <c r="BN216" i="13"/>
  <c r="N215" i="13"/>
  <c r="BH216" i="13"/>
  <c r="H427" i="19" l="1"/>
  <c r="J427" i="19"/>
  <c r="K427" i="19"/>
  <c r="G427" i="19"/>
  <c r="I427" i="19"/>
  <c r="H427" i="20"/>
  <c r="J427" i="20"/>
  <c r="K427" i="20"/>
  <c r="G427" i="20"/>
  <c r="I427" i="20"/>
  <c r="AW217" i="18"/>
  <c r="AK218" i="18" s="1"/>
  <c r="BQ217" i="18"/>
  <c r="J217" i="18"/>
  <c r="BN217" i="18"/>
  <c r="H217" i="17"/>
  <c r="AU217" i="17"/>
  <c r="AI218" i="17" s="1"/>
  <c r="BL217" i="17"/>
  <c r="BO217" i="17"/>
  <c r="J217" i="17"/>
  <c r="BN217" i="17"/>
  <c r="BQ217" i="17"/>
  <c r="AW217" i="17"/>
  <c r="AK218" i="17" s="1"/>
  <c r="H217" i="18"/>
  <c r="BO217" i="18"/>
  <c r="AU217" i="18"/>
  <c r="AI218" i="18" s="1"/>
  <c r="BL217" i="18"/>
  <c r="I217" i="17"/>
  <c r="AV217" i="17"/>
  <c r="AJ218" i="17" s="1"/>
  <c r="BP217" i="17"/>
  <c r="BM217" i="17"/>
  <c r="AV217" i="18"/>
  <c r="AJ218" i="18" s="1"/>
  <c r="BM217" i="18"/>
  <c r="BP217" i="18"/>
  <c r="I217" i="18"/>
  <c r="BC216" i="13"/>
  <c r="AV216" i="13"/>
  <c r="AY216" i="13" s="1"/>
  <c r="AI216" i="13"/>
  <c r="AR216" i="13" s="1"/>
  <c r="I216" i="13"/>
  <c r="BP216" i="13"/>
  <c r="BM216" i="13"/>
  <c r="S216" i="13"/>
  <c r="AB217" i="13" s="1"/>
  <c r="M216" i="13"/>
  <c r="G427" i="7"/>
  <c r="J427" i="7"/>
  <c r="K427" i="7"/>
  <c r="I427" i="7"/>
  <c r="H427" i="7"/>
  <c r="AY217" i="18" l="1"/>
  <c r="BB217" i="18" s="1"/>
  <c r="AY217" i="17"/>
  <c r="BB217" i="17" s="1"/>
  <c r="AZ217" i="17"/>
  <c r="BC217" i="17" s="1"/>
  <c r="AX217" i="18"/>
  <c r="BA217" i="18" s="1"/>
  <c r="L427" i="20"/>
  <c r="G327" i="12" s="1"/>
  <c r="L427" i="19"/>
  <c r="G327" i="15" s="1"/>
  <c r="R217" i="17"/>
  <c r="AA218" i="17" s="1"/>
  <c r="L217" i="17"/>
  <c r="O217" i="17" s="1"/>
  <c r="R217" i="18"/>
  <c r="AA218" i="18" s="1"/>
  <c r="L217" i="18"/>
  <c r="O217" i="18" s="1"/>
  <c r="Q217" i="17"/>
  <c r="Z218" i="17" s="1"/>
  <c r="BR217" i="17"/>
  <c r="BS218" i="17" s="1"/>
  <c r="K217" i="17"/>
  <c r="N217" i="17" s="1"/>
  <c r="AX217" i="17"/>
  <c r="BA217" i="17" s="1"/>
  <c r="M217" i="17"/>
  <c r="P217" i="17" s="1"/>
  <c r="S217" i="17"/>
  <c r="AB218" i="17" s="1"/>
  <c r="S217" i="18"/>
  <c r="AB218" i="18" s="1"/>
  <c r="M217" i="18"/>
  <c r="P217" i="18" s="1"/>
  <c r="K217" i="18"/>
  <c r="N217" i="18" s="1"/>
  <c r="Q217" i="18"/>
  <c r="Z218" i="18" s="1"/>
  <c r="BR217" i="18"/>
  <c r="BS218" i="18" s="1"/>
  <c r="AZ217" i="18"/>
  <c r="BC217" i="18" s="1"/>
  <c r="BW216" i="13"/>
  <c r="BB216" i="13"/>
  <c r="AU216" i="13"/>
  <c r="AX216" i="13" s="1"/>
  <c r="L427" i="7"/>
  <c r="R216" i="13"/>
  <c r="AA217" i="13" s="1"/>
  <c r="L216" i="13"/>
  <c r="P216" i="13"/>
  <c r="BO216" i="13"/>
  <c r="H216" i="13"/>
  <c r="BL216" i="13"/>
  <c r="F428" i="7" l="1"/>
  <c r="F428" i="19"/>
  <c r="BH218" i="17"/>
  <c r="BD217" i="18"/>
  <c r="BH218" i="18"/>
  <c r="H327" i="15"/>
  <c r="I327" i="15" s="1"/>
  <c r="G327" i="16"/>
  <c r="H327" i="16" s="1"/>
  <c r="I327" i="16" s="1"/>
  <c r="BV216" i="13"/>
  <c r="H327" i="12"/>
  <c r="I327" i="12" s="1"/>
  <c r="BA216" i="13"/>
  <c r="BD216" i="13" s="1"/>
  <c r="BD216" i="17" s="1"/>
  <c r="AK217" i="13"/>
  <c r="AT217" i="13" s="1"/>
  <c r="O216" i="13"/>
  <c r="K216" i="13"/>
  <c r="BR216" i="13"/>
  <c r="BS217" i="13" s="1"/>
  <c r="Q216" i="13"/>
  <c r="Z217" i="13" s="1"/>
  <c r="F427" i="20" s="1"/>
  <c r="BW217" i="18" l="1"/>
  <c r="AT218" i="18" s="1"/>
  <c r="BU217" i="18"/>
  <c r="AR218" i="18" s="1"/>
  <c r="BV217" i="18"/>
  <c r="AS218" i="18" s="1"/>
  <c r="BW217" i="17"/>
  <c r="AT218" i="17" s="1"/>
  <c r="BU217" i="17"/>
  <c r="AR218" i="17" s="1"/>
  <c r="BV217" i="17"/>
  <c r="AS218" i="17" s="1"/>
  <c r="J328" i="15"/>
  <c r="J328" i="16"/>
  <c r="BU216" i="13"/>
  <c r="J328" i="12"/>
  <c r="AW217" i="13"/>
  <c r="AZ217" i="13" s="1"/>
  <c r="AJ217" i="13"/>
  <c r="AS217" i="13" s="1"/>
  <c r="BH217" i="13"/>
  <c r="N216" i="13"/>
  <c r="BQ217" i="13"/>
  <c r="J217" i="13"/>
  <c r="BN217" i="13"/>
  <c r="H428" i="20" l="1"/>
  <c r="J428" i="20"/>
  <c r="K428" i="20"/>
  <c r="G428" i="20"/>
  <c r="I428" i="20"/>
  <c r="H428" i="19"/>
  <c r="G428" i="19"/>
  <c r="K428" i="19"/>
  <c r="I428" i="19"/>
  <c r="J428" i="19"/>
  <c r="AU218" i="18"/>
  <c r="AI219" i="18" s="1"/>
  <c r="BL218" i="18"/>
  <c r="BO218" i="18"/>
  <c r="H218" i="18"/>
  <c r="BL218" i="17"/>
  <c r="AU218" i="17"/>
  <c r="AI219" i="17" s="1"/>
  <c r="H218" i="17"/>
  <c r="BO218" i="17"/>
  <c r="BN218" i="17"/>
  <c r="AW218" i="17"/>
  <c r="AK219" i="17" s="1"/>
  <c r="BQ218" i="17"/>
  <c r="J218" i="17"/>
  <c r="AV218" i="18"/>
  <c r="AJ219" i="18" s="1"/>
  <c r="BM218" i="18"/>
  <c r="I218" i="18"/>
  <c r="BP218" i="18"/>
  <c r="BN218" i="18"/>
  <c r="AW218" i="18"/>
  <c r="AK219" i="18" s="1"/>
  <c r="BQ218" i="18"/>
  <c r="J218" i="18"/>
  <c r="BM218" i="17"/>
  <c r="I218" i="17"/>
  <c r="BP218" i="17"/>
  <c r="AV218" i="17"/>
  <c r="AJ219" i="17" s="1"/>
  <c r="BC217" i="13"/>
  <c r="AV217" i="13"/>
  <c r="AY217" i="13" s="1"/>
  <c r="AI217" i="13"/>
  <c r="AR217" i="13" s="1"/>
  <c r="G428" i="7"/>
  <c r="I428" i="7"/>
  <c r="J428" i="7"/>
  <c r="H428" i="7"/>
  <c r="K428" i="7"/>
  <c r="S217" i="13"/>
  <c r="AB218" i="13" s="1"/>
  <c r="M217" i="13"/>
  <c r="BP217" i="13"/>
  <c r="I217" i="13"/>
  <c r="BM217" i="13"/>
  <c r="AZ218" i="18" l="1"/>
  <c r="BC218" i="18" s="1"/>
  <c r="L428" i="19"/>
  <c r="G328" i="15" s="1"/>
  <c r="AX218" i="18"/>
  <c r="BA218" i="18" s="1"/>
  <c r="L428" i="20"/>
  <c r="G328" i="12" s="1"/>
  <c r="M218" i="18"/>
  <c r="P218" i="18" s="1"/>
  <c r="S218" i="18"/>
  <c r="AB219" i="18" s="1"/>
  <c r="AY218" i="17"/>
  <c r="BB218" i="17" s="1"/>
  <c r="AY218" i="18"/>
  <c r="BB218" i="18" s="1"/>
  <c r="AX218" i="17"/>
  <c r="BA218" i="17" s="1"/>
  <c r="L218" i="17"/>
  <c r="O218" i="17" s="1"/>
  <c r="R218" i="17"/>
  <c r="AA219" i="17" s="1"/>
  <c r="R218" i="18"/>
  <c r="AA219" i="18" s="1"/>
  <c r="L218" i="18"/>
  <c r="O218" i="18" s="1"/>
  <c r="S218" i="17"/>
  <c r="AB219" i="17" s="1"/>
  <c r="M218" i="17"/>
  <c r="P218" i="17" s="1"/>
  <c r="AZ218" i="17"/>
  <c r="BC218" i="17" s="1"/>
  <c r="K218" i="17"/>
  <c r="N218" i="17" s="1"/>
  <c r="Q218" i="17"/>
  <c r="Z219" i="17" s="1"/>
  <c r="BR218" i="17"/>
  <c r="BS219" i="17" s="1"/>
  <c r="K218" i="18"/>
  <c r="N218" i="18" s="1"/>
  <c r="BR218" i="18"/>
  <c r="BS219" i="18" s="1"/>
  <c r="Q218" i="18"/>
  <c r="Z219" i="18" s="1"/>
  <c r="BW217" i="13"/>
  <c r="BB217" i="13"/>
  <c r="AU217" i="13"/>
  <c r="AX217" i="13" s="1"/>
  <c r="P217" i="13"/>
  <c r="L428" i="7"/>
  <c r="R217" i="13"/>
  <c r="AA218" i="13" s="1"/>
  <c r="L217" i="13"/>
  <c r="BL217" i="13"/>
  <c r="H217" i="13"/>
  <c r="BO217" i="13"/>
  <c r="F429" i="19" l="1"/>
  <c r="F429" i="7"/>
  <c r="BD218" i="18"/>
  <c r="BH219" i="17"/>
  <c r="BH219" i="18"/>
  <c r="H328" i="12"/>
  <c r="I328" i="12" s="1"/>
  <c r="H328" i="15"/>
  <c r="I328" i="15" s="1"/>
  <c r="G328" i="16"/>
  <c r="H328" i="16" s="1"/>
  <c r="I328" i="16" s="1"/>
  <c r="BV217" i="13"/>
  <c r="BA217" i="13"/>
  <c r="BD217" i="13" s="1"/>
  <c r="BD217" i="17" s="1"/>
  <c r="AK218" i="13"/>
  <c r="AT218" i="13" s="1"/>
  <c r="BR217" i="13"/>
  <c r="BS218" i="13" s="1"/>
  <c r="K217" i="13"/>
  <c r="Q217" i="13"/>
  <c r="Z218" i="13" s="1"/>
  <c r="F428" i="20" s="1"/>
  <c r="O217" i="13"/>
  <c r="BU218" i="18" l="1"/>
  <c r="AR219" i="18" s="1"/>
  <c r="BW218" i="18"/>
  <c r="AT219" i="18" s="1"/>
  <c r="BV218" i="18"/>
  <c r="AS219" i="18" s="1"/>
  <c r="BU218" i="17"/>
  <c r="AR219" i="17" s="1"/>
  <c r="BV218" i="17"/>
  <c r="AS219" i="17" s="1"/>
  <c r="BW218" i="17"/>
  <c r="AT219" i="17" s="1"/>
  <c r="J329" i="15"/>
  <c r="J329" i="16"/>
  <c r="BU217" i="13"/>
  <c r="J329" i="12"/>
  <c r="AW218" i="13"/>
  <c r="AZ218" i="13" s="1"/>
  <c r="AJ218" i="13"/>
  <c r="AS218" i="13" s="1"/>
  <c r="BH218" i="13"/>
  <c r="BQ218" i="13"/>
  <c r="J218" i="13"/>
  <c r="BN218" i="13"/>
  <c r="N217" i="13"/>
  <c r="I429" i="19" l="1"/>
  <c r="J429" i="19"/>
  <c r="H429" i="19"/>
  <c r="K429" i="19"/>
  <c r="G429" i="19"/>
  <c r="H429" i="20"/>
  <c r="J429" i="20"/>
  <c r="I429" i="20"/>
  <c r="G429" i="20"/>
  <c r="K429" i="20"/>
  <c r="J219" i="17"/>
  <c r="BQ219" i="17"/>
  <c r="AW219" i="17"/>
  <c r="AK220" i="17" s="1"/>
  <c r="BN219" i="17"/>
  <c r="H219" i="17"/>
  <c r="BO219" i="17"/>
  <c r="AU219" i="17"/>
  <c r="AI220" i="17" s="1"/>
  <c r="BL219" i="17"/>
  <c r="BN219" i="18"/>
  <c r="AW219" i="18"/>
  <c r="AK220" i="18" s="1"/>
  <c r="BQ219" i="18"/>
  <c r="J219" i="18"/>
  <c r="AU219" i="18"/>
  <c r="AI220" i="18" s="1"/>
  <c r="BO219" i="18"/>
  <c r="BL219" i="18"/>
  <c r="H219" i="18"/>
  <c r="I219" i="18"/>
  <c r="BM219" i="18"/>
  <c r="AV219" i="18"/>
  <c r="AJ220" i="18" s="1"/>
  <c r="BP219" i="18"/>
  <c r="BM219" i="17"/>
  <c r="AV219" i="17"/>
  <c r="AJ220" i="17" s="1"/>
  <c r="BP219" i="17"/>
  <c r="I219" i="17"/>
  <c r="BC218" i="13"/>
  <c r="AV218" i="13"/>
  <c r="AY218" i="13" s="1"/>
  <c r="AI218" i="13"/>
  <c r="AR218" i="13" s="1"/>
  <c r="I218" i="13"/>
  <c r="BP218" i="13"/>
  <c r="BM218" i="13"/>
  <c r="J429" i="7"/>
  <c r="G429" i="7"/>
  <c r="K429" i="7"/>
  <c r="H429" i="7"/>
  <c r="I429" i="7"/>
  <c r="M218" i="13"/>
  <c r="S218" i="13"/>
  <c r="AB219" i="13" s="1"/>
  <c r="AX219" i="17" l="1"/>
  <c r="BA219" i="17" s="1"/>
  <c r="AY219" i="18"/>
  <c r="BB219" i="18" s="1"/>
  <c r="L429" i="19"/>
  <c r="G329" i="15" s="1"/>
  <c r="AY219" i="17"/>
  <c r="BB219" i="17" s="1"/>
  <c r="AX219" i="18"/>
  <c r="BA219" i="18" s="1"/>
  <c r="L429" i="20"/>
  <c r="G329" i="12" s="1"/>
  <c r="AZ219" i="18"/>
  <c r="BC219" i="18" s="1"/>
  <c r="AZ219" i="17"/>
  <c r="BC219" i="17" s="1"/>
  <c r="S219" i="18"/>
  <c r="AB220" i="18" s="1"/>
  <c r="M219" i="18"/>
  <c r="P219" i="18" s="1"/>
  <c r="Q219" i="17"/>
  <c r="Z220" i="17" s="1"/>
  <c r="BR219" i="17"/>
  <c r="BS220" i="17" s="1"/>
  <c r="K219" i="17"/>
  <c r="N219" i="17" s="1"/>
  <c r="L219" i="17"/>
  <c r="O219" i="17" s="1"/>
  <c r="R219" i="17"/>
  <c r="AA220" i="17" s="1"/>
  <c r="L219" i="18"/>
  <c r="O219" i="18" s="1"/>
  <c r="R219" i="18"/>
  <c r="AA220" i="18" s="1"/>
  <c r="M219" i="17"/>
  <c r="P219" i="17" s="1"/>
  <c r="S219" i="17"/>
  <c r="AB220" i="17" s="1"/>
  <c r="Q219" i="18"/>
  <c r="Z220" i="18" s="1"/>
  <c r="K219" i="18"/>
  <c r="N219" i="18" s="1"/>
  <c r="BR219" i="18"/>
  <c r="BS220" i="18" s="1"/>
  <c r="BW218" i="13"/>
  <c r="BB218" i="13"/>
  <c r="AU218" i="13"/>
  <c r="AX218" i="13" s="1"/>
  <c r="P218" i="13"/>
  <c r="L429" i="7"/>
  <c r="L218" i="13"/>
  <c r="R218" i="13"/>
  <c r="AA219" i="13" s="1"/>
  <c r="H218" i="13"/>
  <c r="BO218" i="13"/>
  <c r="BL218" i="13"/>
  <c r="F430" i="7" l="1"/>
  <c r="F430" i="19"/>
  <c r="BD219" i="18"/>
  <c r="BH220" i="18"/>
  <c r="BH220" i="17"/>
  <c r="G329" i="16"/>
  <c r="H329" i="16" s="1"/>
  <c r="I329" i="16" s="1"/>
  <c r="H329" i="15"/>
  <c r="I329" i="15" s="1"/>
  <c r="BV218" i="13"/>
  <c r="H329" i="12"/>
  <c r="I329" i="12" s="1"/>
  <c r="BA218" i="13"/>
  <c r="BD218" i="13" s="1"/>
  <c r="BD218" i="17" s="1"/>
  <c r="AK219" i="13"/>
  <c r="AT219" i="13" s="1"/>
  <c r="O218" i="13"/>
  <c r="K218" i="13"/>
  <c r="Q218" i="13"/>
  <c r="Z219" i="13" s="1"/>
  <c r="F429" i="20" s="1"/>
  <c r="BR218" i="13"/>
  <c r="BS219" i="13" s="1"/>
  <c r="BU219" i="18" l="1"/>
  <c r="AR220" i="18" s="1"/>
  <c r="BV219" i="18"/>
  <c r="AS220" i="18" s="1"/>
  <c r="BW219" i="18"/>
  <c r="AT220" i="18" s="1"/>
  <c r="BU219" i="17"/>
  <c r="AR220" i="17" s="1"/>
  <c r="BV219" i="17"/>
  <c r="AS220" i="17" s="1"/>
  <c r="BW219" i="17"/>
  <c r="AT220" i="17" s="1"/>
  <c r="J330" i="16"/>
  <c r="J330" i="15"/>
  <c r="BU218" i="13"/>
  <c r="J330" i="12"/>
  <c r="AW219" i="13"/>
  <c r="AZ219" i="13" s="1"/>
  <c r="AJ219" i="13"/>
  <c r="AS219" i="13" s="1"/>
  <c r="BQ219" i="13"/>
  <c r="J219" i="13"/>
  <c r="BN219" i="13"/>
  <c r="BH219" i="13"/>
  <c r="N218" i="13"/>
  <c r="I430" i="19" l="1"/>
  <c r="K430" i="19"/>
  <c r="G430" i="19"/>
  <c r="J430" i="19"/>
  <c r="H430" i="19"/>
  <c r="H430" i="20"/>
  <c r="J430" i="20"/>
  <c r="K430" i="20"/>
  <c r="G430" i="20"/>
  <c r="I430" i="20"/>
  <c r="AU220" i="18"/>
  <c r="AI221" i="18" s="1"/>
  <c r="H220" i="18"/>
  <c r="BL220" i="18"/>
  <c r="BO220" i="18"/>
  <c r="J220" i="18"/>
  <c r="AW220" i="18"/>
  <c r="AK221" i="18" s="1"/>
  <c r="BN220" i="18"/>
  <c r="BQ220" i="18"/>
  <c r="AU220" i="17"/>
  <c r="AI221" i="17" s="1"/>
  <c r="BL220" i="17"/>
  <c r="BO220" i="17"/>
  <c r="H220" i="17"/>
  <c r="J220" i="17"/>
  <c r="BN220" i="17"/>
  <c r="BQ220" i="17"/>
  <c r="AW220" i="17"/>
  <c r="AK221" i="17" s="1"/>
  <c r="BM220" i="17"/>
  <c r="I220" i="17"/>
  <c r="BP220" i="17"/>
  <c r="AV220" i="17"/>
  <c r="AJ221" i="17" s="1"/>
  <c r="AV220" i="18"/>
  <c r="AJ221" i="18" s="1"/>
  <c r="I220" i="18"/>
  <c r="BM220" i="18"/>
  <c r="BP220" i="18"/>
  <c r="BC219" i="13"/>
  <c r="AV219" i="13"/>
  <c r="AY219" i="13" s="1"/>
  <c r="AI219" i="13"/>
  <c r="AR219" i="13" s="1"/>
  <c r="BP219" i="13"/>
  <c r="I219" i="13"/>
  <c r="BM219" i="13"/>
  <c r="S219" i="13"/>
  <c r="AB220" i="13" s="1"/>
  <c r="M219" i="13"/>
  <c r="H430" i="7"/>
  <c r="J430" i="7"/>
  <c r="I430" i="7"/>
  <c r="G430" i="7"/>
  <c r="K430" i="7"/>
  <c r="AX220" i="17" l="1"/>
  <c r="BA220" i="17" s="1"/>
  <c r="AZ220" i="18"/>
  <c r="BC220" i="18" s="1"/>
  <c r="L430" i="20"/>
  <c r="G330" i="12" s="1"/>
  <c r="AY220" i="17"/>
  <c r="BB220" i="17" s="1"/>
  <c r="L430" i="19"/>
  <c r="G330" i="15" s="1"/>
  <c r="R220" i="17"/>
  <c r="AA221" i="17" s="1"/>
  <c r="L220" i="17"/>
  <c r="O220" i="17" s="1"/>
  <c r="Q220" i="17"/>
  <c r="Z221" i="17" s="1"/>
  <c r="BR220" i="17"/>
  <c r="BS221" i="17" s="1"/>
  <c r="K220" i="17"/>
  <c r="N220" i="17" s="1"/>
  <c r="AX220" i="18"/>
  <c r="BA220" i="18" s="1"/>
  <c r="S220" i="18"/>
  <c r="AB221" i="18" s="1"/>
  <c r="M220" i="18"/>
  <c r="P220" i="18" s="1"/>
  <c r="Q220" i="18"/>
  <c r="Z221" i="18" s="1"/>
  <c r="K220" i="18"/>
  <c r="N220" i="18" s="1"/>
  <c r="BR220" i="18"/>
  <c r="BS221" i="18" s="1"/>
  <c r="R220" i="18"/>
  <c r="AA221" i="18" s="1"/>
  <c r="L220" i="18"/>
  <c r="O220" i="18" s="1"/>
  <c r="S220" i="17"/>
  <c r="AB221" i="17" s="1"/>
  <c r="M220" i="17"/>
  <c r="P220" i="17" s="1"/>
  <c r="AY220" i="18"/>
  <c r="BB220" i="18" s="1"/>
  <c r="AZ220" i="17"/>
  <c r="BC220" i="17" s="1"/>
  <c r="BW219" i="13"/>
  <c r="BB219" i="13"/>
  <c r="AU219" i="13"/>
  <c r="AX219" i="13" s="1"/>
  <c r="BO219" i="13"/>
  <c r="H219" i="13"/>
  <c r="BL219" i="13"/>
  <c r="R219" i="13"/>
  <c r="AA220" i="13" s="1"/>
  <c r="L219" i="13"/>
  <c r="L430" i="7"/>
  <c r="P219" i="13"/>
  <c r="F431" i="7" l="1"/>
  <c r="F431" i="19"/>
  <c r="BH221" i="18"/>
  <c r="BD220" i="18"/>
  <c r="BH221" i="17"/>
  <c r="H330" i="12"/>
  <c r="I330" i="12" s="1"/>
  <c r="G330" i="16"/>
  <c r="H330" i="16" s="1"/>
  <c r="I330" i="16" s="1"/>
  <c r="H330" i="15"/>
  <c r="I330" i="15" s="1"/>
  <c r="BV219" i="13"/>
  <c r="BA219" i="13"/>
  <c r="BD219" i="13" s="1"/>
  <c r="BD219" i="17" s="1"/>
  <c r="AK220" i="13"/>
  <c r="AT220" i="13" s="1"/>
  <c r="K219" i="13"/>
  <c r="BR219" i="13"/>
  <c r="BS220" i="13" s="1"/>
  <c r="Q219" i="13"/>
  <c r="Z220" i="13" s="1"/>
  <c r="F430" i="20" s="1"/>
  <c r="O219" i="13"/>
  <c r="BV220" i="18" l="1"/>
  <c r="AS221" i="18" s="1"/>
  <c r="BW220" i="18"/>
  <c r="AT221" i="18" s="1"/>
  <c r="BU220" i="18"/>
  <c r="AR221" i="18" s="1"/>
  <c r="BV220" i="17"/>
  <c r="AS221" i="17" s="1"/>
  <c r="BW220" i="17"/>
  <c r="AT221" i="17" s="1"/>
  <c r="BU220" i="17"/>
  <c r="AR221" i="17" s="1"/>
  <c r="J331" i="16"/>
  <c r="J331" i="15"/>
  <c r="BU219" i="13"/>
  <c r="J331" i="12"/>
  <c r="AW220" i="13"/>
  <c r="AZ220" i="13" s="1"/>
  <c r="AJ220" i="13"/>
  <c r="AS220" i="13" s="1"/>
  <c r="BH220" i="13"/>
  <c r="BQ220" i="13"/>
  <c r="BN220" i="13"/>
  <c r="J220" i="13"/>
  <c r="N219" i="13"/>
  <c r="I431" i="19" l="1"/>
  <c r="K431" i="19"/>
  <c r="H431" i="19"/>
  <c r="G431" i="19"/>
  <c r="J431" i="19"/>
  <c r="I431" i="20"/>
  <c r="J431" i="20"/>
  <c r="G431" i="20"/>
  <c r="K431" i="20"/>
  <c r="H431" i="20"/>
  <c r="BN221" i="18"/>
  <c r="AW221" i="18"/>
  <c r="AK222" i="18" s="1"/>
  <c r="J221" i="18"/>
  <c r="BQ221" i="18"/>
  <c r="H221" i="17"/>
  <c r="AU221" i="17"/>
  <c r="AI222" i="17" s="1"/>
  <c r="BL221" i="17"/>
  <c r="BO221" i="17"/>
  <c r="BQ221" i="17"/>
  <c r="AW221" i="17"/>
  <c r="AK222" i="17" s="1"/>
  <c r="J221" i="17"/>
  <c r="BN221" i="17"/>
  <c r="H221" i="18"/>
  <c r="AU221" i="18"/>
  <c r="AI222" i="18" s="1"/>
  <c r="BL221" i="18"/>
  <c r="BO221" i="18"/>
  <c r="AV221" i="18"/>
  <c r="AJ222" i="18" s="1"/>
  <c r="I221" i="18"/>
  <c r="BM221" i="18"/>
  <c r="BP221" i="18"/>
  <c r="BP221" i="17"/>
  <c r="BM221" i="17"/>
  <c r="I221" i="17"/>
  <c r="AV221" i="17"/>
  <c r="AJ222" i="17" s="1"/>
  <c r="BC220" i="13"/>
  <c r="AV220" i="13"/>
  <c r="AY220" i="13" s="1"/>
  <c r="AI220" i="13"/>
  <c r="AR220" i="13" s="1"/>
  <c r="BM220" i="13"/>
  <c r="BP220" i="13"/>
  <c r="I220" i="13"/>
  <c r="H431" i="7"/>
  <c r="G431" i="7"/>
  <c r="I431" i="7"/>
  <c r="J431" i="7"/>
  <c r="K431" i="7"/>
  <c r="M220" i="13"/>
  <c r="S220" i="13"/>
  <c r="AB221" i="13" s="1"/>
  <c r="AZ221" i="18" l="1"/>
  <c r="BC221" i="18" s="1"/>
  <c r="AX221" i="17"/>
  <c r="BA221" i="17" s="1"/>
  <c r="L431" i="20"/>
  <c r="G331" i="12" s="1"/>
  <c r="L431" i="19"/>
  <c r="G331" i="15" s="1"/>
  <c r="R221" i="18"/>
  <c r="AA222" i="18" s="1"/>
  <c r="L221" i="18"/>
  <c r="O221" i="18" s="1"/>
  <c r="M221" i="17"/>
  <c r="P221" i="17" s="1"/>
  <c r="S221" i="17"/>
  <c r="AB222" i="17" s="1"/>
  <c r="Q221" i="17"/>
  <c r="Z222" i="17" s="1"/>
  <c r="BR221" i="17"/>
  <c r="BS222" i="17" s="1"/>
  <c r="K221" i="17"/>
  <c r="N221" i="17" s="1"/>
  <c r="M221" i="18"/>
  <c r="P221" i="18" s="1"/>
  <c r="S221" i="18"/>
  <c r="AB222" i="18" s="1"/>
  <c r="AY221" i="18"/>
  <c r="BB221" i="18" s="1"/>
  <c r="L221" i="17"/>
  <c r="O221" i="17" s="1"/>
  <c r="R221" i="17"/>
  <c r="AA222" i="17" s="1"/>
  <c r="BR221" i="18"/>
  <c r="BS222" i="18" s="1"/>
  <c r="K221" i="18"/>
  <c r="N221" i="18" s="1"/>
  <c r="Q221" i="18"/>
  <c r="Z222" i="18" s="1"/>
  <c r="AY221" i="17"/>
  <c r="BB221" i="17" s="1"/>
  <c r="AX221" i="18"/>
  <c r="BA221" i="18" s="1"/>
  <c r="AZ221" i="17"/>
  <c r="BC221" i="17" s="1"/>
  <c r="BW220" i="13"/>
  <c r="BB220" i="13"/>
  <c r="AU220" i="13"/>
  <c r="AX220" i="13" s="1"/>
  <c r="P220" i="13"/>
  <c r="R220" i="13"/>
  <c r="AA221" i="13" s="1"/>
  <c r="L220" i="13"/>
  <c r="L431" i="7"/>
  <c r="BO220" i="13"/>
  <c r="H220" i="13"/>
  <c r="BL220" i="13"/>
  <c r="F432" i="19" l="1"/>
  <c r="F432" i="7"/>
  <c r="BD221" i="18"/>
  <c r="BH222" i="17"/>
  <c r="BH222" i="18"/>
  <c r="H331" i="12"/>
  <c r="I331" i="12" s="1"/>
  <c r="H331" i="15"/>
  <c r="I331" i="15" s="1"/>
  <c r="G331" i="16"/>
  <c r="H331" i="16" s="1"/>
  <c r="I331" i="16" s="1"/>
  <c r="BV220" i="13"/>
  <c r="BA220" i="13"/>
  <c r="BD220" i="13" s="1"/>
  <c r="BD220" i="17" s="1"/>
  <c r="AK221" i="13"/>
  <c r="AT221" i="13" s="1"/>
  <c r="O220" i="13"/>
  <c r="K220" i="13"/>
  <c r="BR220" i="13"/>
  <c r="BS221" i="13" s="1"/>
  <c r="Q220" i="13"/>
  <c r="Z221" i="13" s="1"/>
  <c r="F431" i="20" s="1"/>
  <c r="BW221" i="18" l="1"/>
  <c r="AT222" i="18" s="1"/>
  <c r="BV221" i="18"/>
  <c r="AS222" i="18" s="1"/>
  <c r="BU221" i="18"/>
  <c r="AR222" i="18" s="1"/>
  <c r="BW221" i="17"/>
  <c r="AT222" i="17" s="1"/>
  <c r="BU221" i="17"/>
  <c r="AR222" i="17" s="1"/>
  <c r="BV221" i="17"/>
  <c r="AS222" i="17" s="1"/>
  <c r="J332" i="15"/>
  <c r="J332" i="16"/>
  <c r="BU220" i="13"/>
  <c r="J332" i="12"/>
  <c r="AW221" i="13"/>
  <c r="AZ221" i="13" s="1"/>
  <c r="AJ221" i="13"/>
  <c r="AS221" i="13" s="1"/>
  <c r="BQ221" i="13"/>
  <c r="BN221" i="13"/>
  <c r="J221" i="13"/>
  <c r="BH221" i="13"/>
  <c r="N220" i="13"/>
  <c r="K432" i="20" l="1"/>
  <c r="J432" i="20"/>
  <c r="I432" i="20"/>
  <c r="H432" i="20"/>
  <c r="G432" i="20"/>
  <c r="J432" i="19"/>
  <c r="H432" i="19"/>
  <c r="I432" i="19"/>
  <c r="G432" i="19"/>
  <c r="K432" i="19"/>
  <c r="H222" i="17"/>
  <c r="BL222" i="17"/>
  <c r="BO222" i="17"/>
  <c r="AU222" i="17"/>
  <c r="AI223" i="17" s="1"/>
  <c r="BQ222" i="17"/>
  <c r="J222" i="17"/>
  <c r="AW222" i="17"/>
  <c r="AK223" i="17" s="1"/>
  <c r="BN222" i="17"/>
  <c r="AU222" i="18"/>
  <c r="AI223" i="18" s="1"/>
  <c r="H222" i="18"/>
  <c r="BL222" i="18"/>
  <c r="BO222" i="18"/>
  <c r="I222" i="18"/>
  <c r="AV222" i="18"/>
  <c r="AJ223" i="18" s="1"/>
  <c r="BM222" i="18"/>
  <c r="BP222" i="18"/>
  <c r="J222" i="18"/>
  <c r="AW222" i="18"/>
  <c r="AK223" i="18" s="1"/>
  <c r="BN222" i="18"/>
  <c r="BQ222" i="18"/>
  <c r="BP222" i="17"/>
  <c r="I222" i="17"/>
  <c r="AV222" i="17"/>
  <c r="AJ223" i="17" s="1"/>
  <c r="BM222" i="17"/>
  <c r="BC221" i="13"/>
  <c r="AV221" i="13"/>
  <c r="AY221" i="13" s="1"/>
  <c r="AI221" i="13"/>
  <c r="AR221" i="13" s="1"/>
  <c r="I432" i="7"/>
  <c r="H432" i="7"/>
  <c r="G432" i="7"/>
  <c r="J432" i="7"/>
  <c r="K432" i="7"/>
  <c r="S221" i="13"/>
  <c r="AB222" i="13" s="1"/>
  <c r="M221" i="13"/>
  <c r="I221" i="13"/>
  <c r="BP221" i="13"/>
  <c r="BM221" i="13"/>
  <c r="AZ222" i="18" l="1"/>
  <c r="BC222" i="18" s="1"/>
  <c r="AY222" i="17"/>
  <c r="BB222" i="17" s="1"/>
  <c r="AX222" i="18"/>
  <c r="BA222" i="18" s="1"/>
  <c r="L432" i="20"/>
  <c r="G332" i="12" s="1"/>
  <c r="AY222" i="18"/>
  <c r="BB222" i="18" s="1"/>
  <c r="L432" i="19"/>
  <c r="G332" i="15" s="1"/>
  <c r="Q222" i="18"/>
  <c r="Z223" i="18" s="1"/>
  <c r="BR222" i="18"/>
  <c r="BS223" i="18" s="1"/>
  <c r="K222" i="18"/>
  <c r="N222" i="18" s="1"/>
  <c r="S222" i="18"/>
  <c r="AB223" i="18" s="1"/>
  <c r="M222" i="18"/>
  <c r="P222" i="18" s="1"/>
  <c r="Q222" i="17"/>
  <c r="Z223" i="17" s="1"/>
  <c r="K222" i="17"/>
  <c r="N222" i="17" s="1"/>
  <c r="BR222" i="17"/>
  <c r="BS223" i="17" s="1"/>
  <c r="AZ222" i="17"/>
  <c r="BC222" i="17" s="1"/>
  <c r="AX222" i="17"/>
  <c r="BA222" i="17" s="1"/>
  <c r="S222" i="17"/>
  <c r="AB223" i="17" s="1"/>
  <c r="M222" i="17"/>
  <c r="P222" i="17" s="1"/>
  <c r="R222" i="17"/>
  <c r="AA223" i="17" s="1"/>
  <c r="L222" i="17"/>
  <c r="O222" i="17" s="1"/>
  <c r="R222" i="18"/>
  <c r="AA223" i="18" s="1"/>
  <c r="L222" i="18"/>
  <c r="O222" i="18" s="1"/>
  <c r="BW221" i="13"/>
  <c r="BB221" i="13"/>
  <c r="AU221" i="13"/>
  <c r="AX221" i="13" s="1"/>
  <c r="P221" i="13"/>
  <c r="L221" i="13"/>
  <c r="R221" i="13"/>
  <c r="AA222" i="13" s="1"/>
  <c r="L432" i="7"/>
  <c r="BL221" i="13"/>
  <c r="BO221" i="13"/>
  <c r="H221" i="13"/>
  <c r="F433" i="7" l="1"/>
  <c r="F433" i="19"/>
  <c r="BD222" i="18"/>
  <c r="BH223" i="18"/>
  <c r="BH223" i="17"/>
  <c r="H332" i="15"/>
  <c r="I332" i="15" s="1"/>
  <c r="G332" i="16"/>
  <c r="H332" i="16" s="1"/>
  <c r="I332" i="16" s="1"/>
  <c r="BV221" i="13"/>
  <c r="H332" i="12"/>
  <c r="I332" i="12" s="1"/>
  <c r="BA221" i="13"/>
  <c r="BD221" i="13" s="1"/>
  <c r="BD221" i="17" s="1"/>
  <c r="AK222" i="13"/>
  <c r="AT222" i="13" s="1"/>
  <c r="K221" i="13"/>
  <c r="Q221" i="13"/>
  <c r="Z222" i="13" s="1"/>
  <c r="F432" i="20" s="1"/>
  <c r="BR221" i="13"/>
  <c r="BS222" i="13" s="1"/>
  <c r="O221" i="13"/>
  <c r="BU222" i="18" l="1"/>
  <c r="AR223" i="18" s="1"/>
  <c r="BV222" i="18"/>
  <c r="AS223" i="18" s="1"/>
  <c r="BW222" i="18"/>
  <c r="AT223" i="18" s="1"/>
  <c r="BU222" i="17"/>
  <c r="AR223" i="17" s="1"/>
  <c r="BV222" i="17"/>
  <c r="AS223" i="17" s="1"/>
  <c r="BW222" i="17"/>
  <c r="AT223" i="17" s="1"/>
  <c r="J333" i="16"/>
  <c r="J333" i="15"/>
  <c r="BU221" i="13"/>
  <c r="J333" i="12"/>
  <c r="AW222" i="13"/>
  <c r="AZ222" i="13" s="1"/>
  <c r="AJ222" i="13"/>
  <c r="AS222" i="13" s="1"/>
  <c r="N221" i="13"/>
  <c r="BQ222" i="13"/>
  <c r="BN222" i="13"/>
  <c r="J222" i="13"/>
  <c r="BH222" i="13"/>
  <c r="I433" i="19" l="1"/>
  <c r="K433" i="19"/>
  <c r="G433" i="19"/>
  <c r="H433" i="19"/>
  <c r="J433" i="19"/>
  <c r="G433" i="20"/>
  <c r="H433" i="20"/>
  <c r="J433" i="20"/>
  <c r="I433" i="20"/>
  <c r="K433" i="20"/>
  <c r="AU223" i="18"/>
  <c r="AI224" i="18" s="1"/>
  <c r="H223" i="18"/>
  <c r="BO223" i="18"/>
  <c r="BL223" i="18"/>
  <c r="BL223" i="17"/>
  <c r="BO223" i="17"/>
  <c r="H223" i="17"/>
  <c r="AU223" i="17"/>
  <c r="AI224" i="17" s="1"/>
  <c r="BQ223" i="18"/>
  <c r="J223" i="18"/>
  <c r="AW223" i="18"/>
  <c r="AK224" i="18" s="1"/>
  <c r="BN223" i="18"/>
  <c r="AV223" i="18"/>
  <c r="AJ224" i="18" s="1"/>
  <c r="BM223" i="18"/>
  <c r="I223" i="18"/>
  <c r="BP223" i="18"/>
  <c r="BQ223" i="17"/>
  <c r="J223" i="17"/>
  <c r="BN223" i="17"/>
  <c r="AW223" i="17"/>
  <c r="AK224" i="17" s="1"/>
  <c r="I223" i="17"/>
  <c r="BM223" i="17"/>
  <c r="BP223" i="17"/>
  <c r="AV223" i="17"/>
  <c r="AJ224" i="17" s="1"/>
  <c r="BC222" i="13"/>
  <c r="AV222" i="13"/>
  <c r="AY222" i="13" s="1"/>
  <c r="AI222" i="13"/>
  <c r="AR222" i="13" s="1"/>
  <c r="K433" i="7"/>
  <c r="I433" i="7"/>
  <c r="G433" i="7"/>
  <c r="H433" i="7"/>
  <c r="J433" i="7"/>
  <c r="BP222" i="13"/>
  <c r="I222" i="13"/>
  <c r="BM222" i="13"/>
  <c r="M222" i="13"/>
  <c r="S222" i="13"/>
  <c r="AB223" i="13" s="1"/>
  <c r="AY223" i="18" l="1"/>
  <c r="BB223" i="18" s="1"/>
  <c r="AZ223" i="17"/>
  <c r="BC223" i="17" s="1"/>
  <c r="L433" i="20"/>
  <c r="G333" i="12" s="1"/>
  <c r="L433" i="19"/>
  <c r="G333" i="15" s="1"/>
  <c r="L223" i="17"/>
  <c r="O223" i="17" s="1"/>
  <c r="R223" i="17"/>
  <c r="AA224" i="17" s="1"/>
  <c r="S223" i="17"/>
  <c r="AB224" i="17" s="1"/>
  <c r="M223" i="17"/>
  <c r="P223" i="17" s="1"/>
  <c r="L223" i="18"/>
  <c r="O223" i="18" s="1"/>
  <c r="R223" i="18"/>
  <c r="AA224" i="18" s="1"/>
  <c r="Q223" i="18"/>
  <c r="Z224" i="18" s="1"/>
  <c r="K223" i="18"/>
  <c r="N223" i="18" s="1"/>
  <c r="BR223" i="18"/>
  <c r="BS224" i="18" s="1"/>
  <c r="AX223" i="18"/>
  <c r="BA223" i="18" s="1"/>
  <c r="AY223" i="17"/>
  <c r="BB223" i="17" s="1"/>
  <c r="AZ223" i="18"/>
  <c r="BC223" i="18" s="1"/>
  <c r="AX223" i="17"/>
  <c r="BA223" i="17" s="1"/>
  <c r="S223" i="18"/>
  <c r="AB224" i="18" s="1"/>
  <c r="M223" i="18"/>
  <c r="P223" i="18" s="1"/>
  <c r="BR223" i="17"/>
  <c r="BS224" i="17" s="1"/>
  <c r="Q223" i="17"/>
  <c r="Z224" i="17" s="1"/>
  <c r="K223" i="17"/>
  <c r="N223" i="17" s="1"/>
  <c r="BW222" i="13"/>
  <c r="BB222" i="13"/>
  <c r="AU222" i="13"/>
  <c r="AX222" i="13" s="1"/>
  <c r="BO222" i="13"/>
  <c r="H222" i="13"/>
  <c r="BL222" i="13"/>
  <c r="L222" i="13"/>
  <c r="R222" i="13"/>
  <c r="AA223" i="13" s="1"/>
  <c r="P222" i="13"/>
  <c r="L433" i="7"/>
  <c r="F434" i="7" l="1"/>
  <c r="F434" i="19"/>
  <c r="BH224" i="17"/>
  <c r="BD223" i="18"/>
  <c r="BH224" i="18"/>
  <c r="H333" i="12"/>
  <c r="I333" i="12" s="1"/>
  <c r="G333" i="16"/>
  <c r="H333" i="16" s="1"/>
  <c r="I333" i="16" s="1"/>
  <c r="H333" i="15"/>
  <c r="I333" i="15" s="1"/>
  <c r="BV222" i="13"/>
  <c r="BA222" i="13"/>
  <c r="BD222" i="13" s="1"/>
  <c r="BD222" i="17" s="1"/>
  <c r="AK223" i="13"/>
  <c r="AT223" i="13" s="1"/>
  <c r="K222" i="13"/>
  <c r="BR222" i="13"/>
  <c r="BS223" i="13" s="1"/>
  <c r="Q222" i="13"/>
  <c r="Z223" i="13" s="1"/>
  <c r="F433" i="20" s="1"/>
  <c r="O222" i="13"/>
  <c r="BU223" i="18" l="1"/>
  <c r="AR224" i="18" s="1"/>
  <c r="BV223" i="18"/>
  <c r="AS224" i="18" s="1"/>
  <c r="BW223" i="18"/>
  <c r="AT224" i="18" s="1"/>
  <c r="BU223" i="17"/>
  <c r="AR224" i="17" s="1"/>
  <c r="BV223" i="17"/>
  <c r="AS224" i="17" s="1"/>
  <c r="BW223" i="17"/>
  <c r="AT224" i="17" s="1"/>
  <c r="J334" i="15"/>
  <c r="J334" i="16"/>
  <c r="BU222" i="13"/>
  <c r="J334" i="12"/>
  <c r="AW223" i="13"/>
  <c r="AZ223" i="13" s="1"/>
  <c r="AJ223" i="13"/>
  <c r="AS223" i="13" s="1"/>
  <c r="BH223" i="13"/>
  <c r="BQ223" i="13"/>
  <c r="BN223" i="13"/>
  <c r="J223" i="13"/>
  <c r="N222" i="13"/>
  <c r="G434" i="20" l="1"/>
  <c r="H434" i="20"/>
  <c r="K434" i="20"/>
  <c r="J434" i="20"/>
  <c r="I434" i="20"/>
  <c r="I434" i="19"/>
  <c r="J434" i="19"/>
  <c r="K434" i="19"/>
  <c r="G434" i="19"/>
  <c r="H434" i="19"/>
  <c r="BQ224" i="18"/>
  <c r="J224" i="18"/>
  <c r="AW224" i="18"/>
  <c r="AK225" i="18" s="1"/>
  <c r="BN224" i="18"/>
  <c r="H224" i="17"/>
  <c r="AU224" i="17"/>
  <c r="AI225" i="17" s="1"/>
  <c r="BO224" i="17"/>
  <c r="BL224" i="17"/>
  <c r="BQ224" i="17"/>
  <c r="J224" i="17"/>
  <c r="AW224" i="17"/>
  <c r="AK225" i="17" s="1"/>
  <c r="BN224" i="17"/>
  <c r="AU224" i="18"/>
  <c r="AI225" i="18" s="1"/>
  <c r="BO224" i="18"/>
  <c r="H224" i="18"/>
  <c r="BL224" i="18"/>
  <c r="BM224" i="18"/>
  <c r="BP224" i="18"/>
  <c r="AV224" i="18"/>
  <c r="AJ225" i="18" s="1"/>
  <c r="I224" i="18"/>
  <c r="I224" i="17"/>
  <c r="BM224" i="17"/>
  <c r="AV224" i="17"/>
  <c r="AJ225" i="17" s="1"/>
  <c r="BP224" i="17"/>
  <c r="BC223" i="13"/>
  <c r="AV223" i="13"/>
  <c r="AY223" i="13" s="1"/>
  <c r="AI223" i="13"/>
  <c r="AR223" i="13" s="1"/>
  <c r="I434" i="7"/>
  <c r="J434" i="7"/>
  <c r="G434" i="7"/>
  <c r="K434" i="7"/>
  <c r="H434" i="7"/>
  <c r="BM223" i="13"/>
  <c r="I223" i="13"/>
  <c r="BP223" i="13"/>
  <c r="M223" i="13"/>
  <c r="S223" i="13"/>
  <c r="AB224" i="13" s="1"/>
  <c r="AY224" i="17" l="1"/>
  <c r="BB224" i="17" s="1"/>
  <c r="AX224" i="18"/>
  <c r="BA224" i="18" s="1"/>
  <c r="AZ224" i="18"/>
  <c r="BC224" i="18" s="1"/>
  <c r="L434" i="20"/>
  <c r="G334" i="12" s="1"/>
  <c r="L434" i="19"/>
  <c r="G334" i="15" s="1"/>
  <c r="AY224" i="18"/>
  <c r="BB224" i="18" s="1"/>
  <c r="L224" i="17"/>
  <c r="O224" i="17" s="1"/>
  <c r="R224" i="17"/>
  <c r="AA225" i="17" s="1"/>
  <c r="Q224" i="17"/>
  <c r="Z225" i="17" s="1"/>
  <c r="BR224" i="17"/>
  <c r="BS225" i="17" s="1"/>
  <c r="K224" i="17"/>
  <c r="N224" i="17" s="1"/>
  <c r="S224" i="18"/>
  <c r="AB225" i="18" s="1"/>
  <c r="M224" i="18"/>
  <c r="P224" i="18" s="1"/>
  <c r="Q224" i="18"/>
  <c r="Z225" i="18" s="1"/>
  <c r="K224" i="18"/>
  <c r="N224" i="18" s="1"/>
  <c r="BR224" i="18"/>
  <c r="BS225" i="18" s="1"/>
  <c r="AZ224" i="17"/>
  <c r="BC224" i="17" s="1"/>
  <c r="R224" i="18"/>
  <c r="AA225" i="18" s="1"/>
  <c r="L224" i="18"/>
  <c r="O224" i="18" s="1"/>
  <c r="S224" i="17"/>
  <c r="AB225" i="17" s="1"/>
  <c r="M224" i="17"/>
  <c r="P224" i="17" s="1"/>
  <c r="AX224" i="17"/>
  <c r="BA224" i="17" s="1"/>
  <c r="BW223" i="13"/>
  <c r="BB223" i="13"/>
  <c r="AU223" i="13"/>
  <c r="AX223" i="13" s="1"/>
  <c r="P223" i="13"/>
  <c r="L223" i="13"/>
  <c r="R223" i="13"/>
  <c r="AA224" i="13" s="1"/>
  <c r="BO223" i="13"/>
  <c r="BL223" i="13"/>
  <c r="H223" i="13"/>
  <c r="L434" i="7"/>
  <c r="F435" i="7" l="1"/>
  <c r="F435" i="19"/>
  <c r="BD224" i="18"/>
  <c r="BH225" i="18"/>
  <c r="BH225" i="17"/>
  <c r="G334" i="16"/>
  <c r="H334" i="16" s="1"/>
  <c r="I334" i="16" s="1"/>
  <c r="H334" i="15"/>
  <c r="I334" i="15" s="1"/>
  <c r="BV223" i="13"/>
  <c r="H334" i="12"/>
  <c r="I334" i="12" s="1"/>
  <c r="BA223" i="13"/>
  <c r="BD223" i="13" s="1"/>
  <c r="BD223" i="17" s="1"/>
  <c r="AK224" i="13"/>
  <c r="AT224" i="13" s="1"/>
  <c r="K223" i="13"/>
  <c r="Q223" i="13"/>
  <c r="Z224" i="13" s="1"/>
  <c r="F434" i="20" s="1"/>
  <c r="BR223" i="13"/>
  <c r="BS224" i="13" s="1"/>
  <c r="O223" i="13"/>
  <c r="BV224" i="18" l="1"/>
  <c r="AS225" i="18" s="1"/>
  <c r="BW224" i="18"/>
  <c r="AT225" i="18" s="1"/>
  <c r="BU224" i="18"/>
  <c r="AR225" i="18" s="1"/>
  <c r="BV224" i="17"/>
  <c r="AS225" i="17" s="1"/>
  <c r="BW224" i="17"/>
  <c r="AT225" i="17" s="1"/>
  <c r="BU224" i="17"/>
  <c r="AR225" i="17" s="1"/>
  <c r="J335" i="15"/>
  <c r="J335" i="16"/>
  <c r="BU223" i="13"/>
  <c r="J335" i="12"/>
  <c r="AW224" i="13"/>
  <c r="AZ224" i="13" s="1"/>
  <c r="AJ224" i="13"/>
  <c r="AS224" i="13" s="1"/>
  <c r="N223" i="13"/>
  <c r="J224" i="13"/>
  <c r="BQ224" i="13"/>
  <c r="BN224" i="13"/>
  <c r="BH224" i="13"/>
  <c r="I435" i="19" l="1"/>
  <c r="K435" i="19"/>
  <c r="J435" i="19"/>
  <c r="H435" i="19"/>
  <c r="G435" i="19"/>
  <c r="I435" i="20"/>
  <c r="G435" i="20"/>
  <c r="J435" i="20"/>
  <c r="H435" i="20"/>
  <c r="K435" i="20"/>
  <c r="AW225" i="17"/>
  <c r="AK226" i="17" s="1"/>
  <c r="J225" i="17"/>
  <c r="BN225" i="17"/>
  <c r="BQ225" i="17"/>
  <c r="H225" i="18"/>
  <c r="BL225" i="18"/>
  <c r="AU225" i="18"/>
  <c r="AI226" i="18" s="1"/>
  <c r="BO225" i="18"/>
  <c r="BQ225" i="18"/>
  <c r="AW225" i="18"/>
  <c r="AK226" i="18" s="1"/>
  <c r="J225" i="18"/>
  <c r="BN225" i="18"/>
  <c r="BL225" i="17"/>
  <c r="H225" i="17"/>
  <c r="BO225" i="17"/>
  <c r="AU225" i="17"/>
  <c r="AI226" i="17" s="1"/>
  <c r="BM225" i="18"/>
  <c r="I225" i="18"/>
  <c r="BP225" i="18"/>
  <c r="AV225" i="18"/>
  <c r="AJ226" i="18" s="1"/>
  <c r="I225" i="17"/>
  <c r="BP225" i="17"/>
  <c r="AV225" i="17"/>
  <c r="AJ226" i="17" s="1"/>
  <c r="BM225" i="17"/>
  <c r="BC224" i="13"/>
  <c r="AV224" i="13"/>
  <c r="AY224" i="13" s="1"/>
  <c r="AI224" i="13"/>
  <c r="AR224" i="13" s="1"/>
  <c r="G435" i="7"/>
  <c r="H435" i="7"/>
  <c r="K435" i="7"/>
  <c r="J435" i="7"/>
  <c r="I435" i="7"/>
  <c r="BP224" i="13"/>
  <c r="I224" i="13"/>
  <c r="BM224" i="13"/>
  <c r="M224" i="13"/>
  <c r="S224" i="13"/>
  <c r="AB225" i="13" s="1"/>
  <c r="AZ225" i="17" l="1"/>
  <c r="BC225" i="17" s="1"/>
  <c r="AY225" i="17"/>
  <c r="BB225" i="17" s="1"/>
  <c r="AZ225" i="18"/>
  <c r="BC225" i="18" s="1"/>
  <c r="AX225" i="18"/>
  <c r="BA225" i="18" s="1"/>
  <c r="L435" i="20"/>
  <c r="G335" i="12" s="1"/>
  <c r="L435" i="19"/>
  <c r="G335" i="15" s="1"/>
  <c r="AY225" i="18"/>
  <c r="BB225" i="18" s="1"/>
  <c r="S225" i="18"/>
  <c r="AB226" i="18" s="1"/>
  <c r="M225" i="18"/>
  <c r="P225" i="18" s="1"/>
  <c r="R225" i="17"/>
  <c r="AA226" i="17" s="1"/>
  <c r="L225" i="17"/>
  <c r="O225" i="17" s="1"/>
  <c r="R225" i="18"/>
  <c r="AA226" i="18" s="1"/>
  <c r="L225" i="18"/>
  <c r="O225" i="18" s="1"/>
  <c r="K225" i="17"/>
  <c r="N225" i="17" s="1"/>
  <c r="Q225" i="17"/>
  <c r="Z226" i="17" s="1"/>
  <c r="BR225" i="17"/>
  <c r="BS226" i="17" s="1"/>
  <c r="BR225" i="18"/>
  <c r="BS226" i="18" s="1"/>
  <c r="K225" i="18"/>
  <c r="N225" i="18" s="1"/>
  <c r="Q225" i="18"/>
  <c r="Z226" i="18" s="1"/>
  <c r="S225" i="17"/>
  <c r="AB226" i="17" s="1"/>
  <c r="M225" i="17"/>
  <c r="P225" i="17" s="1"/>
  <c r="AX225" i="17"/>
  <c r="BA225" i="17" s="1"/>
  <c r="BW224" i="13"/>
  <c r="BB224" i="13"/>
  <c r="AU224" i="13"/>
  <c r="AX224" i="13" s="1"/>
  <c r="L435" i="7"/>
  <c r="P224" i="13"/>
  <c r="BL224" i="13"/>
  <c r="H224" i="13"/>
  <c r="BO224" i="13"/>
  <c r="R224" i="13"/>
  <c r="AA225" i="13" s="1"/>
  <c r="L224" i="13"/>
  <c r="F436" i="7" l="1"/>
  <c r="F436" i="19"/>
  <c r="BD225" i="18"/>
  <c r="BH226" i="18"/>
  <c r="BH226" i="17"/>
  <c r="H335" i="12"/>
  <c r="I335" i="12" s="1"/>
  <c r="H335" i="15"/>
  <c r="I335" i="15" s="1"/>
  <c r="G335" i="16"/>
  <c r="H335" i="16" s="1"/>
  <c r="I335" i="16" s="1"/>
  <c r="BV224" i="13"/>
  <c r="BA224" i="13"/>
  <c r="BD224" i="13" s="1"/>
  <c r="BD224" i="17" s="1"/>
  <c r="AK225" i="13"/>
  <c r="AT225" i="13" s="1"/>
  <c r="BR224" i="13"/>
  <c r="BS225" i="13" s="1"/>
  <c r="K224" i="13"/>
  <c r="Q224" i="13"/>
  <c r="Z225" i="13" s="1"/>
  <c r="F435" i="20" s="1"/>
  <c r="O224" i="13"/>
  <c r="BW225" i="18" l="1"/>
  <c r="AT226" i="18" s="1"/>
  <c r="BU225" i="18"/>
  <c r="AR226" i="18" s="1"/>
  <c r="BV225" i="18"/>
  <c r="AS226" i="18" s="1"/>
  <c r="BW225" i="17"/>
  <c r="AT226" i="17" s="1"/>
  <c r="BU225" i="17"/>
  <c r="AR226" i="17" s="1"/>
  <c r="BV225" i="17"/>
  <c r="AS226" i="17" s="1"/>
  <c r="J336" i="15"/>
  <c r="J336" i="16"/>
  <c r="BU224" i="13"/>
  <c r="J336" i="12"/>
  <c r="AW225" i="13"/>
  <c r="AZ225" i="13" s="1"/>
  <c r="AJ225" i="13"/>
  <c r="AS225" i="13" s="1"/>
  <c r="BH225" i="13"/>
  <c r="N224" i="13"/>
  <c r="BQ225" i="13"/>
  <c r="J225" i="13"/>
  <c r="BN225" i="13"/>
  <c r="I436" i="20" l="1"/>
  <c r="J436" i="20"/>
  <c r="H436" i="20"/>
  <c r="K436" i="20"/>
  <c r="G436" i="20"/>
  <c r="K436" i="19"/>
  <c r="H436" i="19"/>
  <c r="G436" i="19"/>
  <c r="J436" i="19"/>
  <c r="I436" i="19"/>
  <c r="AU226" i="18"/>
  <c r="AI227" i="18" s="1"/>
  <c r="BO226" i="18"/>
  <c r="H226" i="18"/>
  <c r="BL226" i="18"/>
  <c r="BQ226" i="18"/>
  <c r="J226" i="18"/>
  <c r="AW226" i="18"/>
  <c r="AK227" i="18" s="1"/>
  <c r="BN226" i="18"/>
  <c r="H226" i="17"/>
  <c r="BL226" i="17"/>
  <c r="BO226" i="17"/>
  <c r="AU226" i="17"/>
  <c r="AI227" i="17" s="1"/>
  <c r="BP226" i="17"/>
  <c r="BM226" i="17"/>
  <c r="I226" i="17"/>
  <c r="AV226" i="17"/>
  <c r="AJ227" i="17" s="1"/>
  <c r="J226" i="17"/>
  <c r="BN226" i="17"/>
  <c r="BQ226" i="17"/>
  <c r="AW226" i="17"/>
  <c r="AK227" i="17" s="1"/>
  <c r="I226" i="18"/>
  <c r="BP226" i="18"/>
  <c r="AV226" i="18"/>
  <c r="AJ227" i="18" s="1"/>
  <c r="BM226" i="18"/>
  <c r="BC225" i="13"/>
  <c r="AV225" i="13"/>
  <c r="AY225" i="13" s="1"/>
  <c r="AI225" i="13"/>
  <c r="AR225" i="13" s="1"/>
  <c r="I436" i="7"/>
  <c r="J436" i="7"/>
  <c r="K436" i="7"/>
  <c r="H436" i="7"/>
  <c r="G436" i="7"/>
  <c r="S225" i="13"/>
  <c r="AB226" i="13" s="1"/>
  <c r="M225" i="13"/>
  <c r="BM225" i="13"/>
  <c r="BP225" i="13"/>
  <c r="I225" i="13"/>
  <c r="AZ226" i="18" l="1"/>
  <c r="BC226" i="18" s="1"/>
  <c r="L436" i="19"/>
  <c r="G336" i="15" s="1"/>
  <c r="L436" i="20"/>
  <c r="G336" i="12" s="1"/>
  <c r="AZ226" i="17"/>
  <c r="BC226" i="17" s="1"/>
  <c r="AX226" i="17"/>
  <c r="BA226" i="17" s="1"/>
  <c r="M226" i="17"/>
  <c r="P226" i="17" s="1"/>
  <c r="S226" i="17"/>
  <c r="AB227" i="17" s="1"/>
  <c r="R226" i="18"/>
  <c r="AA227" i="18" s="1"/>
  <c r="L226" i="18"/>
  <c r="O226" i="18" s="1"/>
  <c r="L226" i="17"/>
  <c r="O226" i="17" s="1"/>
  <c r="R226" i="17"/>
  <c r="AA227" i="17" s="1"/>
  <c r="BR226" i="17"/>
  <c r="BS227" i="17" s="1"/>
  <c r="K226" i="17"/>
  <c r="N226" i="17" s="1"/>
  <c r="Q226" i="17"/>
  <c r="Z227" i="17" s="1"/>
  <c r="M226" i="18"/>
  <c r="P226" i="18" s="1"/>
  <c r="S226" i="18"/>
  <c r="AB227" i="18" s="1"/>
  <c r="AX226" i="18"/>
  <c r="BA226" i="18" s="1"/>
  <c r="K226" i="18"/>
  <c r="N226" i="18" s="1"/>
  <c r="Q226" i="18"/>
  <c r="Z227" i="18" s="1"/>
  <c r="BR226" i="18"/>
  <c r="BS227" i="18" s="1"/>
  <c r="AY226" i="18"/>
  <c r="BB226" i="18" s="1"/>
  <c r="AY226" i="17"/>
  <c r="BB226" i="17" s="1"/>
  <c r="BW225" i="13"/>
  <c r="BB225" i="13"/>
  <c r="AU225" i="13"/>
  <c r="AX225" i="13" s="1"/>
  <c r="BO225" i="13"/>
  <c r="H225" i="13"/>
  <c r="BL225" i="13"/>
  <c r="L436" i="7"/>
  <c r="P225" i="13"/>
  <c r="R225" i="13"/>
  <c r="AA226" i="13" s="1"/>
  <c r="L225" i="13"/>
  <c r="F437" i="19" l="1"/>
  <c r="F437" i="7"/>
  <c r="BH227" i="17"/>
  <c r="BH227" i="18"/>
  <c r="BD226" i="18"/>
  <c r="H336" i="12"/>
  <c r="I336" i="12" s="1"/>
  <c r="H336" i="15"/>
  <c r="I336" i="15" s="1"/>
  <c r="G336" i="16"/>
  <c r="H336" i="16" s="1"/>
  <c r="I336" i="16" s="1"/>
  <c r="BV225" i="13"/>
  <c r="BA225" i="13"/>
  <c r="BD225" i="13" s="1"/>
  <c r="BD225" i="17" s="1"/>
  <c r="AK226" i="13"/>
  <c r="AT226" i="13" s="1"/>
  <c r="K225" i="13"/>
  <c r="BR225" i="13"/>
  <c r="BS226" i="13" s="1"/>
  <c r="Q225" i="13"/>
  <c r="Z226" i="13" s="1"/>
  <c r="F436" i="20" s="1"/>
  <c r="O225" i="13"/>
  <c r="BU226" i="18" l="1"/>
  <c r="AR227" i="18" s="1"/>
  <c r="BW226" i="18"/>
  <c r="AT227" i="18" s="1"/>
  <c r="BV226" i="18"/>
  <c r="AS227" i="18" s="1"/>
  <c r="BU226" i="17"/>
  <c r="AR227" i="17" s="1"/>
  <c r="BV226" i="17"/>
  <c r="AS227" i="17" s="1"/>
  <c r="BW226" i="17"/>
  <c r="AT227" i="17" s="1"/>
  <c r="J337" i="16"/>
  <c r="J337" i="15"/>
  <c r="BU225" i="13"/>
  <c r="J337" i="12"/>
  <c r="AW226" i="13"/>
  <c r="AZ226" i="13" s="1"/>
  <c r="AJ226" i="13"/>
  <c r="AS226" i="13" s="1"/>
  <c r="J226" i="13"/>
  <c r="BQ226" i="13"/>
  <c r="BN226" i="13"/>
  <c r="N225" i="13"/>
  <c r="BH226" i="13"/>
  <c r="G437" i="20" l="1"/>
  <c r="K437" i="20"/>
  <c r="I437" i="20"/>
  <c r="H437" i="20"/>
  <c r="J437" i="20"/>
  <c r="J437" i="19"/>
  <c r="I437" i="19"/>
  <c r="G437" i="19"/>
  <c r="H437" i="19"/>
  <c r="K437" i="19"/>
  <c r="BN227" i="17"/>
  <c r="J227" i="17"/>
  <c r="AW227" i="17"/>
  <c r="AK228" i="17" s="1"/>
  <c r="BQ227" i="17"/>
  <c r="BO227" i="18"/>
  <c r="AU227" i="18"/>
  <c r="AI228" i="18" s="1"/>
  <c r="H227" i="18"/>
  <c r="BL227" i="18"/>
  <c r="AW227" i="18"/>
  <c r="AK228" i="18" s="1"/>
  <c r="BN227" i="18"/>
  <c r="BQ227" i="18"/>
  <c r="J227" i="18"/>
  <c r="BO227" i="17"/>
  <c r="BL227" i="17"/>
  <c r="AU227" i="17"/>
  <c r="AI228" i="17" s="1"/>
  <c r="H227" i="17"/>
  <c r="BP227" i="18"/>
  <c r="BM227" i="18"/>
  <c r="AV227" i="18"/>
  <c r="AJ228" i="18" s="1"/>
  <c r="I227" i="18"/>
  <c r="BP227" i="17"/>
  <c r="BM227" i="17"/>
  <c r="AV227" i="17"/>
  <c r="AJ228" i="17" s="1"/>
  <c r="I227" i="17"/>
  <c r="BC226" i="13"/>
  <c r="AV226" i="13"/>
  <c r="AY226" i="13" s="1"/>
  <c r="AI226" i="13"/>
  <c r="AR226" i="13" s="1"/>
  <c r="H437" i="7"/>
  <c r="K437" i="7"/>
  <c r="I437" i="7"/>
  <c r="G437" i="7"/>
  <c r="J437" i="7"/>
  <c r="S226" i="13"/>
  <c r="AB227" i="13" s="1"/>
  <c r="M226" i="13"/>
  <c r="BM226" i="13"/>
  <c r="I226" i="13"/>
  <c r="BP226" i="13"/>
  <c r="AZ227" i="18" l="1"/>
  <c r="BC227" i="18" s="1"/>
  <c r="AY227" i="17"/>
  <c r="BB227" i="17" s="1"/>
  <c r="AZ227" i="17"/>
  <c r="BC227" i="17" s="1"/>
  <c r="L437" i="19"/>
  <c r="G337" i="15" s="1"/>
  <c r="L437" i="20"/>
  <c r="G337" i="12" s="1"/>
  <c r="AY227" i="18"/>
  <c r="BB227" i="18" s="1"/>
  <c r="AX227" i="18"/>
  <c r="BA227" i="18" s="1"/>
  <c r="R227" i="17"/>
  <c r="AA228" i="17" s="1"/>
  <c r="L227" i="17"/>
  <c r="O227" i="17" s="1"/>
  <c r="R227" i="18"/>
  <c r="AA228" i="18" s="1"/>
  <c r="L227" i="18"/>
  <c r="O227" i="18" s="1"/>
  <c r="M227" i="18"/>
  <c r="P227" i="18" s="1"/>
  <c r="S227" i="18"/>
  <c r="AB228" i="18" s="1"/>
  <c r="S227" i="17"/>
  <c r="AB228" i="17" s="1"/>
  <c r="M227" i="17"/>
  <c r="P227" i="17" s="1"/>
  <c r="BR227" i="17"/>
  <c r="BS228" i="17" s="1"/>
  <c r="Q227" i="17"/>
  <c r="Z228" i="17" s="1"/>
  <c r="K227" i="17"/>
  <c r="N227" i="17" s="1"/>
  <c r="BR227" i="18"/>
  <c r="BS228" i="18" s="1"/>
  <c r="K227" i="18"/>
  <c r="N227" i="18" s="1"/>
  <c r="Q227" i="18"/>
  <c r="Z228" i="18" s="1"/>
  <c r="AX227" i="17"/>
  <c r="BA227" i="17" s="1"/>
  <c r="BW226" i="13"/>
  <c r="BB226" i="13"/>
  <c r="AU226" i="13"/>
  <c r="AX226" i="13" s="1"/>
  <c r="BL226" i="13"/>
  <c r="BO226" i="13"/>
  <c r="H226" i="13"/>
  <c r="L437" i="7"/>
  <c r="R226" i="13"/>
  <c r="AA227" i="13" s="1"/>
  <c r="L226" i="13"/>
  <c r="P226" i="13"/>
  <c r="F438" i="7" l="1"/>
  <c r="F438" i="19"/>
  <c r="BD227" i="18"/>
  <c r="BH228" i="18"/>
  <c r="BH228" i="17"/>
  <c r="G337" i="16"/>
  <c r="H337" i="16" s="1"/>
  <c r="I337" i="16" s="1"/>
  <c r="H337" i="15"/>
  <c r="I337" i="15" s="1"/>
  <c r="BV226" i="13"/>
  <c r="H337" i="12"/>
  <c r="I337" i="12" s="1"/>
  <c r="BA226" i="13"/>
  <c r="BD226" i="13" s="1"/>
  <c r="BD226" i="17" s="1"/>
  <c r="AK227" i="13"/>
  <c r="AT227" i="13" s="1"/>
  <c r="O226" i="13"/>
  <c r="K226" i="13"/>
  <c r="Q226" i="13"/>
  <c r="Z227" i="13" s="1"/>
  <c r="F437" i="20" s="1"/>
  <c r="BR226" i="13"/>
  <c r="BS227" i="13" s="1"/>
  <c r="BU227" i="18" l="1"/>
  <c r="AR228" i="18" s="1"/>
  <c r="BV227" i="18"/>
  <c r="AS228" i="18" s="1"/>
  <c r="BW227" i="18"/>
  <c r="AT228" i="18" s="1"/>
  <c r="BU227" i="17"/>
  <c r="AR228" i="17" s="1"/>
  <c r="BV227" i="17"/>
  <c r="AS228" i="17" s="1"/>
  <c r="BW227" i="17"/>
  <c r="AT228" i="17" s="1"/>
  <c r="J338" i="15"/>
  <c r="J338" i="16"/>
  <c r="BU226" i="13"/>
  <c r="J338" i="12"/>
  <c r="AW227" i="13"/>
  <c r="AZ227" i="13" s="1"/>
  <c r="AJ227" i="13"/>
  <c r="AS227" i="13" s="1"/>
  <c r="BH227" i="13"/>
  <c r="BN227" i="13"/>
  <c r="BQ227" i="13"/>
  <c r="J227" i="13"/>
  <c r="N226" i="13"/>
  <c r="K438" i="19" l="1"/>
  <c r="I438" i="19"/>
  <c r="H438" i="19"/>
  <c r="J438" i="19"/>
  <c r="G438" i="19"/>
  <c r="J438" i="20"/>
  <c r="G438" i="20"/>
  <c r="H438" i="20"/>
  <c r="K438" i="20"/>
  <c r="I438" i="20"/>
  <c r="AU228" i="18"/>
  <c r="AI229" i="18" s="1"/>
  <c r="H228" i="18"/>
  <c r="BL228" i="18"/>
  <c r="BO228" i="18"/>
  <c r="BN228" i="17"/>
  <c r="J228" i="17"/>
  <c r="BQ228" i="17"/>
  <c r="AW228" i="17"/>
  <c r="AK229" i="17" s="1"/>
  <c r="BL228" i="17"/>
  <c r="H228" i="17"/>
  <c r="BO228" i="17"/>
  <c r="AU228" i="17"/>
  <c r="AI229" i="17" s="1"/>
  <c r="AV228" i="18"/>
  <c r="AJ229" i="18" s="1"/>
  <c r="BP228" i="18"/>
  <c r="I228" i="18"/>
  <c r="BM228" i="18"/>
  <c r="AW228" i="18"/>
  <c r="AK229" i="18" s="1"/>
  <c r="J228" i="18"/>
  <c r="BN228" i="18"/>
  <c r="BQ228" i="18"/>
  <c r="I228" i="17"/>
  <c r="BM228" i="17"/>
  <c r="BP228" i="17"/>
  <c r="AV228" i="17"/>
  <c r="AJ229" i="17" s="1"/>
  <c r="BC227" i="13"/>
  <c r="AV227" i="13"/>
  <c r="AY227" i="13" s="1"/>
  <c r="AI227" i="13"/>
  <c r="AR227" i="13" s="1"/>
  <c r="M227" i="13"/>
  <c r="S227" i="13"/>
  <c r="AB228" i="13" s="1"/>
  <c r="K438" i="7"/>
  <c r="H438" i="7"/>
  <c r="I438" i="7"/>
  <c r="G438" i="7"/>
  <c r="J438" i="7"/>
  <c r="I227" i="13"/>
  <c r="BP227" i="13"/>
  <c r="BM227" i="13"/>
  <c r="AZ228" i="18" l="1"/>
  <c r="BC228" i="18" s="1"/>
  <c r="AY228" i="18"/>
  <c r="BB228" i="18" s="1"/>
  <c r="AY228" i="17"/>
  <c r="BB228" i="17" s="1"/>
  <c r="L438" i="19"/>
  <c r="G338" i="15" s="1"/>
  <c r="AZ228" i="17"/>
  <c r="BC228" i="17" s="1"/>
  <c r="AX228" i="18"/>
  <c r="BA228" i="18" s="1"/>
  <c r="L438" i="20"/>
  <c r="G338" i="12" s="1"/>
  <c r="S228" i="18"/>
  <c r="AB229" i="18" s="1"/>
  <c r="M228" i="18"/>
  <c r="P228" i="18" s="1"/>
  <c r="S228" i="17"/>
  <c r="AB229" i="17" s="1"/>
  <c r="M228" i="17"/>
  <c r="P228" i="17" s="1"/>
  <c r="BR228" i="18"/>
  <c r="BS229" i="18" s="1"/>
  <c r="Q228" i="18"/>
  <c r="Z229" i="18" s="1"/>
  <c r="K228" i="18"/>
  <c r="N228" i="18" s="1"/>
  <c r="AX228" i="17"/>
  <c r="BA228" i="17" s="1"/>
  <c r="R228" i="17"/>
  <c r="AA229" i="17" s="1"/>
  <c r="L228" i="17"/>
  <c r="O228" i="17" s="1"/>
  <c r="L228" i="18"/>
  <c r="O228" i="18" s="1"/>
  <c r="R228" i="18"/>
  <c r="AA229" i="18" s="1"/>
  <c r="K228" i="17"/>
  <c r="N228" i="17" s="1"/>
  <c r="Q228" i="17"/>
  <c r="Z229" i="17" s="1"/>
  <c r="BR228" i="17"/>
  <c r="BS229" i="17" s="1"/>
  <c r="BW227" i="13"/>
  <c r="BB227" i="13"/>
  <c r="AU227" i="13"/>
  <c r="AX227" i="13" s="1"/>
  <c r="P227" i="13"/>
  <c r="BO227" i="13"/>
  <c r="H227" i="13"/>
  <c r="BL227" i="13"/>
  <c r="L438" i="7"/>
  <c r="L227" i="13"/>
  <c r="R227" i="13"/>
  <c r="AA228" i="13" s="1"/>
  <c r="F439" i="7" l="1"/>
  <c r="F439" i="19"/>
  <c r="BD228" i="18"/>
  <c r="BH229" i="17"/>
  <c r="BH229" i="18"/>
  <c r="H338" i="12"/>
  <c r="I338" i="12" s="1"/>
  <c r="G338" i="16"/>
  <c r="H338" i="16" s="1"/>
  <c r="I338" i="16" s="1"/>
  <c r="H338" i="15"/>
  <c r="I338" i="15" s="1"/>
  <c r="BV227" i="13"/>
  <c r="BA227" i="13"/>
  <c r="BD227" i="13" s="1"/>
  <c r="BD227" i="17" s="1"/>
  <c r="AK228" i="13"/>
  <c r="AT228" i="13" s="1"/>
  <c r="O227" i="13"/>
  <c r="K227" i="13"/>
  <c r="Q227" i="13"/>
  <c r="Z228" i="13" s="1"/>
  <c r="F438" i="20" s="1"/>
  <c r="BR227" i="13"/>
  <c r="BS228" i="13" s="1"/>
  <c r="BV228" i="18" l="1"/>
  <c r="AS229" i="18" s="1"/>
  <c r="BW228" i="18"/>
  <c r="AT229" i="18" s="1"/>
  <c r="BU228" i="18"/>
  <c r="AR229" i="18" s="1"/>
  <c r="BV228" i="17"/>
  <c r="AS229" i="17" s="1"/>
  <c r="BW228" i="17"/>
  <c r="AT229" i="17" s="1"/>
  <c r="BU228" i="17"/>
  <c r="AR229" i="17" s="1"/>
  <c r="J339" i="15"/>
  <c r="J339" i="16"/>
  <c r="BU227" i="13"/>
  <c r="J339" i="12"/>
  <c r="AW228" i="13"/>
  <c r="AZ228" i="13" s="1"/>
  <c r="AJ228" i="13"/>
  <c r="AS228" i="13" s="1"/>
  <c r="BH228" i="13"/>
  <c r="N227" i="13"/>
  <c r="J228" i="13"/>
  <c r="BN228" i="13"/>
  <c r="BQ228" i="13"/>
  <c r="J439" i="19" l="1"/>
  <c r="K439" i="19"/>
  <c r="I439" i="19"/>
  <c r="G439" i="19"/>
  <c r="H439" i="19"/>
  <c r="G439" i="20"/>
  <c r="I439" i="20"/>
  <c r="J439" i="20"/>
  <c r="H439" i="20"/>
  <c r="K439" i="20"/>
  <c r="H229" i="18"/>
  <c r="AU229" i="18"/>
  <c r="AI230" i="18" s="1"/>
  <c r="BL229" i="18"/>
  <c r="BO229" i="18"/>
  <c r="AW229" i="17"/>
  <c r="AK230" i="17" s="1"/>
  <c r="J229" i="17"/>
  <c r="BN229" i="17"/>
  <c r="BQ229" i="17"/>
  <c r="AU229" i="17"/>
  <c r="AI230" i="17" s="1"/>
  <c r="BL229" i="17"/>
  <c r="H229" i="17"/>
  <c r="BO229" i="17"/>
  <c r="BP229" i="17"/>
  <c r="I229" i="17"/>
  <c r="BM229" i="17"/>
  <c r="AV229" i="17"/>
  <c r="AJ230" i="17" s="1"/>
  <c r="AW229" i="18"/>
  <c r="AK230" i="18" s="1"/>
  <c r="J229" i="18"/>
  <c r="BN229" i="18"/>
  <c r="BQ229" i="18"/>
  <c r="AV229" i="18"/>
  <c r="AJ230" i="18" s="1"/>
  <c r="BM229" i="18"/>
  <c r="BP229" i="18"/>
  <c r="I229" i="18"/>
  <c r="BC228" i="13"/>
  <c r="AV228" i="13"/>
  <c r="AY228" i="13" s="1"/>
  <c r="AI228" i="13"/>
  <c r="AR228" i="13" s="1"/>
  <c r="S228" i="13"/>
  <c r="AB229" i="13" s="1"/>
  <c r="M228" i="13"/>
  <c r="I228" i="13"/>
  <c r="BP228" i="13"/>
  <c r="BM228" i="13"/>
  <c r="H439" i="7"/>
  <c r="I439" i="7"/>
  <c r="K439" i="7"/>
  <c r="J439" i="7"/>
  <c r="G439" i="7"/>
  <c r="AZ229" i="18" l="1"/>
  <c r="BC229" i="18" s="1"/>
  <c r="AX229" i="17"/>
  <c r="BA229" i="17" s="1"/>
  <c r="AY229" i="18"/>
  <c r="BB229" i="18" s="1"/>
  <c r="AX229" i="18"/>
  <c r="BA229" i="18" s="1"/>
  <c r="L439" i="19"/>
  <c r="G339" i="15" s="1"/>
  <c r="L439" i="20"/>
  <c r="G339" i="12" s="1"/>
  <c r="R229" i="17"/>
  <c r="AA230" i="17" s="1"/>
  <c r="L229" i="17"/>
  <c r="O229" i="17" s="1"/>
  <c r="K229" i="18"/>
  <c r="N229" i="18" s="1"/>
  <c r="BR229" i="18"/>
  <c r="BS230" i="18" s="1"/>
  <c r="Q229" i="18"/>
  <c r="Z230" i="18" s="1"/>
  <c r="M229" i="18"/>
  <c r="P229" i="18" s="1"/>
  <c r="S229" i="18"/>
  <c r="AB230" i="18" s="1"/>
  <c r="L229" i="18"/>
  <c r="O229" i="18" s="1"/>
  <c r="R229" i="18"/>
  <c r="AA230" i="18" s="1"/>
  <c r="BR229" i="17"/>
  <c r="BS230" i="17" s="1"/>
  <c r="Q229" i="17"/>
  <c r="Z230" i="17" s="1"/>
  <c r="K229" i="17"/>
  <c r="N229" i="17" s="1"/>
  <c r="AZ229" i="17"/>
  <c r="BC229" i="17" s="1"/>
  <c r="M229" i="17"/>
  <c r="P229" i="17" s="1"/>
  <c r="S229" i="17"/>
  <c r="AB230" i="17" s="1"/>
  <c r="AY229" i="17"/>
  <c r="BB229" i="17" s="1"/>
  <c r="BW228" i="13"/>
  <c r="BB228" i="13"/>
  <c r="AU228" i="13"/>
  <c r="AX228" i="13" s="1"/>
  <c r="L439" i="7"/>
  <c r="BL228" i="13"/>
  <c r="BO228" i="13"/>
  <c r="H228" i="13"/>
  <c r="P228" i="13"/>
  <c r="R228" i="13"/>
  <c r="AA229" i="13" s="1"/>
  <c r="L228" i="13"/>
  <c r="F440" i="7" l="1"/>
  <c r="F440" i="19"/>
  <c r="BD229" i="18"/>
  <c r="BH230" i="18"/>
  <c r="BH230" i="17"/>
  <c r="H339" i="12"/>
  <c r="I339" i="12" s="1"/>
  <c r="G339" i="16"/>
  <c r="H339" i="16" s="1"/>
  <c r="I339" i="16" s="1"/>
  <c r="H339" i="15"/>
  <c r="I339" i="15" s="1"/>
  <c r="BV228" i="13"/>
  <c r="BA228" i="13"/>
  <c r="BD228" i="13" s="1"/>
  <c r="BD228" i="17" s="1"/>
  <c r="AK229" i="13"/>
  <c r="AT229" i="13" s="1"/>
  <c r="O228" i="13"/>
  <c r="BR228" i="13"/>
  <c r="BS229" i="13" s="1"/>
  <c r="K228" i="13"/>
  <c r="Q228" i="13"/>
  <c r="Z229" i="13" s="1"/>
  <c r="F439" i="20" s="1"/>
  <c r="BW229" i="18" l="1"/>
  <c r="AT230" i="18" s="1"/>
  <c r="BV229" i="18"/>
  <c r="AS230" i="18" s="1"/>
  <c r="BU229" i="18"/>
  <c r="AR230" i="18" s="1"/>
  <c r="BW229" i="17"/>
  <c r="AT230" i="17" s="1"/>
  <c r="BU229" i="17"/>
  <c r="AR230" i="17" s="1"/>
  <c r="BV229" i="17"/>
  <c r="AS230" i="17" s="1"/>
  <c r="J340" i="15"/>
  <c r="J340" i="16"/>
  <c r="BU228" i="13"/>
  <c r="J340" i="12"/>
  <c r="AW229" i="13"/>
  <c r="AZ229" i="13" s="1"/>
  <c r="AJ229" i="13"/>
  <c r="AS229" i="13" s="1"/>
  <c r="BN229" i="13"/>
  <c r="J229" i="13"/>
  <c r="BQ229" i="13"/>
  <c r="N228" i="13"/>
  <c r="BH229" i="13"/>
  <c r="G440" i="20" l="1"/>
  <c r="J440" i="20"/>
  <c r="K440" i="20"/>
  <c r="H440" i="20"/>
  <c r="I440" i="20"/>
  <c r="H440" i="19"/>
  <c r="I440" i="19"/>
  <c r="K440" i="19"/>
  <c r="G440" i="19"/>
  <c r="J440" i="19"/>
  <c r="BL230" i="17"/>
  <c r="H230" i="17"/>
  <c r="BO230" i="17"/>
  <c r="AU230" i="17"/>
  <c r="AI231" i="17" s="1"/>
  <c r="AU230" i="18"/>
  <c r="AI231" i="18" s="1"/>
  <c r="H230" i="18"/>
  <c r="BL230" i="18"/>
  <c r="BO230" i="18"/>
  <c r="BN230" i="18"/>
  <c r="BQ230" i="18"/>
  <c r="AW230" i="18"/>
  <c r="AK231" i="18" s="1"/>
  <c r="J230" i="18"/>
  <c r="AW230" i="17"/>
  <c r="AK231" i="17" s="1"/>
  <c r="J230" i="17"/>
  <c r="BN230" i="17"/>
  <c r="BQ230" i="17"/>
  <c r="AV230" i="17"/>
  <c r="AJ231" i="17" s="1"/>
  <c r="BM230" i="17"/>
  <c r="BP230" i="17"/>
  <c r="I230" i="17"/>
  <c r="AY230" i="17"/>
  <c r="BB230" i="17" s="1"/>
  <c r="AV230" i="18"/>
  <c r="AJ231" i="18" s="1"/>
  <c r="BM230" i="18"/>
  <c r="BP230" i="18"/>
  <c r="I230" i="18"/>
  <c r="BC229" i="13"/>
  <c r="AV229" i="13"/>
  <c r="AY229" i="13" s="1"/>
  <c r="AI229" i="13"/>
  <c r="AR229" i="13" s="1"/>
  <c r="BP229" i="13"/>
  <c r="I229" i="13"/>
  <c r="BM229" i="13"/>
  <c r="M229" i="13"/>
  <c r="S229" i="13"/>
  <c r="AB230" i="13" s="1"/>
  <c r="G440" i="7"/>
  <c r="H440" i="7"/>
  <c r="K440" i="7"/>
  <c r="J440" i="7"/>
  <c r="I440" i="7"/>
  <c r="AZ230" i="17" l="1"/>
  <c r="BC230" i="17" s="1"/>
  <c r="AY230" i="18"/>
  <c r="BB230" i="18" s="1"/>
  <c r="AX230" i="18"/>
  <c r="BA230" i="18" s="1"/>
  <c r="L440" i="20"/>
  <c r="G340" i="12" s="1"/>
  <c r="AZ230" i="18"/>
  <c r="BC230" i="18" s="1"/>
  <c r="L440" i="19"/>
  <c r="G340" i="15" s="1"/>
  <c r="R230" i="17"/>
  <c r="AA231" i="17" s="1"/>
  <c r="L230" i="17"/>
  <c r="O230" i="17" s="1"/>
  <c r="R230" i="18"/>
  <c r="AA231" i="18" s="1"/>
  <c r="L230" i="18"/>
  <c r="O230" i="18" s="1"/>
  <c r="S230" i="17"/>
  <c r="AB231" i="17" s="1"/>
  <c r="M230" i="17"/>
  <c r="P230" i="17" s="1"/>
  <c r="BR230" i="17"/>
  <c r="BS231" i="17" s="1"/>
  <c r="Q230" i="17"/>
  <c r="Z231" i="17" s="1"/>
  <c r="K230" i="17"/>
  <c r="N230" i="17" s="1"/>
  <c r="AX230" i="17"/>
  <c r="BA230" i="17" s="1"/>
  <c r="M230" i="18"/>
  <c r="P230" i="18" s="1"/>
  <c r="S230" i="18"/>
  <c r="AB231" i="18" s="1"/>
  <c r="BR230" i="18"/>
  <c r="BS231" i="18" s="1"/>
  <c r="Q230" i="18"/>
  <c r="Z231" i="18" s="1"/>
  <c r="K230" i="18"/>
  <c r="N230" i="18" s="1"/>
  <c r="BW229" i="13"/>
  <c r="BB229" i="13"/>
  <c r="AU229" i="13"/>
  <c r="AX229" i="13" s="1"/>
  <c r="H229" i="13"/>
  <c r="BO229" i="13"/>
  <c r="BL229" i="13"/>
  <c r="L440" i="7"/>
  <c r="P229" i="13"/>
  <c r="L229" i="13"/>
  <c r="R229" i="13"/>
  <c r="AA230" i="13" s="1"/>
  <c r="F441" i="19" l="1"/>
  <c r="F441" i="7"/>
  <c r="BD230" i="18"/>
  <c r="BH231" i="18"/>
  <c r="BH231" i="17"/>
  <c r="H340" i="12"/>
  <c r="I340" i="12" s="1"/>
  <c r="H340" i="15"/>
  <c r="I340" i="15" s="1"/>
  <c r="G340" i="16"/>
  <c r="H340" i="16" s="1"/>
  <c r="I340" i="16" s="1"/>
  <c r="BV229" i="13"/>
  <c r="BA229" i="13"/>
  <c r="BD229" i="13" s="1"/>
  <c r="BD229" i="17" s="1"/>
  <c r="AK230" i="13"/>
  <c r="AT230" i="13" s="1"/>
  <c r="O229" i="13"/>
  <c r="K229" i="13"/>
  <c r="Q229" i="13"/>
  <c r="Z230" i="13" s="1"/>
  <c r="F440" i="20" s="1"/>
  <c r="BR229" i="13"/>
  <c r="BS230" i="13" s="1"/>
  <c r="BU230" i="18" l="1"/>
  <c r="AR231" i="18" s="1"/>
  <c r="BV230" i="18"/>
  <c r="AS231" i="18" s="1"/>
  <c r="BW230" i="18"/>
  <c r="AT231" i="18" s="1"/>
  <c r="BU230" i="17"/>
  <c r="AR231" i="17" s="1"/>
  <c r="BV230" i="17"/>
  <c r="AS231" i="17" s="1"/>
  <c r="BW230" i="17"/>
  <c r="AT231" i="17" s="1"/>
  <c r="J341" i="15"/>
  <c r="J341" i="16"/>
  <c r="BU229" i="13"/>
  <c r="J341" i="12"/>
  <c r="AW230" i="13"/>
  <c r="AZ230" i="13" s="1"/>
  <c r="AJ230" i="13"/>
  <c r="AS230" i="13" s="1"/>
  <c r="BN230" i="13"/>
  <c r="BQ230" i="13"/>
  <c r="J230" i="13"/>
  <c r="BH230" i="13"/>
  <c r="N229" i="13"/>
  <c r="H441" i="20" l="1"/>
  <c r="K441" i="20"/>
  <c r="G441" i="20"/>
  <c r="I441" i="20"/>
  <c r="J441" i="20"/>
  <c r="H441" i="19"/>
  <c r="G441" i="19"/>
  <c r="J441" i="19"/>
  <c r="I441" i="19"/>
  <c r="K441" i="19"/>
  <c r="BO231" i="18"/>
  <c r="AU231" i="18"/>
  <c r="AI232" i="18" s="1"/>
  <c r="BL231" i="18"/>
  <c r="H231" i="18"/>
  <c r="H231" i="17"/>
  <c r="BL231" i="17"/>
  <c r="BO231" i="17"/>
  <c r="AU231" i="17"/>
  <c r="AI232" i="17" s="1"/>
  <c r="J231" i="17"/>
  <c r="AW231" i="17"/>
  <c r="AK232" i="17" s="1"/>
  <c r="BQ231" i="17"/>
  <c r="BN231" i="17"/>
  <c r="AV231" i="18"/>
  <c r="AJ232" i="18" s="1"/>
  <c r="BM231" i="18"/>
  <c r="I231" i="18"/>
  <c r="BP231" i="18"/>
  <c r="BQ231" i="18"/>
  <c r="AW231" i="18"/>
  <c r="AK232" i="18" s="1"/>
  <c r="BN231" i="18"/>
  <c r="J231" i="18"/>
  <c r="I231" i="17"/>
  <c r="BM231" i="17"/>
  <c r="BP231" i="17"/>
  <c r="AV231" i="17"/>
  <c r="AJ232" i="17" s="1"/>
  <c r="BC230" i="13"/>
  <c r="AV230" i="13"/>
  <c r="AY230" i="13" s="1"/>
  <c r="AI230" i="13"/>
  <c r="AR230" i="13" s="1"/>
  <c r="I441" i="7"/>
  <c r="J441" i="7"/>
  <c r="K441" i="7"/>
  <c r="G441" i="7"/>
  <c r="H441" i="7"/>
  <c r="BP230" i="13"/>
  <c r="I230" i="13"/>
  <c r="BM230" i="13"/>
  <c r="M230" i="13"/>
  <c r="S230" i="13"/>
  <c r="AB231" i="13" s="1"/>
  <c r="AY231" i="18" l="1"/>
  <c r="BB231" i="18" s="1"/>
  <c r="AZ231" i="18"/>
  <c r="BC231" i="18" s="1"/>
  <c r="AX231" i="18"/>
  <c r="BA231" i="18" s="1"/>
  <c r="L441" i="19"/>
  <c r="G341" i="15" s="1"/>
  <c r="L441" i="20"/>
  <c r="G341" i="12" s="1"/>
  <c r="R231" i="17"/>
  <c r="AA232" i="17" s="1"/>
  <c r="L231" i="17"/>
  <c r="O231" i="17" s="1"/>
  <c r="L231" i="18"/>
  <c r="O231" i="18" s="1"/>
  <c r="R231" i="18"/>
  <c r="AA232" i="18" s="1"/>
  <c r="BR231" i="17"/>
  <c r="BS232" i="17" s="1"/>
  <c r="Q231" i="17"/>
  <c r="Z232" i="17" s="1"/>
  <c r="K231" i="17"/>
  <c r="N231" i="17" s="1"/>
  <c r="AY231" i="17"/>
  <c r="BB231" i="17" s="1"/>
  <c r="AZ231" i="17"/>
  <c r="BC231" i="17" s="1"/>
  <c r="AX231" i="17"/>
  <c r="BA231" i="17" s="1"/>
  <c r="M231" i="17"/>
  <c r="P231" i="17" s="1"/>
  <c r="S231" i="17"/>
  <c r="AB232" i="17" s="1"/>
  <c r="M231" i="18"/>
  <c r="P231" i="18" s="1"/>
  <c r="S231" i="18"/>
  <c r="AB232" i="18" s="1"/>
  <c r="Q231" i="18"/>
  <c r="Z232" i="18" s="1"/>
  <c r="K231" i="18"/>
  <c r="N231" i="18" s="1"/>
  <c r="BR231" i="18"/>
  <c r="BS232" i="18" s="1"/>
  <c r="BW230" i="13"/>
  <c r="BB230" i="13"/>
  <c r="AU230" i="13"/>
  <c r="AX230" i="13" s="1"/>
  <c r="L441" i="7"/>
  <c r="H230" i="13"/>
  <c r="BO230" i="13"/>
  <c r="BL230" i="13"/>
  <c r="L230" i="13"/>
  <c r="R230" i="13"/>
  <c r="AA231" i="13" s="1"/>
  <c r="P230" i="13"/>
  <c r="F442" i="7" l="1"/>
  <c r="F442" i="19"/>
  <c r="BD231" i="18"/>
  <c r="BH232" i="17"/>
  <c r="BH232" i="18"/>
  <c r="H341" i="12"/>
  <c r="I341" i="12" s="1"/>
  <c r="G341" i="16"/>
  <c r="H341" i="16" s="1"/>
  <c r="I341" i="16" s="1"/>
  <c r="H341" i="15"/>
  <c r="I341" i="15" s="1"/>
  <c r="BV230" i="13"/>
  <c r="BA230" i="13"/>
  <c r="BD230" i="13" s="1"/>
  <c r="BD230" i="17" s="1"/>
  <c r="AK231" i="13"/>
  <c r="AT231" i="13" s="1"/>
  <c r="Q230" i="13"/>
  <c r="Z231" i="13" s="1"/>
  <c r="F441" i="20" s="1"/>
  <c r="K230" i="13"/>
  <c r="BR230" i="13"/>
  <c r="BS231" i="13" s="1"/>
  <c r="O230" i="13"/>
  <c r="BU231" i="18" l="1"/>
  <c r="AR232" i="18" s="1"/>
  <c r="BV231" i="18"/>
  <c r="AS232" i="18" s="1"/>
  <c r="BW231" i="18"/>
  <c r="AT232" i="18" s="1"/>
  <c r="BU231" i="17"/>
  <c r="AR232" i="17" s="1"/>
  <c r="BV231" i="17"/>
  <c r="AS232" i="17" s="1"/>
  <c r="BW231" i="17"/>
  <c r="AT232" i="17" s="1"/>
  <c r="J342" i="16"/>
  <c r="J342" i="15"/>
  <c r="BU230" i="13"/>
  <c r="J342" i="12"/>
  <c r="AW231" i="13"/>
  <c r="AZ231" i="13" s="1"/>
  <c r="AJ231" i="13"/>
  <c r="AS231" i="13" s="1"/>
  <c r="BH231" i="13"/>
  <c r="N230" i="13"/>
  <c r="BN231" i="13"/>
  <c r="J231" i="13"/>
  <c r="BQ231" i="13"/>
  <c r="H442" i="19" l="1"/>
  <c r="J442" i="19"/>
  <c r="K442" i="19"/>
  <c r="G442" i="19"/>
  <c r="I442" i="19"/>
  <c r="J442" i="20"/>
  <c r="G442" i="20"/>
  <c r="K442" i="20"/>
  <c r="I442" i="20"/>
  <c r="H442" i="20"/>
  <c r="AW232" i="18"/>
  <c r="AK233" i="18" s="1"/>
  <c r="BQ232" i="18"/>
  <c r="J232" i="18"/>
  <c r="BN232" i="18"/>
  <c r="AU232" i="17"/>
  <c r="AI233" i="17" s="1"/>
  <c r="BO232" i="17"/>
  <c r="H232" i="17"/>
  <c r="BL232" i="17"/>
  <c r="BN232" i="17"/>
  <c r="AW232" i="17"/>
  <c r="AK233" i="17" s="1"/>
  <c r="J232" i="17"/>
  <c r="BQ232" i="17"/>
  <c r="AV232" i="18"/>
  <c r="AJ233" i="18" s="1"/>
  <c r="BP232" i="18"/>
  <c r="I232" i="18"/>
  <c r="BM232" i="18"/>
  <c r="AU232" i="18"/>
  <c r="AI233" i="18" s="1"/>
  <c r="BL232" i="18"/>
  <c r="H232" i="18"/>
  <c r="BO232" i="18"/>
  <c r="I232" i="17"/>
  <c r="BM232" i="17"/>
  <c r="BP232" i="17"/>
  <c r="AV232" i="17"/>
  <c r="AJ233" i="17" s="1"/>
  <c r="BC231" i="13"/>
  <c r="AV231" i="13"/>
  <c r="AY231" i="13" s="1"/>
  <c r="AI231" i="13"/>
  <c r="AR231" i="13" s="1"/>
  <c r="S231" i="13"/>
  <c r="AB232" i="13" s="1"/>
  <c r="M231" i="13"/>
  <c r="G442" i="7"/>
  <c r="I442" i="7"/>
  <c r="H442" i="7"/>
  <c r="K442" i="7"/>
  <c r="J442" i="7"/>
  <c r="I231" i="13"/>
  <c r="BP231" i="13"/>
  <c r="BM231" i="13"/>
  <c r="AY232" i="18" l="1"/>
  <c r="BB232" i="18" s="1"/>
  <c r="AZ232" i="17"/>
  <c r="BC232" i="17" s="1"/>
  <c r="AY232" i="17"/>
  <c r="BB232" i="17" s="1"/>
  <c r="L442" i="19"/>
  <c r="G342" i="15" s="1"/>
  <c r="AZ232" i="18"/>
  <c r="BC232" i="18" s="1"/>
  <c r="L442" i="20"/>
  <c r="G342" i="12" s="1"/>
  <c r="Q232" i="17"/>
  <c r="Z233" i="17" s="1"/>
  <c r="BR232" i="17"/>
  <c r="BS233" i="17" s="1"/>
  <c r="K232" i="17"/>
  <c r="N232" i="17" s="1"/>
  <c r="R232" i="17"/>
  <c r="AA233" i="17" s="1"/>
  <c r="L232" i="17"/>
  <c r="O232" i="17" s="1"/>
  <c r="L232" i="18"/>
  <c r="O232" i="18" s="1"/>
  <c r="R232" i="18"/>
  <c r="AA233" i="18" s="1"/>
  <c r="Q232" i="18"/>
  <c r="Z233" i="18" s="1"/>
  <c r="BR232" i="18"/>
  <c r="BS233" i="18" s="1"/>
  <c r="K232" i="18"/>
  <c r="N232" i="18" s="1"/>
  <c r="S232" i="18"/>
  <c r="AB233" i="18" s="1"/>
  <c r="M232" i="18"/>
  <c r="P232" i="18" s="1"/>
  <c r="AX232" i="17"/>
  <c r="BA232" i="17" s="1"/>
  <c r="M232" i="17"/>
  <c r="P232" i="17" s="1"/>
  <c r="S232" i="17"/>
  <c r="AB233" i="17" s="1"/>
  <c r="AX232" i="18"/>
  <c r="BA232" i="18" s="1"/>
  <c r="BW231" i="13"/>
  <c r="BB231" i="13"/>
  <c r="AU231" i="13"/>
  <c r="AX231" i="13" s="1"/>
  <c r="L231" i="13"/>
  <c r="R231" i="13"/>
  <c r="AA232" i="13" s="1"/>
  <c r="L442" i="7"/>
  <c r="BO231" i="13"/>
  <c r="H231" i="13"/>
  <c r="BL231" i="13"/>
  <c r="P231" i="13"/>
  <c r="F443" i="7" l="1"/>
  <c r="F443" i="19"/>
  <c r="BD232" i="18"/>
  <c r="BH233" i="17"/>
  <c r="BH233" i="18"/>
  <c r="H342" i="12"/>
  <c r="I342" i="12" s="1"/>
  <c r="G342" i="16"/>
  <c r="H342" i="16" s="1"/>
  <c r="I342" i="16" s="1"/>
  <c r="H342" i="15"/>
  <c r="I342" i="15" s="1"/>
  <c r="BV231" i="13"/>
  <c r="BA231" i="13"/>
  <c r="BD231" i="13" s="1"/>
  <c r="BD231" i="17" s="1"/>
  <c r="AK232" i="13"/>
  <c r="AT232" i="13" s="1"/>
  <c r="O231" i="13"/>
  <c r="BR231" i="13"/>
  <c r="BS232" i="13" s="1"/>
  <c r="K231" i="13"/>
  <c r="Q231" i="13"/>
  <c r="Z232" i="13" s="1"/>
  <c r="F442" i="20" s="1"/>
  <c r="BV232" i="18" l="1"/>
  <c r="AS233" i="18" s="1"/>
  <c r="BW232" i="18"/>
  <c r="AT233" i="18" s="1"/>
  <c r="BU232" i="18"/>
  <c r="AR233" i="18" s="1"/>
  <c r="BV232" i="17"/>
  <c r="AS233" i="17" s="1"/>
  <c r="BW232" i="17"/>
  <c r="AT233" i="17" s="1"/>
  <c r="BU232" i="17"/>
  <c r="AR233" i="17" s="1"/>
  <c r="J343" i="16"/>
  <c r="J343" i="15"/>
  <c r="BU231" i="13"/>
  <c r="J343" i="12"/>
  <c r="AW232" i="13"/>
  <c r="AZ232" i="13" s="1"/>
  <c r="AJ232" i="13"/>
  <c r="AS232" i="13" s="1"/>
  <c r="BN232" i="13"/>
  <c r="BQ232" i="13"/>
  <c r="J232" i="13"/>
  <c r="N231" i="13"/>
  <c r="BH232" i="13"/>
  <c r="K443" i="20" l="1"/>
  <c r="J443" i="20"/>
  <c r="I443" i="20"/>
  <c r="H443" i="20"/>
  <c r="G443" i="20"/>
  <c r="J443" i="19"/>
  <c r="I443" i="19"/>
  <c r="G443" i="19"/>
  <c r="H443" i="19"/>
  <c r="K443" i="19"/>
  <c r="BN233" i="18"/>
  <c r="J233" i="18"/>
  <c r="BQ233" i="18"/>
  <c r="AW233" i="18"/>
  <c r="AK234" i="18" s="1"/>
  <c r="AU233" i="17"/>
  <c r="AI234" i="17" s="1"/>
  <c r="BL233" i="17"/>
  <c r="H233" i="17"/>
  <c r="BO233" i="17"/>
  <c r="BN233" i="17"/>
  <c r="BQ233" i="17"/>
  <c r="J233" i="17"/>
  <c r="AW233" i="17"/>
  <c r="AK234" i="17" s="1"/>
  <c r="H233" i="18"/>
  <c r="AU233" i="18"/>
  <c r="AI234" i="18" s="1"/>
  <c r="BL233" i="18"/>
  <c r="BO233" i="18"/>
  <c r="BP233" i="17"/>
  <c r="BM233" i="17"/>
  <c r="I233" i="17"/>
  <c r="AV233" i="17"/>
  <c r="AJ234" i="17" s="1"/>
  <c r="AV233" i="18"/>
  <c r="AJ234" i="18" s="1"/>
  <c r="BP233" i="18"/>
  <c r="I233" i="18"/>
  <c r="BM233" i="18"/>
  <c r="BC232" i="13"/>
  <c r="AV232" i="13"/>
  <c r="AY232" i="13" s="1"/>
  <c r="AI232" i="13"/>
  <c r="AR232" i="13" s="1"/>
  <c r="G443" i="7"/>
  <c r="I443" i="7"/>
  <c r="K443" i="7"/>
  <c r="J443" i="7"/>
  <c r="H443" i="7"/>
  <c r="BP232" i="13"/>
  <c r="I232" i="13"/>
  <c r="BM232" i="13"/>
  <c r="M232" i="13"/>
  <c r="S232" i="13"/>
  <c r="AB233" i="13" s="1"/>
  <c r="AY233" i="18" l="1"/>
  <c r="BB233" i="18" s="1"/>
  <c r="AZ233" i="18"/>
  <c r="BC233" i="18" s="1"/>
  <c r="L443" i="19"/>
  <c r="G343" i="15" s="1"/>
  <c r="L443" i="20"/>
  <c r="G343" i="12" s="1"/>
  <c r="AY233" i="17"/>
  <c r="BB233" i="17" s="1"/>
  <c r="S233" i="17"/>
  <c r="AB234" i="17" s="1"/>
  <c r="M233" i="17"/>
  <c r="P233" i="17" s="1"/>
  <c r="S233" i="18"/>
  <c r="AB234" i="18" s="1"/>
  <c r="M233" i="18"/>
  <c r="P233" i="18" s="1"/>
  <c r="AX233" i="17"/>
  <c r="BA233" i="17" s="1"/>
  <c r="AZ233" i="17"/>
  <c r="BC233" i="17" s="1"/>
  <c r="L233" i="18"/>
  <c r="O233" i="18" s="1"/>
  <c r="R233" i="18"/>
  <c r="AA234" i="18" s="1"/>
  <c r="R233" i="17"/>
  <c r="AA234" i="17" s="1"/>
  <c r="L233" i="17"/>
  <c r="O233" i="17" s="1"/>
  <c r="BR233" i="18"/>
  <c r="BS234" i="18" s="1"/>
  <c r="Q233" i="18"/>
  <c r="Z234" i="18" s="1"/>
  <c r="K233" i="18"/>
  <c r="N233" i="18" s="1"/>
  <c r="BR233" i="17"/>
  <c r="BS234" i="17" s="1"/>
  <c r="K233" i="17"/>
  <c r="N233" i="17" s="1"/>
  <c r="Q233" i="17"/>
  <c r="Z234" i="17" s="1"/>
  <c r="AX233" i="18"/>
  <c r="BA233" i="18" s="1"/>
  <c r="BW232" i="13"/>
  <c r="BB232" i="13"/>
  <c r="AU232" i="13"/>
  <c r="AX232" i="13" s="1"/>
  <c r="BL232" i="13"/>
  <c r="BO232" i="13"/>
  <c r="H232" i="13"/>
  <c r="L443" i="7"/>
  <c r="L232" i="13"/>
  <c r="R232" i="13"/>
  <c r="AA233" i="13" s="1"/>
  <c r="P232" i="13"/>
  <c r="F444" i="7" l="1"/>
  <c r="F444" i="19"/>
  <c r="BD233" i="18"/>
  <c r="BH234" i="18"/>
  <c r="BH234" i="17"/>
  <c r="H343" i="12"/>
  <c r="I343" i="12" s="1"/>
  <c r="G343" i="16"/>
  <c r="H343" i="16" s="1"/>
  <c r="I343" i="16" s="1"/>
  <c r="H343" i="15"/>
  <c r="I343" i="15" s="1"/>
  <c r="BV232" i="13"/>
  <c r="BA232" i="13"/>
  <c r="BD232" i="13" s="1"/>
  <c r="BD232" i="17" s="1"/>
  <c r="AK233" i="13"/>
  <c r="AT233" i="13" s="1"/>
  <c r="O232" i="13"/>
  <c r="K232" i="13"/>
  <c r="Q232" i="13"/>
  <c r="Z233" i="13" s="1"/>
  <c r="F443" i="20" s="1"/>
  <c r="BR232" i="13"/>
  <c r="BS233" i="13" s="1"/>
  <c r="BW233" i="18" l="1"/>
  <c r="AT234" i="18" s="1"/>
  <c r="BU233" i="18"/>
  <c r="AR234" i="18" s="1"/>
  <c r="BV233" i="18"/>
  <c r="AS234" i="18" s="1"/>
  <c r="BW233" i="17"/>
  <c r="AT234" i="17" s="1"/>
  <c r="BU233" i="17"/>
  <c r="AR234" i="17" s="1"/>
  <c r="BV233" i="17"/>
  <c r="AS234" i="17" s="1"/>
  <c r="J344" i="15"/>
  <c r="J344" i="16"/>
  <c r="BU232" i="13"/>
  <c r="J344" i="12"/>
  <c r="AW233" i="13"/>
  <c r="AZ233" i="13" s="1"/>
  <c r="AJ233" i="13"/>
  <c r="AS233" i="13" s="1"/>
  <c r="N232" i="13"/>
  <c r="BH233" i="13"/>
  <c r="J233" i="13"/>
  <c r="BQ233" i="13"/>
  <c r="BN233" i="13"/>
  <c r="H444" i="19" l="1"/>
  <c r="J444" i="19"/>
  <c r="G444" i="19"/>
  <c r="K444" i="19"/>
  <c r="I444" i="19"/>
  <c r="G444" i="20"/>
  <c r="K444" i="20"/>
  <c r="H444" i="20"/>
  <c r="J444" i="20"/>
  <c r="I444" i="20"/>
  <c r="AU234" i="18"/>
  <c r="AI235" i="18" s="1"/>
  <c r="BO234" i="18"/>
  <c r="H234" i="18"/>
  <c r="BL234" i="18"/>
  <c r="BN234" i="18"/>
  <c r="BQ234" i="18"/>
  <c r="J234" i="18"/>
  <c r="AW234" i="18"/>
  <c r="AK235" i="18" s="1"/>
  <c r="BL234" i="17"/>
  <c r="BO234" i="17"/>
  <c r="AU234" i="17"/>
  <c r="AI235" i="17" s="1"/>
  <c r="H234" i="17"/>
  <c r="BQ234" i="17"/>
  <c r="AW234" i="17"/>
  <c r="AK235" i="17" s="1"/>
  <c r="BN234" i="17"/>
  <c r="J234" i="17"/>
  <c r="BM234" i="18"/>
  <c r="BP234" i="18"/>
  <c r="I234" i="18"/>
  <c r="AV234" i="18"/>
  <c r="AJ235" i="18" s="1"/>
  <c r="I234" i="17"/>
  <c r="BP234" i="17"/>
  <c r="AV234" i="17"/>
  <c r="AJ235" i="17" s="1"/>
  <c r="BM234" i="17"/>
  <c r="BC233" i="13"/>
  <c r="AV233" i="13"/>
  <c r="AY233" i="13" s="1"/>
  <c r="AI233" i="13"/>
  <c r="AR233" i="13" s="1"/>
  <c r="I233" i="13"/>
  <c r="BP233" i="13"/>
  <c r="BM233" i="13"/>
  <c r="G444" i="7"/>
  <c r="J444" i="7"/>
  <c r="I444" i="7"/>
  <c r="H444" i="7"/>
  <c r="K444" i="7"/>
  <c r="S233" i="13"/>
  <c r="AB234" i="13" s="1"/>
  <c r="M233" i="13"/>
  <c r="AX234" i="18" l="1"/>
  <c r="BA234" i="18" s="1"/>
  <c r="AY234" i="18"/>
  <c r="BB234" i="18" s="1"/>
  <c r="AY234" i="17"/>
  <c r="BB234" i="17" s="1"/>
  <c r="L444" i="20"/>
  <c r="G344" i="12" s="1"/>
  <c r="L444" i="19"/>
  <c r="G344" i="15" s="1"/>
  <c r="R234" i="17"/>
  <c r="AA235" i="17" s="1"/>
  <c r="L234" i="17"/>
  <c r="O234" i="17" s="1"/>
  <c r="Q234" i="17"/>
  <c r="Z235" i="17" s="1"/>
  <c r="K234" i="17"/>
  <c r="N234" i="17" s="1"/>
  <c r="BR234" i="17"/>
  <c r="BS235" i="17" s="1"/>
  <c r="AZ234" i="18"/>
  <c r="BC234" i="18" s="1"/>
  <c r="S234" i="18"/>
  <c r="AB235" i="18" s="1"/>
  <c r="M234" i="18"/>
  <c r="P234" i="18" s="1"/>
  <c r="R234" i="18"/>
  <c r="AA235" i="18" s="1"/>
  <c r="L234" i="18"/>
  <c r="O234" i="18" s="1"/>
  <c r="S234" i="17"/>
  <c r="AB235" i="17" s="1"/>
  <c r="M234" i="17"/>
  <c r="P234" i="17" s="1"/>
  <c r="K234" i="18"/>
  <c r="N234" i="18" s="1"/>
  <c r="Q234" i="18"/>
  <c r="Z235" i="18" s="1"/>
  <c r="BR234" i="18"/>
  <c r="BS235" i="18" s="1"/>
  <c r="AX234" i="17"/>
  <c r="BA234" i="17" s="1"/>
  <c r="AZ234" i="17"/>
  <c r="BC234" i="17" s="1"/>
  <c r="BW233" i="13"/>
  <c r="BB233" i="13"/>
  <c r="AU233" i="13"/>
  <c r="AX233" i="13" s="1"/>
  <c r="L444" i="7"/>
  <c r="L233" i="13"/>
  <c r="R233" i="13"/>
  <c r="AA234" i="13" s="1"/>
  <c r="BO233" i="13"/>
  <c r="H233" i="13"/>
  <c r="BL233" i="13"/>
  <c r="P233" i="13"/>
  <c r="F445" i="7" l="1"/>
  <c r="F445" i="19"/>
  <c r="BD234" i="18"/>
  <c r="BH235" i="18"/>
  <c r="BH235" i="17"/>
  <c r="H344" i="12"/>
  <c r="I344" i="12" s="1"/>
  <c r="H344" i="15"/>
  <c r="I344" i="15" s="1"/>
  <c r="G344" i="16"/>
  <c r="H344" i="16" s="1"/>
  <c r="I344" i="16" s="1"/>
  <c r="BV233" i="13"/>
  <c r="BA233" i="13"/>
  <c r="BD233" i="13" s="1"/>
  <c r="BD233" i="17" s="1"/>
  <c r="AK234" i="13"/>
  <c r="AT234" i="13" s="1"/>
  <c r="K233" i="13"/>
  <c r="BR233" i="13"/>
  <c r="BS234" i="13" s="1"/>
  <c r="Q233" i="13"/>
  <c r="Z234" i="13" s="1"/>
  <c r="F444" i="20" s="1"/>
  <c r="O233" i="13"/>
  <c r="BU234" i="18" l="1"/>
  <c r="AR235" i="18" s="1"/>
  <c r="BW234" i="18"/>
  <c r="AT235" i="18" s="1"/>
  <c r="BV234" i="18"/>
  <c r="AS235" i="18" s="1"/>
  <c r="BU234" i="17"/>
  <c r="AR235" i="17" s="1"/>
  <c r="BV234" i="17"/>
  <c r="AS235" i="17" s="1"/>
  <c r="BW234" i="17"/>
  <c r="AT235" i="17" s="1"/>
  <c r="J345" i="16"/>
  <c r="J345" i="15"/>
  <c r="BU233" i="13"/>
  <c r="J345" i="12"/>
  <c r="AW234" i="13"/>
  <c r="AZ234" i="13" s="1"/>
  <c r="AJ234" i="13"/>
  <c r="AS234" i="13" s="1"/>
  <c r="N233" i="13"/>
  <c r="BN234" i="13"/>
  <c r="J234" i="13"/>
  <c r="BQ234" i="13"/>
  <c r="BH234" i="13"/>
  <c r="J445" i="20" l="1"/>
  <c r="K445" i="20"/>
  <c r="H445" i="20"/>
  <c r="I445" i="20"/>
  <c r="G445" i="20"/>
  <c r="H445" i="19"/>
  <c r="J445" i="19"/>
  <c r="I445" i="19"/>
  <c r="G445" i="19"/>
  <c r="K445" i="19"/>
  <c r="J235" i="18"/>
  <c r="BQ235" i="18"/>
  <c r="AW235" i="18"/>
  <c r="AK236" i="18" s="1"/>
  <c r="BN235" i="18"/>
  <c r="BO235" i="17"/>
  <c r="H235" i="17"/>
  <c r="AU235" i="17"/>
  <c r="AI236" i="17" s="1"/>
  <c r="BL235" i="17"/>
  <c r="BQ235" i="17"/>
  <c r="AW235" i="17"/>
  <c r="AK236" i="17" s="1"/>
  <c r="J235" i="17"/>
  <c r="BN235" i="17"/>
  <c r="AU235" i="18"/>
  <c r="AI236" i="18" s="1"/>
  <c r="BL235" i="18"/>
  <c r="H235" i="18"/>
  <c r="BO235" i="18"/>
  <c r="BM235" i="18"/>
  <c r="AV235" i="18"/>
  <c r="AJ236" i="18" s="1"/>
  <c r="I235" i="18"/>
  <c r="BP235" i="18"/>
  <c r="I235" i="17"/>
  <c r="BP235" i="17"/>
  <c r="AV235" i="17"/>
  <c r="AJ236" i="17" s="1"/>
  <c r="BM235" i="17"/>
  <c r="BC234" i="13"/>
  <c r="AV234" i="13"/>
  <c r="AY234" i="13" s="1"/>
  <c r="AI234" i="13"/>
  <c r="AR234" i="13" s="1"/>
  <c r="G445" i="7"/>
  <c r="J445" i="7"/>
  <c r="I445" i="7"/>
  <c r="H445" i="7"/>
  <c r="K445" i="7"/>
  <c r="BP234" i="13"/>
  <c r="I234" i="13"/>
  <c r="BM234" i="13"/>
  <c r="M234" i="13"/>
  <c r="S234" i="13"/>
  <c r="AB235" i="13" s="1"/>
  <c r="AZ235" i="17" l="1"/>
  <c r="BC235" i="17" s="1"/>
  <c r="AZ235" i="18"/>
  <c r="BC235" i="18" s="1"/>
  <c r="AX235" i="18"/>
  <c r="BA235" i="18" s="1"/>
  <c r="AY235" i="17"/>
  <c r="BB235" i="17" s="1"/>
  <c r="L445" i="20"/>
  <c r="G345" i="12" s="1"/>
  <c r="L445" i="19"/>
  <c r="G345" i="15" s="1"/>
  <c r="AY235" i="18"/>
  <c r="BB235" i="18" s="1"/>
  <c r="R235" i="17"/>
  <c r="AA236" i="17" s="1"/>
  <c r="L235" i="17"/>
  <c r="O235" i="17" s="1"/>
  <c r="BR235" i="18"/>
  <c r="BS236" i="18" s="1"/>
  <c r="K235" i="18"/>
  <c r="N235" i="18" s="1"/>
  <c r="Q235" i="18"/>
  <c r="Z236" i="18" s="1"/>
  <c r="R235" i="18"/>
  <c r="AA236" i="18" s="1"/>
  <c r="L235" i="18"/>
  <c r="O235" i="18" s="1"/>
  <c r="AX235" i="17"/>
  <c r="BA235" i="17" s="1"/>
  <c r="S235" i="17"/>
  <c r="AB236" i="17" s="1"/>
  <c r="M235" i="17"/>
  <c r="P235" i="17" s="1"/>
  <c r="S235" i="18"/>
  <c r="AB236" i="18" s="1"/>
  <c r="M235" i="18"/>
  <c r="P235" i="18" s="1"/>
  <c r="Q235" i="17"/>
  <c r="Z236" i="17" s="1"/>
  <c r="BR235" i="17"/>
  <c r="BS236" i="17" s="1"/>
  <c r="K235" i="17"/>
  <c r="N235" i="17" s="1"/>
  <c r="BW234" i="13"/>
  <c r="BB234" i="13"/>
  <c r="AU234" i="13"/>
  <c r="AX234" i="13" s="1"/>
  <c r="L445" i="7"/>
  <c r="BO234" i="13"/>
  <c r="BL234" i="13"/>
  <c r="H234" i="13"/>
  <c r="P234" i="13"/>
  <c r="R234" i="13"/>
  <c r="AA235" i="13" s="1"/>
  <c r="L234" i="13"/>
  <c r="F446" i="19" l="1"/>
  <c r="F446" i="7"/>
  <c r="BD235" i="18"/>
  <c r="BH236" i="17"/>
  <c r="BH236" i="18"/>
  <c r="H345" i="12"/>
  <c r="I345" i="12" s="1"/>
  <c r="G345" i="16"/>
  <c r="H345" i="16" s="1"/>
  <c r="I345" i="16" s="1"/>
  <c r="H345" i="15"/>
  <c r="I345" i="15" s="1"/>
  <c r="BV234" i="13"/>
  <c r="BA234" i="13"/>
  <c r="BD234" i="13" s="1"/>
  <c r="BD234" i="17" s="1"/>
  <c r="AK235" i="13"/>
  <c r="AT235" i="13" s="1"/>
  <c r="K234" i="13"/>
  <c r="Q234" i="13"/>
  <c r="Z235" i="13" s="1"/>
  <c r="F445" i="20" s="1"/>
  <c r="BR234" i="13"/>
  <c r="BS235" i="13" s="1"/>
  <c r="O234" i="13"/>
  <c r="BU235" i="18" l="1"/>
  <c r="AR236" i="18" s="1"/>
  <c r="BV235" i="18"/>
  <c r="AS236" i="18" s="1"/>
  <c r="BW235" i="18"/>
  <c r="AT236" i="18" s="1"/>
  <c r="BU235" i="17"/>
  <c r="AR236" i="17" s="1"/>
  <c r="BV235" i="17"/>
  <c r="AS236" i="17" s="1"/>
  <c r="BW235" i="17"/>
  <c r="AT236" i="17" s="1"/>
  <c r="J346" i="15"/>
  <c r="J346" i="16"/>
  <c r="BU234" i="13"/>
  <c r="J346" i="12"/>
  <c r="AW235" i="13"/>
  <c r="AZ235" i="13" s="1"/>
  <c r="AJ235" i="13"/>
  <c r="AS235" i="13" s="1"/>
  <c r="BQ235" i="13"/>
  <c r="BN235" i="13"/>
  <c r="J235" i="13"/>
  <c r="BH235" i="13"/>
  <c r="N234" i="13"/>
  <c r="K446" i="20" l="1"/>
  <c r="J446" i="20"/>
  <c r="G446" i="20"/>
  <c r="H446" i="20"/>
  <c r="I446" i="20"/>
  <c r="I446" i="19"/>
  <c r="H446" i="19"/>
  <c r="J446" i="19"/>
  <c r="G446" i="19"/>
  <c r="K446" i="19"/>
  <c r="J236" i="17"/>
  <c r="BN236" i="17"/>
  <c r="AW236" i="17"/>
  <c r="AK237" i="17" s="1"/>
  <c r="BQ236" i="17"/>
  <c r="AU236" i="17"/>
  <c r="AI237" i="17" s="1"/>
  <c r="BO236" i="17"/>
  <c r="H236" i="17"/>
  <c r="BL236" i="17"/>
  <c r="J236" i="18"/>
  <c r="BQ236" i="18"/>
  <c r="BN236" i="18"/>
  <c r="AW236" i="18"/>
  <c r="AK237" i="18" s="1"/>
  <c r="AU236" i="18"/>
  <c r="AI237" i="18" s="1"/>
  <c r="H236" i="18"/>
  <c r="BL236" i="18"/>
  <c r="BO236" i="18"/>
  <c r="BP236" i="17"/>
  <c r="AV236" i="17"/>
  <c r="AJ237" i="17" s="1"/>
  <c r="I236" i="17"/>
  <c r="BM236" i="17"/>
  <c r="I236" i="18"/>
  <c r="BP236" i="18"/>
  <c r="BM236" i="18"/>
  <c r="AV236" i="18"/>
  <c r="AJ237" i="18" s="1"/>
  <c r="BC235" i="13"/>
  <c r="AV235" i="13"/>
  <c r="AY235" i="13" s="1"/>
  <c r="AI235" i="13"/>
  <c r="AR235" i="13" s="1"/>
  <c r="BM235" i="13"/>
  <c r="I235" i="13"/>
  <c r="BP235" i="13"/>
  <c r="G446" i="7"/>
  <c r="H446" i="7"/>
  <c r="I446" i="7"/>
  <c r="K446" i="7"/>
  <c r="J446" i="7"/>
  <c r="M235" i="13"/>
  <c r="S235" i="13"/>
  <c r="AB236" i="13" s="1"/>
  <c r="AX236" i="18" l="1"/>
  <c r="BA236" i="18" s="1"/>
  <c r="AX236" i="17"/>
  <c r="BA236" i="17" s="1"/>
  <c r="AZ236" i="17"/>
  <c r="BC236" i="17" s="1"/>
  <c r="L446" i="19"/>
  <c r="G346" i="15" s="1"/>
  <c r="L446" i="20"/>
  <c r="G346" i="12" s="1"/>
  <c r="AY236" i="17"/>
  <c r="BB236" i="17" s="1"/>
  <c r="L236" i="18"/>
  <c r="O236" i="18" s="1"/>
  <c r="R236" i="18"/>
  <c r="AA237" i="18" s="1"/>
  <c r="M236" i="17"/>
  <c r="P236" i="17" s="1"/>
  <c r="S236" i="17"/>
  <c r="AB237" i="17" s="1"/>
  <c r="AY236" i="18"/>
  <c r="BB236" i="18" s="1"/>
  <c r="Q236" i="18"/>
  <c r="Z237" i="18" s="1"/>
  <c r="K236" i="18"/>
  <c r="N236" i="18" s="1"/>
  <c r="BR236" i="18"/>
  <c r="BS237" i="18" s="1"/>
  <c r="L236" i="17"/>
  <c r="O236" i="17" s="1"/>
  <c r="R236" i="17"/>
  <c r="AA237" i="17" s="1"/>
  <c r="S236" i="18"/>
  <c r="AB237" i="18" s="1"/>
  <c r="M236" i="18"/>
  <c r="P236" i="18" s="1"/>
  <c r="AZ236" i="18"/>
  <c r="BC236" i="18" s="1"/>
  <c r="BR236" i="17"/>
  <c r="BS237" i="17" s="1"/>
  <c r="K236" i="17"/>
  <c r="N236" i="17" s="1"/>
  <c r="Q236" i="17"/>
  <c r="Z237" i="17" s="1"/>
  <c r="BW235" i="13"/>
  <c r="BB235" i="13"/>
  <c r="AU235" i="13"/>
  <c r="AX235" i="13" s="1"/>
  <c r="BL235" i="13"/>
  <c r="BO235" i="13"/>
  <c r="H235" i="13"/>
  <c r="L446" i="7"/>
  <c r="P235" i="13"/>
  <c r="R235" i="13"/>
  <c r="AA236" i="13" s="1"/>
  <c r="L235" i="13"/>
  <c r="F447" i="19" l="1"/>
  <c r="F447" i="7"/>
  <c r="BD236" i="18"/>
  <c r="BH237" i="17"/>
  <c r="BH237" i="18"/>
  <c r="G346" i="16"/>
  <c r="H346" i="16" s="1"/>
  <c r="I346" i="16" s="1"/>
  <c r="H346" i="15"/>
  <c r="I346" i="15" s="1"/>
  <c r="BV235" i="13"/>
  <c r="H346" i="12"/>
  <c r="I346" i="12" s="1"/>
  <c r="BA235" i="13"/>
  <c r="BD235" i="13" s="1"/>
  <c r="BD235" i="17" s="1"/>
  <c r="AK236" i="13"/>
  <c r="AT236" i="13" s="1"/>
  <c r="O235" i="13"/>
  <c r="BR235" i="13"/>
  <c r="BS236" i="13" s="1"/>
  <c r="Q235" i="13"/>
  <c r="Z236" i="13" s="1"/>
  <c r="F446" i="20" s="1"/>
  <c r="K235" i="13"/>
  <c r="BV236" i="18" l="1"/>
  <c r="AS237" i="18" s="1"/>
  <c r="BW236" i="18"/>
  <c r="AT237" i="18" s="1"/>
  <c r="BU236" i="18"/>
  <c r="AR237" i="18" s="1"/>
  <c r="BV236" i="17"/>
  <c r="AS237" i="17" s="1"/>
  <c r="BW236" i="17"/>
  <c r="AT237" i="17" s="1"/>
  <c r="BU236" i="17"/>
  <c r="AR237" i="17" s="1"/>
  <c r="J347" i="16"/>
  <c r="J347" i="15"/>
  <c r="BU235" i="13"/>
  <c r="J347" i="12"/>
  <c r="AW236" i="13"/>
  <c r="AZ236" i="13" s="1"/>
  <c r="AJ236" i="13"/>
  <c r="AS236" i="13" s="1"/>
  <c r="N235" i="13"/>
  <c r="BH236" i="13"/>
  <c r="BQ236" i="13"/>
  <c r="J236" i="13"/>
  <c r="BN236" i="13"/>
  <c r="K447" i="20" l="1"/>
  <c r="G447" i="20"/>
  <c r="I447" i="20"/>
  <c r="J447" i="20"/>
  <c r="H447" i="20"/>
  <c r="K447" i="19"/>
  <c r="H447" i="19"/>
  <c r="J447" i="19"/>
  <c r="G447" i="19"/>
  <c r="I447" i="19"/>
  <c r="BN237" i="18"/>
  <c r="AW237" i="18"/>
  <c r="AK238" i="18" s="1"/>
  <c r="J237" i="18"/>
  <c r="BQ237" i="18"/>
  <c r="BL237" i="18"/>
  <c r="BO237" i="18"/>
  <c r="AU237" i="18"/>
  <c r="AI238" i="18" s="1"/>
  <c r="H237" i="18"/>
  <c r="BN237" i="17"/>
  <c r="BQ237" i="17"/>
  <c r="AW237" i="17"/>
  <c r="AK238" i="17" s="1"/>
  <c r="J237" i="17"/>
  <c r="AV237" i="18"/>
  <c r="AJ238" i="18" s="1"/>
  <c r="BP237" i="18"/>
  <c r="I237" i="18"/>
  <c r="BM237" i="18"/>
  <c r="BL237" i="17"/>
  <c r="BO237" i="17"/>
  <c r="AU237" i="17"/>
  <c r="AI238" i="17" s="1"/>
  <c r="H237" i="17"/>
  <c r="AV237" i="17"/>
  <c r="AJ238" i="17" s="1"/>
  <c r="I237" i="17"/>
  <c r="BM237" i="17"/>
  <c r="BP237" i="17"/>
  <c r="BC236" i="13"/>
  <c r="AV236" i="13"/>
  <c r="AY236" i="13" s="1"/>
  <c r="AI236" i="13"/>
  <c r="AR236" i="13" s="1"/>
  <c r="H447" i="7"/>
  <c r="G447" i="7"/>
  <c r="K447" i="7"/>
  <c r="J447" i="7"/>
  <c r="I447" i="7"/>
  <c r="S236" i="13"/>
  <c r="AB237" i="13" s="1"/>
  <c r="M236" i="13"/>
  <c r="I236" i="13"/>
  <c r="BM236" i="13"/>
  <c r="BP236" i="13"/>
  <c r="AY237" i="18" l="1"/>
  <c r="BB237" i="18" s="1"/>
  <c r="AZ237" i="18"/>
  <c r="BC237" i="18" s="1"/>
  <c r="AX237" i="18"/>
  <c r="BA237" i="18" s="1"/>
  <c r="L447" i="19"/>
  <c r="G347" i="15" s="1"/>
  <c r="L447" i="20"/>
  <c r="G347" i="12" s="1"/>
  <c r="AX237" i="17"/>
  <c r="BA237" i="17" s="1"/>
  <c r="Q237" i="18"/>
  <c r="Z238" i="18" s="1"/>
  <c r="BR237" i="18"/>
  <c r="BS238" i="18" s="1"/>
  <c r="K237" i="18"/>
  <c r="N237" i="18" s="1"/>
  <c r="R237" i="18"/>
  <c r="AA238" i="18" s="1"/>
  <c r="L237" i="18"/>
  <c r="O237" i="18" s="1"/>
  <c r="R237" i="17"/>
  <c r="AA238" i="17" s="1"/>
  <c r="L237" i="17"/>
  <c r="O237" i="17" s="1"/>
  <c r="S237" i="17"/>
  <c r="AB238" i="17" s="1"/>
  <c r="M237" i="17"/>
  <c r="P237" i="17" s="1"/>
  <c r="M237" i="18"/>
  <c r="P237" i="18" s="1"/>
  <c r="S237" i="18"/>
  <c r="AB238" i="18" s="1"/>
  <c r="AZ237" i="17"/>
  <c r="BC237" i="17" s="1"/>
  <c r="Q237" i="17"/>
  <c r="Z238" i="17" s="1"/>
  <c r="BR237" i="17"/>
  <c r="BS238" i="17" s="1"/>
  <c r="K237" i="17"/>
  <c r="N237" i="17" s="1"/>
  <c r="AY237" i="17"/>
  <c r="BB237" i="17" s="1"/>
  <c r="BW236" i="13"/>
  <c r="BB236" i="13"/>
  <c r="AU236" i="13"/>
  <c r="AX236" i="13" s="1"/>
  <c r="L447" i="7"/>
  <c r="L236" i="13"/>
  <c r="R236" i="13"/>
  <c r="AA237" i="13" s="1"/>
  <c r="P236" i="13"/>
  <c r="BL236" i="13"/>
  <c r="H236" i="13"/>
  <c r="BO236" i="13"/>
  <c r="F448" i="7" l="1"/>
  <c r="F448" i="19"/>
  <c r="BD237" i="18"/>
  <c r="BH238" i="18"/>
  <c r="BH238" i="17"/>
  <c r="H347" i="12"/>
  <c r="I347" i="12" s="1"/>
  <c r="G347" i="16"/>
  <c r="H347" i="16" s="1"/>
  <c r="I347" i="16" s="1"/>
  <c r="H347" i="15"/>
  <c r="I347" i="15" s="1"/>
  <c r="BV236" i="13"/>
  <c r="BA236" i="13"/>
  <c r="BD236" i="13" s="1"/>
  <c r="BD236" i="17" s="1"/>
  <c r="AK237" i="13"/>
  <c r="AT237" i="13" s="1"/>
  <c r="O236" i="13"/>
  <c r="K236" i="13"/>
  <c r="BR236" i="13"/>
  <c r="BS237" i="13" s="1"/>
  <c r="Q236" i="13"/>
  <c r="Z237" i="13" s="1"/>
  <c r="F447" i="20" s="1"/>
  <c r="BW237" i="18" l="1"/>
  <c r="AT238" i="18" s="1"/>
  <c r="BV237" i="18"/>
  <c r="AS238" i="18" s="1"/>
  <c r="BU237" i="18"/>
  <c r="AR238" i="18" s="1"/>
  <c r="BW237" i="17"/>
  <c r="AT238" i="17" s="1"/>
  <c r="BU237" i="17"/>
  <c r="AR238" i="17" s="1"/>
  <c r="BV237" i="17"/>
  <c r="AS238" i="17" s="1"/>
  <c r="J348" i="16"/>
  <c r="J348" i="15"/>
  <c r="BU236" i="13"/>
  <c r="J348" i="12"/>
  <c r="AW237" i="13"/>
  <c r="AZ237" i="13" s="1"/>
  <c r="AJ237" i="13"/>
  <c r="AS237" i="13" s="1"/>
  <c r="N236" i="13"/>
  <c r="BQ237" i="13"/>
  <c r="J237" i="13"/>
  <c r="BN237" i="13"/>
  <c r="BH237" i="13"/>
  <c r="I448" i="19" l="1"/>
  <c r="J448" i="19"/>
  <c r="K448" i="19"/>
  <c r="G448" i="19"/>
  <c r="H448" i="19"/>
  <c r="H448" i="20"/>
  <c r="J448" i="20"/>
  <c r="I448" i="20"/>
  <c r="K448" i="20"/>
  <c r="G448" i="20"/>
  <c r="BO238" i="17"/>
  <c r="AU238" i="17"/>
  <c r="AI239" i="17" s="1"/>
  <c r="H238" i="17"/>
  <c r="BL238" i="17"/>
  <c r="J238" i="17"/>
  <c r="BN238" i="17"/>
  <c r="BQ238" i="17"/>
  <c r="AW238" i="17"/>
  <c r="AK239" i="17" s="1"/>
  <c r="H238" i="18"/>
  <c r="AU238" i="18"/>
  <c r="AI239" i="18" s="1"/>
  <c r="BL238" i="18"/>
  <c r="BO238" i="18"/>
  <c r="BQ238" i="18"/>
  <c r="BN238" i="18"/>
  <c r="AW238" i="18"/>
  <c r="AK239" i="18" s="1"/>
  <c r="J238" i="18"/>
  <c r="I238" i="18"/>
  <c r="AV238" i="18"/>
  <c r="AJ239" i="18" s="1"/>
  <c r="BP238" i="18"/>
  <c r="BM238" i="18"/>
  <c r="BM238" i="17"/>
  <c r="BP238" i="17"/>
  <c r="I238" i="17"/>
  <c r="AV238" i="17"/>
  <c r="AJ239" i="17" s="1"/>
  <c r="BC237" i="13"/>
  <c r="AV237" i="13"/>
  <c r="AY237" i="13" s="1"/>
  <c r="AI237" i="13"/>
  <c r="AR237" i="13" s="1"/>
  <c r="M237" i="13"/>
  <c r="S237" i="13"/>
  <c r="AB238" i="13" s="1"/>
  <c r="BM237" i="13"/>
  <c r="BP237" i="13"/>
  <c r="I237" i="13"/>
  <c r="G448" i="7"/>
  <c r="I448" i="7"/>
  <c r="H448" i="7"/>
  <c r="K448" i="7"/>
  <c r="J448" i="7"/>
  <c r="AX238" i="17" l="1"/>
  <c r="BA238" i="17" s="1"/>
  <c r="AX238" i="18"/>
  <c r="BA238" i="18" s="1"/>
  <c r="L448" i="19"/>
  <c r="G348" i="15" s="1"/>
  <c r="L448" i="20"/>
  <c r="G348" i="12" s="1"/>
  <c r="AY238" i="18"/>
  <c r="BB238" i="18" s="1"/>
  <c r="AZ238" i="18"/>
  <c r="BC238" i="18" s="1"/>
  <c r="M238" i="17"/>
  <c r="P238" i="17" s="1"/>
  <c r="S238" i="17"/>
  <c r="AB239" i="17" s="1"/>
  <c r="AY238" i="17"/>
  <c r="BB238" i="17" s="1"/>
  <c r="AZ238" i="17"/>
  <c r="BC238" i="17" s="1"/>
  <c r="Q238" i="18"/>
  <c r="Z239" i="18" s="1"/>
  <c r="BR238" i="18"/>
  <c r="BS239" i="18" s="1"/>
  <c r="K238" i="18"/>
  <c r="N238" i="18" s="1"/>
  <c r="L238" i="17"/>
  <c r="O238" i="17" s="1"/>
  <c r="R238" i="17"/>
  <c r="AA239" i="17" s="1"/>
  <c r="R238" i="18"/>
  <c r="AA239" i="18" s="1"/>
  <c r="L238" i="18"/>
  <c r="O238" i="18" s="1"/>
  <c r="S238" i="18"/>
  <c r="AB239" i="18" s="1"/>
  <c r="M238" i="18"/>
  <c r="P238" i="18" s="1"/>
  <c r="BR238" i="17"/>
  <c r="BS239" i="17" s="1"/>
  <c r="K238" i="17"/>
  <c r="N238" i="17" s="1"/>
  <c r="Q238" i="17"/>
  <c r="Z239" i="17" s="1"/>
  <c r="BW237" i="13"/>
  <c r="BB237" i="13"/>
  <c r="AU237" i="13"/>
  <c r="AX237" i="13" s="1"/>
  <c r="BO237" i="13"/>
  <c r="BL237" i="13"/>
  <c r="H237" i="13"/>
  <c r="L237" i="13"/>
  <c r="R237" i="13"/>
  <c r="AA238" i="13" s="1"/>
  <c r="L448" i="7"/>
  <c r="P237" i="13"/>
  <c r="F449" i="19" l="1"/>
  <c r="F449" i="7"/>
  <c r="BD238" i="18"/>
  <c r="BH239" i="17"/>
  <c r="BH239" i="18"/>
  <c r="H348" i="15"/>
  <c r="I348" i="15" s="1"/>
  <c r="G348" i="16"/>
  <c r="H348" i="16" s="1"/>
  <c r="I348" i="16" s="1"/>
  <c r="BV237" i="13"/>
  <c r="H348" i="12"/>
  <c r="I348" i="12" s="1"/>
  <c r="BA237" i="13"/>
  <c r="BD237" i="13" s="1"/>
  <c r="BD237" i="17" s="1"/>
  <c r="AK238" i="13"/>
  <c r="AT238" i="13" s="1"/>
  <c r="K237" i="13"/>
  <c r="BR237" i="13"/>
  <c r="BS238" i="13" s="1"/>
  <c r="Q237" i="13"/>
  <c r="Z238" i="13" s="1"/>
  <c r="F448" i="20" s="1"/>
  <c r="O237" i="13"/>
  <c r="BU238" i="18" l="1"/>
  <c r="AR239" i="18" s="1"/>
  <c r="BV238" i="18"/>
  <c r="AS239" i="18" s="1"/>
  <c r="BW238" i="18"/>
  <c r="AT239" i="18" s="1"/>
  <c r="BU238" i="17"/>
  <c r="AR239" i="17" s="1"/>
  <c r="BV238" i="17"/>
  <c r="AS239" i="17" s="1"/>
  <c r="BW238" i="17"/>
  <c r="AT239" i="17" s="1"/>
  <c r="J349" i="15"/>
  <c r="J349" i="16"/>
  <c r="BU237" i="13"/>
  <c r="J349" i="12"/>
  <c r="AW238" i="13"/>
  <c r="AZ238" i="13" s="1"/>
  <c r="AJ238" i="13"/>
  <c r="AS238" i="13" s="1"/>
  <c r="BN238" i="13"/>
  <c r="BQ238" i="13"/>
  <c r="J238" i="13"/>
  <c r="N237" i="13"/>
  <c r="BH238" i="13"/>
  <c r="G449" i="20" l="1"/>
  <c r="J449" i="20"/>
  <c r="I449" i="20"/>
  <c r="K449" i="20"/>
  <c r="H449" i="20"/>
  <c r="I449" i="19"/>
  <c r="H449" i="19"/>
  <c r="G449" i="19"/>
  <c r="J449" i="19"/>
  <c r="K449" i="19"/>
  <c r="BO239" i="18"/>
  <c r="AU239" i="18"/>
  <c r="AI240" i="18" s="1"/>
  <c r="H239" i="18"/>
  <c r="BL239" i="18"/>
  <c r="H239" i="17"/>
  <c r="BO239" i="17"/>
  <c r="AU239" i="17"/>
  <c r="AI240" i="17" s="1"/>
  <c r="BL239" i="17"/>
  <c r="BQ239" i="17"/>
  <c r="BN239" i="17"/>
  <c r="J239" i="17"/>
  <c r="AW239" i="17"/>
  <c r="AK240" i="17" s="1"/>
  <c r="J239" i="18"/>
  <c r="BN239" i="18"/>
  <c r="BQ239" i="18"/>
  <c r="AW239" i="18"/>
  <c r="AK240" i="18" s="1"/>
  <c r="BP239" i="17"/>
  <c r="AV239" i="17"/>
  <c r="AJ240" i="17" s="1"/>
  <c r="I239" i="17"/>
  <c r="BM239" i="17"/>
  <c r="BP239" i="18"/>
  <c r="I239" i="18"/>
  <c r="BM239" i="18"/>
  <c r="AV239" i="18"/>
  <c r="AJ240" i="18" s="1"/>
  <c r="BC238" i="13"/>
  <c r="AV238" i="13"/>
  <c r="AY238" i="13" s="1"/>
  <c r="AI238" i="13"/>
  <c r="AR238" i="13" s="1"/>
  <c r="M238" i="13"/>
  <c r="S238" i="13"/>
  <c r="AB239" i="13" s="1"/>
  <c r="J449" i="7"/>
  <c r="K449" i="7"/>
  <c r="I449" i="7"/>
  <c r="G449" i="7"/>
  <c r="H449" i="7"/>
  <c r="BP238" i="13"/>
  <c r="BM238" i="13"/>
  <c r="I238" i="13"/>
  <c r="AX239" i="18" l="1"/>
  <c r="BA239" i="18" s="1"/>
  <c r="L449" i="19"/>
  <c r="G349" i="15" s="1"/>
  <c r="L449" i="20"/>
  <c r="G349" i="12" s="1"/>
  <c r="AX239" i="17"/>
  <c r="BA239" i="17" s="1"/>
  <c r="AY239" i="17"/>
  <c r="BB239" i="17" s="1"/>
  <c r="BR239" i="17"/>
  <c r="BS240" i="17" s="1"/>
  <c r="Q239" i="17"/>
  <c r="Z240" i="17" s="1"/>
  <c r="K239" i="17"/>
  <c r="N239" i="17" s="1"/>
  <c r="AZ239" i="17"/>
  <c r="BC239" i="17" s="1"/>
  <c r="S239" i="17"/>
  <c r="AB240" i="17" s="1"/>
  <c r="M239" i="17"/>
  <c r="P239" i="17" s="1"/>
  <c r="R239" i="18"/>
  <c r="AA240" i="18" s="1"/>
  <c r="L239" i="18"/>
  <c r="O239" i="18" s="1"/>
  <c r="L239" i="17"/>
  <c r="O239" i="17" s="1"/>
  <c r="R239" i="17"/>
  <c r="AA240" i="17" s="1"/>
  <c r="M239" i="18"/>
  <c r="P239" i="18" s="1"/>
  <c r="S239" i="18"/>
  <c r="AB240" i="18" s="1"/>
  <c r="BR239" i="18"/>
  <c r="BS240" i="18" s="1"/>
  <c r="K239" i="18"/>
  <c r="N239" i="18" s="1"/>
  <c r="Q239" i="18"/>
  <c r="Z240" i="18" s="1"/>
  <c r="AY239" i="18"/>
  <c r="BB239" i="18" s="1"/>
  <c r="AZ239" i="18"/>
  <c r="BC239" i="18" s="1"/>
  <c r="BW238" i="13"/>
  <c r="BB238" i="13"/>
  <c r="AU238" i="13"/>
  <c r="AX238" i="13" s="1"/>
  <c r="P238" i="13"/>
  <c r="L449" i="7"/>
  <c r="H238" i="13"/>
  <c r="BL238" i="13"/>
  <c r="BO238" i="13"/>
  <c r="R238" i="13"/>
  <c r="AA239" i="13" s="1"/>
  <c r="L238" i="13"/>
  <c r="F450" i="7" l="1"/>
  <c r="F450" i="19"/>
  <c r="BD239" i="18"/>
  <c r="BH240" i="17"/>
  <c r="BH240" i="18"/>
  <c r="G349" i="16"/>
  <c r="H349" i="16" s="1"/>
  <c r="I349" i="16" s="1"/>
  <c r="H349" i="15"/>
  <c r="I349" i="15" s="1"/>
  <c r="BV238" i="13"/>
  <c r="H349" i="12"/>
  <c r="I349" i="12" s="1"/>
  <c r="BA238" i="13"/>
  <c r="BD238" i="13" s="1"/>
  <c r="BD238" i="17" s="1"/>
  <c r="AK239" i="13"/>
  <c r="AT239" i="13" s="1"/>
  <c r="O238" i="13"/>
  <c r="Q238" i="13"/>
  <c r="Z239" i="13" s="1"/>
  <c r="F449" i="20" s="1"/>
  <c r="BR238" i="13"/>
  <c r="BS239" i="13" s="1"/>
  <c r="K238" i="13"/>
  <c r="BU239" i="18" l="1"/>
  <c r="AR240" i="18" s="1"/>
  <c r="BV239" i="18"/>
  <c r="AS240" i="18" s="1"/>
  <c r="BW239" i="18"/>
  <c r="AT240" i="18" s="1"/>
  <c r="BU239" i="17"/>
  <c r="AR240" i="17" s="1"/>
  <c r="BV239" i="17"/>
  <c r="AS240" i="17" s="1"/>
  <c r="BW239" i="17"/>
  <c r="AT240" i="17" s="1"/>
  <c r="J350" i="16"/>
  <c r="J350" i="15"/>
  <c r="BU238" i="13"/>
  <c r="J350" i="12"/>
  <c r="AW239" i="13"/>
  <c r="AZ239" i="13" s="1"/>
  <c r="AJ239" i="13"/>
  <c r="AS239" i="13" s="1"/>
  <c r="BH239" i="13"/>
  <c r="BQ239" i="13"/>
  <c r="J239" i="13"/>
  <c r="BN239" i="13"/>
  <c r="N238" i="13"/>
  <c r="K450" i="19" l="1"/>
  <c r="H450" i="19"/>
  <c r="J450" i="19"/>
  <c r="G450" i="19"/>
  <c r="I450" i="19"/>
  <c r="K450" i="20"/>
  <c r="G450" i="20"/>
  <c r="J450" i="20"/>
  <c r="H450" i="20"/>
  <c r="I450" i="20"/>
  <c r="AW240" i="17"/>
  <c r="AK241" i="17" s="1"/>
  <c r="J240" i="17"/>
  <c r="BQ240" i="17"/>
  <c r="BN240" i="17"/>
  <c r="AU240" i="18"/>
  <c r="AI241" i="18" s="1"/>
  <c r="BO240" i="18"/>
  <c r="BL240" i="18"/>
  <c r="H240" i="18"/>
  <c r="AW240" i="18"/>
  <c r="AK241" i="18" s="1"/>
  <c r="J240" i="18"/>
  <c r="BN240" i="18"/>
  <c r="BQ240" i="18"/>
  <c r="BO240" i="17"/>
  <c r="AU240" i="17"/>
  <c r="AI241" i="17" s="1"/>
  <c r="BL240" i="17"/>
  <c r="H240" i="17"/>
  <c r="AV240" i="18"/>
  <c r="AJ241" i="18" s="1"/>
  <c r="I240" i="18"/>
  <c r="BM240" i="18"/>
  <c r="BP240" i="18"/>
  <c r="I240" i="17"/>
  <c r="BM240" i="17"/>
  <c r="AV240" i="17"/>
  <c r="AJ241" i="17" s="1"/>
  <c r="BP240" i="17"/>
  <c r="BC239" i="13"/>
  <c r="AV239" i="13"/>
  <c r="AY239" i="13" s="1"/>
  <c r="AI239" i="13"/>
  <c r="AR239" i="13" s="1"/>
  <c r="I239" i="13"/>
  <c r="BM239" i="13"/>
  <c r="BP239" i="13"/>
  <c r="M239" i="13"/>
  <c r="S239" i="13"/>
  <c r="AB240" i="13" s="1"/>
  <c r="I450" i="7"/>
  <c r="K450" i="7"/>
  <c r="H450" i="7"/>
  <c r="G450" i="7"/>
  <c r="J450" i="7"/>
  <c r="AZ240" i="17" l="1"/>
  <c r="BC240" i="17" s="1"/>
  <c r="AZ240" i="18"/>
  <c r="BC240" i="18" s="1"/>
  <c r="AY240" i="18"/>
  <c r="BB240" i="18" s="1"/>
  <c r="L450" i="20"/>
  <c r="G350" i="12" s="1"/>
  <c r="L450" i="19"/>
  <c r="G350" i="15" s="1"/>
  <c r="AY240" i="17"/>
  <c r="BB240" i="17" s="1"/>
  <c r="R240" i="17"/>
  <c r="AA241" i="17" s="1"/>
  <c r="L240" i="17"/>
  <c r="O240" i="17" s="1"/>
  <c r="R240" i="18"/>
  <c r="AA241" i="18" s="1"/>
  <c r="L240" i="18"/>
  <c r="O240" i="18" s="1"/>
  <c r="Q240" i="18"/>
  <c r="Z241" i="18" s="1"/>
  <c r="BR240" i="18"/>
  <c r="BS241" i="18" s="1"/>
  <c r="K240" i="18"/>
  <c r="N240" i="18" s="1"/>
  <c r="K240" i="17"/>
  <c r="N240" i="17" s="1"/>
  <c r="Q240" i="17"/>
  <c r="Z241" i="17" s="1"/>
  <c r="BR240" i="17"/>
  <c r="BS241" i="17" s="1"/>
  <c r="M240" i="17"/>
  <c r="P240" i="17" s="1"/>
  <c r="S240" i="17"/>
  <c r="AB241" i="17" s="1"/>
  <c r="S240" i="18"/>
  <c r="AB241" i="18" s="1"/>
  <c r="M240" i="18"/>
  <c r="P240" i="18" s="1"/>
  <c r="AX240" i="17"/>
  <c r="BA240" i="17" s="1"/>
  <c r="AX240" i="18"/>
  <c r="BA240" i="18" s="1"/>
  <c r="BW239" i="13"/>
  <c r="BB239" i="13"/>
  <c r="AU239" i="13"/>
  <c r="AX239" i="13" s="1"/>
  <c r="L450" i="7"/>
  <c r="BO239" i="13"/>
  <c r="BL239" i="13"/>
  <c r="H239" i="13"/>
  <c r="R239" i="13"/>
  <c r="AA240" i="13" s="1"/>
  <c r="L239" i="13"/>
  <c r="P239" i="13"/>
  <c r="F451" i="7" l="1"/>
  <c r="F451" i="19"/>
  <c r="BD240" i="18"/>
  <c r="BH241" i="17"/>
  <c r="BH241" i="18"/>
  <c r="G350" i="16"/>
  <c r="H350" i="16" s="1"/>
  <c r="I350" i="16" s="1"/>
  <c r="H350" i="15"/>
  <c r="I350" i="15" s="1"/>
  <c r="BV239" i="13"/>
  <c r="H350" i="12"/>
  <c r="I350" i="12" s="1"/>
  <c r="BA239" i="13"/>
  <c r="BD239" i="13" s="1"/>
  <c r="BD239" i="17" s="1"/>
  <c r="AK240" i="13"/>
  <c r="AT240" i="13" s="1"/>
  <c r="O239" i="13"/>
  <c r="K239" i="13"/>
  <c r="Q239" i="13"/>
  <c r="Z240" i="13" s="1"/>
  <c r="F450" i="20" s="1"/>
  <c r="BR239" i="13"/>
  <c r="BS240" i="13" s="1"/>
  <c r="BV240" i="18" l="1"/>
  <c r="AS241" i="18" s="1"/>
  <c r="BW240" i="18"/>
  <c r="AT241" i="18" s="1"/>
  <c r="BU240" i="18"/>
  <c r="AR241" i="18" s="1"/>
  <c r="BV240" i="17"/>
  <c r="AS241" i="17" s="1"/>
  <c r="BW240" i="17"/>
  <c r="AT241" i="17" s="1"/>
  <c r="BU240" i="17"/>
  <c r="AR241" i="17" s="1"/>
  <c r="J351" i="16"/>
  <c r="J351" i="15"/>
  <c r="BU239" i="13"/>
  <c r="J351" i="12"/>
  <c r="AW240" i="13"/>
  <c r="AZ240" i="13" s="1"/>
  <c r="AJ240" i="13"/>
  <c r="AS240" i="13" s="1"/>
  <c r="N239" i="13"/>
  <c r="BH240" i="13"/>
  <c r="J240" i="13"/>
  <c r="BQ240" i="13"/>
  <c r="BN240" i="13"/>
  <c r="G451" i="20" l="1"/>
  <c r="K451" i="20"/>
  <c r="I451" i="20"/>
  <c r="J451" i="20"/>
  <c r="H451" i="20"/>
  <c r="K451" i="19"/>
  <c r="H451" i="19"/>
  <c r="G451" i="19"/>
  <c r="I451" i="19"/>
  <c r="J451" i="19"/>
  <c r="H241" i="18"/>
  <c r="BO241" i="18"/>
  <c r="AU241" i="18"/>
  <c r="AI242" i="18" s="1"/>
  <c r="BL241" i="18"/>
  <c r="BN241" i="17"/>
  <c r="J241" i="17"/>
  <c r="BQ241" i="17"/>
  <c r="AW241" i="17"/>
  <c r="AK242" i="17" s="1"/>
  <c r="BN241" i="18"/>
  <c r="BQ241" i="18"/>
  <c r="AW241" i="18"/>
  <c r="AK242" i="18" s="1"/>
  <c r="J241" i="18"/>
  <c r="AV241" i="18"/>
  <c r="AJ242" i="18" s="1"/>
  <c r="I241" i="18"/>
  <c r="BM241" i="18"/>
  <c r="BP241" i="18"/>
  <c r="H241" i="17"/>
  <c r="BO241" i="17"/>
  <c r="AU241" i="17"/>
  <c r="AI242" i="17" s="1"/>
  <c r="BL241" i="17"/>
  <c r="BM241" i="17"/>
  <c r="BP241" i="17"/>
  <c r="I241" i="17"/>
  <c r="AV241" i="17"/>
  <c r="AJ242" i="17" s="1"/>
  <c r="BC240" i="13"/>
  <c r="AV240" i="13"/>
  <c r="AY240" i="13" s="1"/>
  <c r="AI240" i="13"/>
  <c r="AR240" i="13" s="1"/>
  <c r="I240" i="13"/>
  <c r="BP240" i="13"/>
  <c r="BM240" i="13"/>
  <c r="H451" i="7"/>
  <c r="G451" i="7"/>
  <c r="I451" i="7"/>
  <c r="J451" i="7"/>
  <c r="K451" i="7"/>
  <c r="M240" i="13"/>
  <c r="S240" i="13"/>
  <c r="AB241" i="13" s="1"/>
  <c r="AY241" i="18" l="1"/>
  <c r="BB241" i="18" s="1"/>
  <c r="AX241" i="18"/>
  <c r="BA241" i="18" s="1"/>
  <c r="AY241" i="17"/>
  <c r="BB241" i="17" s="1"/>
  <c r="L451" i="19"/>
  <c r="G351" i="15" s="1"/>
  <c r="L451" i="20"/>
  <c r="G351" i="12" s="1"/>
  <c r="AZ241" i="17"/>
  <c r="BC241" i="17" s="1"/>
  <c r="AX241" i="17"/>
  <c r="BA241" i="17" s="1"/>
  <c r="Q241" i="17"/>
  <c r="Z242" i="17" s="1"/>
  <c r="BR241" i="17"/>
  <c r="BS242" i="17" s="1"/>
  <c r="K241" i="17"/>
  <c r="N241" i="17" s="1"/>
  <c r="R241" i="18"/>
  <c r="AA242" i="18" s="1"/>
  <c r="L241" i="18"/>
  <c r="O241" i="18" s="1"/>
  <c r="K241" i="18"/>
  <c r="N241" i="18" s="1"/>
  <c r="Q241" i="18"/>
  <c r="Z242" i="18" s="1"/>
  <c r="BR241" i="18"/>
  <c r="BS242" i="18" s="1"/>
  <c r="S241" i="17"/>
  <c r="AB242" i="17" s="1"/>
  <c r="M241" i="17"/>
  <c r="P241" i="17" s="1"/>
  <c r="AZ241" i="18"/>
  <c r="BC241" i="18" s="1"/>
  <c r="S241" i="18"/>
  <c r="AB242" i="18" s="1"/>
  <c r="M241" i="18"/>
  <c r="P241" i="18" s="1"/>
  <c r="R241" i="17"/>
  <c r="AA242" i="17" s="1"/>
  <c r="L241" i="17"/>
  <c r="O241" i="17" s="1"/>
  <c r="BW240" i="13"/>
  <c r="BB240" i="13"/>
  <c r="AU240" i="13"/>
  <c r="AX240" i="13" s="1"/>
  <c r="L451" i="7"/>
  <c r="BL240" i="13"/>
  <c r="BO240" i="13"/>
  <c r="H240" i="13"/>
  <c r="L240" i="13"/>
  <c r="R240" i="13"/>
  <c r="AA241" i="13" s="1"/>
  <c r="P240" i="13"/>
  <c r="F452" i="7" l="1"/>
  <c r="F452" i="19"/>
  <c r="BD241" i="18"/>
  <c r="BH242" i="17"/>
  <c r="BH242" i="18"/>
  <c r="H351" i="12"/>
  <c r="I351" i="12" s="1"/>
  <c r="G351" i="16"/>
  <c r="H351" i="16" s="1"/>
  <c r="I351" i="16" s="1"/>
  <c r="H351" i="15"/>
  <c r="I351" i="15" s="1"/>
  <c r="BV240" i="13"/>
  <c r="BA240" i="13"/>
  <c r="BD240" i="13" s="1"/>
  <c r="BD240" i="17" s="1"/>
  <c r="AK241" i="13"/>
  <c r="AT241" i="13" s="1"/>
  <c r="O240" i="13"/>
  <c r="Q240" i="13"/>
  <c r="Z241" i="13" s="1"/>
  <c r="F451" i="20" s="1"/>
  <c r="BR240" i="13"/>
  <c r="BS241" i="13" s="1"/>
  <c r="K240" i="13"/>
  <c r="BW241" i="18" l="1"/>
  <c r="AT242" i="18" s="1"/>
  <c r="BU241" i="18"/>
  <c r="AR242" i="18" s="1"/>
  <c r="BV241" i="18"/>
  <c r="AS242" i="18" s="1"/>
  <c r="BW241" i="17"/>
  <c r="AT242" i="17" s="1"/>
  <c r="BU241" i="17"/>
  <c r="AR242" i="17" s="1"/>
  <c r="BV241" i="17"/>
  <c r="AS242" i="17" s="1"/>
  <c r="J352" i="16"/>
  <c r="J352" i="15"/>
  <c r="BU240" i="13"/>
  <c r="J352" i="12"/>
  <c r="AW241" i="13"/>
  <c r="AZ241" i="13" s="1"/>
  <c r="AJ241" i="13"/>
  <c r="AS241" i="13" s="1"/>
  <c r="N240" i="13"/>
  <c r="BN241" i="13"/>
  <c r="J241" i="13"/>
  <c r="BQ241" i="13"/>
  <c r="BH241" i="13"/>
  <c r="G452" i="20" l="1"/>
  <c r="J452" i="20"/>
  <c r="H452" i="20"/>
  <c r="K452" i="20"/>
  <c r="I452" i="20"/>
  <c r="H452" i="19"/>
  <c r="J452" i="19"/>
  <c r="K452" i="19"/>
  <c r="G452" i="19"/>
  <c r="I452" i="19"/>
  <c r="BO242" i="17"/>
  <c r="AU242" i="17"/>
  <c r="AI243" i="17" s="1"/>
  <c r="BL242" i="17"/>
  <c r="H242" i="17"/>
  <c r="AU242" i="18"/>
  <c r="AI243" i="18" s="1"/>
  <c r="BL242" i="18"/>
  <c r="BO242" i="18"/>
  <c r="H242" i="18"/>
  <c r="BQ242" i="17"/>
  <c r="BN242" i="17"/>
  <c r="J242" i="17"/>
  <c r="AW242" i="17"/>
  <c r="AK243" i="17" s="1"/>
  <c r="I242" i="18"/>
  <c r="AV242" i="18"/>
  <c r="AJ243" i="18" s="1"/>
  <c r="BM242" i="18"/>
  <c r="BP242" i="18"/>
  <c r="J242" i="18"/>
  <c r="BN242" i="18"/>
  <c r="BQ242" i="18"/>
  <c r="AW242" i="18"/>
  <c r="AK243" i="18" s="1"/>
  <c r="BP242" i="17"/>
  <c r="I242" i="17"/>
  <c r="AV242" i="17"/>
  <c r="AJ243" i="17" s="1"/>
  <c r="BM242" i="17"/>
  <c r="BC241" i="13"/>
  <c r="AV241" i="13"/>
  <c r="AY241" i="13" s="1"/>
  <c r="AI241" i="13"/>
  <c r="AR241" i="13" s="1"/>
  <c r="K452" i="7"/>
  <c r="G452" i="7"/>
  <c r="I452" i="7"/>
  <c r="H452" i="7"/>
  <c r="J452" i="7"/>
  <c r="BP241" i="13"/>
  <c r="I241" i="13"/>
  <c r="BM241" i="13"/>
  <c r="M241" i="13"/>
  <c r="S241" i="13"/>
  <c r="AB242" i="13" s="1"/>
  <c r="AX242" i="18" l="1"/>
  <c r="BA242" i="18" s="1"/>
  <c r="L452" i="20"/>
  <c r="G352" i="12" s="1"/>
  <c r="AZ242" i="18"/>
  <c r="BC242" i="18" s="1"/>
  <c r="L452" i="19"/>
  <c r="G352" i="15" s="1"/>
  <c r="BR242" i="17"/>
  <c r="BS243" i="17" s="1"/>
  <c r="K242" i="17"/>
  <c r="N242" i="17" s="1"/>
  <c r="Q242" i="17"/>
  <c r="Z243" i="17" s="1"/>
  <c r="S242" i="17"/>
  <c r="AB243" i="17" s="1"/>
  <c r="M242" i="17"/>
  <c r="P242" i="17" s="1"/>
  <c r="BR242" i="18"/>
  <c r="BS243" i="18" s="1"/>
  <c r="Q242" i="18"/>
  <c r="Z243" i="18" s="1"/>
  <c r="K242" i="18"/>
  <c r="N242" i="18" s="1"/>
  <c r="AZ242" i="17"/>
  <c r="BC242" i="17" s="1"/>
  <c r="M242" i="18"/>
  <c r="P242" i="18" s="1"/>
  <c r="S242" i="18"/>
  <c r="AB243" i="18" s="1"/>
  <c r="R242" i="17"/>
  <c r="AA243" i="17" s="1"/>
  <c r="L242" i="17"/>
  <c r="O242" i="17" s="1"/>
  <c r="R242" i="18"/>
  <c r="AA243" i="18" s="1"/>
  <c r="L242" i="18"/>
  <c r="O242" i="18" s="1"/>
  <c r="AY242" i="17"/>
  <c r="BB242" i="17" s="1"/>
  <c r="AY242" i="18"/>
  <c r="BB242" i="18" s="1"/>
  <c r="AX242" i="17"/>
  <c r="BA242" i="17" s="1"/>
  <c r="BW241" i="13"/>
  <c r="BB241" i="13"/>
  <c r="AU241" i="13"/>
  <c r="AX241" i="13" s="1"/>
  <c r="BO241" i="13"/>
  <c r="H241" i="13"/>
  <c r="BL241" i="13"/>
  <c r="P241" i="13"/>
  <c r="L241" i="13"/>
  <c r="R241" i="13"/>
  <c r="AA242" i="13" s="1"/>
  <c r="L452" i="7"/>
  <c r="F453" i="19" l="1"/>
  <c r="F453" i="7"/>
  <c r="BD242" i="18"/>
  <c r="BH243" i="17"/>
  <c r="BH243" i="18"/>
  <c r="H352" i="12"/>
  <c r="I352" i="12" s="1"/>
  <c r="H352" i="15"/>
  <c r="I352" i="15" s="1"/>
  <c r="G352" i="16"/>
  <c r="H352" i="16" s="1"/>
  <c r="I352" i="16" s="1"/>
  <c r="BV241" i="13"/>
  <c r="BA241" i="13"/>
  <c r="BD241" i="13" s="1"/>
  <c r="BD241" i="17" s="1"/>
  <c r="AK242" i="13"/>
  <c r="AT242" i="13" s="1"/>
  <c r="O241" i="13"/>
  <c r="BR241" i="13"/>
  <c r="BS242" i="13" s="1"/>
  <c r="K241" i="13"/>
  <c r="Q241" i="13"/>
  <c r="Z242" i="13" s="1"/>
  <c r="F452" i="20" s="1"/>
  <c r="BU242" i="18" l="1"/>
  <c r="AR243" i="18" s="1"/>
  <c r="BW242" i="18"/>
  <c r="AT243" i="18" s="1"/>
  <c r="BV242" i="18"/>
  <c r="AS243" i="18" s="1"/>
  <c r="BU242" i="17"/>
  <c r="AR243" i="17" s="1"/>
  <c r="BV242" i="17"/>
  <c r="AS243" i="17" s="1"/>
  <c r="BW242" i="17"/>
  <c r="AT243" i="17" s="1"/>
  <c r="J353" i="15"/>
  <c r="J353" i="16"/>
  <c r="BU241" i="13"/>
  <c r="J353" i="12"/>
  <c r="AW242" i="13"/>
  <c r="AZ242" i="13" s="1"/>
  <c r="AJ242" i="13"/>
  <c r="AS242" i="13" s="1"/>
  <c r="N241" i="13"/>
  <c r="BN242" i="13"/>
  <c r="J242" i="13"/>
  <c r="BQ242" i="13"/>
  <c r="BH242" i="13"/>
  <c r="G453" i="19" l="1"/>
  <c r="H453" i="19"/>
  <c r="I453" i="19"/>
  <c r="K453" i="19"/>
  <c r="J453" i="19"/>
  <c r="K453" i="20"/>
  <c r="G453" i="20"/>
  <c r="I453" i="20"/>
  <c r="J453" i="20"/>
  <c r="H453" i="20"/>
  <c r="BL243" i="18"/>
  <c r="H243" i="18"/>
  <c r="BO243" i="18"/>
  <c r="AU243" i="18"/>
  <c r="AI244" i="18" s="1"/>
  <c r="AU243" i="17"/>
  <c r="AI244" i="17" s="1"/>
  <c r="H243" i="17"/>
  <c r="BL243" i="17"/>
  <c r="BO243" i="17"/>
  <c r="AW243" i="17"/>
  <c r="AK244" i="17" s="1"/>
  <c r="BN243" i="17"/>
  <c r="BQ243" i="17"/>
  <c r="J243" i="17"/>
  <c r="BQ243" i="18"/>
  <c r="J243" i="18"/>
  <c r="AW243" i="18"/>
  <c r="AK244" i="18" s="1"/>
  <c r="BN243" i="18"/>
  <c r="AV243" i="18"/>
  <c r="AJ244" i="18" s="1"/>
  <c r="BP243" i="18"/>
  <c r="I243" i="18"/>
  <c r="BM243" i="18"/>
  <c r="BP243" i="17"/>
  <c r="AV243" i="17"/>
  <c r="AJ244" i="17" s="1"/>
  <c r="I243" i="17"/>
  <c r="BM243" i="17"/>
  <c r="BC242" i="13"/>
  <c r="AV242" i="13"/>
  <c r="AY242" i="13" s="1"/>
  <c r="AI242" i="13"/>
  <c r="AR242" i="13" s="1"/>
  <c r="M242" i="13"/>
  <c r="S242" i="13"/>
  <c r="AB243" i="13" s="1"/>
  <c r="I453" i="7"/>
  <c r="G453" i="7"/>
  <c r="J453" i="7"/>
  <c r="H453" i="7"/>
  <c r="K453" i="7"/>
  <c r="BM242" i="13"/>
  <c r="I242" i="13"/>
  <c r="BP242" i="13"/>
  <c r="AY243" i="18" l="1"/>
  <c r="BB243" i="18" s="1"/>
  <c r="AY243" i="17"/>
  <c r="BB243" i="17" s="1"/>
  <c r="AZ243" i="17"/>
  <c r="BC243" i="17" s="1"/>
  <c r="AX243" i="18"/>
  <c r="BA243" i="18" s="1"/>
  <c r="AX243" i="17"/>
  <c r="BA243" i="17" s="1"/>
  <c r="L453" i="19"/>
  <c r="G353" i="15" s="1"/>
  <c r="L453" i="20"/>
  <c r="G353" i="12" s="1"/>
  <c r="M243" i="18"/>
  <c r="P243" i="18" s="1"/>
  <c r="S243" i="18"/>
  <c r="AB244" i="18" s="1"/>
  <c r="BR243" i="18"/>
  <c r="BS244" i="18" s="1"/>
  <c r="Q243" i="18"/>
  <c r="Z244" i="18" s="1"/>
  <c r="K243" i="18"/>
  <c r="N243" i="18" s="1"/>
  <c r="L243" i="18"/>
  <c r="O243" i="18" s="1"/>
  <c r="R243" i="18"/>
  <c r="AA244" i="18" s="1"/>
  <c r="M243" i="17"/>
  <c r="P243" i="17" s="1"/>
  <c r="S243" i="17"/>
  <c r="AB244" i="17" s="1"/>
  <c r="R243" i="17"/>
  <c r="AA244" i="17" s="1"/>
  <c r="L243" i="17"/>
  <c r="O243" i="17" s="1"/>
  <c r="BR243" i="17"/>
  <c r="BS244" i="17" s="1"/>
  <c r="Q243" i="17"/>
  <c r="Z244" i="17" s="1"/>
  <c r="K243" i="17"/>
  <c r="N243" i="17" s="1"/>
  <c r="AZ243" i="18"/>
  <c r="BC243" i="18" s="1"/>
  <c r="BW242" i="13"/>
  <c r="BB242" i="13"/>
  <c r="AU242" i="13"/>
  <c r="AX242" i="13" s="1"/>
  <c r="L453" i="7"/>
  <c r="P242" i="13"/>
  <c r="BL242" i="13"/>
  <c r="H242" i="13"/>
  <c r="BO242" i="13"/>
  <c r="R242" i="13"/>
  <c r="AA243" i="13" s="1"/>
  <c r="L242" i="13"/>
  <c r="F454" i="7" l="1"/>
  <c r="F454" i="19"/>
  <c r="BD243" i="18"/>
  <c r="BH244" i="17"/>
  <c r="BH244" i="18"/>
  <c r="G353" i="16"/>
  <c r="H353" i="16" s="1"/>
  <c r="I353" i="16" s="1"/>
  <c r="H353" i="15"/>
  <c r="I353" i="15" s="1"/>
  <c r="BV242" i="13"/>
  <c r="H353" i="12"/>
  <c r="I353" i="12" s="1"/>
  <c r="BA242" i="13"/>
  <c r="BD242" i="13" s="1"/>
  <c r="BD242" i="17" s="1"/>
  <c r="AK243" i="13"/>
  <c r="AT243" i="13" s="1"/>
  <c r="O242" i="13"/>
  <c r="K242" i="13"/>
  <c r="BR242" i="13"/>
  <c r="BS243" i="13" s="1"/>
  <c r="Q242" i="13"/>
  <c r="Z243" i="13" s="1"/>
  <c r="F453" i="20" s="1"/>
  <c r="BU243" i="18" l="1"/>
  <c r="AR244" i="18" s="1"/>
  <c r="BV243" i="18"/>
  <c r="AS244" i="18" s="1"/>
  <c r="BW243" i="18"/>
  <c r="AT244" i="18" s="1"/>
  <c r="BU243" i="17"/>
  <c r="AR244" i="17" s="1"/>
  <c r="BV243" i="17"/>
  <c r="AS244" i="17" s="1"/>
  <c r="BW243" i="17"/>
  <c r="AT244" i="17" s="1"/>
  <c r="J354" i="16"/>
  <c r="J354" i="15"/>
  <c r="BU242" i="13"/>
  <c r="J354" i="12"/>
  <c r="AW243" i="13"/>
  <c r="AZ243" i="13" s="1"/>
  <c r="AJ243" i="13"/>
  <c r="AS243" i="13" s="1"/>
  <c r="N242" i="13"/>
  <c r="BH243" i="13"/>
  <c r="BN243" i="13"/>
  <c r="BQ243" i="13"/>
  <c r="J243" i="13"/>
  <c r="J454" i="19" l="1"/>
  <c r="I454" i="19"/>
  <c r="H454" i="19"/>
  <c r="K454" i="19"/>
  <c r="G454" i="19"/>
  <c r="G454" i="20"/>
  <c r="I454" i="20"/>
  <c r="K454" i="20"/>
  <c r="J454" i="20"/>
  <c r="H454" i="20"/>
  <c r="H244" i="18"/>
  <c r="AU244" i="18"/>
  <c r="AI245" i="18" s="1"/>
  <c r="BL244" i="18"/>
  <c r="BO244" i="18"/>
  <c r="BL244" i="17"/>
  <c r="BO244" i="17"/>
  <c r="H244" i="17"/>
  <c r="AU244" i="17"/>
  <c r="AI245" i="17" s="1"/>
  <c r="BQ244" i="17"/>
  <c r="AW244" i="17"/>
  <c r="AK245" i="17" s="1"/>
  <c r="J244" i="17"/>
  <c r="BN244" i="17"/>
  <c r="J244" i="18"/>
  <c r="BQ244" i="18"/>
  <c r="AW244" i="18"/>
  <c r="AK245" i="18" s="1"/>
  <c r="BN244" i="18"/>
  <c r="I244" i="18"/>
  <c r="BM244" i="18"/>
  <c r="BP244" i="18"/>
  <c r="AV244" i="18"/>
  <c r="AJ245" i="18" s="1"/>
  <c r="AV244" i="17"/>
  <c r="AJ245" i="17" s="1"/>
  <c r="I244" i="17"/>
  <c r="BM244" i="17"/>
  <c r="BP244" i="17"/>
  <c r="BC243" i="13"/>
  <c r="AV243" i="13"/>
  <c r="AY243" i="13" s="1"/>
  <c r="AI243" i="13"/>
  <c r="AR243" i="13" s="1"/>
  <c r="M243" i="13"/>
  <c r="S243" i="13"/>
  <c r="AB244" i="13" s="1"/>
  <c r="K454" i="7"/>
  <c r="G454" i="7"/>
  <c r="J454" i="7"/>
  <c r="H454" i="7"/>
  <c r="I454" i="7"/>
  <c r="BP243" i="13"/>
  <c r="BM243" i="13"/>
  <c r="I243" i="13"/>
  <c r="AZ244" i="17" l="1"/>
  <c r="BC244" i="17" s="1"/>
  <c r="L454" i="19"/>
  <c r="G354" i="15" s="1"/>
  <c r="AY244" i="18"/>
  <c r="BB244" i="18" s="1"/>
  <c r="L454" i="20"/>
  <c r="G354" i="12" s="1"/>
  <c r="AY244" i="17"/>
  <c r="BB244" i="17" s="1"/>
  <c r="AX244" i="17"/>
  <c r="BA244" i="17" s="1"/>
  <c r="S244" i="17"/>
  <c r="AB245" i="17" s="1"/>
  <c r="M244" i="17"/>
  <c r="P244" i="17" s="1"/>
  <c r="AX244" i="18"/>
  <c r="BA244" i="18" s="1"/>
  <c r="L244" i="18"/>
  <c r="O244" i="18" s="1"/>
  <c r="R244" i="18"/>
  <c r="AA245" i="18" s="1"/>
  <c r="Q244" i="18"/>
  <c r="Z245" i="18" s="1"/>
  <c r="BR244" i="18"/>
  <c r="BS245" i="18" s="1"/>
  <c r="K244" i="18"/>
  <c r="N244" i="18" s="1"/>
  <c r="L244" i="17"/>
  <c r="O244" i="17" s="1"/>
  <c r="R244" i="17"/>
  <c r="AA245" i="17" s="1"/>
  <c r="S244" i="18"/>
  <c r="AB245" i="18" s="1"/>
  <c r="M244" i="18"/>
  <c r="P244" i="18" s="1"/>
  <c r="BR244" i="17"/>
  <c r="BS245" i="17" s="1"/>
  <c r="Q244" i="17"/>
  <c r="Z245" i="17" s="1"/>
  <c r="K244" i="17"/>
  <c r="N244" i="17" s="1"/>
  <c r="AZ244" i="18"/>
  <c r="BC244" i="18" s="1"/>
  <c r="BW243" i="13"/>
  <c r="BB243" i="13"/>
  <c r="AU243" i="13"/>
  <c r="AX243" i="13" s="1"/>
  <c r="H243" i="13"/>
  <c r="BO243" i="13"/>
  <c r="BL243" i="13"/>
  <c r="L454" i="7"/>
  <c r="P243" i="13"/>
  <c r="L243" i="13"/>
  <c r="R243" i="13"/>
  <c r="AA244" i="13" s="1"/>
  <c r="F455" i="7" l="1"/>
  <c r="F455" i="19"/>
  <c r="BD244" i="18"/>
  <c r="BH245" i="17"/>
  <c r="BH245" i="18"/>
  <c r="H354" i="12"/>
  <c r="I354" i="12" s="1"/>
  <c r="G354" i="16"/>
  <c r="H354" i="16" s="1"/>
  <c r="I354" i="16" s="1"/>
  <c r="H354" i="15"/>
  <c r="I354" i="15" s="1"/>
  <c r="BV243" i="13"/>
  <c r="BA243" i="13"/>
  <c r="BD243" i="13" s="1"/>
  <c r="BD243" i="17" s="1"/>
  <c r="AK244" i="13"/>
  <c r="AT244" i="13" s="1"/>
  <c r="O243" i="13"/>
  <c r="BR243" i="13"/>
  <c r="BS244" i="13" s="1"/>
  <c r="Q243" i="13"/>
  <c r="Z244" i="13" s="1"/>
  <c r="F454" i="20" s="1"/>
  <c r="K243" i="13"/>
  <c r="BV244" i="18" l="1"/>
  <c r="AS245" i="18" s="1"/>
  <c r="BW244" i="18"/>
  <c r="AT245" i="18" s="1"/>
  <c r="BU244" i="18"/>
  <c r="AR245" i="18" s="1"/>
  <c r="BV244" i="17"/>
  <c r="AS245" i="17" s="1"/>
  <c r="BW244" i="17"/>
  <c r="AT245" i="17" s="1"/>
  <c r="BU244" i="17"/>
  <c r="AR245" i="17" s="1"/>
  <c r="J355" i="16"/>
  <c r="J355" i="15"/>
  <c r="BU243" i="13"/>
  <c r="J355" i="12"/>
  <c r="AW244" i="13"/>
  <c r="AZ244" i="13" s="1"/>
  <c r="AJ244" i="13"/>
  <c r="AS244" i="13" s="1"/>
  <c r="BN244" i="13"/>
  <c r="BQ244" i="13"/>
  <c r="J244" i="13"/>
  <c r="BH244" i="13"/>
  <c r="N243" i="13"/>
  <c r="J455" i="20" l="1"/>
  <c r="H455" i="20"/>
  <c r="I455" i="20"/>
  <c r="K455" i="20"/>
  <c r="G455" i="20"/>
  <c r="K455" i="19"/>
  <c r="H455" i="19"/>
  <c r="G455" i="19"/>
  <c r="J455" i="19"/>
  <c r="I455" i="19"/>
  <c r="BN245" i="18"/>
  <c r="AW245" i="18"/>
  <c r="AK246" i="18" s="1"/>
  <c r="BQ245" i="18"/>
  <c r="J245" i="18"/>
  <c r="BO245" i="17"/>
  <c r="H245" i="17"/>
  <c r="AU245" i="17"/>
  <c r="AI246" i="17" s="1"/>
  <c r="BL245" i="17"/>
  <c r="BN245" i="17"/>
  <c r="J245" i="17"/>
  <c r="BQ245" i="17"/>
  <c r="AW245" i="17"/>
  <c r="AK246" i="17" s="1"/>
  <c r="AU245" i="18"/>
  <c r="AI246" i="18" s="1"/>
  <c r="BL245" i="18"/>
  <c r="H245" i="18"/>
  <c r="BO245" i="18"/>
  <c r="AV245" i="18"/>
  <c r="AJ246" i="18" s="1"/>
  <c r="BP245" i="18"/>
  <c r="I245" i="18"/>
  <c r="BM245" i="18"/>
  <c r="BM245" i="17"/>
  <c r="AV245" i="17"/>
  <c r="AJ246" i="17" s="1"/>
  <c r="BP245" i="17"/>
  <c r="I245" i="17"/>
  <c r="BC244" i="13"/>
  <c r="AV244" i="13"/>
  <c r="AY244" i="13" s="1"/>
  <c r="AI244" i="13"/>
  <c r="AR244" i="13" s="1"/>
  <c r="I455" i="7"/>
  <c r="G455" i="7"/>
  <c r="J455" i="7"/>
  <c r="K455" i="7"/>
  <c r="H455" i="7"/>
  <c r="BM244" i="13"/>
  <c r="I244" i="13"/>
  <c r="BP244" i="13"/>
  <c r="M244" i="13"/>
  <c r="S244" i="13"/>
  <c r="AB245" i="13" s="1"/>
  <c r="AZ245" i="18" l="1"/>
  <c r="BC245" i="18" s="1"/>
  <c r="AX245" i="17"/>
  <c r="BA245" i="17" s="1"/>
  <c r="L455" i="19"/>
  <c r="G355" i="15" s="1"/>
  <c r="L455" i="20"/>
  <c r="G355" i="12" s="1"/>
  <c r="AY245" i="17"/>
  <c r="BB245" i="17" s="1"/>
  <c r="L245" i="17"/>
  <c r="O245" i="17" s="1"/>
  <c r="R245" i="17"/>
  <c r="AA246" i="17" s="1"/>
  <c r="L245" i="18"/>
  <c r="O245" i="18" s="1"/>
  <c r="R245" i="18"/>
  <c r="AA246" i="18" s="1"/>
  <c r="BR245" i="18"/>
  <c r="BS246" i="18" s="1"/>
  <c r="K245" i="18"/>
  <c r="N245" i="18" s="1"/>
  <c r="Q245" i="18"/>
  <c r="Z246" i="18" s="1"/>
  <c r="Q245" i="17"/>
  <c r="Z246" i="17" s="1"/>
  <c r="K245" i="17"/>
  <c r="N245" i="17" s="1"/>
  <c r="BR245" i="17"/>
  <c r="BS246" i="17" s="1"/>
  <c r="AZ245" i="17"/>
  <c r="BC245" i="17" s="1"/>
  <c r="M245" i="17"/>
  <c r="P245" i="17" s="1"/>
  <c r="S245" i="17"/>
  <c r="AB246" i="17" s="1"/>
  <c r="S245" i="18"/>
  <c r="AB246" i="18" s="1"/>
  <c r="M245" i="18"/>
  <c r="P245" i="18" s="1"/>
  <c r="AY245" i="18"/>
  <c r="BB245" i="18" s="1"/>
  <c r="AX245" i="18"/>
  <c r="BA245" i="18" s="1"/>
  <c r="BW244" i="13"/>
  <c r="BB244" i="13"/>
  <c r="AU244" i="13"/>
  <c r="AX244" i="13" s="1"/>
  <c r="L455" i="7"/>
  <c r="BO244" i="13"/>
  <c r="H244" i="13"/>
  <c r="BL244" i="13"/>
  <c r="R244" i="13"/>
  <c r="AA245" i="13" s="1"/>
  <c r="L244" i="13"/>
  <c r="P244" i="13"/>
  <c r="F456" i="19" l="1"/>
  <c r="F456" i="7"/>
  <c r="BH246" i="17"/>
  <c r="BD245" i="18"/>
  <c r="BH246" i="18"/>
  <c r="H355" i="12"/>
  <c r="I355" i="12" s="1"/>
  <c r="G355" i="16"/>
  <c r="H355" i="16" s="1"/>
  <c r="I355" i="16" s="1"/>
  <c r="H355" i="15"/>
  <c r="I355" i="15" s="1"/>
  <c r="BV244" i="13"/>
  <c r="BA244" i="13"/>
  <c r="BD244" i="13" s="1"/>
  <c r="BD244" i="17" s="1"/>
  <c r="AK245" i="13"/>
  <c r="AT245" i="13" s="1"/>
  <c r="O244" i="13"/>
  <c r="K244" i="13"/>
  <c r="Q244" i="13"/>
  <c r="Z245" i="13" s="1"/>
  <c r="F455" i="20" s="1"/>
  <c r="BR244" i="13"/>
  <c r="BS245" i="13" s="1"/>
  <c r="BW245" i="18" l="1"/>
  <c r="AT246" i="18" s="1"/>
  <c r="BV245" i="18"/>
  <c r="AS246" i="18" s="1"/>
  <c r="BU245" i="18"/>
  <c r="AR246" i="18" s="1"/>
  <c r="BW245" i="17"/>
  <c r="AT246" i="17" s="1"/>
  <c r="BU245" i="17"/>
  <c r="AR246" i="17" s="1"/>
  <c r="BV245" i="17"/>
  <c r="AS246" i="17" s="1"/>
  <c r="J356" i="15"/>
  <c r="J356" i="16"/>
  <c r="BU244" i="13"/>
  <c r="J356" i="12"/>
  <c r="AW245" i="13"/>
  <c r="AZ245" i="13" s="1"/>
  <c r="AJ245" i="13"/>
  <c r="AS245" i="13" s="1"/>
  <c r="N244" i="13"/>
  <c r="BQ245" i="13"/>
  <c r="BN245" i="13"/>
  <c r="J245" i="13"/>
  <c r="BH245" i="13"/>
  <c r="G456" i="20" l="1"/>
  <c r="K456" i="20"/>
  <c r="J456" i="20"/>
  <c r="H456" i="20"/>
  <c r="I456" i="20"/>
  <c r="K456" i="19"/>
  <c r="H456" i="19"/>
  <c r="I456" i="19"/>
  <c r="J456" i="19"/>
  <c r="G456" i="19"/>
  <c r="J246" i="18"/>
  <c r="BN246" i="18"/>
  <c r="BQ246" i="18"/>
  <c r="AW246" i="18"/>
  <c r="AK247" i="18" s="1"/>
  <c r="AU246" i="18"/>
  <c r="AI247" i="18" s="1"/>
  <c r="BL246" i="18"/>
  <c r="H246" i="18"/>
  <c r="BO246" i="18"/>
  <c r="J246" i="17"/>
  <c r="BN246" i="17"/>
  <c r="BQ246" i="17"/>
  <c r="AW246" i="17"/>
  <c r="AK247" i="17" s="1"/>
  <c r="AU246" i="17"/>
  <c r="AI247" i="17" s="1"/>
  <c r="BO246" i="17"/>
  <c r="H246" i="17"/>
  <c r="BL246" i="17"/>
  <c r="I246" i="18"/>
  <c r="AV246" i="18"/>
  <c r="AJ247" i="18" s="1"/>
  <c r="BM246" i="18"/>
  <c r="BP246" i="18"/>
  <c r="BP246" i="17"/>
  <c r="AV246" i="17"/>
  <c r="AJ247" i="17" s="1"/>
  <c r="BM246" i="17"/>
  <c r="I246" i="17"/>
  <c r="BC245" i="13"/>
  <c r="AV245" i="13"/>
  <c r="AY245" i="13" s="1"/>
  <c r="AI245" i="13"/>
  <c r="AR245" i="13" s="1"/>
  <c r="G456" i="7"/>
  <c r="I456" i="7"/>
  <c r="H456" i="7"/>
  <c r="K456" i="7"/>
  <c r="J456" i="7"/>
  <c r="I245" i="13"/>
  <c r="BM245" i="13"/>
  <c r="BP245" i="13"/>
  <c r="M245" i="13"/>
  <c r="S245" i="13"/>
  <c r="AB246" i="13" s="1"/>
  <c r="AY246" i="17" l="1"/>
  <c r="BB246" i="17" s="1"/>
  <c r="AX246" i="18"/>
  <c r="BA246" i="18" s="1"/>
  <c r="AX246" i="17"/>
  <c r="BA246" i="17" s="1"/>
  <c r="AZ246" i="18"/>
  <c r="BC246" i="18" s="1"/>
  <c r="L456" i="20"/>
  <c r="G356" i="12" s="1"/>
  <c r="L456" i="19"/>
  <c r="G356" i="15" s="1"/>
  <c r="AY246" i="18"/>
  <c r="BB246" i="18" s="1"/>
  <c r="R246" i="17"/>
  <c r="AA247" i="17" s="1"/>
  <c r="L246" i="17"/>
  <c r="O246" i="17" s="1"/>
  <c r="R246" i="18"/>
  <c r="AA247" i="18" s="1"/>
  <c r="L246" i="18"/>
  <c r="O246" i="18" s="1"/>
  <c r="BR246" i="17"/>
  <c r="BS247" i="17" s="1"/>
  <c r="K246" i="17"/>
  <c r="N246" i="17" s="1"/>
  <c r="Q246" i="17"/>
  <c r="Z247" i="17" s="1"/>
  <c r="S246" i="17"/>
  <c r="AB247" i="17" s="1"/>
  <c r="M246" i="17"/>
  <c r="P246" i="17" s="1"/>
  <c r="AZ246" i="17"/>
  <c r="BC246" i="17" s="1"/>
  <c r="S246" i="18"/>
  <c r="AB247" i="18" s="1"/>
  <c r="M246" i="18"/>
  <c r="P246" i="18" s="1"/>
  <c r="BR246" i="18"/>
  <c r="BS247" i="18" s="1"/>
  <c r="K246" i="18"/>
  <c r="N246" i="18" s="1"/>
  <c r="Q246" i="18"/>
  <c r="Z247" i="18" s="1"/>
  <c r="BW245" i="13"/>
  <c r="BB245" i="13"/>
  <c r="AU245" i="13"/>
  <c r="AX245" i="13" s="1"/>
  <c r="BO245" i="13"/>
  <c r="BL245" i="13"/>
  <c r="H245" i="13"/>
  <c r="L456" i="7"/>
  <c r="P245" i="13"/>
  <c r="L245" i="13"/>
  <c r="R245" i="13"/>
  <c r="AA246" i="13" s="1"/>
  <c r="F457" i="7" l="1"/>
  <c r="F457" i="19"/>
  <c r="BD246" i="18"/>
  <c r="BH247" i="18"/>
  <c r="BH247" i="17"/>
  <c r="H356" i="12"/>
  <c r="I356" i="12" s="1"/>
  <c r="H356" i="15"/>
  <c r="I356" i="15" s="1"/>
  <c r="G356" i="16"/>
  <c r="H356" i="16" s="1"/>
  <c r="I356" i="16" s="1"/>
  <c r="BV245" i="13"/>
  <c r="BA245" i="13"/>
  <c r="BD245" i="13" s="1"/>
  <c r="BD245" i="17" s="1"/>
  <c r="AK246" i="13"/>
  <c r="AT246" i="13" s="1"/>
  <c r="O245" i="13"/>
  <c r="BR245" i="13"/>
  <c r="BS246" i="13" s="1"/>
  <c r="K245" i="13"/>
  <c r="Q245" i="13"/>
  <c r="Z246" i="13" s="1"/>
  <c r="F456" i="20" s="1"/>
  <c r="BU246" i="18" l="1"/>
  <c r="AR247" i="18" s="1"/>
  <c r="BV246" i="18"/>
  <c r="AS247" i="18" s="1"/>
  <c r="BW246" i="18"/>
  <c r="AT247" i="18" s="1"/>
  <c r="BU246" i="17"/>
  <c r="AR247" i="17" s="1"/>
  <c r="BV246" i="17"/>
  <c r="AS247" i="17" s="1"/>
  <c r="BW246" i="17"/>
  <c r="AT247" i="17" s="1"/>
  <c r="J357" i="16"/>
  <c r="J357" i="15"/>
  <c r="BU245" i="13"/>
  <c r="J357" i="12"/>
  <c r="AW246" i="13"/>
  <c r="AZ246" i="13" s="1"/>
  <c r="AJ246" i="13"/>
  <c r="AS246" i="13" s="1"/>
  <c r="N245" i="13"/>
  <c r="BQ246" i="13"/>
  <c r="J246" i="13"/>
  <c r="BN246" i="13"/>
  <c r="BH246" i="13"/>
  <c r="I457" i="19" l="1"/>
  <c r="K457" i="19"/>
  <c r="G457" i="19"/>
  <c r="J457" i="19"/>
  <c r="H457" i="19"/>
  <c r="K457" i="20"/>
  <c r="H457" i="20"/>
  <c r="G457" i="20"/>
  <c r="J457" i="20"/>
  <c r="I457" i="20"/>
  <c r="J247" i="17"/>
  <c r="BN247" i="17"/>
  <c r="BQ247" i="17"/>
  <c r="AW247" i="17"/>
  <c r="AK248" i="17" s="1"/>
  <c r="BO247" i="17"/>
  <c r="AU247" i="17"/>
  <c r="AI248" i="17" s="1"/>
  <c r="H247" i="17"/>
  <c r="BL247" i="17"/>
  <c r="BN247" i="18"/>
  <c r="AW247" i="18"/>
  <c r="AK248" i="18" s="1"/>
  <c r="BQ247" i="18"/>
  <c r="J247" i="18"/>
  <c r="BL247" i="18"/>
  <c r="BO247" i="18"/>
  <c r="AU247" i="18"/>
  <c r="AI248" i="18" s="1"/>
  <c r="H247" i="18"/>
  <c r="AV247" i="18"/>
  <c r="AJ248" i="18" s="1"/>
  <c r="I247" i="18"/>
  <c r="BM247" i="18"/>
  <c r="BP247" i="18"/>
  <c r="I247" i="17"/>
  <c r="BM247" i="17"/>
  <c r="BP247" i="17"/>
  <c r="AV247" i="17"/>
  <c r="AJ248" i="17" s="1"/>
  <c r="BC246" i="13"/>
  <c r="AV246" i="13"/>
  <c r="AY246" i="13" s="1"/>
  <c r="AI246" i="13"/>
  <c r="AR246" i="13" s="1"/>
  <c r="BP246" i="13"/>
  <c r="BM246" i="13"/>
  <c r="I246" i="13"/>
  <c r="H457" i="7"/>
  <c r="G457" i="7"/>
  <c r="J457" i="7"/>
  <c r="I457" i="7"/>
  <c r="K457" i="7"/>
  <c r="S246" i="13"/>
  <c r="AB247" i="13" s="1"/>
  <c r="M246" i="13"/>
  <c r="AZ247" i="18" l="1"/>
  <c r="BC247" i="18" s="1"/>
  <c r="AX247" i="17"/>
  <c r="BA247" i="17" s="1"/>
  <c r="AZ247" i="17"/>
  <c r="BC247" i="17" s="1"/>
  <c r="L457" i="20"/>
  <c r="G357" i="12" s="1"/>
  <c r="L457" i="19"/>
  <c r="G357" i="15" s="1"/>
  <c r="AY247" i="17"/>
  <c r="BB247" i="17" s="1"/>
  <c r="Q247" i="17"/>
  <c r="Z248" i="17" s="1"/>
  <c r="K247" i="17"/>
  <c r="N247" i="17" s="1"/>
  <c r="BR247" i="17"/>
  <c r="BS248" i="17" s="1"/>
  <c r="S247" i="17"/>
  <c r="AB248" i="17" s="1"/>
  <c r="M247" i="17"/>
  <c r="P247" i="17" s="1"/>
  <c r="AY247" i="18"/>
  <c r="BB247" i="18" s="1"/>
  <c r="R247" i="17"/>
  <c r="AA248" i="17" s="1"/>
  <c r="L247" i="17"/>
  <c r="O247" i="17" s="1"/>
  <c r="R247" i="18"/>
  <c r="AA248" i="18" s="1"/>
  <c r="L247" i="18"/>
  <c r="O247" i="18" s="1"/>
  <c r="S247" i="18"/>
  <c r="AB248" i="18" s="1"/>
  <c r="M247" i="18"/>
  <c r="P247" i="18" s="1"/>
  <c r="Q247" i="18"/>
  <c r="Z248" i="18" s="1"/>
  <c r="BR247" i="18"/>
  <c r="BS248" i="18" s="1"/>
  <c r="K247" i="18"/>
  <c r="N247" i="18" s="1"/>
  <c r="AX247" i="18"/>
  <c r="BA247" i="18" s="1"/>
  <c r="BW246" i="13"/>
  <c r="BB246" i="13"/>
  <c r="AU246" i="13"/>
  <c r="AX246" i="13" s="1"/>
  <c r="BL246" i="13"/>
  <c r="BO246" i="13"/>
  <c r="H246" i="13"/>
  <c r="P246" i="13"/>
  <c r="L457" i="7"/>
  <c r="R246" i="13"/>
  <c r="AA247" i="13" s="1"/>
  <c r="L246" i="13"/>
  <c r="F458" i="7" l="1"/>
  <c r="F458" i="19"/>
  <c r="BD247" i="18"/>
  <c r="BH248" i="17"/>
  <c r="BH248" i="18"/>
  <c r="H357" i="12"/>
  <c r="I357" i="12" s="1"/>
  <c r="G357" i="16"/>
  <c r="H357" i="16" s="1"/>
  <c r="I357" i="16" s="1"/>
  <c r="H357" i="15"/>
  <c r="I357" i="15" s="1"/>
  <c r="BV246" i="13"/>
  <c r="BA246" i="13"/>
  <c r="BD246" i="13" s="1"/>
  <c r="BD246" i="17" s="1"/>
  <c r="AK247" i="13"/>
  <c r="AT247" i="13" s="1"/>
  <c r="O246" i="13"/>
  <c r="Q246" i="13"/>
  <c r="Z247" i="13" s="1"/>
  <c r="F457" i="20" s="1"/>
  <c r="K246" i="13"/>
  <c r="BR246" i="13"/>
  <c r="BS247" i="13" s="1"/>
  <c r="BU247" i="18" l="1"/>
  <c r="AR248" i="18" s="1"/>
  <c r="BV247" i="18"/>
  <c r="AS248" i="18" s="1"/>
  <c r="BW247" i="18"/>
  <c r="AT248" i="18" s="1"/>
  <c r="BU247" i="17"/>
  <c r="AR248" i="17" s="1"/>
  <c r="BV247" i="17"/>
  <c r="AS248" i="17" s="1"/>
  <c r="BW247" i="17"/>
  <c r="AT248" i="17" s="1"/>
  <c r="J358" i="16"/>
  <c r="J358" i="15"/>
  <c r="BU246" i="13"/>
  <c r="J358" i="12"/>
  <c r="AW247" i="13"/>
  <c r="AZ247" i="13" s="1"/>
  <c r="AJ247" i="13"/>
  <c r="AS247" i="13" s="1"/>
  <c r="BN247" i="13"/>
  <c r="BQ247" i="13"/>
  <c r="J247" i="13"/>
  <c r="BH247" i="13"/>
  <c r="N246" i="13"/>
  <c r="I458" i="19" l="1"/>
  <c r="G458" i="19"/>
  <c r="H458" i="19"/>
  <c r="K458" i="19"/>
  <c r="J458" i="19"/>
  <c r="I458" i="20"/>
  <c r="H458" i="20"/>
  <c r="G458" i="20"/>
  <c r="J458" i="20"/>
  <c r="K458" i="20"/>
  <c r="BQ248" i="18"/>
  <c r="AW248" i="18"/>
  <c r="AK249" i="18" s="1"/>
  <c r="J248" i="18"/>
  <c r="BN248" i="18"/>
  <c r="AU248" i="17"/>
  <c r="AI249" i="17" s="1"/>
  <c r="BL248" i="17"/>
  <c r="BO248" i="17"/>
  <c r="H248" i="17"/>
  <c r="BQ248" i="17"/>
  <c r="AW248" i="17"/>
  <c r="AK249" i="17" s="1"/>
  <c r="J248" i="17"/>
  <c r="BN248" i="17"/>
  <c r="BL248" i="18"/>
  <c r="BO248" i="18"/>
  <c r="H248" i="18"/>
  <c r="AU248" i="18"/>
  <c r="AI249" i="18" s="1"/>
  <c r="BP248" i="18"/>
  <c r="AV248" i="18"/>
  <c r="AJ249" i="18" s="1"/>
  <c r="I248" i="18"/>
  <c r="BM248" i="18"/>
  <c r="BP248" i="17"/>
  <c r="AV248" i="17"/>
  <c r="AJ249" i="17" s="1"/>
  <c r="I248" i="17"/>
  <c r="BM248" i="17"/>
  <c r="BC247" i="13"/>
  <c r="AV247" i="13"/>
  <c r="AY247" i="13" s="1"/>
  <c r="AI247" i="13"/>
  <c r="AR247" i="13" s="1"/>
  <c r="BM247" i="13"/>
  <c r="I247" i="13"/>
  <c r="BP247" i="13"/>
  <c r="S247" i="13"/>
  <c r="AB248" i="13" s="1"/>
  <c r="M247" i="13"/>
  <c r="I458" i="7"/>
  <c r="G458" i="7"/>
  <c r="J458" i="7"/>
  <c r="K458" i="7"/>
  <c r="H458" i="7"/>
  <c r="AZ248" i="18" l="1"/>
  <c r="BC248" i="18" s="1"/>
  <c r="AZ248" i="17"/>
  <c r="BC248" i="17" s="1"/>
  <c r="L458" i="20"/>
  <c r="G358" i="12" s="1"/>
  <c r="L458" i="19"/>
  <c r="G358" i="15" s="1"/>
  <c r="K248" i="17"/>
  <c r="N248" i="17" s="1"/>
  <c r="BR248" i="17"/>
  <c r="BS249" i="17" s="1"/>
  <c r="Q248" i="17"/>
  <c r="Z249" i="17" s="1"/>
  <c r="R248" i="17"/>
  <c r="AA249" i="17" s="1"/>
  <c r="L248" i="17"/>
  <c r="O248" i="17" s="1"/>
  <c r="S248" i="17"/>
  <c r="AB249" i="17" s="1"/>
  <c r="M248" i="17"/>
  <c r="P248" i="17" s="1"/>
  <c r="Q248" i="18"/>
  <c r="Z249" i="18" s="1"/>
  <c r="K248" i="18"/>
  <c r="N248" i="18" s="1"/>
  <c r="BR248" i="18"/>
  <c r="BS249" i="18" s="1"/>
  <c r="S248" i="18"/>
  <c r="AB249" i="18" s="1"/>
  <c r="M248" i="18"/>
  <c r="P248" i="18" s="1"/>
  <c r="AX248" i="17"/>
  <c r="BA248" i="17" s="1"/>
  <c r="R248" i="18"/>
  <c r="AA249" i="18" s="1"/>
  <c r="L248" i="18"/>
  <c r="O248" i="18" s="1"/>
  <c r="AY248" i="18"/>
  <c r="BB248" i="18" s="1"/>
  <c r="AY248" i="17"/>
  <c r="BB248" i="17" s="1"/>
  <c r="AX248" i="18"/>
  <c r="BA248" i="18" s="1"/>
  <c r="BW247" i="13"/>
  <c r="BB247" i="13"/>
  <c r="AU247" i="13"/>
  <c r="AX247" i="13" s="1"/>
  <c r="BL247" i="13"/>
  <c r="BO247" i="13"/>
  <c r="H247" i="13"/>
  <c r="L458" i="7"/>
  <c r="P247" i="13"/>
  <c r="L247" i="13"/>
  <c r="R247" i="13"/>
  <c r="AA248" i="13" s="1"/>
  <c r="F459" i="7" l="1"/>
  <c r="F459" i="19"/>
  <c r="BH249" i="17"/>
  <c r="BD248" i="18"/>
  <c r="BH249" i="18"/>
  <c r="G358" i="16"/>
  <c r="H358" i="16" s="1"/>
  <c r="I358" i="16" s="1"/>
  <c r="H358" i="15"/>
  <c r="I358" i="15" s="1"/>
  <c r="BV247" i="13"/>
  <c r="H358" i="12"/>
  <c r="I358" i="12" s="1"/>
  <c r="BA247" i="13"/>
  <c r="BD247" i="13" s="1"/>
  <c r="BD247" i="17" s="1"/>
  <c r="AK248" i="13"/>
  <c r="AT248" i="13" s="1"/>
  <c r="O247" i="13"/>
  <c r="Q247" i="13"/>
  <c r="Z248" i="13" s="1"/>
  <c r="F458" i="20" s="1"/>
  <c r="BR247" i="13"/>
  <c r="BS248" i="13" s="1"/>
  <c r="K247" i="13"/>
  <c r="BV248" i="18" l="1"/>
  <c r="AS249" i="18" s="1"/>
  <c r="BW248" i="18"/>
  <c r="AT249" i="18" s="1"/>
  <c r="BU248" i="18"/>
  <c r="AR249" i="18" s="1"/>
  <c r="BV248" i="17"/>
  <c r="AS249" i="17" s="1"/>
  <c r="BW248" i="17"/>
  <c r="AT249" i="17" s="1"/>
  <c r="BU248" i="17"/>
  <c r="AR249" i="17" s="1"/>
  <c r="J359" i="15"/>
  <c r="J359" i="16"/>
  <c r="BU247" i="13"/>
  <c r="J359" i="12"/>
  <c r="AW248" i="13"/>
  <c r="AZ248" i="13" s="1"/>
  <c r="AJ248" i="13"/>
  <c r="AS248" i="13" s="1"/>
  <c r="BQ248" i="13"/>
  <c r="J248" i="13"/>
  <c r="BN248" i="13"/>
  <c r="BH248" i="13"/>
  <c r="N247" i="13"/>
  <c r="J459" i="20" l="1"/>
  <c r="H459" i="20"/>
  <c r="I459" i="20"/>
  <c r="G459" i="20"/>
  <c r="K459" i="20"/>
  <c r="I459" i="19"/>
  <c r="H459" i="19"/>
  <c r="J459" i="19"/>
  <c r="K459" i="19"/>
  <c r="G459" i="19"/>
  <c r="AU249" i="17"/>
  <c r="AI250" i="17" s="1"/>
  <c r="BL249" i="17"/>
  <c r="BO249" i="17"/>
  <c r="H249" i="17"/>
  <c r="BQ249" i="17"/>
  <c r="AW249" i="17"/>
  <c r="AK250" i="17" s="1"/>
  <c r="J249" i="17"/>
  <c r="BN249" i="17"/>
  <c r="H249" i="18"/>
  <c r="AU249" i="18"/>
  <c r="AI250" i="18" s="1"/>
  <c r="BO249" i="18"/>
  <c r="BL249" i="18"/>
  <c r="J249" i="18"/>
  <c r="BN249" i="18"/>
  <c r="BQ249" i="18"/>
  <c r="AW249" i="18"/>
  <c r="AK250" i="18" s="1"/>
  <c r="I249" i="18"/>
  <c r="BM249" i="18"/>
  <c r="BP249" i="18"/>
  <c r="AV249" i="18"/>
  <c r="AJ250" i="18" s="1"/>
  <c r="BM249" i="17"/>
  <c r="BP249" i="17"/>
  <c r="I249" i="17"/>
  <c r="AV249" i="17"/>
  <c r="AJ250" i="17" s="1"/>
  <c r="BC248" i="13"/>
  <c r="AV248" i="13"/>
  <c r="AY248" i="13" s="1"/>
  <c r="AI248" i="13"/>
  <c r="AR248" i="13" s="1"/>
  <c r="BM248" i="13"/>
  <c r="I248" i="13"/>
  <c r="BP248" i="13"/>
  <c r="S248" i="13"/>
  <c r="AB249" i="13" s="1"/>
  <c r="M248" i="13"/>
  <c r="G459" i="7"/>
  <c r="H459" i="7"/>
  <c r="J459" i="7"/>
  <c r="K459" i="7"/>
  <c r="I459" i="7"/>
  <c r="AX249" i="17" l="1"/>
  <c r="BA249" i="17" s="1"/>
  <c r="AX249" i="18"/>
  <c r="BA249" i="18" s="1"/>
  <c r="L459" i="20"/>
  <c r="G359" i="12" s="1"/>
  <c r="L459" i="19"/>
  <c r="G359" i="15" s="1"/>
  <c r="L249" i="17"/>
  <c r="O249" i="17" s="1"/>
  <c r="R249" i="17"/>
  <c r="AA250" i="17" s="1"/>
  <c r="L249" i="18"/>
  <c r="O249" i="18" s="1"/>
  <c r="R249" i="18"/>
  <c r="AA250" i="18" s="1"/>
  <c r="S249" i="18"/>
  <c r="AB250" i="18" s="1"/>
  <c r="M249" i="18"/>
  <c r="P249" i="18" s="1"/>
  <c r="Q249" i="17"/>
  <c r="Z250" i="17" s="1"/>
  <c r="K249" i="17"/>
  <c r="N249" i="17" s="1"/>
  <c r="BR249" i="17"/>
  <c r="BS250" i="17" s="1"/>
  <c r="AY249" i="17"/>
  <c r="BB249" i="17" s="1"/>
  <c r="AY249" i="18"/>
  <c r="BB249" i="18" s="1"/>
  <c r="AZ249" i="17"/>
  <c r="BC249" i="17" s="1"/>
  <c r="K249" i="18"/>
  <c r="N249" i="18" s="1"/>
  <c r="Q249" i="18"/>
  <c r="Z250" i="18" s="1"/>
  <c r="BR249" i="18"/>
  <c r="BS250" i="18" s="1"/>
  <c r="M249" i="17"/>
  <c r="P249" i="17" s="1"/>
  <c r="S249" i="17"/>
  <c r="AB250" i="17" s="1"/>
  <c r="AZ249" i="18"/>
  <c r="BC249" i="18" s="1"/>
  <c r="BW248" i="13"/>
  <c r="BB248" i="13"/>
  <c r="AU248" i="13"/>
  <c r="AX248" i="13" s="1"/>
  <c r="L459" i="7"/>
  <c r="P248" i="13"/>
  <c r="H248" i="13"/>
  <c r="BO248" i="13"/>
  <c r="BL248" i="13"/>
  <c r="L248" i="13"/>
  <c r="R248" i="13"/>
  <c r="AA249" i="13" s="1"/>
  <c r="F460" i="7" l="1"/>
  <c r="F460" i="19"/>
  <c r="BD249" i="18"/>
  <c r="BH250" i="18"/>
  <c r="BH250" i="17"/>
  <c r="H359" i="12"/>
  <c r="I359" i="12" s="1"/>
  <c r="G359" i="16"/>
  <c r="H359" i="16" s="1"/>
  <c r="I359" i="16" s="1"/>
  <c r="H359" i="15"/>
  <c r="I359" i="15" s="1"/>
  <c r="BV248" i="13"/>
  <c r="BA248" i="13"/>
  <c r="BD248" i="13" s="1"/>
  <c r="BD248" i="17" s="1"/>
  <c r="AK249" i="13"/>
  <c r="AT249" i="13" s="1"/>
  <c r="O248" i="13"/>
  <c r="Q248" i="13"/>
  <c r="Z249" i="13" s="1"/>
  <c r="F459" i="20" s="1"/>
  <c r="BR248" i="13"/>
  <c r="BS249" i="13" s="1"/>
  <c r="K248" i="13"/>
  <c r="BW249" i="18" l="1"/>
  <c r="AT250" i="18" s="1"/>
  <c r="BU249" i="18"/>
  <c r="AR250" i="18" s="1"/>
  <c r="BV249" i="18"/>
  <c r="AS250" i="18" s="1"/>
  <c r="BW249" i="17"/>
  <c r="AT250" i="17" s="1"/>
  <c r="BU249" i="17"/>
  <c r="AR250" i="17" s="1"/>
  <c r="BV249" i="17"/>
  <c r="AS250" i="17" s="1"/>
  <c r="J360" i="16"/>
  <c r="J360" i="15"/>
  <c r="BU248" i="13"/>
  <c r="J360" i="12"/>
  <c r="AW249" i="13"/>
  <c r="AZ249" i="13" s="1"/>
  <c r="AJ249" i="13"/>
  <c r="AS249" i="13" s="1"/>
  <c r="N248" i="13"/>
  <c r="J249" i="13"/>
  <c r="BQ249" i="13"/>
  <c r="BN249" i="13"/>
  <c r="BH249" i="13"/>
  <c r="H460" i="19" l="1"/>
  <c r="I460" i="19"/>
  <c r="J460" i="19"/>
  <c r="G460" i="19"/>
  <c r="K460" i="19"/>
  <c r="J460" i="20"/>
  <c r="G460" i="20"/>
  <c r="I460" i="20"/>
  <c r="K460" i="20"/>
  <c r="H460" i="20"/>
  <c r="J250" i="18"/>
  <c r="AW250" i="18"/>
  <c r="AK251" i="18" s="1"/>
  <c r="BN250" i="18"/>
  <c r="BQ250" i="18"/>
  <c r="AU250" i="17"/>
  <c r="AI251" i="17" s="1"/>
  <c r="H250" i="17"/>
  <c r="BL250" i="17"/>
  <c r="BO250" i="17"/>
  <c r="BQ250" i="17"/>
  <c r="J250" i="17"/>
  <c r="BN250" i="17"/>
  <c r="AW250" i="17"/>
  <c r="AK251" i="17" s="1"/>
  <c r="AU250" i="18"/>
  <c r="AI251" i="18" s="1"/>
  <c r="H250" i="18"/>
  <c r="BO250" i="18"/>
  <c r="BL250" i="18"/>
  <c r="I250" i="18"/>
  <c r="AV250" i="18"/>
  <c r="AJ251" i="18" s="1"/>
  <c r="BM250" i="18"/>
  <c r="BP250" i="18"/>
  <c r="I250" i="17"/>
  <c r="AV250" i="17"/>
  <c r="AJ251" i="17" s="1"/>
  <c r="BM250" i="17"/>
  <c r="BP250" i="17"/>
  <c r="BC249" i="13"/>
  <c r="AV249" i="13"/>
  <c r="AY249" i="13" s="1"/>
  <c r="AI249" i="13"/>
  <c r="AR249" i="13" s="1"/>
  <c r="I249" i="13"/>
  <c r="BM249" i="13"/>
  <c r="BP249" i="13"/>
  <c r="H460" i="7"/>
  <c r="G460" i="7"/>
  <c r="K460" i="7"/>
  <c r="J460" i="7"/>
  <c r="I460" i="7"/>
  <c r="S249" i="13"/>
  <c r="AB250" i="13" s="1"/>
  <c r="M249" i="13"/>
  <c r="AX250" i="18" l="1"/>
  <c r="BA250" i="18" s="1"/>
  <c r="L460" i="19"/>
  <c r="G360" i="15" s="1"/>
  <c r="L460" i="20"/>
  <c r="G360" i="12" s="1"/>
  <c r="AY250" i="17"/>
  <c r="BB250" i="17" s="1"/>
  <c r="AY250" i="18"/>
  <c r="BB250" i="18" s="1"/>
  <c r="AX250" i="17"/>
  <c r="BA250" i="17" s="1"/>
  <c r="S250" i="18"/>
  <c r="AB251" i="18" s="1"/>
  <c r="M250" i="18"/>
  <c r="P250" i="18" s="1"/>
  <c r="R250" i="17"/>
  <c r="AA251" i="17" s="1"/>
  <c r="L250" i="17"/>
  <c r="O250" i="17" s="1"/>
  <c r="Q250" i="17"/>
  <c r="Z251" i="17" s="1"/>
  <c r="BR250" i="17"/>
  <c r="BS251" i="17" s="1"/>
  <c r="K250" i="17"/>
  <c r="N250" i="17" s="1"/>
  <c r="AZ250" i="17"/>
  <c r="BC250" i="17" s="1"/>
  <c r="AZ250" i="18"/>
  <c r="BC250" i="18" s="1"/>
  <c r="R250" i="18"/>
  <c r="AA251" i="18" s="1"/>
  <c r="L250" i="18"/>
  <c r="O250" i="18" s="1"/>
  <c r="BR250" i="18"/>
  <c r="BS251" i="18" s="1"/>
  <c r="K250" i="18"/>
  <c r="N250" i="18" s="1"/>
  <c r="Q250" i="18"/>
  <c r="Z251" i="18" s="1"/>
  <c r="S250" i="17"/>
  <c r="AB251" i="17" s="1"/>
  <c r="M250" i="17"/>
  <c r="P250" i="17" s="1"/>
  <c r="BW249" i="13"/>
  <c r="BB249" i="13"/>
  <c r="AU249" i="13"/>
  <c r="AX249" i="13" s="1"/>
  <c r="R249" i="13"/>
  <c r="AA250" i="13" s="1"/>
  <c r="L249" i="13"/>
  <c r="P249" i="13"/>
  <c r="L460" i="7"/>
  <c r="BL249" i="13"/>
  <c r="H249" i="13"/>
  <c r="BO249" i="13"/>
  <c r="F461" i="19" l="1"/>
  <c r="F461" i="7"/>
  <c r="BD250" i="18"/>
  <c r="BH251" i="17"/>
  <c r="BH251" i="18"/>
  <c r="H360" i="12"/>
  <c r="I360" i="12" s="1"/>
  <c r="H360" i="15"/>
  <c r="I360" i="15" s="1"/>
  <c r="G360" i="16"/>
  <c r="H360" i="16" s="1"/>
  <c r="I360" i="16" s="1"/>
  <c r="BV249" i="13"/>
  <c r="BA249" i="13"/>
  <c r="BD249" i="13" s="1"/>
  <c r="BD249" i="17" s="1"/>
  <c r="AK250" i="13"/>
  <c r="AT250" i="13" s="1"/>
  <c r="BR249" i="13"/>
  <c r="BS250" i="13" s="1"/>
  <c r="K249" i="13"/>
  <c r="Q249" i="13"/>
  <c r="Z250" i="13" s="1"/>
  <c r="F460" i="20" s="1"/>
  <c r="O249" i="13"/>
  <c r="BU250" i="18" l="1"/>
  <c r="AR251" i="18" s="1"/>
  <c r="BW250" i="18"/>
  <c r="AT251" i="18" s="1"/>
  <c r="BV250" i="18"/>
  <c r="AS251" i="18" s="1"/>
  <c r="BU250" i="17"/>
  <c r="AR251" i="17" s="1"/>
  <c r="BV250" i="17"/>
  <c r="AS251" i="17" s="1"/>
  <c r="BW250" i="17"/>
  <c r="AT251" i="17" s="1"/>
  <c r="J361" i="15"/>
  <c r="J361" i="16"/>
  <c r="BU249" i="13"/>
  <c r="J361" i="12"/>
  <c r="AW250" i="13"/>
  <c r="AZ250" i="13" s="1"/>
  <c r="AJ250" i="13"/>
  <c r="AS250" i="13" s="1"/>
  <c r="N249" i="13"/>
  <c r="J250" i="13"/>
  <c r="BQ250" i="13"/>
  <c r="BN250" i="13"/>
  <c r="BH250" i="13"/>
  <c r="K461" i="19" l="1"/>
  <c r="J461" i="19"/>
  <c r="H461" i="19"/>
  <c r="I461" i="19"/>
  <c r="G461" i="19"/>
  <c r="K461" i="20"/>
  <c r="I461" i="20"/>
  <c r="G461" i="20"/>
  <c r="J461" i="20"/>
  <c r="H461" i="20"/>
  <c r="AW251" i="17"/>
  <c r="AK252" i="17" s="1"/>
  <c r="BN251" i="17"/>
  <c r="BQ251" i="17"/>
  <c r="J251" i="17"/>
  <c r="H251" i="17"/>
  <c r="BL251" i="17"/>
  <c r="BO251" i="17"/>
  <c r="AU251" i="17"/>
  <c r="AI252" i="17" s="1"/>
  <c r="BN251" i="18"/>
  <c r="BQ251" i="18"/>
  <c r="J251" i="18"/>
  <c r="AW251" i="18"/>
  <c r="AK252" i="18" s="1"/>
  <c r="H251" i="18"/>
  <c r="BO251" i="18"/>
  <c r="AU251" i="18"/>
  <c r="AI252" i="18" s="1"/>
  <c r="BL251" i="18"/>
  <c r="AV251" i="18"/>
  <c r="AJ252" i="18" s="1"/>
  <c r="BM251" i="18"/>
  <c r="BP251" i="18"/>
  <c r="I251" i="18"/>
  <c r="I251" i="17"/>
  <c r="BM251" i="17"/>
  <c r="BP251" i="17"/>
  <c r="AV251" i="17"/>
  <c r="AJ252" i="17" s="1"/>
  <c r="BC250" i="13"/>
  <c r="AV250" i="13"/>
  <c r="AY250" i="13" s="1"/>
  <c r="AI250" i="13"/>
  <c r="AR250" i="13" s="1"/>
  <c r="H461" i="7"/>
  <c r="I461" i="7"/>
  <c r="G461" i="7"/>
  <c r="K461" i="7"/>
  <c r="J461" i="7"/>
  <c r="BP250" i="13"/>
  <c r="BM250" i="13"/>
  <c r="I250" i="13"/>
  <c r="M250" i="13"/>
  <c r="S250" i="13"/>
  <c r="AB251" i="13" s="1"/>
  <c r="AY251" i="18" l="1"/>
  <c r="BB251" i="18" s="1"/>
  <c r="AZ251" i="17"/>
  <c r="BC251" i="17" s="1"/>
  <c r="L461" i="20"/>
  <c r="G361" i="12" s="1"/>
  <c r="L461" i="19"/>
  <c r="G361" i="15" s="1"/>
  <c r="AX251" i="17"/>
  <c r="BA251" i="17" s="1"/>
  <c r="AX251" i="18"/>
  <c r="BA251" i="18" s="1"/>
  <c r="S251" i="18"/>
  <c r="AB252" i="18" s="1"/>
  <c r="M251" i="18"/>
  <c r="P251" i="18" s="1"/>
  <c r="AY251" i="17"/>
  <c r="BB251" i="17" s="1"/>
  <c r="K251" i="17"/>
  <c r="N251" i="17" s="1"/>
  <c r="Q251" i="17"/>
  <c r="Z252" i="17" s="1"/>
  <c r="BR251" i="17"/>
  <c r="BS252" i="17" s="1"/>
  <c r="AZ251" i="18"/>
  <c r="BC251" i="18" s="1"/>
  <c r="R251" i="17"/>
  <c r="AA252" i="17" s="1"/>
  <c r="L251" i="17"/>
  <c r="O251" i="17" s="1"/>
  <c r="R251" i="18"/>
  <c r="AA252" i="18" s="1"/>
  <c r="L251" i="18"/>
  <c r="O251" i="18" s="1"/>
  <c r="BR251" i="18"/>
  <c r="BS252" i="18" s="1"/>
  <c r="K251" i="18"/>
  <c r="N251" i="18" s="1"/>
  <c r="Q251" i="18"/>
  <c r="Z252" i="18" s="1"/>
  <c r="S251" i="17"/>
  <c r="AB252" i="17" s="1"/>
  <c r="M251" i="17"/>
  <c r="P251" i="17" s="1"/>
  <c r="BW250" i="13"/>
  <c r="BB250" i="13"/>
  <c r="AU250" i="13"/>
  <c r="AX250" i="13" s="1"/>
  <c r="BO250" i="13"/>
  <c r="BL250" i="13"/>
  <c r="H250" i="13"/>
  <c r="L250" i="13"/>
  <c r="R250" i="13"/>
  <c r="AA251" i="13" s="1"/>
  <c r="P250" i="13"/>
  <c r="L461" i="7"/>
  <c r="F462" i="7" l="1"/>
  <c r="F462" i="19"/>
  <c r="BD251" i="18"/>
  <c r="BH252" i="18"/>
  <c r="BH252" i="17"/>
  <c r="H361" i="12"/>
  <c r="I361" i="12" s="1"/>
  <c r="G361" i="16"/>
  <c r="H361" i="16" s="1"/>
  <c r="I361" i="16" s="1"/>
  <c r="H361" i="15"/>
  <c r="I361" i="15" s="1"/>
  <c r="BV250" i="13"/>
  <c r="BA250" i="13"/>
  <c r="BD250" i="13" s="1"/>
  <c r="BD250" i="17" s="1"/>
  <c r="AK251" i="13"/>
  <c r="AT251" i="13" s="1"/>
  <c r="O250" i="13"/>
  <c r="BR250" i="13"/>
  <c r="BS251" i="13" s="1"/>
  <c r="Q250" i="13"/>
  <c r="Z251" i="13" s="1"/>
  <c r="F461" i="20" s="1"/>
  <c r="K250" i="13"/>
  <c r="BU251" i="18" l="1"/>
  <c r="AR252" i="18" s="1"/>
  <c r="BV251" i="18"/>
  <c r="AS252" i="18" s="1"/>
  <c r="BW251" i="18"/>
  <c r="AT252" i="18" s="1"/>
  <c r="BU251" i="17"/>
  <c r="AR252" i="17" s="1"/>
  <c r="BV251" i="17"/>
  <c r="AS252" i="17" s="1"/>
  <c r="BW251" i="17"/>
  <c r="AT252" i="17" s="1"/>
  <c r="J362" i="16"/>
  <c r="J362" i="15"/>
  <c r="BU250" i="13"/>
  <c r="J362" i="12"/>
  <c r="AW251" i="13"/>
  <c r="AZ251" i="13" s="1"/>
  <c r="AJ251" i="13"/>
  <c r="AS251" i="13" s="1"/>
  <c r="BH251" i="13"/>
  <c r="BQ251" i="13"/>
  <c r="J251" i="13"/>
  <c r="BN251" i="13"/>
  <c r="N250" i="13"/>
  <c r="J462" i="20" l="1"/>
  <c r="H462" i="20"/>
  <c r="G462" i="20"/>
  <c r="I462" i="20"/>
  <c r="K462" i="20"/>
  <c r="G462" i="19"/>
  <c r="I462" i="19"/>
  <c r="J462" i="19"/>
  <c r="K462" i="19"/>
  <c r="H462" i="19"/>
  <c r="H252" i="18"/>
  <c r="BL252" i="18"/>
  <c r="AU252" i="18"/>
  <c r="AI253" i="18" s="1"/>
  <c r="BO252" i="18"/>
  <c r="BN252" i="18"/>
  <c r="BQ252" i="18"/>
  <c r="J252" i="18"/>
  <c r="AW252" i="18"/>
  <c r="AK253" i="18" s="1"/>
  <c r="BO252" i="17"/>
  <c r="H252" i="17"/>
  <c r="BL252" i="17"/>
  <c r="AU252" i="17"/>
  <c r="AI253" i="17" s="1"/>
  <c r="BQ252" i="17"/>
  <c r="AW252" i="17"/>
  <c r="AK253" i="17" s="1"/>
  <c r="BN252" i="17"/>
  <c r="J252" i="17"/>
  <c r="I252" i="18"/>
  <c r="AV252" i="18"/>
  <c r="AJ253" i="18" s="1"/>
  <c r="BM252" i="18"/>
  <c r="BP252" i="18"/>
  <c r="AV252" i="17"/>
  <c r="AJ253" i="17" s="1"/>
  <c r="I252" i="17"/>
  <c r="BM252" i="17"/>
  <c r="BP252" i="17"/>
  <c r="BC251" i="13"/>
  <c r="AV251" i="13"/>
  <c r="AY251" i="13" s="1"/>
  <c r="AI251" i="13"/>
  <c r="AR251" i="13" s="1"/>
  <c r="G462" i="7"/>
  <c r="J462" i="7"/>
  <c r="H462" i="7"/>
  <c r="I462" i="7"/>
  <c r="K462" i="7"/>
  <c r="BP251" i="13"/>
  <c r="BM251" i="13"/>
  <c r="I251" i="13"/>
  <c r="S251" i="13"/>
  <c r="AB252" i="13" s="1"/>
  <c r="M251" i="13"/>
  <c r="AX252" i="18" l="1"/>
  <c r="BA252" i="18" s="1"/>
  <c r="L462" i="19"/>
  <c r="G362" i="15" s="1"/>
  <c r="L462" i="20"/>
  <c r="G362" i="12" s="1"/>
  <c r="R252" i="18"/>
  <c r="AA253" i="18" s="1"/>
  <c r="L252" i="18"/>
  <c r="O252" i="18" s="1"/>
  <c r="S252" i="18"/>
  <c r="AB253" i="18" s="1"/>
  <c r="M252" i="18"/>
  <c r="P252" i="18" s="1"/>
  <c r="K252" i="18"/>
  <c r="N252" i="18" s="1"/>
  <c r="BR252" i="18"/>
  <c r="BS253" i="18" s="1"/>
  <c r="Q252" i="18"/>
  <c r="Z253" i="18" s="1"/>
  <c r="AY252" i="18"/>
  <c r="BB252" i="18" s="1"/>
  <c r="AX252" i="17"/>
  <c r="BA252" i="17" s="1"/>
  <c r="R252" i="17"/>
  <c r="AA253" i="17" s="1"/>
  <c r="L252" i="17"/>
  <c r="O252" i="17" s="1"/>
  <c r="S252" i="17"/>
  <c r="AB253" i="17" s="1"/>
  <c r="M252" i="17"/>
  <c r="P252" i="17" s="1"/>
  <c r="Q252" i="17"/>
  <c r="Z253" i="17" s="1"/>
  <c r="K252" i="17"/>
  <c r="N252" i="17" s="1"/>
  <c r="BR252" i="17"/>
  <c r="BS253" i="17" s="1"/>
  <c r="AY252" i="17"/>
  <c r="BB252" i="17" s="1"/>
  <c r="AZ252" i="18"/>
  <c r="BC252" i="18" s="1"/>
  <c r="AZ252" i="17"/>
  <c r="BC252" i="17" s="1"/>
  <c r="BW251" i="13"/>
  <c r="BB251" i="13"/>
  <c r="AU251" i="13"/>
  <c r="AX251" i="13" s="1"/>
  <c r="L251" i="13"/>
  <c r="R251" i="13"/>
  <c r="AA252" i="13" s="1"/>
  <c r="P251" i="13"/>
  <c r="H251" i="13"/>
  <c r="BL251" i="13"/>
  <c r="BO251" i="13"/>
  <c r="L462" i="7"/>
  <c r="F463" i="7" l="1"/>
  <c r="F463" i="19"/>
  <c r="BD252" i="18"/>
  <c r="BH253" i="17"/>
  <c r="BH253" i="18"/>
  <c r="H362" i="12"/>
  <c r="I362" i="12" s="1"/>
  <c r="G362" i="16"/>
  <c r="H362" i="16" s="1"/>
  <c r="I362" i="16" s="1"/>
  <c r="H362" i="15"/>
  <c r="I362" i="15" s="1"/>
  <c r="BV251" i="13"/>
  <c r="BA251" i="13"/>
  <c r="BD251" i="13" s="1"/>
  <c r="BD251" i="17" s="1"/>
  <c r="AK252" i="13"/>
  <c r="AT252" i="13" s="1"/>
  <c r="O251" i="13"/>
  <c r="Q251" i="13"/>
  <c r="Z252" i="13" s="1"/>
  <c r="F462" i="20" s="1"/>
  <c r="BR251" i="13"/>
  <c r="BS252" i="13" s="1"/>
  <c r="K251" i="13"/>
  <c r="BV252" i="18" l="1"/>
  <c r="AS253" i="18" s="1"/>
  <c r="BW252" i="18"/>
  <c r="AT253" i="18" s="1"/>
  <c r="BU252" i="18"/>
  <c r="AR253" i="18" s="1"/>
  <c r="BV252" i="17"/>
  <c r="AS253" i="17" s="1"/>
  <c r="BW252" i="17"/>
  <c r="AT253" i="17" s="1"/>
  <c r="BU252" i="17"/>
  <c r="AR253" i="17" s="1"/>
  <c r="J363" i="15"/>
  <c r="J363" i="16"/>
  <c r="BU251" i="13"/>
  <c r="J363" i="12"/>
  <c r="AW252" i="13"/>
  <c r="AZ252" i="13" s="1"/>
  <c r="AJ252" i="13"/>
  <c r="AS252" i="13" s="1"/>
  <c r="BH252" i="13"/>
  <c r="N251" i="13"/>
  <c r="BQ252" i="13"/>
  <c r="BN252" i="13"/>
  <c r="J252" i="13"/>
  <c r="J463" i="20" l="1"/>
  <c r="I463" i="20"/>
  <c r="K463" i="20"/>
  <c r="H463" i="20"/>
  <c r="G463" i="20"/>
  <c r="H463" i="19"/>
  <c r="I463" i="19"/>
  <c r="J463" i="19"/>
  <c r="K463" i="19"/>
  <c r="G463" i="19"/>
  <c r="AW253" i="18"/>
  <c r="AK254" i="18" s="1"/>
  <c r="J253" i="18"/>
  <c r="BN253" i="18"/>
  <c r="BQ253" i="18"/>
  <c r="BO253" i="18"/>
  <c r="AU253" i="18"/>
  <c r="AI254" i="18" s="1"/>
  <c r="H253" i="18"/>
  <c r="BL253" i="18"/>
  <c r="BQ253" i="17"/>
  <c r="AW253" i="17"/>
  <c r="AK254" i="17" s="1"/>
  <c r="J253" i="17"/>
  <c r="BN253" i="17"/>
  <c r="AU253" i="17"/>
  <c r="AI254" i="17" s="1"/>
  <c r="BL253" i="17"/>
  <c r="BO253" i="17"/>
  <c r="H253" i="17"/>
  <c r="I253" i="18"/>
  <c r="BM253" i="18"/>
  <c r="BP253" i="18"/>
  <c r="AV253" i="18"/>
  <c r="AJ254" i="18" s="1"/>
  <c r="BM253" i="17"/>
  <c r="BP253" i="17"/>
  <c r="AV253" i="17"/>
  <c r="AJ254" i="17" s="1"/>
  <c r="I253" i="17"/>
  <c r="BC252" i="13"/>
  <c r="AV252" i="13"/>
  <c r="AY252" i="13" s="1"/>
  <c r="AI252" i="13"/>
  <c r="AR252" i="13" s="1"/>
  <c r="K463" i="7"/>
  <c r="J463" i="7"/>
  <c r="I463" i="7"/>
  <c r="G463" i="7"/>
  <c r="H463" i="7"/>
  <c r="M252" i="13"/>
  <c r="S252" i="13"/>
  <c r="AB253" i="13" s="1"/>
  <c r="BP252" i="13"/>
  <c r="BM252" i="13"/>
  <c r="I252" i="13"/>
  <c r="AX253" i="17" l="1"/>
  <c r="BA253" i="17" s="1"/>
  <c r="AX253" i="18"/>
  <c r="BA253" i="18" s="1"/>
  <c r="AY253" i="17"/>
  <c r="BB253" i="17" s="1"/>
  <c r="AZ253" i="17"/>
  <c r="BC253" i="17" s="1"/>
  <c r="L463" i="20"/>
  <c r="G363" i="12" s="1"/>
  <c r="L463" i="19"/>
  <c r="G363" i="15" s="1"/>
  <c r="S253" i="17"/>
  <c r="AB254" i="17" s="1"/>
  <c r="M253" i="17"/>
  <c r="P253" i="17" s="1"/>
  <c r="M253" i="18"/>
  <c r="P253" i="18" s="1"/>
  <c r="S253" i="18"/>
  <c r="AB254" i="18" s="1"/>
  <c r="R253" i="17"/>
  <c r="AA254" i="17" s="1"/>
  <c r="L253" i="17"/>
  <c r="O253" i="17" s="1"/>
  <c r="Q253" i="17"/>
  <c r="Z254" i="17" s="1"/>
  <c r="BR253" i="17"/>
  <c r="BS254" i="17" s="1"/>
  <c r="K253" i="17"/>
  <c r="N253" i="17" s="1"/>
  <c r="R253" i="18"/>
  <c r="AA254" i="18" s="1"/>
  <c r="L253" i="18"/>
  <c r="O253" i="18" s="1"/>
  <c r="Q253" i="18"/>
  <c r="Z254" i="18" s="1"/>
  <c r="K253" i="18"/>
  <c r="N253" i="18" s="1"/>
  <c r="BR253" i="18"/>
  <c r="BS254" i="18" s="1"/>
  <c r="AZ253" i="18"/>
  <c r="BC253" i="18" s="1"/>
  <c r="AY253" i="18"/>
  <c r="BB253" i="18" s="1"/>
  <c r="BW252" i="13"/>
  <c r="BB252" i="13"/>
  <c r="AU252" i="13"/>
  <c r="AX252" i="13" s="1"/>
  <c r="L252" i="13"/>
  <c r="R252" i="13"/>
  <c r="AA253" i="13" s="1"/>
  <c r="P252" i="13"/>
  <c r="BL252" i="13"/>
  <c r="H252" i="13"/>
  <c r="BO252" i="13"/>
  <c r="L463" i="7"/>
  <c r="F464" i="7" l="1"/>
  <c r="F464" i="19"/>
  <c r="BD253" i="18"/>
  <c r="BH254" i="18"/>
  <c r="BH254" i="17"/>
  <c r="H363" i="12"/>
  <c r="I363" i="12" s="1"/>
  <c r="G363" i="16"/>
  <c r="H363" i="16" s="1"/>
  <c r="I363" i="16" s="1"/>
  <c r="H363" i="15"/>
  <c r="I363" i="15" s="1"/>
  <c r="BV252" i="13"/>
  <c r="BA252" i="13"/>
  <c r="BD252" i="13" s="1"/>
  <c r="BD252" i="17" s="1"/>
  <c r="AK253" i="13"/>
  <c r="AT253" i="13" s="1"/>
  <c r="O252" i="13"/>
  <c r="K252" i="13"/>
  <c r="BR252" i="13"/>
  <c r="BS253" i="13" s="1"/>
  <c r="Q252" i="13"/>
  <c r="Z253" i="13" s="1"/>
  <c r="F463" i="20" s="1"/>
  <c r="BW253" i="18" l="1"/>
  <c r="AT254" i="18" s="1"/>
  <c r="BV253" i="18"/>
  <c r="AS254" i="18" s="1"/>
  <c r="BU253" i="18"/>
  <c r="AR254" i="18" s="1"/>
  <c r="BW253" i="17"/>
  <c r="AT254" i="17" s="1"/>
  <c r="BU253" i="17"/>
  <c r="AR254" i="17" s="1"/>
  <c r="BV253" i="17"/>
  <c r="AS254" i="17" s="1"/>
  <c r="J364" i="16"/>
  <c r="J364" i="15"/>
  <c r="BU252" i="13"/>
  <c r="J364" i="12"/>
  <c r="AW253" i="13"/>
  <c r="AZ253" i="13" s="1"/>
  <c r="AJ253" i="13"/>
  <c r="AS253" i="13" s="1"/>
  <c r="N252" i="13"/>
  <c r="BH253" i="13"/>
  <c r="BQ253" i="13"/>
  <c r="J253" i="13"/>
  <c r="BN253" i="13"/>
  <c r="J464" i="20" l="1"/>
  <c r="K464" i="20"/>
  <c r="I464" i="20"/>
  <c r="H464" i="20"/>
  <c r="G464" i="20"/>
  <c r="J464" i="19"/>
  <c r="H464" i="19"/>
  <c r="I464" i="19"/>
  <c r="K464" i="19"/>
  <c r="G464" i="19"/>
  <c r="J254" i="18"/>
  <c r="BN254" i="18"/>
  <c r="BQ254" i="18"/>
  <c r="AW254" i="18"/>
  <c r="AK255" i="18" s="1"/>
  <c r="H254" i="18"/>
  <c r="AU254" i="18"/>
  <c r="AI255" i="18" s="1"/>
  <c r="BO254" i="18"/>
  <c r="BL254" i="18"/>
  <c r="BQ254" i="17"/>
  <c r="J254" i="17"/>
  <c r="AW254" i="17"/>
  <c r="AK255" i="17" s="1"/>
  <c r="BN254" i="17"/>
  <c r="I254" i="18"/>
  <c r="AV254" i="18"/>
  <c r="AJ255" i="18" s="1"/>
  <c r="BM254" i="18"/>
  <c r="BP254" i="18"/>
  <c r="H254" i="17"/>
  <c r="BL254" i="17"/>
  <c r="BO254" i="17"/>
  <c r="AU254" i="17"/>
  <c r="AI255" i="17" s="1"/>
  <c r="BP254" i="17"/>
  <c r="I254" i="17"/>
  <c r="AV254" i="17"/>
  <c r="AJ255" i="17" s="1"/>
  <c r="BM254" i="17"/>
  <c r="BC253" i="13"/>
  <c r="AV253" i="13"/>
  <c r="AY253" i="13" s="1"/>
  <c r="AI253" i="13"/>
  <c r="AR253" i="13" s="1"/>
  <c r="M253" i="13"/>
  <c r="S253" i="13"/>
  <c r="AB254" i="13" s="1"/>
  <c r="I253" i="13"/>
  <c r="BP253" i="13"/>
  <c r="BM253" i="13"/>
  <c r="H464" i="7"/>
  <c r="J464" i="7"/>
  <c r="K464" i="7"/>
  <c r="G464" i="7"/>
  <c r="I464" i="7"/>
  <c r="AZ254" i="18" l="1"/>
  <c r="BC254" i="18" s="1"/>
  <c r="AX254" i="17"/>
  <c r="BA254" i="17" s="1"/>
  <c r="L464" i="20"/>
  <c r="G364" i="12" s="1"/>
  <c r="AX254" i="18"/>
  <c r="BA254" i="18" s="1"/>
  <c r="L464" i="19"/>
  <c r="G364" i="15" s="1"/>
  <c r="AY254" i="17"/>
  <c r="BB254" i="17" s="1"/>
  <c r="Q254" i="17"/>
  <c r="Z255" i="17" s="1"/>
  <c r="BR254" i="17"/>
  <c r="BS255" i="17" s="1"/>
  <c r="K254" i="17"/>
  <c r="N254" i="17" s="1"/>
  <c r="S254" i="18"/>
  <c r="AB255" i="18" s="1"/>
  <c r="M254" i="18"/>
  <c r="P254" i="18" s="1"/>
  <c r="Q254" i="18"/>
  <c r="Z255" i="18" s="1"/>
  <c r="BR254" i="18"/>
  <c r="BS255" i="18" s="1"/>
  <c r="K254" i="18"/>
  <c r="N254" i="18" s="1"/>
  <c r="AY254" i="18"/>
  <c r="BB254" i="18" s="1"/>
  <c r="AZ254" i="17"/>
  <c r="BC254" i="17" s="1"/>
  <c r="R254" i="17"/>
  <c r="AA255" i="17" s="1"/>
  <c r="L254" i="17"/>
  <c r="O254" i="17" s="1"/>
  <c r="R254" i="18"/>
  <c r="AA255" i="18" s="1"/>
  <c r="L254" i="18"/>
  <c r="O254" i="18" s="1"/>
  <c r="M254" i="17"/>
  <c r="P254" i="17" s="1"/>
  <c r="S254" i="17"/>
  <c r="AB255" i="17" s="1"/>
  <c r="BW253" i="13"/>
  <c r="BB253" i="13"/>
  <c r="AU253" i="13"/>
  <c r="AX253" i="13" s="1"/>
  <c r="R253" i="13"/>
  <c r="AA254" i="13" s="1"/>
  <c r="L253" i="13"/>
  <c r="P253" i="13"/>
  <c r="BO253" i="13"/>
  <c r="H253" i="13"/>
  <c r="BL253" i="13"/>
  <c r="L464" i="7"/>
  <c r="F465" i="7" l="1"/>
  <c r="F465" i="19"/>
  <c r="BD254" i="18"/>
  <c r="BH255" i="17"/>
  <c r="BH255" i="18"/>
  <c r="H364" i="12"/>
  <c r="I364" i="12" s="1"/>
  <c r="H364" i="15"/>
  <c r="I364" i="15" s="1"/>
  <c r="G364" i="16"/>
  <c r="H364" i="16" s="1"/>
  <c r="I364" i="16" s="1"/>
  <c r="BV253" i="13"/>
  <c r="BA253" i="13"/>
  <c r="BD253" i="13" s="1"/>
  <c r="BD253" i="17" s="1"/>
  <c r="AK254" i="13"/>
  <c r="AT254" i="13" s="1"/>
  <c r="O253" i="13"/>
  <c r="Q253" i="13"/>
  <c r="Z254" i="13" s="1"/>
  <c r="F464" i="20" s="1"/>
  <c r="BR253" i="13"/>
  <c r="BS254" i="13" s="1"/>
  <c r="K253" i="13"/>
  <c r="BU254" i="18" l="1"/>
  <c r="AR255" i="18" s="1"/>
  <c r="BV254" i="18"/>
  <c r="AS255" i="18" s="1"/>
  <c r="BW254" i="18"/>
  <c r="AT255" i="18" s="1"/>
  <c r="BU254" i="17"/>
  <c r="AR255" i="17" s="1"/>
  <c r="BV254" i="17"/>
  <c r="AS255" i="17" s="1"/>
  <c r="BW254" i="17"/>
  <c r="AT255" i="17" s="1"/>
  <c r="J365" i="16"/>
  <c r="J365" i="15"/>
  <c r="BU253" i="13"/>
  <c r="J365" i="12"/>
  <c r="AW254" i="13"/>
  <c r="AZ254" i="13" s="1"/>
  <c r="AJ254" i="13"/>
  <c r="AS254" i="13" s="1"/>
  <c r="BN254" i="13"/>
  <c r="J254" i="13"/>
  <c r="BQ254" i="13"/>
  <c r="N253" i="13"/>
  <c r="BH254" i="13"/>
  <c r="I465" i="19" l="1"/>
  <c r="K465" i="19"/>
  <c r="J465" i="19"/>
  <c r="H465" i="19"/>
  <c r="G465" i="19"/>
  <c r="K465" i="20"/>
  <c r="G465" i="20"/>
  <c r="H465" i="20"/>
  <c r="J465" i="20"/>
  <c r="I465" i="20"/>
  <c r="AU255" i="17"/>
  <c r="AI256" i="17" s="1"/>
  <c r="H255" i="17"/>
  <c r="BO255" i="17"/>
  <c r="BL255" i="17"/>
  <c r="AU255" i="18"/>
  <c r="AI256" i="18" s="1"/>
  <c r="H255" i="18"/>
  <c r="BL255" i="18"/>
  <c r="BO255" i="18"/>
  <c r="BQ255" i="18"/>
  <c r="AW255" i="18"/>
  <c r="AK256" i="18" s="1"/>
  <c r="J255" i="18"/>
  <c r="BN255" i="18"/>
  <c r="AW255" i="17"/>
  <c r="AK256" i="17" s="1"/>
  <c r="BN255" i="17"/>
  <c r="BQ255" i="17"/>
  <c r="J255" i="17"/>
  <c r="AV255" i="18"/>
  <c r="AJ256" i="18" s="1"/>
  <c r="BM255" i="18"/>
  <c r="BP255" i="18"/>
  <c r="I255" i="18"/>
  <c r="BP255" i="17"/>
  <c r="AV255" i="17"/>
  <c r="AJ256" i="17" s="1"/>
  <c r="I255" i="17"/>
  <c r="BM255" i="17"/>
  <c r="BC254" i="13"/>
  <c r="AV254" i="13"/>
  <c r="AY254" i="13" s="1"/>
  <c r="AI254" i="13"/>
  <c r="AR254" i="13" s="1"/>
  <c r="S254" i="13"/>
  <c r="AB255" i="13" s="1"/>
  <c r="M254" i="13"/>
  <c r="BP254" i="13"/>
  <c r="BM254" i="13"/>
  <c r="I254" i="13"/>
  <c r="J465" i="7"/>
  <c r="G465" i="7"/>
  <c r="H465" i="7"/>
  <c r="K465" i="7"/>
  <c r="I465" i="7"/>
  <c r="AZ255" i="17" l="1"/>
  <c r="BC255" i="17" s="1"/>
  <c r="AX255" i="17"/>
  <c r="BA255" i="17" s="1"/>
  <c r="AY255" i="18"/>
  <c r="BB255" i="18" s="1"/>
  <c r="AZ255" i="18"/>
  <c r="BC255" i="18" s="1"/>
  <c r="L465" i="20"/>
  <c r="G365" i="12" s="1"/>
  <c r="L465" i="19"/>
  <c r="G365" i="15" s="1"/>
  <c r="AY255" i="17"/>
  <c r="BB255" i="17" s="1"/>
  <c r="AX255" i="18"/>
  <c r="BA255" i="18" s="1"/>
  <c r="Q255" i="17"/>
  <c r="Z256" i="17" s="1"/>
  <c r="K255" i="17"/>
  <c r="N255" i="17" s="1"/>
  <c r="BR255" i="17"/>
  <c r="BS256" i="17" s="1"/>
  <c r="S255" i="17"/>
  <c r="AB256" i="17" s="1"/>
  <c r="M255" i="17"/>
  <c r="P255" i="17" s="1"/>
  <c r="R255" i="18"/>
  <c r="AA256" i="18" s="1"/>
  <c r="L255" i="18"/>
  <c r="O255" i="18" s="1"/>
  <c r="S255" i="18"/>
  <c r="AB256" i="18" s="1"/>
  <c r="M255" i="18"/>
  <c r="P255" i="18" s="1"/>
  <c r="L255" i="17"/>
  <c r="O255" i="17" s="1"/>
  <c r="R255" i="17"/>
  <c r="AA256" i="17" s="1"/>
  <c r="Q255" i="18"/>
  <c r="Z256" i="18" s="1"/>
  <c r="BR255" i="18"/>
  <c r="BS256" i="18" s="1"/>
  <c r="K255" i="18"/>
  <c r="N255" i="18" s="1"/>
  <c r="BW254" i="13"/>
  <c r="BB254" i="13"/>
  <c r="AU254" i="13"/>
  <c r="AX254" i="13" s="1"/>
  <c r="L465" i="7"/>
  <c r="H254" i="13"/>
  <c r="BL254" i="13"/>
  <c r="BO254" i="13"/>
  <c r="L254" i="13"/>
  <c r="R254" i="13"/>
  <c r="AA255" i="13" s="1"/>
  <c r="P254" i="13"/>
  <c r="F466" i="7" l="1"/>
  <c r="F466" i="19"/>
  <c r="BD255" i="18"/>
  <c r="BH256" i="18"/>
  <c r="BH256" i="17"/>
  <c r="H365" i="12"/>
  <c r="I365" i="12" s="1"/>
  <c r="G365" i="16"/>
  <c r="H365" i="16" s="1"/>
  <c r="I365" i="16" s="1"/>
  <c r="H365" i="15"/>
  <c r="I365" i="15" s="1"/>
  <c r="BV254" i="13"/>
  <c r="BA254" i="13"/>
  <c r="BD254" i="13" s="1"/>
  <c r="BD254" i="17" s="1"/>
  <c r="AK255" i="13"/>
  <c r="AT255" i="13" s="1"/>
  <c r="O254" i="13"/>
  <c r="K254" i="13"/>
  <c r="BR254" i="13"/>
  <c r="BS255" i="13" s="1"/>
  <c r="Q254" i="13"/>
  <c r="Z255" i="13" s="1"/>
  <c r="F465" i="20" s="1"/>
  <c r="BU255" i="18" l="1"/>
  <c r="AR256" i="18" s="1"/>
  <c r="BV255" i="18"/>
  <c r="AS256" i="18" s="1"/>
  <c r="BW255" i="18"/>
  <c r="AT256" i="18" s="1"/>
  <c r="BU255" i="17"/>
  <c r="AR256" i="17" s="1"/>
  <c r="BV255" i="17"/>
  <c r="AS256" i="17" s="1"/>
  <c r="BW255" i="17"/>
  <c r="AT256" i="17" s="1"/>
  <c r="J366" i="16"/>
  <c r="J366" i="15"/>
  <c r="BU254" i="13"/>
  <c r="J366" i="12"/>
  <c r="AW255" i="13"/>
  <c r="AZ255" i="13" s="1"/>
  <c r="AJ255" i="13"/>
  <c r="AS255" i="13" s="1"/>
  <c r="BN255" i="13"/>
  <c r="BQ255" i="13"/>
  <c r="J255" i="13"/>
  <c r="BH255" i="13"/>
  <c r="N254" i="13"/>
  <c r="J466" i="20" l="1"/>
  <c r="K466" i="20"/>
  <c r="G466" i="20"/>
  <c r="H466" i="20"/>
  <c r="I466" i="20"/>
  <c r="G466" i="19"/>
  <c r="K466" i="19"/>
  <c r="J466" i="19"/>
  <c r="H466" i="19"/>
  <c r="I466" i="19"/>
  <c r="AU256" i="17"/>
  <c r="AI257" i="17" s="1"/>
  <c r="BL256" i="17"/>
  <c r="H256" i="17"/>
  <c r="BO256" i="17"/>
  <c r="BQ256" i="17"/>
  <c r="AW256" i="17"/>
  <c r="AK257" i="17" s="1"/>
  <c r="J256" i="17"/>
  <c r="BN256" i="17"/>
  <c r="AU256" i="18"/>
  <c r="AI257" i="18" s="1"/>
  <c r="H256" i="18"/>
  <c r="BL256" i="18"/>
  <c r="BO256" i="18"/>
  <c r="AW256" i="18"/>
  <c r="AK257" i="18" s="1"/>
  <c r="BN256" i="18"/>
  <c r="BQ256" i="18"/>
  <c r="J256" i="18"/>
  <c r="AV256" i="18"/>
  <c r="AJ257" i="18" s="1"/>
  <c r="I256" i="18"/>
  <c r="BM256" i="18"/>
  <c r="BP256" i="18"/>
  <c r="BP256" i="17"/>
  <c r="AV256" i="17"/>
  <c r="AJ257" i="17" s="1"/>
  <c r="I256" i="17"/>
  <c r="BM256" i="17"/>
  <c r="BC255" i="13"/>
  <c r="AV255" i="13"/>
  <c r="AY255" i="13" s="1"/>
  <c r="AI255" i="13"/>
  <c r="AR255" i="13" s="1"/>
  <c r="BM255" i="13"/>
  <c r="BP255" i="13"/>
  <c r="I255" i="13"/>
  <c r="J466" i="7"/>
  <c r="G466" i="7"/>
  <c r="H466" i="7"/>
  <c r="I466" i="7"/>
  <c r="K466" i="7"/>
  <c r="M255" i="13"/>
  <c r="S255" i="13"/>
  <c r="AB256" i="13" s="1"/>
  <c r="AY256" i="18" l="1"/>
  <c r="BB256" i="18" s="1"/>
  <c r="AX256" i="18"/>
  <c r="BA256" i="18" s="1"/>
  <c r="L466" i="19"/>
  <c r="G366" i="15" s="1"/>
  <c r="L466" i="20"/>
  <c r="G366" i="12" s="1"/>
  <c r="R256" i="18"/>
  <c r="AA257" i="18" s="1"/>
  <c r="L256" i="18"/>
  <c r="O256" i="18" s="1"/>
  <c r="AY256" i="17"/>
  <c r="BB256" i="17" s="1"/>
  <c r="AZ256" i="17"/>
  <c r="BC256" i="17" s="1"/>
  <c r="AX256" i="17"/>
  <c r="BA256" i="17" s="1"/>
  <c r="R256" i="17"/>
  <c r="AA257" i="17" s="1"/>
  <c r="L256" i="17"/>
  <c r="O256" i="17" s="1"/>
  <c r="S256" i="18"/>
  <c r="AB257" i="18" s="1"/>
  <c r="M256" i="18"/>
  <c r="P256" i="18" s="1"/>
  <c r="BR256" i="18"/>
  <c r="BS257" i="18" s="1"/>
  <c r="K256" i="18"/>
  <c r="N256" i="18" s="1"/>
  <c r="Q256" i="18"/>
  <c r="Z257" i="18" s="1"/>
  <c r="M256" i="17"/>
  <c r="P256" i="17" s="1"/>
  <c r="S256" i="17"/>
  <c r="AB257" i="17" s="1"/>
  <c r="Q256" i="17"/>
  <c r="Z257" i="17" s="1"/>
  <c r="K256" i="17"/>
  <c r="N256" i="17" s="1"/>
  <c r="BR256" i="17"/>
  <c r="BS257" i="17" s="1"/>
  <c r="AZ256" i="18"/>
  <c r="BC256" i="18" s="1"/>
  <c r="BW255" i="13"/>
  <c r="BB255" i="13"/>
  <c r="AU255" i="13"/>
  <c r="AX255" i="13" s="1"/>
  <c r="P255" i="13"/>
  <c r="BL255" i="13"/>
  <c r="H255" i="13"/>
  <c r="BO255" i="13"/>
  <c r="L466" i="7"/>
  <c r="L255" i="13"/>
  <c r="R255" i="13"/>
  <c r="AA256" i="13" s="1"/>
  <c r="F467" i="19" l="1"/>
  <c r="F467" i="7"/>
  <c r="BD256" i="18"/>
  <c r="BH257" i="17"/>
  <c r="BH257" i="18"/>
  <c r="H366" i="12"/>
  <c r="I366" i="12" s="1"/>
  <c r="G366" i="16"/>
  <c r="H366" i="16" s="1"/>
  <c r="I366" i="16" s="1"/>
  <c r="H366" i="15"/>
  <c r="I366" i="15" s="1"/>
  <c r="BV255" i="13"/>
  <c r="BA255" i="13"/>
  <c r="BD255" i="13" s="1"/>
  <c r="BD255" i="17" s="1"/>
  <c r="AK256" i="13"/>
  <c r="AT256" i="13" s="1"/>
  <c r="Q255" i="13"/>
  <c r="Z256" i="13" s="1"/>
  <c r="F466" i="20" s="1"/>
  <c r="BR255" i="13"/>
  <c r="BS256" i="13" s="1"/>
  <c r="K255" i="13"/>
  <c r="O255" i="13"/>
  <c r="BV256" i="18" l="1"/>
  <c r="AS257" i="18" s="1"/>
  <c r="BW256" i="18"/>
  <c r="AT257" i="18" s="1"/>
  <c r="BU256" i="18"/>
  <c r="AR257" i="18" s="1"/>
  <c r="BV256" i="17"/>
  <c r="AS257" i="17" s="1"/>
  <c r="BW256" i="17"/>
  <c r="AT257" i="17" s="1"/>
  <c r="BU256" i="17"/>
  <c r="AR257" i="17" s="1"/>
  <c r="J367" i="16"/>
  <c r="J367" i="15"/>
  <c r="BU255" i="13"/>
  <c r="J367" i="12"/>
  <c r="AW256" i="13"/>
  <c r="AZ256" i="13" s="1"/>
  <c r="AJ256" i="13"/>
  <c r="AS256" i="13" s="1"/>
  <c r="N255" i="13"/>
  <c r="J256" i="13"/>
  <c r="BN256" i="13"/>
  <c r="BQ256" i="13"/>
  <c r="BH256" i="13"/>
  <c r="H467" i="19" l="1"/>
  <c r="J467" i="19"/>
  <c r="G467" i="19"/>
  <c r="K467" i="19"/>
  <c r="I467" i="19"/>
  <c r="J467" i="20"/>
  <c r="K467" i="20"/>
  <c r="I467" i="20"/>
  <c r="G467" i="20"/>
  <c r="H467" i="20"/>
  <c r="BM257" i="17"/>
  <c r="BP257" i="17"/>
  <c r="I257" i="17"/>
  <c r="AV257" i="17"/>
  <c r="AJ258" i="17" s="1"/>
  <c r="BO257" i="17"/>
  <c r="H257" i="17"/>
  <c r="AU257" i="17"/>
  <c r="AI258" i="17" s="1"/>
  <c r="BL257" i="17"/>
  <c r="AW257" i="18"/>
  <c r="AK258" i="18" s="1"/>
  <c r="J257" i="18"/>
  <c r="BN257" i="18"/>
  <c r="BQ257" i="18"/>
  <c r="AU257" i="18"/>
  <c r="AI258" i="18" s="1"/>
  <c r="BL257" i="18"/>
  <c r="BO257" i="18"/>
  <c r="H257" i="18"/>
  <c r="BQ257" i="17"/>
  <c r="AW257" i="17"/>
  <c r="AK258" i="17" s="1"/>
  <c r="J257" i="17"/>
  <c r="BN257" i="17"/>
  <c r="AV257" i="18"/>
  <c r="AJ258" i="18" s="1"/>
  <c r="I257" i="18"/>
  <c r="BM257" i="18"/>
  <c r="BP257" i="18"/>
  <c r="BC256" i="13"/>
  <c r="AV256" i="13"/>
  <c r="AY256" i="13" s="1"/>
  <c r="AI256" i="13"/>
  <c r="AR256" i="13" s="1"/>
  <c r="BP256" i="13"/>
  <c r="I256" i="13"/>
  <c r="BM256" i="13"/>
  <c r="S256" i="13"/>
  <c r="AB257" i="13" s="1"/>
  <c r="M256" i="13"/>
  <c r="K467" i="7"/>
  <c r="G467" i="7"/>
  <c r="H467" i="7"/>
  <c r="J467" i="7"/>
  <c r="I467" i="7"/>
  <c r="AZ257" i="18" l="1"/>
  <c r="BC257" i="18" s="1"/>
  <c r="AZ257" i="17"/>
  <c r="BC257" i="17" s="1"/>
  <c r="AX257" i="18"/>
  <c r="BA257" i="18" s="1"/>
  <c r="AY257" i="18"/>
  <c r="BB257" i="18" s="1"/>
  <c r="AY257" i="17"/>
  <c r="BB257" i="17" s="1"/>
  <c r="L467" i="19"/>
  <c r="G367" i="15" s="1"/>
  <c r="L467" i="20"/>
  <c r="G367" i="12" s="1"/>
  <c r="R257" i="18"/>
  <c r="AA258" i="18" s="1"/>
  <c r="L257" i="18"/>
  <c r="O257" i="18" s="1"/>
  <c r="S257" i="17"/>
  <c r="AB258" i="17" s="1"/>
  <c r="M257" i="17"/>
  <c r="P257" i="17" s="1"/>
  <c r="K257" i="17"/>
  <c r="N257" i="17" s="1"/>
  <c r="BR257" i="17"/>
  <c r="BS258" i="17" s="1"/>
  <c r="Q257" i="17"/>
  <c r="Z258" i="17" s="1"/>
  <c r="L257" i="17"/>
  <c r="O257" i="17" s="1"/>
  <c r="R257" i="17"/>
  <c r="AA258" i="17" s="1"/>
  <c r="K257" i="18"/>
  <c r="N257" i="18" s="1"/>
  <c r="BR257" i="18"/>
  <c r="BS258" i="18" s="1"/>
  <c r="Q257" i="18"/>
  <c r="Z258" i="18" s="1"/>
  <c r="S257" i="18"/>
  <c r="AB258" i="18" s="1"/>
  <c r="M257" i="18"/>
  <c r="P257" i="18" s="1"/>
  <c r="AX257" i="17"/>
  <c r="BA257" i="17" s="1"/>
  <c r="BW256" i="13"/>
  <c r="BB256" i="13"/>
  <c r="AU256" i="13"/>
  <c r="AX256" i="13" s="1"/>
  <c r="L467" i="7"/>
  <c r="L256" i="13"/>
  <c r="R256" i="13"/>
  <c r="AA257" i="13" s="1"/>
  <c r="P256" i="13"/>
  <c r="BL256" i="13"/>
  <c r="BO256" i="13"/>
  <c r="H256" i="13"/>
  <c r="F468" i="19" l="1"/>
  <c r="F468" i="7"/>
  <c r="BD257" i="18"/>
  <c r="BH258" i="18"/>
  <c r="BH258" i="17"/>
  <c r="H367" i="12"/>
  <c r="I367" i="12" s="1"/>
  <c r="G367" i="16"/>
  <c r="H367" i="16" s="1"/>
  <c r="I367" i="16" s="1"/>
  <c r="H367" i="15"/>
  <c r="I367" i="15" s="1"/>
  <c r="BV256" i="13"/>
  <c r="BA256" i="13"/>
  <c r="BD256" i="13" s="1"/>
  <c r="BD256" i="17" s="1"/>
  <c r="AK257" i="13"/>
  <c r="AT257" i="13" s="1"/>
  <c r="BR256" i="13"/>
  <c r="BS257" i="13" s="1"/>
  <c r="Q256" i="13"/>
  <c r="Z257" i="13" s="1"/>
  <c r="F467" i="20" s="1"/>
  <c r="K256" i="13"/>
  <c r="O256" i="13"/>
  <c r="BW257" i="18" l="1"/>
  <c r="AT258" i="18" s="1"/>
  <c r="BU257" i="18"/>
  <c r="AR258" i="18" s="1"/>
  <c r="BV257" i="18"/>
  <c r="AS258" i="18" s="1"/>
  <c r="BW257" i="17"/>
  <c r="AT258" i="17" s="1"/>
  <c r="BU257" i="17"/>
  <c r="AR258" i="17" s="1"/>
  <c r="BV257" i="17"/>
  <c r="AS258" i="17" s="1"/>
  <c r="J368" i="15"/>
  <c r="J368" i="16"/>
  <c r="BU256" i="13"/>
  <c r="J368" i="12"/>
  <c r="AW257" i="13"/>
  <c r="AZ257" i="13" s="1"/>
  <c r="AJ257" i="13"/>
  <c r="AS257" i="13" s="1"/>
  <c r="BH257" i="13"/>
  <c r="N256" i="13"/>
  <c r="BQ257" i="13"/>
  <c r="J257" i="13"/>
  <c r="BN257" i="13"/>
  <c r="K468" i="20" l="1"/>
  <c r="G468" i="20"/>
  <c r="I468" i="20"/>
  <c r="J468" i="20"/>
  <c r="H468" i="20"/>
  <c r="H468" i="19"/>
  <c r="I468" i="19"/>
  <c r="J468" i="19"/>
  <c r="K468" i="19"/>
  <c r="G468" i="19"/>
  <c r="H258" i="18"/>
  <c r="AU258" i="18"/>
  <c r="AI259" i="18" s="1"/>
  <c r="BO258" i="18"/>
  <c r="BL258" i="18"/>
  <c r="AW258" i="18"/>
  <c r="AK259" i="18" s="1"/>
  <c r="J258" i="18"/>
  <c r="BN258" i="18"/>
  <c r="BQ258" i="18"/>
  <c r="BO258" i="17"/>
  <c r="AU258" i="17"/>
  <c r="AI259" i="17" s="1"/>
  <c r="BL258" i="17"/>
  <c r="H258" i="17"/>
  <c r="AW258" i="17"/>
  <c r="AK259" i="17" s="1"/>
  <c r="J258" i="17"/>
  <c r="BN258" i="17"/>
  <c r="BQ258" i="17"/>
  <c r="AV258" i="17"/>
  <c r="AJ259" i="17" s="1"/>
  <c r="BM258" i="17"/>
  <c r="BP258" i="17"/>
  <c r="I258" i="17"/>
  <c r="I258" i="18"/>
  <c r="BM258" i="18"/>
  <c r="BP258" i="18"/>
  <c r="AV258" i="18"/>
  <c r="AJ259" i="18" s="1"/>
  <c r="BC257" i="13"/>
  <c r="AV257" i="13"/>
  <c r="AY257" i="13" s="1"/>
  <c r="AI257" i="13"/>
  <c r="AR257" i="13" s="1"/>
  <c r="M257" i="13"/>
  <c r="S257" i="13"/>
  <c r="AB258" i="13" s="1"/>
  <c r="G468" i="7"/>
  <c r="H468" i="7"/>
  <c r="J468" i="7"/>
  <c r="K468" i="7"/>
  <c r="I468" i="7"/>
  <c r="BM257" i="13"/>
  <c r="I257" i="13"/>
  <c r="BP257" i="13"/>
  <c r="AY258" i="17" l="1"/>
  <c r="BB258" i="17" s="1"/>
  <c r="AZ258" i="18"/>
  <c r="BC258" i="18" s="1"/>
  <c r="AY258" i="18"/>
  <c r="BB258" i="18" s="1"/>
  <c r="AX258" i="17"/>
  <c r="BA258" i="17" s="1"/>
  <c r="AZ258" i="17"/>
  <c r="BC258" i="17" s="1"/>
  <c r="AX258" i="18"/>
  <c r="BA258" i="18" s="1"/>
  <c r="L468" i="20"/>
  <c r="G368" i="12" s="1"/>
  <c r="L468" i="19"/>
  <c r="G368" i="15" s="1"/>
  <c r="M258" i="17"/>
  <c r="P258" i="17" s="1"/>
  <c r="S258" i="17"/>
  <c r="AB259" i="17" s="1"/>
  <c r="Q258" i="18"/>
  <c r="Z259" i="18" s="1"/>
  <c r="BR258" i="18"/>
  <c r="BS259" i="18" s="1"/>
  <c r="K258" i="18"/>
  <c r="N258" i="18" s="1"/>
  <c r="R258" i="18"/>
  <c r="AA259" i="18" s="1"/>
  <c r="L258" i="18"/>
  <c r="O258" i="18" s="1"/>
  <c r="K258" i="17"/>
  <c r="N258" i="17" s="1"/>
  <c r="BR258" i="17"/>
  <c r="BS259" i="17" s="1"/>
  <c r="Q258" i="17"/>
  <c r="Z259" i="17" s="1"/>
  <c r="R258" i="17"/>
  <c r="AA259" i="17" s="1"/>
  <c r="L258" i="17"/>
  <c r="O258" i="17" s="1"/>
  <c r="M258" i="18"/>
  <c r="P258" i="18" s="1"/>
  <c r="S258" i="18"/>
  <c r="AB259" i="18" s="1"/>
  <c r="BW257" i="13"/>
  <c r="BB257" i="13"/>
  <c r="AU257" i="13"/>
  <c r="AX257" i="13" s="1"/>
  <c r="L468" i="7"/>
  <c r="BO257" i="13"/>
  <c r="BL257" i="13"/>
  <c r="H257" i="13"/>
  <c r="P257" i="13"/>
  <c r="R257" i="13"/>
  <c r="AA258" i="13" s="1"/>
  <c r="L257" i="13"/>
  <c r="F469" i="19" l="1"/>
  <c r="F469" i="7"/>
  <c r="BD258" i="18"/>
  <c r="BH259" i="17"/>
  <c r="BH259" i="18"/>
  <c r="H368" i="12"/>
  <c r="I368" i="12" s="1"/>
  <c r="H368" i="15"/>
  <c r="I368" i="15" s="1"/>
  <c r="G368" i="16"/>
  <c r="H368" i="16" s="1"/>
  <c r="I368" i="16" s="1"/>
  <c r="BV257" i="13"/>
  <c r="BA257" i="13"/>
  <c r="BD257" i="13" s="1"/>
  <c r="BD257" i="17" s="1"/>
  <c r="AK258" i="13"/>
  <c r="AT258" i="13" s="1"/>
  <c r="O257" i="13"/>
  <c r="Q257" i="13"/>
  <c r="Z258" i="13" s="1"/>
  <c r="F468" i="20" s="1"/>
  <c r="BR257" i="13"/>
  <c r="BS258" i="13" s="1"/>
  <c r="K257" i="13"/>
  <c r="BU258" i="18" l="1"/>
  <c r="AR259" i="18" s="1"/>
  <c r="BW258" i="18"/>
  <c r="AT259" i="18" s="1"/>
  <c r="BV258" i="18"/>
  <c r="AS259" i="18" s="1"/>
  <c r="BU258" i="17"/>
  <c r="AR259" i="17" s="1"/>
  <c r="BV258" i="17"/>
  <c r="AS259" i="17" s="1"/>
  <c r="BW258" i="17"/>
  <c r="AT259" i="17" s="1"/>
  <c r="J369" i="16"/>
  <c r="J369" i="15"/>
  <c r="BU257" i="13"/>
  <c r="J369" i="12"/>
  <c r="AW258" i="13"/>
  <c r="AZ258" i="13" s="1"/>
  <c r="AJ258" i="13"/>
  <c r="AS258" i="13" s="1"/>
  <c r="N257" i="13"/>
  <c r="BQ258" i="13"/>
  <c r="BN258" i="13"/>
  <c r="J258" i="13"/>
  <c r="BH258" i="13"/>
  <c r="J469" i="19" l="1"/>
  <c r="H469" i="19"/>
  <c r="K469" i="19"/>
  <c r="I469" i="19"/>
  <c r="G469" i="19"/>
  <c r="H469" i="20"/>
  <c r="I469" i="20"/>
  <c r="J469" i="20"/>
  <c r="G469" i="20"/>
  <c r="K469" i="20"/>
  <c r="H259" i="17"/>
  <c r="BL259" i="17"/>
  <c r="BO259" i="17"/>
  <c r="AU259" i="17"/>
  <c r="AI260" i="17" s="1"/>
  <c r="BQ259" i="17"/>
  <c r="J259" i="17"/>
  <c r="AW259" i="17"/>
  <c r="AK260" i="17" s="1"/>
  <c r="BN259" i="17"/>
  <c r="AU259" i="18"/>
  <c r="AI260" i="18" s="1"/>
  <c r="H259" i="18"/>
  <c r="BL259" i="18"/>
  <c r="BO259" i="18"/>
  <c r="BQ259" i="18"/>
  <c r="J259" i="18"/>
  <c r="AW259" i="18"/>
  <c r="AK260" i="18" s="1"/>
  <c r="BN259" i="18"/>
  <c r="AV259" i="18"/>
  <c r="AJ260" i="18" s="1"/>
  <c r="BM259" i="18"/>
  <c r="I259" i="18"/>
  <c r="BP259" i="18"/>
  <c r="BM259" i="17"/>
  <c r="BP259" i="17"/>
  <c r="AV259" i="17"/>
  <c r="AJ260" i="17" s="1"/>
  <c r="I259" i="17"/>
  <c r="BC258" i="13"/>
  <c r="AV258" i="13"/>
  <c r="AY258" i="13" s="1"/>
  <c r="AI258" i="13"/>
  <c r="AR258" i="13" s="1"/>
  <c r="G469" i="7"/>
  <c r="K469" i="7"/>
  <c r="J469" i="7"/>
  <c r="H469" i="7"/>
  <c r="I469" i="7"/>
  <c r="BM258" i="13"/>
  <c r="BP258" i="13"/>
  <c r="I258" i="13"/>
  <c r="M258" i="13"/>
  <c r="S258" i="13"/>
  <c r="AB259" i="13" s="1"/>
  <c r="AX259" i="18" l="1"/>
  <c r="BA259" i="18" s="1"/>
  <c r="AY259" i="18"/>
  <c r="BB259" i="18" s="1"/>
  <c r="AX259" i="17"/>
  <c r="BA259" i="17" s="1"/>
  <c r="L469" i="19"/>
  <c r="G369" i="15" s="1"/>
  <c r="AZ259" i="18"/>
  <c r="BC259" i="18" s="1"/>
  <c r="L469" i="20"/>
  <c r="G369" i="12" s="1"/>
  <c r="L259" i="18"/>
  <c r="O259" i="18" s="1"/>
  <c r="R259" i="18"/>
  <c r="AA260" i="18" s="1"/>
  <c r="R259" i="17"/>
  <c r="AA260" i="17" s="1"/>
  <c r="L259" i="17"/>
  <c r="O259" i="17" s="1"/>
  <c r="S259" i="18"/>
  <c r="AB260" i="18" s="1"/>
  <c r="M259" i="18"/>
  <c r="P259" i="18" s="1"/>
  <c r="BR259" i="17"/>
  <c r="BS260" i="17" s="1"/>
  <c r="K259" i="17"/>
  <c r="N259" i="17" s="1"/>
  <c r="Q259" i="17"/>
  <c r="Z260" i="17" s="1"/>
  <c r="AY259" i="17"/>
  <c r="BB259" i="17" s="1"/>
  <c r="AZ259" i="17"/>
  <c r="BC259" i="17" s="1"/>
  <c r="S259" i="17"/>
  <c r="AB260" i="17" s="1"/>
  <c r="M259" i="17"/>
  <c r="P259" i="17" s="1"/>
  <c r="Q259" i="18"/>
  <c r="Z260" i="18" s="1"/>
  <c r="BR259" i="18"/>
  <c r="BS260" i="18" s="1"/>
  <c r="K259" i="18"/>
  <c r="N259" i="18" s="1"/>
  <c r="BW258" i="13"/>
  <c r="BB258" i="13"/>
  <c r="AU258" i="13"/>
  <c r="AX258" i="13" s="1"/>
  <c r="H258" i="13"/>
  <c r="BL258" i="13"/>
  <c r="BO258" i="13"/>
  <c r="L258" i="13"/>
  <c r="R258" i="13"/>
  <c r="AA259" i="13" s="1"/>
  <c r="P258" i="13"/>
  <c r="L469" i="7"/>
  <c r="F470" i="7" l="1"/>
  <c r="F470" i="19"/>
  <c r="BD259" i="18"/>
  <c r="BH260" i="18"/>
  <c r="BH260" i="17"/>
  <c r="G369" i="16"/>
  <c r="H369" i="16" s="1"/>
  <c r="I369" i="16" s="1"/>
  <c r="H369" i="15"/>
  <c r="I369" i="15" s="1"/>
  <c r="BV258" i="13"/>
  <c r="H369" i="12"/>
  <c r="I369" i="12" s="1"/>
  <c r="BA258" i="13"/>
  <c r="BD258" i="13" s="1"/>
  <c r="BD258" i="17" s="1"/>
  <c r="AK259" i="13"/>
  <c r="AT259" i="13" s="1"/>
  <c r="Q258" i="13"/>
  <c r="Z259" i="13" s="1"/>
  <c r="F469" i="20" s="1"/>
  <c r="K258" i="13"/>
  <c r="BR258" i="13"/>
  <c r="BS259" i="13" s="1"/>
  <c r="O258" i="13"/>
  <c r="BU259" i="18" l="1"/>
  <c r="AR260" i="18" s="1"/>
  <c r="BV259" i="18"/>
  <c r="AS260" i="18" s="1"/>
  <c r="BW259" i="18"/>
  <c r="AT260" i="18" s="1"/>
  <c r="BU259" i="17"/>
  <c r="AR260" i="17" s="1"/>
  <c r="BV259" i="17"/>
  <c r="AS260" i="17" s="1"/>
  <c r="BW259" i="17"/>
  <c r="AT260" i="17" s="1"/>
  <c r="J370" i="15"/>
  <c r="J370" i="16"/>
  <c r="BU258" i="13"/>
  <c r="J370" i="12"/>
  <c r="AW259" i="13"/>
  <c r="AZ259" i="13" s="1"/>
  <c r="AJ259" i="13"/>
  <c r="AS259" i="13" s="1"/>
  <c r="N258" i="13"/>
  <c r="BQ259" i="13"/>
  <c r="BN259" i="13"/>
  <c r="J259" i="13"/>
  <c r="BH259" i="13"/>
  <c r="I470" i="19" l="1"/>
  <c r="J470" i="19"/>
  <c r="K470" i="19"/>
  <c r="H470" i="19"/>
  <c r="G470" i="19"/>
  <c r="K470" i="20"/>
  <c r="G470" i="20"/>
  <c r="H470" i="20"/>
  <c r="I470" i="20"/>
  <c r="J470" i="20"/>
  <c r="AU260" i="18"/>
  <c r="AI261" i="18" s="1"/>
  <c r="H260" i="18"/>
  <c r="BL260" i="18"/>
  <c r="BO260" i="18"/>
  <c r="BN260" i="17"/>
  <c r="BQ260" i="17"/>
  <c r="AW260" i="17"/>
  <c r="AK261" i="17" s="1"/>
  <c r="J260" i="17"/>
  <c r="AU260" i="17"/>
  <c r="AI261" i="17" s="1"/>
  <c r="BL260" i="17"/>
  <c r="BO260" i="17"/>
  <c r="H260" i="17"/>
  <c r="BN260" i="18"/>
  <c r="BQ260" i="18"/>
  <c r="J260" i="18"/>
  <c r="AW260" i="18"/>
  <c r="AK261" i="18" s="1"/>
  <c r="AV260" i="18"/>
  <c r="AJ261" i="18" s="1"/>
  <c r="I260" i="18"/>
  <c r="BM260" i="18"/>
  <c r="BP260" i="18"/>
  <c r="BM260" i="17"/>
  <c r="BP260" i="17"/>
  <c r="AV260" i="17"/>
  <c r="AJ261" i="17" s="1"/>
  <c r="I260" i="17"/>
  <c r="BC259" i="13"/>
  <c r="AV259" i="13"/>
  <c r="AY259" i="13" s="1"/>
  <c r="AI259" i="13"/>
  <c r="AR259" i="13" s="1"/>
  <c r="K470" i="7"/>
  <c r="J470" i="7"/>
  <c r="I470" i="7"/>
  <c r="H470" i="7"/>
  <c r="G470" i="7"/>
  <c r="S259" i="13"/>
  <c r="AB260" i="13" s="1"/>
  <c r="M259" i="13"/>
  <c r="I259" i="13"/>
  <c r="BP259" i="13"/>
  <c r="BM259" i="13"/>
  <c r="AX260" i="18" l="1"/>
  <c r="BA260" i="18" s="1"/>
  <c r="L470" i="20"/>
  <c r="G370" i="12" s="1"/>
  <c r="L470" i="19"/>
  <c r="G370" i="15" s="1"/>
  <c r="L260" i="17"/>
  <c r="O260" i="17" s="1"/>
  <c r="R260" i="17"/>
  <c r="AA261" i="17" s="1"/>
  <c r="M260" i="17"/>
  <c r="P260" i="17" s="1"/>
  <c r="S260" i="17"/>
  <c r="AB261" i="17" s="1"/>
  <c r="AY260" i="18"/>
  <c r="BB260" i="18" s="1"/>
  <c r="R260" i="18"/>
  <c r="AA261" i="18" s="1"/>
  <c r="L260" i="18"/>
  <c r="O260" i="18" s="1"/>
  <c r="S260" i="18"/>
  <c r="AB261" i="18" s="1"/>
  <c r="M260" i="18"/>
  <c r="P260" i="18" s="1"/>
  <c r="Q260" i="18"/>
  <c r="Z261" i="18" s="1"/>
  <c r="K260" i="18"/>
  <c r="N260" i="18" s="1"/>
  <c r="BR260" i="18"/>
  <c r="BS261" i="18" s="1"/>
  <c r="AY260" i="17"/>
  <c r="BB260" i="17" s="1"/>
  <c r="AZ260" i="17"/>
  <c r="BC260" i="17" s="1"/>
  <c r="BR260" i="17"/>
  <c r="BS261" i="17" s="1"/>
  <c r="Q260" i="17"/>
  <c r="Z261" i="17" s="1"/>
  <c r="K260" i="17"/>
  <c r="N260" i="17" s="1"/>
  <c r="AZ260" i="18"/>
  <c r="BC260" i="18" s="1"/>
  <c r="AX260" i="17"/>
  <c r="BA260" i="17" s="1"/>
  <c r="BW259" i="13"/>
  <c r="BB259" i="13"/>
  <c r="AU259" i="13"/>
  <c r="AX259" i="13" s="1"/>
  <c r="H259" i="13"/>
  <c r="BL259" i="13"/>
  <c r="BO259" i="13"/>
  <c r="L470" i="7"/>
  <c r="P259" i="13"/>
  <c r="L259" i="13"/>
  <c r="R259" i="13"/>
  <c r="AA260" i="13" s="1"/>
  <c r="F471" i="7" l="1"/>
  <c r="F471" i="19"/>
  <c r="BD260" i="18"/>
  <c r="BH261" i="17"/>
  <c r="BH261" i="18"/>
  <c r="G370" i="16"/>
  <c r="H370" i="16" s="1"/>
  <c r="I370" i="16" s="1"/>
  <c r="H370" i="15"/>
  <c r="I370" i="15" s="1"/>
  <c r="BV259" i="13"/>
  <c r="H370" i="12"/>
  <c r="I370" i="12" s="1"/>
  <c r="BA259" i="13"/>
  <c r="BD259" i="13" s="1"/>
  <c r="BD259" i="17" s="1"/>
  <c r="AK260" i="13"/>
  <c r="AT260" i="13" s="1"/>
  <c r="K259" i="13"/>
  <c r="Q259" i="13"/>
  <c r="Z260" i="13" s="1"/>
  <c r="F470" i="20" s="1"/>
  <c r="BR259" i="13"/>
  <c r="BS260" i="13" s="1"/>
  <c r="O259" i="13"/>
  <c r="BV260" i="18" l="1"/>
  <c r="AS261" i="18" s="1"/>
  <c r="BW260" i="18"/>
  <c r="AT261" i="18" s="1"/>
  <c r="BU260" i="18"/>
  <c r="AR261" i="18" s="1"/>
  <c r="BV260" i="17"/>
  <c r="AS261" i="17" s="1"/>
  <c r="BW260" i="17"/>
  <c r="AT261" i="17" s="1"/>
  <c r="BU260" i="17"/>
  <c r="AR261" i="17" s="1"/>
  <c r="J371" i="15"/>
  <c r="J371" i="16"/>
  <c r="BU259" i="13"/>
  <c r="J371" i="12"/>
  <c r="AW260" i="13"/>
  <c r="AZ260" i="13" s="1"/>
  <c r="AJ260" i="13"/>
  <c r="AS260" i="13" s="1"/>
  <c r="BH260" i="13"/>
  <c r="BQ260" i="13"/>
  <c r="J260" i="13"/>
  <c r="BN260" i="13"/>
  <c r="N259" i="13"/>
  <c r="I471" i="20" l="1"/>
  <c r="K471" i="20"/>
  <c r="H471" i="20"/>
  <c r="J471" i="20"/>
  <c r="G471" i="20"/>
  <c r="G471" i="19"/>
  <c r="K471" i="19"/>
  <c r="I471" i="19"/>
  <c r="H471" i="19"/>
  <c r="J471" i="19"/>
  <c r="H261" i="17"/>
  <c r="AU261" i="17"/>
  <c r="AI262" i="17" s="1"/>
  <c r="BL261" i="17"/>
  <c r="BO261" i="17"/>
  <c r="J261" i="18"/>
  <c r="BN261" i="18"/>
  <c r="BQ261" i="18"/>
  <c r="AW261" i="18"/>
  <c r="AK262" i="18" s="1"/>
  <c r="J261" i="17"/>
  <c r="BN261" i="17"/>
  <c r="BQ261" i="17"/>
  <c r="AW261" i="17"/>
  <c r="AK262" i="17" s="1"/>
  <c r="BP261" i="18"/>
  <c r="AV261" i="18"/>
  <c r="AJ262" i="18" s="1"/>
  <c r="I261" i="18"/>
  <c r="BM261" i="18"/>
  <c r="AU261" i="18"/>
  <c r="AI262" i="18" s="1"/>
  <c r="H261" i="18"/>
  <c r="BL261" i="18"/>
  <c r="BO261" i="18"/>
  <c r="I261" i="17"/>
  <c r="BM261" i="17"/>
  <c r="BP261" i="17"/>
  <c r="AV261" i="17"/>
  <c r="AJ262" i="17" s="1"/>
  <c r="BC260" i="13"/>
  <c r="AV260" i="13"/>
  <c r="AY260" i="13" s="1"/>
  <c r="AI260" i="13"/>
  <c r="AR260" i="13" s="1"/>
  <c r="S260" i="13"/>
  <c r="AB261" i="13" s="1"/>
  <c r="M260" i="13"/>
  <c r="J471" i="7"/>
  <c r="K471" i="7"/>
  <c r="H471" i="7"/>
  <c r="G471" i="7"/>
  <c r="I471" i="7"/>
  <c r="I260" i="13"/>
  <c r="BP260" i="13"/>
  <c r="BM260" i="13"/>
  <c r="AX261" i="18" l="1"/>
  <c r="BA261" i="18" s="1"/>
  <c r="AX261" i="17"/>
  <c r="BA261" i="17" s="1"/>
  <c r="L471" i="20"/>
  <c r="G371" i="12" s="1"/>
  <c r="L471" i="19"/>
  <c r="G371" i="15" s="1"/>
  <c r="R261" i="17"/>
  <c r="AA262" i="17" s="1"/>
  <c r="L261" i="17"/>
  <c r="O261" i="17" s="1"/>
  <c r="Q261" i="18"/>
  <c r="Z262" i="18" s="1"/>
  <c r="K261" i="18"/>
  <c r="N261" i="18" s="1"/>
  <c r="BR261" i="18"/>
  <c r="BS262" i="18" s="1"/>
  <c r="S261" i="18"/>
  <c r="AB262" i="18" s="1"/>
  <c r="M261" i="18"/>
  <c r="P261" i="18" s="1"/>
  <c r="AY261" i="18"/>
  <c r="BB261" i="18" s="1"/>
  <c r="AZ261" i="18"/>
  <c r="BC261" i="18" s="1"/>
  <c r="Q261" i="17"/>
  <c r="Z262" i="17" s="1"/>
  <c r="BR261" i="17"/>
  <c r="BS262" i="17" s="1"/>
  <c r="K261" i="17"/>
  <c r="N261" i="17" s="1"/>
  <c r="R261" i="18"/>
  <c r="AA262" i="18" s="1"/>
  <c r="L261" i="18"/>
  <c r="O261" i="18" s="1"/>
  <c r="M261" i="17"/>
  <c r="P261" i="17" s="1"/>
  <c r="S261" i="17"/>
  <c r="AB262" i="17" s="1"/>
  <c r="AY261" i="17"/>
  <c r="BB261" i="17" s="1"/>
  <c r="AZ261" i="17"/>
  <c r="BC261" i="17" s="1"/>
  <c r="BW260" i="13"/>
  <c r="BB260" i="13"/>
  <c r="AU260" i="13"/>
  <c r="AX260" i="13" s="1"/>
  <c r="BL260" i="13"/>
  <c r="H260" i="13"/>
  <c r="BO260" i="13"/>
  <c r="L260" i="13"/>
  <c r="R260" i="13"/>
  <c r="AA261" i="13" s="1"/>
  <c r="L471" i="7"/>
  <c r="P260" i="13"/>
  <c r="F472" i="7" l="1"/>
  <c r="F472" i="19"/>
  <c r="BD261" i="18"/>
  <c r="BH262" i="18"/>
  <c r="BH262" i="17"/>
  <c r="G371" i="16"/>
  <c r="H371" i="16" s="1"/>
  <c r="I371" i="16" s="1"/>
  <c r="H371" i="15"/>
  <c r="I371" i="15" s="1"/>
  <c r="BV260" i="13"/>
  <c r="H371" i="12"/>
  <c r="I371" i="12" s="1"/>
  <c r="BA260" i="13"/>
  <c r="BD260" i="13" s="1"/>
  <c r="BD260" i="17" s="1"/>
  <c r="AK261" i="13"/>
  <c r="AT261" i="13" s="1"/>
  <c r="O260" i="13"/>
  <c r="K260" i="13"/>
  <c r="BR260" i="13"/>
  <c r="BS261" i="13" s="1"/>
  <c r="Q260" i="13"/>
  <c r="Z261" i="13" s="1"/>
  <c r="F471" i="20" s="1"/>
  <c r="BW261" i="18" l="1"/>
  <c r="AT262" i="18" s="1"/>
  <c r="BV261" i="18"/>
  <c r="AS262" i="18" s="1"/>
  <c r="BU261" i="18"/>
  <c r="AR262" i="18" s="1"/>
  <c r="BW261" i="17"/>
  <c r="AT262" i="17" s="1"/>
  <c r="BU261" i="17"/>
  <c r="AR262" i="17" s="1"/>
  <c r="BV261" i="17"/>
  <c r="AS262" i="17" s="1"/>
  <c r="J372" i="16"/>
  <c r="J372" i="15"/>
  <c r="BU260" i="13"/>
  <c r="J372" i="12"/>
  <c r="AW261" i="13"/>
  <c r="AZ261" i="13" s="1"/>
  <c r="AJ261" i="13"/>
  <c r="AS261" i="13" s="1"/>
  <c r="BQ261" i="13"/>
  <c r="BN261" i="13"/>
  <c r="J261" i="13"/>
  <c r="N260" i="13"/>
  <c r="BH261" i="13"/>
  <c r="I472" i="19" l="1"/>
  <c r="H472" i="19"/>
  <c r="G472" i="19"/>
  <c r="K472" i="19"/>
  <c r="J472" i="19"/>
  <c r="I472" i="20"/>
  <c r="K472" i="20"/>
  <c r="G472" i="20"/>
  <c r="J472" i="20"/>
  <c r="H472" i="20"/>
  <c r="H262" i="18"/>
  <c r="AU262" i="18"/>
  <c r="AI263" i="18" s="1"/>
  <c r="BO262" i="18"/>
  <c r="BL262" i="18"/>
  <c r="AW262" i="17"/>
  <c r="AK263" i="17" s="1"/>
  <c r="BN262" i="17"/>
  <c r="BQ262" i="17"/>
  <c r="J262" i="17"/>
  <c r="AU262" i="17"/>
  <c r="AI263" i="17" s="1"/>
  <c r="H262" i="17"/>
  <c r="BL262" i="17"/>
  <c r="BO262" i="17"/>
  <c r="I262" i="18"/>
  <c r="AV262" i="18"/>
  <c r="AJ263" i="18" s="1"/>
  <c r="BM262" i="18"/>
  <c r="BP262" i="18"/>
  <c r="BQ262" i="18"/>
  <c r="AW262" i="18"/>
  <c r="AK263" i="18" s="1"/>
  <c r="J262" i="18"/>
  <c r="BN262" i="18"/>
  <c r="BP262" i="17"/>
  <c r="I262" i="17"/>
  <c r="AV262" i="17"/>
  <c r="AJ263" i="17" s="1"/>
  <c r="BM262" i="17"/>
  <c r="BC261" i="13"/>
  <c r="AV261" i="13"/>
  <c r="AY261" i="13" s="1"/>
  <c r="AI261" i="13"/>
  <c r="AR261" i="13" s="1"/>
  <c r="H472" i="7"/>
  <c r="K472" i="7"/>
  <c r="J472" i="7"/>
  <c r="I472" i="7"/>
  <c r="G472" i="7"/>
  <c r="BM261" i="13"/>
  <c r="I261" i="13"/>
  <c r="BP261" i="13"/>
  <c r="M261" i="13"/>
  <c r="S261" i="13"/>
  <c r="AB262" i="13" s="1"/>
  <c r="AX262" i="18" l="1"/>
  <c r="BA262" i="18" s="1"/>
  <c r="L472" i="20"/>
  <c r="G372" i="12" s="1"/>
  <c r="AY262" i="17"/>
  <c r="BB262" i="17" s="1"/>
  <c r="AZ262" i="17"/>
  <c r="BC262" i="17" s="1"/>
  <c r="L472" i="19"/>
  <c r="G372" i="15" s="1"/>
  <c r="BR262" i="18"/>
  <c r="BS263" i="18" s="1"/>
  <c r="K262" i="18"/>
  <c r="N262" i="18" s="1"/>
  <c r="Q262" i="18"/>
  <c r="Z263" i="18" s="1"/>
  <c r="S262" i="17"/>
  <c r="AB263" i="17" s="1"/>
  <c r="M262" i="17"/>
  <c r="P262" i="17" s="1"/>
  <c r="AZ262" i="18"/>
  <c r="BC262" i="18" s="1"/>
  <c r="AY262" i="18"/>
  <c r="BB262" i="18" s="1"/>
  <c r="AX262" i="17"/>
  <c r="BA262" i="17" s="1"/>
  <c r="L262" i="17"/>
  <c r="O262" i="17" s="1"/>
  <c r="R262" i="17"/>
  <c r="AA263" i="17" s="1"/>
  <c r="S262" i="18"/>
  <c r="AB263" i="18" s="1"/>
  <c r="M262" i="18"/>
  <c r="P262" i="18" s="1"/>
  <c r="L262" i="18"/>
  <c r="O262" i="18" s="1"/>
  <c r="R262" i="18"/>
  <c r="AA263" i="18" s="1"/>
  <c r="Q262" i="17"/>
  <c r="Z263" i="17" s="1"/>
  <c r="BR262" i="17"/>
  <c r="BS263" i="17" s="1"/>
  <c r="K262" i="17"/>
  <c r="N262" i="17" s="1"/>
  <c r="BW261" i="13"/>
  <c r="BB261" i="13"/>
  <c r="AU261" i="13"/>
  <c r="AX261" i="13" s="1"/>
  <c r="P261" i="13"/>
  <c r="L472" i="7"/>
  <c r="R261" i="13"/>
  <c r="AA262" i="13" s="1"/>
  <c r="L261" i="13"/>
  <c r="BL261" i="13"/>
  <c r="H261" i="13"/>
  <c r="BO261" i="13"/>
  <c r="F473" i="7" l="1"/>
  <c r="F473" i="19"/>
  <c r="BD262" i="18"/>
  <c r="BH263" i="17"/>
  <c r="BH263" i="18"/>
  <c r="H372" i="12"/>
  <c r="I372" i="12" s="1"/>
  <c r="H372" i="15"/>
  <c r="I372" i="15" s="1"/>
  <c r="G372" i="16"/>
  <c r="H372" i="16" s="1"/>
  <c r="I372" i="16" s="1"/>
  <c r="BV261" i="13"/>
  <c r="BA261" i="13"/>
  <c r="BD261" i="13" s="1"/>
  <c r="BD261" i="17" s="1"/>
  <c r="AK262" i="13"/>
  <c r="AT262" i="13" s="1"/>
  <c r="O261" i="13"/>
  <c r="K261" i="13"/>
  <c r="BR261" i="13"/>
  <c r="BS262" i="13" s="1"/>
  <c r="Q261" i="13"/>
  <c r="Z262" i="13" s="1"/>
  <c r="F472" i="20" s="1"/>
  <c r="BU262" i="18" l="1"/>
  <c r="AR263" i="18" s="1"/>
  <c r="BV262" i="18"/>
  <c r="AS263" i="18" s="1"/>
  <c r="BW262" i="18"/>
  <c r="AT263" i="18" s="1"/>
  <c r="BU262" i="17"/>
  <c r="AR263" i="17" s="1"/>
  <c r="BV262" i="17"/>
  <c r="AS263" i="17" s="1"/>
  <c r="BW262" i="17"/>
  <c r="AT263" i="17" s="1"/>
  <c r="J373" i="15"/>
  <c r="J373" i="16"/>
  <c r="BU261" i="13"/>
  <c r="J373" i="12"/>
  <c r="AW262" i="13"/>
  <c r="AZ262" i="13" s="1"/>
  <c r="AJ262" i="13"/>
  <c r="AS262" i="13" s="1"/>
  <c r="J262" i="13"/>
  <c r="BQ262" i="13"/>
  <c r="BN262" i="13"/>
  <c r="N261" i="13"/>
  <c r="BH262" i="13"/>
  <c r="J473" i="20" l="1"/>
  <c r="K473" i="20"/>
  <c r="I473" i="20"/>
  <c r="G473" i="20"/>
  <c r="H473" i="20"/>
  <c r="I473" i="19"/>
  <c r="H473" i="19"/>
  <c r="J473" i="19"/>
  <c r="G473" i="19"/>
  <c r="K473" i="19"/>
  <c r="H263" i="17"/>
  <c r="BL263" i="17"/>
  <c r="AU263" i="17"/>
  <c r="AI264" i="17" s="1"/>
  <c r="BO263" i="17"/>
  <c r="J263" i="18"/>
  <c r="BN263" i="18"/>
  <c r="BQ263" i="18"/>
  <c r="AW263" i="18"/>
  <c r="AK264" i="18" s="1"/>
  <c r="AU263" i="18"/>
  <c r="AI264" i="18" s="1"/>
  <c r="H263" i="18"/>
  <c r="BO263" i="18"/>
  <c r="BL263" i="18"/>
  <c r="BQ263" i="17"/>
  <c r="J263" i="17"/>
  <c r="AW263" i="17"/>
  <c r="AK264" i="17" s="1"/>
  <c r="BN263" i="17"/>
  <c r="BP263" i="18"/>
  <c r="I263" i="18"/>
  <c r="AV263" i="18"/>
  <c r="AJ264" i="18" s="1"/>
  <c r="BM263" i="18"/>
  <c r="BP263" i="17"/>
  <c r="AV263" i="17"/>
  <c r="AJ264" i="17" s="1"/>
  <c r="I263" i="17"/>
  <c r="BM263" i="17"/>
  <c r="BC262" i="13"/>
  <c r="AV262" i="13"/>
  <c r="AY262" i="13" s="1"/>
  <c r="AI262" i="13"/>
  <c r="AR262" i="13" s="1"/>
  <c r="S262" i="13"/>
  <c r="AB263" i="13" s="1"/>
  <c r="M262" i="13"/>
  <c r="H473" i="7"/>
  <c r="J473" i="7"/>
  <c r="K473" i="7"/>
  <c r="G473" i="7"/>
  <c r="I473" i="7"/>
  <c r="I262" i="13"/>
  <c r="BP262" i="13"/>
  <c r="BM262" i="13"/>
  <c r="AX263" i="18" l="1"/>
  <c r="BA263" i="18" s="1"/>
  <c r="AX263" i="17"/>
  <c r="BA263" i="17" s="1"/>
  <c r="L473" i="20"/>
  <c r="G373" i="12" s="1"/>
  <c r="L473" i="19"/>
  <c r="G373" i="15" s="1"/>
  <c r="AY263" i="18"/>
  <c r="BB263" i="18" s="1"/>
  <c r="AY263" i="17"/>
  <c r="BB263" i="17" s="1"/>
  <c r="R263" i="18"/>
  <c r="AA264" i="18" s="1"/>
  <c r="L263" i="18"/>
  <c r="O263" i="18" s="1"/>
  <c r="S263" i="18"/>
  <c r="AB264" i="18" s="1"/>
  <c r="M263" i="18"/>
  <c r="P263" i="18" s="1"/>
  <c r="Q263" i="17"/>
  <c r="Z264" i="17" s="1"/>
  <c r="BR263" i="17"/>
  <c r="BS264" i="17" s="1"/>
  <c r="K263" i="17"/>
  <c r="N263" i="17" s="1"/>
  <c r="AZ263" i="18"/>
  <c r="BC263" i="18" s="1"/>
  <c r="S263" i="17"/>
  <c r="AB264" i="17" s="1"/>
  <c r="M263" i="17"/>
  <c r="P263" i="17" s="1"/>
  <c r="R263" i="17"/>
  <c r="AA264" i="17" s="1"/>
  <c r="L263" i="17"/>
  <c r="O263" i="17" s="1"/>
  <c r="BR263" i="18"/>
  <c r="BS264" i="18" s="1"/>
  <c r="K263" i="18"/>
  <c r="N263" i="18" s="1"/>
  <c r="Q263" i="18"/>
  <c r="Z264" i="18" s="1"/>
  <c r="AZ263" i="17"/>
  <c r="BC263" i="17" s="1"/>
  <c r="BW262" i="13"/>
  <c r="BB262" i="13"/>
  <c r="AU262" i="13"/>
  <c r="AX262" i="13" s="1"/>
  <c r="H262" i="13"/>
  <c r="BL262" i="13"/>
  <c r="BO262" i="13"/>
  <c r="R262" i="13"/>
  <c r="AA263" i="13" s="1"/>
  <c r="L262" i="13"/>
  <c r="P262" i="13"/>
  <c r="L473" i="7"/>
  <c r="F474" i="7" l="1"/>
  <c r="F474" i="19"/>
  <c r="BD263" i="18"/>
  <c r="BH264" i="18"/>
  <c r="BH264" i="17"/>
  <c r="G373" i="16"/>
  <c r="H373" i="16" s="1"/>
  <c r="I373" i="16" s="1"/>
  <c r="H373" i="15"/>
  <c r="I373" i="15" s="1"/>
  <c r="BV262" i="13"/>
  <c r="H373" i="12"/>
  <c r="I373" i="12" s="1"/>
  <c r="BA262" i="13"/>
  <c r="BD262" i="13" s="1"/>
  <c r="BD262" i="17" s="1"/>
  <c r="AK263" i="13"/>
  <c r="AT263" i="13" s="1"/>
  <c r="O262" i="13"/>
  <c r="K262" i="13"/>
  <c r="Q262" i="13"/>
  <c r="Z263" i="13" s="1"/>
  <c r="F473" i="20" s="1"/>
  <c r="BR262" i="13"/>
  <c r="BS263" i="13" s="1"/>
  <c r="BU263" i="18" l="1"/>
  <c r="AR264" i="18" s="1"/>
  <c r="BV263" i="18"/>
  <c r="AS264" i="18" s="1"/>
  <c r="BW263" i="18"/>
  <c r="AT264" i="18" s="1"/>
  <c r="BU263" i="17"/>
  <c r="AR264" i="17" s="1"/>
  <c r="BV263" i="17"/>
  <c r="AS264" i="17" s="1"/>
  <c r="BW263" i="17"/>
  <c r="AT264" i="17" s="1"/>
  <c r="J374" i="16"/>
  <c r="J374" i="15"/>
  <c r="BU262" i="13"/>
  <c r="J374" i="12"/>
  <c r="AW263" i="13"/>
  <c r="AZ263" i="13" s="1"/>
  <c r="AJ263" i="13"/>
  <c r="AS263" i="13" s="1"/>
  <c r="N262" i="13"/>
  <c r="BN263" i="13"/>
  <c r="J263" i="13"/>
  <c r="BQ263" i="13"/>
  <c r="BH263" i="13"/>
  <c r="H474" i="20" l="1"/>
  <c r="J474" i="20"/>
  <c r="G474" i="20"/>
  <c r="K474" i="20"/>
  <c r="I474" i="20"/>
  <c r="H474" i="19"/>
  <c r="K474" i="19"/>
  <c r="I474" i="19"/>
  <c r="J474" i="19"/>
  <c r="G474" i="19"/>
  <c r="H264" i="18"/>
  <c r="BL264" i="18"/>
  <c r="BO264" i="18"/>
  <c r="AU264" i="18"/>
  <c r="AI265" i="18" s="1"/>
  <c r="AU264" i="17"/>
  <c r="AI265" i="17" s="1"/>
  <c r="H264" i="17"/>
  <c r="BL264" i="17"/>
  <c r="BO264" i="17"/>
  <c r="BQ264" i="17"/>
  <c r="BN264" i="17"/>
  <c r="AW264" i="17"/>
  <c r="AK265" i="17" s="1"/>
  <c r="J264" i="17"/>
  <c r="BP264" i="18"/>
  <c r="AV264" i="18"/>
  <c r="AJ265" i="18" s="1"/>
  <c r="I264" i="18"/>
  <c r="BM264" i="18"/>
  <c r="J264" i="18"/>
  <c r="AW264" i="18"/>
  <c r="AK265" i="18" s="1"/>
  <c r="BN264" i="18"/>
  <c r="BQ264" i="18"/>
  <c r="BM264" i="17"/>
  <c r="BP264" i="17"/>
  <c r="AV264" i="17"/>
  <c r="AJ265" i="17" s="1"/>
  <c r="I264" i="17"/>
  <c r="BC263" i="13"/>
  <c r="AV263" i="13"/>
  <c r="AY263" i="13" s="1"/>
  <c r="AI263" i="13"/>
  <c r="AR263" i="13" s="1"/>
  <c r="M263" i="13"/>
  <c r="S263" i="13"/>
  <c r="AB264" i="13" s="1"/>
  <c r="BP263" i="13"/>
  <c r="I263" i="13"/>
  <c r="BM263" i="13"/>
  <c r="H474" i="7"/>
  <c r="J474" i="7"/>
  <c r="I474" i="7"/>
  <c r="G474" i="7"/>
  <c r="K474" i="7"/>
  <c r="AX264" i="17" l="1"/>
  <c r="BA264" i="17" s="1"/>
  <c r="AY264" i="17"/>
  <c r="BB264" i="17" s="1"/>
  <c r="AX264" i="18"/>
  <c r="BA264" i="18" s="1"/>
  <c r="L474" i="19"/>
  <c r="G374" i="15" s="1"/>
  <c r="L474" i="20"/>
  <c r="G374" i="12" s="1"/>
  <c r="AZ264" i="18"/>
  <c r="BC264" i="18" s="1"/>
  <c r="AY264" i="18"/>
  <c r="BB264" i="18" s="1"/>
  <c r="L264" i="17"/>
  <c r="O264" i="17" s="1"/>
  <c r="R264" i="17"/>
  <c r="AA265" i="17" s="1"/>
  <c r="Q264" i="18"/>
  <c r="Z265" i="18" s="1"/>
  <c r="K264" i="18"/>
  <c r="N264" i="18" s="1"/>
  <c r="BR264" i="18"/>
  <c r="BS265" i="18" s="1"/>
  <c r="L264" i="18"/>
  <c r="O264" i="18" s="1"/>
  <c r="R264" i="18"/>
  <c r="AA265" i="18" s="1"/>
  <c r="S264" i="17"/>
  <c r="AB265" i="17" s="1"/>
  <c r="M264" i="17"/>
  <c r="P264" i="17" s="1"/>
  <c r="BR264" i="17"/>
  <c r="BS265" i="17" s="1"/>
  <c r="Q264" i="17"/>
  <c r="Z265" i="17" s="1"/>
  <c r="K264" i="17"/>
  <c r="N264" i="17" s="1"/>
  <c r="S264" i="18"/>
  <c r="AB265" i="18" s="1"/>
  <c r="M264" i="18"/>
  <c r="P264" i="18" s="1"/>
  <c r="AZ264" i="17"/>
  <c r="BC264" i="17" s="1"/>
  <c r="BW263" i="13"/>
  <c r="BB263" i="13"/>
  <c r="AU263" i="13"/>
  <c r="AX263" i="13" s="1"/>
  <c r="BL263" i="13"/>
  <c r="BO263" i="13"/>
  <c r="H263" i="13"/>
  <c r="L263" i="13"/>
  <c r="R263" i="13"/>
  <c r="AA264" i="13" s="1"/>
  <c r="P263" i="13"/>
  <c r="L474" i="7"/>
  <c r="F475" i="19" l="1"/>
  <c r="F475" i="7"/>
  <c r="BD264" i="18"/>
  <c r="BH265" i="17"/>
  <c r="BH265" i="18"/>
  <c r="H374" i="12"/>
  <c r="I374" i="12" s="1"/>
  <c r="G374" i="16"/>
  <c r="H374" i="16" s="1"/>
  <c r="I374" i="16" s="1"/>
  <c r="H374" i="15"/>
  <c r="I374" i="15" s="1"/>
  <c r="BV263" i="13"/>
  <c r="BA263" i="13"/>
  <c r="BD263" i="13" s="1"/>
  <c r="BD263" i="17" s="1"/>
  <c r="AK264" i="13"/>
  <c r="AT264" i="13" s="1"/>
  <c r="O263" i="13"/>
  <c r="BR263" i="13"/>
  <c r="BS264" i="13" s="1"/>
  <c r="K263" i="13"/>
  <c r="Q263" i="13"/>
  <c r="Z264" i="13" s="1"/>
  <c r="F474" i="20" s="1"/>
  <c r="BV264" i="18" l="1"/>
  <c r="AS265" i="18" s="1"/>
  <c r="BW264" i="18"/>
  <c r="AT265" i="18" s="1"/>
  <c r="BU264" i="18"/>
  <c r="AR265" i="18" s="1"/>
  <c r="BV264" i="17"/>
  <c r="AS265" i="17" s="1"/>
  <c r="BW264" i="17"/>
  <c r="AT265" i="17" s="1"/>
  <c r="BU264" i="17"/>
  <c r="AR265" i="17" s="1"/>
  <c r="J375" i="15"/>
  <c r="J375" i="16"/>
  <c r="BU263" i="13"/>
  <c r="J375" i="12"/>
  <c r="AW264" i="13"/>
  <c r="AZ264" i="13" s="1"/>
  <c r="AJ264" i="13"/>
  <c r="AS264" i="13" s="1"/>
  <c r="N263" i="13"/>
  <c r="BQ264" i="13"/>
  <c r="J264" i="13"/>
  <c r="BN264" i="13"/>
  <c r="BH264" i="13"/>
  <c r="G475" i="19" l="1"/>
  <c r="K475" i="19"/>
  <c r="I475" i="19"/>
  <c r="H475" i="19"/>
  <c r="J475" i="19"/>
  <c r="H475" i="20"/>
  <c r="I475" i="20"/>
  <c r="K475" i="20"/>
  <c r="G475" i="20"/>
  <c r="J475" i="20"/>
  <c r="BQ265" i="18"/>
  <c r="AW265" i="18"/>
  <c r="AK266" i="18" s="1"/>
  <c r="J265" i="18"/>
  <c r="BN265" i="18"/>
  <c r="BO265" i="18"/>
  <c r="H265" i="18"/>
  <c r="AU265" i="18"/>
  <c r="AI266" i="18" s="1"/>
  <c r="BL265" i="18"/>
  <c r="AW265" i="17"/>
  <c r="AK266" i="17" s="1"/>
  <c r="BN265" i="17"/>
  <c r="BQ265" i="17"/>
  <c r="J265" i="17"/>
  <c r="AU265" i="17"/>
  <c r="AI266" i="17" s="1"/>
  <c r="BL265" i="17"/>
  <c r="BO265" i="17"/>
  <c r="H265" i="17"/>
  <c r="BP265" i="17"/>
  <c r="AV265" i="17"/>
  <c r="AJ266" i="17" s="1"/>
  <c r="I265" i="17"/>
  <c r="BM265" i="17"/>
  <c r="AV265" i="18"/>
  <c r="AJ266" i="18" s="1"/>
  <c r="I265" i="18"/>
  <c r="BM265" i="18"/>
  <c r="BP265" i="18"/>
  <c r="BC264" i="13"/>
  <c r="AV264" i="13"/>
  <c r="AY264" i="13" s="1"/>
  <c r="AI264" i="13"/>
  <c r="AR264" i="13" s="1"/>
  <c r="I475" i="7"/>
  <c r="G475" i="7"/>
  <c r="H475" i="7"/>
  <c r="J475" i="7"/>
  <c r="K475" i="7"/>
  <c r="BP264" i="13"/>
  <c r="BM264" i="13"/>
  <c r="I264" i="13"/>
  <c r="S264" i="13"/>
  <c r="AB265" i="13" s="1"/>
  <c r="M264" i="13"/>
  <c r="AY265" i="18" l="1"/>
  <c r="BB265" i="18" s="1"/>
  <c r="AX265" i="17"/>
  <c r="BA265" i="17" s="1"/>
  <c r="AZ265" i="18"/>
  <c r="BC265" i="18" s="1"/>
  <c r="AX265" i="18"/>
  <c r="BA265" i="18" s="1"/>
  <c r="L475" i="19"/>
  <c r="G375" i="15" s="1"/>
  <c r="L475" i="20"/>
  <c r="G375" i="12" s="1"/>
  <c r="AZ265" i="17"/>
  <c r="BC265" i="17" s="1"/>
  <c r="R265" i="18"/>
  <c r="AA266" i="18" s="1"/>
  <c r="L265" i="18"/>
  <c r="O265" i="18" s="1"/>
  <c r="L265" i="17"/>
  <c r="O265" i="17" s="1"/>
  <c r="R265" i="17"/>
  <c r="AA266" i="17" s="1"/>
  <c r="Q265" i="17"/>
  <c r="Z266" i="17" s="1"/>
  <c r="BR265" i="17"/>
  <c r="BS266" i="17" s="1"/>
  <c r="K265" i="17"/>
  <c r="N265" i="17" s="1"/>
  <c r="S265" i="17"/>
  <c r="AB266" i="17" s="1"/>
  <c r="M265" i="17"/>
  <c r="P265" i="17" s="1"/>
  <c r="BR265" i="18"/>
  <c r="BS266" i="18" s="1"/>
  <c r="Q265" i="18"/>
  <c r="Z266" i="18" s="1"/>
  <c r="K265" i="18"/>
  <c r="N265" i="18" s="1"/>
  <c r="M265" i="18"/>
  <c r="P265" i="18" s="1"/>
  <c r="S265" i="18"/>
  <c r="AB266" i="18" s="1"/>
  <c r="AY265" i="17"/>
  <c r="BB265" i="17" s="1"/>
  <c r="BW264" i="13"/>
  <c r="BB264" i="13"/>
  <c r="AU264" i="13"/>
  <c r="AX264" i="13" s="1"/>
  <c r="P264" i="13"/>
  <c r="L475" i="7"/>
  <c r="R264" i="13"/>
  <c r="AA265" i="13" s="1"/>
  <c r="L264" i="13"/>
  <c r="BL264" i="13"/>
  <c r="H264" i="13"/>
  <c r="BO264" i="13"/>
  <c r="F476" i="19" l="1"/>
  <c r="F476" i="7"/>
  <c r="BD265" i="18"/>
  <c r="BH266" i="17"/>
  <c r="BH266" i="18"/>
  <c r="H375" i="12"/>
  <c r="I375" i="12" s="1"/>
  <c r="G375" i="16"/>
  <c r="H375" i="16" s="1"/>
  <c r="I375" i="16" s="1"/>
  <c r="H375" i="15"/>
  <c r="I375" i="15" s="1"/>
  <c r="BV264" i="13"/>
  <c r="BA264" i="13"/>
  <c r="BD264" i="13" s="1"/>
  <c r="BD264" i="17" s="1"/>
  <c r="AK265" i="13"/>
  <c r="AT265" i="13" s="1"/>
  <c r="O264" i="13"/>
  <c r="Q264" i="13"/>
  <c r="Z265" i="13" s="1"/>
  <c r="F475" i="20" s="1"/>
  <c r="K264" i="13"/>
  <c r="BR264" i="13"/>
  <c r="BS265" i="13" s="1"/>
  <c r="BW265" i="18" l="1"/>
  <c r="AT266" i="18" s="1"/>
  <c r="BU265" i="18"/>
  <c r="AR266" i="18" s="1"/>
  <c r="BV265" i="18"/>
  <c r="AS266" i="18" s="1"/>
  <c r="BW265" i="17"/>
  <c r="AT266" i="17" s="1"/>
  <c r="BU265" i="17"/>
  <c r="AR266" i="17" s="1"/>
  <c r="BV265" i="17"/>
  <c r="AS266" i="17" s="1"/>
  <c r="J376" i="16"/>
  <c r="J376" i="15"/>
  <c r="BU264" i="13"/>
  <c r="J376" i="12"/>
  <c r="AW265" i="13"/>
  <c r="AZ265" i="13" s="1"/>
  <c r="AJ265" i="13"/>
  <c r="AS265" i="13" s="1"/>
  <c r="N264" i="13"/>
  <c r="BN265" i="13"/>
  <c r="J265" i="13"/>
  <c r="BQ265" i="13"/>
  <c r="BH265" i="13"/>
  <c r="K476" i="20" l="1"/>
  <c r="J476" i="20"/>
  <c r="I476" i="20"/>
  <c r="H476" i="20"/>
  <c r="G476" i="20"/>
  <c r="H476" i="19"/>
  <c r="K476" i="19"/>
  <c r="G476" i="19"/>
  <c r="I476" i="19"/>
  <c r="J476" i="19"/>
  <c r="H266" i="18"/>
  <c r="AU266" i="18"/>
  <c r="AI267" i="18" s="1"/>
  <c r="BO266" i="18"/>
  <c r="BL266" i="18"/>
  <c r="BQ266" i="18"/>
  <c r="AW266" i="18"/>
  <c r="AK267" i="18" s="1"/>
  <c r="J266" i="18"/>
  <c r="BN266" i="18"/>
  <c r="H266" i="17"/>
  <c r="BL266" i="17"/>
  <c r="BO266" i="17"/>
  <c r="AU266" i="17"/>
  <c r="AI267" i="17" s="1"/>
  <c r="BP266" i="18"/>
  <c r="AV266" i="18"/>
  <c r="AJ267" i="18" s="1"/>
  <c r="I266" i="18"/>
  <c r="BM266" i="18"/>
  <c r="AW266" i="17"/>
  <c r="AK267" i="17" s="1"/>
  <c r="BN266" i="17"/>
  <c r="BQ266" i="17"/>
  <c r="J266" i="17"/>
  <c r="I266" i="17"/>
  <c r="BM266" i="17"/>
  <c r="BP266" i="17"/>
  <c r="AV266" i="17"/>
  <c r="AJ267" i="17" s="1"/>
  <c r="BC265" i="13"/>
  <c r="AV265" i="13"/>
  <c r="AY265" i="13" s="1"/>
  <c r="AI265" i="13"/>
  <c r="AR265" i="13" s="1"/>
  <c r="I265" i="13"/>
  <c r="BP265" i="13"/>
  <c r="BM265" i="13"/>
  <c r="M265" i="13"/>
  <c r="S265" i="13"/>
  <c r="AB266" i="13" s="1"/>
  <c r="K476" i="7"/>
  <c r="I476" i="7"/>
  <c r="H476" i="7"/>
  <c r="G476" i="7"/>
  <c r="J476" i="7"/>
  <c r="L476" i="19" l="1"/>
  <c r="G376" i="15" s="1"/>
  <c r="L476" i="20"/>
  <c r="G376" i="12" s="1"/>
  <c r="AX266" i="17"/>
  <c r="BA266" i="17" s="1"/>
  <c r="S266" i="17"/>
  <c r="AB267" i="17" s="1"/>
  <c r="M266" i="17"/>
  <c r="P266" i="17" s="1"/>
  <c r="S266" i="18"/>
  <c r="AB267" i="18" s="1"/>
  <c r="M266" i="18"/>
  <c r="P266" i="18" s="1"/>
  <c r="BR266" i="18"/>
  <c r="BS267" i="18" s="1"/>
  <c r="K266" i="18"/>
  <c r="N266" i="18" s="1"/>
  <c r="Q266" i="18"/>
  <c r="Z267" i="18" s="1"/>
  <c r="AY266" i="17"/>
  <c r="BB266" i="17" s="1"/>
  <c r="AZ266" i="17"/>
  <c r="BC266" i="17" s="1"/>
  <c r="AX266" i="18"/>
  <c r="BA266" i="18" s="1"/>
  <c r="R266" i="18"/>
  <c r="AA267" i="18" s="1"/>
  <c r="L266" i="18"/>
  <c r="O266" i="18" s="1"/>
  <c r="BR266" i="17"/>
  <c r="BS267" i="17" s="1"/>
  <c r="K266" i="17"/>
  <c r="N266" i="17" s="1"/>
  <c r="Q266" i="17"/>
  <c r="Z267" i="17" s="1"/>
  <c r="R266" i="17"/>
  <c r="AA267" i="17" s="1"/>
  <c r="L266" i="17"/>
  <c r="O266" i="17" s="1"/>
  <c r="AY266" i="18"/>
  <c r="BB266" i="18" s="1"/>
  <c r="AZ266" i="18"/>
  <c r="BC266" i="18" s="1"/>
  <c r="BW265" i="13"/>
  <c r="BB265" i="13"/>
  <c r="AU265" i="13"/>
  <c r="AX265" i="13" s="1"/>
  <c r="L265" i="13"/>
  <c r="R265" i="13"/>
  <c r="AA266" i="13" s="1"/>
  <c r="BO265" i="13"/>
  <c r="BL265" i="13"/>
  <c r="H265" i="13"/>
  <c r="P265" i="13"/>
  <c r="L476" i="7"/>
  <c r="F477" i="19" l="1"/>
  <c r="F477" i="7"/>
  <c r="BD266" i="18"/>
  <c r="BH267" i="17"/>
  <c r="BH267" i="18"/>
  <c r="H376" i="15"/>
  <c r="I376" i="15" s="1"/>
  <c r="G376" i="16"/>
  <c r="H376" i="16" s="1"/>
  <c r="I376" i="16" s="1"/>
  <c r="BV265" i="13"/>
  <c r="H376" i="12"/>
  <c r="I376" i="12" s="1"/>
  <c r="BA265" i="13"/>
  <c r="BD265" i="13" s="1"/>
  <c r="BD265" i="17" s="1"/>
  <c r="AK266" i="13"/>
  <c r="AT266" i="13" s="1"/>
  <c r="O265" i="13"/>
  <c r="K265" i="13"/>
  <c r="BR265" i="13"/>
  <c r="BS266" i="13" s="1"/>
  <c r="Q265" i="13"/>
  <c r="Z266" i="13" s="1"/>
  <c r="F476" i="20" s="1"/>
  <c r="BU266" i="18" l="1"/>
  <c r="AR267" i="18" s="1"/>
  <c r="BW266" i="18"/>
  <c r="AT267" i="18" s="1"/>
  <c r="BV266" i="18"/>
  <c r="AS267" i="18" s="1"/>
  <c r="BU266" i="17"/>
  <c r="AR267" i="17" s="1"/>
  <c r="BV266" i="17"/>
  <c r="AS267" i="17" s="1"/>
  <c r="BW266" i="17"/>
  <c r="AT267" i="17" s="1"/>
  <c r="J377" i="16"/>
  <c r="J377" i="15"/>
  <c r="BU265" i="13"/>
  <c r="J377" i="12"/>
  <c r="AW266" i="13"/>
  <c r="AZ266" i="13" s="1"/>
  <c r="AJ266" i="13"/>
  <c r="AS266" i="13" s="1"/>
  <c r="BQ266" i="13"/>
  <c r="BN266" i="13"/>
  <c r="J266" i="13"/>
  <c r="N265" i="13"/>
  <c r="BH266" i="13"/>
  <c r="G477" i="20" l="1"/>
  <c r="I477" i="20"/>
  <c r="H477" i="20"/>
  <c r="K477" i="20"/>
  <c r="J477" i="20"/>
  <c r="I477" i="19"/>
  <c r="H477" i="19"/>
  <c r="G477" i="19"/>
  <c r="K477" i="19"/>
  <c r="J477" i="19"/>
  <c r="AW267" i="18"/>
  <c r="AK268" i="18" s="1"/>
  <c r="BN267" i="18"/>
  <c r="BQ267" i="18"/>
  <c r="J267" i="18"/>
  <c r="AU267" i="17"/>
  <c r="AI268" i="17" s="1"/>
  <c r="BL267" i="17"/>
  <c r="BO267" i="17"/>
  <c r="H267" i="17"/>
  <c r="BQ267" i="17"/>
  <c r="AW267" i="17"/>
  <c r="AK268" i="17" s="1"/>
  <c r="J267" i="17"/>
  <c r="BN267" i="17"/>
  <c r="AU267" i="18"/>
  <c r="AI268" i="18" s="1"/>
  <c r="H267" i="18"/>
  <c r="BL267" i="18"/>
  <c r="BO267" i="18"/>
  <c r="BP267" i="18"/>
  <c r="I267" i="18"/>
  <c r="AV267" i="18"/>
  <c r="AJ268" i="18" s="1"/>
  <c r="BM267" i="18"/>
  <c r="BM267" i="17"/>
  <c r="BP267" i="17"/>
  <c r="AV267" i="17"/>
  <c r="AJ268" i="17" s="1"/>
  <c r="I267" i="17"/>
  <c r="BC266" i="13"/>
  <c r="AV266" i="13"/>
  <c r="AY266" i="13" s="1"/>
  <c r="AI266" i="13"/>
  <c r="AR266" i="13" s="1"/>
  <c r="J477" i="7"/>
  <c r="I477" i="7"/>
  <c r="G477" i="7"/>
  <c r="H477" i="7"/>
  <c r="K477" i="7"/>
  <c r="BP266" i="13"/>
  <c r="BM266" i="13"/>
  <c r="I266" i="13"/>
  <c r="M266" i="13"/>
  <c r="S266" i="13"/>
  <c r="AB267" i="13" s="1"/>
  <c r="AX267" i="17" l="1"/>
  <c r="BA267" i="17" s="1"/>
  <c r="AZ267" i="18"/>
  <c r="BC267" i="18" s="1"/>
  <c r="AX267" i="18"/>
  <c r="BA267" i="18" s="1"/>
  <c r="L477" i="19"/>
  <c r="G377" i="15" s="1"/>
  <c r="L477" i="20"/>
  <c r="G377" i="12" s="1"/>
  <c r="AY267" i="18"/>
  <c r="BB267" i="18" s="1"/>
  <c r="AZ267" i="17"/>
  <c r="BC267" i="17" s="1"/>
  <c r="R267" i="17"/>
  <c r="AA268" i="17" s="1"/>
  <c r="L267" i="17"/>
  <c r="O267" i="17" s="1"/>
  <c r="BR267" i="18"/>
  <c r="BS268" i="18" s="1"/>
  <c r="K267" i="18"/>
  <c r="N267" i="18" s="1"/>
  <c r="Q267" i="18"/>
  <c r="Z268" i="18" s="1"/>
  <c r="S267" i="17"/>
  <c r="AB268" i="17" s="1"/>
  <c r="M267" i="17"/>
  <c r="P267" i="17" s="1"/>
  <c r="BR267" i="17"/>
  <c r="BS268" i="17" s="1"/>
  <c r="K267" i="17"/>
  <c r="N267" i="17" s="1"/>
  <c r="Q267" i="17"/>
  <c r="Z268" i="17" s="1"/>
  <c r="R267" i="18"/>
  <c r="AA268" i="18" s="1"/>
  <c r="L267" i="18"/>
  <c r="O267" i="18" s="1"/>
  <c r="AY267" i="17"/>
  <c r="BB267" i="17" s="1"/>
  <c r="S267" i="18"/>
  <c r="AB268" i="18" s="1"/>
  <c r="M267" i="18"/>
  <c r="P267" i="18" s="1"/>
  <c r="BW266" i="13"/>
  <c r="BB266" i="13"/>
  <c r="AU266" i="13"/>
  <c r="AX266" i="13" s="1"/>
  <c r="P266" i="13"/>
  <c r="R266" i="13"/>
  <c r="AA267" i="13" s="1"/>
  <c r="L266" i="13"/>
  <c r="L477" i="7"/>
  <c r="H266" i="13"/>
  <c r="BO266" i="13"/>
  <c r="BL266" i="13"/>
  <c r="F478" i="19" l="1"/>
  <c r="F478" i="7"/>
  <c r="BD267" i="18"/>
  <c r="BH268" i="18"/>
  <c r="BH268" i="17"/>
  <c r="H377" i="12"/>
  <c r="I377" i="12" s="1"/>
  <c r="G377" i="16"/>
  <c r="H377" i="16" s="1"/>
  <c r="I377" i="16" s="1"/>
  <c r="H377" i="15"/>
  <c r="I377" i="15" s="1"/>
  <c r="BV266" i="13"/>
  <c r="BA266" i="13"/>
  <c r="BD266" i="13" s="1"/>
  <c r="BD266" i="17" s="1"/>
  <c r="AK267" i="13"/>
  <c r="AT267" i="13" s="1"/>
  <c r="O266" i="13"/>
  <c r="BR266" i="13"/>
  <c r="BS267" i="13" s="1"/>
  <c r="K266" i="13"/>
  <c r="Q266" i="13"/>
  <c r="Z267" i="13" s="1"/>
  <c r="F477" i="20" s="1"/>
  <c r="BU267" i="18" l="1"/>
  <c r="AR268" i="18" s="1"/>
  <c r="BV267" i="18"/>
  <c r="AS268" i="18" s="1"/>
  <c r="BW267" i="18"/>
  <c r="AT268" i="18" s="1"/>
  <c r="BU267" i="17"/>
  <c r="AR268" i="17" s="1"/>
  <c r="BV267" i="17"/>
  <c r="AS268" i="17" s="1"/>
  <c r="BW267" i="17"/>
  <c r="AT268" i="17" s="1"/>
  <c r="J378" i="16"/>
  <c r="J378" i="15"/>
  <c r="BU266" i="13"/>
  <c r="J378" i="12"/>
  <c r="AW267" i="13"/>
  <c r="AZ267" i="13" s="1"/>
  <c r="AJ267" i="13"/>
  <c r="AS267" i="13" s="1"/>
  <c r="J267" i="13"/>
  <c r="BQ267" i="13"/>
  <c r="BN267" i="13"/>
  <c r="BH267" i="13"/>
  <c r="N266" i="13"/>
  <c r="J478" i="19" l="1"/>
  <c r="I478" i="19"/>
  <c r="H478" i="19"/>
  <c r="K478" i="19"/>
  <c r="G478" i="19"/>
  <c r="G478" i="20"/>
  <c r="I478" i="20"/>
  <c r="J478" i="20"/>
  <c r="H478" i="20"/>
  <c r="K478" i="20"/>
  <c r="BO268" i="17"/>
  <c r="H268" i="17"/>
  <c r="BL268" i="17"/>
  <c r="AU268" i="17"/>
  <c r="AI269" i="17" s="1"/>
  <c r="J268" i="18"/>
  <c r="AW268" i="18"/>
  <c r="AK269" i="18" s="1"/>
  <c r="BQ268" i="18"/>
  <c r="BN268" i="18"/>
  <c r="AU268" i="18"/>
  <c r="AI269" i="18" s="1"/>
  <c r="H268" i="18"/>
  <c r="BL268" i="18"/>
  <c r="BO268" i="18"/>
  <c r="AW268" i="17"/>
  <c r="AK269" i="17" s="1"/>
  <c r="BQ268" i="17"/>
  <c r="J268" i="17"/>
  <c r="BN268" i="17"/>
  <c r="AV268" i="18"/>
  <c r="AJ269" i="18" s="1"/>
  <c r="I268" i="18"/>
  <c r="BM268" i="18"/>
  <c r="BP268" i="18"/>
  <c r="BM268" i="17"/>
  <c r="BP268" i="17"/>
  <c r="AV268" i="17"/>
  <c r="AJ269" i="17" s="1"/>
  <c r="I268" i="17"/>
  <c r="BC267" i="13"/>
  <c r="AV267" i="13"/>
  <c r="AY267" i="13" s="1"/>
  <c r="AI267" i="13"/>
  <c r="AR267" i="13" s="1"/>
  <c r="I267" i="13"/>
  <c r="BP267" i="13"/>
  <c r="BM267" i="13"/>
  <c r="S267" i="13"/>
  <c r="AB268" i="13" s="1"/>
  <c r="M267" i="13"/>
  <c r="J478" i="7"/>
  <c r="G478" i="7"/>
  <c r="H478" i="7"/>
  <c r="I478" i="7"/>
  <c r="K478" i="7"/>
  <c r="AY268" i="18" l="1"/>
  <c r="BB268" i="18" s="1"/>
  <c r="AY268" i="17"/>
  <c r="BB268" i="17" s="1"/>
  <c r="AX268" i="18"/>
  <c r="BA268" i="18" s="1"/>
  <c r="AZ268" i="18"/>
  <c r="BC268" i="18" s="1"/>
  <c r="AZ268" i="17"/>
  <c r="BC268" i="17" s="1"/>
  <c r="L478" i="19"/>
  <c r="G378" i="15" s="1"/>
  <c r="L478" i="20"/>
  <c r="G378" i="12" s="1"/>
  <c r="R268" i="17"/>
  <c r="AA269" i="17" s="1"/>
  <c r="L268" i="17"/>
  <c r="O268" i="17" s="1"/>
  <c r="Q268" i="17"/>
  <c r="Z269" i="17" s="1"/>
  <c r="BR268" i="17"/>
  <c r="BS269" i="17" s="1"/>
  <c r="K268" i="17"/>
  <c r="N268" i="17" s="1"/>
  <c r="S268" i="17"/>
  <c r="AB269" i="17" s="1"/>
  <c r="M268" i="17"/>
  <c r="P268" i="17" s="1"/>
  <c r="R268" i="18"/>
  <c r="AA269" i="18" s="1"/>
  <c r="L268" i="18"/>
  <c r="O268" i="18" s="1"/>
  <c r="M268" i="18"/>
  <c r="P268" i="18" s="1"/>
  <c r="S268" i="18"/>
  <c r="AB269" i="18" s="1"/>
  <c r="Q268" i="18"/>
  <c r="Z269" i="18" s="1"/>
  <c r="K268" i="18"/>
  <c r="N268" i="18" s="1"/>
  <c r="BR268" i="18"/>
  <c r="BS269" i="18" s="1"/>
  <c r="AX268" i="17"/>
  <c r="BA268" i="17" s="1"/>
  <c r="BW267" i="13"/>
  <c r="BB267" i="13"/>
  <c r="AU267" i="13"/>
  <c r="AX267" i="13" s="1"/>
  <c r="P267" i="13"/>
  <c r="R267" i="13"/>
  <c r="AA268" i="13" s="1"/>
  <c r="L267" i="13"/>
  <c r="L478" i="7"/>
  <c r="BO267" i="13"/>
  <c r="BL267" i="13"/>
  <c r="H267" i="13"/>
  <c r="F479" i="7" l="1"/>
  <c r="F479" i="19"/>
  <c r="BD268" i="18"/>
  <c r="BH269" i="18"/>
  <c r="BH269" i="17"/>
  <c r="G378" i="16"/>
  <c r="H378" i="16" s="1"/>
  <c r="I378" i="16" s="1"/>
  <c r="H378" i="15"/>
  <c r="I378" i="15" s="1"/>
  <c r="BV267" i="13"/>
  <c r="H378" i="12"/>
  <c r="I378" i="12" s="1"/>
  <c r="BA267" i="13"/>
  <c r="BD267" i="13" s="1"/>
  <c r="BD267" i="17" s="1"/>
  <c r="AK268" i="13"/>
  <c r="AT268" i="13" s="1"/>
  <c r="O267" i="13"/>
  <c r="BR267" i="13"/>
  <c r="BS268" i="13" s="1"/>
  <c r="Q267" i="13"/>
  <c r="Z268" i="13" s="1"/>
  <c r="F478" i="20" s="1"/>
  <c r="K267" i="13"/>
  <c r="BV268" i="18" l="1"/>
  <c r="AS269" i="18" s="1"/>
  <c r="BW268" i="18"/>
  <c r="AT269" i="18" s="1"/>
  <c r="BU268" i="18"/>
  <c r="AR269" i="18" s="1"/>
  <c r="BV268" i="17"/>
  <c r="AS269" i="17" s="1"/>
  <c r="BW268" i="17"/>
  <c r="AT269" i="17" s="1"/>
  <c r="BU268" i="17"/>
  <c r="AR269" i="17" s="1"/>
  <c r="J379" i="16"/>
  <c r="J379" i="15"/>
  <c r="BU267" i="13"/>
  <c r="J379" i="12"/>
  <c r="AW268" i="13"/>
  <c r="AZ268" i="13" s="1"/>
  <c r="AJ268" i="13"/>
  <c r="AS268" i="13" s="1"/>
  <c r="BN268" i="13"/>
  <c r="BQ268" i="13"/>
  <c r="J268" i="13"/>
  <c r="N267" i="13"/>
  <c r="BH268" i="13"/>
  <c r="J479" i="20" l="1"/>
  <c r="H479" i="20"/>
  <c r="K479" i="20"/>
  <c r="I479" i="20"/>
  <c r="G479" i="20"/>
  <c r="I479" i="19"/>
  <c r="H479" i="19"/>
  <c r="K479" i="19"/>
  <c r="J479" i="19"/>
  <c r="G479" i="19"/>
  <c r="H269" i="18"/>
  <c r="BL269" i="18"/>
  <c r="BO269" i="18"/>
  <c r="AU269" i="18"/>
  <c r="AI270" i="18" s="1"/>
  <c r="J269" i="18"/>
  <c r="BN269" i="18"/>
  <c r="BQ269" i="18"/>
  <c r="AW269" i="18"/>
  <c r="AK270" i="18" s="1"/>
  <c r="AU269" i="17"/>
  <c r="AI270" i="17" s="1"/>
  <c r="H269" i="17"/>
  <c r="BL269" i="17"/>
  <c r="BO269" i="17"/>
  <c r="I269" i="18"/>
  <c r="BM269" i="18"/>
  <c r="BP269" i="18"/>
  <c r="AV269" i="18"/>
  <c r="AJ270" i="18" s="1"/>
  <c r="BN269" i="17"/>
  <c r="BQ269" i="17"/>
  <c r="J269" i="17"/>
  <c r="AW269" i="17"/>
  <c r="AK270" i="17" s="1"/>
  <c r="BP269" i="17"/>
  <c r="I269" i="17"/>
  <c r="AV269" i="17"/>
  <c r="AJ270" i="17" s="1"/>
  <c r="BM269" i="17"/>
  <c r="BC268" i="13"/>
  <c r="AV268" i="13"/>
  <c r="AY268" i="13" s="1"/>
  <c r="AI268" i="13"/>
  <c r="AR268" i="13" s="1"/>
  <c r="I268" i="13"/>
  <c r="BP268" i="13"/>
  <c r="BM268" i="13"/>
  <c r="M268" i="13"/>
  <c r="S268" i="13"/>
  <c r="AB269" i="13" s="1"/>
  <c r="H479" i="7"/>
  <c r="J479" i="7"/>
  <c r="K479" i="7"/>
  <c r="I479" i="7"/>
  <c r="G479" i="7"/>
  <c r="AX269" i="17" l="1"/>
  <c r="BA269" i="17" s="1"/>
  <c r="AX269" i="18"/>
  <c r="BA269" i="18" s="1"/>
  <c r="L479" i="20"/>
  <c r="G379" i="12" s="1"/>
  <c r="AY269" i="17"/>
  <c r="BB269" i="17" s="1"/>
  <c r="L479" i="19"/>
  <c r="G379" i="15" s="1"/>
  <c r="M269" i="18"/>
  <c r="P269" i="18" s="1"/>
  <c r="S269" i="18"/>
  <c r="AB270" i="18" s="1"/>
  <c r="AZ269" i="18"/>
  <c r="BC269" i="18" s="1"/>
  <c r="R269" i="17"/>
  <c r="AA270" i="17" s="1"/>
  <c r="L269" i="17"/>
  <c r="O269" i="17" s="1"/>
  <c r="BR269" i="18"/>
  <c r="BS270" i="18" s="1"/>
  <c r="Q269" i="18"/>
  <c r="Z270" i="18" s="1"/>
  <c r="K269" i="18"/>
  <c r="N269" i="18" s="1"/>
  <c r="M269" i="17"/>
  <c r="P269" i="17" s="1"/>
  <c r="S269" i="17"/>
  <c r="AB270" i="17" s="1"/>
  <c r="R269" i="18"/>
  <c r="AA270" i="18" s="1"/>
  <c r="L269" i="18"/>
  <c r="O269" i="18" s="1"/>
  <c r="K269" i="17"/>
  <c r="N269" i="17" s="1"/>
  <c r="Q269" i="17"/>
  <c r="Z270" i="17" s="1"/>
  <c r="BR269" i="17"/>
  <c r="BS270" i="17" s="1"/>
  <c r="AZ269" i="17"/>
  <c r="BC269" i="17" s="1"/>
  <c r="AY269" i="18"/>
  <c r="BB269" i="18" s="1"/>
  <c r="BW268" i="13"/>
  <c r="BB268" i="13"/>
  <c r="AU268" i="13"/>
  <c r="AX268" i="13" s="1"/>
  <c r="L479" i="7"/>
  <c r="H268" i="13"/>
  <c r="BL268" i="13"/>
  <c r="BO268" i="13"/>
  <c r="P268" i="13"/>
  <c r="R268" i="13"/>
  <c r="AA269" i="13" s="1"/>
  <c r="L268" i="13"/>
  <c r="F480" i="19" l="1"/>
  <c r="F480" i="7"/>
  <c r="BD269" i="18"/>
  <c r="BH270" i="17"/>
  <c r="BH270" i="18"/>
  <c r="H379" i="12"/>
  <c r="I379" i="12" s="1"/>
  <c r="G379" i="16"/>
  <c r="H379" i="16" s="1"/>
  <c r="I379" i="16" s="1"/>
  <c r="H379" i="15"/>
  <c r="I379" i="15" s="1"/>
  <c r="BV268" i="13"/>
  <c r="BA268" i="13"/>
  <c r="BD268" i="13" s="1"/>
  <c r="BD268" i="17" s="1"/>
  <c r="AK269" i="13"/>
  <c r="AT269" i="13" s="1"/>
  <c r="O268" i="13"/>
  <c r="BR268" i="13"/>
  <c r="BS269" i="13" s="1"/>
  <c r="K268" i="13"/>
  <c r="Q268" i="13"/>
  <c r="Z269" i="13" s="1"/>
  <c r="F479" i="20" s="1"/>
  <c r="BW269" i="18" l="1"/>
  <c r="AT270" i="18" s="1"/>
  <c r="BV269" i="18"/>
  <c r="AS270" i="18" s="1"/>
  <c r="BU269" i="18"/>
  <c r="AR270" i="18" s="1"/>
  <c r="BW269" i="17"/>
  <c r="AT270" i="17" s="1"/>
  <c r="BU269" i="17"/>
  <c r="AR270" i="17" s="1"/>
  <c r="BV269" i="17"/>
  <c r="AS270" i="17" s="1"/>
  <c r="J380" i="15"/>
  <c r="J380" i="16"/>
  <c r="BU268" i="13"/>
  <c r="J380" i="12"/>
  <c r="AW269" i="13"/>
  <c r="AZ269" i="13" s="1"/>
  <c r="AJ269" i="13"/>
  <c r="AS269" i="13" s="1"/>
  <c r="BN269" i="13"/>
  <c r="J269" i="13"/>
  <c r="BQ269" i="13"/>
  <c r="N268" i="13"/>
  <c r="BH269" i="13"/>
  <c r="K480" i="19" l="1"/>
  <c r="I480" i="19"/>
  <c r="H480" i="19"/>
  <c r="J480" i="19"/>
  <c r="G480" i="19"/>
  <c r="H480" i="20"/>
  <c r="I480" i="20"/>
  <c r="G480" i="20"/>
  <c r="J480" i="20"/>
  <c r="K480" i="20"/>
  <c r="BO270" i="18"/>
  <c r="H270" i="18"/>
  <c r="AU270" i="18"/>
  <c r="AI271" i="18" s="1"/>
  <c r="BL270" i="18"/>
  <c r="BN270" i="18"/>
  <c r="BQ270" i="18"/>
  <c r="AW270" i="18"/>
  <c r="AK271" i="18" s="1"/>
  <c r="J270" i="18"/>
  <c r="AU270" i="17"/>
  <c r="AI271" i="17" s="1"/>
  <c r="H270" i="17"/>
  <c r="BL270" i="17"/>
  <c r="BO270" i="17"/>
  <c r="BQ270" i="17"/>
  <c r="J270" i="17"/>
  <c r="AW270" i="17"/>
  <c r="AK271" i="17" s="1"/>
  <c r="BN270" i="17"/>
  <c r="I270" i="18"/>
  <c r="AV270" i="18"/>
  <c r="AJ271" i="18" s="1"/>
  <c r="BM270" i="18"/>
  <c r="BP270" i="18"/>
  <c r="AV270" i="17"/>
  <c r="AJ271" i="17" s="1"/>
  <c r="I270" i="17"/>
  <c r="BM270" i="17"/>
  <c r="BP270" i="17"/>
  <c r="BC269" i="13"/>
  <c r="AV269" i="13"/>
  <c r="AY269" i="13" s="1"/>
  <c r="AI269" i="13"/>
  <c r="AR269" i="13" s="1"/>
  <c r="S269" i="13"/>
  <c r="AB270" i="13" s="1"/>
  <c r="M269" i="13"/>
  <c r="H480" i="7"/>
  <c r="K480" i="7"/>
  <c r="J480" i="7"/>
  <c r="G480" i="7"/>
  <c r="I480" i="7"/>
  <c r="BP269" i="13"/>
  <c r="I269" i="13"/>
  <c r="BM269" i="13"/>
  <c r="AX270" i="17" l="1"/>
  <c r="BA270" i="17" s="1"/>
  <c r="AY270" i="17"/>
  <c r="BB270" i="17" s="1"/>
  <c r="AX270" i="18"/>
  <c r="BA270" i="18" s="1"/>
  <c r="L480" i="20"/>
  <c r="G380" i="12" s="1"/>
  <c r="L480" i="19"/>
  <c r="G380" i="15" s="1"/>
  <c r="AZ270" i="18"/>
  <c r="BC270" i="18" s="1"/>
  <c r="BR270" i="18"/>
  <c r="BS271" i="18" s="1"/>
  <c r="K270" i="18"/>
  <c r="N270" i="18" s="1"/>
  <c r="Q270" i="18"/>
  <c r="Z271" i="18" s="1"/>
  <c r="R270" i="18"/>
  <c r="AA271" i="18" s="1"/>
  <c r="L270" i="18"/>
  <c r="O270" i="18" s="1"/>
  <c r="S270" i="17"/>
  <c r="AB271" i="17" s="1"/>
  <c r="M270" i="17"/>
  <c r="P270" i="17" s="1"/>
  <c r="M270" i="18"/>
  <c r="P270" i="18" s="1"/>
  <c r="S270" i="18"/>
  <c r="AB271" i="18" s="1"/>
  <c r="L270" i="17"/>
  <c r="O270" i="17" s="1"/>
  <c r="R270" i="17"/>
  <c r="AA271" i="17" s="1"/>
  <c r="Q270" i="17"/>
  <c r="Z271" i="17" s="1"/>
  <c r="K270" i="17"/>
  <c r="N270" i="17" s="1"/>
  <c r="BR270" i="17"/>
  <c r="BS271" i="17" s="1"/>
  <c r="AY270" i="18"/>
  <c r="BB270" i="18" s="1"/>
  <c r="AZ270" i="17"/>
  <c r="BC270" i="17" s="1"/>
  <c r="BW269" i="13"/>
  <c r="BB269" i="13"/>
  <c r="AU269" i="13"/>
  <c r="AX269" i="13" s="1"/>
  <c r="L269" i="13"/>
  <c r="R269" i="13"/>
  <c r="AA270" i="13" s="1"/>
  <c r="BO269" i="13"/>
  <c r="H269" i="13"/>
  <c r="BL269" i="13"/>
  <c r="L480" i="7"/>
  <c r="P269" i="13"/>
  <c r="F481" i="7" l="1"/>
  <c r="F481" i="19"/>
  <c r="BD270" i="18"/>
  <c r="BH271" i="17"/>
  <c r="BH271" i="18"/>
  <c r="H380" i="12"/>
  <c r="I380" i="12" s="1"/>
  <c r="H380" i="15"/>
  <c r="I380" i="15" s="1"/>
  <c r="G380" i="16"/>
  <c r="H380" i="16" s="1"/>
  <c r="I380" i="16" s="1"/>
  <c r="BV269" i="13"/>
  <c r="BA269" i="13"/>
  <c r="BD269" i="13" s="1"/>
  <c r="BD269" i="17" s="1"/>
  <c r="AK270" i="13"/>
  <c r="AT270" i="13" s="1"/>
  <c r="BR269" i="13"/>
  <c r="BS270" i="13" s="1"/>
  <c r="K269" i="13"/>
  <c r="Q269" i="13"/>
  <c r="Z270" i="13" s="1"/>
  <c r="F480" i="20" s="1"/>
  <c r="O269" i="13"/>
  <c r="BU270" i="18" l="1"/>
  <c r="AR271" i="18" s="1"/>
  <c r="BV270" i="18"/>
  <c r="AS271" i="18" s="1"/>
  <c r="BW270" i="18"/>
  <c r="AT271" i="18" s="1"/>
  <c r="BU270" i="17"/>
  <c r="AR271" i="17" s="1"/>
  <c r="BV270" i="17"/>
  <c r="AS271" i="17" s="1"/>
  <c r="BW270" i="17"/>
  <c r="AT271" i="17" s="1"/>
  <c r="J381" i="15"/>
  <c r="J381" i="16"/>
  <c r="BU269" i="13"/>
  <c r="J381" i="12"/>
  <c r="AW270" i="13"/>
  <c r="AZ270" i="13" s="1"/>
  <c r="AJ270" i="13"/>
  <c r="AS270" i="13" s="1"/>
  <c r="BN270" i="13"/>
  <c r="BQ270" i="13"/>
  <c r="J270" i="13"/>
  <c r="N269" i="13"/>
  <c r="BH270" i="13"/>
  <c r="I481" i="20" l="1"/>
  <c r="H481" i="20"/>
  <c r="K481" i="20"/>
  <c r="J481" i="20"/>
  <c r="G481" i="20"/>
  <c r="G481" i="19"/>
  <c r="H481" i="19"/>
  <c r="K481" i="19"/>
  <c r="J481" i="19"/>
  <c r="I481" i="19"/>
  <c r="J271" i="18"/>
  <c r="BN271" i="18"/>
  <c r="BQ271" i="18"/>
  <c r="AW271" i="18"/>
  <c r="AK272" i="18" s="1"/>
  <c r="AU271" i="17"/>
  <c r="AI272" i="17" s="1"/>
  <c r="H271" i="17"/>
  <c r="BL271" i="17"/>
  <c r="BO271" i="17"/>
  <c r="AW271" i="17"/>
  <c r="AK272" i="17" s="1"/>
  <c r="J271" i="17"/>
  <c r="BN271" i="17"/>
  <c r="BQ271" i="17"/>
  <c r="BO271" i="18"/>
  <c r="AU271" i="18"/>
  <c r="AI272" i="18" s="1"/>
  <c r="H271" i="18"/>
  <c r="BL271" i="18"/>
  <c r="I271" i="17"/>
  <c r="BM271" i="17"/>
  <c r="BP271" i="17"/>
  <c r="AV271" i="17"/>
  <c r="AJ272" i="17" s="1"/>
  <c r="AV271" i="18"/>
  <c r="AJ272" i="18" s="1"/>
  <c r="BM271" i="18"/>
  <c r="BP271" i="18"/>
  <c r="I271" i="18"/>
  <c r="BC270" i="13"/>
  <c r="AV270" i="13"/>
  <c r="AY270" i="13" s="1"/>
  <c r="AI270" i="13"/>
  <c r="AR270" i="13" s="1"/>
  <c r="BP270" i="13"/>
  <c r="I270" i="13"/>
  <c r="BM270" i="13"/>
  <c r="H481" i="7"/>
  <c r="G481" i="7"/>
  <c r="J481" i="7"/>
  <c r="I481" i="7"/>
  <c r="K481" i="7"/>
  <c r="M270" i="13"/>
  <c r="S270" i="13"/>
  <c r="AB271" i="13" s="1"/>
  <c r="AY271" i="18" l="1"/>
  <c r="BB271" i="18" s="1"/>
  <c r="AZ271" i="17"/>
  <c r="BC271" i="17" s="1"/>
  <c r="AZ271" i="18"/>
  <c r="BC271" i="18" s="1"/>
  <c r="L481" i="20"/>
  <c r="G381" i="12" s="1"/>
  <c r="AY271" i="17"/>
  <c r="BB271" i="17" s="1"/>
  <c r="L481" i="19"/>
  <c r="G381" i="15" s="1"/>
  <c r="R271" i="17"/>
  <c r="AA272" i="17" s="1"/>
  <c r="L271" i="17"/>
  <c r="O271" i="17" s="1"/>
  <c r="BR271" i="18"/>
  <c r="BS272" i="18" s="1"/>
  <c r="K271" i="18"/>
  <c r="N271" i="18" s="1"/>
  <c r="Q271" i="18"/>
  <c r="Z272" i="18" s="1"/>
  <c r="L271" i="18"/>
  <c r="O271" i="18" s="1"/>
  <c r="R271" i="18"/>
  <c r="AA272" i="18" s="1"/>
  <c r="Q271" i="17"/>
  <c r="Z272" i="17" s="1"/>
  <c r="K271" i="17"/>
  <c r="N271" i="17" s="1"/>
  <c r="BR271" i="17"/>
  <c r="BS272" i="17" s="1"/>
  <c r="S271" i="18"/>
  <c r="AB272" i="18" s="1"/>
  <c r="M271" i="18"/>
  <c r="P271" i="18" s="1"/>
  <c r="M271" i="17"/>
  <c r="P271" i="17" s="1"/>
  <c r="S271" i="17"/>
  <c r="AB272" i="17" s="1"/>
  <c r="AX271" i="18"/>
  <c r="BA271" i="18" s="1"/>
  <c r="AX271" i="17"/>
  <c r="BA271" i="17" s="1"/>
  <c r="BW270" i="13"/>
  <c r="BB270" i="13"/>
  <c r="AU270" i="13"/>
  <c r="AX270" i="13" s="1"/>
  <c r="H270" i="13"/>
  <c r="BL270" i="13"/>
  <c r="BO270" i="13"/>
  <c r="R270" i="13"/>
  <c r="AA271" i="13" s="1"/>
  <c r="L270" i="13"/>
  <c r="P270" i="13"/>
  <c r="L481" i="7"/>
  <c r="F482" i="19" l="1"/>
  <c r="F482" i="7"/>
  <c r="BH272" i="18"/>
  <c r="BD271" i="18"/>
  <c r="BH272" i="17"/>
  <c r="G381" i="16"/>
  <c r="H381" i="16" s="1"/>
  <c r="I381" i="16" s="1"/>
  <c r="H381" i="15"/>
  <c r="I381" i="15" s="1"/>
  <c r="BV270" i="13"/>
  <c r="H381" i="12"/>
  <c r="I381" i="12" s="1"/>
  <c r="BA270" i="13"/>
  <c r="BD270" i="13" s="1"/>
  <c r="BD270" i="17" s="1"/>
  <c r="AK271" i="13"/>
  <c r="AT271" i="13" s="1"/>
  <c r="K270" i="13"/>
  <c r="Q270" i="13"/>
  <c r="Z271" i="13" s="1"/>
  <c r="F481" i="20" s="1"/>
  <c r="BR270" i="13"/>
  <c r="BS271" i="13" s="1"/>
  <c r="O270" i="13"/>
  <c r="BU271" i="18" l="1"/>
  <c r="AR272" i="18" s="1"/>
  <c r="BV271" i="18"/>
  <c r="AS272" i="18" s="1"/>
  <c r="BW271" i="18"/>
  <c r="AT272" i="18" s="1"/>
  <c r="BU271" i="17"/>
  <c r="AR272" i="17" s="1"/>
  <c r="BV271" i="17"/>
  <c r="AS272" i="17" s="1"/>
  <c r="BW271" i="17"/>
  <c r="AT272" i="17" s="1"/>
  <c r="J382" i="16"/>
  <c r="J382" i="15"/>
  <c r="BU270" i="13"/>
  <c r="J382" i="12"/>
  <c r="AW271" i="13"/>
  <c r="AZ271" i="13" s="1"/>
  <c r="AJ271" i="13"/>
  <c r="AS271" i="13" s="1"/>
  <c r="BH271" i="13"/>
  <c r="J271" i="13"/>
  <c r="BQ271" i="13"/>
  <c r="BN271" i="13"/>
  <c r="N270" i="13"/>
  <c r="I482" i="19" l="1"/>
  <c r="K482" i="19"/>
  <c r="J482" i="19"/>
  <c r="H482" i="19"/>
  <c r="G482" i="19"/>
  <c r="I482" i="20"/>
  <c r="H482" i="20"/>
  <c r="J482" i="20"/>
  <c r="K482" i="20"/>
  <c r="G482" i="20"/>
  <c r="J272" i="18"/>
  <c r="AW272" i="18"/>
  <c r="AK273" i="18" s="1"/>
  <c r="BN272" i="18"/>
  <c r="BQ272" i="18"/>
  <c r="AU272" i="17"/>
  <c r="AI273" i="17" s="1"/>
  <c r="BO272" i="17"/>
  <c r="H272" i="17"/>
  <c r="BL272" i="17"/>
  <c r="AW272" i="17"/>
  <c r="AK273" i="17" s="1"/>
  <c r="J272" i="17"/>
  <c r="BN272" i="17"/>
  <c r="BQ272" i="17"/>
  <c r="BO272" i="18"/>
  <c r="BL272" i="18"/>
  <c r="AU272" i="18"/>
  <c r="AI273" i="18" s="1"/>
  <c r="H272" i="18"/>
  <c r="AV272" i="17"/>
  <c r="AJ273" i="17" s="1"/>
  <c r="BP272" i="17"/>
  <c r="BM272" i="17"/>
  <c r="I272" i="17"/>
  <c r="AV272" i="18"/>
  <c r="AJ273" i="18" s="1"/>
  <c r="BM272" i="18"/>
  <c r="BP272" i="18"/>
  <c r="I272" i="18"/>
  <c r="BC271" i="13"/>
  <c r="AV271" i="13"/>
  <c r="AY271" i="13" s="1"/>
  <c r="AI271" i="13"/>
  <c r="AR271" i="13" s="1"/>
  <c r="M271" i="13"/>
  <c r="S271" i="13"/>
  <c r="AB272" i="13" s="1"/>
  <c r="BP271" i="13"/>
  <c r="I271" i="13"/>
  <c r="BM271" i="13"/>
  <c r="H482" i="7"/>
  <c r="K482" i="7"/>
  <c r="J482" i="7"/>
  <c r="I482" i="7"/>
  <c r="G482" i="7"/>
  <c r="AX272" i="17" l="1"/>
  <c r="BA272" i="17" s="1"/>
  <c r="L482" i="19"/>
  <c r="G382" i="15" s="1"/>
  <c r="AZ272" i="18"/>
  <c r="BC272" i="18" s="1"/>
  <c r="L482" i="20"/>
  <c r="G382" i="12" s="1"/>
  <c r="R272" i="17"/>
  <c r="AA273" i="17" s="1"/>
  <c r="L272" i="17"/>
  <c r="O272" i="17" s="1"/>
  <c r="R272" i="18"/>
  <c r="AA273" i="18" s="1"/>
  <c r="L272" i="18"/>
  <c r="O272" i="18" s="1"/>
  <c r="S272" i="18"/>
  <c r="AB273" i="18" s="1"/>
  <c r="M272" i="18"/>
  <c r="P272" i="18" s="1"/>
  <c r="AY272" i="17"/>
  <c r="BB272" i="17" s="1"/>
  <c r="M272" i="17"/>
  <c r="P272" i="17" s="1"/>
  <c r="S272" i="17"/>
  <c r="AB273" i="17" s="1"/>
  <c r="BR272" i="18"/>
  <c r="BS273" i="18" s="1"/>
  <c r="Q272" i="18"/>
  <c r="Z273" i="18" s="1"/>
  <c r="K272" i="18"/>
  <c r="N272" i="18" s="1"/>
  <c r="K272" i="17"/>
  <c r="N272" i="17" s="1"/>
  <c r="BR272" i="17"/>
  <c r="BS273" i="17" s="1"/>
  <c r="Q272" i="17"/>
  <c r="Z273" i="17" s="1"/>
  <c r="AY272" i="18"/>
  <c r="BB272" i="18" s="1"/>
  <c r="AX272" i="18"/>
  <c r="BA272" i="18" s="1"/>
  <c r="AZ272" i="17"/>
  <c r="BC272" i="17" s="1"/>
  <c r="BW271" i="13"/>
  <c r="BB271" i="13"/>
  <c r="AU271" i="13"/>
  <c r="AX271" i="13" s="1"/>
  <c r="H271" i="13"/>
  <c r="BL271" i="13"/>
  <c r="BO271" i="13"/>
  <c r="L271" i="13"/>
  <c r="R271" i="13"/>
  <c r="AA272" i="13" s="1"/>
  <c r="P271" i="13"/>
  <c r="L482" i="7"/>
  <c r="F483" i="7" l="1"/>
  <c r="F483" i="19"/>
  <c r="BH273" i="18"/>
  <c r="BH273" i="17"/>
  <c r="BD272" i="18"/>
  <c r="G382" i="16"/>
  <c r="H382" i="16" s="1"/>
  <c r="I382" i="16" s="1"/>
  <c r="H382" i="15"/>
  <c r="I382" i="15" s="1"/>
  <c r="BV271" i="13"/>
  <c r="H382" i="12"/>
  <c r="I382" i="12" s="1"/>
  <c r="BA271" i="13"/>
  <c r="BD271" i="13" s="1"/>
  <c r="BD271" i="17" s="1"/>
  <c r="AK272" i="13"/>
  <c r="AT272" i="13" s="1"/>
  <c r="O271" i="13"/>
  <c r="Q271" i="13"/>
  <c r="Z272" i="13" s="1"/>
  <c r="F482" i="20" s="1"/>
  <c r="K271" i="13"/>
  <c r="BR271" i="13"/>
  <c r="BS272" i="13" s="1"/>
  <c r="BV272" i="18" l="1"/>
  <c r="AS273" i="18" s="1"/>
  <c r="BW272" i="18"/>
  <c r="AT273" i="18" s="1"/>
  <c r="BU272" i="18"/>
  <c r="AR273" i="18" s="1"/>
  <c r="BV272" i="17"/>
  <c r="AS273" i="17" s="1"/>
  <c r="BW272" i="17"/>
  <c r="AT273" i="17" s="1"/>
  <c r="BU272" i="17"/>
  <c r="AR273" i="17" s="1"/>
  <c r="J383" i="16"/>
  <c r="J383" i="15"/>
  <c r="BU271" i="13"/>
  <c r="J383" i="12"/>
  <c r="AW272" i="13"/>
  <c r="AZ272" i="13" s="1"/>
  <c r="AJ272" i="13"/>
  <c r="AS272" i="13" s="1"/>
  <c r="BH272" i="13"/>
  <c r="BN272" i="13"/>
  <c r="J272" i="13"/>
  <c r="BQ272" i="13"/>
  <c r="N271" i="13"/>
  <c r="H483" i="19" l="1"/>
  <c r="J483" i="19"/>
  <c r="G483" i="19"/>
  <c r="I483" i="19"/>
  <c r="K483" i="19"/>
  <c r="K483" i="20"/>
  <c r="I483" i="20"/>
  <c r="H483" i="20"/>
  <c r="G483" i="20"/>
  <c r="J483" i="20"/>
  <c r="BQ273" i="17"/>
  <c r="J273" i="17"/>
  <c r="BN273" i="17"/>
  <c r="AW273" i="17"/>
  <c r="AK274" i="17" s="1"/>
  <c r="H273" i="17"/>
  <c r="BL273" i="17"/>
  <c r="BO273" i="17"/>
  <c r="AU273" i="17"/>
  <c r="AI274" i="17" s="1"/>
  <c r="J273" i="18"/>
  <c r="BQ273" i="18"/>
  <c r="BN273" i="18"/>
  <c r="AW273" i="18"/>
  <c r="AK274" i="18" s="1"/>
  <c r="BO273" i="18"/>
  <c r="AU273" i="18"/>
  <c r="AI274" i="18" s="1"/>
  <c r="H273" i="18"/>
  <c r="BL273" i="18"/>
  <c r="BP273" i="17"/>
  <c r="AV273" i="17"/>
  <c r="AJ274" i="17" s="1"/>
  <c r="BM273" i="17"/>
  <c r="I273" i="17"/>
  <c r="AV273" i="18"/>
  <c r="AJ274" i="18" s="1"/>
  <c r="I273" i="18"/>
  <c r="BM273" i="18"/>
  <c r="BP273" i="18"/>
  <c r="BC272" i="13"/>
  <c r="AV272" i="13"/>
  <c r="AY272" i="13" s="1"/>
  <c r="AI272" i="13"/>
  <c r="AR272" i="13" s="1"/>
  <c r="BP272" i="13"/>
  <c r="I272" i="13"/>
  <c r="BM272" i="13"/>
  <c r="G483" i="7"/>
  <c r="I483" i="7"/>
  <c r="J483" i="7"/>
  <c r="K483" i="7"/>
  <c r="H483" i="7"/>
  <c r="S272" i="13"/>
  <c r="AB273" i="13" s="1"/>
  <c r="M272" i="13"/>
  <c r="AY273" i="18" l="1"/>
  <c r="BB273" i="18" s="1"/>
  <c r="AY273" i="17"/>
  <c r="BB273" i="17" s="1"/>
  <c r="AX273" i="18"/>
  <c r="BA273" i="18" s="1"/>
  <c r="AZ273" i="17"/>
  <c r="BC273" i="17" s="1"/>
  <c r="AX273" i="17"/>
  <c r="BA273" i="17" s="1"/>
  <c r="L483" i="20"/>
  <c r="G383" i="12" s="1"/>
  <c r="L483" i="19"/>
  <c r="G383" i="15" s="1"/>
  <c r="L273" i="17"/>
  <c r="O273" i="17" s="1"/>
  <c r="R273" i="17"/>
  <c r="AA274" i="17" s="1"/>
  <c r="R273" i="18"/>
  <c r="AA274" i="18" s="1"/>
  <c r="L273" i="18"/>
  <c r="O273" i="18" s="1"/>
  <c r="BR273" i="18"/>
  <c r="BS274" i="18" s="1"/>
  <c r="Q273" i="18"/>
  <c r="Z274" i="18" s="1"/>
  <c r="K273" i="18"/>
  <c r="N273" i="18" s="1"/>
  <c r="M273" i="18"/>
  <c r="P273" i="18" s="1"/>
  <c r="S273" i="18"/>
  <c r="AB274" i="18" s="1"/>
  <c r="AZ273" i="18"/>
  <c r="BC273" i="18" s="1"/>
  <c r="Q273" i="17"/>
  <c r="Z274" i="17" s="1"/>
  <c r="BR273" i="17"/>
  <c r="BS274" i="17" s="1"/>
  <c r="K273" i="17"/>
  <c r="N273" i="17" s="1"/>
  <c r="M273" i="17"/>
  <c r="P273" i="17" s="1"/>
  <c r="S273" i="17"/>
  <c r="AB274" i="17" s="1"/>
  <c r="BW272" i="13"/>
  <c r="BB272" i="13"/>
  <c r="AU272" i="13"/>
  <c r="AX272" i="13" s="1"/>
  <c r="R272" i="13"/>
  <c r="AA273" i="13" s="1"/>
  <c r="L272" i="13"/>
  <c r="L483" i="7"/>
  <c r="P272" i="13"/>
  <c r="BL272" i="13"/>
  <c r="BO272" i="13"/>
  <c r="H272" i="13"/>
  <c r="F484" i="19" l="1"/>
  <c r="F484" i="7"/>
  <c r="BD273" i="18"/>
  <c r="BH274" i="18"/>
  <c r="BH274" i="17"/>
  <c r="G383" i="16"/>
  <c r="H383" i="16" s="1"/>
  <c r="I383" i="16" s="1"/>
  <c r="H383" i="15"/>
  <c r="I383" i="15" s="1"/>
  <c r="BV272" i="13"/>
  <c r="H383" i="12"/>
  <c r="I383" i="12" s="1"/>
  <c r="BA272" i="13"/>
  <c r="BD272" i="13" s="1"/>
  <c r="BD272" i="17" s="1"/>
  <c r="AK273" i="13"/>
  <c r="AT273" i="13" s="1"/>
  <c r="O272" i="13"/>
  <c r="BR272" i="13"/>
  <c r="BS273" i="13" s="1"/>
  <c r="Q272" i="13"/>
  <c r="Z273" i="13" s="1"/>
  <c r="F483" i="20" s="1"/>
  <c r="K272" i="13"/>
  <c r="BW273" i="18" l="1"/>
  <c r="AT274" i="18" s="1"/>
  <c r="BU273" i="18"/>
  <c r="AR274" i="18" s="1"/>
  <c r="BV273" i="18"/>
  <c r="AS274" i="18" s="1"/>
  <c r="BW273" i="17"/>
  <c r="AT274" i="17" s="1"/>
  <c r="BU273" i="17"/>
  <c r="AR274" i="17" s="1"/>
  <c r="BV273" i="17"/>
  <c r="AS274" i="17" s="1"/>
  <c r="J384" i="15"/>
  <c r="J384" i="16"/>
  <c r="BU272" i="13"/>
  <c r="J384" i="12"/>
  <c r="AW273" i="13"/>
  <c r="AZ273" i="13" s="1"/>
  <c r="AJ273" i="13"/>
  <c r="AS273" i="13" s="1"/>
  <c r="BH273" i="13"/>
  <c r="BQ273" i="13"/>
  <c r="BN273" i="13"/>
  <c r="J273" i="13"/>
  <c r="N272" i="13"/>
  <c r="J484" i="20" l="1"/>
  <c r="G484" i="20"/>
  <c r="I484" i="20"/>
  <c r="K484" i="20"/>
  <c r="H484" i="20"/>
  <c r="H484" i="19"/>
  <c r="I484" i="19"/>
  <c r="K484" i="19"/>
  <c r="G484" i="19"/>
  <c r="J484" i="19"/>
  <c r="J274" i="18"/>
  <c r="BN274" i="18"/>
  <c r="BQ274" i="18"/>
  <c r="AW274" i="18"/>
  <c r="AK275" i="18" s="1"/>
  <c r="H274" i="17"/>
  <c r="BL274" i="17"/>
  <c r="BO274" i="17"/>
  <c r="AU274" i="17"/>
  <c r="AI275" i="17" s="1"/>
  <c r="AW274" i="17"/>
  <c r="AK275" i="17" s="1"/>
  <c r="BN274" i="17"/>
  <c r="BQ274" i="17"/>
  <c r="J274" i="17"/>
  <c r="H274" i="18"/>
  <c r="AU274" i="18"/>
  <c r="AI275" i="18" s="1"/>
  <c r="BL274" i="18"/>
  <c r="BO274" i="18"/>
  <c r="BM274" i="18"/>
  <c r="BP274" i="18"/>
  <c r="AV274" i="18"/>
  <c r="AJ275" i="18" s="1"/>
  <c r="I274" i="18"/>
  <c r="BP274" i="17"/>
  <c r="I274" i="17"/>
  <c r="AV274" i="17"/>
  <c r="AJ275" i="17" s="1"/>
  <c r="BM274" i="17"/>
  <c r="BC273" i="13"/>
  <c r="AV273" i="13"/>
  <c r="AY273" i="13" s="1"/>
  <c r="AI273" i="13"/>
  <c r="AR273" i="13" s="1"/>
  <c r="K484" i="7"/>
  <c r="H484" i="7"/>
  <c r="I484" i="7"/>
  <c r="G484" i="7"/>
  <c r="J484" i="7"/>
  <c r="BP273" i="13"/>
  <c r="BM273" i="13"/>
  <c r="I273" i="13"/>
  <c r="M273" i="13"/>
  <c r="S273" i="13"/>
  <c r="AB274" i="13" s="1"/>
  <c r="AZ274" i="17" l="1"/>
  <c r="BC274" i="17" s="1"/>
  <c r="AY274" i="18"/>
  <c r="BB274" i="18" s="1"/>
  <c r="L484" i="19"/>
  <c r="G384" i="15" s="1"/>
  <c r="L484" i="20"/>
  <c r="G384" i="12" s="1"/>
  <c r="AY274" i="17"/>
  <c r="BB274" i="17" s="1"/>
  <c r="M274" i="17"/>
  <c r="P274" i="17" s="1"/>
  <c r="S274" i="17"/>
  <c r="AB275" i="17" s="1"/>
  <c r="AX274" i="17"/>
  <c r="BA274" i="17" s="1"/>
  <c r="R274" i="18"/>
  <c r="AA275" i="18" s="1"/>
  <c r="L274" i="18"/>
  <c r="O274" i="18" s="1"/>
  <c r="S274" i="18"/>
  <c r="AB275" i="18" s="1"/>
  <c r="M274" i="18"/>
  <c r="P274" i="18" s="1"/>
  <c r="K274" i="17"/>
  <c r="N274" i="17" s="1"/>
  <c r="Q274" i="17"/>
  <c r="Z275" i="17" s="1"/>
  <c r="BR274" i="17"/>
  <c r="BS275" i="17" s="1"/>
  <c r="AZ274" i="18"/>
  <c r="BC274" i="18" s="1"/>
  <c r="R274" i="17"/>
  <c r="AA275" i="17" s="1"/>
  <c r="L274" i="17"/>
  <c r="O274" i="17" s="1"/>
  <c r="Q274" i="18"/>
  <c r="Z275" i="18" s="1"/>
  <c r="BR274" i="18"/>
  <c r="BS275" i="18" s="1"/>
  <c r="K274" i="18"/>
  <c r="N274" i="18" s="1"/>
  <c r="AX274" i="18"/>
  <c r="BA274" i="18" s="1"/>
  <c r="BW273" i="13"/>
  <c r="BB273" i="13"/>
  <c r="AU273" i="13"/>
  <c r="AX273" i="13" s="1"/>
  <c r="P273" i="13"/>
  <c r="L484" i="7"/>
  <c r="L273" i="13"/>
  <c r="R273" i="13"/>
  <c r="AA274" i="13" s="1"/>
  <c r="BO273" i="13"/>
  <c r="BL273" i="13"/>
  <c r="H273" i="13"/>
  <c r="F485" i="7" l="1"/>
  <c r="F485" i="19"/>
  <c r="BH275" i="18"/>
  <c r="BD274" i="18"/>
  <c r="BH275" i="17"/>
  <c r="H384" i="15"/>
  <c r="I384" i="15" s="1"/>
  <c r="G384" i="16"/>
  <c r="H384" i="16" s="1"/>
  <c r="I384" i="16" s="1"/>
  <c r="BV273" i="13"/>
  <c r="H384" i="12"/>
  <c r="I384" i="12" s="1"/>
  <c r="BA273" i="13"/>
  <c r="BD273" i="13" s="1"/>
  <c r="BD273" i="17" s="1"/>
  <c r="AK274" i="13"/>
  <c r="AT274" i="13" s="1"/>
  <c r="BR273" i="13"/>
  <c r="BS274" i="13" s="1"/>
  <c r="Q273" i="13"/>
  <c r="Z274" i="13" s="1"/>
  <c r="F484" i="20" s="1"/>
  <c r="K273" i="13"/>
  <c r="O273" i="13"/>
  <c r="BU274" i="18" l="1"/>
  <c r="AR275" i="18" s="1"/>
  <c r="BW274" i="18"/>
  <c r="AT275" i="18" s="1"/>
  <c r="BV274" i="18"/>
  <c r="AS275" i="18" s="1"/>
  <c r="BU274" i="17"/>
  <c r="AR275" i="17" s="1"/>
  <c r="BV274" i="17"/>
  <c r="AS275" i="17" s="1"/>
  <c r="BW274" i="17"/>
  <c r="AT275" i="17" s="1"/>
  <c r="J385" i="15"/>
  <c r="J385" i="16"/>
  <c r="BU273" i="13"/>
  <c r="J385" i="12"/>
  <c r="AW274" i="13"/>
  <c r="AZ274" i="13" s="1"/>
  <c r="AJ274" i="13"/>
  <c r="AS274" i="13" s="1"/>
  <c r="BH274" i="13"/>
  <c r="N273" i="13"/>
  <c r="BQ274" i="13"/>
  <c r="J274" i="13"/>
  <c r="BN274" i="13"/>
  <c r="H485" i="20" l="1"/>
  <c r="G485" i="20"/>
  <c r="K485" i="20"/>
  <c r="I485" i="20"/>
  <c r="J485" i="20"/>
  <c r="J485" i="19"/>
  <c r="K485" i="19"/>
  <c r="G485" i="19"/>
  <c r="H485" i="19"/>
  <c r="I485" i="19"/>
  <c r="BQ275" i="18"/>
  <c r="BN275" i="18"/>
  <c r="J275" i="18"/>
  <c r="AW275" i="18"/>
  <c r="AK276" i="18" s="1"/>
  <c r="BL275" i="17"/>
  <c r="AU275" i="17"/>
  <c r="AI276" i="17" s="1"/>
  <c r="BO275" i="17"/>
  <c r="H275" i="17"/>
  <c r="AW275" i="17"/>
  <c r="AK276" i="17" s="1"/>
  <c r="J275" i="17"/>
  <c r="BN275" i="17"/>
  <c r="BQ275" i="17"/>
  <c r="I275" i="18"/>
  <c r="BP275" i="18"/>
  <c r="AV275" i="18"/>
  <c r="AJ276" i="18" s="1"/>
  <c r="BM275" i="18"/>
  <c r="H275" i="18"/>
  <c r="BO275" i="18"/>
  <c r="AU275" i="18"/>
  <c r="AI276" i="18" s="1"/>
  <c r="BL275" i="18"/>
  <c r="AV275" i="17"/>
  <c r="AJ276" i="17" s="1"/>
  <c r="I275" i="17"/>
  <c r="BM275" i="17"/>
  <c r="BP275" i="17"/>
  <c r="BC274" i="13"/>
  <c r="AV274" i="13"/>
  <c r="AY274" i="13" s="1"/>
  <c r="AI274" i="13"/>
  <c r="AR274" i="13" s="1"/>
  <c r="BM274" i="13"/>
  <c r="BP274" i="13"/>
  <c r="I274" i="13"/>
  <c r="S274" i="13"/>
  <c r="AB275" i="13" s="1"/>
  <c r="M274" i="13"/>
  <c r="K485" i="7"/>
  <c r="J485" i="7"/>
  <c r="I485" i="7"/>
  <c r="H485" i="7"/>
  <c r="G485" i="7"/>
  <c r="AZ275" i="17" l="1"/>
  <c r="BC275" i="17" s="1"/>
  <c r="AZ275" i="18"/>
  <c r="BC275" i="18" s="1"/>
  <c r="AX275" i="17"/>
  <c r="BA275" i="17" s="1"/>
  <c r="L485" i="19"/>
  <c r="G385" i="15" s="1"/>
  <c r="L485" i="20"/>
  <c r="G385" i="12" s="1"/>
  <c r="AX275" i="18"/>
  <c r="BA275" i="18" s="1"/>
  <c r="Q275" i="18"/>
  <c r="Z276" i="18" s="1"/>
  <c r="K275" i="18"/>
  <c r="N275" i="18" s="1"/>
  <c r="BR275" i="18"/>
  <c r="BS276" i="18" s="1"/>
  <c r="K275" i="17"/>
  <c r="N275" i="17" s="1"/>
  <c r="Q275" i="17"/>
  <c r="Z276" i="17" s="1"/>
  <c r="BR275" i="17"/>
  <c r="BS276" i="17" s="1"/>
  <c r="S275" i="18"/>
  <c r="AB276" i="18" s="1"/>
  <c r="M275" i="18"/>
  <c r="P275" i="18" s="1"/>
  <c r="R275" i="17"/>
  <c r="AA276" i="17" s="1"/>
  <c r="L275" i="17"/>
  <c r="O275" i="17" s="1"/>
  <c r="R275" i="18"/>
  <c r="AA276" i="18" s="1"/>
  <c r="L275" i="18"/>
  <c r="O275" i="18" s="1"/>
  <c r="S275" i="17"/>
  <c r="AB276" i="17" s="1"/>
  <c r="M275" i="17"/>
  <c r="P275" i="17" s="1"/>
  <c r="AY275" i="17"/>
  <c r="BB275" i="17" s="1"/>
  <c r="AY275" i="18"/>
  <c r="BB275" i="18" s="1"/>
  <c r="BW274" i="13"/>
  <c r="BB274" i="13"/>
  <c r="AU274" i="13"/>
  <c r="AX274" i="13" s="1"/>
  <c r="BL274" i="13"/>
  <c r="BO274" i="13"/>
  <c r="H274" i="13"/>
  <c r="P274" i="13"/>
  <c r="L274" i="13"/>
  <c r="R274" i="13"/>
  <c r="AA275" i="13" s="1"/>
  <c r="L485" i="7"/>
  <c r="F486" i="7" l="1"/>
  <c r="BD275" i="18"/>
  <c r="F486" i="19"/>
  <c r="BH276" i="17"/>
  <c r="BH276" i="18"/>
  <c r="H385" i="12"/>
  <c r="I385" i="12" s="1"/>
  <c r="G385" i="16"/>
  <c r="H385" i="16" s="1"/>
  <c r="I385" i="16" s="1"/>
  <c r="H385" i="15"/>
  <c r="I385" i="15" s="1"/>
  <c r="BV274" i="13"/>
  <c r="BA274" i="13"/>
  <c r="BD274" i="13" s="1"/>
  <c r="BD274" i="17" s="1"/>
  <c r="AK275" i="13"/>
  <c r="AT275" i="13" s="1"/>
  <c r="K274" i="13"/>
  <c r="BR274" i="13"/>
  <c r="BS275" i="13" s="1"/>
  <c r="Q274" i="13"/>
  <c r="Z275" i="13" s="1"/>
  <c r="F485" i="20" s="1"/>
  <c r="O274" i="13"/>
  <c r="BU275" i="18" l="1"/>
  <c r="AR276" i="18" s="1"/>
  <c r="BV275" i="18"/>
  <c r="AS276" i="18" s="1"/>
  <c r="BW275" i="18"/>
  <c r="AT276" i="18" s="1"/>
  <c r="BU275" i="17"/>
  <c r="AR276" i="17" s="1"/>
  <c r="BV275" i="17"/>
  <c r="AS276" i="17" s="1"/>
  <c r="BW275" i="17"/>
  <c r="AT276" i="17" s="1"/>
  <c r="J386" i="15"/>
  <c r="J386" i="16"/>
  <c r="BU274" i="13"/>
  <c r="J386" i="12"/>
  <c r="AW275" i="13"/>
  <c r="AZ275" i="13" s="1"/>
  <c r="AJ275" i="13"/>
  <c r="AS275" i="13" s="1"/>
  <c r="J275" i="13"/>
  <c r="BQ275" i="13"/>
  <c r="BN275" i="13"/>
  <c r="N274" i="13"/>
  <c r="BH275" i="13"/>
  <c r="H486" i="19" l="1"/>
  <c r="J486" i="19"/>
  <c r="K486" i="19"/>
  <c r="I486" i="19"/>
  <c r="G486" i="19"/>
  <c r="H486" i="20"/>
  <c r="K486" i="20"/>
  <c r="J486" i="20"/>
  <c r="I486" i="20"/>
  <c r="G486" i="20"/>
  <c r="BL276" i="18"/>
  <c r="AU276" i="18"/>
  <c r="AI277" i="18" s="1"/>
  <c r="H276" i="18"/>
  <c r="BO276" i="18"/>
  <c r="H276" i="17"/>
  <c r="AU276" i="17"/>
  <c r="AI277" i="17" s="1"/>
  <c r="BO276" i="17"/>
  <c r="BL276" i="17"/>
  <c r="AW276" i="17"/>
  <c r="AK277" i="17" s="1"/>
  <c r="J276" i="17"/>
  <c r="BN276" i="17"/>
  <c r="BQ276" i="17"/>
  <c r="J276" i="18"/>
  <c r="AW276" i="18"/>
  <c r="AK277" i="18" s="1"/>
  <c r="BN276" i="18"/>
  <c r="BQ276" i="18"/>
  <c r="BP276" i="18"/>
  <c r="I276" i="18"/>
  <c r="AV276" i="18"/>
  <c r="AJ277" i="18" s="1"/>
  <c r="BM276" i="18"/>
  <c r="I276" i="17"/>
  <c r="BP276" i="17"/>
  <c r="AV276" i="17"/>
  <c r="AJ277" i="17" s="1"/>
  <c r="BM276" i="17"/>
  <c r="BC275" i="13"/>
  <c r="AV275" i="13"/>
  <c r="AY275" i="13" s="1"/>
  <c r="AI275" i="13"/>
  <c r="AR275" i="13" s="1"/>
  <c r="M275" i="13"/>
  <c r="S275" i="13"/>
  <c r="AB276" i="13" s="1"/>
  <c r="I275" i="13"/>
  <c r="BM275" i="13"/>
  <c r="BP275" i="13"/>
  <c r="I486" i="7"/>
  <c r="J486" i="7"/>
  <c r="K486" i="7"/>
  <c r="G486" i="7"/>
  <c r="H486" i="7"/>
  <c r="AX276" i="18" l="1"/>
  <c r="BA276" i="18" s="1"/>
  <c r="AY276" i="17"/>
  <c r="BB276" i="17" s="1"/>
  <c r="AZ276" i="17"/>
  <c r="BC276" i="17" s="1"/>
  <c r="AX276" i="17"/>
  <c r="BA276" i="17" s="1"/>
  <c r="L486" i="19"/>
  <c r="G386" i="15" s="1"/>
  <c r="L486" i="20"/>
  <c r="G386" i="12" s="1"/>
  <c r="AY276" i="18"/>
  <c r="BB276" i="18" s="1"/>
  <c r="L276" i="17"/>
  <c r="O276" i="17" s="1"/>
  <c r="R276" i="17"/>
  <c r="AA277" i="17" s="1"/>
  <c r="R276" i="18"/>
  <c r="AA277" i="18" s="1"/>
  <c r="L276" i="18"/>
  <c r="O276" i="18" s="1"/>
  <c r="K276" i="17"/>
  <c r="N276" i="17" s="1"/>
  <c r="Q276" i="17"/>
  <c r="Z277" i="17" s="1"/>
  <c r="BR276" i="17"/>
  <c r="BS277" i="17" s="1"/>
  <c r="BR276" i="18"/>
  <c r="BS277" i="18" s="1"/>
  <c r="K276" i="18"/>
  <c r="N276" i="18" s="1"/>
  <c r="Q276" i="18"/>
  <c r="Z277" i="18" s="1"/>
  <c r="M276" i="18"/>
  <c r="P276" i="18" s="1"/>
  <c r="S276" i="18"/>
  <c r="AB277" i="18" s="1"/>
  <c r="M276" i="17"/>
  <c r="P276" i="17" s="1"/>
  <c r="S276" i="17"/>
  <c r="AB277" i="17" s="1"/>
  <c r="AZ276" i="18"/>
  <c r="BC276" i="18" s="1"/>
  <c r="BW275" i="13"/>
  <c r="BB275" i="13"/>
  <c r="L275" i="13"/>
  <c r="R275" i="13"/>
  <c r="AA276" i="13" s="1"/>
  <c r="P275" i="13"/>
  <c r="L486" i="7"/>
  <c r="F487" i="7" l="1"/>
  <c r="F487" i="19"/>
  <c r="BD276" i="18"/>
  <c r="BH277" i="18"/>
  <c r="BH277" i="17"/>
  <c r="G386" i="16"/>
  <c r="H386" i="16" s="1"/>
  <c r="I386" i="16" s="1"/>
  <c r="H386" i="15"/>
  <c r="I386" i="15" s="1"/>
  <c r="BV275" i="13"/>
  <c r="H386" i="12"/>
  <c r="I386" i="12" s="1"/>
  <c r="AU275" i="13"/>
  <c r="AX275" i="13" s="1"/>
  <c r="BO275" i="13"/>
  <c r="H275" i="13"/>
  <c r="Q275" i="13" s="1"/>
  <c r="Z276" i="13" s="1"/>
  <c r="F486" i="20" s="1"/>
  <c r="BL275" i="13"/>
  <c r="AK276" i="13"/>
  <c r="AT276" i="13" s="1"/>
  <c r="O275" i="13"/>
  <c r="BV276" i="18" l="1"/>
  <c r="AS277" i="18" s="1"/>
  <c r="BW276" i="18"/>
  <c r="AT277" i="18" s="1"/>
  <c r="BU276" i="18"/>
  <c r="AR277" i="18" s="1"/>
  <c r="BV276" i="17"/>
  <c r="AS277" i="17" s="1"/>
  <c r="BW276" i="17"/>
  <c r="AT277" i="17" s="1"/>
  <c r="BU276" i="17"/>
  <c r="AR277" i="17" s="1"/>
  <c r="J387" i="16"/>
  <c r="J387" i="15"/>
  <c r="J387" i="12"/>
  <c r="BA275" i="13"/>
  <c r="BD275" i="13" s="1"/>
  <c r="BD275" i="17" s="1"/>
  <c r="AW276" i="13"/>
  <c r="AZ276" i="13" s="1"/>
  <c r="K275" i="13"/>
  <c r="BR275" i="13"/>
  <c r="BS276" i="13" s="1"/>
  <c r="AJ276" i="13"/>
  <c r="AS276" i="13" s="1"/>
  <c r="J276" i="13"/>
  <c r="BQ276" i="13"/>
  <c r="BN276" i="13"/>
  <c r="BH276" i="13"/>
  <c r="J487" i="20" l="1"/>
  <c r="K487" i="20"/>
  <c r="I487" i="20"/>
  <c r="H487" i="20"/>
  <c r="G487" i="20"/>
  <c r="J487" i="19"/>
  <c r="I487" i="19"/>
  <c r="G487" i="19"/>
  <c r="K487" i="19"/>
  <c r="H487" i="19"/>
  <c r="BN277" i="17"/>
  <c r="AW277" i="17"/>
  <c r="AK278" i="17" s="1"/>
  <c r="BQ277" i="17"/>
  <c r="J277" i="17"/>
  <c r="H277" i="17"/>
  <c r="BO277" i="17"/>
  <c r="AU277" i="17"/>
  <c r="AI278" i="17" s="1"/>
  <c r="BL277" i="17"/>
  <c r="AW277" i="18"/>
  <c r="AK278" i="18" s="1"/>
  <c r="J277" i="18"/>
  <c r="BN277" i="18"/>
  <c r="BQ277" i="18"/>
  <c r="BP277" i="17"/>
  <c r="AV277" i="17"/>
  <c r="AJ278" i="17" s="1"/>
  <c r="I277" i="17"/>
  <c r="BM277" i="17"/>
  <c r="BL277" i="18"/>
  <c r="AU277" i="18"/>
  <c r="AI278" i="18" s="1"/>
  <c r="H277" i="18"/>
  <c r="BO277" i="18"/>
  <c r="AV277" i="18"/>
  <c r="AJ278" i="18" s="1"/>
  <c r="I277" i="18"/>
  <c r="BM277" i="18"/>
  <c r="BP277" i="18"/>
  <c r="BU275" i="13"/>
  <c r="BC276" i="13"/>
  <c r="N275" i="13"/>
  <c r="AV276" i="13"/>
  <c r="AY276" i="13" s="1"/>
  <c r="AI276" i="13"/>
  <c r="BP276" i="13"/>
  <c r="BM276" i="13"/>
  <c r="I276" i="13"/>
  <c r="J487" i="7"/>
  <c r="I487" i="7"/>
  <c r="H487" i="7"/>
  <c r="K487" i="7"/>
  <c r="G487" i="7"/>
  <c r="M276" i="13"/>
  <c r="S276" i="13"/>
  <c r="AB277" i="13" s="1"/>
  <c r="AR276" i="13" l="1"/>
  <c r="BO276" i="13" s="1"/>
  <c r="AY277" i="18"/>
  <c r="BB277" i="18" s="1"/>
  <c r="AZ277" i="17"/>
  <c r="BC277" i="17" s="1"/>
  <c r="AX277" i="17"/>
  <c r="BA277" i="17" s="1"/>
  <c r="L487" i="19"/>
  <c r="G387" i="15" s="1"/>
  <c r="L487" i="20"/>
  <c r="G387" i="12" s="1"/>
  <c r="AX277" i="18"/>
  <c r="BA277" i="18" s="1"/>
  <c r="AY277" i="17"/>
  <c r="BB277" i="17" s="1"/>
  <c r="S277" i="17"/>
  <c r="AB278" i="17" s="1"/>
  <c r="M277" i="17"/>
  <c r="P277" i="17" s="1"/>
  <c r="K277" i="17"/>
  <c r="N277" i="17" s="1"/>
  <c r="BR277" i="17"/>
  <c r="BS278" i="17" s="1"/>
  <c r="Q277" i="17"/>
  <c r="Z278" i="17" s="1"/>
  <c r="Q277" i="18"/>
  <c r="Z278" i="18" s="1"/>
  <c r="K277" i="18"/>
  <c r="N277" i="18" s="1"/>
  <c r="BR277" i="18"/>
  <c r="BS278" i="18" s="1"/>
  <c r="L277" i="17"/>
  <c r="O277" i="17" s="1"/>
  <c r="R277" i="17"/>
  <c r="AA278" i="17" s="1"/>
  <c r="S277" i="18"/>
  <c r="AB278" i="18" s="1"/>
  <c r="M277" i="18"/>
  <c r="P277" i="18" s="1"/>
  <c r="R277" i="18"/>
  <c r="AA278" i="18" s="1"/>
  <c r="L277" i="18"/>
  <c r="O277" i="18" s="1"/>
  <c r="AZ277" i="18"/>
  <c r="BC277" i="18" s="1"/>
  <c r="BW276" i="13"/>
  <c r="BB276" i="13"/>
  <c r="R276" i="13"/>
  <c r="AA277" i="13" s="1"/>
  <c r="L276" i="13"/>
  <c r="P276" i="13"/>
  <c r="L487" i="7"/>
  <c r="F488" i="19" l="1"/>
  <c r="F488" i="7"/>
  <c r="BD277" i="18"/>
  <c r="BH278" i="17"/>
  <c r="BH278" i="18"/>
  <c r="G387" i="16"/>
  <c r="H387" i="16" s="1"/>
  <c r="I387" i="16" s="1"/>
  <c r="H387" i="15"/>
  <c r="I387" i="15" s="1"/>
  <c r="BV276" i="13"/>
  <c r="H387" i="12"/>
  <c r="I387" i="12" s="1"/>
  <c r="H276" i="13"/>
  <c r="Q276" i="13" s="1"/>
  <c r="Z277" i="13" s="1"/>
  <c r="F487" i="20" s="1"/>
  <c r="AU276" i="13"/>
  <c r="AX276" i="13" s="1"/>
  <c r="BL276" i="13"/>
  <c r="AK277" i="13"/>
  <c r="AT277" i="13" s="1"/>
  <c r="O276" i="13"/>
  <c r="BW277" i="18" l="1"/>
  <c r="AT278" i="18" s="1"/>
  <c r="BV277" i="18"/>
  <c r="AS278" i="18" s="1"/>
  <c r="BU277" i="18"/>
  <c r="AR278" i="18" s="1"/>
  <c r="BW277" i="17"/>
  <c r="AT278" i="17" s="1"/>
  <c r="BU277" i="17"/>
  <c r="AR278" i="17" s="1"/>
  <c r="BV277" i="17"/>
  <c r="AS278" i="17" s="1"/>
  <c r="J388" i="16"/>
  <c r="J388" i="15"/>
  <c r="J388" i="12"/>
  <c r="BA276" i="13"/>
  <c r="BD276" i="13" s="1"/>
  <c r="BD276" i="17" s="1"/>
  <c r="BR276" i="13"/>
  <c r="BS277" i="13" s="1"/>
  <c r="K276" i="13"/>
  <c r="AW277" i="13"/>
  <c r="AZ277" i="13" s="1"/>
  <c r="AJ277" i="13"/>
  <c r="AS277" i="13" s="1"/>
  <c r="BH277" i="13"/>
  <c r="J277" i="13"/>
  <c r="BQ277" i="13"/>
  <c r="BN277" i="13"/>
  <c r="K488" i="19" l="1"/>
  <c r="H488" i="19"/>
  <c r="I488" i="19"/>
  <c r="G488" i="19"/>
  <c r="J488" i="19"/>
  <c r="G488" i="20"/>
  <c r="K488" i="20"/>
  <c r="H488" i="20"/>
  <c r="J488" i="20"/>
  <c r="I488" i="20"/>
  <c r="BN278" i="18"/>
  <c r="AW278" i="18"/>
  <c r="AK279" i="18" s="1"/>
  <c r="BQ278" i="18"/>
  <c r="J278" i="18"/>
  <c r="BL278" i="17"/>
  <c r="H278" i="17"/>
  <c r="AU278" i="17"/>
  <c r="AI279" i="17" s="1"/>
  <c r="BO278" i="17"/>
  <c r="J278" i="17"/>
  <c r="AW278" i="17"/>
  <c r="AK279" i="17" s="1"/>
  <c r="BN278" i="17"/>
  <c r="BQ278" i="17"/>
  <c r="AV278" i="18"/>
  <c r="AJ279" i="18" s="1"/>
  <c r="BM278" i="18"/>
  <c r="BP278" i="18"/>
  <c r="I278" i="18"/>
  <c r="BO278" i="18"/>
  <c r="AU278" i="18"/>
  <c r="AI279" i="18" s="1"/>
  <c r="BL278" i="18"/>
  <c r="H278" i="18"/>
  <c r="I278" i="17"/>
  <c r="AV278" i="17"/>
  <c r="AJ279" i="17" s="1"/>
  <c r="BM278" i="17"/>
  <c r="BP278" i="17"/>
  <c r="BU276" i="13"/>
  <c r="BC277" i="13"/>
  <c r="N276" i="13"/>
  <c r="AI277" i="13"/>
  <c r="S277" i="13"/>
  <c r="AB278" i="13" s="1"/>
  <c r="M277" i="13"/>
  <c r="K488" i="7"/>
  <c r="H488" i="7"/>
  <c r="G488" i="7"/>
  <c r="I488" i="7"/>
  <c r="J488" i="7"/>
  <c r="AR277" i="13" l="1"/>
  <c r="AU277" i="13" s="1"/>
  <c r="AX277" i="13" s="1"/>
  <c r="AY278" i="18"/>
  <c r="BB278" i="18" s="1"/>
  <c r="AZ278" i="18"/>
  <c r="BC278" i="18" s="1"/>
  <c r="AX278" i="18"/>
  <c r="BA278" i="18" s="1"/>
  <c r="AY278" i="17"/>
  <c r="BB278" i="17" s="1"/>
  <c r="AZ278" i="17"/>
  <c r="BC278" i="17" s="1"/>
  <c r="AX278" i="17"/>
  <c r="BA278" i="17" s="1"/>
  <c r="L488" i="19"/>
  <c r="G388" i="15" s="1"/>
  <c r="L488" i="20"/>
  <c r="G388" i="12" s="1"/>
  <c r="R278" i="18"/>
  <c r="AA279" i="18" s="1"/>
  <c r="L278" i="18"/>
  <c r="O278" i="18" s="1"/>
  <c r="M278" i="17"/>
  <c r="P278" i="17" s="1"/>
  <c r="S278" i="17"/>
  <c r="AB279" i="17" s="1"/>
  <c r="Q278" i="17"/>
  <c r="Z279" i="17" s="1"/>
  <c r="BR278" i="17"/>
  <c r="BS279" i="17" s="1"/>
  <c r="K278" i="17"/>
  <c r="N278" i="17" s="1"/>
  <c r="BR278" i="18"/>
  <c r="BS279" i="18" s="1"/>
  <c r="K278" i="18"/>
  <c r="N278" i="18" s="1"/>
  <c r="Q278" i="18"/>
  <c r="Z279" i="18" s="1"/>
  <c r="R278" i="17"/>
  <c r="AA279" i="17" s="1"/>
  <c r="L278" i="17"/>
  <c r="O278" i="17" s="1"/>
  <c r="S278" i="18"/>
  <c r="AB279" i="18" s="1"/>
  <c r="M278" i="18"/>
  <c r="P278" i="18" s="1"/>
  <c r="BW277" i="13"/>
  <c r="AV277" i="13"/>
  <c r="AY277" i="13" s="1"/>
  <c r="BP277" i="13"/>
  <c r="BM277" i="13"/>
  <c r="I277" i="13"/>
  <c r="L277" i="13" s="1"/>
  <c r="L488" i="7"/>
  <c r="P277" i="13"/>
  <c r="F489" i="7" l="1"/>
  <c r="F489" i="19"/>
  <c r="BD278" i="18"/>
  <c r="BH279" i="17"/>
  <c r="BH279" i="18"/>
  <c r="H388" i="15"/>
  <c r="I388" i="15" s="1"/>
  <c r="G388" i="16"/>
  <c r="H388" i="16" s="1"/>
  <c r="I388" i="16" s="1"/>
  <c r="BO277" i="13"/>
  <c r="BL277" i="13"/>
  <c r="BV277" i="13"/>
  <c r="H277" i="13"/>
  <c r="K277" i="13" s="1"/>
  <c r="BA277" i="13"/>
  <c r="H388" i="12"/>
  <c r="I388" i="12" s="1"/>
  <c r="BB277" i="13"/>
  <c r="R277" i="13"/>
  <c r="AA278" i="13" s="1"/>
  <c r="AK278" i="13"/>
  <c r="AT278" i="13" s="1"/>
  <c r="O277" i="13"/>
  <c r="BU278" i="18" l="1"/>
  <c r="AR279" i="18" s="1"/>
  <c r="BV278" i="18"/>
  <c r="AS279" i="18" s="1"/>
  <c r="BW278" i="18"/>
  <c r="AT279" i="18" s="1"/>
  <c r="BU278" i="17"/>
  <c r="AR279" i="17" s="1"/>
  <c r="BV278" i="17"/>
  <c r="AS279" i="17" s="1"/>
  <c r="BW278" i="17"/>
  <c r="AT279" i="17" s="1"/>
  <c r="J389" i="15"/>
  <c r="J389" i="16"/>
  <c r="BD277" i="13"/>
  <c r="BD277" i="17" s="1"/>
  <c r="Q277" i="13"/>
  <c r="Z278" i="13" s="1"/>
  <c r="F488" i="20" s="1"/>
  <c r="BR277" i="13"/>
  <c r="BS278" i="13" s="1"/>
  <c r="BU277" i="13"/>
  <c r="J389" i="12"/>
  <c r="AW278" i="13"/>
  <c r="AZ278" i="13" s="1"/>
  <c r="AJ278" i="13"/>
  <c r="AS278" i="13" s="1"/>
  <c r="N277" i="13"/>
  <c r="BN278" i="13"/>
  <c r="BQ278" i="13"/>
  <c r="J278" i="13"/>
  <c r="J489" i="7" l="1"/>
  <c r="BO279" i="18"/>
  <c r="AU279" i="18"/>
  <c r="AI280" i="18" s="1"/>
  <c r="H279" i="18"/>
  <c r="BL279" i="18"/>
  <c r="BO279" i="17"/>
  <c r="H279" i="17"/>
  <c r="AU279" i="17"/>
  <c r="AI280" i="17" s="1"/>
  <c r="BL279" i="17"/>
  <c r="BQ279" i="17"/>
  <c r="AW279" i="17"/>
  <c r="AK280" i="17" s="1"/>
  <c r="J279" i="17"/>
  <c r="BN279" i="17"/>
  <c r="I279" i="18"/>
  <c r="BP279" i="18"/>
  <c r="AV279" i="18"/>
  <c r="AJ280" i="18" s="1"/>
  <c r="BM279" i="18"/>
  <c r="BN279" i="18"/>
  <c r="J279" i="18"/>
  <c r="BQ279" i="18"/>
  <c r="AW279" i="18"/>
  <c r="AK280" i="18" s="1"/>
  <c r="I279" i="17"/>
  <c r="AV279" i="17"/>
  <c r="AJ280" i="17" s="1"/>
  <c r="BM279" i="17"/>
  <c r="BP279" i="17"/>
  <c r="BH278" i="13"/>
  <c r="BC278" i="13"/>
  <c r="AV278" i="13"/>
  <c r="AY278" i="13" s="1"/>
  <c r="AI278" i="13"/>
  <c r="AR278" i="13" s="1"/>
  <c r="BP278" i="13"/>
  <c r="BM278" i="13"/>
  <c r="I278" i="13"/>
  <c r="M278" i="13"/>
  <c r="S278" i="13"/>
  <c r="AB279" i="13" s="1"/>
  <c r="AX279" i="17" l="1"/>
  <c r="BA279" i="17" s="1"/>
  <c r="G489" i="7"/>
  <c r="AZ279" i="17"/>
  <c r="BC279" i="17" s="1"/>
  <c r="J489" i="20"/>
  <c r="I489" i="20"/>
  <c r="K489" i="20"/>
  <c r="H489" i="20"/>
  <c r="G489" i="20"/>
  <c r="I489" i="7"/>
  <c r="H489" i="7"/>
  <c r="K489" i="19"/>
  <c r="G489" i="19"/>
  <c r="I489" i="19"/>
  <c r="J489" i="19"/>
  <c r="H489" i="19"/>
  <c r="K489" i="7"/>
  <c r="AY279" i="18"/>
  <c r="BB279" i="18" s="1"/>
  <c r="AX279" i="18"/>
  <c r="BA279" i="18" s="1"/>
  <c r="S279" i="17"/>
  <c r="AB280" i="17" s="1"/>
  <c r="M279" i="17"/>
  <c r="P279" i="17" s="1"/>
  <c r="L279" i="17"/>
  <c r="O279" i="17" s="1"/>
  <c r="R279" i="17"/>
  <c r="AA280" i="17" s="1"/>
  <c r="AZ279" i="18"/>
  <c r="BC279" i="18" s="1"/>
  <c r="S279" i="18"/>
  <c r="AB280" i="18" s="1"/>
  <c r="M279" i="18"/>
  <c r="P279" i="18" s="1"/>
  <c r="BR279" i="17"/>
  <c r="BS280" i="17" s="1"/>
  <c r="Q279" i="17"/>
  <c r="Z280" i="17" s="1"/>
  <c r="K279" i="17"/>
  <c r="N279" i="17" s="1"/>
  <c r="Q279" i="18"/>
  <c r="Z280" i="18" s="1"/>
  <c r="BR279" i="18"/>
  <c r="BS280" i="18" s="1"/>
  <c r="K279" i="18"/>
  <c r="N279" i="18" s="1"/>
  <c r="R279" i="18"/>
  <c r="AA280" i="18" s="1"/>
  <c r="L279" i="18"/>
  <c r="O279" i="18" s="1"/>
  <c r="AY279" i="17"/>
  <c r="BB279" i="17" s="1"/>
  <c r="BW278" i="13"/>
  <c r="BB278" i="13"/>
  <c r="AU278" i="13"/>
  <c r="AX278" i="13" s="1"/>
  <c r="H278" i="13"/>
  <c r="BO278" i="13"/>
  <c r="BL278" i="13"/>
  <c r="L278" i="13"/>
  <c r="R278" i="13"/>
  <c r="AA279" i="13" s="1"/>
  <c r="P278" i="13"/>
  <c r="F490" i="7" l="1"/>
  <c r="F490" i="19"/>
  <c r="L489" i="7"/>
  <c r="L489" i="20"/>
  <c r="G389" i="12" s="1"/>
  <c r="H389" i="12" s="1"/>
  <c r="I389" i="12" s="1"/>
  <c r="BD279" i="18"/>
  <c r="L489" i="19"/>
  <c r="G389" i="15" s="1"/>
  <c r="BH280" i="17"/>
  <c r="BH280" i="18"/>
  <c r="BV278" i="13"/>
  <c r="BA278" i="13"/>
  <c r="BD278" i="13" s="1"/>
  <c r="BD278" i="17" s="1"/>
  <c r="AK279" i="13"/>
  <c r="AT279" i="13" s="1"/>
  <c r="O278" i="13"/>
  <c r="K278" i="13"/>
  <c r="Q278" i="13"/>
  <c r="Z279" i="13" s="1"/>
  <c r="F489" i="20" s="1"/>
  <c r="BR278" i="13"/>
  <c r="BS279" i="13" s="1"/>
  <c r="H389" i="15" l="1"/>
  <c r="I389" i="15" s="1"/>
  <c r="BW279" i="17" s="1"/>
  <c r="AT280" i="17" s="1"/>
  <c r="G389" i="16"/>
  <c r="H389" i="16" s="1"/>
  <c r="I389" i="16" s="1"/>
  <c r="BU278" i="13"/>
  <c r="J390" i="12"/>
  <c r="AW279" i="13"/>
  <c r="AZ279" i="13" s="1"/>
  <c r="AJ279" i="13"/>
  <c r="AS279" i="13" s="1"/>
  <c r="BQ279" i="13"/>
  <c r="BN279" i="13"/>
  <c r="J279" i="13"/>
  <c r="N278" i="13"/>
  <c r="BH279" i="13"/>
  <c r="BU279" i="17" l="1"/>
  <c r="BV279" i="17"/>
  <c r="J390" i="15"/>
  <c r="J390" i="16"/>
  <c r="BU279" i="18"/>
  <c r="BV279" i="18"/>
  <c r="BW279" i="18"/>
  <c r="G490" i="19"/>
  <c r="I490" i="19"/>
  <c r="J490" i="19"/>
  <c r="H490" i="19"/>
  <c r="K490" i="19"/>
  <c r="J490" i="20"/>
  <c r="I490" i="20"/>
  <c r="K490" i="20"/>
  <c r="G490" i="20"/>
  <c r="H490" i="20"/>
  <c r="BQ280" i="17"/>
  <c r="J280" i="17"/>
  <c r="BN280" i="17"/>
  <c r="AW280" i="17"/>
  <c r="AK281" i="17" s="1"/>
  <c r="BC279" i="13"/>
  <c r="AV279" i="13"/>
  <c r="AY279" i="13" s="1"/>
  <c r="AI279" i="13"/>
  <c r="AR279" i="13" s="1"/>
  <c r="G490" i="7"/>
  <c r="J490" i="7"/>
  <c r="K490" i="7"/>
  <c r="H490" i="7"/>
  <c r="I490" i="7"/>
  <c r="BM279" i="13"/>
  <c r="BP279" i="13"/>
  <c r="I279" i="13"/>
  <c r="S279" i="13"/>
  <c r="AB280" i="13" s="1"/>
  <c r="M279" i="13"/>
  <c r="AR280" i="18" l="1"/>
  <c r="BO280" i="18" s="1"/>
  <c r="AT280" i="18"/>
  <c r="BN280" i="18" s="1"/>
  <c r="AS280" i="18"/>
  <c r="I280" i="18" s="1"/>
  <c r="AS280" i="17"/>
  <c r="I280" i="17" s="1"/>
  <c r="R280" i="17" s="1"/>
  <c r="AA281" i="17" s="1"/>
  <c r="AR280" i="17"/>
  <c r="H280" i="17" s="1"/>
  <c r="K280" i="17" s="1"/>
  <c r="N280" i="17" s="1"/>
  <c r="BP280" i="18"/>
  <c r="L490" i="19"/>
  <c r="G390" i="15" s="1"/>
  <c r="L490" i="20"/>
  <c r="G390" i="12" s="1"/>
  <c r="S280" i="17"/>
  <c r="AB281" i="17" s="1"/>
  <c r="M280" i="17"/>
  <c r="P280" i="17" s="1"/>
  <c r="AZ280" i="17"/>
  <c r="BC280" i="17" s="1"/>
  <c r="BW279" i="13"/>
  <c r="BB279" i="13"/>
  <c r="AU279" i="13"/>
  <c r="AX279" i="13" s="1"/>
  <c r="P279" i="13"/>
  <c r="BL279" i="13"/>
  <c r="H279" i="13"/>
  <c r="BO279" i="13"/>
  <c r="R279" i="13"/>
  <c r="AA280" i="13" s="1"/>
  <c r="L279" i="13"/>
  <c r="L490" i="7"/>
  <c r="AU280" i="18" l="1"/>
  <c r="AI281" i="18" s="1"/>
  <c r="BO280" i="17"/>
  <c r="BL280" i="17"/>
  <c r="AV280" i="18"/>
  <c r="AJ281" i="18" s="1"/>
  <c r="AU280" i="17"/>
  <c r="AI281" i="17" s="1"/>
  <c r="AW280" i="18"/>
  <c r="AK281" i="18" s="1"/>
  <c r="BQ280" i="18"/>
  <c r="H280" i="18"/>
  <c r="BR280" i="18" s="1"/>
  <c r="BS281" i="18" s="1"/>
  <c r="BL280" i="18"/>
  <c r="J280" i="18"/>
  <c r="M280" i="18" s="1"/>
  <c r="P280" i="18" s="1"/>
  <c r="BM280" i="18"/>
  <c r="BM280" i="17"/>
  <c r="AV280" i="17"/>
  <c r="AJ281" i="17" s="1"/>
  <c r="BP280" i="17"/>
  <c r="R280" i="18"/>
  <c r="AA281" i="18" s="1"/>
  <c r="L280" i="18"/>
  <c r="O280" i="18" s="1"/>
  <c r="AX280" i="18"/>
  <c r="BA280" i="18" s="1"/>
  <c r="L280" i="17"/>
  <c r="O280" i="17" s="1"/>
  <c r="BR280" i="17"/>
  <c r="BS281" i="17" s="1"/>
  <c r="Q280" i="17"/>
  <c r="Z281" i="17" s="1"/>
  <c r="F491" i="19" s="1"/>
  <c r="H390" i="12"/>
  <c r="I390" i="12" s="1"/>
  <c r="G390" i="16"/>
  <c r="H390" i="16" s="1"/>
  <c r="I390" i="16" s="1"/>
  <c r="H390" i="15"/>
  <c r="I390" i="15" s="1"/>
  <c r="BV279" i="13"/>
  <c r="BA279" i="13"/>
  <c r="BD279" i="13" s="1"/>
  <c r="BD279" i="17" s="1"/>
  <c r="AK280" i="13"/>
  <c r="AT280" i="13" s="1"/>
  <c r="O279" i="13"/>
  <c r="K279" i="13"/>
  <c r="BR279" i="13"/>
  <c r="BS280" i="13" s="1"/>
  <c r="Q279" i="13"/>
  <c r="Z280" i="13" s="1"/>
  <c r="F490" i="20" s="1"/>
  <c r="AY280" i="18" l="1"/>
  <c r="BB280" i="18" s="1"/>
  <c r="S280" i="18"/>
  <c r="AB281" i="18" s="1"/>
  <c r="AX280" i="17"/>
  <c r="BA280" i="17" s="1"/>
  <c r="AZ280" i="18"/>
  <c r="BC280" i="18" s="1"/>
  <c r="BD280" i="18" s="1"/>
  <c r="K280" i="18"/>
  <c r="N280" i="18" s="1"/>
  <c r="Q280" i="18"/>
  <c r="Z281" i="18" s="1"/>
  <c r="AY280" i="17"/>
  <c r="BB280" i="17" s="1"/>
  <c r="BH281" i="17"/>
  <c r="BV280" i="18"/>
  <c r="AS281" i="18" s="1"/>
  <c r="BW280" i="18"/>
  <c r="AT281" i="18" s="1"/>
  <c r="BV280" i="17"/>
  <c r="AS281" i="17" s="1"/>
  <c r="BW280" i="17"/>
  <c r="AT281" i="17" s="1"/>
  <c r="BU280" i="17"/>
  <c r="AR281" i="17" s="1"/>
  <c r="J391" i="16"/>
  <c r="J391" i="15"/>
  <c r="BU279" i="13"/>
  <c r="J391" i="12"/>
  <c r="AW280" i="13"/>
  <c r="AZ280" i="13" s="1"/>
  <c r="AJ280" i="13"/>
  <c r="AS280" i="13" s="1"/>
  <c r="BH280" i="13"/>
  <c r="N279" i="13"/>
  <c r="BN280" i="13"/>
  <c r="J280" i="13"/>
  <c r="BQ280" i="13"/>
  <c r="F491" i="7" l="1"/>
  <c r="BH281" i="18"/>
  <c r="BU280" i="18"/>
  <c r="AR281" i="18" s="1"/>
  <c r="H281" i="18" s="1"/>
  <c r="K491" i="20"/>
  <c r="I491" i="20"/>
  <c r="G491" i="20"/>
  <c r="J491" i="20"/>
  <c r="H491" i="20"/>
  <c r="I491" i="19"/>
  <c r="J491" i="19"/>
  <c r="H491" i="19"/>
  <c r="G491" i="19"/>
  <c r="K491" i="19"/>
  <c r="BQ281" i="18"/>
  <c r="AW281" i="18"/>
  <c r="AK282" i="18" s="1"/>
  <c r="J281" i="18"/>
  <c r="BN281" i="18"/>
  <c r="H281" i="17"/>
  <c r="BL281" i="17"/>
  <c r="BO281" i="17"/>
  <c r="AU281" i="17"/>
  <c r="AI282" i="17" s="1"/>
  <c r="BQ281" i="17"/>
  <c r="AW281" i="17"/>
  <c r="AK282" i="17" s="1"/>
  <c r="J281" i="17"/>
  <c r="BN281" i="17"/>
  <c r="AV281" i="18"/>
  <c r="AJ282" i="18" s="1"/>
  <c r="I281" i="18"/>
  <c r="BM281" i="18"/>
  <c r="BP281" i="18"/>
  <c r="BP281" i="17"/>
  <c r="I281" i="17"/>
  <c r="AV281" i="17"/>
  <c r="AJ282" i="17" s="1"/>
  <c r="BM281" i="17"/>
  <c r="BC280" i="13"/>
  <c r="AV280" i="13"/>
  <c r="AY280" i="13" s="1"/>
  <c r="AI280" i="13"/>
  <c r="AR280" i="13" s="1"/>
  <c r="BP280" i="13"/>
  <c r="I280" i="13"/>
  <c r="BM280" i="13"/>
  <c r="I491" i="7"/>
  <c r="J491" i="7"/>
  <c r="H491" i="7"/>
  <c r="G491" i="7"/>
  <c r="K491" i="7"/>
  <c r="M280" i="13"/>
  <c r="S280" i="13"/>
  <c r="AB281" i="13" s="1"/>
  <c r="AU281" i="18" l="1"/>
  <c r="AI282" i="18" s="1"/>
  <c r="BO281" i="18"/>
  <c r="BL281" i="18"/>
  <c r="AY281" i="18"/>
  <c r="BB281" i="18" s="1"/>
  <c r="AZ281" i="17"/>
  <c r="BC281" i="17" s="1"/>
  <c r="AX281" i="18"/>
  <c r="BA281" i="18" s="1"/>
  <c r="L491" i="19"/>
  <c r="G391" i="15" s="1"/>
  <c r="L491" i="20"/>
  <c r="G391" i="12" s="1"/>
  <c r="Q281" i="18"/>
  <c r="Z282" i="18" s="1"/>
  <c r="K281" i="18"/>
  <c r="N281" i="18" s="1"/>
  <c r="BR281" i="18"/>
  <c r="BS282" i="18" s="1"/>
  <c r="R281" i="18"/>
  <c r="AA282" i="18" s="1"/>
  <c r="L281" i="18"/>
  <c r="O281" i="18" s="1"/>
  <c r="M281" i="17"/>
  <c r="P281" i="17" s="1"/>
  <c r="S281" i="17"/>
  <c r="AB282" i="17" s="1"/>
  <c r="AY281" i="17"/>
  <c r="BB281" i="17" s="1"/>
  <c r="AX281" i="17"/>
  <c r="BA281" i="17" s="1"/>
  <c r="AZ281" i="18"/>
  <c r="BC281" i="18" s="1"/>
  <c r="L281" i="17"/>
  <c r="O281" i="17" s="1"/>
  <c r="R281" i="17"/>
  <c r="AA282" i="17" s="1"/>
  <c r="K281" i="17"/>
  <c r="N281" i="17" s="1"/>
  <c r="BR281" i="17"/>
  <c r="BS282" i="17" s="1"/>
  <c r="Q281" i="17"/>
  <c r="Z282" i="17" s="1"/>
  <c r="S281" i="18"/>
  <c r="AB282" i="18" s="1"/>
  <c r="M281" i="18"/>
  <c r="P281" i="18" s="1"/>
  <c r="BW280" i="13"/>
  <c r="BB280" i="13"/>
  <c r="AU280" i="13"/>
  <c r="AX280" i="13" s="1"/>
  <c r="P280" i="13"/>
  <c r="BO280" i="13"/>
  <c r="BL280" i="13"/>
  <c r="H280" i="13"/>
  <c r="L491" i="7"/>
  <c r="L280" i="13"/>
  <c r="R280" i="13"/>
  <c r="AA281" i="13" s="1"/>
  <c r="F492" i="7" l="1"/>
  <c r="F492" i="19"/>
  <c r="BD281" i="18"/>
  <c r="BH282" i="18"/>
  <c r="BH282" i="17"/>
  <c r="H391" i="12"/>
  <c r="I391" i="12" s="1"/>
  <c r="G391" i="16"/>
  <c r="H391" i="16" s="1"/>
  <c r="I391" i="16" s="1"/>
  <c r="H391" i="15"/>
  <c r="I391" i="15" s="1"/>
  <c r="BV280" i="13"/>
  <c r="BA280" i="13"/>
  <c r="BD280" i="13" s="1"/>
  <c r="BD280" i="17" s="1"/>
  <c r="AK281" i="13"/>
  <c r="AT281" i="13" s="1"/>
  <c r="O280" i="13"/>
  <c r="BR280" i="13"/>
  <c r="BS281" i="13" s="1"/>
  <c r="K280" i="13"/>
  <c r="Q280" i="13"/>
  <c r="Z281" i="13" s="1"/>
  <c r="F491" i="20" s="1"/>
  <c r="BW281" i="18" l="1"/>
  <c r="AT282" i="18" s="1"/>
  <c r="BU281" i="18"/>
  <c r="AR282" i="18" s="1"/>
  <c r="BV281" i="18"/>
  <c r="AS282" i="18" s="1"/>
  <c r="BW281" i="17"/>
  <c r="AT282" i="17" s="1"/>
  <c r="BU281" i="17"/>
  <c r="AR282" i="17" s="1"/>
  <c r="BV281" i="17"/>
  <c r="AS282" i="17" s="1"/>
  <c r="J392" i="15"/>
  <c r="J392" i="16"/>
  <c r="BU280" i="13"/>
  <c r="J392" i="12"/>
  <c r="AW281" i="13"/>
  <c r="AZ281" i="13" s="1"/>
  <c r="AJ281" i="13"/>
  <c r="AS281" i="13" s="1"/>
  <c r="N280" i="13"/>
  <c r="BH281" i="13"/>
  <c r="J281" i="13"/>
  <c r="BQ281" i="13"/>
  <c r="BN281" i="13"/>
  <c r="K492" i="20" l="1"/>
  <c r="I492" i="20"/>
  <c r="H492" i="20"/>
  <c r="J492" i="20"/>
  <c r="G492" i="20"/>
  <c r="I492" i="19"/>
  <c r="J492" i="19"/>
  <c r="K492" i="19"/>
  <c r="H492" i="19"/>
  <c r="G492" i="19"/>
  <c r="BL282" i="17"/>
  <c r="H282" i="17"/>
  <c r="BO282" i="17"/>
  <c r="AU282" i="17"/>
  <c r="AI283" i="17" s="1"/>
  <c r="BM282" i="18"/>
  <c r="AV282" i="18"/>
  <c r="AJ283" i="18" s="1"/>
  <c r="I282" i="18"/>
  <c r="BP282" i="18"/>
  <c r="BN282" i="17"/>
  <c r="J282" i="17"/>
  <c r="AW282" i="17"/>
  <c r="AK283" i="17" s="1"/>
  <c r="BQ282" i="17"/>
  <c r="BO282" i="18"/>
  <c r="H282" i="18"/>
  <c r="AU282" i="18"/>
  <c r="AI283" i="18" s="1"/>
  <c r="BL282" i="18"/>
  <c r="BQ282" i="18"/>
  <c r="J282" i="18"/>
  <c r="BN282" i="18"/>
  <c r="AW282" i="18"/>
  <c r="AK283" i="18" s="1"/>
  <c r="BP282" i="17"/>
  <c r="AV282" i="17"/>
  <c r="AJ283" i="17" s="1"/>
  <c r="BM282" i="17"/>
  <c r="I282" i="17"/>
  <c r="BC281" i="13"/>
  <c r="AV281" i="13"/>
  <c r="AY281" i="13" s="1"/>
  <c r="AI281" i="13"/>
  <c r="AR281" i="13" s="1"/>
  <c r="M281" i="13"/>
  <c r="S281" i="13"/>
  <c r="AB282" i="13" s="1"/>
  <c r="I281" i="13"/>
  <c r="BP281" i="13"/>
  <c r="BM281" i="13"/>
  <c r="K492" i="7"/>
  <c r="J492" i="7"/>
  <c r="I492" i="7"/>
  <c r="H492" i="7"/>
  <c r="G492" i="7"/>
  <c r="AX282" i="17" l="1"/>
  <c r="BA282" i="17" s="1"/>
  <c r="AZ282" i="17"/>
  <c r="BC282" i="17" s="1"/>
  <c r="L492" i="20"/>
  <c r="G392" i="12" s="1"/>
  <c r="AZ282" i="18"/>
  <c r="BC282" i="18" s="1"/>
  <c r="L492" i="19"/>
  <c r="G392" i="15" s="1"/>
  <c r="R282" i="17"/>
  <c r="AA283" i="17" s="1"/>
  <c r="L282" i="17"/>
  <c r="O282" i="17" s="1"/>
  <c r="S282" i="18"/>
  <c r="AB283" i="18" s="1"/>
  <c r="M282" i="18"/>
  <c r="P282" i="18" s="1"/>
  <c r="BR282" i="18"/>
  <c r="BS283" i="18" s="1"/>
  <c r="Q282" i="18"/>
  <c r="Z283" i="18" s="1"/>
  <c r="K282" i="18"/>
  <c r="N282" i="18" s="1"/>
  <c r="BR282" i="17"/>
  <c r="BS283" i="17" s="1"/>
  <c r="K282" i="17"/>
  <c r="N282" i="17" s="1"/>
  <c r="Q282" i="17"/>
  <c r="Z283" i="17" s="1"/>
  <c r="AY282" i="17"/>
  <c r="BB282" i="17" s="1"/>
  <c r="AY282" i="18"/>
  <c r="BB282" i="18" s="1"/>
  <c r="M282" i="17"/>
  <c r="P282" i="17" s="1"/>
  <c r="S282" i="17"/>
  <c r="AB283" i="17" s="1"/>
  <c r="R282" i="18"/>
  <c r="AA283" i="18" s="1"/>
  <c r="L282" i="18"/>
  <c r="O282" i="18" s="1"/>
  <c r="AX282" i="18"/>
  <c r="BA282" i="18" s="1"/>
  <c r="BW281" i="13"/>
  <c r="BB281" i="13"/>
  <c r="AU281" i="13"/>
  <c r="AX281" i="13" s="1"/>
  <c r="P281" i="13"/>
  <c r="BO281" i="13"/>
  <c r="H281" i="13"/>
  <c r="BL281" i="13"/>
  <c r="L492" i="7"/>
  <c r="L281" i="13"/>
  <c r="R281" i="13"/>
  <c r="AA282" i="13" s="1"/>
  <c r="F493" i="7" l="1"/>
  <c r="F493" i="19"/>
  <c r="BD282" i="18"/>
  <c r="BH283" i="17"/>
  <c r="BH283" i="18"/>
  <c r="H392" i="12"/>
  <c r="I392" i="12" s="1"/>
  <c r="H392" i="15"/>
  <c r="I392" i="15" s="1"/>
  <c r="G392" i="16"/>
  <c r="H392" i="16" s="1"/>
  <c r="I392" i="16" s="1"/>
  <c r="BV281" i="13"/>
  <c r="BA281" i="13"/>
  <c r="BD281" i="13" s="1"/>
  <c r="BD281" i="17" s="1"/>
  <c r="AK282" i="13"/>
  <c r="AT282" i="13" s="1"/>
  <c r="O281" i="13"/>
  <c r="BR281" i="13"/>
  <c r="BS282" i="13" s="1"/>
  <c r="K281" i="13"/>
  <c r="Q281" i="13"/>
  <c r="Z282" i="13" s="1"/>
  <c r="F492" i="20" s="1"/>
  <c r="BU282" i="18" l="1"/>
  <c r="AR283" i="18" s="1"/>
  <c r="BW282" i="18"/>
  <c r="AT283" i="18" s="1"/>
  <c r="BV282" i="18"/>
  <c r="AS283" i="18" s="1"/>
  <c r="BU282" i="17"/>
  <c r="AR283" i="17" s="1"/>
  <c r="BV282" i="17"/>
  <c r="AS283" i="17" s="1"/>
  <c r="BW282" i="17"/>
  <c r="AT283" i="17" s="1"/>
  <c r="J393" i="15"/>
  <c r="J393" i="16"/>
  <c r="BU281" i="13"/>
  <c r="J393" i="12"/>
  <c r="AW282" i="13"/>
  <c r="AZ282" i="13" s="1"/>
  <c r="AJ282" i="13"/>
  <c r="AS282" i="13" s="1"/>
  <c r="BH282" i="13"/>
  <c r="J282" i="13"/>
  <c r="BN282" i="13"/>
  <c r="BQ282" i="13"/>
  <c r="N281" i="13"/>
  <c r="K493" i="19" l="1"/>
  <c r="I493" i="19"/>
  <c r="J493" i="19"/>
  <c r="H493" i="19"/>
  <c r="G493" i="19"/>
  <c r="I493" i="20"/>
  <c r="G493" i="20"/>
  <c r="J493" i="20"/>
  <c r="K493" i="20"/>
  <c r="H493" i="20"/>
  <c r="BO283" i="18"/>
  <c r="H283" i="18"/>
  <c r="BL283" i="18"/>
  <c r="AU283" i="18"/>
  <c r="AI284" i="18" s="1"/>
  <c r="BN283" i="17"/>
  <c r="AW283" i="17"/>
  <c r="AK284" i="17" s="1"/>
  <c r="J283" i="17"/>
  <c r="BQ283" i="17"/>
  <c r="AW283" i="18"/>
  <c r="AK284" i="18" s="1"/>
  <c r="BN283" i="18"/>
  <c r="BQ283" i="18"/>
  <c r="J283" i="18"/>
  <c r="AV283" i="18"/>
  <c r="AJ284" i="18" s="1"/>
  <c r="I283" i="18"/>
  <c r="BM283" i="18"/>
  <c r="BP283" i="18"/>
  <c r="H283" i="17"/>
  <c r="BO283" i="17"/>
  <c r="AU283" i="17"/>
  <c r="AI284" i="17" s="1"/>
  <c r="BL283" i="17"/>
  <c r="AV283" i="17"/>
  <c r="AJ284" i="17" s="1"/>
  <c r="BP283" i="17"/>
  <c r="I283" i="17"/>
  <c r="BM283" i="17"/>
  <c r="BC282" i="13"/>
  <c r="AV282" i="13"/>
  <c r="AY282" i="13" s="1"/>
  <c r="AI282" i="13"/>
  <c r="AR282" i="13" s="1"/>
  <c r="S282" i="13"/>
  <c r="AB283" i="13" s="1"/>
  <c r="M282" i="13"/>
  <c r="H493" i="7"/>
  <c r="I493" i="7"/>
  <c r="J493" i="7"/>
  <c r="G493" i="7"/>
  <c r="K493" i="7"/>
  <c r="BP282" i="13"/>
  <c r="I282" i="13"/>
  <c r="BM282" i="13"/>
  <c r="AY283" i="18" l="1"/>
  <c r="BB283" i="18" s="1"/>
  <c r="AZ283" i="18"/>
  <c r="BC283" i="18" s="1"/>
  <c r="L493" i="20"/>
  <c r="G393" i="12" s="1"/>
  <c r="L493" i="19"/>
  <c r="G393" i="15" s="1"/>
  <c r="AY283" i="17"/>
  <c r="BB283" i="17" s="1"/>
  <c r="R283" i="17"/>
  <c r="AA284" i="17" s="1"/>
  <c r="L283" i="17"/>
  <c r="O283" i="17" s="1"/>
  <c r="BR283" i="17"/>
  <c r="BS284" i="17" s="1"/>
  <c r="K283" i="17"/>
  <c r="N283" i="17" s="1"/>
  <c r="Q283" i="17"/>
  <c r="Z284" i="17" s="1"/>
  <c r="R283" i="18"/>
  <c r="AA284" i="18" s="1"/>
  <c r="L283" i="18"/>
  <c r="O283" i="18" s="1"/>
  <c r="S283" i="18"/>
  <c r="AB284" i="18" s="1"/>
  <c r="M283" i="18"/>
  <c r="P283" i="18" s="1"/>
  <c r="BR283" i="18"/>
  <c r="BS284" i="18" s="1"/>
  <c r="K283" i="18"/>
  <c r="N283" i="18" s="1"/>
  <c r="Q283" i="18"/>
  <c r="Z284" i="18" s="1"/>
  <c r="AX283" i="17"/>
  <c r="BA283" i="17" s="1"/>
  <c r="AX283" i="18"/>
  <c r="BA283" i="18" s="1"/>
  <c r="AZ283" i="17"/>
  <c r="BC283" i="17" s="1"/>
  <c r="S283" i="17"/>
  <c r="AB284" i="17" s="1"/>
  <c r="M283" i="17"/>
  <c r="P283" i="17" s="1"/>
  <c r="BW282" i="13"/>
  <c r="BB282" i="13"/>
  <c r="AU282" i="13"/>
  <c r="AX282" i="13" s="1"/>
  <c r="L493" i="7"/>
  <c r="R282" i="13"/>
  <c r="AA283" i="13" s="1"/>
  <c r="L282" i="13"/>
  <c r="P282" i="13"/>
  <c r="BL282" i="13"/>
  <c r="BO282" i="13"/>
  <c r="H282" i="13"/>
  <c r="F494" i="7" l="1"/>
  <c r="F494" i="19"/>
  <c r="BD283" i="18"/>
  <c r="BH284" i="17"/>
  <c r="BH284" i="18"/>
  <c r="G393" i="16"/>
  <c r="H393" i="16" s="1"/>
  <c r="I393" i="16" s="1"/>
  <c r="H393" i="15"/>
  <c r="I393" i="15" s="1"/>
  <c r="BV282" i="13"/>
  <c r="H393" i="12"/>
  <c r="I393" i="12" s="1"/>
  <c r="BA282" i="13"/>
  <c r="BD282" i="13" s="1"/>
  <c r="BD282" i="17" s="1"/>
  <c r="AK283" i="13"/>
  <c r="AT283" i="13" s="1"/>
  <c r="Q282" i="13"/>
  <c r="Z283" i="13" s="1"/>
  <c r="F493" i="20" s="1"/>
  <c r="K282" i="13"/>
  <c r="BR282" i="13"/>
  <c r="BS283" i="13" s="1"/>
  <c r="O282" i="13"/>
  <c r="BU283" i="18" l="1"/>
  <c r="AR284" i="18" s="1"/>
  <c r="BV283" i="18"/>
  <c r="AS284" i="18" s="1"/>
  <c r="BW283" i="18"/>
  <c r="AT284" i="18" s="1"/>
  <c r="BU283" i="17"/>
  <c r="AR284" i="17" s="1"/>
  <c r="BV283" i="17"/>
  <c r="AS284" i="17" s="1"/>
  <c r="BW283" i="17"/>
  <c r="AT284" i="17" s="1"/>
  <c r="J394" i="16"/>
  <c r="J394" i="15"/>
  <c r="BU282" i="13"/>
  <c r="J394" i="12"/>
  <c r="AW283" i="13"/>
  <c r="AZ283" i="13" s="1"/>
  <c r="AJ283" i="13"/>
  <c r="AS283" i="13" s="1"/>
  <c r="BQ283" i="13"/>
  <c r="J283" i="13"/>
  <c r="BN283" i="13"/>
  <c r="BH283" i="13"/>
  <c r="N282" i="13"/>
  <c r="K494" i="20" l="1"/>
  <c r="I494" i="20"/>
  <c r="H494" i="20"/>
  <c r="J494" i="20"/>
  <c r="G494" i="20"/>
  <c r="G494" i="19"/>
  <c r="K494" i="19"/>
  <c r="H494" i="19"/>
  <c r="I494" i="19"/>
  <c r="J494" i="19"/>
  <c r="BO284" i="18"/>
  <c r="AU284" i="18"/>
  <c r="AI285" i="18" s="1"/>
  <c r="H284" i="18"/>
  <c r="BL284" i="18"/>
  <c r="BN284" i="17"/>
  <c r="AW284" i="17"/>
  <c r="AK285" i="17" s="1"/>
  <c r="BQ284" i="17"/>
  <c r="J284" i="17"/>
  <c r="AU284" i="17"/>
  <c r="AI285" i="17" s="1"/>
  <c r="BO284" i="17"/>
  <c r="BL284" i="17"/>
  <c r="H284" i="17"/>
  <c r="I284" i="18"/>
  <c r="BM284" i="18"/>
  <c r="AV284" i="18"/>
  <c r="AJ285" i="18" s="1"/>
  <c r="BP284" i="18"/>
  <c r="AW284" i="18"/>
  <c r="AK285" i="18" s="1"/>
  <c r="BQ284" i="18"/>
  <c r="J284" i="18"/>
  <c r="BN284" i="18"/>
  <c r="BM284" i="17"/>
  <c r="AV284" i="17"/>
  <c r="AJ285" i="17" s="1"/>
  <c r="I284" i="17"/>
  <c r="BP284" i="17"/>
  <c r="BC283" i="13"/>
  <c r="AV283" i="13"/>
  <c r="AY283" i="13" s="1"/>
  <c r="AI283" i="13"/>
  <c r="AR283" i="13" s="1"/>
  <c r="I283" i="13"/>
  <c r="BP283" i="13"/>
  <c r="BM283" i="13"/>
  <c r="G494" i="7"/>
  <c r="J494" i="7"/>
  <c r="H494" i="7"/>
  <c r="I494" i="7"/>
  <c r="K494" i="7"/>
  <c r="M283" i="13"/>
  <c r="S283" i="13"/>
  <c r="AB284" i="13" s="1"/>
  <c r="AZ284" i="18" l="1"/>
  <c r="BC284" i="18" s="1"/>
  <c r="AX284" i="17"/>
  <c r="BA284" i="17" s="1"/>
  <c r="L494" i="20"/>
  <c r="G394" i="12" s="1"/>
  <c r="L494" i="19"/>
  <c r="G394" i="15" s="1"/>
  <c r="AX284" i="18"/>
  <c r="BA284" i="18" s="1"/>
  <c r="L284" i="17"/>
  <c r="O284" i="17" s="1"/>
  <c r="R284" i="17"/>
  <c r="AA285" i="17" s="1"/>
  <c r="M284" i="17"/>
  <c r="P284" i="17" s="1"/>
  <c r="S284" i="17"/>
  <c r="AB285" i="17" s="1"/>
  <c r="K284" i="17"/>
  <c r="N284" i="17" s="1"/>
  <c r="BR284" i="17"/>
  <c r="BS285" i="17" s="1"/>
  <c r="Q284" i="17"/>
  <c r="Z285" i="17" s="1"/>
  <c r="AY284" i="17"/>
  <c r="BB284" i="17" s="1"/>
  <c r="AY284" i="18"/>
  <c r="BB284" i="18" s="1"/>
  <c r="AZ284" i="17"/>
  <c r="BC284" i="17" s="1"/>
  <c r="M284" i="18"/>
  <c r="P284" i="18" s="1"/>
  <c r="S284" i="18"/>
  <c r="AB285" i="18" s="1"/>
  <c r="R284" i="18"/>
  <c r="AA285" i="18" s="1"/>
  <c r="L284" i="18"/>
  <c r="O284" i="18" s="1"/>
  <c r="BR284" i="18"/>
  <c r="BS285" i="18" s="1"/>
  <c r="K284" i="18"/>
  <c r="N284" i="18" s="1"/>
  <c r="Q284" i="18"/>
  <c r="Z285" i="18" s="1"/>
  <c r="BW283" i="13"/>
  <c r="BB283" i="13"/>
  <c r="AU283" i="13"/>
  <c r="AX283" i="13" s="1"/>
  <c r="BL283" i="13"/>
  <c r="BO283" i="13"/>
  <c r="H283" i="13"/>
  <c r="L494" i="7"/>
  <c r="P283" i="13"/>
  <c r="L283" i="13"/>
  <c r="R283" i="13"/>
  <c r="AA284" i="13" s="1"/>
  <c r="F495" i="7" l="1"/>
  <c r="F495" i="19"/>
  <c r="BD284" i="18"/>
  <c r="BH285" i="18"/>
  <c r="BH285" i="17"/>
  <c r="H394" i="12"/>
  <c r="I394" i="12" s="1"/>
  <c r="G394" i="16"/>
  <c r="H394" i="16" s="1"/>
  <c r="I394" i="16" s="1"/>
  <c r="H394" i="15"/>
  <c r="I394" i="15" s="1"/>
  <c r="BV283" i="13"/>
  <c r="BA283" i="13"/>
  <c r="BD283" i="13" s="1"/>
  <c r="BD283" i="17" s="1"/>
  <c r="AK284" i="13"/>
  <c r="AT284" i="13" s="1"/>
  <c r="O283" i="13"/>
  <c r="K283" i="13"/>
  <c r="BR283" i="13"/>
  <c r="BS284" i="13" s="1"/>
  <c r="Q283" i="13"/>
  <c r="Z284" i="13" s="1"/>
  <c r="F494" i="20" s="1"/>
  <c r="BV284" i="18" l="1"/>
  <c r="AS285" i="18" s="1"/>
  <c r="BW284" i="18"/>
  <c r="AT285" i="18" s="1"/>
  <c r="BU284" i="18"/>
  <c r="AR285" i="18" s="1"/>
  <c r="BV284" i="17"/>
  <c r="AS285" i="17" s="1"/>
  <c r="BW284" i="17"/>
  <c r="AT285" i="17" s="1"/>
  <c r="BU284" i="17"/>
  <c r="AR285" i="17" s="1"/>
  <c r="J395" i="16"/>
  <c r="J395" i="15"/>
  <c r="BU283" i="13"/>
  <c r="J395" i="12"/>
  <c r="AW284" i="13"/>
  <c r="AZ284" i="13" s="1"/>
  <c r="AJ284" i="13"/>
  <c r="AS284" i="13" s="1"/>
  <c r="BH284" i="13"/>
  <c r="N283" i="13"/>
  <c r="BN284" i="13"/>
  <c r="J284" i="13"/>
  <c r="BQ284" i="13"/>
  <c r="J495" i="20" l="1"/>
  <c r="K495" i="20"/>
  <c r="G495" i="20"/>
  <c r="H495" i="20"/>
  <c r="I495" i="20"/>
  <c r="J495" i="19"/>
  <c r="H495" i="19"/>
  <c r="I495" i="19"/>
  <c r="K495" i="19"/>
  <c r="G495" i="19"/>
  <c r="AW285" i="17"/>
  <c r="AK286" i="17" s="1"/>
  <c r="BQ285" i="17"/>
  <c r="J285" i="17"/>
  <c r="BN285" i="17"/>
  <c r="AU285" i="17"/>
  <c r="AI286" i="17" s="1"/>
  <c r="H285" i="17"/>
  <c r="BO285" i="17"/>
  <c r="BL285" i="17"/>
  <c r="AW285" i="18"/>
  <c r="AK286" i="18" s="1"/>
  <c r="BN285" i="18"/>
  <c r="BQ285" i="18"/>
  <c r="J285" i="18"/>
  <c r="H285" i="18"/>
  <c r="BL285" i="18"/>
  <c r="AU285" i="18"/>
  <c r="AI286" i="18" s="1"/>
  <c r="BO285" i="18"/>
  <c r="I285" i="17"/>
  <c r="AV285" i="17"/>
  <c r="AJ286" i="17" s="1"/>
  <c r="BM285" i="17"/>
  <c r="BP285" i="17"/>
  <c r="BM285" i="18"/>
  <c r="BP285" i="18"/>
  <c r="AV285" i="18"/>
  <c r="AJ286" i="18" s="1"/>
  <c r="I285" i="18"/>
  <c r="BC284" i="13"/>
  <c r="AV284" i="13"/>
  <c r="AY284" i="13" s="1"/>
  <c r="AI284" i="13"/>
  <c r="AR284" i="13" s="1"/>
  <c r="M284" i="13"/>
  <c r="S284" i="13"/>
  <c r="AB285" i="13" s="1"/>
  <c r="I284" i="13"/>
  <c r="BM284" i="13"/>
  <c r="BP284" i="13"/>
  <c r="G495" i="7"/>
  <c r="I495" i="7"/>
  <c r="J495" i="7"/>
  <c r="K495" i="7"/>
  <c r="H495" i="7"/>
  <c r="AZ285" i="18" l="1"/>
  <c r="BC285" i="18" s="1"/>
  <c r="AY285" i="18"/>
  <c r="BB285" i="18" s="1"/>
  <c r="L495" i="19"/>
  <c r="G395" i="15" s="1"/>
  <c r="L495" i="20"/>
  <c r="G395" i="12" s="1"/>
  <c r="L285" i="18"/>
  <c r="O285" i="18" s="1"/>
  <c r="R285" i="18"/>
  <c r="AA286" i="18" s="1"/>
  <c r="L285" i="17"/>
  <c r="O285" i="17" s="1"/>
  <c r="R285" i="17"/>
  <c r="AA286" i="17" s="1"/>
  <c r="AY285" i="17"/>
  <c r="BB285" i="17" s="1"/>
  <c r="M285" i="18"/>
  <c r="P285" i="18" s="1"/>
  <c r="S285" i="18"/>
  <c r="AB286" i="18" s="1"/>
  <c r="S285" i="17"/>
  <c r="AB286" i="17" s="1"/>
  <c r="M285" i="17"/>
  <c r="P285" i="17" s="1"/>
  <c r="AX285" i="18"/>
  <c r="BA285" i="18" s="1"/>
  <c r="AX285" i="17"/>
  <c r="BA285" i="17" s="1"/>
  <c r="BR285" i="18"/>
  <c r="BS286" i="18" s="1"/>
  <c r="Q285" i="18"/>
  <c r="Z286" i="18" s="1"/>
  <c r="K285" i="18"/>
  <c r="N285" i="18" s="1"/>
  <c r="K285" i="17"/>
  <c r="N285" i="17" s="1"/>
  <c r="BR285" i="17"/>
  <c r="BS286" i="17" s="1"/>
  <c r="Q285" i="17"/>
  <c r="Z286" i="17" s="1"/>
  <c r="AZ285" i="17"/>
  <c r="BC285" i="17" s="1"/>
  <c r="BW284" i="13"/>
  <c r="BB284" i="13"/>
  <c r="AU284" i="13"/>
  <c r="AX284" i="13" s="1"/>
  <c r="P284" i="13"/>
  <c r="L495" i="7"/>
  <c r="L284" i="13"/>
  <c r="R284" i="13"/>
  <c r="AA285" i="13" s="1"/>
  <c r="BO284" i="13"/>
  <c r="H284" i="13"/>
  <c r="BL284" i="13"/>
  <c r="F496" i="19" l="1"/>
  <c r="F496" i="7"/>
  <c r="BD285" i="18"/>
  <c r="BH286" i="17"/>
  <c r="BH286" i="18"/>
  <c r="G395" i="16"/>
  <c r="H395" i="16" s="1"/>
  <c r="I395" i="16" s="1"/>
  <c r="H395" i="15"/>
  <c r="I395" i="15" s="1"/>
  <c r="BV284" i="13"/>
  <c r="H395" i="12"/>
  <c r="I395" i="12" s="1"/>
  <c r="BA284" i="13"/>
  <c r="BD284" i="13" s="1"/>
  <c r="BD284" i="17" s="1"/>
  <c r="AK285" i="13"/>
  <c r="AT285" i="13" s="1"/>
  <c r="O284" i="13"/>
  <c r="BR284" i="13"/>
  <c r="BS285" i="13" s="1"/>
  <c r="Q284" i="13"/>
  <c r="Z285" i="13" s="1"/>
  <c r="F495" i="20" s="1"/>
  <c r="K284" i="13"/>
  <c r="BW285" i="18" l="1"/>
  <c r="AT286" i="18" s="1"/>
  <c r="BV285" i="18"/>
  <c r="AS286" i="18" s="1"/>
  <c r="BU285" i="18"/>
  <c r="AR286" i="18" s="1"/>
  <c r="BW285" i="17"/>
  <c r="AT286" i="17" s="1"/>
  <c r="BU285" i="17"/>
  <c r="AR286" i="17" s="1"/>
  <c r="BV285" i="17"/>
  <c r="AS286" i="17" s="1"/>
  <c r="J396" i="16"/>
  <c r="J396" i="15"/>
  <c r="BU284" i="13"/>
  <c r="J396" i="12"/>
  <c r="AW285" i="13"/>
  <c r="AZ285" i="13" s="1"/>
  <c r="AJ285" i="13"/>
  <c r="AS285" i="13" s="1"/>
  <c r="BH285" i="13"/>
  <c r="BN285" i="13"/>
  <c r="BQ285" i="13"/>
  <c r="J285" i="13"/>
  <c r="N284" i="13"/>
  <c r="J496" i="19" l="1"/>
  <c r="G496" i="19"/>
  <c r="I496" i="19"/>
  <c r="H496" i="19"/>
  <c r="K496" i="19"/>
  <c r="K496" i="20"/>
  <c r="I496" i="20"/>
  <c r="J496" i="20"/>
  <c r="G496" i="20"/>
  <c r="H496" i="20"/>
  <c r="J286" i="18"/>
  <c r="BQ286" i="18"/>
  <c r="BN286" i="18"/>
  <c r="AW286" i="18"/>
  <c r="AK287" i="18" s="1"/>
  <c r="AU286" i="17"/>
  <c r="AI287" i="17" s="1"/>
  <c r="BO286" i="17"/>
  <c r="H286" i="17"/>
  <c r="BL286" i="17"/>
  <c r="J286" i="17"/>
  <c r="BN286" i="17"/>
  <c r="BQ286" i="17"/>
  <c r="AW286" i="17"/>
  <c r="AK287" i="17" s="1"/>
  <c r="H286" i="18"/>
  <c r="BO286" i="18"/>
  <c r="AU286" i="18"/>
  <c r="AI287" i="18" s="1"/>
  <c r="BL286" i="18"/>
  <c r="BP286" i="17"/>
  <c r="AV286" i="17"/>
  <c r="AJ287" i="17" s="1"/>
  <c r="I286" i="17"/>
  <c r="BM286" i="17"/>
  <c r="BP286" i="18"/>
  <c r="AV286" i="18"/>
  <c r="AJ287" i="18" s="1"/>
  <c r="BM286" i="18"/>
  <c r="I286" i="18"/>
  <c r="BC285" i="13"/>
  <c r="AV285" i="13"/>
  <c r="AY285" i="13" s="1"/>
  <c r="AI285" i="13"/>
  <c r="AR285" i="13" s="1"/>
  <c r="M285" i="13"/>
  <c r="S285" i="13"/>
  <c r="AB286" i="13" s="1"/>
  <c r="I285" i="13"/>
  <c r="BM285" i="13"/>
  <c r="BP285" i="13"/>
  <c r="H496" i="7"/>
  <c r="K496" i="7"/>
  <c r="I496" i="7"/>
  <c r="J496" i="7"/>
  <c r="G496" i="7"/>
  <c r="AX286" i="17" l="1"/>
  <c r="BA286" i="17" s="1"/>
  <c r="AZ286" i="18"/>
  <c r="BC286" i="18" s="1"/>
  <c r="AZ286" i="17"/>
  <c r="BC286" i="17" s="1"/>
  <c r="L496" i="20"/>
  <c r="G396" i="12" s="1"/>
  <c r="L496" i="19"/>
  <c r="G396" i="15" s="1"/>
  <c r="S286" i="18"/>
  <c r="AB287" i="18" s="1"/>
  <c r="M286" i="18"/>
  <c r="P286" i="18" s="1"/>
  <c r="R286" i="18"/>
  <c r="AA287" i="18" s="1"/>
  <c r="L286" i="18"/>
  <c r="O286" i="18" s="1"/>
  <c r="L286" i="17"/>
  <c r="O286" i="17" s="1"/>
  <c r="R286" i="17"/>
  <c r="AA287" i="17" s="1"/>
  <c r="S286" i="17"/>
  <c r="AB287" i="17" s="1"/>
  <c r="M286" i="17"/>
  <c r="P286" i="17" s="1"/>
  <c r="K286" i="18"/>
  <c r="N286" i="18" s="1"/>
  <c r="Q286" i="18"/>
  <c r="Z287" i="18" s="1"/>
  <c r="BR286" i="18"/>
  <c r="BS287" i="18" s="1"/>
  <c r="BR286" i="17"/>
  <c r="BS287" i="17" s="1"/>
  <c r="K286" i="17"/>
  <c r="N286" i="17" s="1"/>
  <c r="Q286" i="17"/>
  <c r="Z287" i="17" s="1"/>
  <c r="AY286" i="18"/>
  <c r="BB286" i="18" s="1"/>
  <c r="AY286" i="17"/>
  <c r="BB286" i="17" s="1"/>
  <c r="AX286" i="18"/>
  <c r="BA286" i="18" s="1"/>
  <c r="BW285" i="13"/>
  <c r="BB285" i="13"/>
  <c r="AU285" i="13"/>
  <c r="AX285" i="13" s="1"/>
  <c r="P285" i="13"/>
  <c r="L496" i="7"/>
  <c r="R285" i="13"/>
  <c r="AA286" i="13" s="1"/>
  <c r="L285" i="13"/>
  <c r="BO285" i="13"/>
  <c r="BL285" i="13"/>
  <c r="H285" i="13"/>
  <c r="F497" i="19" l="1"/>
  <c r="F497" i="7"/>
  <c r="BH287" i="18"/>
  <c r="BH287" i="17"/>
  <c r="BD286" i="18"/>
  <c r="H396" i="12"/>
  <c r="I396" i="12" s="1"/>
  <c r="H396" i="15"/>
  <c r="I396" i="15" s="1"/>
  <c r="G396" i="16"/>
  <c r="H396" i="16" s="1"/>
  <c r="I396" i="16" s="1"/>
  <c r="BV285" i="13"/>
  <c r="BA285" i="13"/>
  <c r="BD285" i="13" s="1"/>
  <c r="BD285" i="17" s="1"/>
  <c r="AK286" i="13"/>
  <c r="AT286" i="13" s="1"/>
  <c r="O285" i="13"/>
  <c r="K285" i="13"/>
  <c r="Q285" i="13"/>
  <c r="Z286" i="13" s="1"/>
  <c r="F496" i="20" s="1"/>
  <c r="BR285" i="13"/>
  <c r="BS286" i="13" s="1"/>
  <c r="BU286" i="18" l="1"/>
  <c r="AR287" i="18" s="1"/>
  <c r="BV286" i="18"/>
  <c r="AS287" i="18" s="1"/>
  <c r="BW286" i="18"/>
  <c r="AT287" i="18" s="1"/>
  <c r="BU286" i="17"/>
  <c r="AR287" i="17" s="1"/>
  <c r="BV286" i="17"/>
  <c r="AS287" i="17" s="1"/>
  <c r="BW286" i="17"/>
  <c r="AT287" i="17" s="1"/>
  <c r="J397" i="15"/>
  <c r="J397" i="16"/>
  <c r="BU285" i="13"/>
  <c r="J397" i="12"/>
  <c r="AW286" i="13"/>
  <c r="AZ286" i="13" s="1"/>
  <c r="AJ286" i="13"/>
  <c r="AS286" i="13" s="1"/>
  <c r="BH286" i="13"/>
  <c r="J286" i="13"/>
  <c r="BQ286" i="13"/>
  <c r="BN286" i="13"/>
  <c r="N285" i="13"/>
  <c r="H497" i="19" l="1"/>
  <c r="J497" i="19"/>
  <c r="G497" i="19"/>
  <c r="K497" i="19"/>
  <c r="I497" i="19"/>
  <c r="J497" i="20"/>
  <c r="G497" i="20"/>
  <c r="K497" i="20"/>
  <c r="H497" i="20"/>
  <c r="I497" i="20"/>
  <c r="J287" i="18"/>
  <c r="BQ287" i="18"/>
  <c r="AW287" i="18"/>
  <c r="AK288" i="18" s="1"/>
  <c r="BN287" i="18"/>
  <c r="BL287" i="17"/>
  <c r="H287" i="17"/>
  <c r="BO287" i="17"/>
  <c r="AU287" i="17"/>
  <c r="AI288" i="17" s="1"/>
  <c r="J287" i="17"/>
  <c r="BN287" i="17"/>
  <c r="BQ287" i="17"/>
  <c r="AW287" i="17"/>
  <c r="AK288" i="17" s="1"/>
  <c r="BO287" i="18"/>
  <c r="H287" i="18"/>
  <c r="BL287" i="18"/>
  <c r="AU287" i="18"/>
  <c r="AI288" i="18" s="1"/>
  <c r="BM287" i="18"/>
  <c r="I287" i="18"/>
  <c r="BP287" i="18"/>
  <c r="AV287" i="18"/>
  <c r="AJ288" i="18" s="1"/>
  <c r="AV287" i="17"/>
  <c r="AJ288" i="17" s="1"/>
  <c r="BP287" i="17"/>
  <c r="BM287" i="17"/>
  <c r="I287" i="17"/>
  <c r="BC286" i="13"/>
  <c r="AV286" i="13"/>
  <c r="AY286" i="13" s="1"/>
  <c r="AI286" i="13"/>
  <c r="AR286" i="13" s="1"/>
  <c r="G497" i="7"/>
  <c r="H497" i="7"/>
  <c r="I497" i="7"/>
  <c r="J497" i="7"/>
  <c r="K497" i="7"/>
  <c r="S286" i="13"/>
  <c r="AB287" i="13" s="1"/>
  <c r="M286" i="13"/>
  <c r="BP286" i="13"/>
  <c r="BM286" i="13"/>
  <c r="I286" i="13"/>
  <c r="AY287" i="17" l="1"/>
  <c r="BB287" i="17" s="1"/>
  <c r="AX287" i="18"/>
  <c r="BA287" i="18" s="1"/>
  <c r="AY287" i="18"/>
  <c r="BB287" i="18" s="1"/>
  <c r="L497" i="20"/>
  <c r="G397" i="12" s="1"/>
  <c r="L497" i="19"/>
  <c r="G397" i="15" s="1"/>
  <c r="R287" i="18"/>
  <c r="AA288" i="18" s="1"/>
  <c r="L287" i="18"/>
  <c r="O287" i="18" s="1"/>
  <c r="AX287" i="17"/>
  <c r="BA287" i="17" s="1"/>
  <c r="S287" i="18"/>
  <c r="AB288" i="18" s="1"/>
  <c r="M287" i="18"/>
  <c r="P287" i="18" s="1"/>
  <c r="S287" i="17"/>
  <c r="AB288" i="17" s="1"/>
  <c r="M287" i="17"/>
  <c r="P287" i="17" s="1"/>
  <c r="AZ287" i="17"/>
  <c r="BC287" i="17" s="1"/>
  <c r="R287" i="17"/>
  <c r="AA288" i="17" s="1"/>
  <c r="L287" i="17"/>
  <c r="O287" i="17" s="1"/>
  <c r="BR287" i="18"/>
  <c r="BS288" i="18" s="1"/>
  <c r="K287" i="18"/>
  <c r="N287" i="18" s="1"/>
  <c r="Q287" i="18"/>
  <c r="Z288" i="18" s="1"/>
  <c r="BR287" i="17"/>
  <c r="BS288" i="17" s="1"/>
  <c r="Q287" i="17"/>
  <c r="Z288" i="17" s="1"/>
  <c r="K287" i="17"/>
  <c r="N287" i="17" s="1"/>
  <c r="AZ287" i="18"/>
  <c r="BC287" i="18" s="1"/>
  <c r="BW286" i="13"/>
  <c r="BB286" i="13"/>
  <c r="AU286" i="13"/>
  <c r="AX286" i="13" s="1"/>
  <c r="L286" i="13"/>
  <c r="R286" i="13"/>
  <c r="AA287" i="13" s="1"/>
  <c r="P286" i="13"/>
  <c r="L497" i="7"/>
  <c r="H286" i="13"/>
  <c r="BO286" i="13"/>
  <c r="BL286" i="13"/>
  <c r="F498" i="7" l="1"/>
  <c r="F498" i="19"/>
  <c r="BD287" i="18"/>
  <c r="BH288" i="18"/>
  <c r="BH288" i="17"/>
  <c r="H397" i="12"/>
  <c r="I397" i="12" s="1"/>
  <c r="G397" i="16"/>
  <c r="H397" i="16" s="1"/>
  <c r="I397" i="16" s="1"/>
  <c r="H397" i="15"/>
  <c r="I397" i="15" s="1"/>
  <c r="BV286" i="13"/>
  <c r="BA286" i="13"/>
  <c r="BD286" i="13" s="1"/>
  <c r="BD286" i="17" s="1"/>
  <c r="AK287" i="13"/>
  <c r="AT287" i="13" s="1"/>
  <c r="O286" i="13"/>
  <c r="Q286" i="13"/>
  <c r="Z287" i="13" s="1"/>
  <c r="F497" i="20" s="1"/>
  <c r="K286" i="13"/>
  <c r="BR286" i="13"/>
  <c r="BS287" i="13" s="1"/>
  <c r="BU287" i="18" l="1"/>
  <c r="AR288" i="18" s="1"/>
  <c r="BW287" i="18"/>
  <c r="AT288" i="18" s="1"/>
  <c r="BV287" i="18"/>
  <c r="AS288" i="18" s="1"/>
  <c r="BU287" i="17"/>
  <c r="AR288" i="17" s="1"/>
  <c r="BV287" i="17"/>
  <c r="AS288" i="17" s="1"/>
  <c r="BW287" i="17"/>
  <c r="AT288" i="17" s="1"/>
  <c r="J398" i="16"/>
  <c r="J398" i="15"/>
  <c r="BU286" i="13"/>
  <c r="J398" i="12"/>
  <c r="AW287" i="13"/>
  <c r="AZ287" i="13" s="1"/>
  <c r="AJ287" i="13"/>
  <c r="AS287" i="13" s="1"/>
  <c r="BQ287" i="13"/>
  <c r="BN287" i="13"/>
  <c r="J287" i="13"/>
  <c r="N286" i="13"/>
  <c r="BH287" i="13"/>
  <c r="J498" i="20" l="1"/>
  <c r="G498" i="20"/>
  <c r="H498" i="20"/>
  <c r="K498" i="20"/>
  <c r="I498" i="20"/>
  <c r="H498" i="19"/>
  <c r="G498" i="19"/>
  <c r="J498" i="19"/>
  <c r="K498" i="19"/>
  <c r="I498" i="19"/>
  <c r="J288" i="18"/>
  <c r="AW288" i="18"/>
  <c r="AK289" i="18" s="1"/>
  <c r="BN288" i="18"/>
  <c r="BQ288" i="18"/>
  <c r="BL288" i="17"/>
  <c r="H288" i="17"/>
  <c r="BO288" i="17"/>
  <c r="AU288" i="17"/>
  <c r="AI289" i="17" s="1"/>
  <c r="AW288" i="17"/>
  <c r="AK289" i="17" s="1"/>
  <c r="J288" i="17"/>
  <c r="BN288" i="17"/>
  <c r="BQ288" i="17"/>
  <c r="H288" i="18"/>
  <c r="BL288" i="18"/>
  <c r="BO288" i="18"/>
  <c r="AU288" i="18"/>
  <c r="AI289" i="18" s="1"/>
  <c r="AV288" i="18"/>
  <c r="AJ289" i="18" s="1"/>
  <c r="I288" i="18"/>
  <c r="BM288" i="18"/>
  <c r="BP288" i="18"/>
  <c r="BP288" i="17"/>
  <c r="I288" i="17"/>
  <c r="BM288" i="17"/>
  <c r="AV288" i="17"/>
  <c r="AJ289" i="17" s="1"/>
  <c r="BC287" i="13"/>
  <c r="AV287" i="13"/>
  <c r="AY287" i="13" s="1"/>
  <c r="AI287" i="13"/>
  <c r="AR287" i="13" s="1"/>
  <c r="K498" i="7"/>
  <c r="H498" i="7"/>
  <c r="G498" i="7"/>
  <c r="I498" i="7"/>
  <c r="J498" i="7"/>
  <c r="I287" i="13"/>
  <c r="BM287" i="13"/>
  <c r="BP287" i="13"/>
  <c r="S287" i="13"/>
  <c r="AB288" i="13" s="1"/>
  <c r="M287" i="13"/>
  <c r="AZ288" i="17" l="1"/>
  <c r="BC288" i="17" s="1"/>
  <c r="L498" i="19"/>
  <c r="G398" i="15" s="1"/>
  <c r="AZ288" i="18"/>
  <c r="BC288" i="18" s="1"/>
  <c r="L498" i="20"/>
  <c r="G398" i="12" s="1"/>
  <c r="AY288" i="18"/>
  <c r="BB288" i="18" s="1"/>
  <c r="BR288" i="18"/>
  <c r="BS289" i="18" s="1"/>
  <c r="Q288" i="18"/>
  <c r="Z289" i="18" s="1"/>
  <c r="K288" i="18"/>
  <c r="N288" i="18" s="1"/>
  <c r="S288" i="18"/>
  <c r="AB289" i="18" s="1"/>
  <c r="M288" i="18"/>
  <c r="P288" i="18" s="1"/>
  <c r="L288" i="18"/>
  <c r="O288" i="18" s="1"/>
  <c r="R288" i="18"/>
  <c r="AA289" i="18" s="1"/>
  <c r="AY288" i="17"/>
  <c r="BB288" i="17" s="1"/>
  <c r="AX288" i="17"/>
  <c r="BA288" i="17" s="1"/>
  <c r="L288" i="17"/>
  <c r="O288" i="17" s="1"/>
  <c r="R288" i="17"/>
  <c r="AA289" i="17" s="1"/>
  <c r="Q288" i="17"/>
  <c r="Z289" i="17" s="1"/>
  <c r="K288" i="17"/>
  <c r="N288" i="17" s="1"/>
  <c r="BR288" i="17"/>
  <c r="BS289" i="17" s="1"/>
  <c r="M288" i="17"/>
  <c r="P288" i="17" s="1"/>
  <c r="S288" i="17"/>
  <c r="AB289" i="17" s="1"/>
  <c r="AX288" i="18"/>
  <c r="BA288" i="18" s="1"/>
  <c r="BW287" i="13"/>
  <c r="BB287" i="13"/>
  <c r="AU287" i="13"/>
  <c r="AX287" i="13" s="1"/>
  <c r="L287" i="13"/>
  <c r="R287" i="13"/>
  <c r="AA288" i="13" s="1"/>
  <c r="BL287" i="13"/>
  <c r="BO287" i="13"/>
  <c r="H287" i="13"/>
  <c r="P287" i="13"/>
  <c r="L498" i="7"/>
  <c r="F499" i="7" l="1"/>
  <c r="F499" i="19"/>
  <c r="BD288" i="18"/>
  <c r="BH289" i="18"/>
  <c r="BH289" i="17"/>
  <c r="G398" i="16"/>
  <c r="H398" i="16" s="1"/>
  <c r="I398" i="16" s="1"/>
  <c r="H398" i="15"/>
  <c r="I398" i="15" s="1"/>
  <c r="BV287" i="13"/>
  <c r="H398" i="12"/>
  <c r="I398" i="12" s="1"/>
  <c r="BA287" i="13"/>
  <c r="BD287" i="13" s="1"/>
  <c r="BD287" i="17" s="1"/>
  <c r="AK288" i="13"/>
  <c r="AT288" i="13" s="1"/>
  <c r="Q287" i="13"/>
  <c r="Z288" i="13" s="1"/>
  <c r="F498" i="20" s="1"/>
  <c r="K287" i="13"/>
  <c r="BR287" i="13"/>
  <c r="BS288" i="13" s="1"/>
  <c r="O287" i="13"/>
  <c r="BV288" i="18" l="1"/>
  <c r="AS289" i="18" s="1"/>
  <c r="BW288" i="18"/>
  <c r="AT289" i="18" s="1"/>
  <c r="BU288" i="18"/>
  <c r="AR289" i="18" s="1"/>
  <c r="BV288" i="17"/>
  <c r="AS289" i="17" s="1"/>
  <c r="BW288" i="17"/>
  <c r="AT289" i="17" s="1"/>
  <c r="BU288" i="17"/>
  <c r="AR289" i="17" s="1"/>
  <c r="J399" i="15"/>
  <c r="J399" i="16"/>
  <c r="BU287" i="13"/>
  <c r="J399" i="12"/>
  <c r="AW288" i="13"/>
  <c r="AZ288" i="13" s="1"/>
  <c r="AJ288" i="13"/>
  <c r="AS288" i="13" s="1"/>
  <c r="BH288" i="13"/>
  <c r="N287" i="13"/>
  <c r="BQ288" i="13"/>
  <c r="BN288" i="13"/>
  <c r="J288" i="13"/>
  <c r="I499" i="20" l="1"/>
  <c r="G499" i="20"/>
  <c r="K499" i="20"/>
  <c r="J499" i="20"/>
  <c r="H499" i="20"/>
  <c r="K499" i="19"/>
  <c r="I499" i="19"/>
  <c r="G499" i="19"/>
  <c r="J499" i="19"/>
  <c r="H499" i="19"/>
  <c r="BQ289" i="17"/>
  <c r="J289" i="17"/>
  <c r="BN289" i="17"/>
  <c r="AW289" i="17"/>
  <c r="AK290" i="17" s="1"/>
  <c r="H289" i="18"/>
  <c r="AU289" i="18"/>
  <c r="AI290" i="18" s="1"/>
  <c r="BL289" i="18"/>
  <c r="BO289" i="18"/>
  <c r="BN289" i="18"/>
  <c r="BQ289" i="18"/>
  <c r="J289" i="18"/>
  <c r="AW289" i="18"/>
  <c r="AK290" i="18" s="1"/>
  <c r="AU289" i="17"/>
  <c r="AI290" i="17" s="1"/>
  <c r="H289" i="17"/>
  <c r="BL289" i="17"/>
  <c r="BO289" i="17"/>
  <c r="BP289" i="17"/>
  <c r="I289" i="17"/>
  <c r="AV289" i="17"/>
  <c r="AJ290" i="17" s="1"/>
  <c r="BM289" i="17"/>
  <c r="BM289" i="18"/>
  <c r="BP289" i="18"/>
  <c r="I289" i="18"/>
  <c r="AV289" i="18"/>
  <c r="AJ290" i="18" s="1"/>
  <c r="BC288" i="13"/>
  <c r="AV288" i="13"/>
  <c r="AY288" i="13" s="1"/>
  <c r="AI288" i="13"/>
  <c r="AR288" i="13" s="1"/>
  <c r="BP288" i="13"/>
  <c r="BM288" i="13"/>
  <c r="I288" i="13"/>
  <c r="M288" i="13"/>
  <c r="S288" i="13"/>
  <c r="AB289" i="13" s="1"/>
  <c r="H499" i="7"/>
  <c r="J499" i="7"/>
  <c r="K499" i="7"/>
  <c r="G499" i="7"/>
  <c r="I499" i="7"/>
  <c r="AY289" i="17" l="1"/>
  <c r="BB289" i="17" s="1"/>
  <c r="AX289" i="17"/>
  <c r="BA289" i="17" s="1"/>
  <c r="AX289" i="18"/>
  <c r="BA289" i="18" s="1"/>
  <c r="L499" i="19"/>
  <c r="G399" i="15" s="1"/>
  <c r="L499" i="20"/>
  <c r="G399" i="12" s="1"/>
  <c r="L289" i="17"/>
  <c r="O289" i="17" s="1"/>
  <c r="R289" i="17"/>
  <c r="AA290" i="17" s="1"/>
  <c r="Q289" i="18"/>
  <c r="Z290" i="18" s="1"/>
  <c r="K289" i="18"/>
  <c r="N289" i="18" s="1"/>
  <c r="BR289" i="18"/>
  <c r="BS290" i="18" s="1"/>
  <c r="S289" i="17"/>
  <c r="AB290" i="17" s="1"/>
  <c r="M289" i="17"/>
  <c r="P289" i="17" s="1"/>
  <c r="K289" i="17"/>
  <c r="N289" i="17" s="1"/>
  <c r="BR289" i="17"/>
  <c r="BS290" i="17" s="1"/>
  <c r="Q289" i="17"/>
  <c r="Z290" i="17" s="1"/>
  <c r="AZ289" i="18"/>
  <c r="BC289" i="18" s="1"/>
  <c r="AZ289" i="17"/>
  <c r="BC289" i="17" s="1"/>
  <c r="R289" i="18"/>
  <c r="AA290" i="18" s="1"/>
  <c r="L289" i="18"/>
  <c r="O289" i="18" s="1"/>
  <c r="M289" i="18"/>
  <c r="P289" i="18" s="1"/>
  <c r="S289" i="18"/>
  <c r="AB290" i="18" s="1"/>
  <c r="AY289" i="18"/>
  <c r="BB289" i="18" s="1"/>
  <c r="BW288" i="13"/>
  <c r="BB288" i="13"/>
  <c r="AU288" i="13"/>
  <c r="AX288" i="13" s="1"/>
  <c r="P288" i="13"/>
  <c r="BO288" i="13"/>
  <c r="BL288" i="13"/>
  <c r="H288" i="13"/>
  <c r="L499" i="7"/>
  <c r="R288" i="13"/>
  <c r="AA289" i="13" s="1"/>
  <c r="L288" i="13"/>
  <c r="F500" i="19" l="1"/>
  <c r="F500" i="7"/>
  <c r="BD289" i="18"/>
  <c r="BH290" i="17"/>
  <c r="BH290" i="18"/>
  <c r="H399" i="12"/>
  <c r="I399" i="12" s="1"/>
  <c r="G399" i="16"/>
  <c r="H399" i="16" s="1"/>
  <c r="I399" i="16" s="1"/>
  <c r="H399" i="15"/>
  <c r="I399" i="15" s="1"/>
  <c r="BV288" i="13"/>
  <c r="BA288" i="13"/>
  <c r="BD288" i="13" s="1"/>
  <c r="BD288" i="17" s="1"/>
  <c r="AK289" i="13"/>
  <c r="AT289" i="13" s="1"/>
  <c r="O288" i="13"/>
  <c r="K288" i="13"/>
  <c r="Q288" i="13"/>
  <c r="Z289" i="13" s="1"/>
  <c r="F499" i="20" s="1"/>
  <c r="BR288" i="13"/>
  <c r="BS289" i="13" s="1"/>
  <c r="BW289" i="18" l="1"/>
  <c r="AT290" i="18" s="1"/>
  <c r="BU289" i="18"/>
  <c r="AR290" i="18" s="1"/>
  <c r="BV289" i="18"/>
  <c r="AS290" i="18" s="1"/>
  <c r="BW289" i="17"/>
  <c r="AT290" i="17" s="1"/>
  <c r="BU289" i="17"/>
  <c r="AR290" i="17" s="1"/>
  <c r="BV289" i="17"/>
  <c r="AS290" i="17" s="1"/>
  <c r="J400" i="16"/>
  <c r="J400" i="15"/>
  <c r="BU288" i="13"/>
  <c r="J400" i="12"/>
  <c r="AW289" i="13"/>
  <c r="AZ289" i="13" s="1"/>
  <c r="AJ289" i="13"/>
  <c r="AS289" i="13" s="1"/>
  <c r="J289" i="13"/>
  <c r="BQ289" i="13"/>
  <c r="BN289" i="13"/>
  <c r="N288" i="13"/>
  <c r="BH289" i="13"/>
  <c r="I500" i="19" l="1"/>
  <c r="H500" i="19"/>
  <c r="K500" i="19"/>
  <c r="J500" i="19"/>
  <c r="G500" i="19"/>
  <c r="G500" i="20"/>
  <c r="I500" i="20"/>
  <c r="H500" i="20"/>
  <c r="J500" i="20"/>
  <c r="K500" i="20"/>
  <c r="J290" i="17"/>
  <c r="AW290" i="17"/>
  <c r="AK291" i="17" s="1"/>
  <c r="BQ290" i="17"/>
  <c r="BN290" i="17"/>
  <c r="H290" i="18"/>
  <c r="BL290" i="18"/>
  <c r="BO290" i="18"/>
  <c r="AU290" i="18"/>
  <c r="AI291" i="18" s="1"/>
  <c r="AW290" i="18"/>
  <c r="AK291" i="18" s="1"/>
  <c r="BN290" i="18"/>
  <c r="BQ290" i="18"/>
  <c r="J290" i="18"/>
  <c r="BL290" i="17"/>
  <c r="BO290" i="17"/>
  <c r="H290" i="17"/>
  <c r="AU290" i="17"/>
  <c r="AI291" i="17" s="1"/>
  <c r="I290" i="18"/>
  <c r="AV290" i="18"/>
  <c r="AJ291" i="18" s="1"/>
  <c r="BM290" i="18"/>
  <c r="BP290" i="18"/>
  <c r="BP290" i="17"/>
  <c r="I290" i="17"/>
  <c r="AV290" i="17"/>
  <c r="AJ291" i="17" s="1"/>
  <c r="BM290" i="17"/>
  <c r="BC289" i="13"/>
  <c r="AV289" i="13"/>
  <c r="AY289" i="13" s="1"/>
  <c r="AI289" i="13"/>
  <c r="AR289" i="13" s="1"/>
  <c r="S289" i="13"/>
  <c r="AB290" i="13" s="1"/>
  <c r="M289" i="13"/>
  <c r="I500" i="7"/>
  <c r="K500" i="7"/>
  <c r="G500" i="7"/>
  <c r="J500" i="7"/>
  <c r="H500" i="7"/>
  <c r="BP289" i="13"/>
  <c r="BM289" i="13"/>
  <c r="I289" i="13"/>
  <c r="AZ290" i="18" l="1"/>
  <c r="BC290" i="18" s="1"/>
  <c r="AX290" i="18"/>
  <c r="BA290" i="18" s="1"/>
  <c r="L500" i="19"/>
  <c r="G400" i="15" s="1"/>
  <c r="L500" i="20"/>
  <c r="G400" i="12" s="1"/>
  <c r="R290" i="18"/>
  <c r="AA291" i="18" s="1"/>
  <c r="L290" i="18"/>
  <c r="O290" i="18" s="1"/>
  <c r="M290" i="17"/>
  <c r="P290" i="17" s="1"/>
  <c r="S290" i="17"/>
  <c r="AB291" i="17" s="1"/>
  <c r="AY290" i="18"/>
  <c r="BB290" i="18" s="1"/>
  <c r="AZ290" i="17"/>
  <c r="BC290" i="17" s="1"/>
  <c r="K290" i="17"/>
  <c r="N290" i="17" s="1"/>
  <c r="BR290" i="17"/>
  <c r="BS291" i="17" s="1"/>
  <c r="Q290" i="17"/>
  <c r="Z291" i="17" s="1"/>
  <c r="S290" i="18"/>
  <c r="AB291" i="18" s="1"/>
  <c r="M290" i="18"/>
  <c r="P290" i="18" s="1"/>
  <c r="BR290" i="18"/>
  <c r="BS291" i="18" s="1"/>
  <c r="Q290" i="18"/>
  <c r="Z291" i="18" s="1"/>
  <c r="K290" i="18"/>
  <c r="N290" i="18" s="1"/>
  <c r="AY290" i="17"/>
  <c r="BB290" i="17" s="1"/>
  <c r="R290" i="17"/>
  <c r="AA291" i="17" s="1"/>
  <c r="L290" i="17"/>
  <c r="O290" i="17" s="1"/>
  <c r="AX290" i="17"/>
  <c r="BA290" i="17" s="1"/>
  <c r="BW289" i="13"/>
  <c r="BB289" i="13"/>
  <c r="AU289" i="13"/>
  <c r="AX289" i="13" s="1"/>
  <c r="L500" i="7"/>
  <c r="P289" i="13"/>
  <c r="R289" i="13"/>
  <c r="AA290" i="13" s="1"/>
  <c r="L289" i="13"/>
  <c r="BO289" i="13"/>
  <c r="H289" i="13"/>
  <c r="BL289" i="13"/>
  <c r="F501" i="7" l="1"/>
  <c r="F501" i="19"/>
  <c r="BD290" i="18"/>
  <c r="BH291" i="17"/>
  <c r="BH291" i="18"/>
  <c r="H400" i="12"/>
  <c r="I400" i="12" s="1"/>
  <c r="H400" i="15"/>
  <c r="I400" i="15" s="1"/>
  <c r="G400" i="16"/>
  <c r="H400" i="16" s="1"/>
  <c r="I400" i="16" s="1"/>
  <c r="BV289" i="13"/>
  <c r="BA289" i="13"/>
  <c r="BD289" i="13" s="1"/>
  <c r="BD289" i="17" s="1"/>
  <c r="AK290" i="13"/>
  <c r="AT290" i="13" s="1"/>
  <c r="BR289" i="13"/>
  <c r="BS290" i="13" s="1"/>
  <c r="Q289" i="13"/>
  <c r="Z290" i="13" s="1"/>
  <c r="F500" i="20" s="1"/>
  <c r="K289" i="13"/>
  <c r="O289" i="13"/>
  <c r="BU290" i="18" l="1"/>
  <c r="AR291" i="18" s="1"/>
  <c r="BV290" i="18"/>
  <c r="AS291" i="18" s="1"/>
  <c r="BW290" i="18"/>
  <c r="AT291" i="18" s="1"/>
  <c r="BU290" i="17"/>
  <c r="AR291" i="17" s="1"/>
  <c r="BV290" i="17"/>
  <c r="AS291" i="17" s="1"/>
  <c r="BW290" i="17"/>
  <c r="AT291" i="17" s="1"/>
  <c r="J401" i="15"/>
  <c r="J401" i="16"/>
  <c r="BU289" i="13"/>
  <c r="J401" i="12"/>
  <c r="AW290" i="13"/>
  <c r="AZ290" i="13" s="1"/>
  <c r="AJ290" i="13"/>
  <c r="AS290" i="13" s="1"/>
  <c r="BN290" i="13"/>
  <c r="BQ290" i="13"/>
  <c r="J290" i="13"/>
  <c r="BH290" i="13"/>
  <c r="N289" i="13"/>
  <c r="I501" i="20" l="1"/>
  <c r="G501" i="20"/>
  <c r="K501" i="20"/>
  <c r="H501" i="20"/>
  <c r="J501" i="20"/>
  <c r="J501" i="19"/>
  <c r="K501" i="19"/>
  <c r="I501" i="19"/>
  <c r="H501" i="19"/>
  <c r="G501" i="19"/>
  <c r="J291" i="18"/>
  <c r="AW291" i="18"/>
  <c r="AK292" i="18" s="1"/>
  <c r="BN291" i="18"/>
  <c r="BQ291" i="18"/>
  <c r="BO291" i="18"/>
  <c r="H291" i="18"/>
  <c r="AU291" i="18"/>
  <c r="AI292" i="18" s="1"/>
  <c r="BL291" i="18"/>
  <c r="AW291" i="17"/>
  <c r="AK292" i="17" s="1"/>
  <c r="BQ291" i="17"/>
  <c r="J291" i="17"/>
  <c r="BN291" i="17"/>
  <c r="BO291" i="17"/>
  <c r="BL291" i="17"/>
  <c r="H291" i="17"/>
  <c r="AU291" i="17"/>
  <c r="AI292" i="17" s="1"/>
  <c r="I291" i="17"/>
  <c r="BP291" i="17"/>
  <c r="AV291" i="17"/>
  <c r="AJ292" i="17" s="1"/>
  <c r="BM291" i="17"/>
  <c r="BM291" i="18"/>
  <c r="BP291" i="18"/>
  <c r="I291" i="18"/>
  <c r="AV291" i="18"/>
  <c r="AJ292" i="18" s="1"/>
  <c r="BC290" i="13"/>
  <c r="AV290" i="13"/>
  <c r="AY290" i="13" s="1"/>
  <c r="AI290" i="13"/>
  <c r="AR290" i="13" s="1"/>
  <c r="BM290" i="13"/>
  <c r="I290" i="13"/>
  <c r="BP290" i="13"/>
  <c r="K501" i="7"/>
  <c r="I501" i="7"/>
  <c r="H501" i="7"/>
  <c r="G501" i="7"/>
  <c r="J501" i="7"/>
  <c r="S290" i="13"/>
  <c r="AB291" i="13" s="1"/>
  <c r="M290" i="13"/>
  <c r="AY291" i="17" l="1"/>
  <c r="BB291" i="17" s="1"/>
  <c r="AZ291" i="18"/>
  <c r="BC291" i="18" s="1"/>
  <c r="AX291" i="18"/>
  <c r="BA291" i="18" s="1"/>
  <c r="L501" i="20"/>
  <c r="G401" i="12" s="1"/>
  <c r="L501" i="19"/>
  <c r="G401" i="15" s="1"/>
  <c r="BR291" i="17"/>
  <c r="BS292" i="17" s="1"/>
  <c r="K291" i="17"/>
  <c r="N291" i="17" s="1"/>
  <c r="Q291" i="17"/>
  <c r="Z292" i="17" s="1"/>
  <c r="S291" i="17"/>
  <c r="AB292" i="17" s="1"/>
  <c r="M291" i="17"/>
  <c r="P291" i="17" s="1"/>
  <c r="AY291" i="18"/>
  <c r="BB291" i="18" s="1"/>
  <c r="M291" i="18"/>
  <c r="P291" i="18" s="1"/>
  <c r="S291" i="18"/>
  <c r="AB292" i="18" s="1"/>
  <c r="K291" i="18"/>
  <c r="N291" i="18" s="1"/>
  <c r="BR291" i="18"/>
  <c r="BS292" i="18" s="1"/>
  <c r="Q291" i="18"/>
  <c r="Z292" i="18" s="1"/>
  <c r="R291" i="17"/>
  <c r="AA292" i="17" s="1"/>
  <c r="L291" i="17"/>
  <c r="O291" i="17" s="1"/>
  <c r="R291" i="18"/>
  <c r="AA292" i="18" s="1"/>
  <c r="L291" i="18"/>
  <c r="O291" i="18" s="1"/>
  <c r="AX291" i="17"/>
  <c r="BA291" i="17" s="1"/>
  <c r="AZ291" i="17"/>
  <c r="BC291" i="17" s="1"/>
  <c r="BW290" i="13"/>
  <c r="BB290" i="13"/>
  <c r="AU290" i="13"/>
  <c r="AX290" i="13" s="1"/>
  <c r="BL290" i="13"/>
  <c r="H290" i="13"/>
  <c r="BO290" i="13"/>
  <c r="R290" i="13"/>
  <c r="AA291" i="13" s="1"/>
  <c r="L290" i="13"/>
  <c r="P290" i="13"/>
  <c r="L501" i="7"/>
  <c r="F502" i="7" l="1"/>
  <c r="F502" i="19"/>
  <c r="BD291" i="18"/>
  <c r="BH292" i="17"/>
  <c r="BH292" i="18"/>
  <c r="H401" i="12"/>
  <c r="I401" i="12" s="1"/>
  <c r="G401" i="16"/>
  <c r="H401" i="16" s="1"/>
  <c r="I401" i="16" s="1"/>
  <c r="H401" i="15"/>
  <c r="I401" i="15" s="1"/>
  <c r="BV290" i="13"/>
  <c r="BA290" i="13"/>
  <c r="BD290" i="13" s="1"/>
  <c r="BD290" i="17" s="1"/>
  <c r="AK291" i="13"/>
  <c r="AT291" i="13" s="1"/>
  <c r="Q290" i="13"/>
  <c r="Z291" i="13" s="1"/>
  <c r="F501" i="20" s="1"/>
  <c r="BR290" i="13"/>
  <c r="BS291" i="13" s="1"/>
  <c r="K290" i="13"/>
  <c r="O290" i="13"/>
  <c r="BU291" i="18" l="1"/>
  <c r="AR292" i="18" s="1"/>
  <c r="BV291" i="18"/>
  <c r="AS292" i="18" s="1"/>
  <c r="BW291" i="18"/>
  <c r="AT292" i="18" s="1"/>
  <c r="BU291" i="17"/>
  <c r="AR292" i="17" s="1"/>
  <c r="BV291" i="17"/>
  <c r="AS292" i="17" s="1"/>
  <c r="BW291" i="17"/>
  <c r="AT292" i="17" s="1"/>
  <c r="J402" i="16"/>
  <c r="J402" i="15"/>
  <c r="BU290" i="13"/>
  <c r="J402" i="12"/>
  <c r="AW291" i="13"/>
  <c r="AZ291" i="13" s="1"/>
  <c r="AJ291" i="13"/>
  <c r="AS291" i="13" s="1"/>
  <c r="BH291" i="13"/>
  <c r="J291" i="13"/>
  <c r="BQ291" i="13"/>
  <c r="BN291" i="13"/>
  <c r="N290" i="13"/>
  <c r="G502" i="19" l="1"/>
  <c r="I502" i="19"/>
  <c r="J502" i="19"/>
  <c r="K502" i="19"/>
  <c r="H502" i="19"/>
  <c r="J502" i="20"/>
  <c r="K502" i="20"/>
  <c r="H502" i="20"/>
  <c r="I502" i="20"/>
  <c r="G502" i="20"/>
  <c r="AU292" i="18"/>
  <c r="AI293" i="18" s="1"/>
  <c r="H292" i="18"/>
  <c r="BL292" i="18"/>
  <c r="BO292" i="18"/>
  <c r="BQ292" i="18"/>
  <c r="J292" i="18"/>
  <c r="AW292" i="18"/>
  <c r="AK293" i="18" s="1"/>
  <c r="BN292" i="18"/>
  <c r="AU292" i="17"/>
  <c r="AI293" i="17" s="1"/>
  <c r="BL292" i="17"/>
  <c r="BO292" i="17"/>
  <c r="H292" i="17"/>
  <c r="I292" i="18"/>
  <c r="AV292" i="18"/>
  <c r="AJ293" i="18" s="1"/>
  <c r="BP292" i="18"/>
  <c r="BM292" i="18"/>
  <c r="AW292" i="17"/>
  <c r="AK293" i="17" s="1"/>
  <c r="J292" i="17"/>
  <c r="BN292" i="17"/>
  <c r="BQ292" i="17"/>
  <c r="BM292" i="17"/>
  <c r="I292" i="17"/>
  <c r="BP292" i="17"/>
  <c r="AV292" i="17"/>
  <c r="AJ293" i="17" s="1"/>
  <c r="BC291" i="13"/>
  <c r="AV291" i="13"/>
  <c r="AY291" i="13" s="1"/>
  <c r="AI291" i="13"/>
  <c r="AR291" i="13" s="1"/>
  <c r="BM291" i="13"/>
  <c r="BP291" i="13"/>
  <c r="I291" i="13"/>
  <c r="K502" i="7"/>
  <c r="J502" i="7"/>
  <c r="G502" i="7"/>
  <c r="I502" i="7"/>
  <c r="H502" i="7"/>
  <c r="M291" i="13"/>
  <c r="S291" i="13"/>
  <c r="AB292" i="13" s="1"/>
  <c r="AX292" i="17" l="1"/>
  <c r="BA292" i="17" s="1"/>
  <c r="AZ292" i="17"/>
  <c r="BC292" i="17" s="1"/>
  <c r="AZ292" i="18"/>
  <c r="BC292" i="18" s="1"/>
  <c r="L502" i="19"/>
  <c r="G402" i="15" s="1"/>
  <c r="L502" i="20"/>
  <c r="G402" i="12" s="1"/>
  <c r="S292" i="17"/>
  <c r="AB293" i="17" s="1"/>
  <c r="M292" i="17"/>
  <c r="P292" i="17" s="1"/>
  <c r="Q292" i="17"/>
  <c r="Z293" i="17" s="1"/>
  <c r="BR292" i="17"/>
  <c r="BS293" i="17" s="1"/>
  <c r="K292" i="17"/>
  <c r="N292" i="17" s="1"/>
  <c r="BR292" i="18"/>
  <c r="BS293" i="18" s="1"/>
  <c r="Q292" i="18"/>
  <c r="Z293" i="18" s="1"/>
  <c r="K292" i="18"/>
  <c r="N292" i="18" s="1"/>
  <c r="AY292" i="17"/>
  <c r="BB292" i="17" s="1"/>
  <c r="S292" i="18"/>
  <c r="AB293" i="18" s="1"/>
  <c r="M292" i="18"/>
  <c r="P292" i="18" s="1"/>
  <c r="AX292" i="18"/>
  <c r="BA292" i="18" s="1"/>
  <c r="L292" i="17"/>
  <c r="O292" i="17" s="1"/>
  <c r="R292" i="17"/>
  <c r="AA293" i="17" s="1"/>
  <c r="R292" i="18"/>
  <c r="AA293" i="18" s="1"/>
  <c r="L292" i="18"/>
  <c r="O292" i="18" s="1"/>
  <c r="AY292" i="18"/>
  <c r="BB292" i="18" s="1"/>
  <c r="BW291" i="13"/>
  <c r="BB291" i="13"/>
  <c r="AU291" i="13"/>
  <c r="AX291" i="13" s="1"/>
  <c r="P291" i="13"/>
  <c r="L502" i="7"/>
  <c r="BO291" i="13"/>
  <c r="H291" i="13"/>
  <c r="BL291" i="13"/>
  <c r="R291" i="13"/>
  <c r="AA292" i="13" s="1"/>
  <c r="L291" i="13"/>
  <c r="F503" i="7" l="1"/>
  <c r="F503" i="19"/>
  <c r="BH293" i="18"/>
  <c r="BD292" i="18"/>
  <c r="BH293" i="17"/>
  <c r="H402" i="12"/>
  <c r="I402" i="12" s="1"/>
  <c r="G402" i="16"/>
  <c r="H402" i="16" s="1"/>
  <c r="I402" i="16" s="1"/>
  <c r="H402" i="15"/>
  <c r="I402" i="15" s="1"/>
  <c r="BV291" i="13"/>
  <c r="BA291" i="13"/>
  <c r="BD291" i="13" s="1"/>
  <c r="BD291" i="17" s="1"/>
  <c r="AK292" i="13"/>
  <c r="AT292" i="13" s="1"/>
  <c r="O291" i="13"/>
  <c r="BR291" i="13"/>
  <c r="BS292" i="13" s="1"/>
  <c r="Q291" i="13"/>
  <c r="Z292" i="13" s="1"/>
  <c r="F502" i="20" s="1"/>
  <c r="K291" i="13"/>
  <c r="BV292" i="18" l="1"/>
  <c r="AS293" i="18" s="1"/>
  <c r="BW292" i="18"/>
  <c r="AT293" i="18" s="1"/>
  <c r="BU292" i="18"/>
  <c r="AR293" i="18" s="1"/>
  <c r="BV292" i="17"/>
  <c r="AS293" i="17" s="1"/>
  <c r="BW292" i="17"/>
  <c r="AT293" i="17" s="1"/>
  <c r="BU292" i="17"/>
  <c r="AR293" i="17" s="1"/>
  <c r="J403" i="16"/>
  <c r="J403" i="15"/>
  <c r="BU291" i="13"/>
  <c r="J403" i="12"/>
  <c r="AW292" i="13"/>
  <c r="AZ292" i="13" s="1"/>
  <c r="AJ292" i="13"/>
  <c r="AS292" i="13" s="1"/>
  <c r="BH292" i="13"/>
  <c r="BQ292" i="13"/>
  <c r="BN292" i="13"/>
  <c r="J292" i="13"/>
  <c r="N291" i="13"/>
  <c r="G503" i="20" l="1"/>
  <c r="H503" i="20"/>
  <c r="I503" i="20"/>
  <c r="K503" i="20"/>
  <c r="J503" i="20"/>
  <c r="K503" i="19"/>
  <c r="J503" i="19"/>
  <c r="H503" i="19"/>
  <c r="G503" i="19"/>
  <c r="I503" i="19"/>
  <c r="AW293" i="18"/>
  <c r="AK294" i="18" s="1"/>
  <c r="J293" i="18"/>
  <c r="BN293" i="18"/>
  <c r="BQ293" i="18"/>
  <c r="H293" i="17"/>
  <c r="AU293" i="17"/>
  <c r="AI294" i="17" s="1"/>
  <c r="BL293" i="17"/>
  <c r="BO293" i="17"/>
  <c r="J293" i="17"/>
  <c r="BN293" i="17"/>
  <c r="BQ293" i="17"/>
  <c r="AW293" i="17"/>
  <c r="AK294" i="17" s="1"/>
  <c r="H293" i="18"/>
  <c r="BL293" i="18"/>
  <c r="BO293" i="18"/>
  <c r="AU293" i="18"/>
  <c r="AI294" i="18" s="1"/>
  <c r="I293" i="18"/>
  <c r="BP293" i="18"/>
  <c r="AV293" i="18"/>
  <c r="AJ294" i="18" s="1"/>
  <c r="BM293" i="18"/>
  <c r="BP293" i="17"/>
  <c r="BM293" i="17"/>
  <c r="I293" i="17"/>
  <c r="AV293" i="17"/>
  <c r="AJ294" i="17" s="1"/>
  <c r="BC292" i="13"/>
  <c r="AV292" i="13"/>
  <c r="AY292" i="13" s="1"/>
  <c r="AI292" i="13"/>
  <c r="AR292" i="13" s="1"/>
  <c r="H503" i="7"/>
  <c r="G503" i="7"/>
  <c r="K503" i="7"/>
  <c r="J503" i="7"/>
  <c r="I503" i="7"/>
  <c r="S292" i="13"/>
  <c r="AB293" i="13" s="1"/>
  <c r="M292" i="13"/>
  <c r="I292" i="13"/>
  <c r="BM292" i="13"/>
  <c r="BP292" i="13"/>
  <c r="AX293" i="17" l="1"/>
  <c r="BA293" i="17" s="1"/>
  <c r="L503" i="20"/>
  <c r="G403" i="12" s="1"/>
  <c r="AY293" i="18"/>
  <c r="BB293" i="18" s="1"/>
  <c r="L503" i="19"/>
  <c r="G403" i="15" s="1"/>
  <c r="R293" i="18"/>
  <c r="AA294" i="18" s="1"/>
  <c r="L293" i="18"/>
  <c r="O293" i="18" s="1"/>
  <c r="Q293" i="17"/>
  <c r="Z294" i="17" s="1"/>
  <c r="K293" i="17"/>
  <c r="N293" i="17" s="1"/>
  <c r="BR293" i="17"/>
  <c r="BS294" i="17" s="1"/>
  <c r="M293" i="18"/>
  <c r="P293" i="18" s="1"/>
  <c r="S293" i="18"/>
  <c r="AB294" i="18" s="1"/>
  <c r="M293" i="17"/>
  <c r="P293" i="17" s="1"/>
  <c r="S293" i="17"/>
  <c r="AB294" i="17" s="1"/>
  <c r="AY293" i="17"/>
  <c r="BB293" i="17" s="1"/>
  <c r="AZ293" i="17"/>
  <c r="BC293" i="17" s="1"/>
  <c r="L293" i="17"/>
  <c r="O293" i="17" s="1"/>
  <c r="R293" i="17"/>
  <c r="AA294" i="17" s="1"/>
  <c r="BR293" i="18"/>
  <c r="BS294" i="18" s="1"/>
  <c r="K293" i="18"/>
  <c r="N293" i="18" s="1"/>
  <c r="Q293" i="18"/>
  <c r="Z294" i="18" s="1"/>
  <c r="AZ293" i="18"/>
  <c r="BC293" i="18" s="1"/>
  <c r="AX293" i="18"/>
  <c r="BA293" i="18" s="1"/>
  <c r="BW292" i="13"/>
  <c r="BB292" i="13"/>
  <c r="AU292" i="13"/>
  <c r="AX292" i="13" s="1"/>
  <c r="P292" i="13"/>
  <c r="BO292" i="13"/>
  <c r="H292" i="13"/>
  <c r="BL292" i="13"/>
  <c r="L503" i="7"/>
  <c r="L292" i="13"/>
  <c r="R292" i="13"/>
  <c r="AA293" i="13" s="1"/>
  <c r="F504" i="7" l="1"/>
  <c r="F504" i="19"/>
  <c r="BH294" i="18"/>
  <c r="BH294" i="17"/>
  <c r="BD293" i="18"/>
  <c r="G403" i="16"/>
  <c r="H403" i="16" s="1"/>
  <c r="I403" i="16" s="1"/>
  <c r="H403" i="15"/>
  <c r="I403" i="15" s="1"/>
  <c r="BV292" i="13"/>
  <c r="H403" i="12"/>
  <c r="I403" i="12" s="1"/>
  <c r="BA292" i="13"/>
  <c r="BD292" i="13" s="1"/>
  <c r="BD292" i="17" s="1"/>
  <c r="AK293" i="13"/>
  <c r="AT293" i="13" s="1"/>
  <c r="Q292" i="13"/>
  <c r="Z293" i="13" s="1"/>
  <c r="F503" i="20" s="1"/>
  <c r="K292" i="13"/>
  <c r="BR292" i="13"/>
  <c r="BS293" i="13" s="1"/>
  <c r="O292" i="13"/>
  <c r="BW293" i="18" l="1"/>
  <c r="AT294" i="18" s="1"/>
  <c r="BU293" i="18"/>
  <c r="AR294" i="18" s="1"/>
  <c r="BV293" i="18"/>
  <c r="AS294" i="18" s="1"/>
  <c r="BW293" i="17"/>
  <c r="AT294" i="17" s="1"/>
  <c r="BU293" i="17"/>
  <c r="AR294" i="17" s="1"/>
  <c r="BV293" i="17"/>
  <c r="AS294" i="17" s="1"/>
  <c r="J404" i="16"/>
  <c r="J404" i="15"/>
  <c r="BU292" i="13"/>
  <c r="J404" i="12"/>
  <c r="AW293" i="13"/>
  <c r="AZ293" i="13" s="1"/>
  <c r="AJ293" i="13"/>
  <c r="AS293" i="13" s="1"/>
  <c r="N292" i="13"/>
  <c r="BH293" i="13"/>
  <c r="BN293" i="13"/>
  <c r="BQ293" i="13"/>
  <c r="J293" i="13"/>
  <c r="I504" i="19" l="1"/>
  <c r="J504" i="19"/>
  <c r="K504" i="19"/>
  <c r="H504" i="19"/>
  <c r="G504" i="19"/>
  <c r="G504" i="20"/>
  <c r="K504" i="20"/>
  <c r="J504" i="20"/>
  <c r="I504" i="20"/>
  <c r="H504" i="20"/>
  <c r="AW294" i="17"/>
  <c r="AK295" i="17" s="1"/>
  <c r="J294" i="17"/>
  <c r="BN294" i="17"/>
  <c r="BQ294" i="17"/>
  <c r="H294" i="17"/>
  <c r="AU294" i="17"/>
  <c r="AI295" i="17" s="1"/>
  <c r="BL294" i="17"/>
  <c r="BO294" i="17"/>
  <c r="J294" i="18"/>
  <c r="AW294" i="18"/>
  <c r="AK295" i="18" s="1"/>
  <c r="BN294" i="18"/>
  <c r="BQ294" i="18"/>
  <c r="AV294" i="18"/>
  <c r="AJ295" i="18" s="1"/>
  <c r="I294" i="18"/>
  <c r="BP294" i="18"/>
  <c r="BM294" i="18"/>
  <c r="H294" i="18"/>
  <c r="BL294" i="18"/>
  <c r="BO294" i="18"/>
  <c r="AU294" i="18"/>
  <c r="AI295" i="18" s="1"/>
  <c r="I294" i="17"/>
  <c r="BM294" i="17"/>
  <c r="BP294" i="17"/>
  <c r="AV294" i="17"/>
  <c r="AJ295" i="17" s="1"/>
  <c r="BC293" i="13"/>
  <c r="AV293" i="13"/>
  <c r="AY293" i="13" s="1"/>
  <c r="AI293" i="13"/>
  <c r="AR293" i="13" s="1"/>
  <c r="S293" i="13"/>
  <c r="AB294" i="13" s="1"/>
  <c r="M293" i="13"/>
  <c r="BM293" i="13"/>
  <c r="BP293" i="13"/>
  <c r="I293" i="13"/>
  <c r="G504" i="7"/>
  <c r="H504" i="7"/>
  <c r="K504" i="7"/>
  <c r="J504" i="7"/>
  <c r="I504" i="7"/>
  <c r="AZ294" i="17" l="1"/>
  <c r="BC294" i="17" s="1"/>
  <c r="AY294" i="18"/>
  <c r="BB294" i="18" s="1"/>
  <c r="L504" i="19"/>
  <c r="G404" i="15" s="1"/>
  <c r="L504" i="20"/>
  <c r="G404" i="12" s="1"/>
  <c r="AX294" i="18"/>
  <c r="BA294" i="18" s="1"/>
  <c r="Q294" i="18"/>
  <c r="Z295" i="18" s="1"/>
  <c r="K294" i="18"/>
  <c r="N294" i="18" s="1"/>
  <c r="BR294" i="18"/>
  <c r="BS295" i="18" s="1"/>
  <c r="R294" i="18"/>
  <c r="AA295" i="18" s="1"/>
  <c r="L294" i="18"/>
  <c r="O294" i="18" s="1"/>
  <c r="Q294" i="17"/>
  <c r="Z295" i="17" s="1"/>
  <c r="K294" i="17"/>
  <c r="N294" i="17" s="1"/>
  <c r="BR294" i="17"/>
  <c r="BS295" i="17" s="1"/>
  <c r="L294" i="17"/>
  <c r="O294" i="17" s="1"/>
  <c r="R294" i="17"/>
  <c r="AA295" i="17" s="1"/>
  <c r="M294" i="17"/>
  <c r="P294" i="17" s="1"/>
  <c r="S294" i="17"/>
  <c r="AB295" i="17" s="1"/>
  <c r="AY294" i="17"/>
  <c r="BB294" i="17" s="1"/>
  <c r="AX294" i="17"/>
  <c r="BA294" i="17" s="1"/>
  <c r="S294" i="18"/>
  <c r="AB295" i="18" s="1"/>
  <c r="M294" i="18"/>
  <c r="P294" i="18" s="1"/>
  <c r="AZ294" i="18"/>
  <c r="BC294" i="18" s="1"/>
  <c r="BW293" i="13"/>
  <c r="BB293" i="13"/>
  <c r="AU293" i="13"/>
  <c r="AX293" i="13" s="1"/>
  <c r="BO293" i="13"/>
  <c r="BL293" i="13"/>
  <c r="H293" i="13"/>
  <c r="L504" i="7"/>
  <c r="L293" i="13"/>
  <c r="R293" i="13"/>
  <c r="AA294" i="13" s="1"/>
  <c r="P293" i="13"/>
  <c r="F505" i="7" l="1"/>
  <c r="F505" i="19"/>
  <c r="BD294" i="18"/>
  <c r="BH295" i="18"/>
  <c r="BH295" i="17"/>
  <c r="H404" i="12"/>
  <c r="I404" i="12" s="1"/>
  <c r="H404" i="15"/>
  <c r="I404" i="15" s="1"/>
  <c r="G404" i="16"/>
  <c r="H404" i="16" s="1"/>
  <c r="I404" i="16" s="1"/>
  <c r="BV293" i="13"/>
  <c r="BA293" i="13"/>
  <c r="BD293" i="13" s="1"/>
  <c r="BD293" i="17" s="1"/>
  <c r="AK294" i="13"/>
  <c r="AT294" i="13" s="1"/>
  <c r="BR293" i="13"/>
  <c r="BS294" i="13" s="1"/>
  <c r="Q293" i="13"/>
  <c r="Z294" i="13" s="1"/>
  <c r="F504" i="20" s="1"/>
  <c r="K293" i="13"/>
  <c r="O293" i="13"/>
  <c r="BU294" i="18" l="1"/>
  <c r="AR295" i="18" s="1"/>
  <c r="BV294" i="18"/>
  <c r="AS295" i="18" s="1"/>
  <c r="BW294" i="18"/>
  <c r="AT295" i="18" s="1"/>
  <c r="BU294" i="17"/>
  <c r="AR295" i="17" s="1"/>
  <c r="BV294" i="17"/>
  <c r="AS295" i="17" s="1"/>
  <c r="BW294" i="17"/>
  <c r="AT295" i="17" s="1"/>
  <c r="J405" i="16"/>
  <c r="J405" i="15"/>
  <c r="BU293" i="13"/>
  <c r="J405" i="12"/>
  <c r="AW294" i="13"/>
  <c r="AZ294" i="13" s="1"/>
  <c r="AJ294" i="13"/>
  <c r="AS294" i="13" s="1"/>
  <c r="BQ294" i="13"/>
  <c r="J294" i="13"/>
  <c r="BN294" i="13"/>
  <c r="BH294" i="13"/>
  <c r="N293" i="13"/>
  <c r="H505" i="20" l="1"/>
  <c r="G505" i="20"/>
  <c r="J505" i="20"/>
  <c r="K505" i="20"/>
  <c r="I505" i="20"/>
  <c r="I505" i="19"/>
  <c r="H505" i="19"/>
  <c r="K505" i="19"/>
  <c r="G505" i="19"/>
  <c r="J505" i="19"/>
  <c r="H295" i="18"/>
  <c r="AU295" i="18"/>
  <c r="AI296" i="18" s="1"/>
  <c r="BL295" i="18"/>
  <c r="BO295" i="18"/>
  <c r="AW295" i="18"/>
  <c r="AK296" i="18" s="1"/>
  <c r="BQ295" i="18"/>
  <c r="J295" i="18"/>
  <c r="BN295" i="18"/>
  <c r="AU295" i="17"/>
  <c r="AI296" i="17" s="1"/>
  <c r="BL295" i="17"/>
  <c r="H295" i="17"/>
  <c r="BO295" i="17"/>
  <c r="J295" i="17"/>
  <c r="BN295" i="17"/>
  <c r="BQ295" i="17"/>
  <c r="AW295" i="17"/>
  <c r="AK296" i="17" s="1"/>
  <c r="I295" i="17"/>
  <c r="BM295" i="17"/>
  <c r="BP295" i="17"/>
  <c r="AV295" i="17"/>
  <c r="AJ296" i="17" s="1"/>
  <c r="AV295" i="18"/>
  <c r="AJ296" i="18" s="1"/>
  <c r="I295" i="18"/>
  <c r="BM295" i="18"/>
  <c r="BP295" i="18"/>
  <c r="BC294" i="13"/>
  <c r="AV294" i="13"/>
  <c r="AY294" i="13" s="1"/>
  <c r="AI294" i="13"/>
  <c r="AR294" i="13" s="1"/>
  <c r="I294" i="13"/>
  <c r="BP294" i="13"/>
  <c r="BM294" i="13"/>
  <c r="S294" i="13"/>
  <c r="AB295" i="13" s="1"/>
  <c r="M294" i="13"/>
  <c r="K505" i="7"/>
  <c r="G505" i="7"/>
  <c r="I505" i="7"/>
  <c r="J505" i="7"/>
  <c r="H505" i="7"/>
  <c r="AZ295" i="18" l="1"/>
  <c r="BC295" i="18" s="1"/>
  <c r="AZ295" i="17"/>
  <c r="BC295" i="17" s="1"/>
  <c r="AY295" i="18"/>
  <c r="BB295" i="18" s="1"/>
  <c r="L505" i="19"/>
  <c r="G405" i="15" s="1"/>
  <c r="L505" i="20"/>
  <c r="G405" i="12" s="1"/>
  <c r="AY295" i="17"/>
  <c r="BB295" i="17" s="1"/>
  <c r="L295" i="17"/>
  <c r="O295" i="17" s="1"/>
  <c r="R295" i="17"/>
  <c r="AA296" i="17" s="1"/>
  <c r="BR295" i="17"/>
  <c r="BS296" i="17" s="1"/>
  <c r="Q295" i="17"/>
  <c r="Z296" i="17" s="1"/>
  <c r="K295" i="17"/>
  <c r="N295" i="17" s="1"/>
  <c r="AX295" i="18"/>
  <c r="BA295" i="18" s="1"/>
  <c r="BR295" i="18"/>
  <c r="BS296" i="18" s="1"/>
  <c r="K295" i="18"/>
  <c r="N295" i="18" s="1"/>
  <c r="Q295" i="18"/>
  <c r="Z296" i="18" s="1"/>
  <c r="R295" i="18"/>
  <c r="AA296" i="18" s="1"/>
  <c r="L295" i="18"/>
  <c r="O295" i="18" s="1"/>
  <c r="M295" i="17"/>
  <c r="P295" i="17" s="1"/>
  <c r="S295" i="17"/>
  <c r="AB296" i="17" s="1"/>
  <c r="S295" i="18"/>
  <c r="AB296" i="18" s="1"/>
  <c r="M295" i="18"/>
  <c r="P295" i="18" s="1"/>
  <c r="AX295" i="17"/>
  <c r="BA295" i="17" s="1"/>
  <c r="BW294" i="13"/>
  <c r="BB294" i="13"/>
  <c r="AU294" i="13"/>
  <c r="AX294" i="13" s="1"/>
  <c r="L505" i="7"/>
  <c r="P294" i="13"/>
  <c r="R294" i="13"/>
  <c r="AA295" i="13" s="1"/>
  <c r="L294" i="13"/>
  <c r="BO294" i="13"/>
  <c r="BL294" i="13"/>
  <c r="H294" i="13"/>
  <c r="F506" i="7" l="1"/>
  <c r="F506" i="19"/>
  <c r="BD295" i="18"/>
  <c r="BH296" i="18"/>
  <c r="BH296" i="17"/>
  <c r="H405" i="12"/>
  <c r="I405" i="12" s="1"/>
  <c r="G405" i="16"/>
  <c r="H405" i="16" s="1"/>
  <c r="I405" i="16" s="1"/>
  <c r="H405" i="15"/>
  <c r="I405" i="15" s="1"/>
  <c r="BV294" i="13"/>
  <c r="BA294" i="13"/>
  <c r="BD294" i="13" s="1"/>
  <c r="BD294" i="17" s="1"/>
  <c r="AK295" i="13"/>
  <c r="AT295" i="13" s="1"/>
  <c r="Q294" i="13"/>
  <c r="Z295" i="13" s="1"/>
  <c r="F505" i="20" s="1"/>
  <c r="K294" i="13"/>
  <c r="BR294" i="13"/>
  <c r="BS295" i="13" s="1"/>
  <c r="O294" i="13"/>
  <c r="BU295" i="18" l="1"/>
  <c r="AR296" i="18" s="1"/>
  <c r="BV295" i="18"/>
  <c r="AS296" i="18" s="1"/>
  <c r="BW295" i="18"/>
  <c r="AT296" i="18" s="1"/>
  <c r="BU295" i="17"/>
  <c r="AR296" i="17" s="1"/>
  <c r="BV295" i="17"/>
  <c r="AS296" i="17" s="1"/>
  <c r="BW295" i="17"/>
  <c r="AT296" i="17" s="1"/>
  <c r="J406" i="16"/>
  <c r="J406" i="15"/>
  <c r="BU294" i="13"/>
  <c r="J406" i="12"/>
  <c r="AW295" i="13"/>
  <c r="AZ295" i="13" s="1"/>
  <c r="AJ295" i="13"/>
  <c r="AS295" i="13" s="1"/>
  <c r="BH295" i="13"/>
  <c r="N294" i="13"/>
  <c r="BQ295" i="13"/>
  <c r="BN295" i="13"/>
  <c r="J295" i="13"/>
  <c r="K506" i="19" l="1"/>
  <c r="G506" i="19"/>
  <c r="I506" i="19"/>
  <c r="H506" i="19"/>
  <c r="J506" i="19"/>
  <c r="I506" i="20"/>
  <c r="G506" i="20"/>
  <c r="K506" i="20"/>
  <c r="J506" i="20"/>
  <c r="H506" i="20"/>
  <c r="BO296" i="18"/>
  <c r="H296" i="18"/>
  <c r="AU296" i="18"/>
  <c r="AI297" i="18" s="1"/>
  <c r="BL296" i="18"/>
  <c r="AW296" i="17"/>
  <c r="AK297" i="17" s="1"/>
  <c r="J296" i="17"/>
  <c r="BN296" i="17"/>
  <c r="BQ296" i="17"/>
  <c r="AU296" i="17"/>
  <c r="AI297" i="17" s="1"/>
  <c r="BL296" i="17"/>
  <c r="BO296" i="17"/>
  <c r="H296" i="17"/>
  <c r="J296" i="18"/>
  <c r="BN296" i="18"/>
  <c r="BQ296" i="18"/>
  <c r="AW296" i="18"/>
  <c r="AK297" i="18" s="1"/>
  <c r="BP296" i="18"/>
  <c r="AV296" i="18"/>
  <c r="AJ297" i="18" s="1"/>
  <c r="BM296" i="18"/>
  <c r="I296" i="18"/>
  <c r="BM296" i="17"/>
  <c r="I296" i="17"/>
  <c r="BP296" i="17"/>
  <c r="AV296" i="17"/>
  <c r="AJ297" i="17" s="1"/>
  <c r="BC295" i="13"/>
  <c r="AV295" i="13"/>
  <c r="AY295" i="13" s="1"/>
  <c r="AI295" i="13"/>
  <c r="AR295" i="13" s="1"/>
  <c r="I295" i="13"/>
  <c r="BP295" i="13"/>
  <c r="BM295" i="13"/>
  <c r="S295" i="13"/>
  <c r="AB296" i="13" s="1"/>
  <c r="M295" i="13"/>
  <c r="H506" i="7"/>
  <c r="J506" i="7"/>
  <c r="G506" i="7"/>
  <c r="K506" i="7"/>
  <c r="I506" i="7"/>
  <c r="AX296" i="17" l="1"/>
  <c r="BA296" i="17" s="1"/>
  <c r="AX296" i="18"/>
  <c r="BA296" i="18" s="1"/>
  <c r="L506" i="20"/>
  <c r="G406" i="12" s="1"/>
  <c r="L506" i="19"/>
  <c r="G406" i="15" s="1"/>
  <c r="AY296" i="18"/>
  <c r="BB296" i="18" s="1"/>
  <c r="AZ296" i="17"/>
  <c r="BC296" i="17" s="1"/>
  <c r="R296" i="17"/>
  <c r="AA297" i="17" s="1"/>
  <c r="L296" i="17"/>
  <c r="O296" i="17" s="1"/>
  <c r="L296" i="18"/>
  <c r="O296" i="18" s="1"/>
  <c r="R296" i="18"/>
  <c r="AA297" i="18" s="1"/>
  <c r="S296" i="18"/>
  <c r="AB297" i="18" s="1"/>
  <c r="M296" i="18"/>
  <c r="P296" i="18" s="1"/>
  <c r="Q296" i="17"/>
  <c r="Z297" i="17" s="1"/>
  <c r="BR296" i="17"/>
  <c r="BS297" i="17" s="1"/>
  <c r="K296" i="17"/>
  <c r="N296" i="17" s="1"/>
  <c r="Q296" i="18"/>
  <c r="Z297" i="18" s="1"/>
  <c r="K296" i="18"/>
  <c r="N296" i="18" s="1"/>
  <c r="BR296" i="18"/>
  <c r="BS297" i="18" s="1"/>
  <c r="AZ296" i="18"/>
  <c r="BC296" i="18" s="1"/>
  <c r="AY296" i="17"/>
  <c r="BB296" i="17" s="1"/>
  <c r="S296" i="17"/>
  <c r="AB297" i="17" s="1"/>
  <c r="M296" i="17"/>
  <c r="P296" i="17" s="1"/>
  <c r="BW295" i="13"/>
  <c r="BB295" i="13"/>
  <c r="AU295" i="13"/>
  <c r="AX295" i="13" s="1"/>
  <c r="L506" i="7"/>
  <c r="BL295" i="13"/>
  <c r="BO295" i="13"/>
  <c r="H295" i="13"/>
  <c r="R295" i="13"/>
  <c r="AA296" i="13" s="1"/>
  <c r="L295" i="13"/>
  <c r="P295" i="13"/>
  <c r="F507" i="7" l="1"/>
  <c r="F507" i="19"/>
  <c r="BD296" i="18"/>
  <c r="BH297" i="18"/>
  <c r="BH297" i="17"/>
  <c r="H406" i="12"/>
  <c r="I406" i="12" s="1"/>
  <c r="G406" i="16"/>
  <c r="H406" i="16" s="1"/>
  <c r="I406" i="16" s="1"/>
  <c r="H406" i="15"/>
  <c r="I406" i="15" s="1"/>
  <c r="BV295" i="13"/>
  <c r="BA295" i="13"/>
  <c r="BD295" i="13" s="1"/>
  <c r="BD295" i="17" s="1"/>
  <c r="AK296" i="13"/>
  <c r="AT296" i="13" s="1"/>
  <c r="O295" i="13"/>
  <c r="BR295" i="13"/>
  <c r="BS296" i="13" s="1"/>
  <c r="Q295" i="13"/>
  <c r="Z296" i="13" s="1"/>
  <c r="F506" i="20" s="1"/>
  <c r="K295" i="13"/>
  <c r="BV296" i="18" l="1"/>
  <c r="AS297" i="18" s="1"/>
  <c r="BW296" i="18"/>
  <c r="AT297" i="18" s="1"/>
  <c r="BU296" i="18"/>
  <c r="AR297" i="18" s="1"/>
  <c r="BV296" i="17"/>
  <c r="AS297" i="17" s="1"/>
  <c r="BW296" i="17"/>
  <c r="AT297" i="17" s="1"/>
  <c r="BU296" i="17"/>
  <c r="AR297" i="17" s="1"/>
  <c r="J407" i="16"/>
  <c r="J407" i="15"/>
  <c r="BU295" i="13"/>
  <c r="J407" i="12"/>
  <c r="AW296" i="13"/>
  <c r="AZ296" i="13" s="1"/>
  <c r="AJ296" i="13"/>
  <c r="AS296" i="13" s="1"/>
  <c r="J296" i="13"/>
  <c r="BN296" i="13"/>
  <c r="BQ296" i="13"/>
  <c r="BH296" i="13"/>
  <c r="N295" i="13"/>
  <c r="K507" i="20" l="1"/>
  <c r="H507" i="20"/>
  <c r="G507" i="20"/>
  <c r="J507" i="20"/>
  <c r="I507" i="20"/>
  <c r="G507" i="19"/>
  <c r="J507" i="19"/>
  <c r="H507" i="19"/>
  <c r="K507" i="19"/>
  <c r="I507" i="19"/>
  <c r="H297" i="17"/>
  <c r="AU297" i="17"/>
  <c r="AI298" i="17" s="1"/>
  <c r="BL297" i="17"/>
  <c r="BO297" i="17"/>
  <c r="BQ297" i="17"/>
  <c r="AW297" i="17"/>
  <c r="AK298" i="17" s="1"/>
  <c r="BN297" i="17"/>
  <c r="J297" i="17"/>
  <c r="H297" i="18"/>
  <c r="BL297" i="18"/>
  <c r="AU297" i="18"/>
  <c r="AI298" i="18" s="1"/>
  <c r="BO297" i="18"/>
  <c r="I297" i="18"/>
  <c r="AV297" i="18"/>
  <c r="AJ298" i="18" s="1"/>
  <c r="BM297" i="18"/>
  <c r="BP297" i="18"/>
  <c r="BN297" i="18"/>
  <c r="BQ297" i="18"/>
  <c r="J297" i="18"/>
  <c r="AW297" i="18"/>
  <c r="AK298" i="18" s="1"/>
  <c r="I297" i="17"/>
  <c r="AV297" i="17"/>
  <c r="AJ298" i="17" s="1"/>
  <c r="BM297" i="17"/>
  <c r="BP297" i="17"/>
  <c r="BC296" i="13"/>
  <c r="AV296" i="13"/>
  <c r="AY296" i="13" s="1"/>
  <c r="AI296" i="13"/>
  <c r="AR296" i="13" s="1"/>
  <c r="BM296" i="13"/>
  <c r="I296" i="13"/>
  <c r="BP296" i="13"/>
  <c r="S296" i="13"/>
  <c r="AB297" i="13" s="1"/>
  <c r="M296" i="13"/>
  <c r="H507" i="7"/>
  <c r="J507" i="7"/>
  <c r="K507" i="7"/>
  <c r="I507" i="7"/>
  <c r="G507" i="7"/>
  <c r="AZ297" i="17" l="1"/>
  <c r="BC297" i="17" s="1"/>
  <c r="AY297" i="17"/>
  <c r="BB297" i="17" s="1"/>
  <c r="L507" i="19"/>
  <c r="G407" i="15" s="1"/>
  <c r="L507" i="20"/>
  <c r="G407" i="12" s="1"/>
  <c r="S297" i="17"/>
  <c r="AB298" i="17" s="1"/>
  <c r="M297" i="17"/>
  <c r="P297" i="17" s="1"/>
  <c r="K297" i="17"/>
  <c r="N297" i="17" s="1"/>
  <c r="BR297" i="17"/>
  <c r="BS298" i="17" s="1"/>
  <c r="Q297" i="17"/>
  <c r="Z298" i="17" s="1"/>
  <c r="AZ297" i="18"/>
  <c r="BC297" i="18" s="1"/>
  <c r="AX297" i="17"/>
  <c r="BA297" i="17" s="1"/>
  <c r="BR297" i="18"/>
  <c r="BS298" i="18" s="1"/>
  <c r="Q297" i="18"/>
  <c r="Z298" i="18" s="1"/>
  <c r="K297" i="18"/>
  <c r="N297" i="18" s="1"/>
  <c r="AX297" i="18"/>
  <c r="BA297" i="18" s="1"/>
  <c r="L297" i="17"/>
  <c r="O297" i="17" s="1"/>
  <c r="R297" i="17"/>
  <c r="AA298" i="17" s="1"/>
  <c r="S297" i="18"/>
  <c r="AB298" i="18" s="1"/>
  <c r="M297" i="18"/>
  <c r="P297" i="18" s="1"/>
  <c r="R297" i="18"/>
  <c r="AA298" i="18" s="1"/>
  <c r="L297" i="18"/>
  <c r="O297" i="18" s="1"/>
  <c r="AY297" i="18"/>
  <c r="BB297" i="18" s="1"/>
  <c r="BW296" i="13"/>
  <c r="BB296" i="13"/>
  <c r="AU296" i="13"/>
  <c r="AX296" i="13" s="1"/>
  <c r="L507" i="7"/>
  <c r="BO296" i="13"/>
  <c r="H296" i="13"/>
  <c r="BL296" i="13"/>
  <c r="P296" i="13"/>
  <c r="R296" i="13"/>
  <c r="AA297" i="13" s="1"/>
  <c r="L296" i="13"/>
  <c r="F508" i="7" l="1"/>
  <c r="F508" i="19"/>
  <c r="BH298" i="18"/>
  <c r="BH298" i="17"/>
  <c r="BD297" i="18"/>
  <c r="H407" i="12"/>
  <c r="I407" i="12" s="1"/>
  <c r="G407" i="16"/>
  <c r="H407" i="16" s="1"/>
  <c r="I407" i="16" s="1"/>
  <c r="H407" i="15"/>
  <c r="I407" i="15" s="1"/>
  <c r="BV296" i="13"/>
  <c r="BA296" i="13"/>
  <c r="BD296" i="13" s="1"/>
  <c r="BD296" i="17" s="1"/>
  <c r="AK297" i="13"/>
  <c r="AT297" i="13" s="1"/>
  <c r="O296" i="13"/>
  <c r="K296" i="13"/>
  <c r="BR296" i="13"/>
  <c r="BS297" i="13" s="1"/>
  <c r="Q296" i="13"/>
  <c r="Z297" i="13" s="1"/>
  <c r="F507" i="20" s="1"/>
  <c r="BW297" i="18" l="1"/>
  <c r="AT298" i="18" s="1"/>
  <c r="BU297" i="18"/>
  <c r="AR298" i="18" s="1"/>
  <c r="BV297" i="18"/>
  <c r="AS298" i="18" s="1"/>
  <c r="BW297" i="17"/>
  <c r="AT298" i="17" s="1"/>
  <c r="BU297" i="17"/>
  <c r="AR298" i="17" s="1"/>
  <c r="BV297" i="17"/>
  <c r="AS298" i="17" s="1"/>
  <c r="J408" i="16"/>
  <c r="J408" i="15"/>
  <c r="BU296" i="13"/>
  <c r="J408" i="12"/>
  <c r="AW297" i="13"/>
  <c r="AZ297" i="13" s="1"/>
  <c r="AJ297" i="13"/>
  <c r="AS297" i="13" s="1"/>
  <c r="N296" i="13"/>
  <c r="BH297" i="13"/>
  <c r="BN297" i="13"/>
  <c r="BQ297" i="13"/>
  <c r="J297" i="13"/>
  <c r="H508" i="20" l="1"/>
  <c r="G508" i="20"/>
  <c r="I508" i="20"/>
  <c r="J508" i="20"/>
  <c r="K508" i="20"/>
  <c r="H508" i="19"/>
  <c r="G508" i="19"/>
  <c r="J508" i="19"/>
  <c r="I508" i="19"/>
  <c r="K508" i="19"/>
  <c r="BO298" i="18"/>
  <c r="H298" i="18"/>
  <c r="AU298" i="18"/>
  <c r="AI299" i="18" s="1"/>
  <c r="BL298" i="18"/>
  <c r="AW298" i="17"/>
  <c r="AK299" i="17" s="1"/>
  <c r="BN298" i="17"/>
  <c r="BQ298" i="17"/>
  <c r="J298" i="17"/>
  <c r="H298" i="17"/>
  <c r="BL298" i="17"/>
  <c r="BO298" i="17"/>
  <c r="AU298" i="17"/>
  <c r="AI299" i="17" s="1"/>
  <c r="J298" i="18"/>
  <c r="BQ298" i="18"/>
  <c r="AW298" i="18"/>
  <c r="AK299" i="18" s="1"/>
  <c r="BN298" i="18"/>
  <c r="AV298" i="18"/>
  <c r="AJ299" i="18" s="1"/>
  <c r="I298" i="18"/>
  <c r="BP298" i="18"/>
  <c r="BM298" i="18"/>
  <c r="I298" i="17"/>
  <c r="BM298" i="17"/>
  <c r="BP298" i="17"/>
  <c r="AV298" i="17"/>
  <c r="AJ299" i="17" s="1"/>
  <c r="BC297" i="13"/>
  <c r="AV297" i="13"/>
  <c r="AY297" i="13" s="1"/>
  <c r="AI297" i="13"/>
  <c r="AR297" i="13" s="1"/>
  <c r="S297" i="13"/>
  <c r="AB298" i="13" s="1"/>
  <c r="M297" i="13"/>
  <c r="G508" i="7"/>
  <c r="H508" i="7"/>
  <c r="I508" i="7"/>
  <c r="J508" i="7"/>
  <c r="K508" i="7"/>
  <c r="BP297" i="13"/>
  <c r="I297" i="13"/>
  <c r="BM297" i="13"/>
  <c r="AZ298" i="17" l="1"/>
  <c r="BC298" i="17" s="1"/>
  <c r="AY298" i="18"/>
  <c r="BB298" i="18" s="1"/>
  <c r="L508" i="20"/>
  <c r="G408" i="12" s="1"/>
  <c r="L508" i="19"/>
  <c r="G408" i="15" s="1"/>
  <c r="AZ298" i="18"/>
  <c r="BC298" i="18" s="1"/>
  <c r="AX298" i="17"/>
  <c r="BA298" i="17" s="1"/>
  <c r="M298" i="17"/>
  <c r="P298" i="17" s="1"/>
  <c r="S298" i="17"/>
  <c r="AB299" i="17" s="1"/>
  <c r="K298" i="18"/>
  <c r="N298" i="18" s="1"/>
  <c r="BR298" i="18"/>
  <c r="BS299" i="18" s="1"/>
  <c r="Q298" i="18"/>
  <c r="Z299" i="18" s="1"/>
  <c r="L298" i="17"/>
  <c r="O298" i="17" s="1"/>
  <c r="R298" i="17"/>
  <c r="AA299" i="17" s="1"/>
  <c r="Q298" i="17"/>
  <c r="Z299" i="17" s="1"/>
  <c r="K298" i="17"/>
  <c r="N298" i="17" s="1"/>
  <c r="BR298" i="17"/>
  <c r="BS299" i="17" s="1"/>
  <c r="R298" i="18"/>
  <c r="AA299" i="18" s="1"/>
  <c r="L298" i="18"/>
  <c r="O298" i="18" s="1"/>
  <c r="S298" i="18"/>
  <c r="AB299" i="18" s="1"/>
  <c r="M298" i="18"/>
  <c r="P298" i="18" s="1"/>
  <c r="AY298" i="17"/>
  <c r="BB298" i="17" s="1"/>
  <c r="AX298" i="18"/>
  <c r="BA298" i="18" s="1"/>
  <c r="BW297" i="13"/>
  <c r="BB297" i="13"/>
  <c r="AU297" i="13"/>
  <c r="AX297" i="13" s="1"/>
  <c r="P297" i="13"/>
  <c r="L508" i="7"/>
  <c r="BO297" i="13"/>
  <c r="H297" i="13"/>
  <c r="BL297" i="13"/>
  <c r="R297" i="13"/>
  <c r="AA298" i="13" s="1"/>
  <c r="L297" i="13"/>
  <c r="F509" i="7" l="1"/>
  <c r="F509" i="19"/>
  <c r="BD298" i="18"/>
  <c r="BH299" i="18"/>
  <c r="BH299" i="17"/>
  <c r="H408" i="12"/>
  <c r="I408" i="12" s="1"/>
  <c r="H408" i="15"/>
  <c r="I408" i="15" s="1"/>
  <c r="G408" i="16"/>
  <c r="H408" i="16" s="1"/>
  <c r="I408" i="16" s="1"/>
  <c r="BV297" i="13"/>
  <c r="BA297" i="13"/>
  <c r="BD297" i="13" s="1"/>
  <c r="BD297" i="17" s="1"/>
  <c r="AK298" i="13"/>
  <c r="AT298" i="13" s="1"/>
  <c r="O297" i="13"/>
  <c r="K297" i="13"/>
  <c r="BR297" i="13"/>
  <c r="BS298" i="13" s="1"/>
  <c r="Q297" i="13"/>
  <c r="Z298" i="13" s="1"/>
  <c r="F508" i="20" s="1"/>
  <c r="BU298" i="18" l="1"/>
  <c r="AR299" i="18" s="1"/>
  <c r="BV298" i="18"/>
  <c r="AS299" i="18" s="1"/>
  <c r="BW298" i="18"/>
  <c r="AT299" i="18" s="1"/>
  <c r="BU298" i="17"/>
  <c r="AR299" i="17" s="1"/>
  <c r="BV298" i="17"/>
  <c r="AS299" i="17" s="1"/>
  <c r="BW298" i="17"/>
  <c r="AT299" i="17" s="1"/>
  <c r="J409" i="16"/>
  <c r="J409" i="15"/>
  <c r="BU297" i="13"/>
  <c r="J409" i="12"/>
  <c r="AW298" i="13"/>
  <c r="AZ298" i="13" s="1"/>
  <c r="AJ298" i="13"/>
  <c r="AS298" i="13" s="1"/>
  <c r="BH298" i="13"/>
  <c r="N297" i="13"/>
  <c r="BQ298" i="13"/>
  <c r="J298" i="13"/>
  <c r="BN298" i="13"/>
  <c r="G509" i="19" l="1"/>
  <c r="K509" i="19"/>
  <c r="I509" i="19"/>
  <c r="J509" i="19"/>
  <c r="H509" i="19"/>
  <c r="K509" i="20"/>
  <c r="G509" i="20"/>
  <c r="J509" i="20"/>
  <c r="H509" i="20"/>
  <c r="I509" i="20"/>
  <c r="AW299" i="18"/>
  <c r="AK300" i="18" s="1"/>
  <c r="BQ299" i="18"/>
  <c r="J299" i="18"/>
  <c r="BN299" i="18"/>
  <c r="AU299" i="18"/>
  <c r="AI300" i="18" s="1"/>
  <c r="H299" i="18"/>
  <c r="BO299" i="18"/>
  <c r="BL299" i="18"/>
  <c r="BQ299" i="17"/>
  <c r="J299" i="17"/>
  <c r="BN299" i="17"/>
  <c r="AW299" i="17"/>
  <c r="AK300" i="17" s="1"/>
  <c r="BO299" i="17"/>
  <c r="AU299" i="17"/>
  <c r="AI300" i="17" s="1"/>
  <c r="BL299" i="17"/>
  <c r="H299" i="17"/>
  <c r="AV299" i="18"/>
  <c r="AJ300" i="18" s="1"/>
  <c r="I299" i="18"/>
  <c r="BM299" i="18"/>
  <c r="BP299" i="18"/>
  <c r="AV299" i="17"/>
  <c r="AJ300" i="17" s="1"/>
  <c r="BM299" i="17"/>
  <c r="I299" i="17"/>
  <c r="BP299" i="17"/>
  <c r="BC298" i="13"/>
  <c r="AV298" i="13"/>
  <c r="AY298" i="13" s="1"/>
  <c r="AI298" i="13"/>
  <c r="AR298" i="13" s="1"/>
  <c r="M298" i="13"/>
  <c r="S298" i="13"/>
  <c r="AB299" i="13" s="1"/>
  <c r="K509" i="7"/>
  <c r="H509" i="7"/>
  <c r="J509" i="7"/>
  <c r="I509" i="7"/>
  <c r="G509" i="7"/>
  <c r="BP298" i="13"/>
  <c r="I298" i="13"/>
  <c r="BM298" i="13"/>
  <c r="AZ299" i="18" l="1"/>
  <c r="BC299" i="18" s="1"/>
  <c r="AX299" i="18"/>
  <c r="BA299" i="18" s="1"/>
  <c r="L509" i="20"/>
  <c r="G409" i="12" s="1"/>
  <c r="L509" i="19"/>
  <c r="G409" i="15" s="1"/>
  <c r="AX299" i="17"/>
  <c r="BA299" i="17" s="1"/>
  <c r="R299" i="18"/>
  <c r="AA300" i="18" s="1"/>
  <c r="L299" i="18"/>
  <c r="O299" i="18" s="1"/>
  <c r="Q299" i="18"/>
  <c r="Z300" i="18" s="1"/>
  <c r="K299" i="18"/>
  <c r="N299" i="18" s="1"/>
  <c r="BR299" i="18"/>
  <c r="BS300" i="18" s="1"/>
  <c r="S299" i="18"/>
  <c r="AB300" i="18" s="1"/>
  <c r="M299" i="18"/>
  <c r="P299" i="18" s="1"/>
  <c r="AZ299" i="17"/>
  <c r="BC299" i="17" s="1"/>
  <c r="R299" i="17"/>
  <c r="AA300" i="17" s="1"/>
  <c r="L299" i="17"/>
  <c r="O299" i="17" s="1"/>
  <c r="Q299" i="17"/>
  <c r="Z300" i="17" s="1"/>
  <c r="K299" i="17"/>
  <c r="N299" i="17" s="1"/>
  <c r="BR299" i="17"/>
  <c r="BS300" i="17" s="1"/>
  <c r="S299" i="17"/>
  <c r="AB300" i="17" s="1"/>
  <c r="M299" i="17"/>
  <c r="P299" i="17" s="1"/>
  <c r="AY299" i="17"/>
  <c r="BB299" i="17" s="1"/>
  <c r="AY299" i="18"/>
  <c r="BB299" i="18" s="1"/>
  <c r="BW298" i="13"/>
  <c r="BB298" i="13"/>
  <c r="AU298" i="13"/>
  <c r="AX298" i="13" s="1"/>
  <c r="R298" i="13"/>
  <c r="AA299" i="13" s="1"/>
  <c r="L298" i="13"/>
  <c r="BL298" i="13"/>
  <c r="H298" i="13"/>
  <c r="BO298" i="13"/>
  <c r="P298" i="13"/>
  <c r="L509" i="7"/>
  <c r="F510" i="7" l="1"/>
  <c r="F510" i="19"/>
  <c r="BD299" i="18"/>
  <c r="BH300" i="18"/>
  <c r="BH300" i="17"/>
  <c r="H409" i="12"/>
  <c r="I409" i="12" s="1"/>
  <c r="G409" i="16"/>
  <c r="H409" i="16" s="1"/>
  <c r="I409" i="16" s="1"/>
  <c r="H409" i="15"/>
  <c r="I409" i="15" s="1"/>
  <c r="BV298" i="13"/>
  <c r="BA298" i="13"/>
  <c r="BD298" i="13" s="1"/>
  <c r="BD298" i="17" s="1"/>
  <c r="AK299" i="13"/>
  <c r="AT299" i="13" s="1"/>
  <c r="O298" i="13"/>
  <c r="BR298" i="13"/>
  <c r="BS299" i="13" s="1"/>
  <c r="K298" i="13"/>
  <c r="Q298" i="13"/>
  <c r="Z299" i="13" s="1"/>
  <c r="F509" i="20" s="1"/>
  <c r="BU299" i="18" l="1"/>
  <c r="AR300" i="18" s="1"/>
  <c r="BV299" i="18"/>
  <c r="AS300" i="18" s="1"/>
  <c r="BW299" i="18"/>
  <c r="AT300" i="18" s="1"/>
  <c r="BU299" i="17"/>
  <c r="AR300" i="17" s="1"/>
  <c r="BV299" i="17"/>
  <c r="AS300" i="17" s="1"/>
  <c r="BW299" i="17"/>
  <c r="AT300" i="17" s="1"/>
  <c r="J410" i="15"/>
  <c r="J410" i="16"/>
  <c r="BU298" i="13"/>
  <c r="J410" i="12"/>
  <c r="AW299" i="13"/>
  <c r="AZ299" i="13" s="1"/>
  <c r="AJ299" i="13"/>
  <c r="AS299" i="13" s="1"/>
  <c r="N298" i="13"/>
  <c r="BQ299" i="13"/>
  <c r="J299" i="13"/>
  <c r="BN299" i="13"/>
  <c r="BH299" i="13"/>
  <c r="G510" i="19" l="1"/>
  <c r="J510" i="19"/>
  <c r="K510" i="19"/>
  <c r="H510" i="19"/>
  <c r="I510" i="19"/>
  <c r="H510" i="20"/>
  <c r="K510" i="20"/>
  <c r="J510" i="20"/>
  <c r="I510" i="20"/>
  <c r="G510" i="20"/>
  <c r="AU300" i="17"/>
  <c r="AI301" i="17" s="1"/>
  <c r="BL300" i="17"/>
  <c r="BO300" i="17"/>
  <c r="H300" i="17"/>
  <c r="BN300" i="18"/>
  <c r="BQ300" i="18"/>
  <c r="AW300" i="18"/>
  <c r="AK301" i="18" s="1"/>
  <c r="J300" i="18"/>
  <c r="BQ300" i="17"/>
  <c r="AW300" i="17"/>
  <c r="AK301" i="17" s="1"/>
  <c r="J300" i="17"/>
  <c r="BN300" i="17"/>
  <c r="BM300" i="17"/>
  <c r="BP300" i="17"/>
  <c r="I300" i="17"/>
  <c r="AV300" i="17"/>
  <c r="AJ301" i="17" s="1"/>
  <c r="H300" i="18"/>
  <c r="AU300" i="18"/>
  <c r="AI301" i="18" s="1"/>
  <c r="BL300" i="18"/>
  <c r="BO300" i="18"/>
  <c r="I300" i="18"/>
  <c r="BP300" i="18"/>
  <c r="AV300" i="18"/>
  <c r="AJ301" i="18" s="1"/>
  <c r="BM300" i="18"/>
  <c r="BC299" i="13"/>
  <c r="AV299" i="13"/>
  <c r="AY299" i="13" s="1"/>
  <c r="AI299" i="13"/>
  <c r="AR299" i="13" s="1"/>
  <c r="BM299" i="13"/>
  <c r="I299" i="13"/>
  <c r="BP299" i="13"/>
  <c r="H510" i="7"/>
  <c r="J510" i="7"/>
  <c r="I510" i="7"/>
  <c r="K510" i="7"/>
  <c r="G510" i="7"/>
  <c r="M299" i="13"/>
  <c r="S299" i="13"/>
  <c r="AB300" i="13" s="1"/>
  <c r="AX300" i="17" l="1"/>
  <c r="BA300" i="17" s="1"/>
  <c r="AY300" i="18"/>
  <c r="BB300" i="18" s="1"/>
  <c r="AZ300" i="17"/>
  <c r="BC300" i="17" s="1"/>
  <c r="AZ300" i="18"/>
  <c r="BC300" i="18" s="1"/>
  <c r="L510" i="19"/>
  <c r="G410" i="15" s="1"/>
  <c r="L510" i="20"/>
  <c r="G410" i="12" s="1"/>
  <c r="AX300" i="18"/>
  <c r="BA300" i="18" s="1"/>
  <c r="S300" i="17"/>
  <c r="AB301" i="17" s="1"/>
  <c r="M300" i="17"/>
  <c r="P300" i="17" s="1"/>
  <c r="L300" i="18"/>
  <c r="O300" i="18" s="1"/>
  <c r="R300" i="18"/>
  <c r="AA301" i="18" s="1"/>
  <c r="L300" i="17"/>
  <c r="O300" i="17" s="1"/>
  <c r="R300" i="17"/>
  <c r="AA301" i="17" s="1"/>
  <c r="K300" i="18"/>
  <c r="N300" i="18" s="1"/>
  <c r="BR300" i="18"/>
  <c r="BS301" i="18" s="1"/>
  <c r="Q300" i="18"/>
  <c r="Z301" i="18" s="1"/>
  <c r="M300" i="18"/>
  <c r="P300" i="18" s="1"/>
  <c r="S300" i="18"/>
  <c r="AB301" i="18" s="1"/>
  <c r="K300" i="17"/>
  <c r="N300" i="17" s="1"/>
  <c r="Q300" i="17"/>
  <c r="Z301" i="17" s="1"/>
  <c r="BR300" i="17"/>
  <c r="BS301" i="17" s="1"/>
  <c r="AY300" i="17"/>
  <c r="BB300" i="17" s="1"/>
  <c r="BW299" i="13"/>
  <c r="BB299" i="13"/>
  <c r="AU299" i="13"/>
  <c r="AX299" i="13" s="1"/>
  <c r="L510" i="7"/>
  <c r="H299" i="13"/>
  <c r="BO299" i="13"/>
  <c r="BL299" i="13"/>
  <c r="P299" i="13"/>
  <c r="L299" i="13"/>
  <c r="R299" i="13"/>
  <c r="AA300" i="13" s="1"/>
  <c r="F511" i="7" l="1"/>
  <c r="F511" i="19"/>
  <c r="BD300" i="18"/>
  <c r="BH301" i="17"/>
  <c r="BH301" i="18"/>
  <c r="H410" i="12"/>
  <c r="I410" i="12" s="1"/>
  <c r="G410" i="16"/>
  <c r="H410" i="16" s="1"/>
  <c r="I410" i="16" s="1"/>
  <c r="H410" i="15"/>
  <c r="I410" i="15" s="1"/>
  <c r="BV299" i="13"/>
  <c r="BA299" i="13"/>
  <c r="BD299" i="13" s="1"/>
  <c r="BD299" i="17" s="1"/>
  <c r="AK300" i="13"/>
  <c r="AT300" i="13" s="1"/>
  <c r="K299" i="13"/>
  <c r="Q299" i="13"/>
  <c r="Z300" i="13" s="1"/>
  <c r="F510" i="20" s="1"/>
  <c r="BR299" i="13"/>
  <c r="BS300" i="13" s="1"/>
  <c r="O299" i="13"/>
  <c r="BV300" i="18" l="1"/>
  <c r="AS301" i="18" s="1"/>
  <c r="BW300" i="18"/>
  <c r="AT301" i="18" s="1"/>
  <c r="BU300" i="18"/>
  <c r="AR301" i="18" s="1"/>
  <c r="BV300" i="17"/>
  <c r="AS301" i="17" s="1"/>
  <c r="BW300" i="17"/>
  <c r="AT301" i="17" s="1"/>
  <c r="BU300" i="17"/>
  <c r="AR301" i="17" s="1"/>
  <c r="J411" i="15"/>
  <c r="J411" i="16"/>
  <c r="BU299" i="13"/>
  <c r="J411" i="12"/>
  <c r="AW300" i="13"/>
  <c r="AZ300" i="13" s="1"/>
  <c r="AJ300" i="13"/>
  <c r="AS300" i="13" s="1"/>
  <c r="BH300" i="13"/>
  <c r="J300" i="13"/>
  <c r="BQ300" i="13"/>
  <c r="BN300" i="13"/>
  <c r="N299" i="13"/>
  <c r="J511" i="20" l="1"/>
  <c r="G511" i="20"/>
  <c r="H511" i="20"/>
  <c r="I511" i="20"/>
  <c r="K511" i="20"/>
  <c r="H511" i="19"/>
  <c r="J511" i="19"/>
  <c r="G511" i="19"/>
  <c r="I511" i="19"/>
  <c r="K511" i="19"/>
  <c r="H301" i="17"/>
  <c r="BL301" i="17"/>
  <c r="BO301" i="17"/>
  <c r="AU301" i="17"/>
  <c r="AI302" i="17" s="1"/>
  <c r="BN301" i="17"/>
  <c r="AW301" i="17"/>
  <c r="AK302" i="17" s="1"/>
  <c r="BQ301" i="17"/>
  <c r="J301" i="17"/>
  <c r="BL301" i="18"/>
  <c r="H301" i="18"/>
  <c r="BO301" i="18"/>
  <c r="AU301" i="18"/>
  <c r="AI302" i="18" s="1"/>
  <c r="I301" i="18"/>
  <c r="BP301" i="18"/>
  <c r="AV301" i="18"/>
  <c r="AJ302" i="18" s="1"/>
  <c r="BM301" i="18"/>
  <c r="AW301" i="18"/>
  <c r="AK302" i="18" s="1"/>
  <c r="BQ301" i="18"/>
  <c r="J301" i="18"/>
  <c r="BN301" i="18"/>
  <c r="BP301" i="17"/>
  <c r="I301" i="17"/>
  <c r="AV301" i="17"/>
  <c r="AJ302" i="17" s="1"/>
  <c r="BM301" i="17"/>
  <c r="BC300" i="13"/>
  <c r="AV300" i="13"/>
  <c r="AY300" i="13" s="1"/>
  <c r="AI300" i="13"/>
  <c r="AR300" i="13" s="1"/>
  <c r="M300" i="13"/>
  <c r="S300" i="13"/>
  <c r="AB301" i="13" s="1"/>
  <c r="BP300" i="13"/>
  <c r="I300" i="13"/>
  <c r="BM300" i="13"/>
  <c r="G511" i="7"/>
  <c r="I511" i="7"/>
  <c r="H511" i="7"/>
  <c r="K511" i="7"/>
  <c r="J511" i="7"/>
  <c r="AZ301" i="18" l="1"/>
  <c r="BC301" i="18" s="1"/>
  <c r="AX301" i="18"/>
  <c r="BA301" i="18" s="1"/>
  <c r="AY301" i="18"/>
  <c r="BB301" i="18" s="1"/>
  <c r="L511" i="19"/>
  <c r="G411" i="15" s="1"/>
  <c r="L511" i="20"/>
  <c r="G411" i="12" s="1"/>
  <c r="Q301" i="17"/>
  <c r="Z302" i="17" s="1"/>
  <c r="K301" i="17"/>
  <c r="N301" i="17" s="1"/>
  <c r="BR301" i="17"/>
  <c r="BS302" i="17" s="1"/>
  <c r="M301" i="17"/>
  <c r="P301" i="17" s="1"/>
  <c r="S301" i="17"/>
  <c r="AB302" i="17" s="1"/>
  <c r="AY301" i="17"/>
  <c r="BB301" i="17" s="1"/>
  <c r="AZ301" i="17"/>
  <c r="BC301" i="17" s="1"/>
  <c r="R301" i="17"/>
  <c r="AA302" i="17" s="1"/>
  <c r="L301" i="17"/>
  <c r="O301" i="17" s="1"/>
  <c r="S301" i="18"/>
  <c r="AB302" i="18" s="1"/>
  <c r="M301" i="18"/>
  <c r="P301" i="18" s="1"/>
  <c r="AX301" i="17"/>
  <c r="BA301" i="17" s="1"/>
  <c r="R301" i="18"/>
  <c r="AA302" i="18" s="1"/>
  <c r="L301" i="18"/>
  <c r="O301" i="18" s="1"/>
  <c r="K301" i="18"/>
  <c r="N301" i="18" s="1"/>
  <c r="Q301" i="18"/>
  <c r="Z302" i="18" s="1"/>
  <c r="BR301" i="18"/>
  <c r="BS302" i="18" s="1"/>
  <c r="BW300" i="13"/>
  <c r="BB300" i="13"/>
  <c r="AU300" i="13"/>
  <c r="AX300" i="13" s="1"/>
  <c r="L511" i="7"/>
  <c r="P300" i="13"/>
  <c r="BO300" i="13"/>
  <c r="BL300" i="13"/>
  <c r="H300" i="13"/>
  <c r="R300" i="13"/>
  <c r="AA301" i="13" s="1"/>
  <c r="L300" i="13"/>
  <c r="F512" i="7" l="1"/>
  <c r="F512" i="19"/>
  <c r="BD301" i="18"/>
  <c r="BH302" i="18"/>
  <c r="BH302" i="17"/>
  <c r="H411" i="12"/>
  <c r="I411" i="12" s="1"/>
  <c r="G411" i="16"/>
  <c r="H411" i="16" s="1"/>
  <c r="I411" i="16" s="1"/>
  <c r="H411" i="15"/>
  <c r="I411" i="15" s="1"/>
  <c r="BV300" i="13"/>
  <c r="BA300" i="13"/>
  <c r="BD300" i="13" s="1"/>
  <c r="BD300" i="17" s="1"/>
  <c r="AK301" i="13"/>
  <c r="AT301" i="13" s="1"/>
  <c r="O300" i="13"/>
  <c r="K300" i="13"/>
  <c r="Q300" i="13"/>
  <c r="Z301" i="13" s="1"/>
  <c r="F511" i="20" s="1"/>
  <c r="BR300" i="13"/>
  <c r="BS301" i="13" s="1"/>
  <c r="BW301" i="18" l="1"/>
  <c r="AT302" i="18" s="1"/>
  <c r="BU301" i="18"/>
  <c r="AR302" i="18" s="1"/>
  <c r="BV301" i="18"/>
  <c r="AS302" i="18" s="1"/>
  <c r="BW301" i="17"/>
  <c r="AT302" i="17" s="1"/>
  <c r="BU301" i="17"/>
  <c r="AR302" i="17" s="1"/>
  <c r="BV301" i="17"/>
  <c r="AS302" i="17" s="1"/>
  <c r="J412" i="16"/>
  <c r="J412" i="15"/>
  <c r="BU300" i="13"/>
  <c r="J412" i="12"/>
  <c r="AW301" i="13"/>
  <c r="AZ301" i="13" s="1"/>
  <c r="AJ301" i="13"/>
  <c r="AS301" i="13" s="1"/>
  <c r="BH301" i="13"/>
  <c r="N300" i="13"/>
  <c r="J301" i="13"/>
  <c r="BQ301" i="13"/>
  <c r="BN301" i="13"/>
  <c r="K512" i="20" l="1"/>
  <c r="I512" i="20"/>
  <c r="H512" i="20"/>
  <c r="J512" i="20"/>
  <c r="G512" i="20"/>
  <c r="J512" i="19"/>
  <c r="H512" i="19"/>
  <c r="I512" i="19"/>
  <c r="G512" i="19"/>
  <c r="K512" i="19"/>
  <c r="AW302" i="18"/>
  <c r="AK303" i="18" s="1"/>
  <c r="BN302" i="18"/>
  <c r="BQ302" i="18"/>
  <c r="J302" i="18"/>
  <c r="BO302" i="17"/>
  <c r="H302" i="17"/>
  <c r="AU302" i="17"/>
  <c r="AI303" i="17" s="1"/>
  <c r="BL302" i="17"/>
  <c r="BQ302" i="17"/>
  <c r="J302" i="17"/>
  <c r="AW302" i="17"/>
  <c r="AK303" i="17" s="1"/>
  <c r="BN302" i="17"/>
  <c r="BO302" i="18"/>
  <c r="H302" i="18"/>
  <c r="AU302" i="18"/>
  <c r="AI303" i="18" s="1"/>
  <c r="BL302" i="18"/>
  <c r="BP302" i="18"/>
  <c r="BM302" i="18"/>
  <c r="AV302" i="18"/>
  <c r="AJ303" i="18" s="1"/>
  <c r="I302" i="18"/>
  <c r="I302" i="17"/>
  <c r="BM302" i="17"/>
  <c r="BP302" i="17"/>
  <c r="AV302" i="17"/>
  <c r="AJ303" i="17" s="1"/>
  <c r="BC301" i="13"/>
  <c r="AV301" i="13"/>
  <c r="AY301" i="13" s="1"/>
  <c r="AI301" i="13"/>
  <c r="AR301" i="13" s="1"/>
  <c r="G512" i="7"/>
  <c r="H512" i="7"/>
  <c r="I512" i="7"/>
  <c r="J512" i="7"/>
  <c r="K512" i="7"/>
  <c r="BP301" i="13"/>
  <c r="BM301" i="13"/>
  <c r="I301" i="13"/>
  <c r="S301" i="13"/>
  <c r="AB302" i="13" s="1"/>
  <c r="M301" i="13"/>
  <c r="AZ302" i="18" l="1"/>
  <c r="BC302" i="18" s="1"/>
  <c r="AY302" i="18"/>
  <c r="BB302" i="18" s="1"/>
  <c r="L512" i="20"/>
  <c r="G412" i="12" s="1"/>
  <c r="L512" i="19"/>
  <c r="G412" i="15" s="1"/>
  <c r="R302" i="17"/>
  <c r="AA303" i="17" s="1"/>
  <c r="L302" i="17"/>
  <c r="O302" i="17" s="1"/>
  <c r="AX302" i="18"/>
  <c r="BA302" i="18" s="1"/>
  <c r="AZ302" i="17"/>
  <c r="BC302" i="17" s="1"/>
  <c r="AX302" i="17"/>
  <c r="BA302" i="17" s="1"/>
  <c r="BR302" i="18"/>
  <c r="BS303" i="18" s="1"/>
  <c r="K302" i="18"/>
  <c r="N302" i="18" s="1"/>
  <c r="Q302" i="18"/>
  <c r="Z303" i="18" s="1"/>
  <c r="R302" i="18"/>
  <c r="AA303" i="18" s="1"/>
  <c r="L302" i="18"/>
  <c r="O302" i="18" s="1"/>
  <c r="S302" i="17"/>
  <c r="AB303" i="17" s="1"/>
  <c r="M302" i="17"/>
  <c r="P302" i="17" s="1"/>
  <c r="K302" i="17"/>
  <c r="N302" i="17" s="1"/>
  <c r="BR302" i="17"/>
  <c r="BS303" i="17" s="1"/>
  <c r="Q302" i="17"/>
  <c r="Z303" i="17" s="1"/>
  <c r="S302" i="18"/>
  <c r="AB303" i="18" s="1"/>
  <c r="M302" i="18"/>
  <c r="P302" i="18" s="1"/>
  <c r="AY302" i="17"/>
  <c r="BB302" i="17" s="1"/>
  <c r="BW301" i="13"/>
  <c r="BB301" i="13"/>
  <c r="P301" i="13"/>
  <c r="L512" i="7"/>
  <c r="L301" i="13"/>
  <c r="R301" i="13"/>
  <c r="AA302" i="13" s="1"/>
  <c r="F513" i="19" l="1"/>
  <c r="F513" i="7"/>
  <c r="BD302" i="18"/>
  <c r="BH303" i="17"/>
  <c r="BH303" i="18"/>
  <c r="H412" i="15"/>
  <c r="I412" i="15" s="1"/>
  <c r="G412" i="16"/>
  <c r="H412" i="16" s="1"/>
  <c r="I412" i="16" s="1"/>
  <c r="BV301" i="13"/>
  <c r="H412" i="12"/>
  <c r="I412" i="12" s="1"/>
  <c r="AU301" i="13"/>
  <c r="AX301" i="13" s="1"/>
  <c r="BL301" i="13"/>
  <c r="H301" i="13"/>
  <c r="Q301" i="13" s="1"/>
  <c r="Z302" i="13" s="1"/>
  <c r="F512" i="20" s="1"/>
  <c r="BO301" i="13"/>
  <c r="AK302" i="13"/>
  <c r="AT302" i="13" s="1"/>
  <c r="O301" i="13"/>
  <c r="BU302" i="18" l="1"/>
  <c r="AR303" i="18" s="1"/>
  <c r="BV302" i="18"/>
  <c r="AS303" i="18" s="1"/>
  <c r="BW302" i="18"/>
  <c r="AT303" i="18" s="1"/>
  <c r="BU302" i="17"/>
  <c r="AR303" i="17" s="1"/>
  <c r="BV302" i="17"/>
  <c r="AS303" i="17" s="1"/>
  <c r="BW302" i="17"/>
  <c r="AT303" i="17" s="1"/>
  <c r="J413" i="15"/>
  <c r="J413" i="16"/>
  <c r="BA301" i="13"/>
  <c r="BD301" i="13" s="1"/>
  <c r="BD301" i="17" s="1"/>
  <c r="J413" i="12"/>
  <c r="K301" i="13"/>
  <c r="AW302" i="13"/>
  <c r="AZ302" i="13" s="1"/>
  <c r="BR301" i="13"/>
  <c r="BS302" i="13" s="1"/>
  <c r="AJ302" i="13"/>
  <c r="AS302" i="13" s="1"/>
  <c r="BN302" i="13"/>
  <c r="J302" i="13"/>
  <c r="BQ302" i="13"/>
  <c r="BH302" i="13"/>
  <c r="I513" i="19" l="1"/>
  <c r="H513" i="19"/>
  <c r="J513" i="19"/>
  <c r="G513" i="19"/>
  <c r="K513" i="19"/>
  <c r="J513" i="20"/>
  <c r="H513" i="20"/>
  <c r="K513" i="20"/>
  <c r="I513" i="20"/>
  <c r="G513" i="20"/>
  <c r="AW303" i="17"/>
  <c r="AK304" i="17" s="1"/>
  <c r="BN303" i="17"/>
  <c r="J303" i="17"/>
  <c r="BQ303" i="17"/>
  <c r="H303" i="17"/>
  <c r="BL303" i="17"/>
  <c r="BO303" i="17"/>
  <c r="AU303" i="17"/>
  <c r="AI304" i="17" s="1"/>
  <c r="BQ303" i="18"/>
  <c r="AW303" i="18"/>
  <c r="AK304" i="18" s="1"/>
  <c r="J303" i="18"/>
  <c r="BN303" i="18"/>
  <c r="AV303" i="17"/>
  <c r="AJ304" i="17" s="1"/>
  <c r="BM303" i="17"/>
  <c r="I303" i="17"/>
  <c r="BP303" i="17"/>
  <c r="AU303" i="18"/>
  <c r="AI304" i="18" s="1"/>
  <c r="BL303" i="18"/>
  <c r="BO303" i="18"/>
  <c r="H303" i="18"/>
  <c r="I303" i="18"/>
  <c r="AV303" i="18"/>
  <c r="AJ304" i="18" s="1"/>
  <c r="BM303" i="18"/>
  <c r="BP303" i="18"/>
  <c r="BU301" i="13"/>
  <c r="BC302" i="13"/>
  <c r="N301" i="13"/>
  <c r="AV302" i="13"/>
  <c r="AY302" i="13" s="1"/>
  <c r="AI302" i="13"/>
  <c r="AR302" i="13" s="1"/>
  <c r="M302" i="13"/>
  <c r="S302" i="13"/>
  <c r="AB303" i="13" s="1"/>
  <c r="H513" i="7"/>
  <c r="K513" i="7"/>
  <c r="I513" i="7"/>
  <c r="G513" i="7"/>
  <c r="J513" i="7"/>
  <c r="BP302" i="13"/>
  <c r="I302" i="13"/>
  <c r="BM302" i="13"/>
  <c r="AZ303" i="18" l="1"/>
  <c r="BC303" i="18" s="1"/>
  <c r="L513" i="19"/>
  <c r="G413" i="15" s="1"/>
  <c r="AY303" i="17"/>
  <c r="BB303" i="17" s="1"/>
  <c r="L513" i="20"/>
  <c r="G413" i="12" s="1"/>
  <c r="L303" i="18"/>
  <c r="O303" i="18" s="1"/>
  <c r="R303" i="18"/>
  <c r="AA304" i="18" s="1"/>
  <c r="Q303" i="17"/>
  <c r="Z304" i="17" s="1"/>
  <c r="BR303" i="17"/>
  <c r="BS304" i="17" s="1"/>
  <c r="K303" i="17"/>
  <c r="N303" i="17" s="1"/>
  <c r="AY303" i="18"/>
  <c r="BB303" i="18" s="1"/>
  <c r="AX303" i="18"/>
  <c r="BA303" i="18" s="1"/>
  <c r="AX303" i="17"/>
  <c r="BA303" i="17" s="1"/>
  <c r="S303" i="18"/>
  <c r="AB304" i="18" s="1"/>
  <c r="M303" i="18"/>
  <c r="P303" i="18" s="1"/>
  <c r="R303" i="17"/>
  <c r="AA304" i="17" s="1"/>
  <c r="L303" i="17"/>
  <c r="O303" i="17" s="1"/>
  <c r="S303" i="17"/>
  <c r="AB304" i="17" s="1"/>
  <c r="M303" i="17"/>
  <c r="P303" i="17" s="1"/>
  <c r="AZ303" i="17"/>
  <c r="BC303" i="17" s="1"/>
  <c r="Q303" i="18"/>
  <c r="Z304" i="18" s="1"/>
  <c r="K303" i="18"/>
  <c r="N303" i="18" s="1"/>
  <c r="BR303" i="18"/>
  <c r="BS304" i="18" s="1"/>
  <c r="BW302" i="13"/>
  <c r="H302" i="13"/>
  <c r="BB302" i="13"/>
  <c r="L302" i="13"/>
  <c r="R302" i="13"/>
  <c r="AA303" i="13" s="1"/>
  <c r="P302" i="13"/>
  <c r="L513" i="7"/>
  <c r="F514" i="7" l="1"/>
  <c r="F514" i="19"/>
  <c r="BD303" i="18"/>
  <c r="BH304" i="17"/>
  <c r="BH304" i="18"/>
  <c r="G413" i="16"/>
  <c r="H413" i="16" s="1"/>
  <c r="I413" i="16" s="1"/>
  <c r="H413" i="15"/>
  <c r="I413" i="15" s="1"/>
  <c r="BV302" i="13"/>
  <c r="H413" i="12"/>
  <c r="I413" i="12" s="1"/>
  <c r="AU302" i="13"/>
  <c r="AX302" i="13" s="1"/>
  <c r="BL302" i="13"/>
  <c r="BO302" i="13"/>
  <c r="AK303" i="13"/>
  <c r="AT303" i="13" s="1"/>
  <c r="O302" i="13"/>
  <c r="BR302" i="13"/>
  <c r="BS303" i="13" s="1"/>
  <c r="K302" i="13"/>
  <c r="Q302" i="13"/>
  <c r="Z303" i="13" s="1"/>
  <c r="F513" i="20" s="1"/>
  <c r="BU303" i="18" l="1"/>
  <c r="AR304" i="18" s="1"/>
  <c r="BV303" i="18"/>
  <c r="AS304" i="18" s="1"/>
  <c r="BW303" i="18"/>
  <c r="AT304" i="18" s="1"/>
  <c r="BU303" i="17"/>
  <c r="AR304" i="17" s="1"/>
  <c r="BV303" i="17"/>
  <c r="AS304" i="17" s="1"/>
  <c r="BW303" i="17"/>
  <c r="AT304" i="17" s="1"/>
  <c r="J414" i="16"/>
  <c r="J414" i="15"/>
  <c r="BU302" i="13"/>
  <c r="J414" i="12"/>
  <c r="BA302" i="13"/>
  <c r="BD302" i="13" s="1"/>
  <c r="BD302" i="17" s="1"/>
  <c r="AW303" i="13"/>
  <c r="AZ303" i="13" s="1"/>
  <c r="AJ303" i="13"/>
  <c r="AS303" i="13" s="1"/>
  <c r="N302" i="13"/>
  <c r="BQ303" i="13"/>
  <c r="J303" i="13"/>
  <c r="BN303" i="13"/>
  <c r="BH303" i="13"/>
  <c r="J514" i="20" l="1"/>
  <c r="I514" i="20"/>
  <c r="H514" i="20"/>
  <c r="G514" i="20"/>
  <c r="K514" i="20"/>
  <c r="G514" i="19"/>
  <c r="H514" i="19"/>
  <c r="I514" i="19"/>
  <c r="K514" i="19"/>
  <c r="J514" i="19"/>
  <c r="H304" i="17"/>
  <c r="BO304" i="17"/>
  <c r="AU304" i="17"/>
  <c r="AI305" i="17" s="1"/>
  <c r="BL304" i="17"/>
  <c r="J304" i="18"/>
  <c r="BN304" i="18"/>
  <c r="AW304" i="18"/>
  <c r="AK305" i="18" s="1"/>
  <c r="BQ304" i="18"/>
  <c r="AW304" i="17"/>
  <c r="AK305" i="17" s="1"/>
  <c r="BN304" i="17"/>
  <c r="J304" i="17"/>
  <c r="BQ304" i="17"/>
  <c r="AV304" i="18"/>
  <c r="AJ305" i="18" s="1"/>
  <c r="I304" i="18"/>
  <c r="BP304" i="18"/>
  <c r="BM304" i="18"/>
  <c r="H304" i="18"/>
  <c r="AU304" i="18"/>
  <c r="AI305" i="18" s="1"/>
  <c r="BL304" i="18"/>
  <c r="BO304" i="18"/>
  <c r="AV304" i="17"/>
  <c r="AJ305" i="17" s="1"/>
  <c r="BM304" i="17"/>
  <c r="BP304" i="17"/>
  <c r="I304" i="17"/>
  <c r="BC303" i="13"/>
  <c r="AV303" i="13"/>
  <c r="AY303" i="13" s="1"/>
  <c r="AI303" i="13"/>
  <c r="AR303" i="13" s="1"/>
  <c r="BM303" i="13"/>
  <c r="BP303" i="13"/>
  <c r="I303" i="13"/>
  <c r="M303" i="13"/>
  <c r="S303" i="13"/>
  <c r="AB304" i="13" s="1"/>
  <c r="J514" i="7"/>
  <c r="H514" i="7"/>
  <c r="K514" i="7"/>
  <c r="G514" i="7"/>
  <c r="I514" i="7"/>
  <c r="AZ304" i="17" l="1"/>
  <c r="BC304" i="17" s="1"/>
  <c r="AY304" i="18"/>
  <c r="BB304" i="18" s="1"/>
  <c r="AX304" i="17"/>
  <c r="BA304" i="17" s="1"/>
  <c r="L514" i="20"/>
  <c r="G414" i="12" s="1"/>
  <c r="L514" i="19"/>
  <c r="G414" i="15" s="1"/>
  <c r="AX304" i="18"/>
  <c r="BA304" i="18" s="1"/>
  <c r="L304" i="18"/>
  <c r="O304" i="18" s="1"/>
  <c r="R304" i="18"/>
  <c r="AA305" i="18" s="1"/>
  <c r="S304" i="17"/>
  <c r="AB305" i="17" s="1"/>
  <c r="M304" i="17"/>
  <c r="P304" i="17" s="1"/>
  <c r="L304" i="17"/>
  <c r="O304" i="17" s="1"/>
  <c r="R304" i="17"/>
  <c r="AA305" i="17" s="1"/>
  <c r="Q304" i="18"/>
  <c r="Z305" i="18" s="1"/>
  <c r="BR304" i="18"/>
  <c r="BS305" i="18" s="1"/>
  <c r="K304" i="18"/>
  <c r="N304" i="18" s="1"/>
  <c r="AZ304" i="18"/>
  <c r="BC304" i="18" s="1"/>
  <c r="BR304" i="17"/>
  <c r="BS305" i="17" s="1"/>
  <c r="K304" i="17"/>
  <c r="N304" i="17" s="1"/>
  <c r="Q304" i="17"/>
  <c r="Z305" i="17" s="1"/>
  <c r="S304" i="18"/>
  <c r="AB305" i="18" s="1"/>
  <c r="M304" i="18"/>
  <c r="P304" i="18" s="1"/>
  <c r="AY304" i="17"/>
  <c r="BB304" i="17" s="1"/>
  <c r="BW303" i="13"/>
  <c r="BB303" i="13"/>
  <c r="AU303" i="13"/>
  <c r="AX303" i="13" s="1"/>
  <c r="L514" i="7"/>
  <c r="P303" i="13"/>
  <c r="BO303" i="13"/>
  <c r="H303" i="13"/>
  <c r="BL303" i="13"/>
  <c r="L303" i="13"/>
  <c r="R303" i="13"/>
  <c r="AA304" i="13" s="1"/>
  <c r="F515" i="7" l="1"/>
  <c r="F515" i="19"/>
  <c r="BH305" i="18"/>
  <c r="BD304" i="18"/>
  <c r="BH305" i="17"/>
  <c r="H414" i="12"/>
  <c r="I414" i="12" s="1"/>
  <c r="G414" i="16"/>
  <c r="H414" i="16" s="1"/>
  <c r="I414" i="16" s="1"/>
  <c r="H414" i="15"/>
  <c r="I414" i="15" s="1"/>
  <c r="BV303" i="13"/>
  <c r="BA303" i="13"/>
  <c r="BD303" i="13" s="1"/>
  <c r="BD303" i="17" s="1"/>
  <c r="AK304" i="13"/>
  <c r="AT304" i="13" s="1"/>
  <c r="K303" i="13"/>
  <c r="Q303" i="13"/>
  <c r="Z304" i="13" s="1"/>
  <c r="F514" i="20" s="1"/>
  <c r="BR303" i="13"/>
  <c r="BS304" i="13" s="1"/>
  <c r="O303" i="13"/>
  <c r="BV304" i="18" l="1"/>
  <c r="AS305" i="18" s="1"/>
  <c r="BW304" i="18"/>
  <c r="AT305" i="18" s="1"/>
  <c r="BU304" i="18"/>
  <c r="AR305" i="18" s="1"/>
  <c r="BV304" i="17"/>
  <c r="AS305" i="17" s="1"/>
  <c r="BW304" i="17"/>
  <c r="AT305" i="17" s="1"/>
  <c r="BU304" i="17"/>
  <c r="AR305" i="17" s="1"/>
  <c r="J415" i="12"/>
  <c r="J415" i="16"/>
  <c r="J415" i="15"/>
  <c r="BU303" i="13"/>
  <c r="AW304" i="13"/>
  <c r="AZ304" i="13" s="1"/>
  <c r="AJ304" i="13"/>
  <c r="AS304" i="13" s="1"/>
  <c r="N303" i="13"/>
  <c r="BH304" i="13"/>
  <c r="BQ304" i="13"/>
  <c r="J304" i="13"/>
  <c r="BN304" i="13"/>
  <c r="J515" i="19" l="1"/>
  <c r="K515" i="19"/>
  <c r="H515" i="19"/>
  <c r="I515" i="19"/>
  <c r="G515" i="19"/>
  <c r="J515" i="20"/>
  <c r="I515" i="20"/>
  <c r="K515" i="20"/>
  <c r="G515" i="20"/>
  <c r="H515" i="20"/>
  <c r="BP305" i="17"/>
  <c r="AV305" i="17"/>
  <c r="AJ306" i="17" s="1"/>
  <c r="I305" i="17"/>
  <c r="BM305" i="17"/>
  <c r="AU305" i="18"/>
  <c r="AI306" i="18" s="1"/>
  <c r="H305" i="18"/>
  <c r="BL305" i="18"/>
  <c r="BO305" i="18"/>
  <c r="BQ305" i="18"/>
  <c r="J305" i="18"/>
  <c r="BN305" i="18"/>
  <c r="AW305" i="18"/>
  <c r="AK306" i="18" s="1"/>
  <c r="H305" i="17"/>
  <c r="BL305" i="17"/>
  <c r="AU305" i="17"/>
  <c r="AI306" i="17" s="1"/>
  <c r="BO305" i="17"/>
  <c r="J305" i="17"/>
  <c r="AW305" i="17"/>
  <c r="AK306" i="17" s="1"/>
  <c r="BQ305" i="17"/>
  <c r="BN305" i="17"/>
  <c r="AV305" i="18"/>
  <c r="AJ306" i="18" s="1"/>
  <c r="BM305" i="18"/>
  <c r="BP305" i="18"/>
  <c r="I305" i="18"/>
  <c r="BC304" i="13"/>
  <c r="AV304" i="13"/>
  <c r="AY304" i="13" s="1"/>
  <c r="AI304" i="13"/>
  <c r="AR304" i="13" s="1"/>
  <c r="H515" i="7"/>
  <c r="J515" i="7"/>
  <c r="I515" i="7"/>
  <c r="K515" i="7"/>
  <c r="G515" i="7"/>
  <c r="S304" i="13"/>
  <c r="AB305" i="13" s="1"/>
  <c r="M304" i="13"/>
  <c r="BP304" i="13"/>
  <c r="BM304" i="13"/>
  <c r="I304" i="13"/>
  <c r="L515" i="19" l="1"/>
  <c r="G415" i="15" s="1"/>
  <c r="AX305" i="18"/>
  <c r="BA305" i="18" s="1"/>
  <c r="L515" i="20"/>
  <c r="G415" i="12" s="1"/>
  <c r="R305" i="18"/>
  <c r="AA306" i="18" s="1"/>
  <c r="L305" i="18"/>
  <c r="O305" i="18" s="1"/>
  <c r="M305" i="17"/>
  <c r="P305" i="17" s="1"/>
  <c r="S305" i="17"/>
  <c r="AB306" i="17" s="1"/>
  <c r="Q305" i="18"/>
  <c r="Z306" i="18" s="1"/>
  <c r="F516" i="7" s="1"/>
  <c r="BR305" i="18"/>
  <c r="BS306" i="18" s="1"/>
  <c r="K305" i="18"/>
  <c r="N305" i="18" s="1"/>
  <c r="R305" i="17"/>
  <c r="AA306" i="17" s="1"/>
  <c r="L305" i="17"/>
  <c r="O305" i="17" s="1"/>
  <c r="AZ305" i="18"/>
  <c r="BC305" i="18" s="1"/>
  <c r="BR305" i="17"/>
  <c r="BS306" i="17" s="1"/>
  <c r="K305" i="17"/>
  <c r="N305" i="17" s="1"/>
  <c r="Q305" i="17"/>
  <c r="Z306" i="17" s="1"/>
  <c r="M305" i="18"/>
  <c r="P305" i="18" s="1"/>
  <c r="S305" i="18"/>
  <c r="AB306" i="18" s="1"/>
  <c r="AY305" i="18"/>
  <c r="BB305" i="18" s="1"/>
  <c r="AZ305" i="17"/>
  <c r="BC305" i="17" s="1"/>
  <c r="AX305" i="17"/>
  <c r="BA305" i="17" s="1"/>
  <c r="AY305" i="17"/>
  <c r="BB305" i="17" s="1"/>
  <c r="BW304" i="13"/>
  <c r="BB304" i="13"/>
  <c r="AU304" i="13"/>
  <c r="AX304" i="13" s="1"/>
  <c r="L515" i="7"/>
  <c r="P304" i="13"/>
  <c r="BL304" i="13"/>
  <c r="BO304" i="13"/>
  <c r="H304" i="13"/>
  <c r="R304" i="13"/>
  <c r="AA305" i="13" s="1"/>
  <c r="L304" i="13"/>
  <c r="F516" i="19" l="1"/>
  <c r="BD305" i="18"/>
  <c r="BH306" i="17"/>
  <c r="BH306" i="18"/>
  <c r="H415" i="12"/>
  <c r="I415" i="12" s="1"/>
  <c r="G415" i="16"/>
  <c r="H415" i="16" s="1"/>
  <c r="I415" i="16" s="1"/>
  <c r="H415" i="15"/>
  <c r="I415" i="15" s="1"/>
  <c r="BV304" i="13"/>
  <c r="BA304" i="13"/>
  <c r="BD304" i="13" s="1"/>
  <c r="BD304" i="17" s="1"/>
  <c r="AK305" i="13"/>
  <c r="AT305" i="13" s="1"/>
  <c r="O304" i="13"/>
  <c r="K304" i="13"/>
  <c r="BR304" i="13"/>
  <c r="BS305" i="13" s="1"/>
  <c r="Q304" i="13"/>
  <c r="Z305" i="13" s="1"/>
  <c r="F515" i="20" s="1"/>
  <c r="BW305" i="18" l="1"/>
  <c r="AT306" i="18" s="1"/>
  <c r="BU305" i="18"/>
  <c r="AR306" i="18" s="1"/>
  <c r="BV305" i="18"/>
  <c r="AS306" i="18" s="1"/>
  <c r="BW305" i="17"/>
  <c r="AT306" i="17" s="1"/>
  <c r="BU305" i="17"/>
  <c r="AR306" i="17" s="1"/>
  <c r="BV305" i="17"/>
  <c r="AS306" i="17" s="1"/>
  <c r="J416" i="16"/>
  <c r="J416" i="15"/>
  <c r="BU304" i="13"/>
  <c r="J416" i="12"/>
  <c r="AW305" i="13"/>
  <c r="AZ305" i="13" s="1"/>
  <c r="AJ305" i="13"/>
  <c r="AS305" i="13" s="1"/>
  <c r="BQ305" i="13"/>
  <c r="BN305" i="13"/>
  <c r="J305" i="13"/>
  <c r="N304" i="13"/>
  <c r="BH305" i="13"/>
  <c r="K516" i="20" l="1"/>
  <c r="I516" i="20"/>
  <c r="J516" i="20"/>
  <c r="H516" i="20"/>
  <c r="G516" i="20"/>
  <c r="G516" i="19"/>
  <c r="H516" i="19"/>
  <c r="K516" i="19"/>
  <c r="J516" i="19"/>
  <c r="I516" i="19"/>
  <c r="BQ306" i="18"/>
  <c r="J306" i="18"/>
  <c r="AW306" i="18"/>
  <c r="AK307" i="18" s="1"/>
  <c r="BN306" i="18"/>
  <c r="AU306" i="17"/>
  <c r="AI307" i="17" s="1"/>
  <c r="BL306" i="17"/>
  <c r="BO306" i="17"/>
  <c r="H306" i="17"/>
  <c r="AW306" i="17"/>
  <c r="AK307" i="17" s="1"/>
  <c r="BN306" i="17"/>
  <c r="BQ306" i="17"/>
  <c r="J306" i="17"/>
  <c r="BO306" i="18"/>
  <c r="BL306" i="18"/>
  <c r="AU306" i="18"/>
  <c r="AI307" i="18" s="1"/>
  <c r="H306" i="18"/>
  <c r="I306" i="18"/>
  <c r="BM306" i="18"/>
  <c r="BP306" i="18"/>
  <c r="AV306" i="18"/>
  <c r="AJ307" i="18" s="1"/>
  <c r="I306" i="17"/>
  <c r="BM306" i="17"/>
  <c r="BP306" i="17"/>
  <c r="AV306" i="17"/>
  <c r="AJ307" i="17" s="1"/>
  <c r="BC305" i="13"/>
  <c r="AV305" i="13"/>
  <c r="AY305" i="13" s="1"/>
  <c r="AI305" i="13"/>
  <c r="AR305" i="13" s="1"/>
  <c r="I305" i="13"/>
  <c r="BP305" i="13"/>
  <c r="BM305" i="13"/>
  <c r="J516" i="7"/>
  <c r="H516" i="7"/>
  <c r="I516" i="7"/>
  <c r="K516" i="7"/>
  <c r="G516" i="7"/>
  <c r="M305" i="13"/>
  <c r="S305" i="13"/>
  <c r="AB306" i="13" s="1"/>
  <c r="AX306" i="17" l="1"/>
  <c r="BA306" i="17" s="1"/>
  <c r="AY306" i="18"/>
  <c r="BB306" i="18" s="1"/>
  <c r="AX306" i="18"/>
  <c r="BA306" i="18" s="1"/>
  <c r="L516" i="20"/>
  <c r="G416" i="12" s="1"/>
  <c r="AZ306" i="17"/>
  <c r="BC306" i="17" s="1"/>
  <c r="AZ306" i="18"/>
  <c r="BC306" i="18" s="1"/>
  <c r="L516" i="19"/>
  <c r="G416" i="15" s="1"/>
  <c r="R306" i="17"/>
  <c r="AA307" i="17" s="1"/>
  <c r="L306" i="17"/>
  <c r="O306" i="17" s="1"/>
  <c r="S306" i="18"/>
  <c r="AB307" i="18" s="1"/>
  <c r="M306" i="18"/>
  <c r="P306" i="18" s="1"/>
  <c r="AY306" i="17"/>
  <c r="BB306" i="17" s="1"/>
  <c r="BR306" i="17"/>
  <c r="BS307" i="17" s="1"/>
  <c r="Q306" i="17"/>
  <c r="Z307" i="17" s="1"/>
  <c r="K306" i="17"/>
  <c r="N306" i="17" s="1"/>
  <c r="M306" i="17"/>
  <c r="P306" i="17" s="1"/>
  <c r="S306" i="17"/>
  <c r="AB307" i="17" s="1"/>
  <c r="R306" i="18"/>
  <c r="AA307" i="18" s="1"/>
  <c r="L306" i="18"/>
  <c r="O306" i="18" s="1"/>
  <c r="Q306" i="18"/>
  <c r="Z307" i="18" s="1"/>
  <c r="BR306" i="18"/>
  <c r="BS307" i="18" s="1"/>
  <c r="K306" i="18"/>
  <c r="N306" i="18" s="1"/>
  <c r="BW305" i="13"/>
  <c r="BB305" i="13"/>
  <c r="AU305" i="13"/>
  <c r="AX305" i="13" s="1"/>
  <c r="P305" i="13"/>
  <c r="H305" i="13"/>
  <c r="BO305" i="13"/>
  <c r="BL305" i="13"/>
  <c r="R305" i="13"/>
  <c r="AA306" i="13" s="1"/>
  <c r="L305" i="13"/>
  <c r="L516" i="7"/>
  <c r="F517" i="7" l="1"/>
  <c r="F517" i="19"/>
  <c r="BD306" i="18"/>
  <c r="BH307" i="18"/>
  <c r="BH307" i="17"/>
  <c r="H416" i="12"/>
  <c r="I416" i="12" s="1"/>
  <c r="H416" i="15"/>
  <c r="I416" i="15" s="1"/>
  <c r="G416" i="16"/>
  <c r="H416" i="16" s="1"/>
  <c r="I416" i="16" s="1"/>
  <c r="BV305" i="13"/>
  <c r="BA305" i="13"/>
  <c r="BD305" i="13" s="1"/>
  <c r="BD305" i="17" s="1"/>
  <c r="AK306" i="13"/>
  <c r="AT306" i="13" s="1"/>
  <c r="Q305" i="13"/>
  <c r="Z306" i="13" s="1"/>
  <c r="F516" i="20" s="1"/>
  <c r="BR305" i="13"/>
  <c r="BS306" i="13" s="1"/>
  <c r="K305" i="13"/>
  <c r="O305" i="13"/>
  <c r="BU306" i="18" l="1"/>
  <c r="AR307" i="18" s="1"/>
  <c r="BV306" i="18"/>
  <c r="AS307" i="18" s="1"/>
  <c r="BW306" i="18"/>
  <c r="AT307" i="18" s="1"/>
  <c r="BU306" i="17"/>
  <c r="AR307" i="17" s="1"/>
  <c r="BV306" i="17"/>
  <c r="AS307" i="17" s="1"/>
  <c r="BW306" i="17"/>
  <c r="AT307" i="17" s="1"/>
  <c r="J417" i="15"/>
  <c r="J417" i="16"/>
  <c r="BU305" i="13"/>
  <c r="J417" i="12"/>
  <c r="AW306" i="13"/>
  <c r="AZ306" i="13" s="1"/>
  <c r="AJ306" i="13"/>
  <c r="AS306" i="13" s="1"/>
  <c r="BH306" i="13"/>
  <c r="BQ306" i="13"/>
  <c r="BN306" i="13"/>
  <c r="J306" i="13"/>
  <c r="N305" i="13"/>
  <c r="K517" i="19" l="1"/>
  <c r="H517" i="19"/>
  <c r="G517" i="19"/>
  <c r="I517" i="19"/>
  <c r="J517" i="19"/>
  <c r="K517" i="20"/>
  <c r="H517" i="20"/>
  <c r="I517" i="20"/>
  <c r="J517" i="20"/>
  <c r="G517" i="20"/>
  <c r="AU307" i="17"/>
  <c r="AI308" i="17" s="1"/>
  <c r="H307" i="17"/>
  <c r="BL307" i="17"/>
  <c r="BO307" i="17"/>
  <c r="AW307" i="18"/>
  <c r="AK308" i="18" s="1"/>
  <c r="J307" i="18"/>
  <c r="BN307" i="18"/>
  <c r="BQ307" i="18"/>
  <c r="AV307" i="18"/>
  <c r="AJ308" i="18" s="1"/>
  <c r="BM307" i="18"/>
  <c r="BP307" i="18"/>
  <c r="I307" i="18"/>
  <c r="J307" i="17"/>
  <c r="AW307" i="17"/>
  <c r="AK308" i="17" s="1"/>
  <c r="BN307" i="17"/>
  <c r="BQ307" i="17"/>
  <c r="AU307" i="18"/>
  <c r="AI308" i="18" s="1"/>
  <c r="H307" i="18"/>
  <c r="BL307" i="18"/>
  <c r="BO307" i="18"/>
  <c r="I307" i="17"/>
  <c r="AV307" i="17"/>
  <c r="AJ308" i="17" s="1"/>
  <c r="BM307" i="17"/>
  <c r="BP307" i="17"/>
  <c r="BC306" i="13"/>
  <c r="AV306" i="13"/>
  <c r="AY306" i="13" s="1"/>
  <c r="AI306" i="13"/>
  <c r="AR306" i="13" s="1"/>
  <c r="J517" i="7"/>
  <c r="H517" i="7"/>
  <c r="G517" i="7"/>
  <c r="K517" i="7"/>
  <c r="I517" i="7"/>
  <c r="S306" i="13"/>
  <c r="AB307" i="13" s="1"/>
  <c r="M306" i="13"/>
  <c r="I306" i="13"/>
  <c r="BM306" i="13"/>
  <c r="BP306" i="13"/>
  <c r="AX307" i="17" l="1"/>
  <c r="BA307" i="17" s="1"/>
  <c r="AZ307" i="18"/>
  <c r="BC307" i="18" s="1"/>
  <c r="AX307" i="18"/>
  <c r="BA307" i="18" s="1"/>
  <c r="AY307" i="17"/>
  <c r="BB307" i="17" s="1"/>
  <c r="AY307" i="18"/>
  <c r="BB307" i="18" s="1"/>
  <c r="L517" i="20"/>
  <c r="G417" i="12" s="1"/>
  <c r="L517" i="19"/>
  <c r="G417" i="15" s="1"/>
  <c r="Q307" i="18"/>
  <c r="Z308" i="18" s="1"/>
  <c r="BR307" i="18"/>
  <c r="BS308" i="18" s="1"/>
  <c r="K307" i="18"/>
  <c r="N307" i="18" s="1"/>
  <c r="BR307" i="17"/>
  <c r="BS308" i="17" s="1"/>
  <c r="K307" i="17"/>
  <c r="N307" i="17" s="1"/>
  <c r="Q307" i="17"/>
  <c r="Z308" i="17" s="1"/>
  <c r="R307" i="17"/>
  <c r="AA308" i="17" s="1"/>
  <c r="L307" i="17"/>
  <c r="O307" i="17" s="1"/>
  <c r="R307" i="18"/>
  <c r="AA308" i="18" s="1"/>
  <c r="L307" i="18"/>
  <c r="O307" i="18" s="1"/>
  <c r="S307" i="18"/>
  <c r="AB308" i="18" s="1"/>
  <c r="M307" i="18"/>
  <c r="P307" i="18" s="1"/>
  <c r="M307" i="17"/>
  <c r="P307" i="17" s="1"/>
  <c r="S307" i="17"/>
  <c r="AB308" i="17" s="1"/>
  <c r="AZ307" i="17"/>
  <c r="BC307" i="17" s="1"/>
  <c r="BW306" i="13"/>
  <c r="BB306" i="13"/>
  <c r="AU306" i="13"/>
  <c r="AX306" i="13" s="1"/>
  <c r="BO306" i="13"/>
  <c r="H306" i="13"/>
  <c r="BL306" i="13"/>
  <c r="P306" i="13"/>
  <c r="L306" i="13"/>
  <c r="R306" i="13"/>
  <c r="AA307" i="13" s="1"/>
  <c r="L517" i="7"/>
  <c r="F518" i="7" l="1"/>
  <c r="F518" i="19"/>
  <c r="BD307" i="18"/>
  <c r="BH308" i="18"/>
  <c r="BH308" i="17"/>
  <c r="H417" i="12"/>
  <c r="I417" i="12" s="1"/>
  <c r="G417" i="16"/>
  <c r="H417" i="16" s="1"/>
  <c r="I417" i="16" s="1"/>
  <c r="H417" i="15"/>
  <c r="I417" i="15" s="1"/>
  <c r="BV306" i="13"/>
  <c r="BA306" i="13"/>
  <c r="BD306" i="13" s="1"/>
  <c r="BD306" i="17" s="1"/>
  <c r="AK307" i="13"/>
  <c r="AT307" i="13" s="1"/>
  <c r="K306" i="13"/>
  <c r="BR306" i="13"/>
  <c r="BS307" i="13" s="1"/>
  <c r="Q306" i="13"/>
  <c r="Z307" i="13" s="1"/>
  <c r="F517" i="20" s="1"/>
  <c r="O306" i="13"/>
  <c r="BU307" i="18" l="1"/>
  <c r="AR308" i="18" s="1"/>
  <c r="BV307" i="18"/>
  <c r="AS308" i="18" s="1"/>
  <c r="BW307" i="18"/>
  <c r="AT308" i="18" s="1"/>
  <c r="BU307" i="17"/>
  <c r="AR308" i="17" s="1"/>
  <c r="BV307" i="17"/>
  <c r="AS308" i="17" s="1"/>
  <c r="BW307" i="17"/>
  <c r="AT308" i="17" s="1"/>
  <c r="J418" i="15"/>
  <c r="J418" i="16"/>
  <c r="BU306" i="13"/>
  <c r="J418" i="12"/>
  <c r="AW307" i="13"/>
  <c r="AZ307" i="13" s="1"/>
  <c r="AJ307" i="13"/>
  <c r="AS307" i="13" s="1"/>
  <c r="BH307" i="13"/>
  <c r="BN307" i="13"/>
  <c r="J307" i="13"/>
  <c r="BQ307" i="13"/>
  <c r="N306" i="13"/>
  <c r="G518" i="20" l="1"/>
  <c r="J518" i="20"/>
  <c r="I518" i="20"/>
  <c r="K518" i="20"/>
  <c r="H518" i="20"/>
  <c r="K518" i="19"/>
  <c r="H518" i="19"/>
  <c r="G518" i="19"/>
  <c r="J518" i="19"/>
  <c r="I518" i="19"/>
  <c r="H308" i="18"/>
  <c r="BL308" i="18"/>
  <c r="BO308" i="18"/>
  <c r="AU308" i="18"/>
  <c r="AI309" i="18" s="1"/>
  <c r="H308" i="17"/>
  <c r="BO308" i="17"/>
  <c r="AU308" i="17"/>
  <c r="AI309" i="17" s="1"/>
  <c r="BL308" i="17"/>
  <c r="BN308" i="17"/>
  <c r="J308" i="17"/>
  <c r="BQ308" i="17"/>
  <c r="AW308" i="17"/>
  <c r="AK309" i="17" s="1"/>
  <c r="BQ308" i="18"/>
  <c r="J308" i="18"/>
  <c r="AW308" i="18"/>
  <c r="AK309" i="18" s="1"/>
  <c r="BN308" i="18"/>
  <c r="AV308" i="18"/>
  <c r="AJ309" i="18" s="1"/>
  <c r="I308" i="18"/>
  <c r="BM308" i="18"/>
  <c r="BP308" i="18"/>
  <c r="BM308" i="17"/>
  <c r="BP308" i="17"/>
  <c r="I308" i="17"/>
  <c r="AV308" i="17"/>
  <c r="AJ309" i="17" s="1"/>
  <c r="BC307" i="13"/>
  <c r="AV307" i="13"/>
  <c r="AY307" i="13" s="1"/>
  <c r="AI307" i="13"/>
  <c r="AR307" i="13" s="1"/>
  <c r="I518" i="7"/>
  <c r="K518" i="7"/>
  <c r="J518" i="7"/>
  <c r="G518" i="7"/>
  <c r="H518" i="7"/>
  <c r="BM307" i="13"/>
  <c r="BP307" i="13"/>
  <c r="I307" i="13"/>
  <c r="S307" i="13"/>
  <c r="AB308" i="13" s="1"/>
  <c r="M307" i="13"/>
  <c r="AY308" i="18" l="1"/>
  <c r="BB308" i="18" s="1"/>
  <c r="AX308" i="17"/>
  <c r="BA308" i="17" s="1"/>
  <c r="L518" i="19"/>
  <c r="G418" i="15" s="1"/>
  <c r="L518" i="20"/>
  <c r="G418" i="12" s="1"/>
  <c r="R308" i="17"/>
  <c r="AA309" i="17" s="1"/>
  <c r="L308" i="17"/>
  <c r="O308" i="17" s="1"/>
  <c r="R308" i="18"/>
  <c r="AA309" i="18" s="1"/>
  <c r="L308" i="18"/>
  <c r="O308" i="18" s="1"/>
  <c r="BR308" i="17"/>
  <c r="BS309" i="17" s="1"/>
  <c r="Q308" i="17"/>
  <c r="Z309" i="17" s="1"/>
  <c r="K308" i="17"/>
  <c r="N308" i="17" s="1"/>
  <c r="BR308" i="18"/>
  <c r="BS309" i="18" s="1"/>
  <c r="Q308" i="18"/>
  <c r="Z309" i="18" s="1"/>
  <c r="K308" i="18"/>
  <c r="N308" i="18" s="1"/>
  <c r="AY308" i="17"/>
  <c r="BB308" i="17" s="1"/>
  <c r="AX308" i="18"/>
  <c r="BA308" i="18" s="1"/>
  <c r="AZ308" i="17"/>
  <c r="BC308" i="17" s="1"/>
  <c r="S308" i="18"/>
  <c r="AB309" i="18" s="1"/>
  <c r="M308" i="18"/>
  <c r="P308" i="18" s="1"/>
  <c r="M308" i="17"/>
  <c r="P308" i="17" s="1"/>
  <c r="S308" i="17"/>
  <c r="AB309" i="17" s="1"/>
  <c r="AZ308" i="18"/>
  <c r="BC308" i="18" s="1"/>
  <c r="BW307" i="13"/>
  <c r="BB307" i="13"/>
  <c r="AU307" i="13"/>
  <c r="AX307" i="13" s="1"/>
  <c r="L518" i="7"/>
  <c r="P307" i="13"/>
  <c r="BO307" i="13"/>
  <c r="H307" i="13"/>
  <c r="BL307" i="13"/>
  <c r="L307" i="13"/>
  <c r="R307" i="13"/>
  <c r="AA308" i="13" s="1"/>
  <c r="F519" i="7" l="1"/>
  <c r="F519" i="19"/>
  <c r="BD308" i="18"/>
  <c r="BH309" i="18"/>
  <c r="BH309" i="17"/>
  <c r="H418" i="12"/>
  <c r="I418" i="12" s="1"/>
  <c r="G418" i="16"/>
  <c r="H418" i="16" s="1"/>
  <c r="I418" i="16" s="1"/>
  <c r="H418" i="15"/>
  <c r="I418" i="15" s="1"/>
  <c r="BV307" i="13"/>
  <c r="BA307" i="13"/>
  <c r="BD307" i="13" s="1"/>
  <c r="BD307" i="17" s="1"/>
  <c r="AK308" i="13"/>
  <c r="AT308" i="13" s="1"/>
  <c r="O307" i="13"/>
  <c r="Q307" i="13"/>
  <c r="Z308" i="13" s="1"/>
  <c r="F518" i="20" s="1"/>
  <c r="K307" i="13"/>
  <c r="BR307" i="13"/>
  <c r="BS308" i="13" s="1"/>
  <c r="BV308" i="18" l="1"/>
  <c r="AS309" i="18" s="1"/>
  <c r="BW308" i="18"/>
  <c r="AT309" i="18" s="1"/>
  <c r="BU308" i="18"/>
  <c r="AR309" i="18" s="1"/>
  <c r="BV308" i="17"/>
  <c r="AS309" i="17" s="1"/>
  <c r="BW308" i="17"/>
  <c r="AT309" i="17" s="1"/>
  <c r="BU308" i="17"/>
  <c r="AR309" i="17" s="1"/>
  <c r="J419" i="16"/>
  <c r="J419" i="15"/>
  <c r="BU307" i="13"/>
  <c r="J419" i="12"/>
  <c r="AW308" i="13"/>
  <c r="AZ308" i="13" s="1"/>
  <c r="AJ308" i="13"/>
  <c r="AS308" i="13" s="1"/>
  <c r="N307" i="13"/>
  <c r="BN308" i="13"/>
  <c r="BQ308" i="13"/>
  <c r="J308" i="13"/>
  <c r="BH308" i="13"/>
  <c r="J519" i="19" l="1"/>
  <c r="K519" i="19"/>
  <c r="G519" i="19"/>
  <c r="I519" i="19"/>
  <c r="H519" i="19"/>
  <c r="J519" i="20"/>
  <c r="I519" i="20"/>
  <c r="G519" i="20"/>
  <c r="K519" i="20"/>
  <c r="H519" i="20"/>
  <c r="AW309" i="17"/>
  <c r="AK310" i="17" s="1"/>
  <c r="J309" i="17"/>
  <c r="BQ309" i="17"/>
  <c r="BN309" i="17"/>
  <c r="BL309" i="17"/>
  <c r="BO309" i="17"/>
  <c r="AU309" i="17"/>
  <c r="AI310" i="17" s="1"/>
  <c r="H309" i="17"/>
  <c r="AW309" i="18"/>
  <c r="AK310" i="18" s="1"/>
  <c r="J309" i="18"/>
  <c r="BN309" i="18"/>
  <c r="BQ309" i="18"/>
  <c r="AU309" i="18"/>
  <c r="AI310" i="18" s="1"/>
  <c r="BL309" i="18"/>
  <c r="BO309" i="18"/>
  <c r="H309" i="18"/>
  <c r="AV309" i="18"/>
  <c r="AJ310" i="18" s="1"/>
  <c r="BP309" i="18"/>
  <c r="I309" i="18"/>
  <c r="BM309" i="18"/>
  <c r="AV309" i="17"/>
  <c r="AJ310" i="17" s="1"/>
  <c r="I309" i="17"/>
  <c r="BM309" i="17"/>
  <c r="BP309" i="17"/>
  <c r="BC308" i="13"/>
  <c r="AV308" i="13"/>
  <c r="AY308" i="13" s="1"/>
  <c r="AI308" i="13"/>
  <c r="AR308" i="13" s="1"/>
  <c r="S308" i="13"/>
  <c r="AB309" i="13" s="1"/>
  <c r="M308" i="13"/>
  <c r="I308" i="13"/>
  <c r="BM308" i="13"/>
  <c r="BP308" i="13"/>
  <c r="I519" i="7"/>
  <c r="J519" i="7"/>
  <c r="G519" i="7"/>
  <c r="K519" i="7"/>
  <c r="H519" i="7"/>
  <c r="AY309" i="17" l="1"/>
  <c r="BB309" i="17" s="1"/>
  <c r="AZ309" i="18"/>
  <c r="BC309" i="18" s="1"/>
  <c r="AX309" i="17"/>
  <c r="BA309" i="17" s="1"/>
  <c r="AX309" i="18"/>
  <c r="BA309" i="18" s="1"/>
  <c r="L519" i="20"/>
  <c r="G419" i="12" s="1"/>
  <c r="AY309" i="18"/>
  <c r="BB309" i="18" s="1"/>
  <c r="L519" i="19"/>
  <c r="G419" i="15" s="1"/>
  <c r="AZ309" i="17"/>
  <c r="BC309" i="17" s="1"/>
  <c r="S309" i="17"/>
  <c r="AB310" i="17" s="1"/>
  <c r="M309" i="17"/>
  <c r="P309" i="17" s="1"/>
  <c r="Q309" i="17"/>
  <c r="Z310" i="17" s="1"/>
  <c r="K309" i="17"/>
  <c r="N309" i="17" s="1"/>
  <c r="BR309" i="17"/>
  <c r="BS310" i="17" s="1"/>
  <c r="R309" i="17"/>
  <c r="AA310" i="17" s="1"/>
  <c r="L309" i="17"/>
  <c r="O309" i="17" s="1"/>
  <c r="R309" i="18"/>
  <c r="AA310" i="18" s="1"/>
  <c r="L309" i="18"/>
  <c r="O309" i="18" s="1"/>
  <c r="BR309" i="18"/>
  <c r="BS310" i="18" s="1"/>
  <c r="K309" i="18"/>
  <c r="N309" i="18" s="1"/>
  <c r="Q309" i="18"/>
  <c r="Z310" i="18" s="1"/>
  <c r="S309" i="18"/>
  <c r="AB310" i="18" s="1"/>
  <c r="M309" i="18"/>
  <c r="P309" i="18" s="1"/>
  <c r="BW308" i="13"/>
  <c r="BB308" i="13"/>
  <c r="AU308" i="13"/>
  <c r="AX308" i="13" s="1"/>
  <c r="L519" i="7"/>
  <c r="P308" i="13"/>
  <c r="L308" i="13"/>
  <c r="R308" i="13"/>
  <c r="AA309" i="13" s="1"/>
  <c r="BO308" i="13"/>
  <c r="H308" i="13"/>
  <c r="BL308" i="13"/>
  <c r="F520" i="7" l="1"/>
  <c r="F520" i="19"/>
  <c r="BD309" i="18"/>
  <c r="BH310" i="18"/>
  <c r="BH310" i="17"/>
  <c r="H419" i="12"/>
  <c r="I419" i="12" s="1"/>
  <c r="G419" i="16"/>
  <c r="H419" i="16" s="1"/>
  <c r="I419" i="16" s="1"/>
  <c r="H419" i="15"/>
  <c r="I419" i="15" s="1"/>
  <c r="BV308" i="13"/>
  <c r="BA308" i="13"/>
  <c r="BD308" i="13" s="1"/>
  <c r="BD308" i="17" s="1"/>
  <c r="AK309" i="13"/>
  <c r="AT309" i="13" s="1"/>
  <c r="O308" i="13"/>
  <c r="BR308" i="13"/>
  <c r="BS309" i="13" s="1"/>
  <c r="K308" i="13"/>
  <c r="Q308" i="13"/>
  <c r="Z309" i="13" s="1"/>
  <c r="F519" i="20" s="1"/>
  <c r="BW309" i="18" l="1"/>
  <c r="AT310" i="18" s="1"/>
  <c r="BU309" i="18"/>
  <c r="AR310" i="18" s="1"/>
  <c r="BV309" i="18"/>
  <c r="AS310" i="18" s="1"/>
  <c r="BW309" i="17"/>
  <c r="AT310" i="17" s="1"/>
  <c r="BU309" i="17"/>
  <c r="AR310" i="17" s="1"/>
  <c r="BV309" i="17"/>
  <c r="AS310" i="17" s="1"/>
  <c r="J420" i="15"/>
  <c r="J420" i="16"/>
  <c r="BU308" i="13"/>
  <c r="J420" i="12"/>
  <c r="AW309" i="13"/>
  <c r="AZ309" i="13" s="1"/>
  <c r="AJ309" i="13"/>
  <c r="AS309" i="13" s="1"/>
  <c r="BH309" i="13"/>
  <c r="BN309" i="13"/>
  <c r="BQ309" i="13"/>
  <c r="J309" i="13"/>
  <c r="N308" i="13"/>
  <c r="K520" i="20" l="1"/>
  <c r="J520" i="20"/>
  <c r="I520" i="20"/>
  <c r="H520" i="20"/>
  <c r="G520" i="20"/>
  <c r="J520" i="19"/>
  <c r="K520" i="19"/>
  <c r="H520" i="19"/>
  <c r="I520" i="19"/>
  <c r="G520" i="19"/>
  <c r="BQ310" i="18"/>
  <c r="J310" i="18"/>
  <c r="AW310" i="18"/>
  <c r="AK311" i="18" s="1"/>
  <c r="BN310" i="18"/>
  <c r="BL310" i="18"/>
  <c r="AU310" i="18"/>
  <c r="AI311" i="18" s="1"/>
  <c r="BO310" i="18"/>
  <c r="H310" i="18"/>
  <c r="AW310" i="17"/>
  <c r="AK311" i="17" s="1"/>
  <c r="BN310" i="17"/>
  <c r="BQ310" i="17"/>
  <c r="J310" i="17"/>
  <c r="AU310" i="17"/>
  <c r="AI311" i="17" s="1"/>
  <c r="BL310" i="17"/>
  <c r="H310" i="17"/>
  <c r="BO310" i="17"/>
  <c r="AV310" i="17"/>
  <c r="AJ311" i="17" s="1"/>
  <c r="BP310" i="17"/>
  <c r="I310" i="17"/>
  <c r="BM310" i="17"/>
  <c r="BP310" i="18"/>
  <c r="BM310" i="18"/>
  <c r="AV310" i="18"/>
  <c r="AJ311" i="18" s="1"/>
  <c r="I310" i="18"/>
  <c r="BC309" i="13"/>
  <c r="AV309" i="13"/>
  <c r="AY309" i="13" s="1"/>
  <c r="AI309" i="13"/>
  <c r="AR309" i="13" s="1"/>
  <c r="K520" i="7"/>
  <c r="H520" i="7"/>
  <c r="I520" i="7"/>
  <c r="G520" i="7"/>
  <c r="J520" i="7"/>
  <c r="M309" i="13"/>
  <c r="S309" i="13"/>
  <c r="AB310" i="13" s="1"/>
  <c r="BP309" i="13"/>
  <c r="I309" i="13"/>
  <c r="BM309" i="13"/>
  <c r="AX310" i="17" l="1"/>
  <c r="BA310" i="17" s="1"/>
  <c r="AZ310" i="17"/>
  <c r="BC310" i="17" s="1"/>
  <c r="AY310" i="18"/>
  <c r="BB310" i="18" s="1"/>
  <c r="AZ310" i="18"/>
  <c r="BC310" i="18" s="1"/>
  <c r="AX310" i="18"/>
  <c r="BA310" i="18" s="1"/>
  <c r="L520" i="20"/>
  <c r="G420" i="12" s="1"/>
  <c r="L520" i="19"/>
  <c r="G420" i="15" s="1"/>
  <c r="BR310" i="17"/>
  <c r="BS311" i="17" s="1"/>
  <c r="Q310" i="17"/>
  <c r="Z311" i="17" s="1"/>
  <c r="K310" i="17"/>
  <c r="N310" i="17" s="1"/>
  <c r="S310" i="17"/>
  <c r="AB311" i="17" s="1"/>
  <c r="M310" i="17"/>
  <c r="P310" i="17" s="1"/>
  <c r="S310" i="18"/>
  <c r="AB311" i="18" s="1"/>
  <c r="M310" i="18"/>
  <c r="P310" i="18" s="1"/>
  <c r="AY310" i="17"/>
  <c r="BB310" i="17" s="1"/>
  <c r="R310" i="18"/>
  <c r="AA311" i="18" s="1"/>
  <c r="L310" i="18"/>
  <c r="O310" i="18" s="1"/>
  <c r="BR310" i="18"/>
  <c r="BS311" i="18" s="1"/>
  <c r="K310" i="18"/>
  <c r="N310" i="18" s="1"/>
  <c r="Q310" i="18"/>
  <c r="Z311" i="18" s="1"/>
  <c r="L310" i="17"/>
  <c r="O310" i="17" s="1"/>
  <c r="R310" i="17"/>
  <c r="AA311" i="17" s="1"/>
  <c r="BW309" i="13"/>
  <c r="BB309" i="13"/>
  <c r="AU309" i="13"/>
  <c r="AX309" i="13" s="1"/>
  <c r="R309" i="13"/>
  <c r="AA310" i="13" s="1"/>
  <c r="L309" i="13"/>
  <c r="P309" i="13"/>
  <c r="BO309" i="13"/>
  <c r="H309" i="13"/>
  <c r="BL309" i="13"/>
  <c r="L520" i="7"/>
  <c r="F521" i="7" l="1"/>
  <c r="F521" i="19"/>
  <c r="BD310" i="18"/>
  <c r="BH311" i="18"/>
  <c r="BH311" i="17"/>
  <c r="H420" i="12"/>
  <c r="I420" i="12" s="1"/>
  <c r="H420" i="15"/>
  <c r="I420" i="15" s="1"/>
  <c r="G420" i="16"/>
  <c r="H420" i="16" s="1"/>
  <c r="I420" i="16" s="1"/>
  <c r="BV309" i="13"/>
  <c r="BA309" i="13"/>
  <c r="BD309" i="13" s="1"/>
  <c r="BD309" i="17" s="1"/>
  <c r="AK310" i="13"/>
  <c r="AT310" i="13" s="1"/>
  <c r="O309" i="13"/>
  <c r="BR309" i="13"/>
  <c r="BS310" i="13" s="1"/>
  <c r="K309" i="13"/>
  <c r="Q309" i="13"/>
  <c r="Z310" i="13" s="1"/>
  <c r="F520" i="20" s="1"/>
  <c r="BU310" i="18" l="1"/>
  <c r="AR311" i="18" s="1"/>
  <c r="BV310" i="18"/>
  <c r="AS311" i="18" s="1"/>
  <c r="BW310" i="18"/>
  <c r="AT311" i="18" s="1"/>
  <c r="BU310" i="17"/>
  <c r="AR311" i="17" s="1"/>
  <c r="BV310" i="17"/>
  <c r="AS311" i="17" s="1"/>
  <c r="BW310" i="17"/>
  <c r="AT311" i="17" s="1"/>
  <c r="J421" i="15"/>
  <c r="J421" i="16"/>
  <c r="BU309" i="13"/>
  <c r="J421" i="12"/>
  <c r="AW310" i="13"/>
  <c r="AZ310" i="13" s="1"/>
  <c r="AJ310" i="13"/>
  <c r="AS310" i="13" s="1"/>
  <c r="BH310" i="13"/>
  <c r="BN310" i="13"/>
  <c r="BQ310" i="13"/>
  <c r="J310" i="13"/>
  <c r="N309" i="13"/>
  <c r="H521" i="19" l="1"/>
  <c r="K521" i="19"/>
  <c r="I521" i="19"/>
  <c r="J521" i="19"/>
  <c r="G521" i="19"/>
  <c r="J521" i="20"/>
  <c r="I521" i="20"/>
  <c r="G521" i="20"/>
  <c r="H521" i="20"/>
  <c r="K521" i="20"/>
  <c r="BO311" i="18"/>
  <c r="AU311" i="18"/>
  <c r="AI312" i="18" s="1"/>
  <c r="H311" i="18"/>
  <c r="BL311" i="18"/>
  <c r="BN311" i="17"/>
  <c r="BQ311" i="17"/>
  <c r="AW311" i="17"/>
  <c r="AK312" i="17" s="1"/>
  <c r="J311" i="17"/>
  <c r="AW311" i="18"/>
  <c r="AK312" i="18" s="1"/>
  <c r="J311" i="18"/>
  <c r="BN311" i="18"/>
  <c r="BQ311" i="18"/>
  <c r="AV311" i="18"/>
  <c r="AJ312" i="18" s="1"/>
  <c r="I311" i="18"/>
  <c r="BM311" i="18"/>
  <c r="BP311" i="18"/>
  <c r="BL311" i="17"/>
  <c r="AU311" i="17"/>
  <c r="AI312" i="17" s="1"/>
  <c r="BO311" i="17"/>
  <c r="H311" i="17"/>
  <c r="AV311" i="17"/>
  <c r="AJ312" i="17" s="1"/>
  <c r="I311" i="17"/>
  <c r="BM311" i="17"/>
  <c r="BP311" i="17"/>
  <c r="BC310" i="13"/>
  <c r="AV310" i="13"/>
  <c r="AY310" i="13" s="1"/>
  <c r="AI310" i="13"/>
  <c r="AR310" i="13" s="1"/>
  <c r="BM310" i="13"/>
  <c r="BP310" i="13"/>
  <c r="I310" i="13"/>
  <c r="S310" i="13"/>
  <c r="AB311" i="13" s="1"/>
  <c r="M310" i="13"/>
  <c r="I521" i="7"/>
  <c r="J521" i="7"/>
  <c r="G521" i="7"/>
  <c r="H521" i="7"/>
  <c r="K521" i="7"/>
  <c r="AY311" i="18" l="1"/>
  <c r="BB311" i="18" s="1"/>
  <c r="AZ311" i="18"/>
  <c r="BC311" i="18" s="1"/>
  <c r="AY311" i="17"/>
  <c r="BB311" i="17" s="1"/>
  <c r="AX311" i="17"/>
  <c r="BA311" i="17" s="1"/>
  <c r="L521" i="20"/>
  <c r="G421" i="12" s="1"/>
  <c r="L521" i="19"/>
  <c r="G421" i="15" s="1"/>
  <c r="L311" i="17"/>
  <c r="O311" i="17" s="1"/>
  <c r="R311" i="17"/>
  <c r="AA312" i="17" s="1"/>
  <c r="Q311" i="17"/>
  <c r="Z312" i="17" s="1"/>
  <c r="BR311" i="17"/>
  <c r="BS312" i="17" s="1"/>
  <c r="K311" i="17"/>
  <c r="N311" i="17" s="1"/>
  <c r="S311" i="18"/>
  <c r="AB312" i="18" s="1"/>
  <c r="M311" i="18"/>
  <c r="P311" i="18" s="1"/>
  <c r="R311" i="18"/>
  <c r="AA312" i="18" s="1"/>
  <c r="L311" i="18"/>
  <c r="O311" i="18" s="1"/>
  <c r="S311" i="17"/>
  <c r="AB312" i="17" s="1"/>
  <c r="M311" i="17"/>
  <c r="P311" i="17" s="1"/>
  <c r="AX311" i="18"/>
  <c r="BA311" i="18" s="1"/>
  <c r="AZ311" i="17"/>
  <c r="BC311" i="17" s="1"/>
  <c r="BR311" i="18"/>
  <c r="BS312" i="18" s="1"/>
  <c r="Q311" i="18"/>
  <c r="Z312" i="18" s="1"/>
  <c r="K311" i="18"/>
  <c r="N311" i="18" s="1"/>
  <c r="BW310" i="13"/>
  <c r="BB310" i="13"/>
  <c r="AU310" i="13"/>
  <c r="AX310" i="13" s="1"/>
  <c r="H310" i="13"/>
  <c r="BL310" i="13"/>
  <c r="BO310" i="13"/>
  <c r="P310" i="13"/>
  <c r="L521" i="7"/>
  <c r="R310" i="13"/>
  <c r="AA311" i="13" s="1"/>
  <c r="L310" i="13"/>
  <c r="F522" i="7" l="1"/>
  <c r="F522" i="19"/>
  <c r="BD311" i="18"/>
  <c r="BH312" i="17"/>
  <c r="BH312" i="18"/>
  <c r="G421" i="16"/>
  <c r="H421" i="16" s="1"/>
  <c r="I421" i="16" s="1"/>
  <c r="H421" i="15"/>
  <c r="I421" i="15" s="1"/>
  <c r="BV310" i="13"/>
  <c r="H421" i="12"/>
  <c r="I421" i="12" s="1"/>
  <c r="BA310" i="13"/>
  <c r="BD310" i="13" s="1"/>
  <c r="BD310" i="17" s="1"/>
  <c r="AK311" i="13"/>
  <c r="AT311" i="13" s="1"/>
  <c r="O310" i="13"/>
  <c r="K310" i="13"/>
  <c r="BR310" i="13"/>
  <c r="BS311" i="13" s="1"/>
  <c r="Q310" i="13"/>
  <c r="Z311" i="13" s="1"/>
  <c r="F521" i="20" s="1"/>
  <c r="BU311" i="18" l="1"/>
  <c r="AR312" i="18" s="1"/>
  <c r="BV311" i="18"/>
  <c r="AS312" i="18" s="1"/>
  <c r="BW311" i="18"/>
  <c r="AT312" i="18" s="1"/>
  <c r="BU311" i="17"/>
  <c r="AR312" i="17" s="1"/>
  <c r="BV311" i="17"/>
  <c r="AS312" i="17" s="1"/>
  <c r="BW311" i="17"/>
  <c r="AT312" i="17" s="1"/>
  <c r="J422" i="16"/>
  <c r="J422" i="15"/>
  <c r="BU310" i="13"/>
  <c r="J422" i="12"/>
  <c r="AW311" i="13"/>
  <c r="AZ311" i="13" s="1"/>
  <c r="AJ311" i="13"/>
  <c r="AS311" i="13" s="1"/>
  <c r="N310" i="13"/>
  <c r="BN311" i="13"/>
  <c r="BQ311" i="13"/>
  <c r="J311" i="13"/>
  <c r="BH311" i="13"/>
  <c r="G522" i="19" l="1"/>
  <c r="I522" i="19"/>
  <c r="H522" i="19"/>
  <c r="J522" i="19"/>
  <c r="K522" i="19"/>
  <c r="H522" i="20"/>
  <c r="I522" i="20"/>
  <c r="J522" i="20"/>
  <c r="G522" i="20"/>
  <c r="K522" i="20"/>
  <c r="H312" i="18"/>
  <c r="BL312" i="18"/>
  <c r="AU312" i="18"/>
  <c r="AI313" i="18" s="1"/>
  <c r="BO312" i="18"/>
  <c r="AW312" i="17"/>
  <c r="AK313" i="17" s="1"/>
  <c r="BQ312" i="17"/>
  <c r="J312" i="17"/>
  <c r="BN312" i="17"/>
  <c r="J312" i="18"/>
  <c r="BQ312" i="18"/>
  <c r="AW312" i="18"/>
  <c r="AK313" i="18" s="1"/>
  <c r="BN312" i="18"/>
  <c r="BM312" i="17"/>
  <c r="BP312" i="17"/>
  <c r="AV312" i="17"/>
  <c r="AJ313" i="17" s="1"/>
  <c r="I312" i="17"/>
  <c r="BL312" i="17"/>
  <c r="BO312" i="17"/>
  <c r="AU312" i="17"/>
  <c r="AI313" i="17" s="1"/>
  <c r="H312" i="17"/>
  <c r="AV312" i="18"/>
  <c r="AJ313" i="18" s="1"/>
  <c r="BP312" i="18"/>
  <c r="I312" i="18"/>
  <c r="BM312" i="18"/>
  <c r="BC311" i="13"/>
  <c r="AV311" i="13"/>
  <c r="AY311" i="13" s="1"/>
  <c r="AI311" i="13"/>
  <c r="AR311" i="13" s="1"/>
  <c r="I311" i="13"/>
  <c r="BM311" i="13"/>
  <c r="BP311" i="13"/>
  <c r="M311" i="13"/>
  <c r="S311" i="13"/>
  <c r="AB312" i="13" s="1"/>
  <c r="H522" i="7"/>
  <c r="G522" i="7"/>
  <c r="J522" i="7"/>
  <c r="I522" i="7"/>
  <c r="K522" i="7"/>
  <c r="AY312" i="18" l="1"/>
  <c r="BB312" i="18" s="1"/>
  <c r="AZ312" i="17"/>
  <c r="BC312" i="17" s="1"/>
  <c r="AX312" i="18"/>
  <c r="BA312" i="18" s="1"/>
  <c r="L522" i="19"/>
  <c r="G422" i="15" s="1"/>
  <c r="L522" i="20"/>
  <c r="G422" i="12" s="1"/>
  <c r="AX312" i="17"/>
  <c r="BA312" i="17" s="1"/>
  <c r="Q312" i="18"/>
  <c r="Z313" i="18" s="1"/>
  <c r="K312" i="18"/>
  <c r="N312" i="18" s="1"/>
  <c r="BR312" i="18"/>
  <c r="BS313" i="18" s="1"/>
  <c r="S312" i="18"/>
  <c r="AB313" i="18" s="1"/>
  <c r="M312" i="18"/>
  <c r="P312" i="18" s="1"/>
  <c r="AZ312" i="18"/>
  <c r="BC312" i="18" s="1"/>
  <c r="L312" i="18"/>
  <c r="O312" i="18" s="1"/>
  <c r="R312" i="18"/>
  <c r="AA313" i="18" s="1"/>
  <c r="BR312" i="17"/>
  <c r="BS313" i="17" s="1"/>
  <c r="K312" i="17"/>
  <c r="N312" i="17" s="1"/>
  <c r="Q312" i="17"/>
  <c r="Z313" i="17" s="1"/>
  <c r="R312" i="17"/>
  <c r="AA313" i="17" s="1"/>
  <c r="L312" i="17"/>
  <c r="O312" i="17" s="1"/>
  <c r="M312" i="17"/>
  <c r="P312" i="17" s="1"/>
  <c r="S312" i="17"/>
  <c r="AB313" i="17" s="1"/>
  <c r="AY312" i="17"/>
  <c r="BB312" i="17" s="1"/>
  <c r="BW311" i="13"/>
  <c r="BB311" i="13"/>
  <c r="AU311" i="13"/>
  <c r="AX311" i="13" s="1"/>
  <c r="L522" i="7"/>
  <c r="BL311" i="13"/>
  <c r="H311" i="13"/>
  <c r="BO311" i="13"/>
  <c r="P311" i="13"/>
  <c r="R311" i="13"/>
  <c r="AA312" i="13" s="1"/>
  <c r="L311" i="13"/>
  <c r="F523" i="7" l="1"/>
  <c r="F523" i="19"/>
  <c r="BD312" i="18"/>
  <c r="BH313" i="18"/>
  <c r="BH313" i="17"/>
  <c r="H422" i="12"/>
  <c r="I422" i="12" s="1"/>
  <c r="G422" i="16"/>
  <c r="H422" i="16" s="1"/>
  <c r="I422" i="16" s="1"/>
  <c r="H422" i="15"/>
  <c r="I422" i="15" s="1"/>
  <c r="BV311" i="13"/>
  <c r="BA311" i="13"/>
  <c r="BD311" i="13" s="1"/>
  <c r="BD311" i="17" s="1"/>
  <c r="AK312" i="13"/>
  <c r="AT312" i="13" s="1"/>
  <c r="O311" i="13"/>
  <c r="K311" i="13"/>
  <c r="Q311" i="13"/>
  <c r="Z312" i="13" s="1"/>
  <c r="F522" i="20" s="1"/>
  <c r="BR311" i="13"/>
  <c r="BS312" i="13" s="1"/>
  <c r="BV312" i="18" l="1"/>
  <c r="AS313" i="18" s="1"/>
  <c r="BW312" i="18"/>
  <c r="AT313" i="18" s="1"/>
  <c r="BU312" i="18"/>
  <c r="AR313" i="18" s="1"/>
  <c r="BV312" i="17"/>
  <c r="AS313" i="17" s="1"/>
  <c r="BW312" i="17"/>
  <c r="AT313" i="17" s="1"/>
  <c r="BU312" i="17"/>
  <c r="AR313" i="17" s="1"/>
  <c r="J423" i="16"/>
  <c r="J423" i="15"/>
  <c r="BU311" i="13"/>
  <c r="J423" i="12"/>
  <c r="AW312" i="13"/>
  <c r="AZ312" i="13" s="1"/>
  <c r="AJ312" i="13"/>
  <c r="AS312" i="13" s="1"/>
  <c r="BQ312" i="13"/>
  <c r="BN312" i="13"/>
  <c r="J312" i="13"/>
  <c r="BH312" i="13"/>
  <c r="N311" i="13"/>
  <c r="K523" i="19" l="1"/>
  <c r="G523" i="19"/>
  <c r="H523" i="19"/>
  <c r="J523" i="19"/>
  <c r="I523" i="19"/>
  <c r="H523" i="20"/>
  <c r="J523" i="20"/>
  <c r="K523" i="20"/>
  <c r="G523" i="20"/>
  <c r="I523" i="20"/>
  <c r="J313" i="18"/>
  <c r="BN313" i="18"/>
  <c r="BQ313" i="18"/>
  <c r="AW313" i="18"/>
  <c r="AK314" i="18" s="1"/>
  <c r="BO313" i="18"/>
  <c r="BL313" i="18"/>
  <c r="AU313" i="18"/>
  <c r="AI314" i="18" s="1"/>
  <c r="H313" i="18"/>
  <c r="J313" i="17"/>
  <c r="AW313" i="17"/>
  <c r="AK314" i="17" s="1"/>
  <c r="BN313" i="17"/>
  <c r="BQ313" i="17"/>
  <c r="BL313" i="17"/>
  <c r="BO313" i="17"/>
  <c r="AU313" i="17"/>
  <c r="AI314" i="17" s="1"/>
  <c r="H313" i="17"/>
  <c r="BP313" i="18"/>
  <c r="I313" i="18"/>
  <c r="BM313" i="18"/>
  <c r="AV313" i="18"/>
  <c r="AJ314" i="18" s="1"/>
  <c r="AV313" i="17"/>
  <c r="AJ314" i="17" s="1"/>
  <c r="I313" i="17"/>
  <c r="BM313" i="17"/>
  <c r="BP313" i="17"/>
  <c r="BC312" i="13"/>
  <c r="AV312" i="13"/>
  <c r="AY312" i="13" s="1"/>
  <c r="AI312" i="13"/>
  <c r="AR312" i="13" s="1"/>
  <c r="I312" i="13"/>
  <c r="BP312" i="13"/>
  <c r="BM312" i="13"/>
  <c r="H523" i="7"/>
  <c r="J523" i="7"/>
  <c r="I523" i="7"/>
  <c r="G523" i="7"/>
  <c r="K523" i="7"/>
  <c r="M312" i="13"/>
  <c r="S312" i="13"/>
  <c r="AB313" i="13" s="1"/>
  <c r="AY313" i="18" l="1"/>
  <c r="BB313" i="18" s="1"/>
  <c r="AY313" i="17"/>
  <c r="BB313" i="17" s="1"/>
  <c r="AX313" i="18"/>
  <c r="BA313" i="18" s="1"/>
  <c r="L523" i="20"/>
  <c r="G423" i="12" s="1"/>
  <c r="L523" i="19"/>
  <c r="G423" i="15" s="1"/>
  <c r="AZ313" i="17"/>
  <c r="BC313" i="17" s="1"/>
  <c r="R313" i="17"/>
  <c r="AA314" i="17" s="1"/>
  <c r="L313" i="17"/>
  <c r="O313" i="17" s="1"/>
  <c r="Q313" i="17"/>
  <c r="Z314" i="17" s="1"/>
  <c r="K313" i="17"/>
  <c r="N313" i="17" s="1"/>
  <c r="BR313" i="17"/>
  <c r="BS314" i="17" s="1"/>
  <c r="S313" i="17"/>
  <c r="AB314" i="17" s="1"/>
  <c r="M313" i="17"/>
  <c r="P313" i="17" s="1"/>
  <c r="Q313" i="18"/>
  <c r="Z314" i="18" s="1"/>
  <c r="F524" i="7" s="1"/>
  <c r="BR313" i="18"/>
  <c r="BS314" i="18" s="1"/>
  <c r="K313" i="18"/>
  <c r="N313" i="18" s="1"/>
  <c r="S313" i="18"/>
  <c r="AB314" i="18" s="1"/>
  <c r="M313" i="18"/>
  <c r="P313" i="18" s="1"/>
  <c r="R313" i="18"/>
  <c r="AA314" i="18" s="1"/>
  <c r="L313" i="18"/>
  <c r="O313" i="18" s="1"/>
  <c r="AX313" i="17"/>
  <c r="BA313" i="17" s="1"/>
  <c r="AZ313" i="18"/>
  <c r="BC313" i="18" s="1"/>
  <c r="BW312" i="13"/>
  <c r="BB312" i="13"/>
  <c r="AU312" i="13"/>
  <c r="AX312" i="13" s="1"/>
  <c r="P312" i="13"/>
  <c r="BL312" i="13"/>
  <c r="H312" i="13"/>
  <c r="BO312" i="13"/>
  <c r="L312" i="13"/>
  <c r="R312" i="13"/>
  <c r="AA313" i="13" s="1"/>
  <c r="L523" i="7"/>
  <c r="F524" i="19" l="1"/>
  <c r="BD313" i="18"/>
  <c r="BH314" i="18"/>
  <c r="BH314" i="17"/>
  <c r="H423" i="12"/>
  <c r="I423" i="12" s="1"/>
  <c r="G423" i="16"/>
  <c r="H423" i="16" s="1"/>
  <c r="I423" i="16" s="1"/>
  <c r="H423" i="15"/>
  <c r="I423" i="15" s="1"/>
  <c r="BV312" i="13"/>
  <c r="BA312" i="13"/>
  <c r="BD312" i="13" s="1"/>
  <c r="BD312" i="17" s="1"/>
  <c r="AK313" i="13"/>
  <c r="AT313" i="13" s="1"/>
  <c r="Q312" i="13"/>
  <c r="Z313" i="13" s="1"/>
  <c r="F523" i="20" s="1"/>
  <c r="K312" i="13"/>
  <c r="BR312" i="13"/>
  <c r="BS313" i="13" s="1"/>
  <c r="O312" i="13"/>
  <c r="BW313" i="18" l="1"/>
  <c r="AT314" i="18" s="1"/>
  <c r="BU313" i="18"/>
  <c r="AR314" i="18" s="1"/>
  <c r="BV313" i="18"/>
  <c r="AS314" i="18" s="1"/>
  <c r="BW313" i="17"/>
  <c r="AT314" i="17" s="1"/>
  <c r="BU313" i="17"/>
  <c r="AR314" i="17" s="1"/>
  <c r="BV313" i="17"/>
  <c r="AS314" i="17" s="1"/>
  <c r="J424" i="16"/>
  <c r="J424" i="15"/>
  <c r="BU312" i="13"/>
  <c r="J424" i="12"/>
  <c r="AW313" i="13"/>
  <c r="AZ313" i="13" s="1"/>
  <c r="AJ313" i="13"/>
  <c r="AS313" i="13" s="1"/>
  <c r="BH313" i="13"/>
  <c r="N312" i="13"/>
  <c r="BQ313" i="13"/>
  <c r="BN313" i="13"/>
  <c r="J313" i="13"/>
  <c r="G524" i="20" l="1"/>
  <c r="H524" i="20"/>
  <c r="I524" i="20"/>
  <c r="K524" i="20"/>
  <c r="J524" i="20"/>
  <c r="J524" i="19"/>
  <c r="K524" i="19"/>
  <c r="I524" i="19"/>
  <c r="G524" i="19"/>
  <c r="H524" i="19"/>
  <c r="H314" i="18"/>
  <c r="AU314" i="18"/>
  <c r="AI315" i="18" s="1"/>
  <c r="BO314" i="18"/>
  <c r="BL314" i="18"/>
  <c r="AU314" i="17"/>
  <c r="AI315" i="17" s="1"/>
  <c r="H314" i="17"/>
  <c r="BO314" i="17"/>
  <c r="BL314" i="17"/>
  <c r="AW314" i="17"/>
  <c r="AK315" i="17" s="1"/>
  <c r="BN314" i="17"/>
  <c r="J314" i="17"/>
  <c r="BQ314" i="17"/>
  <c r="J314" i="18"/>
  <c r="BN314" i="18"/>
  <c r="BQ314" i="18"/>
  <c r="AW314" i="18"/>
  <c r="AK315" i="18" s="1"/>
  <c r="BP314" i="17"/>
  <c r="AV314" i="17"/>
  <c r="AJ315" i="17" s="1"/>
  <c r="I314" i="17"/>
  <c r="BM314" i="17"/>
  <c r="I314" i="18"/>
  <c r="AV314" i="18"/>
  <c r="AJ315" i="18" s="1"/>
  <c r="BM314" i="18"/>
  <c r="BP314" i="18"/>
  <c r="BC313" i="13"/>
  <c r="AV313" i="13"/>
  <c r="AY313" i="13" s="1"/>
  <c r="AI313" i="13"/>
  <c r="AR313" i="13" s="1"/>
  <c r="J524" i="7"/>
  <c r="I524" i="7"/>
  <c r="G524" i="7"/>
  <c r="H524" i="7"/>
  <c r="K524" i="7"/>
  <c r="I313" i="13"/>
  <c r="BM313" i="13"/>
  <c r="BP313" i="13"/>
  <c r="S313" i="13"/>
  <c r="AB314" i="13" s="1"/>
  <c r="M313" i="13"/>
  <c r="AX314" i="17" l="1"/>
  <c r="BA314" i="17" s="1"/>
  <c r="AX314" i="18"/>
  <c r="BA314" i="18" s="1"/>
  <c r="AZ314" i="17"/>
  <c r="BC314" i="17" s="1"/>
  <c r="L524" i="20"/>
  <c r="G424" i="12" s="1"/>
  <c r="L524" i="19"/>
  <c r="G424" i="15" s="1"/>
  <c r="L314" i="18"/>
  <c r="O314" i="18" s="1"/>
  <c r="R314" i="18"/>
  <c r="AA315" i="18" s="1"/>
  <c r="Q314" i="17"/>
  <c r="Z315" i="17" s="1"/>
  <c r="K314" i="17"/>
  <c r="N314" i="17" s="1"/>
  <c r="BR314" i="17"/>
  <c r="BS315" i="17" s="1"/>
  <c r="S314" i="17"/>
  <c r="AB315" i="17" s="1"/>
  <c r="M314" i="17"/>
  <c r="P314" i="17" s="1"/>
  <c r="BR314" i="18"/>
  <c r="BS315" i="18" s="1"/>
  <c r="K314" i="18"/>
  <c r="N314" i="18" s="1"/>
  <c r="Q314" i="18"/>
  <c r="Z315" i="18" s="1"/>
  <c r="R314" i="17"/>
  <c r="AA315" i="17" s="1"/>
  <c r="L314" i="17"/>
  <c r="O314" i="17" s="1"/>
  <c r="S314" i="18"/>
  <c r="AB315" i="18" s="1"/>
  <c r="M314" i="18"/>
  <c r="P314" i="18" s="1"/>
  <c r="AY314" i="18"/>
  <c r="BB314" i="18" s="1"/>
  <c r="AY314" i="17"/>
  <c r="BB314" i="17" s="1"/>
  <c r="AZ314" i="18"/>
  <c r="BC314" i="18" s="1"/>
  <c r="BW313" i="13"/>
  <c r="BB313" i="13"/>
  <c r="AU313" i="13"/>
  <c r="AX313" i="13" s="1"/>
  <c r="P313" i="13"/>
  <c r="L313" i="13"/>
  <c r="R313" i="13"/>
  <c r="AA314" i="13" s="1"/>
  <c r="L524" i="7"/>
  <c r="BO313" i="13"/>
  <c r="BL313" i="13"/>
  <c r="H313" i="13"/>
  <c r="F525" i="7" l="1"/>
  <c r="F525" i="19"/>
  <c r="BD314" i="18"/>
  <c r="BH315" i="17"/>
  <c r="BH315" i="18"/>
  <c r="H424" i="15"/>
  <c r="I424" i="15" s="1"/>
  <c r="G424" i="16"/>
  <c r="H424" i="16" s="1"/>
  <c r="I424" i="16" s="1"/>
  <c r="BV313" i="13"/>
  <c r="H424" i="12"/>
  <c r="I424" i="12" s="1"/>
  <c r="BA313" i="13"/>
  <c r="BD313" i="13" s="1"/>
  <c r="BD313" i="17" s="1"/>
  <c r="AK314" i="13"/>
  <c r="AT314" i="13" s="1"/>
  <c r="K313" i="13"/>
  <c r="Q313" i="13"/>
  <c r="Z314" i="13" s="1"/>
  <c r="F524" i="20" s="1"/>
  <c r="BR313" i="13"/>
  <c r="BS314" i="13" s="1"/>
  <c r="O313" i="13"/>
  <c r="BU314" i="18" l="1"/>
  <c r="AR315" i="18" s="1"/>
  <c r="BV314" i="18"/>
  <c r="AS315" i="18" s="1"/>
  <c r="BW314" i="18"/>
  <c r="AT315" i="18" s="1"/>
  <c r="BU314" i="17"/>
  <c r="AR315" i="17" s="1"/>
  <c r="BV314" i="17"/>
  <c r="AS315" i="17" s="1"/>
  <c r="BW314" i="17"/>
  <c r="AT315" i="17" s="1"/>
  <c r="J425" i="15"/>
  <c r="J425" i="16"/>
  <c r="BU313" i="13"/>
  <c r="J425" i="12"/>
  <c r="AW314" i="13"/>
  <c r="AZ314" i="13" s="1"/>
  <c r="AJ314" i="13"/>
  <c r="AS314" i="13" s="1"/>
  <c r="BN314" i="13"/>
  <c r="J314" i="13"/>
  <c r="BQ314" i="13"/>
  <c r="N313" i="13"/>
  <c r="BH314" i="13"/>
  <c r="I525" i="20" l="1"/>
  <c r="H525" i="20"/>
  <c r="K525" i="20"/>
  <c r="G525" i="20"/>
  <c r="J525" i="20"/>
  <c r="I525" i="19"/>
  <c r="K525" i="19"/>
  <c r="G525" i="19"/>
  <c r="J525" i="19"/>
  <c r="H525" i="19"/>
  <c r="J315" i="18"/>
  <c r="BN315" i="18"/>
  <c r="BQ315" i="18"/>
  <c r="AW315" i="18"/>
  <c r="AK316" i="18" s="1"/>
  <c r="BL315" i="18"/>
  <c r="BO315" i="18"/>
  <c r="AU315" i="18"/>
  <c r="AI316" i="18" s="1"/>
  <c r="H315" i="18"/>
  <c r="AW315" i="17"/>
  <c r="AK316" i="17" s="1"/>
  <c r="J315" i="17"/>
  <c r="BN315" i="17"/>
  <c r="BQ315" i="17"/>
  <c r="BL315" i="17"/>
  <c r="BO315" i="17"/>
  <c r="AU315" i="17"/>
  <c r="AI316" i="17" s="1"/>
  <c r="H315" i="17"/>
  <c r="AV315" i="17"/>
  <c r="AJ316" i="17" s="1"/>
  <c r="BM315" i="17"/>
  <c r="BP315" i="17"/>
  <c r="I315" i="17"/>
  <c r="BP315" i="18"/>
  <c r="BM315" i="18"/>
  <c r="I315" i="18"/>
  <c r="AV315" i="18"/>
  <c r="AJ316" i="18" s="1"/>
  <c r="BC314" i="13"/>
  <c r="AV314" i="13"/>
  <c r="AY314" i="13" s="1"/>
  <c r="AI314" i="13"/>
  <c r="AR314" i="13" s="1"/>
  <c r="K525" i="7"/>
  <c r="G525" i="7"/>
  <c r="I525" i="7"/>
  <c r="H525" i="7"/>
  <c r="J525" i="7"/>
  <c r="I314" i="13"/>
  <c r="BM314" i="13"/>
  <c r="BP314" i="13"/>
  <c r="M314" i="13"/>
  <c r="S314" i="13"/>
  <c r="AB315" i="13" s="1"/>
  <c r="AY315" i="17" l="1"/>
  <c r="BB315" i="17" s="1"/>
  <c r="AX315" i="18"/>
  <c r="BA315" i="18" s="1"/>
  <c r="L525" i="19"/>
  <c r="G425" i="15" s="1"/>
  <c r="AZ315" i="18"/>
  <c r="BC315" i="18" s="1"/>
  <c r="L525" i="20"/>
  <c r="G425" i="12" s="1"/>
  <c r="AY315" i="18"/>
  <c r="BB315" i="18" s="1"/>
  <c r="S315" i="17"/>
  <c r="AB316" i="17" s="1"/>
  <c r="M315" i="17"/>
  <c r="P315" i="17" s="1"/>
  <c r="Q315" i="18"/>
  <c r="Z316" i="18" s="1"/>
  <c r="BR315" i="18"/>
  <c r="BS316" i="18" s="1"/>
  <c r="K315" i="18"/>
  <c r="N315" i="18" s="1"/>
  <c r="S315" i="18"/>
  <c r="AB316" i="18" s="1"/>
  <c r="M315" i="18"/>
  <c r="P315" i="18" s="1"/>
  <c r="Q315" i="17"/>
  <c r="Z316" i="17" s="1"/>
  <c r="BR315" i="17"/>
  <c r="BS316" i="17" s="1"/>
  <c r="K315" i="17"/>
  <c r="N315" i="17" s="1"/>
  <c r="R315" i="18"/>
  <c r="AA316" i="18" s="1"/>
  <c r="L315" i="18"/>
  <c r="O315" i="18" s="1"/>
  <c r="L315" i="17"/>
  <c r="O315" i="17" s="1"/>
  <c r="R315" i="17"/>
  <c r="AA316" i="17" s="1"/>
  <c r="AX315" i="17"/>
  <c r="BA315" i="17" s="1"/>
  <c r="AZ315" i="17"/>
  <c r="BC315" i="17" s="1"/>
  <c r="BW314" i="13"/>
  <c r="BB314" i="13"/>
  <c r="AU314" i="13"/>
  <c r="AX314" i="13" s="1"/>
  <c r="P314" i="13"/>
  <c r="L314" i="13"/>
  <c r="R314" i="13"/>
  <c r="AA315" i="13" s="1"/>
  <c r="BO314" i="13"/>
  <c r="BL314" i="13"/>
  <c r="H314" i="13"/>
  <c r="L525" i="7"/>
  <c r="F526" i="19" l="1"/>
  <c r="F526" i="7"/>
  <c r="BD315" i="18"/>
  <c r="BH316" i="18"/>
  <c r="BH316" i="17"/>
  <c r="G425" i="16"/>
  <c r="H425" i="16" s="1"/>
  <c r="I425" i="16" s="1"/>
  <c r="H425" i="15"/>
  <c r="I425" i="15" s="1"/>
  <c r="BV314" i="13"/>
  <c r="H425" i="12"/>
  <c r="I425" i="12" s="1"/>
  <c r="BA314" i="13"/>
  <c r="BD314" i="13" s="1"/>
  <c r="BD314" i="17" s="1"/>
  <c r="AK315" i="13"/>
  <c r="AT315" i="13" s="1"/>
  <c r="O314" i="13"/>
  <c r="K314" i="13"/>
  <c r="Q314" i="13"/>
  <c r="Z315" i="13" s="1"/>
  <c r="F525" i="20" s="1"/>
  <c r="BR314" i="13"/>
  <c r="BS315" i="13" s="1"/>
  <c r="BU315" i="18" l="1"/>
  <c r="AR316" i="18" s="1"/>
  <c r="BV315" i="18"/>
  <c r="AS316" i="18" s="1"/>
  <c r="BW315" i="18"/>
  <c r="AT316" i="18" s="1"/>
  <c r="BU315" i="17"/>
  <c r="AR316" i="17" s="1"/>
  <c r="BV315" i="17"/>
  <c r="AS316" i="17" s="1"/>
  <c r="BW315" i="17"/>
  <c r="AT316" i="17" s="1"/>
  <c r="J426" i="16"/>
  <c r="J426" i="15"/>
  <c r="BU314" i="13"/>
  <c r="J426" i="12"/>
  <c r="AW315" i="13"/>
  <c r="AZ315" i="13" s="1"/>
  <c r="AJ315" i="13"/>
  <c r="AS315" i="13" s="1"/>
  <c r="BQ315" i="13"/>
  <c r="J315" i="13"/>
  <c r="BN315" i="13"/>
  <c r="N314" i="13"/>
  <c r="BH315" i="13"/>
  <c r="H526" i="19" l="1"/>
  <c r="J526" i="19"/>
  <c r="G526" i="19"/>
  <c r="K526" i="19"/>
  <c r="I526" i="19"/>
  <c r="J526" i="20"/>
  <c r="H526" i="20"/>
  <c r="G526" i="20"/>
  <c r="K526" i="20"/>
  <c r="I526" i="20"/>
  <c r="AU316" i="17"/>
  <c r="AI317" i="17" s="1"/>
  <c r="BL316" i="17"/>
  <c r="BO316" i="17"/>
  <c r="H316" i="17"/>
  <c r="AW316" i="17"/>
  <c r="AK317" i="17" s="1"/>
  <c r="BN316" i="17"/>
  <c r="J316" i="17"/>
  <c r="BQ316" i="17"/>
  <c r="J316" i="18"/>
  <c r="BN316" i="18"/>
  <c r="AW316" i="18"/>
  <c r="AK317" i="18" s="1"/>
  <c r="BQ316" i="18"/>
  <c r="BP316" i="18"/>
  <c r="AV316" i="18"/>
  <c r="AJ317" i="18" s="1"/>
  <c r="I316" i="18"/>
  <c r="BM316" i="18"/>
  <c r="BL316" i="18"/>
  <c r="BO316" i="18"/>
  <c r="AU316" i="18"/>
  <c r="AI317" i="18" s="1"/>
  <c r="H316" i="18"/>
  <c r="BM316" i="17"/>
  <c r="BP316" i="17"/>
  <c r="AV316" i="17"/>
  <c r="AJ317" i="17" s="1"/>
  <c r="I316" i="17"/>
  <c r="BC315" i="13"/>
  <c r="AV315" i="13"/>
  <c r="AY315" i="13" s="1"/>
  <c r="AI315" i="13"/>
  <c r="AR315" i="13" s="1"/>
  <c r="BP315" i="13"/>
  <c r="I315" i="13"/>
  <c r="BM315" i="13"/>
  <c r="I526" i="7"/>
  <c r="J526" i="7"/>
  <c r="G526" i="7"/>
  <c r="K526" i="7"/>
  <c r="H526" i="7"/>
  <c r="M315" i="13"/>
  <c r="S315" i="13"/>
  <c r="AB316" i="13" s="1"/>
  <c r="AY316" i="17" l="1"/>
  <c r="BB316" i="17" s="1"/>
  <c r="AX316" i="18"/>
  <c r="BA316" i="18" s="1"/>
  <c r="L526" i="20"/>
  <c r="G426" i="12" s="1"/>
  <c r="L526" i="19"/>
  <c r="G426" i="15" s="1"/>
  <c r="S316" i="17"/>
  <c r="AB317" i="17" s="1"/>
  <c r="M316" i="17"/>
  <c r="P316" i="17" s="1"/>
  <c r="R316" i="17"/>
  <c r="AA317" i="17" s="1"/>
  <c r="L316" i="17"/>
  <c r="O316" i="17" s="1"/>
  <c r="BR316" i="17"/>
  <c r="BS317" i="17" s="1"/>
  <c r="K316" i="17"/>
  <c r="N316" i="17" s="1"/>
  <c r="Q316" i="17"/>
  <c r="Z317" i="17" s="1"/>
  <c r="R316" i="18"/>
  <c r="AA317" i="18" s="1"/>
  <c r="L316" i="18"/>
  <c r="O316" i="18" s="1"/>
  <c r="S316" i="18"/>
  <c r="AB317" i="18" s="1"/>
  <c r="M316" i="18"/>
  <c r="P316" i="18" s="1"/>
  <c r="AZ316" i="18"/>
  <c r="BC316" i="18" s="1"/>
  <c r="AZ316" i="17"/>
  <c r="BC316" i="17" s="1"/>
  <c r="K316" i="18"/>
  <c r="N316" i="18" s="1"/>
  <c r="BR316" i="18"/>
  <c r="BS317" i="18" s="1"/>
  <c r="Q316" i="18"/>
  <c r="Z317" i="18" s="1"/>
  <c r="AY316" i="18"/>
  <c r="BB316" i="18" s="1"/>
  <c r="AX316" i="17"/>
  <c r="BA316" i="17" s="1"/>
  <c r="BW315" i="13"/>
  <c r="BB315" i="13"/>
  <c r="AU315" i="13"/>
  <c r="AX315" i="13" s="1"/>
  <c r="BO315" i="13"/>
  <c r="BL315" i="13"/>
  <c r="H315" i="13"/>
  <c r="L315" i="13"/>
  <c r="R315" i="13"/>
  <c r="AA316" i="13" s="1"/>
  <c r="L526" i="7"/>
  <c r="P315" i="13"/>
  <c r="F527" i="7" l="1"/>
  <c r="F527" i="19"/>
  <c r="BH317" i="18"/>
  <c r="BD316" i="18"/>
  <c r="BH317" i="17"/>
  <c r="G426" i="16"/>
  <c r="H426" i="16" s="1"/>
  <c r="I426" i="16" s="1"/>
  <c r="H426" i="15"/>
  <c r="I426" i="15" s="1"/>
  <c r="BV315" i="13"/>
  <c r="BA315" i="13"/>
  <c r="BD315" i="13" s="1"/>
  <c r="BD315" i="17" s="1"/>
  <c r="H426" i="12"/>
  <c r="I426" i="12" s="1"/>
  <c r="AK316" i="13"/>
  <c r="AT316" i="13" s="1"/>
  <c r="O315" i="13"/>
  <c r="BR315" i="13"/>
  <c r="BS316" i="13" s="1"/>
  <c r="Q315" i="13"/>
  <c r="Z316" i="13" s="1"/>
  <c r="F526" i="20" s="1"/>
  <c r="K315" i="13"/>
  <c r="BV316" i="18" l="1"/>
  <c r="AS317" i="18" s="1"/>
  <c r="BW316" i="18"/>
  <c r="AT317" i="18" s="1"/>
  <c r="BU316" i="18"/>
  <c r="AR317" i="18" s="1"/>
  <c r="BV316" i="17"/>
  <c r="AS317" i="17" s="1"/>
  <c r="BW316" i="17"/>
  <c r="AT317" i="17" s="1"/>
  <c r="BU316" i="17"/>
  <c r="AR317" i="17" s="1"/>
  <c r="J427" i="16"/>
  <c r="J427" i="15"/>
  <c r="BU315" i="13"/>
  <c r="J427" i="12"/>
  <c r="AW316" i="13"/>
  <c r="AZ316" i="13" s="1"/>
  <c r="AJ316" i="13"/>
  <c r="AS316" i="13" s="1"/>
  <c r="N315" i="13"/>
  <c r="BQ316" i="13"/>
  <c r="BN316" i="13"/>
  <c r="J316" i="13"/>
  <c r="BH316" i="13"/>
  <c r="J527" i="20" l="1"/>
  <c r="H527" i="20"/>
  <c r="I527" i="20"/>
  <c r="G527" i="20"/>
  <c r="K527" i="20"/>
  <c r="K527" i="19"/>
  <c r="G527" i="19"/>
  <c r="J527" i="19"/>
  <c r="I527" i="19"/>
  <c r="H527" i="19"/>
  <c r="J317" i="17"/>
  <c r="AW317" i="17"/>
  <c r="AK318" i="17" s="1"/>
  <c r="BN317" i="17"/>
  <c r="BQ317" i="17"/>
  <c r="H317" i="18"/>
  <c r="AU317" i="18"/>
  <c r="AI318" i="18" s="1"/>
  <c r="BL317" i="18"/>
  <c r="BO317" i="18"/>
  <c r="AW317" i="18"/>
  <c r="AK318" i="18" s="1"/>
  <c r="J317" i="18"/>
  <c r="BN317" i="18"/>
  <c r="BQ317" i="18"/>
  <c r="AV317" i="18"/>
  <c r="AJ318" i="18" s="1"/>
  <c r="I317" i="18"/>
  <c r="BM317" i="18"/>
  <c r="BP317" i="18"/>
  <c r="AU317" i="17"/>
  <c r="AI318" i="17" s="1"/>
  <c r="BO317" i="17"/>
  <c r="H317" i="17"/>
  <c r="BL317" i="17"/>
  <c r="BP317" i="17"/>
  <c r="BM317" i="17"/>
  <c r="I317" i="17"/>
  <c r="AV317" i="17"/>
  <c r="AJ318" i="17" s="1"/>
  <c r="BC316" i="13"/>
  <c r="AV316" i="13"/>
  <c r="AY316" i="13" s="1"/>
  <c r="AI316" i="13"/>
  <c r="AR316" i="13" s="1"/>
  <c r="BM316" i="13"/>
  <c r="I316" i="13"/>
  <c r="BP316" i="13"/>
  <c r="M316" i="13"/>
  <c r="S316" i="13"/>
  <c r="AB317" i="13" s="1"/>
  <c r="J527" i="7"/>
  <c r="I527" i="7"/>
  <c r="G527" i="7"/>
  <c r="K527" i="7"/>
  <c r="H527" i="7"/>
  <c r="AZ317" i="17" l="1"/>
  <c r="BC317" i="17" s="1"/>
  <c r="AX317" i="17"/>
  <c r="BA317" i="17" s="1"/>
  <c r="AZ317" i="18"/>
  <c r="BC317" i="18" s="1"/>
  <c r="L527" i="19"/>
  <c r="G427" i="15" s="1"/>
  <c r="L527" i="20"/>
  <c r="G427" i="12" s="1"/>
  <c r="AY317" i="18"/>
  <c r="BB317" i="18" s="1"/>
  <c r="R317" i="17"/>
  <c r="AA318" i="17" s="1"/>
  <c r="L317" i="17"/>
  <c r="O317" i="17" s="1"/>
  <c r="M317" i="18"/>
  <c r="P317" i="18" s="1"/>
  <c r="S317" i="18"/>
  <c r="AB318" i="18" s="1"/>
  <c r="M317" i="17"/>
  <c r="P317" i="17" s="1"/>
  <c r="S317" i="17"/>
  <c r="AB318" i="17" s="1"/>
  <c r="R317" i="18"/>
  <c r="AA318" i="18" s="1"/>
  <c r="L317" i="18"/>
  <c r="O317" i="18" s="1"/>
  <c r="K317" i="18"/>
  <c r="N317" i="18" s="1"/>
  <c r="Q317" i="18"/>
  <c r="Z318" i="18" s="1"/>
  <c r="BR317" i="18"/>
  <c r="BS318" i="18" s="1"/>
  <c r="AY317" i="17"/>
  <c r="BB317" i="17" s="1"/>
  <c r="AX317" i="18"/>
  <c r="BA317" i="18" s="1"/>
  <c r="Q317" i="17"/>
  <c r="Z318" i="17" s="1"/>
  <c r="K317" i="17"/>
  <c r="N317" i="17" s="1"/>
  <c r="BR317" i="17"/>
  <c r="BS318" i="17" s="1"/>
  <c r="BW316" i="13"/>
  <c r="BB316" i="13"/>
  <c r="AU316" i="13"/>
  <c r="AX316" i="13" s="1"/>
  <c r="P316" i="13"/>
  <c r="L527" i="7"/>
  <c r="L316" i="13"/>
  <c r="R316" i="13"/>
  <c r="AA317" i="13" s="1"/>
  <c r="H316" i="13"/>
  <c r="BO316" i="13"/>
  <c r="BL316" i="13"/>
  <c r="F528" i="7" l="1"/>
  <c r="F528" i="19"/>
  <c r="BD317" i="18"/>
  <c r="BH318" i="18"/>
  <c r="BH318" i="17"/>
  <c r="H427" i="12"/>
  <c r="I427" i="12" s="1"/>
  <c r="G427" i="16"/>
  <c r="H427" i="16" s="1"/>
  <c r="I427" i="16" s="1"/>
  <c r="H427" i="15"/>
  <c r="I427" i="15" s="1"/>
  <c r="BV316" i="13"/>
  <c r="BA316" i="13"/>
  <c r="BD316" i="13" s="1"/>
  <c r="BD316" i="17" s="1"/>
  <c r="AK317" i="13"/>
  <c r="AT317" i="13" s="1"/>
  <c r="Q316" i="13"/>
  <c r="Z317" i="13" s="1"/>
  <c r="F527" i="20" s="1"/>
  <c r="BR316" i="13"/>
  <c r="BS317" i="13" s="1"/>
  <c r="K316" i="13"/>
  <c r="O316" i="13"/>
  <c r="BW317" i="18" l="1"/>
  <c r="AT318" i="18" s="1"/>
  <c r="BU317" i="18"/>
  <c r="AR318" i="18" s="1"/>
  <c r="BV317" i="18"/>
  <c r="AS318" i="18" s="1"/>
  <c r="BW317" i="17"/>
  <c r="AT318" i="17" s="1"/>
  <c r="BU317" i="17"/>
  <c r="AR318" i="17" s="1"/>
  <c r="BV317" i="17"/>
  <c r="AS318" i="17" s="1"/>
  <c r="J428" i="16"/>
  <c r="J428" i="15"/>
  <c r="BU316" i="13"/>
  <c r="J428" i="12"/>
  <c r="AW317" i="13"/>
  <c r="AZ317" i="13" s="1"/>
  <c r="AJ317" i="13"/>
  <c r="AS317" i="13" s="1"/>
  <c r="BN317" i="13"/>
  <c r="BQ317" i="13"/>
  <c r="J317" i="13"/>
  <c r="N316" i="13"/>
  <c r="BH317" i="13"/>
  <c r="J528" i="20" l="1"/>
  <c r="K528" i="20"/>
  <c r="G528" i="20"/>
  <c r="H528" i="20"/>
  <c r="I528" i="20"/>
  <c r="G528" i="19"/>
  <c r="K528" i="19"/>
  <c r="I528" i="19"/>
  <c r="H528" i="19"/>
  <c r="J528" i="19"/>
  <c r="J318" i="18"/>
  <c r="BN318" i="18"/>
  <c r="BQ318" i="18"/>
  <c r="AW318" i="18"/>
  <c r="AK319" i="18" s="1"/>
  <c r="H318" i="18"/>
  <c r="AU318" i="18"/>
  <c r="AI319" i="18" s="1"/>
  <c r="BO318" i="18"/>
  <c r="BL318" i="18"/>
  <c r="J318" i="17"/>
  <c r="AW318" i="17"/>
  <c r="AK319" i="17" s="1"/>
  <c r="BQ318" i="17"/>
  <c r="BN318" i="17"/>
  <c r="AU318" i="17"/>
  <c r="AI319" i="17" s="1"/>
  <c r="BL318" i="17"/>
  <c r="H318" i="17"/>
  <c r="BO318" i="17"/>
  <c r="AV318" i="17"/>
  <c r="AJ319" i="17" s="1"/>
  <c r="BP318" i="17"/>
  <c r="I318" i="17"/>
  <c r="BM318" i="17"/>
  <c r="BP318" i="18"/>
  <c r="BM318" i="18"/>
  <c r="AV318" i="18"/>
  <c r="AJ319" i="18" s="1"/>
  <c r="I318" i="18"/>
  <c r="BC317" i="13"/>
  <c r="AV317" i="13"/>
  <c r="AY317" i="13" s="1"/>
  <c r="AI317" i="13"/>
  <c r="AR317" i="13" s="1"/>
  <c r="BP317" i="13"/>
  <c r="BM317" i="13"/>
  <c r="I317" i="13"/>
  <c r="K528" i="7"/>
  <c r="H528" i="7"/>
  <c r="G528" i="7"/>
  <c r="J528" i="7"/>
  <c r="I528" i="7"/>
  <c r="M317" i="13"/>
  <c r="S317" i="13"/>
  <c r="AB318" i="13" s="1"/>
  <c r="AX318" i="18" l="1"/>
  <c r="BA318" i="18" s="1"/>
  <c r="AZ318" i="17"/>
  <c r="BC318" i="17" s="1"/>
  <c r="L528" i="19"/>
  <c r="G428" i="15" s="1"/>
  <c r="L528" i="20"/>
  <c r="G428" i="12" s="1"/>
  <c r="AX318" i="17"/>
  <c r="BA318" i="17" s="1"/>
  <c r="BR318" i="18"/>
  <c r="BS319" i="18" s="1"/>
  <c r="K318" i="18"/>
  <c r="N318" i="18" s="1"/>
  <c r="Q318" i="18"/>
  <c r="Z319" i="18" s="1"/>
  <c r="R318" i="18"/>
  <c r="AA319" i="18" s="1"/>
  <c r="L318" i="18"/>
  <c r="O318" i="18" s="1"/>
  <c r="Q318" i="17"/>
  <c r="Z319" i="17" s="1"/>
  <c r="K318" i="17"/>
  <c r="N318" i="17" s="1"/>
  <c r="BR318" i="17"/>
  <c r="BS319" i="17" s="1"/>
  <c r="M318" i="17"/>
  <c r="P318" i="17" s="1"/>
  <c r="S318" i="17"/>
  <c r="AB319" i="17" s="1"/>
  <c r="AY318" i="17"/>
  <c r="BB318" i="17" s="1"/>
  <c r="S318" i="18"/>
  <c r="AB319" i="18" s="1"/>
  <c r="M318" i="18"/>
  <c r="P318" i="18" s="1"/>
  <c r="L318" i="17"/>
  <c r="O318" i="17" s="1"/>
  <c r="R318" i="17"/>
  <c r="AA319" i="17" s="1"/>
  <c r="AY318" i="18"/>
  <c r="BB318" i="18" s="1"/>
  <c r="AZ318" i="18"/>
  <c r="BC318" i="18" s="1"/>
  <c r="BW317" i="13"/>
  <c r="BB317" i="13"/>
  <c r="AU317" i="13"/>
  <c r="AX317" i="13" s="1"/>
  <c r="P317" i="13"/>
  <c r="BO317" i="13"/>
  <c r="H317" i="13"/>
  <c r="BL317" i="13"/>
  <c r="L528" i="7"/>
  <c r="R317" i="13"/>
  <c r="AA318" i="13" s="1"/>
  <c r="L317" i="13"/>
  <c r="F529" i="7" l="1"/>
  <c r="F529" i="19"/>
  <c r="BD318" i="18"/>
  <c r="BH319" i="18"/>
  <c r="BH319" i="17"/>
  <c r="H428" i="12"/>
  <c r="I428" i="12" s="1"/>
  <c r="H428" i="15"/>
  <c r="I428" i="15" s="1"/>
  <c r="G428" i="16"/>
  <c r="H428" i="16" s="1"/>
  <c r="I428" i="16" s="1"/>
  <c r="BV317" i="13"/>
  <c r="BA317" i="13"/>
  <c r="BD317" i="13" s="1"/>
  <c r="BD317" i="17" s="1"/>
  <c r="AK318" i="13"/>
  <c r="AT318" i="13" s="1"/>
  <c r="O317" i="13"/>
  <c r="K317" i="13"/>
  <c r="Q317" i="13"/>
  <c r="Z318" i="13" s="1"/>
  <c r="F528" i="20" s="1"/>
  <c r="BR317" i="13"/>
  <c r="BS318" i="13" s="1"/>
  <c r="BU318" i="18" l="1"/>
  <c r="AR319" i="18" s="1"/>
  <c r="BV318" i="18"/>
  <c r="AS319" i="18" s="1"/>
  <c r="BW318" i="18"/>
  <c r="AT319" i="18" s="1"/>
  <c r="BU318" i="17"/>
  <c r="AR319" i="17" s="1"/>
  <c r="BV318" i="17"/>
  <c r="AS319" i="17" s="1"/>
  <c r="BW318" i="17"/>
  <c r="AT319" i="17" s="1"/>
  <c r="J429" i="16"/>
  <c r="J429" i="15"/>
  <c r="BU317" i="13"/>
  <c r="J429" i="12"/>
  <c r="AW318" i="13"/>
  <c r="AZ318" i="13" s="1"/>
  <c r="AJ318" i="13"/>
  <c r="AS318" i="13" s="1"/>
  <c r="BN318" i="13"/>
  <c r="J318" i="13"/>
  <c r="BQ318" i="13"/>
  <c r="N317" i="13"/>
  <c r="BH318" i="13"/>
  <c r="G529" i="19" l="1"/>
  <c r="K529" i="19"/>
  <c r="J529" i="19"/>
  <c r="I529" i="19"/>
  <c r="H529" i="19"/>
  <c r="J529" i="20"/>
  <c r="I529" i="20"/>
  <c r="H529" i="20"/>
  <c r="K529" i="20"/>
  <c r="G529" i="20"/>
  <c r="BO319" i="18"/>
  <c r="AU319" i="18"/>
  <c r="AI320" i="18" s="1"/>
  <c r="H319" i="18"/>
  <c r="BL319" i="18"/>
  <c r="BQ319" i="17"/>
  <c r="AW319" i="17"/>
  <c r="AK320" i="17" s="1"/>
  <c r="J319" i="17"/>
  <c r="BN319" i="17"/>
  <c r="AU319" i="17"/>
  <c r="AI320" i="17" s="1"/>
  <c r="BL319" i="17"/>
  <c r="BO319" i="17"/>
  <c r="H319" i="17"/>
  <c r="BP319" i="18"/>
  <c r="I319" i="18"/>
  <c r="AV319" i="18"/>
  <c r="AJ320" i="18" s="1"/>
  <c r="BM319" i="18"/>
  <c r="BN319" i="18"/>
  <c r="AW319" i="18"/>
  <c r="AK320" i="18" s="1"/>
  <c r="BQ319" i="18"/>
  <c r="J319" i="18"/>
  <c r="BM319" i="17"/>
  <c r="BP319" i="17"/>
  <c r="AV319" i="17"/>
  <c r="AJ320" i="17" s="1"/>
  <c r="I319" i="17"/>
  <c r="BC318" i="13"/>
  <c r="AV318" i="13"/>
  <c r="AY318" i="13" s="1"/>
  <c r="AI318" i="13"/>
  <c r="AR318" i="13" s="1"/>
  <c r="BM318" i="13"/>
  <c r="BP318" i="13"/>
  <c r="I318" i="13"/>
  <c r="S318" i="13"/>
  <c r="AB319" i="13" s="1"/>
  <c r="M318" i="13"/>
  <c r="H529" i="7"/>
  <c r="I529" i="7"/>
  <c r="G529" i="7"/>
  <c r="K529" i="7"/>
  <c r="J529" i="7"/>
  <c r="AZ319" i="17" l="1"/>
  <c r="BC319" i="17" s="1"/>
  <c r="AY319" i="17"/>
  <c r="BB319" i="17" s="1"/>
  <c r="L529" i="19"/>
  <c r="G429" i="15" s="1"/>
  <c r="L529" i="20"/>
  <c r="G429" i="12" s="1"/>
  <c r="R319" i="17"/>
  <c r="AA320" i="17" s="1"/>
  <c r="L319" i="17"/>
  <c r="O319" i="17" s="1"/>
  <c r="S319" i="18"/>
  <c r="AB320" i="18" s="1"/>
  <c r="M319" i="18"/>
  <c r="P319" i="18" s="1"/>
  <c r="R319" i="18"/>
  <c r="AA320" i="18" s="1"/>
  <c r="L319" i="18"/>
  <c r="O319" i="18" s="1"/>
  <c r="AZ319" i="18"/>
  <c r="BC319" i="18" s="1"/>
  <c r="AX319" i="18"/>
  <c r="BA319" i="18" s="1"/>
  <c r="Q319" i="17"/>
  <c r="Z320" i="17" s="1"/>
  <c r="K319" i="17"/>
  <c r="N319" i="17" s="1"/>
  <c r="BR319" i="17"/>
  <c r="BS320" i="17" s="1"/>
  <c r="BR319" i="18"/>
  <c r="BS320" i="18" s="1"/>
  <c r="K319" i="18"/>
  <c r="N319" i="18" s="1"/>
  <c r="Q319" i="18"/>
  <c r="Z320" i="18" s="1"/>
  <c r="M319" i="17"/>
  <c r="P319" i="17" s="1"/>
  <c r="S319" i="17"/>
  <c r="AB320" i="17" s="1"/>
  <c r="AY319" i="18"/>
  <c r="BB319" i="18" s="1"/>
  <c r="AX319" i="17"/>
  <c r="BA319" i="17" s="1"/>
  <c r="BW318" i="13"/>
  <c r="BB318" i="13"/>
  <c r="AU318" i="13"/>
  <c r="AX318" i="13" s="1"/>
  <c r="BL318" i="13"/>
  <c r="BO318" i="13"/>
  <c r="H318" i="13"/>
  <c r="L529" i="7"/>
  <c r="P318" i="13"/>
  <c r="L318" i="13"/>
  <c r="R318" i="13"/>
  <c r="AA319" i="13" s="1"/>
  <c r="F530" i="7" l="1"/>
  <c r="F530" i="19"/>
  <c r="BH320" i="17"/>
  <c r="BH320" i="18"/>
  <c r="BD319" i="18"/>
  <c r="G429" i="16"/>
  <c r="H429" i="16" s="1"/>
  <c r="I429" i="16" s="1"/>
  <c r="H429" i="15"/>
  <c r="I429" i="15" s="1"/>
  <c r="BV318" i="13"/>
  <c r="H429" i="12"/>
  <c r="I429" i="12" s="1"/>
  <c r="BA318" i="13"/>
  <c r="BD318" i="13" s="1"/>
  <c r="BD318" i="17" s="1"/>
  <c r="AK319" i="13"/>
  <c r="AT319" i="13" s="1"/>
  <c r="O318" i="13"/>
  <c r="Q318" i="13"/>
  <c r="Z319" i="13" s="1"/>
  <c r="F529" i="20" s="1"/>
  <c r="BR318" i="13"/>
  <c r="BS319" i="13" s="1"/>
  <c r="K318" i="13"/>
  <c r="BU319" i="18" l="1"/>
  <c r="AR320" i="18" s="1"/>
  <c r="BV319" i="18"/>
  <c r="AS320" i="18" s="1"/>
  <c r="BW319" i="18"/>
  <c r="AT320" i="18" s="1"/>
  <c r="BU319" i="17"/>
  <c r="AR320" i="17" s="1"/>
  <c r="BV319" i="17"/>
  <c r="AS320" i="17" s="1"/>
  <c r="BW319" i="17"/>
  <c r="AT320" i="17" s="1"/>
  <c r="J430" i="16"/>
  <c r="J430" i="15"/>
  <c r="BU318" i="13"/>
  <c r="J430" i="12"/>
  <c r="AW319" i="13"/>
  <c r="AZ319" i="13" s="1"/>
  <c r="AJ319" i="13"/>
  <c r="AS319" i="13" s="1"/>
  <c r="BH319" i="13"/>
  <c r="N318" i="13"/>
  <c r="BQ319" i="13"/>
  <c r="BN319" i="13"/>
  <c r="J319" i="13"/>
  <c r="K530" i="19" l="1"/>
  <c r="J530" i="19"/>
  <c r="H530" i="19"/>
  <c r="G530" i="19"/>
  <c r="I530" i="19"/>
  <c r="H530" i="20"/>
  <c r="I530" i="20"/>
  <c r="K530" i="20"/>
  <c r="J530" i="20"/>
  <c r="G530" i="20"/>
  <c r="H320" i="18"/>
  <c r="BL320" i="18"/>
  <c r="AU320" i="18"/>
  <c r="AI321" i="18" s="1"/>
  <c r="BO320" i="18"/>
  <c r="BN320" i="18"/>
  <c r="BQ320" i="18"/>
  <c r="J320" i="18"/>
  <c r="AW320" i="18"/>
  <c r="AK321" i="18" s="1"/>
  <c r="BO320" i="17"/>
  <c r="H320" i="17"/>
  <c r="BL320" i="17"/>
  <c r="AU320" i="17"/>
  <c r="AI321" i="17" s="1"/>
  <c r="BM320" i="17"/>
  <c r="BP320" i="17"/>
  <c r="AV320" i="17"/>
  <c r="AJ321" i="17" s="1"/>
  <c r="I320" i="17"/>
  <c r="J320" i="17"/>
  <c r="BQ320" i="17"/>
  <c r="AW320" i="17"/>
  <c r="AK321" i="17" s="1"/>
  <c r="BN320" i="17"/>
  <c r="AV320" i="18"/>
  <c r="AJ321" i="18" s="1"/>
  <c r="I320" i="18"/>
  <c r="BM320" i="18"/>
  <c r="BP320" i="18"/>
  <c r="BC319" i="13"/>
  <c r="AV319" i="13"/>
  <c r="AY319" i="13" s="1"/>
  <c r="AI319" i="13"/>
  <c r="AR319" i="13" s="1"/>
  <c r="M319" i="13"/>
  <c r="S319" i="13"/>
  <c r="AB320" i="13" s="1"/>
  <c r="J530" i="7"/>
  <c r="I530" i="7"/>
  <c r="G530" i="7"/>
  <c r="K530" i="7"/>
  <c r="H530" i="7"/>
  <c r="BP319" i="13"/>
  <c r="BM319" i="13"/>
  <c r="I319" i="13"/>
  <c r="AX320" i="17" l="1"/>
  <c r="BA320" i="17" s="1"/>
  <c r="L530" i="19"/>
  <c r="G430" i="15" s="1"/>
  <c r="L530" i="20"/>
  <c r="G430" i="12" s="1"/>
  <c r="AZ320" i="17"/>
  <c r="BC320" i="17" s="1"/>
  <c r="S320" i="17"/>
  <c r="AB321" i="17" s="1"/>
  <c r="M320" i="17"/>
  <c r="P320" i="17" s="1"/>
  <c r="BR320" i="18"/>
  <c r="BS321" i="18" s="1"/>
  <c r="Q320" i="18"/>
  <c r="Z321" i="18" s="1"/>
  <c r="K320" i="18"/>
  <c r="N320" i="18" s="1"/>
  <c r="AX320" i="18"/>
  <c r="BA320" i="18" s="1"/>
  <c r="R320" i="17"/>
  <c r="AA321" i="17" s="1"/>
  <c r="L320" i="17"/>
  <c r="O320" i="17" s="1"/>
  <c r="AY320" i="18"/>
  <c r="BB320" i="18" s="1"/>
  <c r="AZ320" i="18"/>
  <c r="BC320" i="18" s="1"/>
  <c r="R320" i="18"/>
  <c r="AA321" i="18" s="1"/>
  <c r="L320" i="18"/>
  <c r="O320" i="18" s="1"/>
  <c r="Q320" i="17"/>
  <c r="Z321" i="17" s="1"/>
  <c r="BR320" i="17"/>
  <c r="BS321" i="17" s="1"/>
  <c r="K320" i="17"/>
  <c r="N320" i="17" s="1"/>
  <c r="M320" i="18"/>
  <c r="P320" i="18" s="1"/>
  <c r="S320" i="18"/>
  <c r="AB321" i="18" s="1"/>
  <c r="AY320" i="17"/>
  <c r="BB320" i="17" s="1"/>
  <c r="BW319" i="13"/>
  <c r="BB319" i="13"/>
  <c r="AU319" i="13"/>
  <c r="AX319" i="13" s="1"/>
  <c r="L319" i="13"/>
  <c r="R319" i="13"/>
  <c r="AA320" i="13" s="1"/>
  <c r="P319" i="13"/>
  <c r="H319" i="13"/>
  <c r="BL319" i="13"/>
  <c r="BO319" i="13"/>
  <c r="L530" i="7"/>
  <c r="F531" i="7" l="1"/>
  <c r="F531" i="19"/>
  <c r="BH321" i="17"/>
  <c r="BD320" i="18"/>
  <c r="BH321" i="18"/>
  <c r="H430" i="12"/>
  <c r="I430" i="12" s="1"/>
  <c r="G430" i="16"/>
  <c r="H430" i="16" s="1"/>
  <c r="I430" i="16" s="1"/>
  <c r="H430" i="15"/>
  <c r="I430" i="15" s="1"/>
  <c r="BV319" i="13"/>
  <c r="BA319" i="13"/>
  <c r="BD319" i="13" s="1"/>
  <c r="BD319" i="17" s="1"/>
  <c r="AK320" i="13"/>
  <c r="AT320" i="13" s="1"/>
  <c r="K319" i="13"/>
  <c r="BR319" i="13"/>
  <c r="BS320" i="13" s="1"/>
  <c r="Q319" i="13"/>
  <c r="Z320" i="13" s="1"/>
  <c r="F530" i="20" s="1"/>
  <c r="O319" i="13"/>
  <c r="BV320" i="18" l="1"/>
  <c r="AS321" i="18" s="1"/>
  <c r="BW320" i="18"/>
  <c r="AT321" i="18" s="1"/>
  <c r="BU320" i="18"/>
  <c r="AR321" i="18" s="1"/>
  <c r="BV320" i="17"/>
  <c r="AS321" i="17" s="1"/>
  <c r="BW320" i="17"/>
  <c r="AT321" i="17" s="1"/>
  <c r="BU320" i="17"/>
  <c r="AR321" i="17" s="1"/>
  <c r="J431" i="15"/>
  <c r="J431" i="16"/>
  <c r="BU319" i="13"/>
  <c r="J431" i="12"/>
  <c r="AW320" i="13"/>
  <c r="AZ320" i="13" s="1"/>
  <c r="AJ320" i="13"/>
  <c r="AS320" i="13" s="1"/>
  <c r="BH320" i="13"/>
  <c r="BQ320" i="13"/>
  <c r="J320" i="13"/>
  <c r="BN320" i="13"/>
  <c r="N319" i="13"/>
  <c r="G531" i="20" l="1"/>
  <c r="H531" i="20"/>
  <c r="K531" i="20"/>
  <c r="J531" i="20"/>
  <c r="I531" i="20"/>
  <c r="K531" i="19"/>
  <c r="J531" i="19"/>
  <c r="I531" i="19"/>
  <c r="G531" i="19"/>
  <c r="H531" i="19"/>
  <c r="BL321" i="17"/>
  <c r="BO321" i="17"/>
  <c r="AU321" i="17"/>
  <c r="AI322" i="17" s="1"/>
  <c r="H321" i="17"/>
  <c r="AU321" i="18"/>
  <c r="AI322" i="18" s="1"/>
  <c r="BO321" i="18"/>
  <c r="H321" i="18"/>
  <c r="BL321" i="18"/>
  <c r="AW321" i="18"/>
  <c r="AK322" i="18" s="1"/>
  <c r="J321" i="18"/>
  <c r="BN321" i="18"/>
  <c r="BQ321" i="18"/>
  <c r="BQ321" i="17"/>
  <c r="J321" i="17"/>
  <c r="AW321" i="17"/>
  <c r="AK322" i="17" s="1"/>
  <c r="BN321" i="17"/>
  <c r="AV321" i="18"/>
  <c r="AJ322" i="18" s="1"/>
  <c r="I321" i="18"/>
  <c r="BM321" i="18"/>
  <c r="BP321" i="18"/>
  <c r="BP321" i="17"/>
  <c r="I321" i="17"/>
  <c r="AV321" i="17"/>
  <c r="AJ322" i="17" s="1"/>
  <c r="BM321" i="17"/>
  <c r="BC320" i="13"/>
  <c r="AV320" i="13"/>
  <c r="AY320" i="13" s="1"/>
  <c r="AI320" i="13"/>
  <c r="AR320" i="13" s="1"/>
  <c r="G531" i="7"/>
  <c r="J531" i="7"/>
  <c r="H531" i="7"/>
  <c r="I531" i="7"/>
  <c r="K531" i="7"/>
  <c r="M320" i="13"/>
  <c r="S320" i="13"/>
  <c r="AB321" i="13" s="1"/>
  <c r="BM320" i="13"/>
  <c r="I320" i="13"/>
  <c r="BP320" i="13"/>
  <c r="AY321" i="18" l="1"/>
  <c r="BB321" i="18" s="1"/>
  <c r="AX321" i="18"/>
  <c r="BA321" i="18" s="1"/>
  <c r="AY321" i="17"/>
  <c r="BB321" i="17" s="1"/>
  <c r="AX321" i="17"/>
  <c r="BA321" i="17" s="1"/>
  <c r="AZ321" i="18"/>
  <c r="BC321" i="18" s="1"/>
  <c r="L531" i="20"/>
  <c r="G431" i="12" s="1"/>
  <c r="L531" i="19"/>
  <c r="G431" i="15" s="1"/>
  <c r="M321" i="17"/>
  <c r="P321" i="17" s="1"/>
  <c r="S321" i="17"/>
  <c r="AB322" i="17" s="1"/>
  <c r="R321" i="18"/>
  <c r="AA322" i="18" s="1"/>
  <c r="L321" i="18"/>
  <c r="O321" i="18" s="1"/>
  <c r="R321" i="17"/>
  <c r="AA322" i="17" s="1"/>
  <c r="L321" i="17"/>
  <c r="O321" i="17" s="1"/>
  <c r="S321" i="18"/>
  <c r="AB322" i="18" s="1"/>
  <c r="M321" i="18"/>
  <c r="P321" i="18" s="1"/>
  <c r="Q321" i="18"/>
  <c r="Z322" i="18" s="1"/>
  <c r="K321" i="18"/>
  <c r="N321" i="18" s="1"/>
  <c r="BR321" i="18"/>
  <c r="BS322" i="18" s="1"/>
  <c r="Q321" i="17"/>
  <c r="Z322" i="17" s="1"/>
  <c r="K321" i="17"/>
  <c r="N321" i="17" s="1"/>
  <c r="BR321" i="17"/>
  <c r="BS322" i="17" s="1"/>
  <c r="AZ321" i="17"/>
  <c r="BC321" i="17" s="1"/>
  <c r="BW320" i="13"/>
  <c r="BB320" i="13"/>
  <c r="AU320" i="13"/>
  <c r="AX320" i="13" s="1"/>
  <c r="L320" i="13"/>
  <c r="R320" i="13"/>
  <c r="AA321" i="13" s="1"/>
  <c r="BO320" i="13"/>
  <c r="H320" i="13"/>
  <c r="BL320" i="13"/>
  <c r="P320" i="13"/>
  <c r="L531" i="7"/>
  <c r="F532" i="19" l="1"/>
  <c r="F532" i="7"/>
  <c r="BD321" i="18"/>
  <c r="BH322" i="18"/>
  <c r="BH322" i="17"/>
  <c r="H431" i="12"/>
  <c r="I431" i="12" s="1"/>
  <c r="G431" i="16"/>
  <c r="H431" i="16" s="1"/>
  <c r="I431" i="16" s="1"/>
  <c r="H431" i="15"/>
  <c r="I431" i="15" s="1"/>
  <c r="BV320" i="13"/>
  <c r="BA320" i="13"/>
  <c r="BD320" i="13" s="1"/>
  <c r="BD320" i="17" s="1"/>
  <c r="AK321" i="13"/>
  <c r="AT321" i="13" s="1"/>
  <c r="O320" i="13"/>
  <c r="K320" i="13"/>
  <c r="Q320" i="13"/>
  <c r="Z321" i="13" s="1"/>
  <c r="F531" i="20" s="1"/>
  <c r="BR320" i="13"/>
  <c r="BS321" i="13" s="1"/>
  <c r="BW321" i="18" l="1"/>
  <c r="AT322" i="18" s="1"/>
  <c r="BU321" i="18"/>
  <c r="AR322" i="18" s="1"/>
  <c r="BV321" i="18"/>
  <c r="AS322" i="18" s="1"/>
  <c r="BW321" i="17"/>
  <c r="AT322" i="17" s="1"/>
  <c r="BU321" i="17"/>
  <c r="AR322" i="17" s="1"/>
  <c r="BV321" i="17"/>
  <c r="AS322" i="17" s="1"/>
  <c r="J432" i="16"/>
  <c r="J432" i="15"/>
  <c r="BU320" i="13"/>
  <c r="J432" i="12"/>
  <c r="AW321" i="13"/>
  <c r="AZ321" i="13" s="1"/>
  <c r="AJ321" i="13"/>
  <c r="AS321" i="13" s="1"/>
  <c r="N320" i="13"/>
  <c r="BH321" i="13"/>
  <c r="J321" i="13"/>
  <c r="BQ321" i="13"/>
  <c r="BN321" i="13"/>
  <c r="I532" i="19" l="1"/>
  <c r="J532" i="19"/>
  <c r="K532" i="19"/>
  <c r="H532" i="19"/>
  <c r="G532" i="19"/>
  <c r="I532" i="20"/>
  <c r="J532" i="20"/>
  <c r="K532" i="20"/>
  <c r="H532" i="20"/>
  <c r="G532" i="20"/>
  <c r="J322" i="18"/>
  <c r="AW322" i="18"/>
  <c r="AK323" i="18" s="1"/>
  <c r="BN322" i="18"/>
  <c r="BQ322" i="18"/>
  <c r="AU322" i="17"/>
  <c r="AI323" i="17" s="1"/>
  <c r="H322" i="17"/>
  <c r="BO322" i="17"/>
  <c r="BL322" i="17"/>
  <c r="AW322" i="17"/>
  <c r="AK323" i="17" s="1"/>
  <c r="BN322" i="17"/>
  <c r="BQ322" i="17"/>
  <c r="J322" i="17"/>
  <c r="H322" i="18"/>
  <c r="AU322" i="18"/>
  <c r="AI323" i="18" s="1"/>
  <c r="BO322" i="18"/>
  <c r="BL322" i="18"/>
  <c r="I322" i="18"/>
  <c r="BP322" i="18"/>
  <c r="AV322" i="18"/>
  <c r="AJ323" i="18" s="1"/>
  <c r="BM322" i="18"/>
  <c r="I322" i="17"/>
  <c r="BM322" i="17"/>
  <c r="AV322" i="17"/>
  <c r="AJ323" i="17" s="1"/>
  <c r="BP322" i="17"/>
  <c r="BC321" i="13"/>
  <c r="AV321" i="13"/>
  <c r="AY321" i="13" s="1"/>
  <c r="AI321" i="13"/>
  <c r="AR321" i="13" s="1"/>
  <c r="M321" i="13"/>
  <c r="S321" i="13"/>
  <c r="AB322" i="13" s="1"/>
  <c r="I321" i="13"/>
  <c r="BM321" i="13"/>
  <c r="BP321" i="13"/>
  <c r="J532" i="7"/>
  <c r="K532" i="7"/>
  <c r="G532" i="7"/>
  <c r="H532" i="7"/>
  <c r="I532" i="7"/>
  <c r="AX322" i="17" l="1"/>
  <c r="BA322" i="17" s="1"/>
  <c r="AZ322" i="18"/>
  <c r="BC322" i="18" s="1"/>
  <c r="AZ322" i="17"/>
  <c r="BC322" i="17" s="1"/>
  <c r="L532" i="19"/>
  <c r="G432" i="15" s="1"/>
  <c r="L532" i="20"/>
  <c r="G432" i="12" s="1"/>
  <c r="AY322" i="17"/>
  <c r="BB322" i="17" s="1"/>
  <c r="L322" i="17"/>
  <c r="O322" i="17" s="1"/>
  <c r="R322" i="17"/>
  <c r="AA323" i="17" s="1"/>
  <c r="S322" i="17"/>
  <c r="AB323" i="17" s="1"/>
  <c r="M322" i="17"/>
  <c r="P322" i="17" s="1"/>
  <c r="S322" i="18"/>
  <c r="AB323" i="18" s="1"/>
  <c r="M322" i="18"/>
  <c r="P322" i="18" s="1"/>
  <c r="Q322" i="17"/>
  <c r="Z323" i="17" s="1"/>
  <c r="K322" i="17"/>
  <c r="N322" i="17" s="1"/>
  <c r="BR322" i="17"/>
  <c r="BS323" i="17" s="1"/>
  <c r="L322" i="18"/>
  <c r="O322" i="18" s="1"/>
  <c r="R322" i="18"/>
  <c r="AA323" i="18" s="1"/>
  <c r="BR322" i="18"/>
  <c r="BS323" i="18" s="1"/>
  <c r="K322" i="18"/>
  <c r="N322" i="18" s="1"/>
  <c r="Q322" i="18"/>
  <c r="Z323" i="18" s="1"/>
  <c r="AY322" i="18"/>
  <c r="BB322" i="18" s="1"/>
  <c r="AX322" i="18"/>
  <c r="BA322" i="18" s="1"/>
  <c r="BW321" i="13"/>
  <c r="BB321" i="13"/>
  <c r="AU321" i="13"/>
  <c r="AX321" i="13" s="1"/>
  <c r="R321" i="13"/>
  <c r="AA322" i="13" s="1"/>
  <c r="L321" i="13"/>
  <c r="L532" i="7"/>
  <c r="P321" i="13"/>
  <c r="BL321" i="13"/>
  <c r="H321" i="13"/>
  <c r="BO321" i="13"/>
  <c r="F533" i="7" l="1"/>
  <c r="F533" i="19"/>
  <c r="BH323" i="17"/>
  <c r="BD322" i="18"/>
  <c r="BH323" i="18"/>
  <c r="H432" i="12"/>
  <c r="I432" i="12" s="1"/>
  <c r="H432" i="15"/>
  <c r="I432" i="15" s="1"/>
  <c r="G432" i="16"/>
  <c r="H432" i="16" s="1"/>
  <c r="I432" i="16" s="1"/>
  <c r="BV321" i="13"/>
  <c r="BA321" i="13"/>
  <c r="BD321" i="13" s="1"/>
  <c r="BD321" i="17" s="1"/>
  <c r="AK322" i="13"/>
  <c r="AT322" i="13" s="1"/>
  <c r="Q321" i="13"/>
  <c r="Z322" i="13" s="1"/>
  <c r="F532" i="20" s="1"/>
  <c r="K321" i="13"/>
  <c r="BR321" i="13"/>
  <c r="BS322" i="13" s="1"/>
  <c r="O321" i="13"/>
  <c r="BU322" i="18" l="1"/>
  <c r="AR323" i="18" s="1"/>
  <c r="BV322" i="18"/>
  <c r="AS323" i="18" s="1"/>
  <c r="BW322" i="18"/>
  <c r="AT323" i="18" s="1"/>
  <c r="BU322" i="17"/>
  <c r="AR323" i="17" s="1"/>
  <c r="BV322" i="17"/>
  <c r="AS323" i="17" s="1"/>
  <c r="BW322" i="17"/>
  <c r="AT323" i="17" s="1"/>
  <c r="J433" i="15"/>
  <c r="J433" i="16"/>
  <c r="BU321" i="13"/>
  <c r="J433" i="12"/>
  <c r="AW322" i="13"/>
  <c r="AZ322" i="13" s="1"/>
  <c r="AJ322" i="13"/>
  <c r="AS322" i="13" s="1"/>
  <c r="BH322" i="13"/>
  <c r="N321" i="13"/>
  <c r="J322" i="13"/>
  <c r="BQ322" i="13"/>
  <c r="BN322" i="13"/>
  <c r="J533" i="19" l="1"/>
  <c r="I533" i="19"/>
  <c r="K533" i="19"/>
  <c r="H533" i="19"/>
  <c r="G533" i="19"/>
  <c r="K533" i="20"/>
  <c r="I533" i="20"/>
  <c r="H533" i="20"/>
  <c r="J533" i="20"/>
  <c r="G533" i="20"/>
  <c r="AU323" i="18"/>
  <c r="AI324" i="18" s="1"/>
  <c r="H323" i="18"/>
  <c r="BO323" i="18"/>
  <c r="BL323" i="18"/>
  <c r="BO323" i="17"/>
  <c r="H323" i="17"/>
  <c r="BL323" i="17"/>
  <c r="AU323" i="17"/>
  <c r="AI324" i="17" s="1"/>
  <c r="J323" i="17"/>
  <c r="BN323" i="17"/>
  <c r="BQ323" i="17"/>
  <c r="AW323" i="17"/>
  <c r="AK324" i="17" s="1"/>
  <c r="AV323" i="17"/>
  <c r="AJ324" i="17" s="1"/>
  <c r="BM323" i="17"/>
  <c r="BP323" i="17"/>
  <c r="I323" i="17"/>
  <c r="J323" i="18"/>
  <c r="AW323" i="18"/>
  <c r="AK324" i="18" s="1"/>
  <c r="BN323" i="18"/>
  <c r="BQ323" i="18"/>
  <c r="AV323" i="18"/>
  <c r="AJ324" i="18" s="1"/>
  <c r="BM323" i="18"/>
  <c r="BP323" i="18"/>
  <c r="I323" i="18"/>
  <c r="BC322" i="13"/>
  <c r="AV322" i="13"/>
  <c r="AY322" i="13" s="1"/>
  <c r="AI322" i="13"/>
  <c r="AR322" i="13" s="1"/>
  <c r="H533" i="7"/>
  <c r="K533" i="7"/>
  <c r="G533" i="7"/>
  <c r="I533" i="7"/>
  <c r="J533" i="7"/>
  <c r="BM322" i="13"/>
  <c r="BP322" i="13"/>
  <c r="I322" i="13"/>
  <c r="M322" i="13"/>
  <c r="S322" i="13"/>
  <c r="AB323" i="13" s="1"/>
  <c r="AY323" i="18" l="1"/>
  <c r="BB323" i="18" s="1"/>
  <c r="AY323" i="17"/>
  <c r="BB323" i="17" s="1"/>
  <c r="L533" i="19"/>
  <c r="G433" i="15" s="1"/>
  <c r="AZ323" i="17"/>
  <c r="BC323" i="17" s="1"/>
  <c r="L533" i="20"/>
  <c r="G433" i="12" s="1"/>
  <c r="K323" i="18"/>
  <c r="N323" i="18" s="1"/>
  <c r="Q323" i="18"/>
  <c r="Z324" i="18" s="1"/>
  <c r="BR323" i="18"/>
  <c r="BS324" i="18" s="1"/>
  <c r="M323" i="17"/>
  <c r="P323" i="17" s="1"/>
  <c r="S323" i="17"/>
  <c r="AB324" i="17" s="1"/>
  <c r="AX323" i="18"/>
  <c r="BA323" i="18" s="1"/>
  <c r="AX323" i="17"/>
  <c r="BA323" i="17" s="1"/>
  <c r="L323" i="18"/>
  <c r="O323" i="18" s="1"/>
  <c r="R323" i="18"/>
  <c r="AA324" i="18" s="1"/>
  <c r="M323" i="18"/>
  <c r="P323" i="18" s="1"/>
  <c r="S323" i="18"/>
  <c r="AB324" i="18" s="1"/>
  <c r="R323" i="17"/>
  <c r="AA324" i="17" s="1"/>
  <c r="L323" i="17"/>
  <c r="O323" i="17" s="1"/>
  <c r="BR323" i="17"/>
  <c r="BS324" i="17" s="1"/>
  <c r="Q323" i="17"/>
  <c r="Z324" i="17" s="1"/>
  <c r="K323" i="17"/>
  <c r="N323" i="17" s="1"/>
  <c r="AZ323" i="18"/>
  <c r="BC323" i="18" s="1"/>
  <c r="BW322" i="13"/>
  <c r="BB322" i="13"/>
  <c r="AU322" i="13"/>
  <c r="AX322" i="13" s="1"/>
  <c r="P322" i="13"/>
  <c r="BO322" i="13"/>
  <c r="BL322" i="13"/>
  <c r="H322" i="13"/>
  <c r="L322" i="13"/>
  <c r="R322" i="13"/>
  <c r="AA323" i="13" s="1"/>
  <c r="L533" i="7"/>
  <c r="F534" i="7" l="1"/>
  <c r="F534" i="19"/>
  <c r="BD323" i="18"/>
  <c r="BH324" i="18"/>
  <c r="BH324" i="17"/>
  <c r="H433" i="12"/>
  <c r="I433" i="12" s="1"/>
  <c r="G433" i="16"/>
  <c r="H433" i="16" s="1"/>
  <c r="I433" i="16" s="1"/>
  <c r="H433" i="15"/>
  <c r="I433" i="15" s="1"/>
  <c r="BV322" i="13"/>
  <c r="BA322" i="13"/>
  <c r="BD322" i="13" s="1"/>
  <c r="BD322" i="17" s="1"/>
  <c r="AK323" i="13"/>
  <c r="AT323" i="13" s="1"/>
  <c r="O322" i="13"/>
  <c r="BR322" i="13"/>
  <c r="BS323" i="13" s="1"/>
  <c r="Q322" i="13"/>
  <c r="Z323" i="13" s="1"/>
  <c r="F533" i="20" s="1"/>
  <c r="K322" i="13"/>
  <c r="BU323" i="18" l="1"/>
  <c r="AR324" i="18" s="1"/>
  <c r="BV323" i="18"/>
  <c r="AS324" i="18" s="1"/>
  <c r="BW323" i="18"/>
  <c r="AT324" i="18" s="1"/>
  <c r="BU323" i="17"/>
  <c r="AR324" i="17" s="1"/>
  <c r="BV323" i="17"/>
  <c r="AS324" i="17" s="1"/>
  <c r="BW323" i="17"/>
  <c r="AT324" i="17" s="1"/>
  <c r="J434" i="15"/>
  <c r="J434" i="16"/>
  <c r="BU322" i="13"/>
  <c r="J434" i="12"/>
  <c r="AW323" i="13"/>
  <c r="AZ323" i="13" s="1"/>
  <c r="AJ323" i="13"/>
  <c r="AS323" i="13" s="1"/>
  <c r="BQ323" i="13"/>
  <c r="J323" i="13"/>
  <c r="BN323" i="13"/>
  <c r="BH323" i="13"/>
  <c r="N322" i="13"/>
  <c r="I534" i="19" l="1"/>
  <c r="H534" i="19"/>
  <c r="J534" i="19"/>
  <c r="K534" i="19"/>
  <c r="G534" i="19"/>
  <c r="H534" i="20"/>
  <c r="K534" i="20"/>
  <c r="I534" i="20"/>
  <c r="J534" i="20"/>
  <c r="G534" i="20"/>
  <c r="J324" i="18"/>
  <c r="BQ324" i="18"/>
  <c r="AW324" i="18"/>
  <c r="AK325" i="18" s="1"/>
  <c r="BN324" i="18"/>
  <c r="H324" i="17"/>
  <c r="AU324" i="17"/>
  <c r="AI325" i="17" s="1"/>
  <c r="BL324" i="17"/>
  <c r="BO324" i="17"/>
  <c r="BN324" i="17"/>
  <c r="J324" i="17"/>
  <c r="BQ324" i="17"/>
  <c r="AW324" i="17"/>
  <c r="AK325" i="17" s="1"/>
  <c r="AU324" i="18"/>
  <c r="AI325" i="18" s="1"/>
  <c r="BL324" i="18"/>
  <c r="BO324" i="18"/>
  <c r="H324" i="18"/>
  <c r="I324" i="18"/>
  <c r="AV324" i="18"/>
  <c r="AJ325" i="18" s="1"/>
  <c r="BM324" i="18"/>
  <c r="BP324" i="18"/>
  <c r="BM324" i="17"/>
  <c r="BP324" i="17"/>
  <c r="I324" i="17"/>
  <c r="AV324" i="17"/>
  <c r="AJ325" i="17" s="1"/>
  <c r="BC323" i="13"/>
  <c r="AV323" i="13"/>
  <c r="AY323" i="13" s="1"/>
  <c r="AI323" i="13"/>
  <c r="AR323" i="13" s="1"/>
  <c r="G534" i="7"/>
  <c r="I534" i="7"/>
  <c r="H534" i="7"/>
  <c r="K534" i="7"/>
  <c r="J534" i="7"/>
  <c r="S323" i="13"/>
  <c r="AB324" i="13" s="1"/>
  <c r="M323" i="13"/>
  <c r="BP323" i="13"/>
  <c r="BM323" i="13"/>
  <c r="I323" i="13"/>
  <c r="AX324" i="18" l="1"/>
  <c r="BA324" i="18" s="1"/>
  <c r="AZ324" i="18"/>
  <c r="BC324" i="18" s="1"/>
  <c r="AX324" i="17"/>
  <c r="BA324" i="17" s="1"/>
  <c r="L534" i="19"/>
  <c r="G434" i="15" s="1"/>
  <c r="L534" i="20"/>
  <c r="G434" i="12" s="1"/>
  <c r="R324" i="17"/>
  <c r="AA325" i="17" s="1"/>
  <c r="L324" i="17"/>
  <c r="O324" i="17" s="1"/>
  <c r="R324" i="18"/>
  <c r="AA325" i="18" s="1"/>
  <c r="L324" i="18"/>
  <c r="O324" i="18" s="1"/>
  <c r="S324" i="18"/>
  <c r="AB325" i="18" s="1"/>
  <c r="M324" i="18"/>
  <c r="P324" i="18" s="1"/>
  <c r="AY324" i="18"/>
  <c r="BB324" i="18" s="1"/>
  <c r="K324" i="17"/>
  <c r="N324" i="17" s="1"/>
  <c r="Q324" i="17"/>
  <c r="Z325" i="17" s="1"/>
  <c r="BR324" i="17"/>
  <c r="BS325" i="17" s="1"/>
  <c r="AY324" i="17"/>
  <c r="BB324" i="17" s="1"/>
  <c r="AZ324" i="17"/>
  <c r="BC324" i="17" s="1"/>
  <c r="K324" i="18"/>
  <c r="N324" i="18" s="1"/>
  <c r="Q324" i="18"/>
  <c r="Z325" i="18" s="1"/>
  <c r="BR324" i="18"/>
  <c r="BS325" i="18" s="1"/>
  <c r="M324" i="17"/>
  <c r="P324" i="17" s="1"/>
  <c r="S324" i="17"/>
  <c r="AB325" i="17" s="1"/>
  <c r="BW323" i="13"/>
  <c r="BB323" i="13"/>
  <c r="AU323" i="13"/>
  <c r="AX323" i="13" s="1"/>
  <c r="R323" i="13"/>
  <c r="AA324" i="13" s="1"/>
  <c r="L323" i="13"/>
  <c r="P323" i="13"/>
  <c r="BL323" i="13"/>
  <c r="H323" i="13"/>
  <c r="BO323" i="13"/>
  <c r="L534" i="7"/>
  <c r="F535" i="7" l="1"/>
  <c r="F535" i="19"/>
  <c r="BD324" i="18"/>
  <c r="BH325" i="18"/>
  <c r="BH325" i="17"/>
  <c r="G434" i="16"/>
  <c r="H434" i="16" s="1"/>
  <c r="I434" i="16" s="1"/>
  <c r="H434" i="15"/>
  <c r="I434" i="15" s="1"/>
  <c r="BV323" i="13"/>
  <c r="H434" i="12"/>
  <c r="I434" i="12" s="1"/>
  <c r="BA323" i="13"/>
  <c r="BD323" i="13" s="1"/>
  <c r="BD323" i="17" s="1"/>
  <c r="AK324" i="13"/>
  <c r="AT324" i="13" s="1"/>
  <c r="O323" i="13"/>
  <c r="K323" i="13"/>
  <c r="Q323" i="13"/>
  <c r="Z324" i="13" s="1"/>
  <c r="F534" i="20" s="1"/>
  <c r="BR323" i="13"/>
  <c r="BS324" i="13" s="1"/>
  <c r="BV324" i="18" l="1"/>
  <c r="AS325" i="18" s="1"/>
  <c r="BW324" i="18"/>
  <c r="AT325" i="18" s="1"/>
  <c r="BU324" i="18"/>
  <c r="AR325" i="18" s="1"/>
  <c r="BV324" i="17"/>
  <c r="AS325" i="17" s="1"/>
  <c r="BW324" i="17"/>
  <c r="AT325" i="17" s="1"/>
  <c r="BU324" i="17"/>
  <c r="AR325" i="17" s="1"/>
  <c r="J435" i="15"/>
  <c r="J435" i="16"/>
  <c r="BU323" i="13"/>
  <c r="J435" i="12"/>
  <c r="AW324" i="13"/>
  <c r="AZ324" i="13" s="1"/>
  <c r="AJ324" i="13"/>
  <c r="AS324" i="13" s="1"/>
  <c r="BH324" i="13"/>
  <c r="N323" i="13"/>
  <c r="BN324" i="13"/>
  <c r="J324" i="13"/>
  <c r="BQ324" i="13"/>
  <c r="J535" i="19" l="1"/>
  <c r="I535" i="19"/>
  <c r="H535" i="19"/>
  <c r="G535" i="19"/>
  <c r="K535" i="19"/>
  <c r="I535" i="20"/>
  <c r="G535" i="20"/>
  <c r="K535" i="20"/>
  <c r="H535" i="20"/>
  <c r="J535" i="20"/>
  <c r="AU325" i="18"/>
  <c r="AI326" i="18" s="1"/>
  <c r="H325" i="18"/>
  <c r="BL325" i="18"/>
  <c r="BO325" i="18"/>
  <c r="AW325" i="18"/>
  <c r="AK326" i="18" s="1"/>
  <c r="J325" i="18"/>
  <c r="BN325" i="18"/>
  <c r="BQ325" i="18"/>
  <c r="H325" i="17"/>
  <c r="BL325" i="17"/>
  <c r="AU325" i="17"/>
  <c r="AI326" i="17" s="1"/>
  <c r="BO325" i="17"/>
  <c r="BP325" i="17"/>
  <c r="I325" i="17"/>
  <c r="AV325" i="17"/>
  <c r="AJ326" i="17" s="1"/>
  <c r="BM325" i="17"/>
  <c r="AW325" i="17"/>
  <c r="AK326" i="17" s="1"/>
  <c r="J325" i="17"/>
  <c r="BQ325" i="17"/>
  <c r="BN325" i="17"/>
  <c r="AV325" i="18"/>
  <c r="AJ326" i="18" s="1"/>
  <c r="I325" i="18"/>
  <c r="BM325" i="18"/>
  <c r="BP325" i="18"/>
  <c r="BC324" i="13"/>
  <c r="AV324" i="13"/>
  <c r="AY324" i="13" s="1"/>
  <c r="AI324" i="13"/>
  <c r="AR324" i="13" s="1"/>
  <c r="J535" i="7"/>
  <c r="G535" i="7"/>
  <c r="H535" i="7"/>
  <c r="I535" i="7"/>
  <c r="K535" i="7"/>
  <c r="BM324" i="13"/>
  <c r="BP324" i="13"/>
  <c r="I324" i="13"/>
  <c r="M324" i="13"/>
  <c r="S324" i="13"/>
  <c r="AB325" i="13" s="1"/>
  <c r="AZ325" i="18" l="1"/>
  <c r="BC325" i="18" s="1"/>
  <c r="AX325" i="17"/>
  <c r="BA325" i="17" s="1"/>
  <c r="AX325" i="18"/>
  <c r="BA325" i="18" s="1"/>
  <c r="AY325" i="18"/>
  <c r="BB325" i="18" s="1"/>
  <c r="AZ325" i="17"/>
  <c r="BC325" i="17" s="1"/>
  <c r="L535" i="20"/>
  <c r="G435" i="12" s="1"/>
  <c r="L535" i="19"/>
  <c r="G435" i="15" s="1"/>
  <c r="R325" i="18"/>
  <c r="AA326" i="18" s="1"/>
  <c r="L325" i="18"/>
  <c r="O325" i="18" s="1"/>
  <c r="R325" i="17"/>
  <c r="AA326" i="17" s="1"/>
  <c r="L325" i="17"/>
  <c r="O325" i="17" s="1"/>
  <c r="S325" i="17"/>
  <c r="AB326" i="17" s="1"/>
  <c r="M325" i="17"/>
  <c r="P325" i="17" s="1"/>
  <c r="K325" i="18"/>
  <c r="N325" i="18" s="1"/>
  <c r="BR325" i="18"/>
  <c r="BS326" i="18" s="1"/>
  <c r="Q325" i="18"/>
  <c r="Z326" i="18" s="1"/>
  <c r="AY325" i="17"/>
  <c r="BB325" i="17" s="1"/>
  <c r="K325" i="17"/>
  <c r="N325" i="17" s="1"/>
  <c r="Q325" i="17"/>
  <c r="Z326" i="17" s="1"/>
  <c r="BR325" i="17"/>
  <c r="BS326" i="17" s="1"/>
  <c r="S325" i="18"/>
  <c r="AB326" i="18" s="1"/>
  <c r="M325" i="18"/>
  <c r="P325" i="18" s="1"/>
  <c r="BW324" i="13"/>
  <c r="BB324" i="13"/>
  <c r="AU324" i="13"/>
  <c r="AX324" i="13" s="1"/>
  <c r="P324" i="13"/>
  <c r="L535" i="7"/>
  <c r="BO324" i="13"/>
  <c r="H324" i="13"/>
  <c r="BL324" i="13"/>
  <c r="R324" i="13"/>
  <c r="AA325" i="13" s="1"/>
  <c r="L324" i="13"/>
  <c r="F536" i="7" l="1"/>
  <c r="F536" i="19"/>
  <c r="BD325" i="18"/>
  <c r="BH326" i="18"/>
  <c r="BH326" i="17"/>
  <c r="H435" i="12"/>
  <c r="I435" i="12" s="1"/>
  <c r="G435" i="16"/>
  <c r="H435" i="16" s="1"/>
  <c r="I435" i="16" s="1"/>
  <c r="H435" i="15"/>
  <c r="I435" i="15" s="1"/>
  <c r="BV324" i="13"/>
  <c r="BA324" i="13"/>
  <c r="BD324" i="13" s="1"/>
  <c r="BD324" i="17" s="1"/>
  <c r="AK325" i="13"/>
  <c r="AT325" i="13" s="1"/>
  <c r="O324" i="13"/>
  <c r="K324" i="13"/>
  <c r="BR324" i="13"/>
  <c r="BS325" i="13" s="1"/>
  <c r="Q324" i="13"/>
  <c r="Z325" i="13" s="1"/>
  <c r="F535" i="20" s="1"/>
  <c r="BW325" i="18" l="1"/>
  <c r="AT326" i="18" s="1"/>
  <c r="BU325" i="18"/>
  <c r="AR326" i="18" s="1"/>
  <c r="BV325" i="18"/>
  <c r="AS326" i="18" s="1"/>
  <c r="BW325" i="17"/>
  <c r="AT326" i="17" s="1"/>
  <c r="BU325" i="17"/>
  <c r="AR326" i="17" s="1"/>
  <c r="BV325" i="17"/>
  <c r="AS326" i="17" s="1"/>
  <c r="J436" i="15"/>
  <c r="J436" i="16"/>
  <c r="BU324" i="13"/>
  <c r="J436" i="12"/>
  <c r="AW325" i="13"/>
  <c r="AZ325" i="13" s="1"/>
  <c r="AJ325" i="13"/>
  <c r="AS325" i="13" s="1"/>
  <c r="N324" i="13"/>
  <c r="J325" i="13"/>
  <c r="BN325" i="13"/>
  <c r="BQ325" i="13"/>
  <c r="BH325" i="13"/>
  <c r="H536" i="20" l="1"/>
  <c r="K536" i="20"/>
  <c r="I536" i="20"/>
  <c r="G536" i="20"/>
  <c r="J536" i="20"/>
  <c r="G536" i="19"/>
  <c r="K536" i="19"/>
  <c r="H536" i="19"/>
  <c r="I536" i="19"/>
  <c r="J536" i="19"/>
  <c r="H326" i="18"/>
  <c r="BO326" i="18"/>
  <c r="AU326" i="18"/>
  <c r="AI327" i="18" s="1"/>
  <c r="BL326" i="18"/>
  <c r="AW326" i="17"/>
  <c r="AK327" i="17" s="1"/>
  <c r="BN326" i="17"/>
  <c r="J326" i="17"/>
  <c r="BQ326" i="17"/>
  <c r="BL326" i="17"/>
  <c r="BO326" i="17"/>
  <c r="H326" i="17"/>
  <c r="AU326" i="17"/>
  <c r="AI327" i="17" s="1"/>
  <c r="BQ326" i="18"/>
  <c r="J326" i="18"/>
  <c r="AW326" i="18"/>
  <c r="AK327" i="18" s="1"/>
  <c r="BN326" i="18"/>
  <c r="I326" i="17"/>
  <c r="BM326" i="17"/>
  <c r="BP326" i="17"/>
  <c r="AV326" i="17"/>
  <c r="AJ327" i="17" s="1"/>
  <c r="BM326" i="18"/>
  <c r="BP326" i="18"/>
  <c r="I326" i="18"/>
  <c r="AV326" i="18"/>
  <c r="AJ327" i="18" s="1"/>
  <c r="BC325" i="13"/>
  <c r="AV325" i="13"/>
  <c r="AY325" i="13" s="1"/>
  <c r="AI325" i="13"/>
  <c r="AR325" i="13" s="1"/>
  <c r="J536" i="7"/>
  <c r="I536" i="7"/>
  <c r="G536" i="7"/>
  <c r="K536" i="7"/>
  <c r="H536" i="7"/>
  <c r="BP325" i="13"/>
  <c r="BM325" i="13"/>
  <c r="I325" i="13"/>
  <c r="S325" i="13"/>
  <c r="AB326" i="13" s="1"/>
  <c r="M325" i="13"/>
  <c r="AZ326" i="17" l="1"/>
  <c r="BC326" i="17" s="1"/>
  <c r="AX326" i="18"/>
  <c r="BA326" i="18" s="1"/>
  <c r="L536" i="20"/>
  <c r="G436" i="12" s="1"/>
  <c r="AY326" i="17"/>
  <c r="BB326" i="17" s="1"/>
  <c r="L536" i="19"/>
  <c r="G436" i="15" s="1"/>
  <c r="R326" i="18"/>
  <c r="AA327" i="18" s="1"/>
  <c r="L326" i="18"/>
  <c r="O326" i="18" s="1"/>
  <c r="R326" i="17"/>
  <c r="AA327" i="17" s="1"/>
  <c r="L326" i="17"/>
  <c r="O326" i="17" s="1"/>
  <c r="Q326" i="18"/>
  <c r="Z327" i="18" s="1"/>
  <c r="K326" i="18"/>
  <c r="N326" i="18" s="1"/>
  <c r="BR326" i="18"/>
  <c r="BS327" i="18" s="1"/>
  <c r="AX326" i="17"/>
  <c r="BA326" i="17" s="1"/>
  <c r="BR326" i="17"/>
  <c r="BS327" i="17" s="1"/>
  <c r="Q326" i="17"/>
  <c r="Z327" i="17" s="1"/>
  <c r="K326" i="17"/>
  <c r="N326" i="17" s="1"/>
  <c r="S326" i="18"/>
  <c r="AB327" i="18" s="1"/>
  <c r="M326" i="18"/>
  <c r="P326" i="18" s="1"/>
  <c r="S326" i="17"/>
  <c r="AB327" i="17" s="1"/>
  <c r="M326" i="17"/>
  <c r="P326" i="17" s="1"/>
  <c r="AY326" i="18"/>
  <c r="BB326" i="18" s="1"/>
  <c r="AZ326" i="18"/>
  <c r="BC326" i="18" s="1"/>
  <c r="BW325" i="13"/>
  <c r="BB325" i="13"/>
  <c r="AU325" i="13"/>
  <c r="AX325" i="13" s="1"/>
  <c r="BO325" i="13"/>
  <c r="BL325" i="13"/>
  <c r="H325" i="13"/>
  <c r="L325" i="13"/>
  <c r="R325" i="13"/>
  <c r="AA326" i="13" s="1"/>
  <c r="L536" i="7"/>
  <c r="P325" i="13"/>
  <c r="F537" i="19" l="1"/>
  <c r="F537" i="7"/>
  <c r="BD326" i="18"/>
  <c r="BH327" i="18"/>
  <c r="BH327" i="17"/>
  <c r="H436" i="12"/>
  <c r="I436" i="12" s="1"/>
  <c r="H436" i="15"/>
  <c r="I436" i="15" s="1"/>
  <c r="G436" i="16"/>
  <c r="H436" i="16" s="1"/>
  <c r="I436" i="16" s="1"/>
  <c r="BV325" i="13"/>
  <c r="BA325" i="13"/>
  <c r="BD325" i="13" s="1"/>
  <c r="BD325" i="17" s="1"/>
  <c r="AK326" i="13"/>
  <c r="AT326" i="13" s="1"/>
  <c r="O325" i="13"/>
  <c r="Q325" i="13"/>
  <c r="Z326" i="13" s="1"/>
  <c r="F536" i="20" s="1"/>
  <c r="K325" i="13"/>
  <c r="BR325" i="13"/>
  <c r="BS326" i="13" s="1"/>
  <c r="BU326" i="18" l="1"/>
  <c r="AR327" i="18" s="1"/>
  <c r="BV326" i="18"/>
  <c r="AS327" i="18" s="1"/>
  <c r="BW326" i="18"/>
  <c r="AT327" i="18" s="1"/>
  <c r="BU326" i="17"/>
  <c r="AR327" i="17" s="1"/>
  <c r="BV326" i="17"/>
  <c r="AS327" i="17" s="1"/>
  <c r="BW326" i="17"/>
  <c r="AT327" i="17" s="1"/>
  <c r="J437" i="15"/>
  <c r="J437" i="16"/>
  <c r="BU325" i="13"/>
  <c r="J437" i="12"/>
  <c r="AW326" i="13"/>
  <c r="AZ326" i="13" s="1"/>
  <c r="AJ326" i="13"/>
  <c r="AS326" i="13" s="1"/>
  <c r="BH326" i="13"/>
  <c r="N325" i="13"/>
  <c r="BQ326" i="13"/>
  <c r="J326" i="13"/>
  <c r="BN326" i="13"/>
  <c r="H537" i="20" l="1"/>
  <c r="G537" i="20"/>
  <c r="J537" i="20"/>
  <c r="K537" i="20"/>
  <c r="I537" i="20"/>
  <c r="I537" i="19"/>
  <c r="J537" i="19"/>
  <c r="G537" i="19"/>
  <c r="K537" i="19"/>
  <c r="H537" i="19"/>
  <c r="BQ327" i="18"/>
  <c r="J327" i="18"/>
  <c r="AW327" i="18"/>
  <c r="AK328" i="18" s="1"/>
  <c r="BN327" i="18"/>
  <c r="H327" i="17"/>
  <c r="BO327" i="17"/>
  <c r="AU327" i="17"/>
  <c r="AI328" i="17" s="1"/>
  <c r="BL327" i="17"/>
  <c r="J327" i="17"/>
  <c r="BN327" i="17"/>
  <c r="BQ327" i="17"/>
  <c r="AW327" i="17"/>
  <c r="AK328" i="17" s="1"/>
  <c r="H327" i="18"/>
  <c r="BL327" i="18"/>
  <c r="BO327" i="18"/>
  <c r="AU327" i="18"/>
  <c r="AI328" i="18" s="1"/>
  <c r="I327" i="18"/>
  <c r="AV327" i="18"/>
  <c r="AJ328" i="18" s="1"/>
  <c r="BM327" i="18"/>
  <c r="BP327" i="18"/>
  <c r="BP327" i="17"/>
  <c r="BM327" i="17"/>
  <c r="AV327" i="17"/>
  <c r="AJ328" i="17" s="1"/>
  <c r="I327" i="17"/>
  <c r="BC326" i="13"/>
  <c r="AV326" i="13"/>
  <c r="AY326" i="13" s="1"/>
  <c r="AI326" i="13"/>
  <c r="AR326" i="13" s="1"/>
  <c r="M326" i="13"/>
  <c r="S326" i="13"/>
  <c r="AB327" i="13" s="1"/>
  <c r="G537" i="7"/>
  <c r="J537" i="7"/>
  <c r="H537" i="7"/>
  <c r="K537" i="7"/>
  <c r="I537" i="7"/>
  <c r="I326" i="13"/>
  <c r="BP326" i="13"/>
  <c r="BM326" i="13"/>
  <c r="L537" i="19" l="1"/>
  <c r="G437" i="15" s="1"/>
  <c r="AY327" i="18"/>
  <c r="BB327" i="18" s="1"/>
  <c r="L537" i="20"/>
  <c r="G437" i="12" s="1"/>
  <c r="AY327" i="17"/>
  <c r="BB327" i="17" s="1"/>
  <c r="AX327" i="17"/>
  <c r="BA327" i="17" s="1"/>
  <c r="R327" i="17"/>
  <c r="AA328" i="17" s="1"/>
  <c r="L327" i="17"/>
  <c r="O327" i="17" s="1"/>
  <c r="AZ327" i="17"/>
  <c r="BC327" i="17" s="1"/>
  <c r="R327" i="18"/>
  <c r="AA328" i="18" s="1"/>
  <c r="L327" i="18"/>
  <c r="O327" i="18" s="1"/>
  <c r="BR327" i="17"/>
  <c r="BS328" i="17" s="1"/>
  <c r="Q327" i="17"/>
  <c r="Z328" i="17" s="1"/>
  <c r="K327" i="17"/>
  <c r="N327" i="17" s="1"/>
  <c r="S327" i="18"/>
  <c r="AB328" i="18" s="1"/>
  <c r="M327" i="18"/>
  <c r="P327" i="18" s="1"/>
  <c r="BR327" i="18"/>
  <c r="BS328" i="18" s="1"/>
  <c r="Q327" i="18"/>
  <c r="Z328" i="18" s="1"/>
  <c r="K327" i="18"/>
  <c r="N327" i="18" s="1"/>
  <c r="S327" i="17"/>
  <c r="AB328" i="17" s="1"/>
  <c r="M327" i="17"/>
  <c r="P327" i="17" s="1"/>
  <c r="AX327" i="18"/>
  <c r="BA327" i="18" s="1"/>
  <c r="AZ327" i="18"/>
  <c r="BC327" i="18" s="1"/>
  <c r="BW326" i="13"/>
  <c r="BB326" i="13"/>
  <c r="AU326" i="13"/>
  <c r="AX326" i="13" s="1"/>
  <c r="P326" i="13"/>
  <c r="BL326" i="13"/>
  <c r="H326" i="13"/>
  <c r="BO326" i="13"/>
  <c r="L326" i="13"/>
  <c r="R326" i="13"/>
  <c r="AA327" i="13" s="1"/>
  <c r="L537" i="7"/>
  <c r="F538" i="7" l="1"/>
  <c r="F538" i="19"/>
  <c r="BD327" i="18"/>
  <c r="BH328" i="18"/>
  <c r="BH328" i="17"/>
  <c r="H437" i="12"/>
  <c r="I437" i="12" s="1"/>
  <c r="G437" i="16"/>
  <c r="H437" i="16" s="1"/>
  <c r="I437" i="16" s="1"/>
  <c r="H437" i="15"/>
  <c r="I437" i="15" s="1"/>
  <c r="BV326" i="13"/>
  <c r="BA326" i="13"/>
  <c r="BD326" i="13" s="1"/>
  <c r="BD326" i="17" s="1"/>
  <c r="AK327" i="13"/>
  <c r="AT327" i="13" s="1"/>
  <c r="O326" i="13"/>
  <c r="K326" i="13"/>
  <c r="Q326" i="13"/>
  <c r="Z327" i="13" s="1"/>
  <c r="F537" i="20" s="1"/>
  <c r="BR326" i="13"/>
  <c r="BS327" i="13" s="1"/>
  <c r="BU327" i="18" l="1"/>
  <c r="AR328" i="18" s="1"/>
  <c r="BV327" i="18"/>
  <c r="AS328" i="18" s="1"/>
  <c r="BW327" i="18"/>
  <c r="AT328" i="18" s="1"/>
  <c r="BU327" i="17"/>
  <c r="AR328" i="17" s="1"/>
  <c r="BV327" i="17"/>
  <c r="AS328" i="17" s="1"/>
  <c r="BW327" i="17"/>
  <c r="AT328" i="17" s="1"/>
  <c r="J438" i="16"/>
  <c r="J438" i="15"/>
  <c r="BU326" i="13"/>
  <c r="J438" i="12"/>
  <c r="AW327" i="13"/>
  <c r="AZ327" i="13" s="1"/>
  <c r="AJ327" i="13"/>
  <c r="AS327" i="13" s="1"/>
  <c r="BH327" i="13"/>
  <c r="BQ327" i="13"/>
  <c r="J327" i="13"/>
  <c r="BN327" i="13"/>
  <c r="N326" i="13"/>
  <c r="H538" i="19" l="1"/>
  <c r="J538" i="19"/>
  <c r="G538" i="19"/>
  <c r="K538" i="19"/>
  <c r="I538" i="19"/>
  <c r="I538" i="20"/>
  <c r="K538" i="20"/>
  <c r="J538" i="20"/>
  <c r="G538" i="20"/>
  <c r="H538" i="20"/>
  <c r="BQ328" i="17"/>
  <c r="J328" i="17"/>
  <c r="AW328" i="17"/>
  <c r="AK329" i="17" s="1"/>
  <c r="BN328" i="17"/>
  <c r="H328" i="17"/>
  <c r="AU328" i="17"/>
  <c r="AI329" i="17" s="1"/>
  <c r="BL328" i="17"/>
  <c r="BO328" i="17"/>
  <c r="J328" i="18"/>
  <c r="AW328" i="18"/>
  <c r="AK329" i="18" s="1"/>
  <c r="BN328" i="18"/>
  <c r="BQ328" i="18"/>
  <c r="AV328" i="18"/>
  <c r="AJ329" i="18" s="1"/>
  <c r="I328" i="18"/>
  <c r="BM328" i="18"/>
  <c r="BP328" i="18"/>
  <c r="H328" i="18"/>
  <c r="BO328" i="18"/>
  <c r="AU328" i="18"/>
  <c r="AI329" i="18" s="1"/>
  <c r="BL328" i="18"/>
  <c r="BP328" i="17"/>
  <c r="AV328" i="17"/>
  <c r="AJ329" i="17" s="1"/>
  <c r="I328" i="17"/>
  <c r="BM328" i="17"/>
  <c r="BC327" i="13"/>
  <c r="AV327" i="13"/>
  <c r="AY327" i="13" s="1"/>
  <c r="AI327" i="13"/>
  <c r="AR327" i="13" s="1"/>
  <c r="M327" i="13"/>
  <c r="S327" i="13"/>
  <c r="AB328" i="13" s="1"/>
  <c r="BM327" i="13"/>
  <c r="I327" i="13"/>
  <c r="BP327" i="13"/>
  <c r="I538" i="7"/>
  <c r="G538" i="7"/>
  <c r="J538" i="7"/>
  <c r="H538" i="7"/>
  <c r="K538" i="7"/>
  <c r="AZ328" i="18" l="1"/>
  <c r="BC328" i="18" s="1"/>
  <c r="AZ328" i="17"/>
  <c r="BC328" i="17" s="1"/>
  <c r="AX328" i="17"/>
  <c r="BA328" i="17" s="1"/>
  <c r="L538" i="20"/>
  <c r="G438" i="12" s="1"/>
  <c r="L538" i="19"/>
  <c r="G438" i="15" s="1"/>
  <c r="AX328" i="18"/>
  <c r="BA328" i="18" s="1"/>
  <c r="R328" i="18"/>
  <c r="AA329" i="18" s="1"/>
  <c r="L328" i="18"/>
  <c r="O328" i="18" s="1"/>
  <c r="Q328" i="17"/>
  <c r="Z329" i="17" s="1"/>
  <c r="BR328" i="17"/>
  <c r="BS329" i="17" s="1"/>
  <c r="K328" i="17"/>
  <c r="N328" i="17" s="1"/>
  <c r="M328" i="17"/>
  <c r="P328" i="17" s="1"/>
  <c r="S328" i="17"/>
  <c r="AB329" i="17" s="1"/>
  <c r="S328" i="18"/>
  <c r="AB329" i="18" s="1"/>
  <c r="M328" i="18"/>
  <c r="P328" i="18" s="1"/>
  <c r="R328" i="17"/>
  <c r="AA329" i="17" s="1"/>
  <c r="L328" i="17"/>
  <c r="O328" i="17" s="1"/>
  <c r="K328" i="18"/>
  <c r="N328" i="18" s="1"/>
  <c r="BR328" i="18"/>
  <c r="BS329" i="18" s="1"/>
  <c r="Q328" i="18"/>
  <c r="Z329" i="18" s="1"/>
  <c r="AY328" i="17"/>
  <c r="BB328" i="17" s="1"/>
  <c r="AY328" i="18"/>
  <c r="BB328" i="18" s="1"/>
  <c r="BW327" i="13"/>
  <c r="BB327" i="13"/>
  <c r="AU327" i="13"/>
  <c r="AX327" i="13" s="1"/>
  <c r="P327" i="13"/>
  <c r="R327" i="13"/>
  <c r="AA328" i="13" s="1"/>
  <c r="L327" i="13"/>
  <c r="BL327" i="13"/>
  <c r="BO327" i="13"/>
  <c r="H327" i="13"/>
  <c r="L538" i="7"/>
  <c r="F539" i="7" l="1"/>
  <c r="F539" i="19"/>
  <c r="BH329" i="18"/>
  <c r="BD328" i="18"/>
  <c r="BH329" i="17"/>
  <c r="G438" i="16"/>
  <c r="H438" i="16" s="1"/>
  <c r="I438" i="16" s="1"/>
  <c r="H438" i="15"/>
  <c r="I438" i="15" s="1"/>
  <c r="BV327" i="13"/>
  <c r="H438" i="12"/>
  <c r="I438" i="12" s="1"/>
  <c r="BA327" i="13"/>
  <c r="BD327" i="13" s="1"/>
  <c r="BD327" i="17" s="1"/>
  <c r="AK328" i="13"/>
  <c r="AT328" i="13" s="1"/>
  <c r="O327" i="13"/>
  <c r="Q327" i="13"/>
  <c r="Z328" i="13" s="1"/>
  <c r="F538" i="20" s="1"/>
  <c r="BR327" i="13"/>
  <c r="BS328" i="13" s="1"/>
  <c r="K327" i="13"/>
  <c r="BV328" i="18" l="1"/>
  <c r="AS329" i="18" s="1"/>
  <c r="BW328" i="18"/>
  <c r="AT329" i="18" s="1"/>
  <c r="BU328" i="18"/>
  <c r="AR329" i="18" s="1"/>
  <c r="BV328" i="17"/>
  <c r="AS329" i="17" s="1"/>
  <c r="BW328" i="17"/>
  <c r="AT329" i="17" s="1"/>
  <c r="BU328" i="17"/>
  <c r="AR329" i="17" s="1"/>
  <c r="J439" i="15"/>
  <c r="J439" i="16"/>
  <c r="BU327" i="13"/>
  <c r="J439" i="12"/>
  <c r="AW328" i="13"/>
  <c r="AZ328" i="13" s="1"/>
  <c r="AJ328" i="13"/>
  <c r="AS328" i="13" s="1"/>
  <c r="BH328" i="13"/>
  <c r="N327" i="13"/>
  <c r="BQ328" i="13"/>
  <c r="BN328" i="13"/>
  <c r="J328" i="13"/>
  <c r="G539" i="20" l="1"/>
  <c r="H539" i="20"/>
  <c r="I539" i="20"/>
  <c r="J539" i="20"/>
  <c r="K539" i="20"/>
  <c r="H539" i="19"/>
  <c r="J539" i="19"/>
  <c r="I539" i="19"/>
  <c r="K539" i="19"/>
  <c r="G539" i="19"/>
  <c r="AW329" i="17"/>
  <c r="AK330" i="17" s="1"/>
  <c r="BQ329" i="17"/>
  <c r="J329" i="17"/>
  <c r="BN329" i="17"/>
  <c r="H329" i="17"/>
  <c r="BL329" i="17"/>
  <c r="BO329" i="17"/>
  <c r="AU329" i="17"/>
  <c r="AI330" i="17" s="1"/>
  <c r="BQ329" i="18"/>
  <c r="J329" i="18"/>
  <c r="AW329" i="18"/>
  <c r="AK330" i="18" s="1"/>
  <c r="BN329" i="18"/>
  <c r="BL329" i="18"/>
  <c r="BO329" i="18"/>
  <c r="AU329" i="18"/>
  <c r="AI330" i="18" s="1"/>
  <c r="H329" i="18"/>
  <c r="I329" i="17"/>
  <c r="BP329" i="17"/>
  <c r="AV329" i="17"/>
  <c r="AJ330" i="17" s="1"/>
  <c r="BM329" i="17"/>
  <c r="AV329" i="18"/>
  <c r="AJ330" i="18" s="1"/>
  <c r="I329" i="18"/>
  <c r="BP329" i="18"/>
  <c r="BM329" i="18"/>
  <c r="BC328" i="13"/>
  <c r="AV328" i="13"/>
  <c r="AY328" i="13" s="1"/>
  <c r="AI328" i="13"/>
  <c r="AR328" i="13" s="1"/>
  <c r="K539" i="7"/>
  <c r="I539" i="7"/>
  <c r="J539" i="7"/>
  <c r="H539" i="7"/>
  <c r="G539" i="7"/>
  <c r="S328" i="13"/>
  <c r="AB329" i="13" s="1"/>
  <c r="M328" i="13"/>
  <c r="BM328" i="13"/>
  <c r="I328" i="13"/>
  <c r="BP328" i="13"/>
  <c r="AY329" i="18" l="1"/>
  <c r="BB329" i="18" s="1"/>
  <c r="L539" i="20"/>
  <c r="G439" i="12" s="1"/>
  <c r="AY329" i="17"/>
  <c r="BB329" i="17" s="1"/>
  <c r="L539" i="19"/>
  <c r="G439" i="15" s="1"/>
  <c r="AX329" i="17"/>
  <c r="BA329" i="17" s="1"/>
  <c r="Q329" i="17"/>
  <c r="Z330" i="17" s="1"/>
  <c r="BR329" i="17"/>
  <c r="BS330" i="17" s="1"/>
  <c r="K329" i="17"/>
  <c r="N329" i="17" s="1"/>
  <c r="AZ329" i="18"/>
  <c r="BC329" i="18" s="1"/>
  <c r="R329" i="18"/>
  <c r="AA330" i="18" s="1"/>
  <c r="L329" i="18"/>
  <c r="O329" i="18" s="1"/>
  <c r="K329" i="18"/>
  <c r="N329" i="18" s="1"/>
  <c r="BR329" i="18"/>
  <c r="BS330" i="18" s="1"/>
  <c r="Q329" i="18"/>
  <c r="Z330" i="18" s="1"/>
  <c r="S329" i="17"/>
  <c r="AB330" i="17" s="1"/>
  <c r="M329" i="17"/>
  <c r="P329" i="17" s="1"/>
  <c r="R329" i="17"/>
  <c r="AA330" i="17" s="1"/>
  <c r="L329" i="17"/>
  <c r="O329" i="17" s="1"/>
  <c r="M329" i="18"/>
  <c r="P329" i="18" s="1"/>
  <c r="S329" i="18"/>
  <c r="AB330" i="18" s="1"/>
  <c r="AX329" i="18"/>
  <c r="BA329" i="18" s="1"/>
  <c r="BD329" i="18" s="1"/>
  <c r="AZ329" i="17"/>
  <c r="BC329" i="17" s="1"/>
  <c r="BW328" i="13"/>
  <c r="BB328" i="13"/>
  <c r="AU328" i="13"/>
  <c r="AX328" i="13" s="1"/>
  <c r="L539" i="7"/>
  <c r="P328" i="13"/>
  <c r="BL328" i="13"/>
  <c r="H328" i="13"/>
  <c r="BO328" i="13"/>
  <c r="L328" i="13"/>
  <c r="R328" i="13"/>
  <c r="AA329" i="13" s="1"/>
  <c r="F540" i="7" l="1"/>
  <c r="F540" i="19"/>
  <c r="BH330" i="17"/>
  <c r="BH330" i="18"/>
  <c r="H439" i="12"/>
  <c r="I439" i="12" s="1"/>
  <c r="G439" i="16"/>
  <c r="H439" i="16" s="1"/>
  <c r="I439" i="16" s="1"/>
  <c r="H439" i="15"/>
  <c r="I439" i="15" s="1"/>
  <c r="BV328" i="13"/>
  <c r="BA328" i="13"/>
  <c r="BD328" i="13" s="1"/>
  <c r="BD328" i="17" s="1"/>
  <c r="AK329" i="13"/>
  <c r="AT329" i="13" s="1"/>
  <c r="O328" i="13"/>
  <c r="BR328" i="13"/>
  <c r="BS329" i="13" s="1"/>
  <c r="K328" i="13"/>
  <c r="Q328" i="13"/>
  <c r="Z329" i="13" s="1"/>
  <c r="F539" i="20" s="1"/>
  <c r="BW329" i="18" l="1"/>
  <c r="AT330" i="18" s="1"/>
  <c r="BU329" i="18"/>
  <c r="AR330" i="18" s="1"/>
  <c r="BV329" i="18"/>
  <c r="AS330" i="18" s="1"/>
  <c r="BW329" i="17"/>
  <c r="AT330" i="17" s="1"/>
  <c r="BU329" i="17"/>
  <c r="AR330" i="17" s="1"/>
  <c r="BV329" i="17"/>
  <c r="AS330" i="17" s="1"/>
  <c r="J440" i="16"/>
  <c r="J440" i="15"/>
  <c r="BU328" i="13"/>
  <c r="J440" i="12"/>
  <c r="AW329" i="13"/>
  <c r="AZ329" i="13" s="1"/>
  <c r="AJ329" i="13"/>
  <c r="AS329" i="13" s="1"/>
  <c r="BH329" i="13"/>
  <c r="J329" i="13"/>
  <c r="BN329" i="13"/>
  <c r="BQ329" i="13"/>
  <c r="N328" i="13"/>
  <c r="K540" i="19" l="1"/>
  <c r="J540" i="19"/>
  <c r="G540" i="19"/>
  <c r="H540" i="19"/>
  <c r="I540" i="19"/>
  <c r="J540" i="20"/>
  <c r="G540" i="20"/>
  <c r="K540" i="20"/>
  <c r="I540" i="20"/>
  <c r="H540" i="20"/>
  <c r="AU330" i="17"/>
  <c r="AI331" i="17" s="1"/>
  <c r="BO330" i="17"/>
  <c r="H330" i="17"/>
  <c r="BL330" i="17"/>
  <c r="AW330" i="17"/>
  <c r="AK331" i="17" s="1"/>
  <c r="BQ330" i="17"/>
  <c r="J330" i="17"/>
  <c r="BN330" i="17"/>
  <c r="BL330" i="18"/>
  <c r="BO330" i="18"/>
  <c r="H330" i="18"/>
  <c r="AU330" i="18"/>
  <c r="AI331" i="18" s="1"/>
  <c r="BP330" i="18"/>
  <c r="I330" i="18"/>
  <c r="AV330" i="18"/>
  <c r="AJ331" i="18" s="1"/>
  <c r="BM330" i="18"/>
  <c r="J330" i="18"/>
  <c r="BQ330" i="18"/>
  <c r="AW330" i="18"/>
  <c r="AK331" i="18" s="1"/>
  <c r="BN330" i="18"/>
  <c r="BP330" i="17"/>
  <c r="AV330" i="17"/>
  <c r="AJ331" i="17" s="1"/>
  <c r="I330" i="17"/>
  <c r="BM330" i="17"/>
  <c r="BC329" i="13"/>
  <c r="AV329" i="13"/>
  <c r="AY329" i="13" s="1"/>
  <c r="AI329" i="13"/>
  <c r="AR329" i="13" s="1"/>
  <c r="I329" i="13"/>
  <c r="BM329" i="13"/>
  <c r="BP329" i="13"/>
  <c r="K540" i="7"/>
  <c r="H540" i="7"/>
  <c r="I540" i="7"/>
  <c r="J540" i="7"/>
  <c r="G540" i="7"/>
  <c r="M329" i="13"/>
  <c r="S329" i="13"/>
  <c r="AB330" i="13" s="1"/>
  <c r="AZ330" i="17" l="1"/>
  <c r="BC330" i="17" s="1"/>
  <c r="L540" i="20"/>
  <c r="G440" i="12" s="1"/>
  <c r="AX330" i="17"/>
  <c r="BA330" i="17" s="1"/>
  <c r="AZ330" i="18"/>
  <c r="BC330" i="18" s="1"/>
  <c r="L540" i="19"/>
  <c r="G440" i="15" s="1"/>
  <c r="R330" i="17"/>
  <c r="AA331" i="17" s="1"/>
  <c r="L330" i="17"/>
  <c r="O330" i="17" s="1"/>
  <c r="S330" i="18"/>
  <c r="AB331" i="18" s="1"/>
  <c r="M330" i="18"/>
  <c r="P330" i="18" s="1"/>
  <c r="R330" i="18"/>
  <c r="AA331" i="18" s="1"/>
  <c r="L330" i="18"/>
  <c r="O330" i="18" s="1"/>
  <c r="Q330" i="18"/>
  <c r="Z331" i="18" s="1"/>
  <c r="BR330" i="18"/>
  <c r="BS331" i="18" s="1"/>
  <c r="K330" i="18"/>
  <c r="N330" i="18" s="1"/>
  <c r="K330" i="17"/>
  <c r="N330" i="17" s="1"/>
  <c r="Q330" i="17"/>
  <c r="Z331" i="17" s="1"/>
  <c r="BR330" i="17"/>
  <c r="BS331" i="17" s="1"/>
  <c r="AX330" i="18"/>
  <c r="BA330" i="18" s="1"/>
  <c r="M330" i="17"/>
  <c r="P330" i="17" s="1"/>
  <c r="S330" i="17"/>
  <c r="AB331" i="17" s="1"/>
  <c r="AY330" i="18"/>
  <c r="BB330" i="18" s="1"/>
  <c r="AY330" i="17"/>
  <c r="BB330" i="17" s="1"/>
  <c r="BW329" i="13"/>
  <c r="BB329" i="13"/>
  <c r="AU329" i="13"/>
  <c r="AX329" i="13" s="1"/>
  <c r="H329" i="13"/>
  <c r="BL329" i="13"/>
  <c r="BO329" i="13"/>
  <c r="L329" i="13"/>
  <c r="R329" i="13"/>
  <c r="AA330" i="13" s="1"/>
  <c r="L540" i="7"/>
  <c r="P329" i="13"/>
  <c r="F541" i="7" l="1"/>
  <c r="F541" i="19"/>
  <c r="BD330" i="18"/>
  <c r="BH331" i="17"/>
  <c r="BH331" i="18"/>
  <c r="H440" i="12"/>
  <c r="I440" i="12" s="1"/>
  <c r="H440" i="15"/>
  <c r="I440" i="15" s="1"/>
  <c r="G440" i="16"/>
  <c r="H440" i="16" s="1"/>
  <c r="I440" i="16" s="1"/>
  <c r="BV329" i="13"/>
  <c r="BA329" i="13"/>
  <c r="BD329" i="13" s="1"/>
  <c r="BD329" i="17" s="1"/>
  <c r="AK330" i="13"/>
  <c r="AT330" i="13" s="1"/>
  <c r="K329" i="13"/>
  <c r="BR329" i="13"/>
  <c r="BS330" i="13" s="1"/>
  <c r="Q329" i="13"/>
  <c r="Z330" i="13" s="1"/>
  <c r="F540" i="20" s="1"/>
  <c r="O329" i="13"/>
  <c r="BU330" i="18" l="1"/>
  <c r="AR331" i="18" s="1"/>
  <c r="BV330" i="18"/>
  <c r="AS331" i="18" s="1"/>
  <c r="BW330" i="18"/>
  <c r="AT331" i="18" s="1"/>
  <c r="BU330" i="17"/>
  <c r="AR331" i="17" s="1"/>
  <c r="BV330" i="17"/>
  <c r="AS331" i="17" s="1"/>
  <c r="BW330" i="17"/>
  <c r="AT331" i="17" s="1"/>
  <c r="J441" i="16"/>
  <c r="J441" i="15"/>
  <c r="BU329" i="13"/>
  <c r="J441" i="12"/>
  <c r="AW330" i="13"/>
  <c r="AZ330" i="13" s="1"/>
  <c r="AJ330" i="13"/>
  <c r="AS330" i="13" s="1"/>
  <c r="BH330" i="13"/>
  <c r="J330" i="13"/>
  <c r="BQ330" i="13"/>
  <c r="BN330" i="13"/>
  <c r="N329" i="13"/>
  <c r="I541" i="19" l="1"/>
  <c r="K541" i="19"/>
  <c r="H541" i="19"/>
  <c r="G541" i="19"/>
  <c r="J541" i="19"/>
  <c r="K541" i="20"/>
  <c r="G541" i="20"/>
  <c r="H541" i="20"/>
  <c r="J541" i="20"/>
  <c r="I541" i="20"/>
  <c r="H331" i="18"/>
  <c r="BL331" i="18"/>
  <c r="BO331" i="18"/>
  <c r="AU331" i="18"/>
  <c r="AI332" i="18" s="1"/>
  <c r="AU331" i="17"/>
  <c r="AI332" i="17" s="1"/>
  <c r="H331" i="17"/>
  <c r="BL331" i="17"/>
  <c r="BO331" i="17"/>
  <c r="AW331" i="17"/>
  <c r="AK332" i="17" s="1"/>
  <c r="BQ331" i="17"/>
  <c r="J331" i="17"/>
  <c r="BN331" i="17"/>
  <c r="I331" i="18"/>
  <c r="AV331" i="18"/>
  <c r="AJ332" i="18" s="1"/>
  <c r="BM331" i="18"/>
  <c r="BP331" i="18"/>
  <c r="AW331" i="18"/>
  <c r="AK332" i="18" s="1"/>
  <c r="BN331" i="18"/>
  <c r="BQ331" i="18"/>
  <c r="J331" i="18"/>
  <c r="BM331" i="17"/>
  <c r="BP331" i="17"/>
  <c r="I331" i="17"/>
  <c r="AV331" i="17"/>
  <c r="AJ332" i="17" s="1"/>
  <c r="BC330" i="13"/>
  <c r="AV330" i="13"/>
  <c r="AY330" i="13" s="1"/>
  <c r="AI330" i="13"/>
  <c r="AR330" i="13" s="1"/>
  <c r="K541" i="7"/>
  <c r="I541" i="7"/>
  <c r="G541" i="7"/>
  <c r="H541" i="7"/>
  <c r="J541" i="7"/>
  <c r="I330" i="13"/>
  <c r="BM330" i="13"/>
  <c r="BP330" i="13"/>
  <c r="S330" i="13"/>
  <c r="AB331" i="13" s="1"/>
  <c r="M330" i="13"/>
  <c r="AZ331" i="18" l="1"/>
  <c r="BC331" i="18" s="1"/>
  <c r="AZ331" i="17"/>
  <c r="BC331" i="17" s="1"/>
  <c r="AX331" i="18"/>
  <c r="BA331" i="18" s="1"/>
  <c r="L541" i="20"/>
  <c r="G441" i="12" s="1"/>
  <c r="L541" i="19"/>
  <c r="G441" i="15" s="1"/>
  <c r="AY331" i="17"/>
  <c r="BB331" i="17" s="1"/>
  <c r="K331" i="17"/>
  <c r="N331" i="17" s="1"/>
  <c r="BR331" i="17"/>
  <c r="BS332" i="17" s="1"/>
  <c r="Q331" i="17"/>
  <c r="Z332" i="17" s="1"/>
  <c r="S331" i="17"/>
  <c r="AB332" i="17" s="1"/>
  <c r="M331" i="17"/>
  <c r="P331" i="17" s="1"/>
  <c r="K331" i="18"/>
  <c r="N331" i="18" s="1"/>
  <c r="BR331" i="18"/>
  <c r="BS332" i="18" s="1"/>
  <c r="Q331" i="18"/>
  <c r="Z332" i="18" s="1"/>
  <c r="R331" i="17"/>
  <c r="AA332" i="17" s="1"/>
  <c r="L331" i="17"/>
  <c r="O331" i="17" s="1"/>
  <c r="M331" i="18"/>
  <c r="P331" i="18" s="1"/>
  <c r="S331" i="18"/>
  <c r="AB332" i="18" s="1"/>
  <c r="L331" i="18"/>
  <c r="O331" i="18" s="1"/>
  <c r="R331" i="18"/>
  <c r="AA332" i="18" s="1"/>
  <c r="AY331" i="18"/>
  <c r="BB331" i="18" s="1"/>
  <c r="AX331" i="17"/>
  <c r="BA331" i="17" s="1"/>
  <c r="BW330" i="13"/>
  <c r="BB330" i="13"/>
  <c r="AU330" i="13"/>
  <c r="AX330" i="13" s="1"/>
  <c r="R330" i="13"/>
  <c r="AA331" i="13" s="1"/>
  <c r="L330" i="13"/>
  <c r="L541" i="7"/>
  <c r="P330" i="13"/>
  <c r="BL330" i="13"/>
  <c r="BO330" i="13"/>
  <c r="H330" i="13"/>
  <c r="F542" i="7" l="1"/>
  <c r="F542" i="19"/>
  <c r="BD331" i="18"/>
  <c r="BH332" i="18"/>
  <c r="BH332" i="17"/>
  <c r="G441" i="16"/>
  <c r="H441" i="16" s="1"/>
  <c r="I441" i="16" s="1"/>
  <c r="H441" i="15"/>
  <c r="I441" i="15" s="1"/>
  <c r="BV330" i="13"/>
  <c r="H441" i="12"/>
  <c r="I441" i="12" s="1"/>
  <c r="BA330" i="13"/>
  <c r="BD330" i="13" s="1"/>
  <c r="BD330" i="17" s="1"/>
  <c r="AK331" i="13"/>
  <c r="AT331" i="13" s="1"/>
  <c r="BR330" i="13"/>
  <c r="BS331" i="13" s="1"/>
  <c r="Q330" i="13"/>
  <c r="Z331" i="13" s="1"/>
  <c r="F541" i="20" s="1"/>
  <c r="K330" i="13"/>
  <c r="O330" i="13"/>
  <c r="BU331" i="18" l="1"/>
  <c r="AR332" i="18" s="1"/>
  <c r="BV331" i="18"/>
  <c r="AS332" i="18" s="1"/>
  <c r="BW331" i="18"/>
  <c r="AT332" i="18" s="1"/>
  <c r="BU331" i="17"/>
  <c r="AR332" i="17" s="1"/>
  <c r="BV331" i="17"/>
  <c r="AS332" i="17" s="1"/>
  <c r="BW331" i="17"/>
  <c r="AT332" i="17" s="1"/>
  <c r="J442" i="16"/>
  <c r="J442" i="15"/>
  <c r="BU330" i="13"/>
  <c r="J442" i="12"/>
  <c r="AW331" i="13"/>
  <c r="AZ331" i="13" s="1"/>
  <c r="AJ331" i="13"/>
  <c r="AS331" i="13" s="1"/>
  <c r="BH331" i="13"/>
  <c r="BQ331" i="13"/>
  <c r="J331" i="13"/>
  <c r="BN331" i="13"/>
  <c r="N330" i="13"/>
  <c r="H542" i="20" l="1"/>
  <c r="K542" i="20"/>
  <c r="G542" i="20"/>
  <c r="J542" i="20"/>
  <c r="I542" i="20"/>
  <c r="J542" i="19"/>
  <c r="H542" i="19"/>
  <c r="I542" i="19"/>
  <c r="G542" i="19"/>
  <c r="K542" i="19"/>
  <c r="AU332" i="18"/>
  <c r="AI333" i="18" s="1"/>
  <c r="H332" i="18"/>
  <c r="BL332" i="18"/>
  <c r="BO332" i="18"/>
  <c r="BN332" i="17"/>
  <c r="BQ332" i="17"/>
  <c r="AW332" i="17"/>
  <c r="AK333" i="17" s="1"/>
  <c r="J332" i="17"/>
  <c r="H332" i="17"/>
  <c r="AU332" i="17"/>
  <c r="AI333" i="17" s="1"/>
  <c r="BO332" i="17"/>
  <c r="BL332" i="17"/>
  <c r="I332" i="18"/>
  <c r="BM332" i="18"/>
  <c r="BP332" i="18"/>
  <c r="AV332" i="18"/>
  <c r="AJ333" i="18" s="1"/>
  <c r="J332" i="18"/>
  <c r="AW332" i="18"/>
  <c r="AK333" i="18" s="1"/>
  <c r="BQ332" i="18"/>
  <c r="BN332" i="18"/>
  <c r="BP332" i="17"/>
  <c r="BM332" i="17"/>
  <c r="I332" i="17"/>
  <c r="AV332" i="17"/>
  <c r="AJ333" i="17" s="1"/>
  <c r="BC331" i="13"/>
  <c r="AV331" i="13"/>
  <c r="AY331" i="13" s="1"/>
  <c r="AI331" i="13"/>
  <c r="AR331" i="13" s="1"/>
  <c r="G542" i="7"/>
  <c r="I542" i="7"/>
  <c r="K542" i="7"/>
  <c r="J542" i="7"/>
  <c r="H542" i="7"/>
  <c r="BP331" i="13"/>
  <c r="BM331" i="13"/>
  <c r="I331" i="13"/>
  <c r="S331" i="13"/>
  <c r="AB332" i="13" s="1"/>
  <c r="M331" i="13"/>
  <c r="AZ332" i="17" l="1"/>
  <c r="BC332" i="17" s="1"/>
  <c r="AX332" i="17"/>
  <c r="BA332" i="17" s="1"/>
  <c r="AX332" i="18"/>
  <c r="BA332" i="18" s="1"/>
  <c r="AY332" i="18"/>
  <c r="BB332" i="18" s="1"/>
  <c r="AZ332" i="18"/>
  <c r="BC332" i="18" s="1"/>
  <c r="L542" i="19"/>
  <c r="G442" i="15" s="1"/>
  <c r="L542" i="20"/>
  <c r="G442" i="12" s="1"/>
  <c r="Q332" i="18"/>
  <c r="Z333" i="18" s="1"/>
  <c r="BR332" i="18"/>
  <c r="BS333" i="18" s="1"/>
  <c r="K332" i="18"/>
  <c r="N332" i="18" s="1"/>
  <c r="AY332" i="17"/>
  <c r="BB332" i="17" s="1"/>
  <c r="S332" i="18"/>
  <c r="AB333" i="18" s="1"/>
  <c r="M332" i="18"/>
  <c r="P332" i="18" s="1"/>
  <c r="M332" i="17"/>
  <c r="P332" i="17" s="1"/>
  <c r="S332" i="17"/>
  <c r="AB333" i="17" s="1"/>
  <c r="K332" i="17"/>
  <c r="N332" i="17" s="1"/>
  <c r="Q332" i="17"/>
  <c r="Z333" i="17" s="1"/>
  <c r="BR332" i="17"/>
  <c r="BS333" i="17" s="1"/>
  <c r="R332" i="17"/>
  <c r="AA333" i="17" s="1"/>
  <c r="L332" i="17"/>
  <c r="O332" i="17" s="1"/>
  <c r="R332" i="18"/>
  <c r="AA333" i="18" s="1"/>
  <c r="L332" i="18"/>
  <c r="O332" i="18" s="1"/>
  <c r="BW331" i="13"/>
  <c r="BB331" i="13"/>
  <c r="AU331" i="13"/>
  <c r="AX331" i="13" s="1"/>
  <c r="P331" i="13"/>
  <c r="BL331" i="13"/>
  <c r="H331" i="13"/>
  <c r="BO331" i="13"/>
  <c r="L542" i="7"/>
  <c r="R331" i="13"/>
  <c r="AA332" i="13" s="1"/>
  <c r="L331" i="13"/>
  <c r="F543" i="7" l="1"/>
  <c r="F543" i="19"/>
  <c r="BD332" i="18"/>
  <c r="BH333" i="18"/>
  <c r="BH333" i="17"/>
  <c r="G442" i="16"/>
  <c r="H442" i="16" s="1"/>
  <c r="I442" i="16" s="1"/>
  <c r="H442" i="15"/>
  <c r="I442" i="15" s="1"/>
  <c r="BV331" i="13"/>
  <c r="BA331" i="13"/>
  <c r="BD331" i="13" s="1"/>
  <c r="BD331" i="17" s="1"/>
  <c r="H442" i="12"/>
  <c r="I442" i="12" s="1"/>
  <c r="AK332" i="13"/>
  <c r="AT332" i="13" s="1"/>
  <c r="O331" i="13"/>
  <c r="BR331" i="13"/>
  <c r="BS332" i="13" s="1"/>
  <c r="K331" i="13"/>
  <c r="Q331" i="13"/>
  <c r="Z332" i="13" s="1"/>
  <c r="F542" i="20" s="1"/>
  <c r="BV332" i="18" l="1"/>
  <c r="AS333" i="18" s="1"/>
  <c r="BW332" i="18"/>
  <c r="AT333" i="18" s="1"/>
  <c r="BU332" i="18"/>
  <c r="AR333" i="18" s="1"/>
  <c r="BV332" i="17"/>
  <c r="AS333" i="17" s="1"/>
  <c r="BW332" i="17"/>
  <c r="AT333" i="17" s="1"/>
  <c r="BU332" i="17"/>
  <c r="AR333" i="17" s="1"/>
  <c r="J443" i="16"/>
  <c r="J443" i="15"/>
  <c r="BU331" i="13"/>
  <c r="J443" i="12"/>
  <c r="AW332" i="13"/>
  <c r="AZ332" i="13" s="1"/>
  <c r="AJ332" i="13"/>
  <c r="AS332" i="13" s="1"/>
  <c r="BH332" i="13"/>
  <c r="N331" i="13"/>
  <c r="BQ332" i="13"/>
  <c r="BN332" i="13"/>
  <c r="J332" i="13"/>
  <c r="H543" i="20" l="1"/>
  <c r="K543" i="20"/>
  <c r="I543" i="20"/>
  <c r="J543" i="20"/>
  <c r="G543" i="20"/>
  <c r="J543" i="19"/>
  <c r="K543" i="19"/>
  <c r="I543" i="19"/>
  <c r="G543" i="19"/>
  <c r="H543" i="19"/>
  <c r="BQ333" i="18"/>
  <c r="AW333" i="18"/>
  <c r="AK334" i="18" s="1"/>
  <c r="J333" i="18"/>
  <c r="BN333" i="18"/>
  <c r="H333" i="17"/>
  <c r="BL333" i="17"/>
  <c r="BO333" i="17"/>
  <c r="AU333" i="17"/>
  <c r="AI334" i="17" s="1"/>
  <c r="AW333" i="17"/>
  <c r="AK334" i="17" s="1"/>
  <c r="J333" i="17"/>
  <c r="BN333" i="17"/>
  <c r="BQ333" i="17"/>
  <c r="H333" i="18"/>
  <c r="AU333" i="18"/>
  <c r="AI334" i="18" s="1"/>
  <c r="BL333" i="18"/>
  <c r="BO333" i="18"/>
  <c r="AV333" i="18"/>
  <c r="AJ334" i="18" s="1"/>
  <c r="BM333" i="18"/>
  <c r="BP333" i="18"/>
  <c r="I333" i="18"/>
  <c r="I333" i="17"/>
  <c r="AV333" i="17"/>
  <c r="AJ334" i="17" s="1"/>
  <c r="BM333" i="17"/>
  <c r="BP333" i="17"/>
  <c r="BC332" i="13"/>
  <c r="AV332" i="13"/>
  <c r="AY332" i="13" s="1"/>
  <c r="AI332" i="13"/>
  <c r="AR332" i="13" s="1"/>
  <c r="S332" i="13"/>
  <c r="AB333" i="13" s="1"/>
  <c r="M332" i="13"/>
  <c r="I543" i="7"/>
  <c r="G543" i="7"/>
  <c r="H543" i="7"/>
  <c r="J543" i="7"/>
  <c r="K543" i="7"/>
  <c r="I332" i="13"/>
  <c r="BM332" i="13"/>
  <c r="BP332" i="13"/>
  <c r="AZ333" i="18" l="1"/>
  <c r="BC333" i="18" s="1"/>
  <c r="AZ333" i="17"/>
  <c r="BC333" i="17" s="1"/>
  <c r="L543" i="20"/>
  <c r="G443" i="12" s="1"/>
  <c r="L543" i="19"/>
  <c r="G443" i="15" s="1"/>
  <c r="AY333" i="17"/>
  <c r="BB333" i="17" s="1"/>
  <c r="R333" i="18"/>
  <c r="AA334" i="18" s="1"/>
  <c r="L333" i="18"/>
  <c r="O333" i="18" s="1"/>
  <c r="R333" i="17"/>
  <c r="AA334" i="17" s="1"/>
  <c r="L333" i="17"/>
  <c r="O333" i="17" s="1"/>
  <c r="K333" i="17"/>
  <c r="N333" i="17" s="1"/>
  <c r="BR333" i="17"/>
  <c r="BS334" i="17" s="1"/>
  <c r="Q333" i="17"/>
  <c r="Z334" i="17" s="1"/>
  <c r="AY333" i="18"/>
  <c r="BB333" i="18" s="1"/>
  <c r="S333" i="18"/>
  <c r="AB334" i="18" s="1"/>
  <c r="M333" i="18"/>
  <c r="P333" i="18" s="1"/>
  <c r="AX333" i="17"/>
  <c r="BA333" i="17" s="1"/>
  <c r="Q333" i="18"/>
  <c r="Z334" i="18" s="1"/>
  <c r="K333" i="18"/>
  <c r="N333" i="18" s="1"/>
  <c r="BR333" i="18"/>
  <c r="BS334" i="18" s="1"/>
  <c r="S333" i="17"/>
  <c r="AB334" i="17" s="1"/>
  <c r="M333" i="17"/>
  <c r="P333" i="17" s="1"/>
  <c r="AX333" i="18"/>
  <c r="BA333" i="18" s="1"/>
  <c r="BW332" i="13"/>
  <c r="BB332" i="13"/>
  <c r="AU332" i="13"/>
  <c r="AX332" i="13" s="1"/>
  <c r="L543" i="7"/>
  <c r="R332" i="13"/>
  <c r="AA333" i="13" s="1"/>
  <c r="L332" i="13"/>
  <c r="P332" i="13"/>
  <c r="BL332" i="13"/>
  <c r="BO332" i="13"/>
  <c r="H332" i="13"/>
  <c r="F544" i="7" l="1"/>
  <c r="F544" i="19"/>
  <c r="BH334" i="18"/>
  <c r="BD333" i="18"/>
  <c r="BH334" i="17"/>
  <c r="G443" i="16"/>
  <c r="H443" i="16" s="1"/>
  <c r="I443" i="16" s="1"/>
  <c r="H443" i="15"/>
  <c r="I443" i="15" s="1"/>
  <c r="BV332" i="13"/>
  <c r="H443" i="12"/>
  <c r="I443" i="12" s="1"/>
  <c r="BA332" i="13"/>
  <c r="BD332" i="13" s="1"/>
  <c r="BD332" i="17" s="1"/>
  <c r="AK333" i="13"/>
  <c r="AT333" i="13" s="1"/>
  <c r="BR332" i="13"/>
  <c r="BS333" i="13" s="1"/>
  <c r="K332" i="13"/>
  <c r="Q332" i="13"/>
  <c r="Z333" i="13" s="1"/>
  <c r="F543" i="20" s="1"/>
  <c r="O332" i="13"/>
  <c r="BW333" i="18" l="1"/>
  <c r="AT334" i="18" s="1"/>
  <c r="BU333" i="18"/>
  <c r="AR334" i="18" s="1"/>
  <c r="BV333" i="18"/>
  <c r="AS334" i="18" s="1"/>
  <c r="BW333" i="17"/>
  <c r="AT334" i="17" s="1"/>
  <c r="BU333" i="17"/>
  <c r="AR334" i="17" s="1"/>
  <c r="BV333" i="17"/>
  <c r="AS334" i="17" s="1"/>
  <c r="J444" i="16"/>
  <c r="J444" i="15"/>
  <c r="BU332" i="13"/>
  <c r="J444" i="12"/>
  <c r="AW333" i="13"/>
  <c r="AZ333" i="13" s="1"/>
  <c r="AJ333" i="13"/>
  <c r="AS333" i="13" s="1"/>
  <c r="N332" i="13"/>
  <c r="BQ333" i="13"/>
  <c r="J333" i="13"/>
  <c r="BN333" i="13"/>
  <c r="BH333" i="13"/>
  <c r="J544" i="19" l="1"/>
  <c r="I544" i="19"/>
  <c r="K544" i="19"/>
  <c r="H544" i="19"/>
  <c r="G544" i="19"/>
  <c r="H544" i="20"/>
  <c r="J544" i="20"/>
  <c r="G544" i="20"/>
  <c r="I544" i="20"/>
  <c r="K544" i="20"/>
  <c r="BN334" i="18"/>
  <c r="AW334" i="18"/>
  <c r="AK335" i="18" s="1"/>
  <c r="BQ334" i="18"/>
  <c r="J334" i="18"/>
  <c r="AU334" i="17"/>
  <c r="AI335" i="17" s="1"/>
  <c r="BL334" i="17"/>
  <c r="BO334" i="17"/>
  <c r="H334" i="17"/>
  <c r="J334" i="17"/>
  <c r="BQ334" i="17"/>
  <c r="AW334" i="17"/>
  <c r="AK335" i="17" s="1"/>
  <c r="BN334" i="17"/>
  <c r="AU334" i="18"/>
  <c r="AI335" i="18" s="1"/>
  <c r="H334" i="18"/>
  <c r="BL334" i="18"/>
  <c r="BO334" i="18"/>
  <c r="AV334" i="17"/>
  <c r="AJ335" i="17" s="1"/>
  <c r="BP334" i="17"/>
  <c r="I334" i="17"/>
  <c r="BM334" i="17"/>
  <c r="BM334" i="18"/>
  <c r="BP334" i="18"/>
  <c r="I334" i="18"/>
  <c r="AV334" i="18"/>
  <c r="AJ335" i="18" s="1"/>
  <c r="BC333" i="13"/>
  <c r="AV333" i="13"/>
  <c r="AY333" i="13" s="1"/>
  <c r="AI333" i="13"/>
  <c r="AR333" i="13" s="1"/>
  <c r="BM333" i="13"/>
  <c r="BP333" i="13"/>
  <c r="I333" i="13"/>
  <c r="J544" i="7"/>
  <c r="G544" i="7"/>
  <c r="I544" i="7"/>
  <c r="K544" i="7"/>
  <c r="H544" i="7"/>
  <c r="M333" i="13"/>
  <c r="S333" i="13"/>
  <c r="AB334" i="13" s="1"/>
  <c r="AY334" i="17" l="1"/>
  <c r="BB334" i="17" s="1"/>
  <c r="AZ334" i="18"/>
  <c r="BC334" i="18" s="1"/>
  <c r="L544" i="20"/>
  <c r="G444" i="12" s="1"/>
  <c r="L544" i="19"/>
  <c r="G444" i="15" s="1"/>
  <c r="AZ334" i="17"/>
  <c r="BC334" i="17" s="1"/>
  <c r="AX334" i="17"/>
  <c r="BA334" i="17" s="1"/>
  <c r="S334" i="18"/>
  <c r="AB335" i="18" s="1"/>
  <c r="M334" i="18"/>
  <c r="P334" i="18" s="1"/>
  <c r="BR334" i="18"/>
  <c r="BS335" i="18" s="1"/>
  <c r="Q334" i="18"/>
  <c r="Z335" i="18" s="1"/>
  <c r="K334" i="18"/>
  <c r="N334" i="18" s="1"/>
  <c r="Q334" i="17"/>
  <c r="Z335" i="17" s="1"/>
  <c r="BR334" i="17"/>
  <c r="BS335" i="17" s="1"/>
  <c r="K334" i="17"/>
  <c r="N334" i="17" s="1"/>
  <c r="AY334" i="18"/>
  <c r="BB334" i="18" s="1"/>
  <c r="R334" i="17"/>
  <c r="AA335" i="17" s="1"/>
  <c r="L334" i="17"/>
  <c r="O334" i="17" s="1"/>
  <c r="R334" i="18"/>
  <c r="AA335" i="18" s="1"/>
  <c r="L334" i="18"/>
  <c r="O334" i="18" s="1"/>
  <c r="S334" i="17"/>
  <c r="AB335" i="17" s="1"/>
  <c r="M334" i="17"/>
  <c r="P334" i="17" s="1"/>
  <c r="AX334" i="18"/>
  <c r="BA334" i="18" s="1"/>
  <c r="BW333" i="13"/>
  <c r="BB333" i="13"/>
  <c r="AU333" i="13"/>
  <c r="AX333" i="13" s="1"/>
  <c r="H333" i="13"/>
  <c r="BL333" i="13"/>
  <c r="BO333" i="13"/>
  <c r="L544" i="7"/>
  <c r="P333" i="13"/>
  <c r="R333" i="13"/>
  <c r="AA334" i="13" s="1"/>
  <c r="L333" i="13"/>
  <c r="F545" i="7" l="1"/>
  <c r="F545" i="19"/>
  <c r="BH335" i="17"/>
  <c r="BD334" i="18"/>
  <c r="BH335" i="18"/>
  <c r="H444" i="15"/>
  <c r="I444" i="15" s="1"/>
  <c r="G444" i="16"/>
  <c r="H444" i="16" s="1"/>
  <c r="I444" i="16" s="1"/>
  <c r="BV333" i="13"/>
  <c r="H444" i="12"/>
  <c r="I444" i="12" s="1"/>
  <c r="BA333" i="13"/>
  <c r="BD333" i="13" s="1"/>
  <c r="BD333" i="17" s="1"/>
  <c r="AK334" i="13"/>
  <c r="AT334" i="13" s="1"/>
  <c r="O333" i="13"/>
  <c r="BR333" i="13"/>
  <c r="BS334" i="13" s="1"/>
  <c r="K333" i="13"/>
  <c r="Q333" i="13"/>
  <c r="Z334" i="13" s="1"/>
  <c r="F544" i="20" s="1"/>
  <c r="BU334" i="18" l="1"/>
  <c r="AR335" i="18" s="1"/>
  <c r="BV334" i="18"/>
  <c r="AS335" i="18" s="1"/>
  <c r="BW334" i="18"/>
  <c r="AT335" i="18" s="1"/>
  <c r="BU334" i="17"/>
  <c r="AR335" i="17" s="1"/>
  <c r="BV334" i="17"/>
  <c r="AS335" i="17" s="1"/>
  <c r="BW334" i="17"/>
  <c r="AT335" i="17" s="1"/>
  <c r="J445" i="15"/>
  <c r="J445" i="16"/>
  <c r="BU333" i="13"/>
  <c r="J445" i="12"/>
  <c r="AW334" i="13"/>
  <c r="AZ334" i="13" s="1"/>
  <c r="AJ334" i="13"/>
  <c r="AS334" i="13" s="1"/>
  <c r="BQ334" i="13"/>
  <c r="BN334" i="13"/>
  <c r="J334" i="13"/>
  <c r="BH334" i="13"/>
  <c r="N333" i="13"/>
  <c r="K545" i="20" l="1"/>
  <c r="J545" i="20"/>
  <c r="G545" i="20"/>
  <c r="I545" i="20"/>
  <c r="H545" i="20"/>
  <c r="G545" i="19"/>
  <c r="J545" i="19"/>
  <c r="H545" i="19"/>
  <c r="I545" i="19"/>
  <c r="K545" i="19"/>
  <c r="AU335" i="18"/>
  <c r="AI336" i="18" s="1"/>
  <c r="H335" i="18"/>
  <c r="BL335" i="18"/>
  <c r="BO335" i="18"/>
  <c r="J335" i="17"/>
  <c r="BN335" i="17"/>
  <c r="AW335" i="17"/>
  <c r="AK336" i="17" s="1"/>
  <c r="BQ335" i="17"/>
  <c r="BL335" i="17"/>
  <c r="H335" i="17"/>
  <c r="BO335" i="17"/>
  <c r="AU335" i="17"/>
  <c r="AI336" i="17" s="1"/>
  <c r="BM335" i="18"/>
  <c r="I335" i="18"/>
  <c r="BP335" i="18"/>
  <c r="AV335" i="18"/>
  <c r="AJ336" i="18" s="1"/>
  <c r="AW335" i="18"/>
  <c r="AK336" i="18" s="1"/>
  <c r="BN335" i="18"/>
  <c r="BQ335" i="18"/>
  <c r="J335" i="18"/>
  <c r="AV335" i="17"/>
  <c r="AJ336" i="17" s="1"/>
  <c r="I335" i="17"/>
  <c r="BM335" i="17"/>
  <c r="BP335" i="17"/>
  <c r="BC334" i="13"/>
  <c r="AV334" i="13"/>
  <c r="AY334" i="13" s="1"/>
  <c r="AI334" i="13"/>
  <c r="AR334" i="13" s="1"/>
  <c r="J545" i="7"/>
  <c r="H545" i="7"/>
  <c r="G545" i="7"/>
  <c r="I545" i="7"/>
  <c r="K545" i="7"/>
  <c r="I334" i="13"/>
  <c r="BM334" i="13"/>
  <c r="BP334" i="13"/>
  <c r="S334" i="13"/>
  <c r="AB335" i="13" s="1"/>
  <c r="M334" i="13"/>
  <c r="AX335" i="17" l="1"/>
  <c r="BA335" i="17" s="1"/>
  <c r="L545" i="19"/>
  <c r="G445" i="15" s="1"/>
  <c r="L545" i="20"/>
  <c r="G445" i="12" s="1"/>
  <c r="AY335" i="17"/>
  <c r="BB335" i="17" s="1"/>
  <c r="M335" i="17"/>
  <c r="P335" i="17" s="1"/>
  <c r="S335" i="17"/>
  <c r="AB336" i="17" s="1"/>
  <c r="AZ335" i="17"/>
  <c r="BC335" i="17" s="1"/>
  <c r="AX335" i="18"/>
  <c r="BA335" i="18" s="1"/>
  <c r="S335" i="18"/>
  <c r="AB336" i="18" s="1"/>
  <c r="M335" i="18"/>
  <c r="P335" i="18" s="1"/>
  <c r="R335" i="17"/>
  <c r="AA336" i="17" s="1"/>
  <c r="L335" i="17"/>
  <c r="O335" i="17" s="1"/>
  <c r="Q335" i="18"/>
  <c r="Z336" i="18" s="1"/>
  <c r="K335" i="18"/>
  <c r="N335" i="18" s="1"/>
  <c r="BR335" i="18"/>
  <c r="BS336" i="18" s="1"/>
  <c r="R335" i="18"/>
  <c r="AA336" i="18" s="1"/>
  <c r="L335" i="18"/>
  <c r="O335" i="18" s="1"/>
  <c r="BR335" i="17"/>
  <c r="BS336" i="17" s="1"/>
  <c r="K335" i="17"/>
  <c r="N335" i="17" s="1"/>
  <c r="Q335" i="17"/>
  <c r="Z336" i="17" s="1"/>
  <c r="AZ335" i="18"/>
  <c r="BC335" i="18" s="1"/>
  <c r="AY335" i="18"/>
  <c r="BB335" i="18" s="1"/>
  <c r="BW334" i="13"/>
  <c r="BB334" i="13"/>
  <c r="AU334" i="13"/>
  <c r="AX334" i="13" s="1"/>
  <c r="P334" i="13"/>
  <c r="L545" i="7"/>
  <c r="BO334" i="13"/>
  <c r="BL334" i="13"/>
  <c r="H334" i="13"/>
  <c r="L334" i="13"/>
  <c r="R334" i="13"/>
  <c r="AA335" i="13" s="1"/>
  <c r="F546" i="7" l="1"/>
  <c r="F546" i="19"/>
  <c r="BH336" i="17"/>
  <c r="BH336" i="18"/>
  <c r="BD335" i="18"/>
  <c r="H445" i="12"/>
  <c r="I445" i="12" s="1"/>
  <c r="G445" i="16"/>
  <c r="H445" i="16" s="1"/>
  <c r="I445" i="16" s="1"/>
  <c r="H445" i="15"/>
  <c r="I445" i="15" s="1"/>
  <c r="BV334" i="13"/>
  <c r="BA334" i="13"/>
  <c r="BD334" i="13" s="1"/>
  <c r="BD334" i="17" s="1"/>
  <c r="AK335" i="13"/>
  <c r="AT335" i="13" s="1"/>
  <c r="BR334" i="13"/>
  <c r="BS335" i="13" s="1"/>
  <c r="Q334" i="13"/>
  <c r="Z335" i="13" s="1"/>
  <c r="F545" i="20" s="1"/>
  <c r="K334" i="13"/>
  <c r="O334" i="13"/>
  <c r="BU335" i="18" l="1"/>
  <c r="AR336" i="18" s="1"/>
  <c r="BV335" i="18"/>
  <c r="AS336" i="18" s="1"/>
  <c r="BW335" i="18"/>
  <c r="AT336" i="18" s="1"/>
  <c r="BU335" i="17"/>
  <c r="AR336" i="17" s="1"/>
  <c r="BV335" i="17"/>
  <c r="AS336" i="17" s="1"/>
  <c r="BW335" i="17"/>
  <c r="AT336" i="17" s="1"/>
  <c r="J446" i="16"/>
  <c r="J446" i="15"/>
  <c r="BU334" i="13"/>
  <c r="J446" i="12"/>
  <c r="AW335" i="13"/>
  <c r="AZ335" i="13" s="1"/>
  <c r="AJ335" i="13"/>
  <c r="AS335" i="13" s="1"/>
  <c r="BN335" i="13"/>
  <c r="J335" i="13"/>
  <c r="BQ335" i="13"/>
  <c r="BH335" i="13"/>
  <c r="N334" i="13"/>
  <c r="K546" i="20" l="1"/>
  <c r="J546" i="20"/>
  <c r="I546" i="20"/>
  <c r="G546" i="20"/>
  <c r="H546" i="20"/>
  <c r="G546" i="19"/>
  <c r="J546" i="19"/>
  <c r="H546" i="19"/>
  <c r="I546" i="19"/>
  <c r="K546" i="19"/>
  <c r="AW336" i="17"/>
  <c r="AK337" i="17" s="1"/>
  <c r="J336" i="17"/>
  <c r="BN336" i="17"/>
  <c r="BQ336" i="17"/>
  <c r="AU336" i="17"/>
  <c r="AI337" i="17" s="1"/>
  <c r="BL336" i="17"/>
  <c r="BO336" i="17"/>
  <c r="H336" i="17"/>
  <c r="AW336" i="18"/>
  <c r="AK337" i="18" s="1"/>
  <c r="BQ336" i="18"/>
  <c r="J336" i="18"/>
  <c r="BN336" i="18"/>
  <c r="AZ336" i="18"/>
  <c r="BC336" i="18" s="1"/>
  <c r="AU336" i="18"/>
  <c r="AI337" i="18" s="1"/>
  <c r="BL336" i="18"/>
  <c r="BO336" i="18"/>
  <c r="H336" i="18"/>
  <c r="AV336" i="18"/>
  <c r="AJ337" i="18" s="1"/>
  <c r="I336" i="18"/>
  <c r="BM336" i="18"/>
  <c r="BP336" i="18"/>
  <c r="BM336" i="17"/>
  <c r="AV336" i="17"/>
  <c r="AJ337" i="17" s="1"/>
  <c r="BP336" i="17"/>
  <c r="I336" i="17"/>
  <c r="BC335" i="13"/>
  <c r="AV335" i="13"/>
  <c r="AY335" i="13" s="1"/>
  <c r="AI335" i="13"/>
  <c r="AR335" i="13" s="1"/>
  <c r="H546" i="7"/>
  <c r="I546" i="7"/>
  <c r="J546" i="7"/>
  <c r="G546" i="7"/>
  <c r="K546" i="7"/>
  <c r="M335" i="13"/>
  <c r="S335" i="13"/>
  <c r="AB336" i="13" s="1"/>
  <c r="BP335" i="13"/>
  <c r="BM335" i="13"/>
  <c r="I335" i="13"/>
  <c r="AY336" i="18" l="1"/>
  <c r="BB336" i="18" s="1"/>
  <c r="AZ336" i="17"/>
  <c r="BC336" i="17" s="1"/>
  <c r="AY336" i="17"/>
  <c r="BB336" i="17" s="1"/>
  <c r="L546" i="20"/>
  <c r="G446" i="12" s="1"/>
  <c r="L546" i="19"/>
  <c r="G446" i="15" s="1"/>
  <c r="AX336" i="18"/>
  <c r="BA336" i="18" s="1"/>
  <c r="L336" i="17"/>
  <c r="O336" i="17" s="1"/>
  <c r="R336" i="17"/>
  <c r="AA337" i="17" s="1"/>
  <c r="S336" i="18"/>
  <c r="AB337" i="18" s="1"/>
  <c r="M336" i="18"/>
  <c r="P336" i="18" s="1"/>
  <c r="L336" i="18"/>
  <c r="O336" i="18" s="1"/>
  <c r="R336" i="18"/>
  <c r="AA337" i="18" s="1"/>
  <c r="Q336" i="17"/>
  <c r="Z337" i="17" s="1"/>
  <c r="BR336" i="17"/>
  <c r="BS337" i="17" s="1"/>
  <c r="K336" i="17"/>
  <c r="N336" i="17" s="1"/>
  <c r="S336" i="17"/>
  <c r="AB337" i="17" s="1"/>
  <c r="M336" i="17"/>
  <c r="P336" i="17" s="1"/>
  <c r="Q336" i="18"/>
  <c r="Z337" i="18" s="1"/>
  <c r="K336" i="18"/>
  <c r="N336" i="18" s="1"/>
  <c r="BR336" i="18"/>
  <c r="BS337" i="18" s="1"/>
  <c r="AX336" i="17"/>
  <c r="BA336" i="17" s="1"/>
  <c r="BW335" i="13"/>
  <c r="BB335" i="13"/>
  <c r="AU335" i="13"/>
  <c r="AX335" i="13" s="1"/>
  <c r="H335" i="13"/>
  <c r="BO335" i="13"/>
  <c r="BL335" i="13"/>
  <c r="P335" i="13"/>
  <c r="R335" i="13"/>
  <c r="AA336" i="13" s="1"/>
  <c r="L335" i="13"/>
  <c r="L546" i="7"/>
  <c r="F547" i="7" l="1"/>
  <c r="F547" i="19"/>
  <c r="BD336" i="18"/>
  <c r="BH337" i="18"/>
  <c r="BH337" i="17"/>
  <c r="H446" i="12"/>
  <c r="I446" i="12" s="1"/>
  <c r="G446" i="16"/>
  <c r="H446" i="16" s="1"/>
  <c r="I446" i="16" s="1"/>
  <c r="H446" i="15"/>
  <c r="I446" i="15" s="1"/>
  <c r="BV335" i="13"/>
  <c r="BA335" i="13"/>
  <c r="BD335" i="13" s="1"/>
  <c r="BD335" i="17" s="1"/>
  <c r="AK336" i="13"/>
  <c r="AT336" i="13" s="1"/>
  <c r="O335" i="13"/>
  <c r="K335" i="13"/>
  <c r="BR335" i="13"/>
  <c r="BS336" i="13" s="1"/>
  <c r="Q335" i="13"/>
  <c r="Z336" i="13" s="1"/>
  <c r="F546" i="20" s="1"/>
  <c r="BV336" i="18" l="1"/>
  <c r="AS337" i="18" s="1"/>
  <c r="BW336" i="18"/>
  <c r="AT337" i="18" s="1"/>
  <c r="BU336" i="18"/>
  <c r="AR337" i="18" s="1"/>
  <c r="BV336" i="17"/>
  <c r="AS337" i="17" s="1"/>
  <c r="BW336" i="17"/>
  <c r="AT337" i="17" s="1"/>
  <c r="BU336" i="17"/>
  <c r="AR337" i="17" s="1"/>
  <c r="J447" i="15"/>
  <c r="J447" i="16"/>
  <c r="BU335" i="13"/>
  <c r="J447" i="12"/>
  <c r="AW336" i="13"/>
  <c r="AZ336" i="13" s="1"/>
  <c r="AJ336" i="13"/>
  <c r="AS336" i="13" s="1"/>
  <c r="BH336" i="13"/>
  <c r="N335" i="13"/>
  <c r="BQ336" i="13"/>
  <c r="J336" i="13"/>
  <c r="BN336" i="13"/>
  <c r="I547" i="20" l="1"/>
  <c r="K547" i="20"/>
  <c r="G547" i="20"/>
  <c r="H547" i="20"/>
  <c r="J547" i="20"/>
  <c r="J547" i="19"/>
  <c r="K547" i="19"/>
  <c r="I547" i="19"/>
  <c r="H547" i="19"/>
  <c r="G547" i="19"/>
  <c r="AU337" i="17"/>
  <c r="AI338" i="17" s="1"/>
  <c r="H337" i="17"/>
  <c r="BL337" i="17"/>
  <c r="BO337" i="17"/>
  <c r="J337" i="18"/>
  <c r="AW337" i="18"/>
  <c r="AK338" i="18" s="1"/>
  <c r="BN337" i="18"/>
  <c r="BQ337" i="18"/>
  <c r="BL337" i="18"/>
  <c r="BO337" i="18"/>
  <c r="H337" i="18"/>
  <c r="AU337" i="18"/>
  <c r="AI338" i="18" s="1"/>
  <c r="BP337" i="17"/>
  <c r="I337" i="17"/>
  <c r="AV337" i="17"/>
  <c r="AJ338" i="17" s="1"/>
  <c r="BM337" i="17"/>
  <c r="BN337" i="17"/>
  <c r="BQ337" i="17"/>
  <c r="AW337" i="17"/>
  <c r="AK338" i="17" s="1"/>
  <c r="J337" i="17"/>
  <c r="AV337" i="18"/>
  <c r="AJ338" i="18" s="1"/>
  <c r="I337" i="18"/>
  <c r="BM337" i="18"/>
  <c r="BP337" i="18"/>
  <c r="BC336" i="13"/>
  <c r="AV336" i="13"/>
  <c r="AY336" i="13" s="1"/>
  <c r="AI336" i="13"/>
  <c r="AR336" i="13" s="1"/>
  <c r="M336" i="13"/>
  <c r="S336" i="13"/>
  <c r="AB337" i="13" s="1"/>
  <c r="BP336" i="13"/>
  <c r="BM336" i="13"/>
  <c r="I336" i="13"/>
  <c r="H547" i="7"/>
  <c r="G547" i="7"/>
  <c r="K547" i="7"/>
  <c r="J547" i="7"/>
  <c r="I547" i="7"/>
  <c r="AX337" i="17" l="1"/>
  <c r="BA337" i="17" s="1"/>
  <c r="AY337" i="18"/>
  <c r="BB337" i="18" s="1"/>
  <c r="AX337" i="18"/>
  <c r="BA337" i="18" s="1"/>
  <c r="L547" i="19"/>
  <c r="G447" i="15" s="1"/>
  <c r="L547" i="20"/>
  <c r="G447" i="12" s="1"/>
  <c r="S337" i="17"/>
  <c r="AB338" i="17" s="1"/>
  <c r="M337" i="17"/>
  <c r="P337" i="17" s="1"/>
  <c r="L337" i="17"/>
  <c r="O337" i="17" s="1"/>
  <c r="R337" i="17"/>
  <c r="AA338" i="17" s="1"/>
  <c r="Q337" i="18"/>
  <c r="Z338" i="18" s="1"/>
  <c r="BR337" i="18"/>
  <c r="BS338" i="18" s="1"/>
  <c r="K337" i="18"/>
  <c r="N337" i="18" s="1"/>
  <c r="S337" i="18"/>
  <c r="AB338" i="18" s="1"/>
  <c r="M337" i="18"/>
  <c r="P337" i="18" s="1"/>
  <c r="Q337" i="17"/>
  <c r="Z338" i="17" s="1"/>
  <c r="BR337" i="17"/>
  <c r="BS338" i="17" s="1"/>
  <c r="K337" i="17"/>
  <c r="N337" i="17" s="1"/>
  <c r="AZ337" i="17"/>
  <c r="BC337" i="17" s="1"/>
  <c r="AY337" i="17"/>
  <c r="BB337" i="17" s="1"/>
  <c r="AZ337" i="18"/>
  <c r="BC337" i="18" s="1"/>
  <c r="L337" i="18"/>
  <c r="O337" i="18" s="1"/>
  <c r="R337" i="18"/>
  <c r="AA338" i="18" s="1"/>
  <c r="BW336" i="13"/>
  <c r="BB336" i="13"/>
  <c r="AU336" i="13"/>
  <c r="AX336" i="13" s="1"/>
  <c r="BL336" i="13"/>
  <c r="H336" i="13"/>
  <c r="BO336" i="13"/>
  <c r="P336" i="13"/>
  <c r="R336" i="13"/>
  <c r="AA337" i="13" s="1"/>
  <c r="L336" i="13"/>
  <c r="L547" i="7"/>
  <c r="F548" i="7" l="1"/>
  <c r="F548" i="19"/>
  <c r="BH338" i="17"/>
  <c r="BD337" i="18"/>
  <c r="BH338" i="18"/>
  <c r="H447" i="12"/>
  <c r="I447" i="12" s="1"/>
  <c r="G447" i="16"/>
  <c r="H447" i="16" s="1"/>
  <c r="I447" i="16" s="1"/>
  <c r="H447" i="15"/>
  <c r="I447" i="15" s="1"/>
  <c r="BV336" i="13"/>
  <c r="BA336" i="13"/>
  <c r="BD336" i="13" s="1"/>
  <c r="BD336" i="17" s="1"/>
  <c r="AK337" i="13"/>
  <c r="AT337" i="13" s="1"/>
  <c r="O336" i="13"/>
  <c r="K336" i="13"/>
  <c r="BR336" i="13"/>
  <c r="BS337" i="13" s="1"/>
  <c r="Q336" i="13"/>
  <c r="Z337" i="13" s="1"/>
  <c r="F547" i="20" s="1"/>
  <c r="BW337" i="18" l="1"/>
  <c r="AT338" i="18" s="1"/>
  <c r="BU337" i="18"/>
  <c r="AR338" i="18" s="1"/>
  <c r="BV337" i="18"/>
  <c r="AS338" i="18" s="1"/>
  <c r="BW337" i="17"/>
  <c r="AT338" i="17" s="1"/>
  <c r="BU337" i="17"/>
  <c r="AR338" i="17" s="1"/>
  <c r="BV337" i="17"/>
  <c r="AS338" i="17" s="1"/>
  <c r="J448" i="16"/>
  <c r="J448" i="15"/>
  <c r="BU336" i="13"/>
  <c r="J448" i="12"/>
  <c r="AW337" i="13"/>
  <c r="AZ337" i="13" s="1"/>
  <c r="AJ337" i="13"/>
  <c r="AS337" i="13" s="1"/>
  <c r="BH337" i="13"/>
  <c r="J337" i="13"/>
  <c r="BQ337" i="13"/>
  <c r="BN337" i="13"/>
  <c r="N336" i="13"/>
  <c r="H548" i="19" l="1"/>
  <c r="J548" i="19"/>
  <c r="G548" i="19"/>
  <c r="K548" i="19"/>
  <c r="I548" i="19"/>
  <c r="J548" i="20"/>
  <c r="I548" i="20"/>
  <c r="H548" i="20"/>
  <c r="K548" i="20"/>
  <c r="G548" i="20"/>
  <c r="BN338" i="17"/>
  <c r="BQ338" i="17"/>
  <c r="J338" i="17"/>
  <c r="AW338" i="17"/>
  <c r="AK339" i="17" s="1"/>
  <c r="AU338" i="18"/>
  <c r="AI339" i="18" s="1"/>
  <c r="BL338" i="18"/>
  <c r="H338" i="18"/>
  <c r="BO338" i="18"/>
  <c r="BQ338" i="18"/>
  <c r="AW338" i="18"/>
  <c r="AK339" i="18" s="1"/>
  <c r="J338" i="18"/>
  <c r="BN338" i="18"/>
  <c r="H338" i="17"/>
  <c r="BO338" i="17"/>
  <c r="AU338" i="17"/>
  <c r="AI339" i="17" s="1"/>
  <c r="BL338" i="17"/>
  <c r="BP338" i="18"/>
  <c r="I338" i="18"/>
  <c r="BM338" i="18"/>
  <c r="AV338" i="18"/>
  <c r="AJ339" i="18" s="1"/>
  <c r="BP338" i="17"/>
  <c r="AV338" i="17"/>
  <c r="AJ339" i="17" s="1"/>
  <c r="I338" i="17"/>
  <c r="BM338" i="17"/>
  <c r="BC337" i="13"/>
  <c r="AV337" i="13"/>
  <c r="AY337" i="13" s="1"/>
  <c r="AI337" i="13"/>
  <c r="AR337" i="13" s="1"/>
  <c r="M337" i="13"/>
  <c r="S337" i="13"/>
  <c r="AB338" i="13" s="1"/>
  <c r="K548" i="7"/>
  <c r="J548" i="7"/>
  <c r="G548" i="7"/>
  <c r="H548" i="7"/>
  <c r="I548" i="7"/>
  <c r="BM337" i="13"/>
  <c r="I337" i="13"/>
  <c r="BP337" i="13"/>
  <c r="AX338" i="18" l="1"/>
  <c r="BA338" i="18" s="1"/>
  <c r="AZ338" i="17"/>
  <c r="BC338" i="17" s="1"/>
  <c r="AZ338" i="18"/>
  <c r="BC338" i="18" s="1"/>
  <c r="L548" i="20"/>
  <c r="G448" i="12" s="1"/>
  <c r="L548" i="19"/>
  <c r="G448" i="15" s="1"/>
  <c r="AY338" i="17"/>
  <c r="BB338" i="17" s="1"/>
  <c r="S338" i="18"/>
  <c r="AB339" i="18" s="1"/>
  <c r="M338" i="18"/>
  <c r="P338" i="18" s="1"/>
  <c r="R338" i="18"/>
  <c r="AA339" i="18" s="1"/>
  <c r="L338" i="18"/>
  <c r="O338" i="18" s="1"/>
  <c r="S338" i="17"/>
  <c r="AB339" i="17" s="1"/>
  <c r="M338" i="17"/>
  <c r="P338" i="17" s="1"/>
  <c r="R338" i="17"/>
  <c r="AA339" i="17" s="1"/>
  <c r="L338" i="17"/>
  <c r="O338" i="17" s="1"/>
  <c r="BR338" i="17"/>
  <c r="BS339" i="17" s="1"/>
  <c r="Q338" i="17"/>
  <c r="Z339" i="17" s="1"/>
  <c r="F549" i="19" s="1"/>
  <c r="K338" i="17"/>
  <c r="N338" i="17" s="1"/>
  <c r="Q338" i="18"/>
  <c r="Z339" i="18" s="1"/>
  <c r="BR338" i="18"/>
  <c r="BS339" i="18" s="1"/>
  <c r="K338" i="18"/>
  <c r="N338" i="18" s="1"/>
  <c r="AY338" i="18"/>
  <c r="BB338" i="18" s="1"/>
  <c r="AX338" i="17"/>
  <c r="BA338" i="17" s="1"/>
  <c r="BW337" i="13"/>
  <c r="BB337" i="13"/>
  <c r="AU337" i="13"/>
  <c r="AX337" i="13" s="1"/>
  <c r="BL337" i="13"/>
  <c r="BO337" i="13"/>
  <c r="H337" i="13"/>
  <c r="L337" i="13"/>
  <c r="R337" i="13"/>
  <c r="AA338" i="13" s="1"/>
  <c r="P337" i="13"/>
  <c r="L548" i="7"/>
  <c r="F549" i="7" l="1"/>
  <c r="BD338" i="18"/>
  <c r="BH339" i="17"/>
  <c r="BH339" i="18"/>
  <c r="H448" i="15"/>
  <c r="I448" i="15" s="1"/>
  <c r="G448" i="16"/>
  <c r="H448" i="16" s="1"/>
  <c r="I448" i="16" s="1"/>
  <c r="BV337" i="13"/>
  <c r="H448" i="12"/>
  <c r="I448" i="12" s="1"/>
  <c r="BA337" i="13"/>
  <c r="BD337" i="13" s="1"/>
  <c r="BD337" i="17" s="1"/>
  <c r="AK338" i="13"/>
  <c r="AT338" i="13" s="1"/>
  <c r="O337" i="13"/>
  <c r="K337" i="13"/>
  <c r="BR337" i="13"/>
  <c r="BS338" i="13" s="1"/>
  <c r="Q337" i="13"/>
  <c r="Z338" i="13" s="1"/>
  <c r="F548" i="20" s="1"/>
  <c r="BU338" i="18" l="1"/>
  <c r="AR339" i="18" s="1"/>
  <c r="BV338" i="18"/>
  <c r="AS339" i="18" s="1"/>
  <c r="BW338" i="18"/>
  <c r="AT339" i="18" s="1"/>
  <c r="BU338" i="17"/>
  <c r="AR339" i="17" s="1"/>
  <c r="BV338" i="17"/>
  <c r="AS339" i="17" s="1"/>
  <c r="BW338" i="17"/>
  <c r="AT339" i="17" s="1"/>
  <c r="J449" i="15"/>
  <c r="J449" i="16"/>
  <c r="BU337" i="13"/>
  <c r="J449" i="12"/>
  <c r="AW338" i="13"/>
  <c r="AZ338" i="13" s="1"/>
  <c r="AJ338" i="13"/>
  <c r="AS338" i="13" s="1"/>
  <c r="N337" i="13"/>
  <c r="BN338" i="13"/>
  <c r="J338" i="13"/>
  <c r="BQ338" i="13"/>
  <c r="BH338" i="13"/>
  <c r="G549" i="20" l="1"/>
  <c r="I549" i="20"/>
  <c r="H549" i="20"/>
  <c r="K549" i="20"/>
  <c r="J549" i="20"/>
  <c r="K549" i="19"/>
  <c r="H549" i="19"/>
  <c r="I549" i="19"/>
  <c r="J549" i="19"/>
  <c r="G549" i="19"/>
  <c r="BN339" i="18"/>
  <c r="BQ339" i="18"/>
  <c r="J339" i="18"/>
  <c r="AW339" i="18"/>
  <c r="AK340" i="18" s="1"/>
  <c r="AU339" i="18"/>
  <c r="AI340" i="18" s="1"/>
  <c r="H339" i="18"/>
  <c r="BL339" i="18"/>
  <c r="BO339" i="18"/>
  <c r="BQ339" i="17"/>
  <c r="AW339" i="17"/>
  <c r="AK340" i="17" s="1"/>
  <c r="J339" i="17"/>
  <c r="BN339" i="17"/>
  <c r="BO339" i="17"/>
  <c r="AU339" i="17"/>
  <c r="AI340" i="17" s="1"/>
  <c r="BL339" i="17"/>
  <c r="H339" i="17"/>
  <c r="BP339" i="18"/>
  <c r="BM339" i="18"/>
  <c r="AV339" i="18"/>
  <c r="AJ340" i="18" s="1"/>
  <c r="I339" i="18"/>
  <c r="AV339" i="17"/>
  <c r="AJ340" i="17" s="1"/>
  <c r="BM339" i="17"/>
  <c r="BP339" i="17"/>
  <c r="I339" i="17"/>
  <c r="BC338" i="13"/>
  <c r="AV338" i="13"/>
  <c r="AY338" i="13" s="1"/>
  <c r="AI338" i="13"/>
  <c r="AR338" i="13" s="1"/>
  <c r="BP338" i="13"/>
  <c r="BM338" i="13"/>
  <c r="I338" i="13"/>
  <c r="M338" i="13"/>
  <c r="S338" i="13"/>
  <c r="AB339" i="13" s="1"/>
  <c r="K549" i="7"/>
  <c r="I549" i="7"/>
  <c r="J549" i="7"/>
  <c r="G549" i="7"/>
  <c r="H549" i="7"/>
  <c r="AZ339" i="17" l="1"/>
  <c r="BC339" i="17" s="1"/>
  <c r="AZ339" i="18"/>
  <c r="BC339" i="18" s="1"/>
  <c r="L549" i="20"/>
  <c r="G449" i="12" s="1"/>
  <c r="AY339" i="18"/>
  <c r="BB339" i="18" s="1"/>
  <c r="L549" i="19"/>
  <c r="G449" i="15" s="1"/>
  <c r="AY339" i="17"/>
  <c r="BB339" i="17" s="1"/>
  <c r="L339" i="17"/>
  <c r="O339" i="17" s="1"/>
  <c r="R339" i="17"/>
  <c r="AA340" i="17" s="1"/>
  <c r="S339" i="17"/>
  <c r="AB340" i="17" s="1"/>
  <c r="M339" i="17"/>
  <c r="P339" i="17" s="1"/>
  <c r="M339" i="18"/>
  <c r="P339" i="18" s="1"/>
  <c r="S339" i="18"/>
  <c r="AB340" i="18" s="1"/>
  <c r="AX339" i="18"/>
  <c r="BA339" i="18" s="1"/>
  <c r="BR339" i="17"/>
  <c r="BS340" i="17" s="1"/>
  <c r="K339" i="17"/>
  <c r="N339" i="17" s="1"/>
  <c r="Q339" i="17"/>
  <c r="Z340" i="17" s="1"/>
  <c r="R339" i="18"/>
  <c r="AA340" i="18" s="1"/>
  <c r="L339" i="18"/>
  <c r="O339" i="18" s="1"/>
  <c r="Q339" i="18"/>
  <c r="Z340" i="18" s="1"/>
  <c r="BR339" i="18"/>
  <c r="BS340" i="18" s="1"/>
  <c r="K339" i="18"/>
  <c r="N339" i="18" s="1"/>
  <c r="AX339" i="17"/>
  <c r="BA339" i="17" s="1"/>
  <c r="BW338" i="13"/>
  <c r="BB338" i="13"/>
  <c r="AU338" i="13"/>
  <c r="AX338" i="13" s="1"/>
  <c r="H338" i="13"/>
  <c r="BL338" i="13"/>
  <c r="BO338" i="13"/>
  <c r="L549" i="7"/>
  <c r="L338" i="13"/>
  <c r="R338" i="13"/>
  <c r="AA339" i="13" s="1"/>
  <c r="P338" i="13"/>
  <c r="F550" i="19" l="1"/>
  <c r="F550" i="7"/>
  <c r="BD339" i="18"/>
  <c r="BH340" i="18"/>
  <c r="BH340" i="17"/>
  <c r="G449" i="16"/>
  <c r="H449" i="16" s="1"/>
  <c r="I449" i="16" s="1"/>
  <c r="H449" i="15"/>
  <c r="I449" i="15" s="1"/>
  <c r="BV338" i="13"/>
  <c r="H449" i="12"/>
  <c r="I449" i="12" s="1"/>
  <c r="BA338" i="13"/>
  <c r="BD338" i="13" s="1"/>
  <c r="BD338" i="17" s="1"/>
  <c r="AK339" i="13"/>
  <c r="AT339" i="13" s="1"/>
  <c r="O338" i="13"/>
  <c r="BR338" i="13"/>
  <c r="BS339" i="13" s="1"/>
  <c r="K338" i="13"/>
  <c r="Q338" i="13"/>
  <c r="Z339" i="13" s="1"/>
  <c r="F549" i="20" s="1"/>
  <c r="BU339" i="18" l="1"/>
  <c r="AR340" i="18" s="1"/>
  <c r="BV339" i="18"/>
  <c r="AS340" i="18" s="1"/>
  <c r="BW339" i="18"/>
  <c r="AT340" i="18" s="1"/>
  <c r="BU339" i="17"/>
  <c r="AR340" i="17" s="1"/>
  <c r="BV339" i="17"/>
  <c r="AS340" i="17" s="1"/>
  <c r="BW339" i="17"/>
  <c r="AT340" i="17" s="1"/>
  <c r="J450" i="15"/>
  <c r="J450" i="16"/>
  <c r="BU338" i="13"/>
  <c r="J450" i="12"/>
  <c r="AW339" i="13"/>
  <c r="AZ339" i="13" s="1"/>
  <c r="AJ339" i="13"/>
  <c r="AS339" i="13" s="1"/>
  <c r="J339" i="13"/>
  <c r="BN339" i="13"/>
  <c r="BQ339" i="13"/>
  <c r="N338" i="13"/>
  <c r="BH339" i="13"/>
  <c r="G550" i="20" l="1"/>
  <c r="J550" i="20"/>
  <c r="K550" i="20"/>
  <c r="H550" i="20"/>
  <c r="I550" i="20"/>
  <c r="I550" i="19"/>
  <c r="J550" i="19"/>
  <c r="K550" i="19"/>
  <c r="H550" i="19"/>
  <c r="G550" i="19"/>
  <c r="H340" i="17"/>
  <c r="AU340" i="17"/>
  <c r="AI341" i="17" s="1"/>
  <c r="BL340" i="17"/>
  <c r="BO340" i="17"/>
  <c r="BN340" i="17"/>
  <c r="BQ340" i="17"/>
  <c r="J340" i="17"/>
  <c r="AW340" i="17"/>
  <c r="AK341" i="17" s="1"/>
  <c r="BQ340" i="18"/>
  <c r="BN340" i="18"/>
  <c r="J340" i="18"/>
  <c r="AW340" i="18"/>
  <c r="AK341" i="18" s="1"/>
  <c r="AV340" i="18"/>
  <c r="AJ341" i="18" s="1"/>
  <c r="I340" i="18"/>
  <c r="BM340" i="18"/>
  <c r="BP340" i="18"/>
  <c r="AU340" i="18"/>
  <c r="AI341" i="18" s="1"/>
  <c r="BL340" i="18"/>
  <c r="BO340" i="18"/>
  <c r="H340" i="18"/>
  <c r="AV340" i="17"/>
  <c r="AJ341" i="17" s="1"/>
  <c r="BM340" i="17"/>
  <c r="I340" i="17"/>
  <c r="BP340" i="17"/>
  <c r="BC339" i="13"/>
  <c r="AV339" i="13"/>
  <c r="AY339" i="13" s="1"/>
  <c r="AI339" i="13"/>
  <c r="AR339" i="13" s="1"/>
  <c r="I339" i="13"/>
  <c r="BP339" i="13"/>
  <c r="BM339" i="13"/>
  <c r="M339" i="13"/>
  <c r="S339" i="13"/>
  <c r="AB340" i="13" s="1"/>
  <c r="K550" i="7"/>
  <c r="I550" i="7"/>
  <c r="J550" i="7"/>
  <c r="G550" i="7"/>
  <c r="H550" i="7"/>
  <c r="AY340" i="18" l="1"/>
  <c r="BB340" i="18" s="1"/>
  <c r="AX340" i="17"/>
  <c r="BA340" i="17" s="1"/>
  <c r="L550" i="20"/>
  <c r="G450" i="12" s="1"/>
  <c r="L550" i="19"/>
  <c r="G450" i="15" s="1"/>
  <c r="AZ340" i="18"/>
  <c r="BC340" i="18" s="1"/>
  <c r="K340" i="18"/>
  <c r="N340" i="18" s="1"/>
  <c r="BR340" i="18"/>
  <c r="BS341" i="18" s="1"/>
  <c r="Q340" i="18"/>
  <c r="Z341" i="18" s="1"/>
  <c r="L340" i="18"/>
  <c r="O340" i="18" s="1"/>
  <c r="R340" i="18"/>
  <c r="AA341" i="18" s="1"/>
  <c r="S340" i="18"/>
  <c r="AB341" i="18" s="1"/>
  <c r="M340" i="18"/>
  <c r="P340" i="18" s="1"/>
  <c r="AX340" i="18"/>
  <c r="BA340" i="18" s="1"/>
  <c r="AZ340" i="17"/>
  <c r="BC340" i="17" s="1"/>
  <c r="AY340" i="17"/>
  <c r="BB340" i="17" s="1"/>
  <c r="R340" i="17"/>
  <c r="AA341" i="17" s="1"/>
  <c r="L340" i="17"/>
  <c r="O340" i="17" s="1"/>
  <c r="Q340" i="17"/>
  <c r="Z341" i="17" s="1"/>
  <c r="BR340" i="17"/>
  <c r="BS341" i="17" s="1"/>
  <c r="K340" i="17"/>
  <c r="N340" i="17" s="1"/>
  <c r="M340" i="17"/>
  <c r="P340" i="17" s="1"/>
  <c r="S340" i="17"/>
  <c r="AB341" i="17" s="1"/>
  <c r="BW339" i="13"/>
  <c r="BB339" i="13"/>
  <c r="AU339" i="13"/>
  <c r="AX339" i="13" s="1"/>
  <c r="H339" i="13"/>
  <c r="BO339" i="13"/>
  <c r="BL339" i="13"/>
  <c r="L550" i="7"/>
  <c r="R339" i="13"/>
  <c r="AA340" i="13" s="1"/>
  <c r="L339" i="13"/>
  <c r="P339" i="13"/>
  <c r="F551" i="19" l="1"/>
  <c r="F551" i="7"/>
  <c r="BD340" i="18"/>
  <c r="BH341" i="17"/>
  <c r="BH341" i="18"/>
  <c r="G450" i="16"/>
  <c r="H450" i="16" s="1"/>
  <c r="I450" i="16" s="1"/>
  <c r="H450" i="15"/>
  <c r="I450" i="15" s="1"/>
  <c r="BV339" i="13"/>
  <c r="H450" i="12"/>
  <c r="I450" i="12" s="1"/>
  <c r="BA339" i="13"/>
  <c r="BD339" i="13" s="1"/>
  <c r="BD339" i="17" s="1"/>
  <c r="AK340" i="13"/>
  <c r="AT340" i="13" s="1"/>
  <c r="K339" i="13"/>
  <c r="Q339" i="13"/>
  <c r="Z340" i="13" s="1"/>
  <c r="F550" i="20" s="1"/>
  <c r="BR339" i="13"/>
  <c r="BS340" i="13" s="1"/>
  <c r="O339" i="13"/>
  <c r="BV340" i="18" l="1"/>
  <c r="AS341" i="18" s="1"/>
  <c r="BW340" i="18"/>
  <c r="AT341" i="18" s="1"/>
  <c r="BU340" i="18"/>
  <c r="AR341" i="18" s="1"/>
  <c r="BV340" i="17"/>
  <c r="AS341" i="17" s="1"/>
  <c r="BW340" i="17"/>
  <c r="AT341" i="17" s="1"/>
  <c r="BU340" i="17"/>
  <c r="AR341" i="17" s="1"/>
  <c r="J451" i="16"/>
  <c r="J451" i="15"/>
  <c r="BU339" i="13"/>
  <c r="J451" i="12"/>
  <c r="AW340" i="13"/>
  <c r="AZ340" i="13" s="1"/>
  <c r="AJ340" i="13"/>
  <c r="AS340" i="13" s="1"/>
  <c r="BQ340" i="13"/>
  <c r="BN340" i="13"/>
  <c r="J340" i="13"/>
  <c r="BH340" i="13"/>
  <c r="N339" i="13"/>
  <c r="K551" i="19" l="1"/>
  <c r="I551" i="19"/>
  <c r="G551" i="19"/>
  <c r="H551" i="19"/>
  <c r="J551" i="19"/>
  <c r="I551" i="20"/>
  <c r="H551" i="20"/>
  <c r="J551" i="20"/>
  <c r="G551" i="20"/>
  <c r="K551" i="20"/>
  <c r="AU341" i="18"/>
  <c r="AI342" i="18" s="1"/>
  <c r="BL341" i="18"/>
  <c r="H341" i="18"/>
  <c r="BO341" i="18"/>
  <c r="AW341" i="18"/>
  <c r="AK342" i="18" s="1"/>
  <c r="BQ341" i="18"/>
  <c r="J341" i="18"/>
  <c r="BN341" i="18"/>
  <c r="J341" i="17"/>
  <c r="BN341" i="17"/>
  <c r="BQ341" i="17"/>
  <c r="AW341" i="17"/>
  <c r="AK342" i="17" s="1"/>
  <c r="BM341" i="18"/>
  <c r="BP341" i="18"/>
  <c r="AV341" i="18"/>
  <c r="AJ342" i="18" s="1"/>
  <c r="I341" i="18"/>
  <c r="AU341" i="17"/>
  <c r="AI342" i="17" s="1"/>
  <c r="H341" i="17"/>
  <c r="BL341" i="17"/>
  <c r="BO341" i="17"/>
  <c r="I341" i="17"/>
  <c r="AV341" i="17"/>
  <c r="AJ342" i="17" s="1"/>
  <c r="BM341" i="17"/>
  <c r="BP341" i="17"/>
  <c r="BC340" i="13"/>
  <c r="AV340" i="13"/>
  <c r="AY340" i="13" s="1"/>
  <c r="AI340" i="13"/>
  <c r="AR340" i="13" s="1"/>
  <c r="H551" i="7"/>
  <c r="G551" i="7"/>
  <c r="J551" i="7"/>
  <c r="K551" i="7"/>
  <c r="I551" i="7"/>
  <c r="BP340" i="13"/>
  <c r="BM340" i="13"/>
  <c r="I340" i="13"/>
  <c r="M340" i="13"/>
  <c r="S340" i="13"/>
  <c r="AB341" i="13" s="1"/>
  <c r="AX341" i="18" l="1"/>
  <c r="BA341" i="18" s="1"/>
  <c r="L551" i="20"/>
  <c r="G451" i="12" s="1"/>
  <c r="AZ341" i="17"/>
  <c r="BC341" i="17" s="1"/>
  <c r="AZ341" i="18"/>
  <c r="BC341" i="18" s="1"/>
  <c r="L551" i="19"/>
  <c r="G451" i="15" s="1"/>
  <c r="AY341" i="18"/>
  <c r="BB341" i="18" s="1"/>
  <c r="Q341" i="17"/>
  <c r="Z342" i="17" s="1"/>
  <c r="BR341" i="17"/>
  <c r="BS342" i="17" s="1"/>
  <c r="K341" i="17"/>
  <c r="N341" i="17" s="1"/>
  <c r="S341" i="18"/>
  <c r="AB342" i="18" s="1"/>
  <c r="M341" i="18"/>
  <c r="P341" i="18" s="1"/>
  <c r="L341" i="17"/>
  <c r="O341" i="17" s="1"/>
  <c r="R341" i="17"/>
  <c r="AA342" i="17" s="1"/>
  <c r="AY341" i="17"/>
  <c r="BB341" i="17" s="1"/>
  <c r="AX341" i="17"/>
  <c r="BA341" i="17" s="1"/>
  <c r="R341" i="18"/>
  <c r="AA342" i="18" s="1"/>
  <c r="L341" i="18"/>
  <c r="O341" i="18" s="1"/>
  <c r="S341" i="17"/>
  <c r="AB342" i="17" s="1"/>
  <c r="M341" i="17"/>
  <c r="P341" i="17" s="1"/>
  <c r="BR341" i="18"/>
  <c r="BS342" i="18" s="1"/>
  <c r="K341" i="18"/>
  <c r="N341" i="18" s="1"/>
  <c r="Q341" i="18"/>
  <c r="Z342" i="18" s="1"/>
  <c r="BW340" i="13"/>
  <c r="BB340" i="13"/>
  <c r="AU340" i="13"/>
  <c r="AX340" i="13" s="1"/>
  <c r="R340" i="13"/>
  <c r="AA341" i="13" s="1"/>
  <c r="L340" i="13"/>
  <c r="H340" i="13"/>
  <c r="BO340" i="13"/>
  <c r="BL340" i="13"/>
  <c r="L551" i="7"/>
  <c r="P340" i="13"/>
  <c r="F552" i="7" l="1"/>
  <c r="F552" i="19"/>
  <c r="BD341" i="18"/>
  <c r="BH342" i="18"/>
  <c r="BH342" i="17"/>
  <c r="H451" i="12"/>
  <c r="I451" i="12" s="1"/>
  <c r="G451" i="16"/>
  <c r="H451" i="16" s="1"/>
  <c r="I451" i="16" s="1"/>
  <c r="H451" i="15"/>
  <c r="I451" i="15" s="1"/>
  <c r="BV340" i="13"/>
  <c r="BA340" i="13"/>
  <c r="BD340" i="13" s="1"/>
  <c r="BD340" i="17" s="1"/>
  <c r="AK341" i="13"/>
  <c r="AT341" i="13" s="1"/>
  <c r="BR340" i="13"/>
  <c r="BS341" i="13" s="1"/>
  <c r="Q340" i="13"/>
  <c r="Z341" i="13" s="1"/>
  <c r="F551" i="20" s="1"/>
  <c r="K340" i="13"/>
  <c r="O340" i="13"/>
  <c r="BW341" i="18" l="1"/>
  <c r="AT342" i="18" s="1"/>
  <c r="BU341" i="18"/>
  <c r="AR342" i="18" s="1"/>
  <c r="BV341" i="18"/>
  <c r="AS342" i="18" s="1"/>
  <c r="BW341" i="17"/>
  <c r="AT342" i="17" s="1"/>
  <c r="BU341" i="17"/>
  <c r="AR342" i="17" s="1"/>
  <c r="BV341" i="17"/>
  <c r="AS342" i="17" s="1"/>
  <c r="J452" i="16"/>
  <c r="J452" i="15"/>
  <c r="BU340" i="13"/>
  <c r="J452" i="12"/>
  <c r="AW341" i="13"/>
  <c r="AZ341" i="13" s="1"/>
  <c r="AJ341" i="13"/>
  <c r="AS341" i="13" s="1"/>
  <c r="BH341" i="13"/>
  <c r="N340" i="13"/>
  <c r="BN341" i="13"/>
  <c r="BQ341" i="13"/>
  <c r="J341" i="13"/>
  <c r="I552" i="20" l="1"/>
  <c r="H552" i="20"/>
  <c r="J552" i="20"/>
  <c r="K552" i="20"/>
  <c r="G552" i="20"/>
  <c r="K552" i="19"/>
  <c r="H552" i="19"/>
  <c r="J552" i="19"/>
  <c r="I552" i="19"/>
  <c r="G552" i="19"/>
  <c r="H342" i="17"/>
  <c r="AU342" i="17"/>
  <c r="AI343" i="17" s="1"/>
  <c r="BL342" i="17"/>
  <c r="BO342" i="17"/>
  <c r="BN342" i="17"/>
  <c r="BQ342" i="17"/>
  <c r="J342" i="17"/>
  <c r="AW342" i="17"/>
  <c r="AK343" i="17" s="1"/>
  <c r="BQ342" i="18"/>
  <c r="BN342" i="18"/>
  <c r="J342" i="18"/>
  <c r="AW342" i="18"/>
  <c r="AK343" i="18" s="1"/>
  <c r="AV342" i="17"/>
  <c r="AJ343" i="17" s="1"/>
  <c r="I342" i="17"/>
  <c r="BM342" i="17"/>
  <c r="BP342" i="17"/>
  <c r="AU342" i="18"/>
  <c r="AI343" i="18" s="1"/>
  <c r="H342" i="18"/>
  <c r="BL342" i="18"/>
  <c r="BO342" i="18"/>
  <c r="AV342" i="18"/>
  <c r="AJ343" i="18" s="1"/>
  <c r="BM342" i="18"/>
  <c r="BP342" i="18"/>
  <c r="I342" i="18"/>
  <c r="BC341" i="13"/>
  <c r="AV341" i="13"/>
  <c r="AY341" i="13" s="1"/>
  <c r="AI341" i="13"/>
  <c r="AR341" i="13" s="1"/>
  <c r="I341" i="13"/>
  <c r="BM341" i="13"/>
  <c r="BP341" i="13"/>
  <c r="I552" i="7"/>
  <c r="G552" i="7"/>
  <c r="H552" i="7"/>
  <c r="J552" i="7"/>
  <c r="K552" i="7"/>
  <c r="M341" i="13"/>
  <c r="S341" i="13"/>
  <c r="AB342" i="13" s="1"/>
  <c r="AY342" i="17" l="1"/>
  <c r="BB342" i="17" s="1"/>
  <c r="AX342" i="18"/>
  <c r="BA342" i="18" s="1"/>
  <c r="AX342" i="17"/>
  <c r="BA342" i="17" s="1"/>
  <c r="L552" i="20"/>
  <c r="G452" i="12" s="1"/>
  <c r="L552" i="19"/>
  <c r="G452" i="15" s="1"/>
  <c r="AY342" i="18"/>
  <c r="BB342" i="18" s="1"/>
  <c r="BR342" i="18"/>
  <c r="BS343" i="18" s="1"/>
  <c r="K342" i="18"/>
  <c r="N342" i="18" s="1"/>
  <c r="Q342" i="18"/>
  <c r="Z343" i="18" s="1"/>
  <c r="L342" i="17"/>
  <c r="O342" i="17" s="1"/>
  <c r="R342" i="17"/>
  <c r="AA343" i="17" s="1"/>
  <c r="AZ342" i="17"/>
  <c r="BC342" i="17" s="1"/>
  <c r="AZ342" i="18"/>
  <c r="BC342" i="18" s="1"/>
  <c r="S342" i="18"/>
  <c r="AB343" i="18" s="1"/>
  <c r="M342" i="18"/>
  <c r="P342" i="18" s="1"/>
  <c r="Q342" i="17"/>
  <c r="Z343" i="17" s="1"/>
  <c r="K342" i="17"/>
  <c r="N342" i="17" s="1"/>
  <c r="BR342" i="17"/>
  <c r="BS343" i="17" s="1"/>
  <c r="R342" i="18"/>
  <c r="AA343" i="18" s="1"/>
  <c r="L342" i="18"/>
  <c r="O342" i="18" s="1"/>
  <c r="M342" i="17"/>
  <c r="P342" i="17" s="1"/>
  <c r="S342" i="17"/>
  <c r="AB343" i="17" s="1"/>
  <c r="BW341" i="13"/>
  <c r="BB341" i="13"/>
  <c r="AU341" i="13"/>
  <c r="AX341" i="13" s="1"/>
  <c r="BO341" i="13"/>
  <c r="H341" i="13"/>
  <c r="BL341" i="13"/>
  <c r="P341" i="13"/>
  <c r="L552" i="7"/>
  <c r="R341" i="13"/>
  <c r="AA342" i="13" s="1"/>
  <c r="L341" i="13"/>
  <c r="F553" i="7" l="1"/>
  <c r="F553" i="19"/>
  <c r="BD342" i="18"/>
  <c r="BH343" i="17"/>
  <c r="BH343" i="18"/>
  <c r="H452" i="12"/>
  <c r="I452" i="12" s="1"/>
  <c r="H452" i="15"/>
  <c r="I452" i="15" s="1"/>
  <c r="G452" i="16"/>
  <c r="H452" i="16" s="1"/>
  <c r="I452" i="16" s="1"/>
  <c r="BV341" i="13"/>
  <c r="BA341" i="13"/>
  <c r="BD341" i="13" s="1"/>
  <c r="BD341" i="17" s="1"/>
  <c r="AK342" i="13"/>
  <c r="AT342" i="13" s="1"/>
  <c r="O341" i="13"/>
  <c r="BR341" i="13"/>
  <c r="BS342" i="13" s="1"/>
  <c r="K341" i="13"/>
  <c r="Q341" i="13"/>
  <c r="Z342" i="13" s="1"/>
  <c r="F552" i="20" s="1"/>
  <c r="BU342" i="18" l="1"/>
  <c r="AR343" i="18" s="1"/>
  <c r="BV342" i="18"/>
  <c r="AS343" i="18" s="1"/>
  <c r="BW342" i="18"/>
  <c r="AT343" i="18" s="1"/>
  <c r="BU342" i="17"/>
  <c r="AR343" i="17" s="1"/>
  <c r="BV342" i="17"/>
  <c r="AS343" i="17" s="1"/>
  <c r="BW342" i="17"/>
  <c r="AT343" i="17" s="1"/>
  <c r="J453" i="16"/>
  <c r="J453" i="15"/>
  <c r="BU341" i="13"/>
  <c r="J453" i="12"/>
  <c r="AW342" i="13"/>
  <c r="AZ342" i="13" s="1"/>
  <c r="AJ342" i="13"/>
  <c r="AS342" i="13" s="1"/>
  <c r="N341" i="13"/>
  <c r="BH342" i="13"/>
  <c r="J342" i="13"/>
  <c r="BQ342" i="13"/>
  <c r="BN342" i="13"/>
  <c r="G553" i="19" l="1"/>
  <c r="K553" i="19"/>
  <c r="J553" i="19"/>
  <c r="H553" i="19"/>
  <c r="I553" i="19"/>
  <c r="I553" i="20"/>
  <c r="H553" i="20"/>
  <c r="J553" i="20"/>
  <c r="K553" i="20"/>
  <c r="G553" i="20"/>
  <c r="AU343" i="17"/>
  <c r="AI344" i="17" s="1"/>
  <c r="H343" i="17"/>
  <c r="BL343" i="17"/>
  <c r="BO343" i="17"/>
  <c r="BN343" i="18"/>
  <c r="AW343" i="18"/>
  <c r="AK344" i="18" s="1"/>
  <c r="BQ343" i="18"/>
  <c r="J343" i="18"/>
  <c r="J343" i="17"/>
  <c r="BN343" i="17"/>
  <c r="BQ343" i="17"/>
  <c r="AW343" i="17"/>
  <c r="AK344" i="17" s="1"/>
  <c r="AV343" i="18"/>
  <c r="AJ344" i="18" s="1"/>
  <c r="I343" i="18"/>
  <c r="BM343" i="18"/>
  <c r="BP343" i="18"/>
  <c r="AU343" i="18"/>
  <c r="AI344" i="18" s="1"/>
  <c r="BO343" i="18"/>
  <c r="H343" i="18"/>
  <c r="BL343" i="18"/>
  <c r="I343" i="17"/>
  <c r="BP343" i="17"/>
  <c r="BM343" i="17"/>
  <c r="AV343" i="17"/>
  <c r="AJ344" i="17" s="1"/>
  <c r="BC342" i="13"/>
  <c r="AV342" i="13"/>
  <c r="AY342" i="13" s="1"/>
  <c r="AI342" i="13"/>
  <c r="AR342" i="13" s="1"/>
  <c r="BM342" i="13"/>
  <c r="BP342" i="13"/>
  <c r="I342" i="13"/>
  <c r="S342" i="13"/>
  <c r="AB343" i="13" s="1"/>
  <c r="M342" i="13"/>
  <c r="K553" i="7"/>
  <c r="G553" i="7"/>
  <c r="I553" i="7"/>
  <c r="H553" i="7"/>
  <c r="J553" i="7"/>
  <c r="AY343" i="18" l="1"/>
  <c r="BB343" i="18" s="1"/>
  <c r="AZ343" i="18"/>
  <c r="BC343" i="18" s="1"/>
  <c r="L553" i="19"/>
  <c r="G453" i="15" s="1"/>
  <c r="L553" i="20"/>
  <c r="G453" i="12" s="1"/>
  <c r="AZ343" i="17"/>
  <c r="BC343" i="17" s="1"/>
  <c r="L343" i="17"/>
  <c r="O343" i="17" s="1"/>
  <c r="R343" i="17"/>
  <c r="AA344" i="17" s="1"/>
  <c r="Q343" i="17"/>
  <c r="Z344" i="17" s="1"/>
  <c r="BR343" i="17"/>
  <c r="BS344" i="17" s="1"/>
  <c r="K343" i="17"/>
  <c r="N343" i="17" s="1"/>
  <c r="AY343" i="17"/>
  <c r="BB343" i="17" s="1"/>
  <c r="R343" i="18"/>
  <c r="AA344" i="18" s="1"/>
  <c r="L343" i="18"/>
  <c r="O343" i="18" s="1"/>
  <c r="M343" i="18"/>
  <c r="P343" i="18" s="1"/>
  <c r="S343" i="18"/>
  <c r="AB344" i="18" s="1"/>
  <c r="M343" i="17"/>
  <c r="P343" i="17" s="1"/>
  <c r="S343" i="17"/>
  <c r="AB344" i="17" s="1"/>
  <c r="AX343" i="18"/>
  <c r="BA343" i="18" s="1"/>
  <c r="AX343" i="17"/>
  <c r="BA343" i="17" s="1"/>
  <c r="Q343" i="18"/>
  <c r="Z344" i="18" s="1"/>
  <c r="K343" i="18"/>
  <c r="N343" i="18" s="1"/>
  <c r="BR343" i="18"/>
  <c r="BS344" i="18" s="1"/>
  <c r="BW342" i="13"/>
  <c r="BB342" i="13"/>
  <c r="AU342" i="13"/>
  <c r="AX342" i="13" s="1"/>
  <c r="H342" i="13"/>
  <c r="BO342" i="13"/>
  <c r="BL342" i="13"/>
  <c r="P342" i="13"/>
  <c r="L553" i="7"/>
  <c r="L342" i="13"/>
  <c r="R342" i="13"/>
  <c r="AA343" i="13" s="1"/>
  <c r="F554" i="7" l="1"/>
  <c r="F554" i="19"/>
  <c r="BD343" i="18"/>
  <c r="BH344" i="18"/>
  <c r="BH344" i="17"/>
  <c r="G453" i="16"/>
  <c r="H453" i="16" s="1"/>
  <c r="I453" i="16" s="1"/>
  <c r="H453" i="15"/>
  <c r="I453" i="15" s="1"/>
  <c r="BV342" i="13"/>
  <c r="H453" i="12"/>
  <c r="I453" i="12" s="1"/>
  <c r="BA342" i="13"/>
  <c r="BD342" i="13" s="1"/>
  <c r="BD342" i="17" s="1"/>
  <c r="AK343" i="13"/>
  <c r="AT343" i="13" s="1"/>
  <c r="K342" i="13"/>
  <c r="Q342" i="13"/>
  <c r="Z343" i="13" s="1"/>
  <c r="F553" i="20" s="1"/>
  <c r="BR342" i="13"/>
  <c r="BS343" i="13" s="1"/>
  <c r="O342" i="13"/>
  <c r="BU343" i="18" l="1"/>
  <c r="AR344" i="18" s="1"/>
  <c r="BV343" i="18"/>
  <c r="AS344" i="18" s="1"/>
  <c r="BW343" i="18"/>
  <c r="AT344" i="18" s="1"/>
  <c r="BU343" i="17"/>
  <c r="AR344" i="17" s="1"/>
  <c r="BV343" i="17"/>
  <c r="AS344" i="17" s="1"/>
  <c r="BW343" i="17"/>
  <c r="AT344" i="17" s="1"/>
  <c r="J454" i="15"/>
  <c r="J454" i="16"/>
  <c r="BU342" i="13"/>
  <c r="J454" i="12"/>
  <c r="AW343" i="13"/>
  <c r="AZ343" i="13" s="1"/>
  <c r="AJ343" i="13"/>
  <c r="AS343" i="13" s="1"/>
  <c r="N342" i="13"/>
  <c r="BH343" i="13"/>
  <c r="BQ343" i="13"/>
  <c r="BN343" i="13"/>
  <c r="J343" i="13"/>
  <c r="I554" i="19" l="1"/>
  <c r="G554" i="19"/>
  <c r="K554" i="19"/>
  <c r="J554" i="19"/>
  <c r="H554" i="19"/>
  <c r="I554" i="20"/>
  <c r="J554" i="20"/>
  <c r="K554" i="20"/>
  <c r="H554" i="20"/>
  <c r="G554" i="20"/>
  <c r="H344" i="18"/>
  <c r="BL344" i="18"/>
  <c r="BO344" i="18"/>
  <c r="AU344" i="18"/>
  <c r="AI345" i="18" s="1"/>
  <c r="BN344" i="17"/>
  <c r="J344" i="17"/>
  <c r="BQ344" i="17"/>
  <c r="AW344" i="17"/>
  <c r="AK345" i="17" s="1"/>
  <c r="AU344" i="17"/>
  <c r="AI345" i="17" s="1"/>
  <c r="BO344" i="17"/>
  <c r="H344" i="17"/>
  <c r="BL344" i="17"/>
  <c r="BM344" i="18"/>
  <c r="BP344" i="18"/>
  <c r="I344" i="18"/>
  <c r="AV344" i="18"/>
  <c r="AJ345" i="18" s="1"/>
  <c r="AW344" i="18"/>
  <c r="AK345" i="18" s="1"/>
  <c r="J344" i="18"/>
  <c r="BN344" i="18"/>
  <c r="BQ344" i="18"/>
  <c r="BM344" i="17"/>
  <c r="BP344" i="17"/>
  <c r="AV344" i="17"/>
  <c r="AJ345" i="17" s="1"/>
  <c r="I344" i="17"/>
  <c r="BC343" i="13"/>
  <c r="AV343" i="13"/>
  <c r="AY343" i="13" s="1"/>
  <c r="AI343" i="13"/>
  <c r="AR343" i="13" s="1"/>
  <c r="M343" i="13"/>
  <c r="S343" i="13"/>
  <c r="AB344" i="13" s="1"/>
  <c r="K554" i="7"/>
  <c r="I554" i="7"/>
  <c r="H554" i="7"/>
  <c r="G554" i="7"/>
  <c r="J554" i="7"/>
  <c r="BM343" i="13"/>
  <c r="BP343" i="13"/>
  <c r="I343" i="13"/>
  <c r="AX344" i="17" l="1"/>
  <c r="BA344" i="17" s="1"/>
  <c r="AX344" i="18"/>
  <c r="BA344" i="18" s="1"/>
  <c r="AZ344" i="18"/>
  <c r="BC344" i="18" s="1"/>
  <c r="L554" i="19"/>
  <c r="G454" i="15" s="1"/>
  <c r="L554" i="20"/>
  <c r="G454" i="12" s="1"/>
  <c r="K344" i="18"/>
  <c r="N344" i="18" s="1"/>
  <c r="BR344" i="18"/>
  <c r="BS345" i="18" s="1"/>
  <c r="Q344" i="18"/>
  <c r="Z345" i="18" s="1"/>
  <c r="R344" i="17"/>
  <c r="AA345" i="17" s="1"/>
  <c r="L344" i="17"/>
  <c r="O344" i="17" s="1"/>
  <c r="S344" i="18"/>
  <c r="AB345" i="18" s="1"/>
  <c r="M344" i="18"/>
  <c r="P344" i="18" s="1"/>
  <c r="L344" i="18"/>
  <c r="O344" i="18" s="1"/>
  <c r="R344" i="18"/>
  <c r="AA345" i="18" s="1"/>
  <c r="AY344" i="17"/>
  <c r="BB344" i="17" s="1"/>
  <c r="AZ344" i="17"/>
  <c r="BC344" i="17" s="1"/>
  <c r="Q344" i="17"/>
  <c r="Z345" i="17" s="1"/>
  <c r="BR344" i="17"/>
  <c r="BS345" i="17" s="1"/>
  <c r="K344" i="17"/>
  <c r="N344" i="17" s="1"/>
  <c r="M344" i="17"/>
  <c r="P344" i="17" s="1"/>
  <c r="S344" i="17"/>
  <c r="AB345" i="17" s="1"/>
  <c r="AY344" i="18"/>
  <c r="BB344" i="18" s="1"/>
  <c r="BW343" i="13"/>
  <c r="BB343" i="13"/>
  <c r="H343" i="13"/>
  <c r="L343" i="13"/>
  <c r="R343" i="13"/>
  <c r="AA344" i="13" s="1"/>
  <c r="P343" i="13"/>
  <c r="L554" i="7"/>
  <c r="F555" i="7" l="1"/>
  <c r="F555" i="19"/>
  <c r="BD344" i="18"/>
  <c r="BH345" i="18"/>
  <c r="BH345" i="17"/>
  <c r="G454" i="16"/>
  <c r="H454" i="16" s="1"/>
  <c r="I454" i="16" s="1"/>
  <c r="H454" i="15"/>
  <c r="I454" i="15" s="1"/>
  <c r="BV343" i="13"/>
  <c r="H454" i="12"/>
  <c r="I454" i="12" s="1"/>
  <c r="AU343" i="13"/>
  <c r="AX343" i="13" s="1"/>
  <c r="BL343" i="13"/>
  <c r="BO343" i="13"/>
  <c r="AK344" i="13"/>
  <c r="AT344" i="13" s="1"/>
  <c r="O343" i="13"/>
  <c r="BR343" i="13"/>
  <c r="BS344" i="13" s="1"/>
  <c r="Q343" i="13"/>
  <c r="Z344" i="13" s="1"/>
  <c r="F554" i="20" s="1"/>
  <c r="K343" i="13"/>
  <c r="BV344" i="18" l="1"/>
  <c r="AS345" i="18" s="1"/>
  <c r="BW344" i="18"/>
  <c r="AT345" i="18" s="1"/>
  <c r="BU344" i="18"/>
  <c r="AR345" i="18" s="1"/>
  <c r="BV344" i="17"/>
  <c r="AS345" i="17" s="1"/>
  <c r="BW344" i="17"/>
  <c r="AT345" i="17" s="1"/>
  <c r="BU344" i="17"/>
  <c r="AR345" i="17" s="1"/>
  <c r="J455" i="16"/>
  <c r="J455" i="15"/>
  <c r="BU343" i="13"/>
  <c r="J455" i="12"/>
  <c r="BA343" i="13"/>
  <c r="BD343" i="13" s="1"/>
  <c r="BD343" i="17" s="1"/>
  <c r="AW344" i="13"/>
  <c r="AZ344" i="13" s="1"/>
  <c r="AJ344" i="13"/>
  <c r="AS344" i="13" s="1"/>
  <c r="BH344" i="13"/>
  <c r="N343" i="13"/>
  <c r="BQ344" i="13"/>
  <c r="J344" i="13"/>
  <c r="BN344" i="13"/>
  <c r="G555" i="20" l="1"/>
  <c r="H555" i="20"/>
  <c r="I555" i="20"/>
  <c r="K555" i="20"/>
  <c r="J555" i="20"/>
  <c r="K555" i="19"/>
  <c r="I555" i="19"/>
  <c r="H555" i="19"/>
  <c r="J555" i="19"/>
  <c r="G555" i="19"/>
  <c r="J345" i="17"/>
  <c r="BQ345" i="17"/>
  <c r="AW345" i="17"/>
  <c r="AK346" i="17" s="1"/>
  <c r="BN345" i="17"/>
  <c r="AU345" i="18"/>
  <c r="AI346" i="18" s="1"/>
  <c r="BL345" i="18"/>
  <c r="H345" i="18"/>
  <c r="BO345" i="18"/>
  <c r="BQ345" i="18"/>
  <c r="AW345" i="18"/>
  <c r="AK346" i="18" s="1"/>
  <c r="BN345" i="18"/>
  <c r="J345" i="18"/>
  <c r="I345" i="17"/>
  <c r="AV345" i="17"/>
  <c r="AJ346" i="17" s="1"/>
  <c r="BM345" i="17"/>
  <c r="BP345" i="17"/>
  <c r="H345" i="17"/>
  <c r="BO345" i="17"/>
  <c r="BL345" i="17"/>
  <c r="AU345" i="17"/>
  <c r="AI346" i="17" s="1"/>
  <c r="I345" i="18"/>
  <c r="BP345" i="18"/>
  <c r="AV345" i="18"/>
  <c r="AJ346" i="18" s="1"/>
  <c r="BM345" i="18"/>
  <c r="BC344" i="13"/>
  <c r="AV344" i="13"/>
  <c r="AY344" i="13" s="1"/>
  <c r="AI344" i="13"/>
  <c r="AR344" i="13" s="1"/>
  <c r="G555" i="7"/>
  <c r="J555" i="7"/>
  <c r="I555" i="7"/>
  <c r="H555" i="7"/>
  <c r="K555" i="7"/>
  <c r="M344" i="13"/>
  <c r="S344" i="13"/>
  <c r="AB345" i="13" s="1"/>
  <c r="BP344" i="13"/>
  <c r="I344" i="13"/>
  <c r="BM344" i="13"/>
  <c r="AX345" i="18" l="1"/>
  <c r="BA345" i="18" s="1"/>
  <c r="AZ345" i="17"/>
  <c r="BC345" i="17" s="1"/>
  <c r="L555" i="20"/>
  <c r="G455" i="12" s="1"/>
  <c r="L555" i="19"/>
  <c r="G455" i="15" s="1"/>
  <c r="AY345" i="17"/>
  <c r="BB345" i="17" s="1"/>
  <c r="L345" i="17"/>
  <c r="O345" i="17" s="1"/>
  <c r="R345" i="17"/>
  <c r="AA346" i="17" s="1"/>
  <c r="K345" i="17"/>
  <c r="N345" i="17" s="1"/>
  <c r="BR345" i="17"/>
  <c r="BS346" i="17" s="1"/>
  <c r="Q345" i="17"/>
  <c r="Z346" i="17" s="1"/>
  <c r="S345" i="17"/>
  <c r="AB346" i="17" s="1"/>
  <c r="M345" i="17"/>
  <c r="P345" i="17" s="1"/>
  <c r="L345" i="18"/>
  <c r="O345" i="18" s="1"/>
  <c r="R345" i="18"/>
  <c r="AA346" i="18" s="1"/>
  <c r="S345" i="18"/>
  <c r="AB346" i="18" s="1"/>
  <c r="M345" i="18"/>
  <c r="P345" i="18" s="1"/>
  <c r="AX345" i="17"/>
  <c r="BA345" i="17" s="1"/>
  <c r="AY345" i="18"/>
  <c r="BB345" i="18" s="1"/>
  <c r="AZ345" i="18"/>
  <c r="BC345" i="18" s="1"/>
  <c r="BR345" i="18"/>
  <c r="BS346" i="18" s="1"/>
  <c r="Q345" i="18"/>
  <c r="Z346" i="18" s="1"/>
  <c r="K345" i="18"/>
  <c r="N345" i="18" s="1"/>
  <c r="BW344" i="13"/>
  <c r="BB344" i="13"/>
  <c r="AU344" i="13"/>
  <c r="AX344" i="13" s="1"/>
  <c r="R344" i="13"/>
  <c r="AA345" i="13" s="1"/>
  <c r="L344" i="13"/>
  <c r="H344" i="13"/>
  <c r="BO344" i="13"/>
  <c r="BL344" i="13"/>
  <c r="P344" i="13"/>
  <c r="L555" i="7"/>
  <c r="F556" i="7" l="1"/>
  <c r="F556" i="19"/>
  <c r="BD345" i="18"/>
  <c r="BH346" i="17"/>
  <c r="BH346" i="18"/>
  <c r="G455" i="16"/>
  <c r="H455" i="16" s="1"/>
  <c r="I455" i="16" s="1"/>
  <c r="H455" i="15"/>
  <c r="I455" i="15" s="1"/>
  <c r="BV344" i="13"/>
  <c r="H455" i="12"/>
  <c r="I455" i="12" s="1"/>
  <c r="BA344" i="13"/>
  <c r="BD344" i="13" s="1"/>
  <c r="BD344" i="17" s="1"/>
  <c r="AK345" i="13"/>
  <c r="AT345" i="13" s="1"/>
  <c r="O344" i="13"/>
  <c r="BR344" i="13"/>
  <c r="BS345" i="13" s="1"/>
  <c r="K344" i="13"/>
  <c r="Q344" i="13"/>
  <c r="Z345" i="13" s="1"/>
  <c r="F555" i="20" s="1"/>
  <c r="BW345" i="18" l="1"/>
  <c r="AT346" i="18" s="1"/>
  <c r="BU345" i="18"/>
  <c r="AR346" i="18" s="1"/>
  <c r="BV345" i="18"/>
  <c r="AS346" i="18" s="1"/>
  <c r="BW345" i="17"/>
  <c r="AT346" i="17" s="1"/>
  <c r="BU345" i="17"/>
  <c r="AR346" i="17" s="1"/>
  <c r="BV345" i="17"/>
  <c r="AS346" i="17" s="1"/>
  <c r="J456" i="15"/>
  <c r="J456" i="16"/>
  <c r="BU344" i="13"/>
  <c r="J456" i="12"/>
  <c r="AW345" i="13"/>
  <c r="AZ345" i="13" s="1"/>
  <c r="AJ345" i="13"/>
  <c r="AS345" i="13" s="1"/>
  <c r="N344" i="13"/>
  <c r="BH345" i="13"/>
  <c r="BQ345" i="13"/>
  <c r="BN345" i="13"/>
  <c r="J345" i="13"/>
  <c r="K556" i="19" l="1"/>
  <c r="H556" i="19"/>
  <c r="J556" i="19"/>
  <c r="I556" i="19"/>
  <c r="G556" i="19"/>
  <c r="J556" i="20"/>
  <c r="H556" i="20"/>
  <c r="G556" i="20"/>
  <c r="I556" i="20"/>
  <c r="K556" i="20"/>
  <c r="AU346" i="17"/>
  <c r="AX346" i="17" s="1"/>
  <c r="BA346" i="17" s="1"/>
  <c r="BL346" i="17"/>
  <c r="H346" i="17"/>
  <c r="BO346" i="17"/>
  <c r="AU346" i="18"/>
  <c r="AX346" i="18" s="1"/>
  <c r="BA346" i="18" s="1"/>
  <c r="H346" i="18"/>
  <c r="BO346" i="18"/>
  <c r="BL346" i="18"/>
  <c r="BQ346" i="18"/>
  <c r="J346" i="18"/>
  <c r="AW346" i="18"/>
  <c r="AZ346" i="18" s="1"/>
  <c r="BC346" i="18" s="1"/>
  <c r="BN346" i="18"/>
  <c r="AV346" i="17"/>
  <c r="AY346" i="17" s="1"/>
  <c r="BB346" i="17" s="1"/>
  <c r="I346" i="17"/>
  <c r="BM346" i="17"/>
  <c r="BP346" i="17"/>
  <c r="BQ346" i="17"/>
  <c r="J346" i="17"/>
  <c r="BN346" i="17"/>
  <c r="AW346" i="17"/>
  <c r="AZ346" i="17" s="1"/>
  <c r="BC346" i="17" s="1"/>
  <c r="BP346" i="18"/>
  <c r="I346" i="18"/>
  <c r="AV346" i="18"/>
  <c r="AY346" i="18" s="1"/>
  <c r="BB346" i="18" s="1"/>
  <c r="BM346" i="18"/>
  <c r="BC345" i="13"/>
  <c r="AV345" i="13"/>
  <c r="AY345" i="13" s="1"/>
  <c r="AI345" i="13"/>
  <c r="AR345" i="13" s="1"/>
  <c r="K556" i="7"/>
  <c r="G556" i="7"/>
  <c r="H556" i="7"/>
  <c r="J556" i="7"/>
  <c r="I556" i="7"/>
  <c r="I345" i="13"/>
  <c r="BM345" i="13"/>
  <c r="BP345" i="13"/>
  <c r="S345" i="13"/>
  <c r="AB346" i="13" s="1"/>
  <c r="M345" i="13"/>
  <c r="L556" i="19" l="1"/>
  <c r="G456" i="15" s="1"/>
  <c r="L556" i="20"/>
  <c r="G456" i="12" s="1"/>
  <c r="M346" i="18"/>
  <c r="P346" i="18" s="1"/>
  <c r="S346" i="18"/>
  <c r="Q346" i="18"/>
  <c r="K346" i="18"/>
  <c r="N346" i="18" s="1"/>
  <c r="BR346" i="18"/>
  <c r="BD346" i="18"/>
  <c r="BD3" i="18" s="1"/>
  <c r="K346" i="17"/>
  <c r="N346" i="17" s="1"/>
  <c r="Q346" i="17"/>
  <c r="BR346" i="17"/>
  <c r="R346" i="18"/>
  <c r="L346" i="18"/>
  <c r="O346" i="18" s="1"/>
  <c r="S346" i="17"/>
  <c r="M346" i="17"/>
  <c r="P346" i="17" s="1"/>
  <c r="R346" i="17"/>
  <c r="L346" i="17"/>
  <c r="O346" i="17" s="1"/>
  <c r="BW345" i="13"/>
  <c r="BB345" i="13"/>
  <c r="AU345" i="13"/>
  <c r="AX345" i="13" s="1"/>
  <c r="L556" i="7"/>
  <c r="P345" i="13"/>
  <c r="H345" i="13"/>
  <c r="BO345" i="13"/>
  <c r="BL345" i="13"/>
  <c r="L345" i="13"/>
  <c r="R345" i="13"/>
  <c r="AA346" i="13" s="1"/>
  <c r="H456" i="12" l="1"/>
  <c r="I456" i="12" s="1"/>
  <c r="H456" i="15"/>
  <c r="I456" i="15" s="1"/>
  <c r="G456" i="16"/>
  <c r="H456" i="16" s="1"/>
  <c r="I456" i="16" s="1"/>
  <c r="BV345" i="13"/>
  <c r="BA345" i="13"/>
  <c r="BD345" i="13" s="1"/>
  <c r="BD345" i="17" s="1"/>
  <c r="AK346" i="13"/>
  <c r="AT346" i="13" s="1"/>
  <c r="O345" i="13"/>
  <c r="BR345" i="13"/>
  <c r="BS346" i="13" s="1"/>
  <c r="K345" i="13"/>
  <c r="Q345" i="13"/>
  <c r="Z346" i="13" s="1"/>
  <c r="F556" i="20" s="1"/>
  <c r="BU346" i="18" l="1"/>
  <c r="BV346" i="18"/>
  <c r="BW346" i="18"/>
  <c r="BU346" i="17"/>
  <c r="BV346" i="17"/>
  <c r="BW346" i="17"/>
  <c r="BU345" i="13"/>
  <c r="AW346" i="13"/>
  <c r="AZ346" i="13" s="1"/>
  <c r="AJ346" i="13"/>
  <c r="AS346" i="13" s="1"/>
  <c r="BH346" i="13"/>
  <c r="J346" i="13"/>
  <c r="BQ346" i="13"/>
  <c r="BN346" i="13"/>
  <c r="N345" i="13"/>
  <c r="BC346" i="13" l="1"/>
  <c r="AV346" i="13"/>
  <c r="AY346" i="13" s="1"/>
  <c r="AI346" i="13"/>
  <c r="AR346" i="13" s="1"/>
  <c r="I346" i="13"/>
  <c r="BP346" i="13"/>
  <c r="BM346" i="13"/>
  <c r="S346" i="13"/>
  <c r="M346" i="13"/>
  <c r="BW346" i="13" l="1"/>
  <c r="BB346" i="13"/>
  <c r="AU346" i="13"/>
  <c r="AX346" i="13" s="1"/>
  <c r="P346" i="13"/>
  <c r="BO346" i="13"/>
  <c r="H346" i="13"/>
  <c r="BL346" i="13"/>
  <c r="L346" i="13"/>
  <c r="R346" i="13"/>
  <c r="BV346" i="13" l="1"/>
  <c r="BA346" i="13"/>
  <c r="BD346" i="13" s="1"/>
  <c r="BD346" i="17" s="1"/>
  <c r="BR346" i="13"/>
  <c r="Q346" i="13"/>
  <c r="K346" i="13"/>
  <c r="O346" i="13"/>
  <c r="BD3" i="17" l="1"/>
  <c r="BD3" i="13"/>
  <c r="BU346" i="13"/>
  <c r="N346" i="13"/>
</calcChain>
</file>

<file path=xl/sharedStrings.xml><?xml version="1.0" encoding="utf-8"?>
<sst xmlns="http://schemas.openxmlformats.org/spreadsheetml/2006/main" count="447" uniqueCount="65">
  <si>
    <t>box 1</t>
  </si>
  <si>
    <t>box 2</t>
  </si>
  <si>
    <t>box 3</t>
  </si>
  <si>
    <t>box 4</t>
  </si>
  <si>
    <t>box 5</t>
  </si>
  <si>
    <t>concentration</t>
  </si>
  <si>
    <t>ppmv</t>
  </si>
  <si>
    <t>MMTC</t>
  </si>
  <si>
    <t>emissions</t>
  </si>
  <si>
    <t>year</t>
  </si>
  <si>
    <t>observed</t>
  </si>
  <si>
    <t>modelled</t>
  </si>
  <si>
    <t>degree Celsius</t>
  </si>
  <si>
    <t>air temperature</t>
  </si>
  <si>
    <t>ocean temperature</t>
  </si>
  <si>
    <t>100m</t>
  </si>
  <si>
    <t>700m</t>
  </si>
  <si>
    <t>2000m</t>
  </si>
  <si>
    <t>forcing</t>
  </si>
  <si>
    <t>air temp</t>
  </si>
  <si>
    <t>ocean temp</t>
  </si>
  <si>
    <t>CO2</t>
  </si>
  <si>
    <t>Population</t>
  </si>
  <si>
    <t>GDP</t>
  </si>
  <si>
    <t>Energy</t>
  </si>
  <si>
    <t>Rich</t>
  </si>
  <si>
    <t>Middle</t>
  </si>
  <si>
    <t>Poor</t>
  </si>
  <si>
    <t>million people</t>
  </si>
  <si>
    <t>billion US dollar</t>
  </si>
  <si>
    <t>million tonnes of oil equivalent</t>
  </si>
  <si>
    <t>million tonnes of carbon dioxide</t>
  </si>
  <si>
    <t>Population growth</t>
  </si>
  <si>
    <t>GDP/capita</t>
  </si>
  <si>
    <t>Income growth</t>
  </si>
  <si>
    <t>dollar per person per year</t>
  </si>
  <si>
    <t>percent</t>
  </si>
  <si>
    <t>Energy intensity</t>
  </si>
  <si>
    <t>TOE/dollar</t>
  </si>
  <si>
    <t>Intensity change</t>
  </si>
  <si>
    <t>Carbon intensity</t>
  </si>
  <si>
    <t>tCO2/TOE</t>
  </si>
  <si>
    <t>percentage</t>
  </si>
  <si>
    <r>
      <t>observed/</t>
    </r>
    <r>
      <rPr>
        <sz val="11"/>
        <color rgb="FFFF0000"/>
        <rFont val="Calibri"/>
        <family val="2"/>
        <scheme val="minor"/>
      </rPr>
      <t>modelled</t>
    </r>
  </si>
  <si>
    <t>Capital</t>
  </si>
  <si>
    <t>Total factor productivity</t>
  </si>
  <si>
    <t>Output</t>
  </si>
  <si>
    <t>Investment</t>
  </si>
  <si>
    <t>Technological progress</t>
  </si>
  <si>
    <t>Emission reduction</t>
  </si>
  <si>
    <t>Relative abatement costs</t>
  </si>
  <si>
    <t>Total abatement costs</t>
  </si>
  <si>
    <t>Marginal abatement costs</t>
  </si>
  <si>
    <t>fraction GDP</t>
  </si>
  <si>
    <t>fraction</t>
  </si>
  <si>
    <t>billion dollar</t>
  </si>
  <si>
    <t>dollar per tonne of CO2</t>
  </si>
  <si>
    <t>World</t>
  </si>
  <si>
    <t>Ramsey rate</t>
  </si>
  <si>
    <t>Ramsey factor</t>
  </si>
  <si>
    <t>Discount factor</t>
  </si>
  <si>
    <t>Consumption per capita</t>
  </si>
  <si>
    <t>Utility</t>
  </si>
  <si>
    <t>NPV</t>
  </si>
  <si>
    <t>Impact of climate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</si>
</sst>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0"/>
    <numFmt numFmtId="168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14" fillId="0" borderId="0" xfId="0" applyFont="1"/>
    <xf numFmtId="1" fontId="14" fillId="0" borderId="0" xfId="0" applyNumberFormat="1" applyFont="1"/>
    <xf numFmtId="164" fontId="18" fillId="0" borderId="0" xfId="0" applyNumberFormat="1" applyFont="1" applyFill="1"/>
    <xf numFmtId="164" fontId="18" fillId="0" borderId="0" xfId="0" applyNumberFormat="1" applyFont="1"/>
    <xf numFmtId="164" fontId="18" fillId="0" borderId="0" xfId="0" applyNumberFormat="1" applyFont="1" applyFill="1" applyBorder="1" applyAlignment="1">
      <alignment wrapText="1"/>
    </xf>
    <xf numFmtId="0" fontId="0" fillId="0" borderId="0" xfId="0" applyFont="1"/>
    <xf numFmtId="164" fontId="0" fillId="0" borderId="0" xfId="0" applyNumberFormat="1" applyFont="1"/>
    <xf numFmtId="10" fontId="0" fillId="0" borderId="0" xfId="0" applyNumberFormat="1"/>
    <xf numFmtId="2" fontId="0" fillId="0" borderId="0" xfId="0" applyNumberFormat="1"/>
    <xf numFmtId="164" fontId="14" fillId="0" borderId="0" xfId="0" applyNumberFormat="1" applyFont="1"/>
    <xf numFmtId="165" fontId="0" fillId="0" borderId="0" xfId="0" applyNumberFormat="1"/>
    <xf numFmtId="10" fontId="14" fillId="0" borderId="0" xfId="0" applyNumberFormat="1" applyFont="1"/>
    <xf numFmtId="2" fontId="14" fillId="0" borderId="0" xfId="0" applyNumberFormat="1" applyFont="1"/>
    <xf numFmtId="166" fontId="0" fillId="0" borderId="0" xfId="0" applyNumberFormat="1"/>
    <xf numFmtId="9" fontId="0" fillId="0" borderId="0" xfId="0" applyNumberFormat="1"/>
    <xf numFmtId="167" fontId="0" fillId="0" borderId="0" xfId="0" applyNumberFormat="1"/>
    <xf numFmtId="2" fontId="0" fillId="0" borderId="0" xfId="0" quotePrefix="1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10"/>
  <sheetViews>
    <sheetView zoomScale="120" zoomScaleNormal="120" workbookViewId="0">
      <pane xSplit="5" ySplit="5" topLeftCell="F303" activePane="bottomRight" state="frozen"/>
      <selection pane="topRight" activeCell="F1" sqref="F1"/>
      <selection pane="bottomLeft" activeCell="A6" sqref="A6"/>
      <selection pane="bottomRight" activeCell="G309" sqref="G309"/>
    </sheetView>
  </sheetViews>
  <sheetFormatPr defaultColWidth="9.109375" defaultRowHeight="14.4" x14ac:dyDescent="0.3"/>
  <cols>
    <col min="1" max="5" width="9.109375" style="2"/>
    <col min="6" max="6" width="10" style="2" bestFit="1" customWidth="1"/>
    <col min="7" max="11" width="9.109375" style="2"/>
    <col min="12" max="13" width="9.44140625" style="2" customWidth="1"/>
    <col min="14" max="16384" width="9.109375" style="2"/>
  </cols>
  <sheetData>
    <row r="1" spans="1:38" x14ac:dyDescent="0.3">
      <c r="A1" s="2" t="s">
        <v>10</v>
      </c>
      <c r="G1" s="2" t="s">
        <v>11</v>
      </c>
    </row>
    <row r="2" spans="1:38" x14ac:dyDescent="0.3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 x14ac:dyDescent="0.3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 x14ac:dyDescent="0.3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 x14ac:dyDescent="0.3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 x14ac:dyDescent="0.3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 x14ac:dyDescent="0.3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3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3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3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3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3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3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3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3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3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3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3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3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3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3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3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3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3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3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3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3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3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3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3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3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3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3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3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3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3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3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3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3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3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3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3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3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 x14ac:dyDescent="0.3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 x14ac:dyDescent="0.3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 x14ac:dyDescent="0.3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 x14ac:dyDescent="0.3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 x14ac:dyDescent="0.3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 x14ac:dyDescent="0.3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 x14ac:dyDescent="0.3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 x14ac:dyDescent="0.3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 x14ac:dyDescent="0.3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 x14ac:dyDescent="0.3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 x14ac:dyDescent="0.3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 x14ac:dyDescent="0.3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 x14ac:dyDescent="0.3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 x14ac:dyDescent="0.3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 x14ac:dyDescent="0.3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 x14ac:dyDescent="0.3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 x14ac:dyDescent="0.3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 x14ac:dyDescent="0.3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 x14ac:dyDescent="0.3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 x14ac:dyDescent="0.3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 x14ac:dyDescent="0.3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 x14ac:dyDescent="0.3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 x14ac:dyDescent="0.3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 x14ac:dyDescent="0.3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 x14ac:dyDescent="0.3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 x14ac:dyDescent="0.3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 x14ac:dyDescent="0.3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 x14ac:dyDescent="0.3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 x14ac:dyDescent="0.3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 x14ac:dyDescent="0.3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 x14ac:dyDescent="0.3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 x14ac:dyDescent="0.3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 x14ac:dyDescent="0.3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 x14ac:dyDescent="0.3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 x14ac:dyDescent="0.3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 x14ac:dyDescent="0.3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 x14ac:dyDescent="0.3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 x14ac:dyDescent="0.3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 x14ac:dyDescent="0.3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 x14ac:dyDescent="0.3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 x14ac:dyDescent="0.3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 x14ac:dyDescent="0.3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 x14ac:dyDescent="0.3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 x14ac:dyDescent="0.3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 x14ac:dyDescent="0.3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 x14ac:dyDescent="0.3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 x14ac:dyDescent="0.3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 x14ac:dyDescent="0.3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 x14ac:dyDescent="0.3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 x14ac:dyDescent="0.3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 x14ac:dyDescent="0.3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 x14ac:dyDescent="0.3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 x14ac:dyDescent="0.3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 x14ac:dyDescent="0.3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 x14ac:dyDescent="0.3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 x14ac:dyDescent="0.3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 x14ac:dyDescent="0.3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 x14ac:dyDescent="0.3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 x14ac:dyDescent="0.3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 x14ac:dyDescent="0.3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 x14ac:dyDescent="0.3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 x14ac:dyDescent="0.3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 x14ac:dyDescent="0.3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 x14ac:dyDescent="0.3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 x14ac:dyDescent="0.3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 x14ac:dyDescent="0.3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 x14ac:dyDescent="0.3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 x14ac:dyDescent="0.3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 x14ac:dyDescent="0.3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 x14ac:dyDescent="0.3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 x14ac:dyDescent="0.3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 x14ac:dyDescent="0.3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 x14ac:dyDescent="0.3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 x14ac:dyDescent="0.3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 x14ac:dyDescent="0.3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 x14ac:dyDescent="0.3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 x14ac:dyDescent="0.3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 x14ac:dyDescent="0.3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 x14ac:dyDescent="0.3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 x14ac:dyDescent="0.3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 x14ac:dyDescent="0.3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 x14ac:dyDescent="0.3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 x14ac:dyDescent="0.3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 x14ac:dyDescent="0.3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 x14ac:dyDescent="0.3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 x14ac:dyDescent="0.3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 x14ac:dyDescent="0.3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 x14ac:dyDescent="0.3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 x14ac:dyDescent="0.3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 x14ac:dyDescent="0.3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 x14ac:dyDescent="0.3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 x14ac:dyDescent="0.3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 x14ac:dyDescent="0.3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 x14ac:dyDescent="0.3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 x14ac:dyDescent="0.3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 x14ac:dyDescent="0.3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 x14ac:dyDescent="0.3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 x14ac:dyDescent="0.3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 x14ac:dyDescent="0.3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 x14ac:dyDescent="0.3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 x14ac:dyDescent="0.3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 x14ac:dyDescent="0.3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 x14ac:dyDescent="0.3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 x14ac:dyDescent="0.3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 x14ac:dyDescent="0.3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 x14ac:dyDescent="0.3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 x14ac:dyDescent="0.3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 x14ac:dyDescent="0.3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 x14ac:dyDescent="0.3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 x14ac:dyDescent="0.3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 x14ac:dyDescent="0.3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 x14ac:dyDescent="0.3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 x14ac:dyDescent="0.3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 x14ac:dyDescent="0.3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 x14ac:dyDescent="0.3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 x14ac:dyDescent="0.3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 x14ac:dyDescent="0.3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 x14ac:dyDescent="0.3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 x14ac:dyDescent="0.3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 x14ac:dyDescent="0.3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 x14ac:dyDescent="0.3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 x14ac:dyDescent="0.3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 x14ac:dyDescent="0.3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 x14ac:dyDescent="0.3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 x14ac:dyDescent="0.3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 x14ac:dyDescent="0.3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 x14ac:dyDescent="0.3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 x14ac:dyDescent="0.3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 x14ac:dyDescent="0.3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 x14ac:dyDescent="0.3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 x14ac:dyDescent="0.3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 x14ac:dyDescent="0.3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 x14ac:dyDescent="0.3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 x14ac:dyDescent="0.3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 x14ac:dyDescent="0.3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 x14ac:dyDescent="0.3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 x14ac:dyDescent="0.3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 x14ac:dyDescent="0.3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 x14ac:dyDescent="0.3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 x14ac:dyDescent="0.3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 x14ac:dyDescent="0.3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 x14ac:dyDescent="0.3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 x14ac:dyDescent="0.3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 x14ac:dyDescent="0.3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 x14ac:dyDescent="0.3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 x14ac:dyDescent="0.3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 x14ac:dyDescent="0.3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 x14ac:dyDescent="0.3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 x14ac:dyDescent="0.3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 x14ac:dyDescent="0.3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 x14ac:dyDescent="0.3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 x14ac:dyDescent="0.3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 x14ac:dyDescent="0.3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 x14ac:dyDescent="0.3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 x14ac:dyDescent="0.3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 x14ac:dyDescent="0.3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 x14ac:dyDescent="0.3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 x14ac:dyDescent="0.3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 x14ac:dyDescent="0.3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 x14ac:dyDescent="0.3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 x14ac:dyDescent="0.3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 x14ac:dyDescent="0.3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 x14ac:dyDescent="0.3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 x14ac:dyDescent="0.3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 x14ac:dyDescent="0.3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 x14ac:dyDescent="0.3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 x14ac:dyDescent="0.3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 x14ac:dyDescent="0.3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 x14ac:dyDescent="0.3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 x14ac:dyDescent="0.3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 x14ac:dyDescent="0.3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 x14ac:dyDescent="0.3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 x14ac:dyDescent="0.3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 x14ac:dyDescent="0.3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 x14ac:dyDescent="0.3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 x14ac:dyDescent="0.3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 x14ac:dyDescent="0.3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 x14ac:dyDescent="0.3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 x14ac:dyDescent="0.3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 x14ac:dyDescent="0.3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 x14ac:dyDescent="0.3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 x14ac:dyDescent="0.3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 x14ac:dyDescent="0.3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 x14ac:dyDescent="0.3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 x14ac:dyDescent="0.3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 x14ac:dyDescent="0.3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 x14ac:dyDescent="0.3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 x14ac:dyDescent="0.3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 x14ac:dyDescent="0.3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 x14ac:dyDescent="0.3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 x14ac:dyDescent="0.3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 x14ac:dyDescent="0.3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 x14ac:dyDescent="0.3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 x14ac:dyDescent="0.3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 x14ac:dyDescent="0.3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 x14ac:dyDescent="0.3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 x14ac:dyDescent="0.3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 x14ac:dyDescent="0.3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 x14ac:dyDescent="0.3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 x14ac:dyDescent="0.3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 x14ac:dyDescent="0.3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 x14ac:dyDescent="0.3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 x14ac:dyDescent="0.3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 x14ac:dyDescent="0.3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 x14ac:dyDescent="0.3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 x14ac:dyDescent="0.3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 x14ac:dyDescent="0.3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 x14ac:dyDescent="0.3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 x14ac:dyDescent="0.3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 x14ac:dyDescent="0.3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 x14ac:dyDescent="0.3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 x14ac:dyDescent="0.3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 x14ac:dyDescent="0.3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F264*SUM(econlow!Z55:AB55)/SUM(econlow!Z54:AB54)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 x14ac:dyDescent="0.3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F265*SUM(econlow!Z56:AB56)/SUM(econlow!Z55:AB55)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 x14ac:dyDescent="0.3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F266*SUM(econlow!Z57:AB57)/SUM(econlow!Z56:AB56)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 x14ac:dyDescent="0.3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F267*SUM(econlow!Z58:AB58)/SUM(econlow!Z57:AB57)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 x14ac:dyDescent="0.3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F268*SUM(econlow!Z59:AB59)/SUM(econlow!Z58:AB58)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 x14ac:dyDescent="0.3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F269*SUM(econlow!Z60:AB60)/SUM(econlow!Z59:AB59)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 x14ac:dyDescent="0.3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F270*SUM(econlow!Z61:AB61)/SUM(econlow!Z60:AB60)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 x14ac:dyDescent="0.3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F271*SUM(econlow!Z62:AB62)/SUM(econlow!Z61:AB61)</f>
        <v>9537.6140541529203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 x14ac:dyDescent="0.3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F272*SUM(econlow!Z63:AB63)/SUM(econlow!Z62:AB62)</f>
        <v>9763.4626742836426</v>
      </c>
      <c r="G273" s="13">
        <f t="shared" si="20"/>
        <v>25.666245437410865</v>
      </c>
      <c r="H273" s="13">
        <f t="shared" si="20"/>
        <v>35.959643764326572</v>
      </c>
      <c r="I273" s="13">
        <f t="shared" si="20"/>
        <v>42.327357559913267</v>
      </c>
      <c r="J273" s="13">
        <f t="shared" si="20"/>
        <v>15.25633777130229</v>
      </c>
      <c r="K273" s="13">
        <f t="shared" si="20"/>
        <v>1.1346385627554512</v>
      </c>
      <c r="L273" s="13">
        <f t="shared" si="22"/>
        <v>395.34422309570846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 x14ac:dyDescent="0.3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F273*SUM(econlow!Z64:AB64)/SUM(econlow!Z63:AB63)</f>
        <v>9994.8926917583212</v>
      </c>
      <c r="G274" s="13">
        <f t="shared" si="20"/>
        <v>26.262137525512685</v>
      </c>
      <c r="H274" s="13">
        <f t="shared" si="20"/>
        <v>36.777474767775473</v>
      </c>
      <c r="I274" s="13">
        <f t="shared" si="20"/>
        <v>43.226024991149153</v>
      </c>
      <c r="J274" s="13">
        <f t="shared" si="20"/>
        <v>15.530737481412395</v>
      </c>
      <c r="K274" s="13">
        <f t="shared" si="20"/>
        <v>1.1465716053125492</v>
      </c>
      <c r="L274" s="13">
        <f t="shared" si="22"/>
        <v>397.94294637116224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 x14ac:dyDescent="0.3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F274*SUM(econlow!Z65:AB65)/SUM(econlow!Z64:AB64)</f>
        <v>10227.000918255188</v>
      </c>
      <c r="G275" s="13">
        <f t="shared" si="20"/>
        <v>26.872154450361784</v>
      </c>
      <c r="H275" s="13">
        <f t="shared" si="20"/>
        <v>37.614786411753933</v>
      </c>
      <c r="I275" s="13">
        <f t="shared" si="20"/>
        <v>44.147398783550862</v>
      </c>
      <c r="J275" s="13">
        <f t="shared" si="20"/>
        <v>15.816624746347699</v>
      </c>
      <c r="K275" s="13">
        <f t="shared" si="20"/>
        <v>1.1646746205234546</v>
      </c>
      <c r="L275" s="13">
        <f t="shared" si="22"/>
        <v>400.61563901253771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 x14ac:dyDescent="0.3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F275*SUM(econlow!Z66:AB66)/SUM(econlow!Z65:AB65)</f>
        <v>10459.706932760982</v>
      </c>
      <c r="G276" s="13">
        <f t="shared" si="20"/>
        <v>27.496337604997077</v>
      </c>
      <c r="H276" s="13">
        <f t="shared" si="20"/>
        <v>38.471588786035717</v>
      </c>
      <c r="I276" s="13">
        <f t="shared" si="20"/>
        <v>45.091276048911318</v>
      </c>
      <c r="J276" s="13">
        <f t="shared" si="20"/>
        <v>16.113422920214155</v>
      </c>
      <c r="K276" s="13">
        <f t="shared" si="20"/>
        <v>1.1865517541176467</v>
      </c>
      <c r="L276" s="13">
        <f t="shared" si="22"/>
        <v>403.35917711427589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 x14ac:dyDescent="0.3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F276*SUM(econlow!Z67:AB67)/SUM(econlow!Z66:AB66)</f>
        <v>10692.91548465447</v>
      </c>
      <c r="G277" s="13">
        <f t="shared" si="20"/>
        <v>28.134723474132723</v>
      </c>
      <c r="H277" s="13">
        <f t="shared" si="20"/>
        <v>39.347884401368475</v>
      </c>
      <c r="I277" s="13">
        <f t="shared" si="20"/>
        <v>46.057444540283754</v>
      </c>
      <c r="J277" s="13">
        <f t="shared" si="20"/>
        <v>16.420578859998688</v>
      </c>
      <c r="K277" s="13">
        <f t="shared" si="20"/>
        <v>1.2107460713894254</v>
      </c>
      <c r="L277" s="13">
        <f t="shared" si="22"/>
        <v>406.17137734717306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 x14ac:dyDescent="0.3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F277*SUM(econlow!Z68:AB68)/SUM(econlow!Z67:AB67)</f>
        <v>10926.534642251361</v>
      </c>
      <c r="G278" s="13">
        <f t="shared" si="20"/>
        <v>28.787342729064687</v>
      </c>
      <c r="H278" s="13">
        <f t="shared" si="20"/>
        <v>40.243666817872409</v>
      </c>
      <c r="I278" s="13">
        <f t="shared" si="20"/>
        <v>47.045680549678167</v>
      </c>
      <c r="J278" s="13">
        <f t="shared" si="20"/>
        <v>16.737559842359175</v>
      </c>
      <c r="K278" s="13">
        <f t="shared" si="20"/>
        <v>1.2363694249104327</v>
      </c>
      <c r="L278" s="13">
        <f t="shared" si="22"/>
        <v>409.05061936388489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 x14ac:dyDescent="0.3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F278*SUM(econlow!Z69:AB69)/SUM(econlow!Z68:AB68)</f>
        <v>11160.475634366092</v>
      </c>
      <c r="G279" s="13">
        <f t="shared" ref="G279:K294" si="23">G278*(1-G$5)+G$4*$F278*$L$4/1000</f>
        <v>29.454220430234958</v>
      </c>
      <c r="H279" s="13">
        <f t="shared" si="23"/>
        <v>41.158920981301002</v>
      </c>
      <c r="I279" s="13">
        <f t="shared" si="23"/>
        <v>48.055749560518137</v>
      </c>
      <c r="J279" s="13">
        <f t="shared" si="23"/>
        <v>17.063852786659439</v>
      </c>
      <c r="K279" s="13">
        <f t="shared" si="23"/>
        <v>1.2628788099935084</v>
      </c>
      <c r="L279" s="13">
        <f t="shared" si="22"/>
        <v>411.99562256870706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 x14ac:dyDescent="0.3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F279*SUM(econlow!Z70:AB70)/SUM(econlow!Z69:AB69)</f>
        <v>11394.652751399479</v>
      </c>
      <c r="G280" s="13">
        <f t="shared" si="23"/>
        <v>30.135376220125845</v>
      </c>
      <c r="H280" s="13">
        <f t="shared" si="23"/>
        <v>42.093623543499817</v>
      </c>
      <c r="I280" s="13">
        <f t="shared" si="23"/>
        <v>49.087406867537013</v>
      </c>
      <c r="J280" s="13">
        <f t="shared" si="23"/>
        <v>17.398963503793755</v>
      </c>
      <c r="K280" s="13">
        <f t="shared" si="23"/>
        <v>1.2899407099862281</v>
      </c>
      <c r="L280" s="13">
        <f t="shared" si="22"/>
        <v>415.00531084494264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 x14ac:dyDescent="0.3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F280*SUM(econlow!Z71:AB71)/SUM(econlow!Z70:AB70)</f>
        <v>11628.983239154904</v>
      </c>
      <c r="G281" s="13">
        <f t="shared" si="23"/>
        <v>30.830824510117363</v>
      </c>
      <c r="H281" s="13">
        <f t="shared" si="23"/>
        <v>43.047743172696208</v>
      </c>
      <c r="I281" s="13">
        <f t="shared" si="23"/>
        <v>50.140398173493452</v>
      </c>
      <c r="J281" s="13">
        <f t="shared" si="23"/>
        <v>17.742415976314245</v>
      </c>
      <c r="K281" s="13">
        <f t="shared" si="23"/>
        <v>1.3173488128885276</v>
      </c>
      <c r="L281" s="13">
        <f t="shared" si="22"/>
        <v>418.07873064550978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 x14ac:dyDescent="0.3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F281*SUM(econlow!Z72:AB72)/SUM(econlow!Z71:AB71)</f>
        <v>10957.765313902077</v>
      </c>
      <c r="G282" s="13">
        <f t="shared" si="23"/>
        <v>31.540574660863907</v>
      </c>
      <c r="H282" s="13">
        <f t="shared" si="23"/>
        <v>44.021240852965057</v>
      </c>
      <c r="I282" s="13">
        <f t="shared" si="23"/>
        <v>51.21446016192494</v>
      </c>
      <c r="J282" s="13">
        <f t="shared" si="23"/>
        <v>18.093751667219419</v>
      </c>
      <c r="K282" s="13">
        <f t="shared" si="23"/>
        <v>1.3449740989733512</v>
      </c>
      <c r="L282" s="13">
        <f t="shared" si="22"/>
        <v>421.2150014419467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 x14ac:dyDescent="0.3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F282*SUM(econlow!Z73:AB73)/SUM(econlow!Z72:AB72)</f>
        <v>11159.803245356799</v>
      </c>
      <c r="G283" s="13">
        <f t="shared" si="23"/>
        <v>32.209358459364971</v>
      </c>
      <c r="H283" s="13">
        <f t="shared" si="23"/>
        <v>44.929035254707713</v>
      </c>
      <c r="I283" s="13">
        <f t="shared" si="23"/>
        <v>52.173265177152658</v>
      </c>
      <c r="J283" s="13">
        <f t="shared" si="23"/>
        <v>18.346235208025686</v>
      </c>
      <c r="K283" s="13">
        <f t="shared" si="23"/>
        <v>1.330217103316762</v>
      </c>
      <c r="L283" s="13">
        <f t="shared" si="22"/>
        <v>423.98811120256778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 x14ac:dyDescent="0.3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F283*SUM(econlow!Z74:AB74)/SUM(econlow!Z73:AB73)</f>
        <v>11376.555741108323</v>
      </c>
      <c r="G284" s="13">
        <f t="shared" si="23"/>
        <v>32.890473211429004</v>
      </c>
      <c r="H284" s="13">
        <f t="shared" si="23"/>
        <v>45.853302984697791</v>
      </c>
      <c r="I284" s="13">
        <f t="shared" si="23"/>
        <v>53.149553637401461</v>
      </c>
      <c r="J284" s="13">
        <f t="shared" si="23"/>
        <v>18.608008530153771</v>
      </c>
      <c r="K284" s="13">
        <f t="shared" si="23"/>
        <v>1.3307518819003825</v>
      </c>
      <c r="L284" s="13">
        <f t="shared" si="22"/>
        <v>426.83209024558238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 x14ac:dyDescent="0.3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F284*SUM(econlow!Z75:AB75)/SUM(econlow!Z74:AB74)</f>
        <v>11593.166834567954</v>
      </c>
      <c r="G285" s="13">
        <f t="shared" si="23"/>
        <v>33.584816989055334</v>
      </c>
      <c r="H285" s="13">
        <f t="shared" si="23"/>
        <v>46.795380373546493</v>
      </c>
      <c r="I285" s="13">
        <f t="shared" si="23"/>
        <v>54.145301507871835</v>
      </c>
      <c r="J285" s="13">
        <f t="shared" si="23"/>
        <v>18.880267999139665</v>
      </c>
      <c r="K285" s="13">
        <f t="shared" si="23"/>
        <v>1.3412524150169671</v>
      </c>
      <c r="L285" s="13">
        <f t="shared" si="22"/>
        <v>429.74701928463026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 x14ac:dyDescent="0.3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F285*SUM(econlow!Z76:AB76)/SUM(econlow!Z75:AB75)</f>
        <v>11809.62333383809</v>
      </c>
      <c r="G286" s="13">
        <f t="shared" si="23"/>
        <v>34.292381162057133</v>
      </c>
      <c r="H286" s="13">
        <f t="shared" si="23"/>
        <v>47.755205149139286</v>
      </c>
      <c r="I286" s="13">
        <f t="shared" si="23"/>
        <v>55.160226348837945</v>
      </c>
      <c r="J286" s="13">
        <f t="shared" si="23"/>
        <v>19.162397977867172</v>
      </c>
      <c r="K286" s="13">
        <f t="shared" si="23"/>
        <v>1.3577908451997116</v>
      </c>
      <c r="L286" s="13">
        <f t="shared" si="22"/>
        <v>432.72800148310125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 x14ac:dyDescent="0.3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F286*SUM(econlow!Z77:AB77)/SUM(econlow!Z76:AB76)</f>
        <v>12025.861491648555</v>
      </c>
      <c r="G287" s="13">
        <f t="shared" si="23"/>
        <v>35.013156295108281</v>
      </c>
      <c r="H287" s="13">
        <f t="shared" si="23"/>
        <v>48.732713971998272</v>
      </c>
      <c r="I287" s="13">
        <f t="shared" si="23"/>
        <v>56.194047529772568</v>
      </c>
      <c r="J287" s="13">
        <f t="shared" si="23"/>
        <v>19.453816450288286</v>
      </c>
      <c r="K287" s="13">
        <f t="shared" si="23"/>
        <v>1.3779841871301022</v>
      </c>
      <c r="L287" s="13">
        <f t="shared" si="22"/>
        <v>435.7717184342975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 x14ac:dyDescent="0.3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F287*SUM(econlow!Z78:AB78)/SUM(econlow!Z77:AB77)</f>
        <v>12241.819954067001</v>
      </c>
      <c r="G288" s="13">
        <f t="shared" si="23"/>
        <v>35.747129062204202</v>
      </c>
      <c r="H288" s="13">
        <f t="shared" si="23"/>
        <v>49.727837691235166</v>
      </c>
      <c r="I288" s="13">
        <f t="shared" si="23"/>
        <v>57.246478609889607</v>
      </c>
      <c r="J288" s="13">
        <f t="shared" si="23"/>
        <v>19.75396716702808</v>
      </c>
      <c r="K288" s="13">
        <f t="shared" si="23"/>
        <v>1.4003840943212293</v>
      </c>
      <c r="L288" s="13">
        <f t="shared" si="22"/>
        <v>438.87579662467829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 x14ac:dyDescent="0.3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F288*SUM(econlow!Z79:AB79)/SUM(econlow!Z78:AB78)</f>
        <v>12457.439494724953</v>
      </c>
      <c r="G289" s="13">
        <f t="shared" si="23"/>
        <v>36.494282392734114</v>
      </c>
      <c r="H289" s="13">
        <f t="shared" si="23"/>
        <v>50.740501585265235</v>
      </c>
      <c r="I289" s="13">
        <f t="shared" si="23"/>
        <v>58.317227775695407</v>
      </c>
      <c r="J289" s="13">
        <f t="shared" si="23"/>
        <v>20.062318454323879</v>
      </c>
      <c r="K289" s="13">
        <f t="shared" si="23"/>
        <v>1.4241092197565886</v>
      </c>
      <c r="L289" s="13">
        <f t="shared" si="22"/>
        <v>442.03843942777519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 x14ac:dyDescent="0.3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F289*SUM(econlow!Z80:AB80)/SUM(econlow!Z79:AB79)</f>
        <v>12672.662946208604</v>
      </c>
      <c r="G290" s="13">
        <f t="shared" si="23"/>
        <v>37.254595601332348</v>
      </c>
      <c r="H290" s="13">
        <f t="shared" si="23"/>
        <v>51.77062557690369</v>
      </c>
      <c r="I290" s="13">
        <f t="shared" si="23"/>
        <v>59.40599823273859</v>
      </c>
      <c r="J290" s="13">
        <f t="shared" si="23"/>
        <v>20.37836205981187</v>
      </c>
      <c r="K290" s="13">
        <f t="shared" si="23"/>
        <v>1.4486222188681432</v>
      </c>
      <c r="L290" s="13">
        <f t="shared" si="22"/>
        <v>445.25820368965464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 x14ac:dyDescent="0.3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F290*SUM(econlow!Z81:AB81)/SUM(econlow!Z80:AB80)</f>
        <v>12887.435124395224</v>
      </c>
      <c r="G291" s="13">
        <f t="shared" si="23"/>
        <v>38.028044513542262</v>
      </c>
      <c r="H291" s="13">
        <f t="shared" si="23"/>
        <v>52.818124441428203</v>
      </c>
      <c r="I291" s="13">
        <f t="shared" si="23"/>
        <v>60.512488581794031</v>
      </c>
      <c r="J291" s="13">
        <f t="shared" si="23"/>
        <v>20.701612056197561</v>
      </c>
      <c r="K291" s="13">
        <f t="shared" si="23"/>
        <v>1.4735944917844082</v>
      </c>
      <c r="L291" s="13">
        <f t="shared" si="22"/>
        <v>448.53386408474648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 x14ac:dyDescent="0.3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F291*SUM(econlow!Z82:AB82)/SUM(econlow!Z81:AB81)</f>
        <v>13101.70275120426</v>
      </c>
      <c r="G292" s="13">
        <f t="shared" si="23"/>
        <v>38.81460158686216</v>
      </c>
      <c r="H292" s="13">
        <f t="shared" si="23"/>
        <v>53.882908006964435</v>
      </c>
      <c r="I292" s="13">
        <f t="shared" si="23"/>
        <v>61.636393178630236</v>
      </c>
      <c r="J292" s="13">
        <f t="shared" si="23"/>
        <v>21.031603798675391</v>
      </c>
      <c r="K292" s="13">
        <f t="shared" si="23"/>
        <v>1.4988241418046662</v>
      </c>
      <c r="L292" s="13">
        <f t="shared" si="22"/>
        <v>451.86433071293692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 x14ac:dyDescent="0.3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F292*SUM(econlow!Z83:AB83)/SUM(econlow!Z82:AB82)</f>
        <v>13315.414378422562</v>
      </c>
      <c r="G293" s="13">
        <f t="shared" si="23"/>
        <v>39.614236027076508</v>
      </c>
      <c r="H293" s="13">
        <f t="shared" si="23"/>
        <v>54.964881347066886</v>
      </c>
      <c r="I293" s="13">
        <f t="shared" si="23"/>
        <v>62.777402477342143</v>
      </c>
      <c r="J293" s="13">
        <f t="shared" si="23"/>
        <v>21.367892932840935</v>
      </c>
      <c r="K293" s="13">
        <f t="shared" si="23"/>
        <v>1.5241862110715014</v>
      </c>
      <c r="L293" s="13">
        <f t="shared" si="22"/>
        <v>455.24859899539797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 x14ac:dyDescent="0.3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F293*SUM(econlow!Z84:AB84)/SUM(econlow!Z83:AB83)</f>
        <v>13528.520314121095</v>
      </c>
      <c r="G294" s="13">
        <f t="shared" si="23"/>
        <v>40.426913899937979</v>
      </c>
      <c r="H294" s="13">
        <f t="shared" si="23"/>
        <v>56.063944965617431</v>
      </c>
      <c r="I294" s="13">
        <f t="shared" si="23"/>
        <v>63.935203357631458</v>
      </c>
      <c r="J294" s="13">
        <f t="shared" si="23"/>
        <v>21.710054450337235</v>
      </c>
      <c r="K294" s="13">
        <f t="shared" si="23"/>
        <v>1.5496024934041515</v>
      </c>
      <c r="L294" s="13">
        <f t="shared" si="22"/>
        <v>458.68571916692827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 x14ac:dyDescent="0.3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F294*SUM(econlow!Z85:AB85)/SUM(econlow!Z84:AB84)</f>
        <v>13740.97255248464</v>
      </c>
      <c r="G295" s="13">
        <f t="shared" ref="G295:K310" si="24">G294*(1-G$5)+G$4*$F294*$L$4/1000</f>
        <v>41.252598238358516</v>
      </c>
      <c r="H295" s="13">
        <f t="shared" si="24"/>
        <v>57.179994974305885</v>
      </c>
      <c r="I295" s="13">
        <f t="shared" si="24"/>
        <v>65.109479436639248</v>
      </c>
      <c r="J295" s="13">
        <f t="shared" si="24"/>
        <v>22.057681789812559</v>
      </c>
      <c r="K295" s="13">
        <f t="shared" si="24"/>
        <v>1.5750232214017896</v>
      </c>
      <c r="L295" s="13">
        <f t="shared" si="22"/>
        <v>462.17477766051798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 x14ac:dyDescent="0.3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F295*SUM(econlow!Z86:AB86)/SUM(econlow!Z85:AB85)</f>
        <v>13952.72470745745</v>
      </c>
      <c r="G296" s="13">
        <f t="shared" si="24"/>
        <v>42.091249145317676</v>
      </c>
      <c r="H296" s="13">
        <f t="shared" si="24"/>
        <v>58.312923263033646</v>
      </c>
      <c r="I296" s="13">
        <f t="shared" si="24"/>
        <v>66.299911366050935</v>
      </c>
      <c r="J296" s="13">
        <f t="shared" si="24"/>
        <v>22.410385981001678</v>
      </c>
      <c r="K296" s="13">
        <f t="shared" si="24"/>
        <v>1.6004159558158189</v>
      </c>
      <c r="L296" s="13">
        <f t="shared" si="22"/>
        <v>465.71488571121972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 x14ac:dyDescent="0.3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F296*SUM(econlow!Z87:AB87)/SUM(econlow!Z86:AB86)</f>
        <v>14163.731950353436</v>
      </c>
      <c r="G297" s="13">
        <f t="shared" si="24"/>
        <v>42.942823892721179</v>
      </c>
      <c r="H297" s="13">
        <f t="shared" si="24"/>
        <v>59.462617663618033</v>
      </c>
      <c r="I297" s="13">
        <f t="shared" si="24"/>
        <v>67.506177115244583</v>
      </c>
      <c r="J297" s="13">
        <f t="shared" si="24"/>
        <v>22.767794829915008</v>
      </c>
      <c r="K297" s="13">
        <f t="shared" si="24"/>
        <v>1.6257588434982906</v>
      </c>
      <c r="L297" s="13">
        <f t="shared" si="22"/>
        <v>469.30517234499712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 x14ac:dyDescent="0.3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F297*SUM(econlow!Z88:AB88)/SUM(econlow!Z87:AB87)</f>
        <v>14373.950951428378</v>
      </c>
      <c r="G298" s="13">
        <f t="shared" si="24"/>
        <v>43.807277016451671</v>
      </c>
      <c r="H298" s="13">
        <f t="shared" si="24"/>
        <v>60.62896210718808</v>
      </c>
      <c r="I298" s="13">
        <f t="shared" si="24"/>
        <v>68.727952241265541</v>
      </c>
      <c r="J298" s="13">
        <f t="shared" si="24"/>
        <v>23.129552143252599</v>
      </c>
      <c r="K298" s="13">
        <f t="shared" si="24"/>
        <v>1.6510365252118135</v>
      </c>
      <c r="L298" s="13">
        <f t="shared" si="22"/>
        <v>472.94478003336974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 x14ac:dyDescent="0.3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F298*SUM(econlow!Z89:AB89)/SUM(econlow!Z88:AB88)</f>
        <v>14583.33982532102</v>
      </c>
      <c r="G299" s="13">
        <f t="shared" si="24"/>
        <v>44.684560407853404</v>
      </c>
      <c r="H299" s="13">
        <f t="shared" si="24"/>
        <v>61.811836775661178</v>
      </c>
      <c r="I299" s="13">
        <f t="shared" si="24"/>
        <v>69.964910146399362</v>
      </c>
      <c r="J299" s="13">
        <f t="shared" si="24"/>
        <v>23.49531699026717</v>
      </c>
      <c r="K299" s="13">
        <f t="shared" si="24"/>
        <v>1.6762376508477077</v>
      </c>
      <c r="L299" s="13">
        <f t="shared" si="22"/>
        <v>476.63286197102877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 x14ac:dyDescent="0.3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F299*SUM(econlow!Z90:AB90)/SUM(econlow!Z89:AB89)</f>
        <v>14791.858080217347</v>
      </c>
      <c r="G300" s="13">
        <f t="shared" si="24"/>
        <v>45.574623401887081</v>
      </c>
      <c r="H300" s="13">
        <f t="shared" si="24"/>
        <v>63.011118247680074</v>
      </c>
      <c r="I300" s="13">
        <f t="shared" si="24"/>
        <v>71.216722324090838</v>
      </c>
      <c r="J300" s="13">
        <f t="shared" si="24"/>
        <v>23.864763000390983</v>
      </c>
      <c r="K300" s="13">
        <f t="shared" si="24"/>
        <v>1.7013533697681824</v>
      </c>
      <c r="L300" s="13">
        <f t="shared" si="22"/>
        <v>480.36858034381714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x14ac:dyDescent="0.3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F300*SUM(econlow!Z91:AB91)/SUM(econlow!Z90:AB90)</f>
        <v>14999.466570562843</v>
      </c>
      <c r="G301" s="13">
        <f t="shared" si="24"/>
        <v>46.477412862182035</v>
      </c>
      <c r="H301" s="13">
        <f t="shared" si="24"/>
        <v>64.226679639375092</v>
      </c>
      <c r="I301" s="13">
        <f t="shared" si="24"/>
        <v>72.483058593924881</v>
      </c>
      <c r="J301" s="13">
        <f t="shared" si="24"/>
        <v>24.237577695020445</v>
      </c>
      <c r="K301" s="13">
        <f t="shared" si="24"/>
        <v>1.7263764127659273</v>
      </c>
      <c r="L301" s="13">
        <f t="shared" si="22"/>
        <v>484.15110520326834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x14ac:dyDescent="0.3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F301*SUM(econlow!Z92:AB92)/SUM(econlow!Z91:AB91)</f>
        <v>15206.127453132201</v>
      </c>
      <c r="G302" s="13">
        <f t="shared" si="24"/>
        <v>47.392873263202304</v>
      </c>
      <c r="H302" s="13">
        <f t="shared" si="24"/>
        <v>65.458390740298952</v>
      </c>
      <c r="I302" s="13">
        <f t="shared" si="24"/>
        <v>73.763587326348983</v>
      </c>
      <c r="J302" s="13">
        <f t="shared" si="24"/>
        <v>24.613461851923546</v>
      </c>
      <c r="K302" s="13">
        <f t="shared" si="24"/>
        <v>1.7513005330243763</v>
      </c>
      <c r="L302" s="13">
        <f t="shared" si="22"/>
        <v>487.97961371479812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x14ac:dyDescent="0.3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F302*SUM(econlow!Z93:AB93)/SUM(econlow!Z92:AB92)</f>
        <v>15411.80414625907</v>
      </c>
      <c r="G303" s="13">
        <f t="shared" si="24"/>
        <v>48.320946769731499</v>
      </c>
      <c r="H303" s="13">
        <f t="shared" si="24"/>
        <v>66.706118144862728</v>
      </c>
      <c r="I303" s="13">
        <f t="shared" si="24"/>
        <v>75.057975657779593</v>
      </c>
      <c r="J303" s="13">
        <f t="shared" si="24"/>
        <v>24.992128900800562</v>
      </c>
      <c r="K303" s="13">
        <f t="shared" si="24"/>
        <v>1.7761201649805121</v>
      </c>
      <c r="L303" s="13">
        <f t="shared" si="22"/>
        <v>491.85328963815493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x14ac:dyDescent="0.3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F303*SUM(econlow!Z94:AB94)/SUM(econlow!Z93:AB93)</f>
        <v>15616.461292027636</v>
      </c>
      <c r="G304" s="13">
        <f t="shared" si="24"/>
        <v>49.261573313869377</v>
      </c>
      <c r="H304" s="13">
        <f t="shared" si="24"/>
        <v>67.969725379582016</v>
      </c>
      <c r="I304" s="13">
        <f t="shared" si="24"/>
        <v>76.365889696695959</v>
      </c>
      <c r="J304" s="13">
        <f t="shared" si="24"/>
        <v>25.373304348589258</v>
      </c>
      <c r="K304" s="13">
        <f t="shared" si="24"/>
        <v>1.8008302155006011</v>
      </c>
      <c r="L304" s="13">
        <f t="shared" si="22"/>
        <v>495.77132295423723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 x14ac:dyDescent="0.3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F304*SUM(econlow!Z95:AB95)/SUM(econlow!Z94:AB94)</f>
        <v>15820.064721229717</v>
      </c>
      <c r="G305" s="13">
        <f t="shared" si="24"/>
        <v>50.214690669720831</v>
      </c>
      <c r="H305" s="13">
        <f t="shared" si="24"/>
        <v>69.24907302642292</v>
      </c>
      <c r="I305" s="13">
        <f t="shared" si="24"/>
        <v>77.686994721287633</v>
      </c>
      <c r="J305" s="13">
        <f t="shared" si="24"/>
        <v>25.756725233162946</v>
      </c>
      <c r="K305" s="13">
        <f t="shared" si="24"/>
        <v>1.8254259354468325</v>
      </c>
      <c r="L305" s="13">
        <f t="shared" si="22"/>
        <v>499.73290958604116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 x14ac:dyDescent="0.3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F305*SUM(econlow!Z96:AB96)/SUM(econlow!Z95:AB95)</f>
        <v>16022.581420895816</v>
      </c>
      <c r="G306" s="13">
        <f t="shared" si="24"/>
        <v>51.180234525946119</v>
      </c>
      <c r="H306" s="13">
        <f t="shared" si="24"/>
        <v>70.544018842518398</v>
      </c>
      <c r="I306" s="13">
        <f t="shared" si="24"/>
        <v>79.020955369184279</v>
      </c>
      <c r="J306" s="13">
        <f t="shared" si="24"/>
        <v>26.142139604124086</v>
      </c>
      <c r="K306" s="13">
        <f t="shared" si="24"/>
        <v>1.8499028401333399</v>
      </c>
      <c r="L306" s="13">
        <f t="shared" si="22"/>
        <v>503.73725118190623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 x14ac:dyDescent="0.3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F306*SUM(econlow!Z97:AB97)/SUM(econlow!Z96:AB96)</f>
        <v>16223.979504214087</v>
      </c>
      <c r="G307" s="13">
        <f t="shared" si="24"/>
        <v>52.158138556329433</v>
      </c>
      <c r="H307" s="13">
        <f t="shared" si="24"/>
        <v>71.854417876506432</v>
      </c>
      <c r="I307" s="13">
        <f t="shared" si="24"/>
        <v>80.3674358197609</v>
      </c>
      <c r="J307" s="13">
        <f t="shared" si="24"/>
        <v>26.529306029447575</v>
      </c>
      <c r="K307" s="13">
        <f t="shared" si="24"/>
        <v>1.8742566595559742</v>
      </c>
      <c r="L307" s="13">
        <f t="shared" si="22"/>
        <v>507.7835549416003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 x14ac:dyDescent="0.3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F307*SUM(econlow!Z98:AB98)/SUM(econlow!Z97:AB97)</f>
        <v>16424.228182658004</v>
      </c>
      <c r="G308" s="13">
        <f t="shared" si="24"/>
        <v>53.148334488511516</v>
      </c>
      <c r="H308" s="13">
        <f t="shared" si="24"/>
        <v>73.180122581723708</v>
      </c>
      <c r="I308" s="13">
        <f t="shared" si="24"/>
        <v>81.72609996947682</v>
      </c>
      <c r="J308" s="13">
        <f t="shared" si="24"/>
        <v>26.917993126777326</v>
      </c>
      <c r="K308" s="13">
        <f t="shared" si="24"/>
        <v>1.8984833067928819</v>
      </c>
      <c r="L308" s="13">
        <f t="shared" si="22"/>
        <v>511.8710334732823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 x14ac:dyDescent="0.3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F308*SUM(econlow!Z99:AB99)/SUM(econlow!Z98:AB98)</f>
        <v>16623.297740150589</v>
      </c>
      <c r="G309" s="13">
        <f t="shared" si="24"/>
        <v>54.150752171021161</v>
      </c>
      <c r="H309" s="13">
        <f t="shared" si="24"/>
        <v>74.520982926470708</v>
      </c>
      <c r="I309" s="13">
        <f t="shared" si="24"/>
        <v>83.096611600673754</v>
      </c>
      <c r="J309" s="13">
        <f t="shared" si="24"/>
        <v>27.307979118226996</v>
      </c>
      <c r="K309" s="13">
        <f t="shared" si="24"/>
        <v>1.9225788575299267</v>
      </c>
      <c r="L309" s="13">
        <f t="shared" si="22"/>
        <v>515.99890467392254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 x14ac:dyDescent="0.3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F309*SUM(econlow!Z100:AB100)/SUM(econlow!Z99:AB99)</f>
        <v>16821.159509100587</v>
      </c>
      <c r="G310" s="13">
        <f t="shared" si="24"/>
        <v>55.165319638729883</v>
      </c>
      <c r="H310" s="13">
        <f t="shared" si="24"/>
        <v>75.876846501547675</v>
      </c>
      <c r="I310" s="13">
        <f t="shared" si="24"/>
        <v>84.478634544226765</v>
      </c>
      <c r="J310" s="13">
        <f t="shared" si="24"/>
        <v>27.699051407581198</v>
      </c>
      <c r="K310" s="13">
        <f t="shared" si="24"/>
        <v>1.946539536429281</v>
      </c>
      <c r="L310" s="13">
        <f t="shared" si="22"/>
        <v>520.16639162851482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 x14ac:dyDescent="0.3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F310*SUM(econlow!Z101:AB101)/SUM(econlow!Z100:AB100)</f>
        <v>17017.785848153602</v>
      </c>
      <c r="G311" s="13">
        <f t="shared" ref="G311:K326" si="25">G310*(1-G$5)+G$4*$F310*$L$4/1000</f>
        <v>56.191963176844006</v>
      </c>
      <c r="H311" s="13">
        <f t="shared" si="25"/>
        <v>77.247558625244508</v>
      </c>
      <c r="I311" s="13">
        <f t="shared" si="25"/>
        <v>85.87183283641177</v>
      </c>
      <c r="J311" s="13">
        <f t="shared" si="25"/>
        <v>28.091006178837191</v>
      </c>
      <c r="K311" s="13">
        <f t="shared" si="25"/>
        <v>1.9703617077364988</v>
      </c>
      <c r="L311" s="13">
        <f t="shared" si="22"/>
        <v>524.37272252507398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 x14ac:dyDescent="0.3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F311*SUM(econlow!Z102:AB102)/SUM(econlow!Z101:AB101)</f>
        <v>17213.150121509065</v>
      </c>
      <c r="G312" s="13">
        <f t="shared" si="25"/>
        <v>57.230607383538825</v>
      </c>
      <c r="H312" s="13">
        <f t="shared" si="25"/>
        <v>78.632962445952728</v>
      </c>
      <c r="I312" s="13">
        <f t="shared" si="25"/>
        <v>87.275870870324979</v>
      </c>
      <c r="J312" s="13">
        <f t="shared" si="25"/>
        <v>28.483648015069285</v>
      </c>
      <c r="K312" s="13">
        <f t="shared" si="25"/>
        <v>1.9940418685388686</v>
      </c>
      <c r="L312" s="13">
        <f t="shared" si="22"/>
        <v>528.61713058342468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 x14ac:dyDescent="0.3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F312*SUM(econlow!Z103:AB103)/SUM(econlow!Z102:AB102)</f>
        <v>17407.22667966142</v>
      </c>
      <c r="G313" s="13">
        <f t="shared" si="25"/>
        <v>58.281175231330458</v>
      </c>
      <c r="H313" s="13">
        <f t="shared" si="25"/>
        <v>80.03289904255324</v>
      </c>
      <c r="I313" s="13">
        <f t="shared" si="25"/>
        <v>88.690413542162545</v>
      </c>
      <c r="J313" s="13">
        <f t="shared" si="25"/>
        <v>28.876789536638725</v>
      </c>
      <c r="K313" s="13">
        <f t="shared" si="25"/>
        <v>2.0175766437053637</v>
      </c>
      <c r="L313" s="13">
        <f t="shared" si="22"/>
        <v>532.89885399639036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 x14ac:dyDescent="0.3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F313*SUM(econlow!Z104:AB104)/SUM(econlow!Z103:AB103)</f>
        <v>17599.990841431769</v>
      </c>
      <c r="G314" s="13">
        <f t="shared" si="25"/>
        <v>59.343588127272234</v>
      </c>
      <c r="H314" s="13">
        <f t="shared" si="25"/>
        <v>81.447207522719381</v>
      </c>
      <c r="I314" s="13">
        <f t="shared" si="25"/>
        <v>90.115126392643418</v>
      </c>
      <c r="J314" s="13">
        <f t="shared" si="25"/>
        <v>29.27025105781107</v>
      </c>
      <c r="K314" s="13">
        <f t="shared" si="25"/>
        <v>2.0409627819133975</v>
      </c>
      <c r="L314" s="13">
        <f t="shared" si="22"/>
        <v>537.21713588235957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 x14ac:dyDescent="0.3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F314*SUM(econlow!Z105:AB105)/SUM(econlow!Z104:AB104)</f>
        <v>17791.418877163454</v>
      </c>
      <c r="G315" s="13">
        <f t="shared" si="25"/>
        <v>60.417765972054454</v>
      </c>
      <c r="H315" s="13">
        <f t="shared" si="25"/>
        <v>82.875725119262526</v>
      </c>
      <c r="I315" s="13">
        <f t="shared" si="25"/>
        <v>91.54967574383447</v>
      </c>
      <c r="J315" s="13">
        <f t="shared" si="25"/>
        <v>29.663860260880995</v>
      </c>
      <c r="K315" s="13">
        <f t="shared" si="25"/>
        <v>2.0641971523953422</v>
      </c>
      <c r="L315" s="13">
        <f t="shared" si="22"/>
        <v>541.57122424842782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 x14ac:dyDescent="0.3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F315*SUM(econlow!Z106:AB106)/SUM(econlow!Z105:AB105)</f>
        <v>17981.487992962982</v>
      </c>
      <c r="G316" s="13">
        <f t="shared" si="25"/>
        <v>61.503627218078513</v>
      </c>
      <c r="H316" s="13">
        <f t="shared" si="25"/>
        <v>84.318287284634678</v>
      </c>
      <c r="I316" s="13">
        <f t="shared" si="25"/>
        <v>92.993728831614462</v>
      </c>
      <c r="J316" s="13">
        <f t="shared" si="25"/>
        <v>30.057451886940978</v>
      </c>
      <c r="K316" s="13">
        <f t="shared" si="25"/>
        <v>2.0872767421762561</v>
      </c>
      <c r="L316" s="13">
        <f t="shared" si="22"/>
        <v>545.96037196344491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 x14ac:dyDescent="0.3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F316*SUM(econlow!Z107:AB107)/SUM(econlow!Z106:AB106)</f>
        <v>18170.176315874302</v>
      </c>
      <c r="G317" s="13">
        <f t="shared" si="25"/>
        <v>62.601088926569211</v>
      </c>
      <c r="H317" s="13">
        <f t="shared" si="25"/>
        <v>85.774727783691375</v>
      </c>
      <c r="I317" s="13">
        <f t="shared" si="25"/>
        <v>94.446953933992447</v>
      </c>
      <c r="J317" s="13">
        <f t="shared" si="25"/>
        <v>30.450867442465722</v>
      </c>
      <c r="K317" s="13">
        <f t="shared" si="25"/>
        <v>2.1101986536586153</v>
      </c>
      <c r="L317" s="13">
        <f t="shared" si="22"/>
        <v>550.38383674037732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 x14ac:dyDescent="0.3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F317*SUM(econlow!Z108:AB108)/SUM(econlow!Z107:AB107)</f>
        <v>18357.462879881947</v>
      </c>
      <c r="G318" s="13">
        <f t="shared" si="25"/>
        <v>63.710066823782199</v>
      </c>
      <c r="H318" s="13">
        <f t="shared" si="25"/>
        <v>87.244878784807284</v>
      </c>
      <c r="I318" s="13">
        <f t="shared" si="25"/>
        <v>95.90902049547644</v>
      </c>
      <c r="J318" s="13">
        <f t="shared" si="25"/>
        <v>30.843954920918375</v>
      </c>
      <c r="K318" s="13">
        <f t="shared" si="25"/>
        <v>2.1329601024613365</v>
      </c>
      <c r="L318" s="13">
        <f t="shared" si="22"/>
        <v>554.84088112744553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 x14ac:dyDescent="0.3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F318*SUM(econlow!Z109:AB109)/SUM(econlow!Z108:AB108)</f>
        <v>18543.3276126454</v>
      </c>
      <c r="G319" s="13">
        <f t="shared" si="25"/>
        <v>64.830475356357155</v>
      </c>
      <c r="H319" s="13">
        <f t="shared" si="25"/>
        <v>88.728570949426981</v>
      </c>
      <c r="I319" s="13">
        <f t="shared" si="25"/>
        <v>97.37959924766993</v>
      </c>
      <c r="J319" s="13">
        <f t="shared" si="25"/>
        <v>31.236568538617721</v>
      </c>
      <c r="K319" s="13">
        <f t="shared" si="25"/>
        <v>2.1555584154519503</v>
      </c>
      <c r="L319" s="13">
        <f t="shared" si="22"/>
        <v>559.33077250752376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 x14ac:dyDescent="0.3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F319*SUM(econlow!Z110:AB110)/SUM(econlow!Z109:AB109)</f>
        <v>18727.751322873068</v>
      </c>
      <c r="G320" s="13">
        <f t="shared" si="25"/>
        <v>65.962227745861341</v>
      </c>
      <c r="H320" s="13">
        <f t="shared" si="25"/>
        <v>90.225633520123651</v>
      </c>
      <c r="I320" s="13">
        <f t="shared" si="25"/>
        <v>98.858362326256724</v>
      </c>
      <c r="J320" s="13">
        <f t="shared" si="25"/>
        <v>31.628568484137421</v>
      </c>
      <c r="K320" s="13">
        <f t="shared" si="25"/>
        <v>2.1779910289302511</v>
      </c>
      <c r="L320" s="13">
        <f t="shared" si="22"/>
        <v>563.85278310530941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 x14ac:dyDescent="0.3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F320*SUM(econlow!Z111:AB111)/SUM(econlow!Z110:AB110)</f>
        <v>18910.715688251817</v>
      </c>
      <c r="G321" s="13">
        <f t="shared" si="25"/>
        <v>67.10523604256251</v>
      </c>
      <c r="H321" s="13">
        <f t="shared" si="25"/>
        <v>91.735894407230049</v>
      </c>
      <c r="I321" s="13">
        <f t="shared" si="25"/>
        <v>100.3449833845187</v>
      </c>
      <c r="J321" s="13">
        <f t="shared" si="25"/>
        <v>32.019820680539354</v>
      </c>
      <c r="K321" s="13">
        <f t="shared" si="25"/>
        <v>2.2002554869338571</v>
      </c>
      <c r="L321" s="13">
        <f t="shared" si="22"/>
        <v>568.40619000178447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 x14ac:dyDescent="0.3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F321*SUM(econlow!Z112:AB112)/SUM(econlow!Z111:AB111)</f>
        <v>19092.203243852899</v>
      </c>
      <c r="G322" s="13">
        <f t="shared" si="25"/>
        <v>68.2594111784652</v>
      </c>
      <c r="H322" s="13">
        <f t="shared" si="25"/>
        <v>93.259180274097773</v>
      </c>
      <c r="I322" s="13">
        <f t="shared" si="25"/>
        <v>101.83913770351639</v>
      </c>
      <c r="J322" s="13">
        <f t="shared" si="25"/>
        <v>32.410196559773127</v>
      </c>
      <c r="K322" s="13">
        <f t="shared" si="25"/>
        <v>2.2223494396437902</v>
      </c>
      <c r="L322" s="13">
        <f t="shared" si="22"/>
        <v>572.99027515549619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 x14ac:dyDescent="0.3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F322*SUM(econlow!Z113:AB113)/SUM(econlow!Z112:AB112)</f>
        <v>19272.197370941958</v>
      </c>
      <c r="G323" s="13">
        <f t="shared" si="25"/>
        <v>69.424663019639326</v>
      </c>
      <c r="H323" s="13">
        <f t="shared" si="25"/>
        <v>94.795316621033308</v>
      </c>
      <c r="I323" s="13">
        <f t="shared" si="25"/>
        <v>103.34050229904884</v>
      </c>
      <c r="J323" s="13">
        <f t="shared" si="25"/>
        <v>32.799572848602587</v>
      </c>
      <c r="K323" s="13">
        <f t="shared" si="25"/>
        <v>2.2442706418730882</v>
      </c>
      <c r="L323" s="13">
        <f t="shared" si="22"/>
        <v>577.60432543019715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 x14ac:dyDescent="0.3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F323*SUM(econlow!Z114:AB114)/SUM(econlow!Z113:AB113)</f>
        <v>19450.682286126248</v>
      </c>
      <c r="G324" s="13">
        <f t="shared" si="25"/>
        <v>70.60090041786583</v>
      </c>
      <c r="H324" s="13">
        <f t="shared" si="25"/>
        <v>96.344127867952452</v>
      </c>
      <c r="I324" s="13">
        <f t="shared" si="25"/>
        <v>104.84875602549671</v>
      </c>
      <c r="J324" s="13">
        <f t="shared" si="25"/>
        <v>33.187831365448346</v>
      </c>
      <c r="K324" s="13">
        <f t="shared" si="25"/>
        <v>2.2660169516247524</v>
      </c>
      <c r="L324" s="13">
        <f t="shared" si="22"/>
        <v>582.24763262838815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 x14ac:dyDescent="0.3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F324*SUM(econlow!Z115:AB115)/SUM(econlow!Z114:AB114)</f>
        <v>19627.643030777388</v>
      </c>
      <c r="G325" s="13">
        <f t="shared" si="25"/>
        <v>71.78803126162002</v>
      </c>
      <c r="H325" s="13">
        <f t="shared" si="25"/>
        <v>97.905437435788372</v>
      </c>
      <c r="I325" s="13">
        <f t="shared" si="25"/>
        <v>106.36357967664107</v>
      </c>
      <c r="J325" s="13">
        <f t="shared" si="25"/>
        <v>33.574858827562217</v>
      </c>
      <c r="K325" s="13">
        <f t="shared" si="25"/>
        <v>2.2875863287075746</v>
      </c>
      <c r="L325" s="13">
        <f t="shared" si="22"/>
        <v>586.91949353031919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 x14ac:dyDescent="0.3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F325*SUM(econlow!Z116:AB116)/SUM(econlow!Z115:AB115)</f>
        <v>19803.065460673759</v>
      </c>
      <c r="G326" s="13">
        <f t="shared" si="25"/>
        <v>72.985962526409253</v>
      </c>
      <c r="H326" s="13">
        <f t="shared" si="25"/>
        <v>99.479067826682495</v>
      </c>
      <c r="I326" s="13">
        <f t="shared" si="25"/>
        <v>107.88465608353971</v>
      </c>
      <c r="J326" s="13">
        <f t="shared" si="25"/>
        <v>33.960546667975706</v>
      </c>
      <c r="K326" s="13">
        <f t="shared" si="25"/>
        <v>2.3089768334000143</v>
      </c>
      <c r="L326" s="13">
        <f t="shared" si="22"/>
        <v>591.6192099380072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 x14ac:dyDescent="0.3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F326*SUM(econlow!Z117:AB117)/SUM(econlow!Z116:AB116)</f>
        <v>19976.936235810972</v>
      </c>
      <c r="G327" s="13">
        <f t="shared" ref="G327:K342" si="26">G326*(1-G$5)+G$4*$F326*$L$4/1000</f>
        <v>74.194600324478543</v>
      </c>
      <c r="H327" s="13">
        <f t="shared" si="26"/>
        <v>101.0648407029822</v>
      </c>
      <c r="I327" s="13">
        <f t="shared" si="26"/>
        <v>109.4116702095339</v>
      </c>
      <c r="J327" s="13">
        <f t="shared" si="26"/>
        <v>34.344790861690008</v>
      </c>
      <c r="K327" s="13">
        <f t="shared" si="26"/>
        <v>2.3301866251535213</v>
      </c>
      <c r="L327" s="13">
        <f t="shared" si="22"/>
        <v>596.34608872383819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 x14ac:dyDescent="0.3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F327*SUM(econlow!Z118:AB118)/SUM(econlow!Z117:AB117)</f>
        <v>20149.242810334228</v>
      </c>
      <c r="G328" s="13">
        <f t="shared" si="26"/>
        <v>75.413849953894243</v>
      </c>
      <c r="H328" s="13">
        <f t="shared" si="26"/>
        <v>102.66257696506455</v>
      </c>
      <c r="I328" s="13">
        <f t="shared" si="26"/>
        <v>110.9443092424488</v>
      </c>
      <c r="J328" s="13">
        <f t="shared" si="26"/>
        <v>34.72749176059925</v>
      </c>
      <c r="K328" s="13">
        <f t="shared" si="26"/>
        <v>2.3512139613276841</v>
      </c>
      <c r="L328" s="13">
        <f t="shared" si="22"/>
        <v>601.09944188333452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 x14ac:dyDescent="0.3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F328*SUM(econlow!Z119:AB119)/SUM(econlow!Z118:AB118)</f>
        <v>20319.973422550302</v>
      </c>
      <c r="G329" s="13">
        <f t="shared" si="26"/>
        <v>76.643615947013231</v>
      </c>
      <c r="H329" s="13">
        <f t="shared" si="26"/>
        <v>104.27209682800046</v>
      </c>
      <c r="I329" s="13">
        <f t="shared" si="26"/>
        <v>112.482262684044</v>
      </c>
      <c r="J329" s="13">
        <f t="shared" si="26"/>
        <v>35.108553936662389</v>
      </c>
      <c r="K329" s="13">
        <f t="shared" si="26"/>
        <v>2.3720571959503962</v>
      </c>
      <c r="L329" s="13">
        <f t="shared" si="22"/>
        <v>605.87858659167046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 x14ac:dyDescent="0.3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F329*SUM(econlow!Z120:AB120)/SUM(econlow!Z119:AB119)</f>
        <v>20489.117084981677</v>
      </c>
      <c r="G330" s="13">
        <f t="shared" si="26"/>
        <v>77.883802118342587</v>
      </c>
      <c r="H330" s="13">
        <f t="shared" si="26"/>
        <v>105.89321989707025</v>
      </c>
      <c r="I330" s="13">
        <f t="shared" si="26"/>
        <v>114.02522243676279</v>
      </c>
      <c r="J330" s="13">
        <f t="shared" si="26"/>
        <v>35.48788603286193</v>
      </c>
      <c r="K330" s="13">
        <f t="shared" si="26"/>
        <v>2.39271477849694</v>
      </c>
      <c r="L330" s="13">
        <f t="shared" ref="L330:L393" si="28">SUM(G330:K330,L$5)</f>
        <v>610.68284526353455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 x14ac:dyDescent="0.3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F330*SUM(econlow!Z121:AB121)/SUM(econlow!Z120:AB120)</f>
        <v>20656.663574429025</v>
      </c>
      <c r="G331" s="13">
        <f t="shared" si="26"/>
        <v>79.134311611792171</v>
      </c>
      <c r="H331" s="13">
        <f t="shared" si="26"/>
        <v>107.52576524213747</v>
      </c>
      <c r="I331" s="13">
        <f t="shared" si="26"/>
        <v>115.57288288782276</v>
      </c>
      <c r="J331" s="13">
        <f t="shared" si="26"/>
        <v>35.865400621509551</v>
      </c>
      <c r="K331" s="13">
        <f t="shared" si="26"/>
        <v>2.413185252682521</v>
      </c>
      <c r="L331" s="13">
        <f t="shared" si="28"/>
        <v>615.51154561594444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 x14ac:dyDescent="0.3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F331*SUM(econlow!Z122:AB122)/SUM(econlow!Z121:AB121)</f>
        <v>20822.603422012213</v>
      </c>
      <c r="G332" s="13">
        <f t="shared" si="26"/>
        <v>80.395046947320708</v>
      </c>
      <c r="H332" s="13">
        <f t="shared" si="26"/>
        <v>109.16955147088503</v>
      </c>
      <c r="I332" s="13">
        <f t="shared" si="26"/>
        <v>117.12494099068476</v>
      </c>
      <c r="J332" s="13">
        <f t="shared" si="26"/>
        <v>36.24101406947986</v>
      </c>
      <c r="K332" s="13">
        <f t="shared" si="26"/>
        <v>2.4334672552633521</v>
      </c>
      <c r="L332" s="13">
        <f t="shared" si="28"/>
        <v>620.36402073363365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 x14ac:dyDescent="0.3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F332*SUM(econlow!Z123:AB123)/SUM(econlow!Z122:AB122)</f>
        <v>20986.927903163632</v>
      </c>
      <c r="G333" s="13">
        <f t="shared" si="26"/>
        <v>81.665910066974035</v>
      </c>
      <c r="H333" s="13">
        <f t="shared" si="26"/>
        <v>110.82439680091484</v>
      </c>
      <c r="I333" s="13">
        <f t="shared" si="26"/>
        <v>118.68109634393221</v>
      </c>
      <c r="J333" s="13">
        <f t="shared" si="26"/>
        <v>36.614646409974092</v>
      </c>
      <c r="K333" s="13">
        <f t="shared" si="26"/>
        <v>2.4535595148419165</v>
      </c>
      <c r="L333" s="13">
        <f t="shared" si="28"/>
        <v>625.23960913663711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 x14ac:dyDescent="0.3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F333*SUM(econlow!Z124:AB124)/SUM(econlow!Z123:AB123)</f>
        <v>21149.62902755096</v>
      </c>
      <c r="G334" s="13">
        <f t="shared" si="26"/>
        <v>82.946802380312661</v>
      </c>
      <c r="H334" s="13">
        <f t="shared" si="26"/>
        <v>112.49011913070939</v>
      </c>
      <c r="I334" s="13">
        <f t="shared" si="26"/>
        <v>120.24105126758818</v>
      </c>
      <c r="J334" s="13">
        <f t="shared" si="26"/>
        <v>36.986221220435013</v>
      </c>
      <c r="K334" s="13">
        <f t="shared" si="26"/>
        <v>2.4734608506725269</v>
      </c>
      <c r="L334" s="13">
        <f t="shared" si="28"/>
        <v>630.13765484971782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 x14ac:dyDescent="0.3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F334*SUM(econlow!Z125:AB125)/SUM(econlow!Z124:AB124)</f>
        <v>21310.699528909769</v>
      </c>
      <c r="G335" s="13">
        <f t="shared" si="26"/>
        <v>84.237624809224229</v>
      </c>
      <c r="H335" s="13">
        <f t="shared" si="26"/>
        <v>114.16653610945191</v>
      </c>
      <c r="I335" s="13">
        <f t="shared" si="26"/>
        <v>121.80451087689421</v>
      </c>
      <c r="J335" s="13">
        <f t="shared" si="26"/>
        <v>37.355665506253374</v>
      </c>
      <c r="K335" s="13">
        <f t="shared" si="26"/>
        <v>2.4931701714637491</v>
      </c>
      <c r="L335" s="13">
        <f t="shared" si="28"/>
        <v>635.0575074732875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 x14ac:dyDescent="0.3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F335*SUM(econlow!Z126:AB126)/SUM(econlow!Z125:AB125)</f>
        <v>21470.132854769065</v>
      </c>
      <c r="G336" s="13">
        <f t="shared" si="26"/>
        <v>85.53827783211544</v>
      </c>
      <c r="H336" s="13">
        <f t="shared" si="26"/>
        <v>115.85346520569989</v>
      </c>
      <c r="I336" s="13">
        <f t="shared" si="26"/>
        <v>123.37118315357134</v>
      </c>
      <c r="J336" s="13">
        <f t="shared" si="26"/>
        <v>37.722909589924548</v>
      </c>
      <c r="K336" s="13">
        <f t="shared" si="26"/>
        <v>2.512686474174695</v>
      </c>
      <c r="L336" s="13">
        <f t="shared" si="28"/>
        <v>639.99852225548591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 x14ac:dyDescent="0.3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F336*SUM(econlow!Z127:AB127)/SUM(econlow!Z126:AB126)</f>
        <v>21627.9231560562</v>
      </c>
      <c r="G337" s="13">
        <f t="shared" si="26"/>
        <v>86.848661527476935</v>
      </c>
      <c r="H337" s="13">
        <f t="shared" si="26"/>
        <v>117.55072377490474</v>
      </c>
      <c r="I337" s="13">
        <f t="shared" si="26"/>
        <v>124.94077901458101</v>
      </c>
      <c r="J337" s="13">
        <f t="shared" si="26"/>
        <v>38.087887005331318</v>
      </c>
      <c r="K337" s="13">
        <f t="shared" si="26"/>
        <v>2.5320088428025675</v>
      </c>
      <c r="L337" s="13">
        <f t="shared" si="28"/>
        <v>644.96006016509659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 x14ac:dyDescent="0.3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F337*SUM(econlow!Z128:AB128)/SUM(econlow!Z127:AB127)</f>
        <v>21784.065276569439</v>
      </c>
      <c r="G338" s="13">
        <f t="shared" si="26"/>
        <v>88.168675616813701</v>
      </c>
      <c r="H338" s="13">
        <f t="shared" si="26"/>
        <v>119.25812912576978</v>
      </c>
      <c r="I338" s="13">
        <f t="shared" si="26"/>
        <v>126.51301237840133</v>
      </c>
      <c r="J338" s="13">
        <f t="shared" si="26"/>
        <v>38.45053439684591</v>
      </c>
      <c r="K338" s="13">
        <f t="shared" si="26"/>
        <v>2.5511364471592346</v>
      </c>
      <c r="L338" s="13">
        <f t="shared" si="28"/>
        <v>649.94148796498996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 x14ac:dyDescent="0.3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F338*SUM(econlow!Z129:AB129)/SUM(econlow!Z128:AB128)</f>
        <v>21938.554742309716</v>
      </c>
      <c r="G339" s="13">
        <f t="shared" si="26"/>
        <v>89.498219506932969</v>
      </c>
      <c r="H339" s="13">
        <f t="shared" si="26"/>
        <v>120.97549858543719</v>
      </c>
      <c r="I339" s="13">
        <f t="shared" si="26"/>
        <v>128.08760022883217</v>
      </c>
      <c r="J339" s="13">
        <f t="shared" si="26"/>
        <v>38.810791422960378</v>
      </c>
      <c r="K339" s="13">
        <f t="shared" si="26"/>
        <v>2.5700685416349431</v>
      </c>
      <c r="L339" s="13">
        <f t="shared" si="28"/>
        <v>654.9421782857977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 x14ac:dyDescent="0.3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F339*SUM(econlow!Z130:AB130)/SUM(econlow!Z129:AB129)</f>
        <v>22091.387750664566</v>
      </c>
      <c r="G340" s="13">
        <f t="shared" si="26"/>
        <v>90.837192331580979</v>
      </c>
      <c r="H340" s="13">
        <f t="shared" si="26"/>
        <v>122.70264956349381</v>
      </c>
      <c r="I340" s="13">
        <f t="shared" si="26"/>
        <v>129.66426267634102</v>
      </c>
      <c r="J340" s="13">
        <f t="shared" si="26"/>
        <v>39.168600664170178</v>
      </c>
      <c r="K340" s="13">
        <f t="shared" si="26"/>
        <v>2.5888044639476129</v>
      </c>
      <c r="L340" s="13">
        <f t="shared" si="28"/>
        <v>659.96150969953362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 x14ac:dyDescent="0.3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F340*SUM(econlow!Z131:AB131)/SUM(econlow!Z130:AB130)</f>
        <v>22242.561159439741</v>
      </c>
      <c r="G341" s="13">
        <f t="shared" si="26"/>
        <v>92.185492992419668</v>
      </c>
      <c r="H341" s="13">
        <f t="shared" si="26"/>
        <v>124.43939961478534</v>
      </c>
      <c r="I341" s="13">
        <f t="shared" si="26"/>
        <v>131.24272301696058</v>
      </c>
      <c r="J341" s="13">
        <f t="shared" si="26"/>
        <v>39.523907534850515</v>
      </c>
      <c r="K341" s="13">
        <f t="shared" si="26"/>
        <v>2.6073436338764502</v>
      </c>
      <c r="L341" s="13">
        <f t="shared" si="28"/>
        <v>664.99886679289261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 x14ac:dyDescent="0.3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F341*SUM(econlow!Z132:AB132)/SUM(econlow!Z131:AB131)</f>
        <v>22392.072475736084</v>
      </c>
      <c r="G342" s="13">
        <f t="shared" si="26"/>
        <v>93.543020199333824</v>
      </c>
      <c r="H342" s="13">
        <f t="shared" si="26"/>
        <v>126.18556650102788</v>
      </c>
      <c r="I342" s="13">
        <f t="shared" si="26"/>
        <v>132.82270778874792</v>
      </c>
      <c r="J342" s="13">
        <f t="shared" si="26"/>
        <v>39.876660198879584</v>
      </c>
      <c r="K342" s="13">
        <f t="shared" si="26"/>
        <v>2.6256855519788971</v>
      </c>
      <c r="L342" s="13">
        <f t="shared" si="28"/>
        <v>670.0536402399681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 x14ac:dyDescent="0.3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F342*SUM(econlow!Z133:AB133)/SUM(econlow!Z132:AB132)</f>
        <v>22539.91984467029</v>
      </c>
      <c r="G343" s="13">
        <f t="shared" ref="G343:K358" si="29">G342*(1-G$5)+G$4*$F342*$L$4/1000</f>
        <v>94.909672510059508</v>
      </c>
      <c r="H343" s="13">
        <f t="shared" si="29"/>
        <v>127.9409682512054</v>
      </c>
      <c r="I343" s="13">
        <f t="shared" si="29"/>
        <v>134.40394682581459</v>
      </c>
      <c r="J343" s="13">
        <f t="shared" si="29"/>
        <v>40.22680948877646</v>
      </c>
      <c r="K343" s="13">
        <f t="shared" si="29"/>
        <v>2.643829798290211</v>
      </c>
      <c r="L343" s="13">
        <f t="shared" si="28"/>
        <v>675.12522687414616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 x14ac:dyDescent="0.3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F343*SUM(econlow!Z134:AB134)/SUM(econlow!Z133:AB133)</f>
        <v>22686.102037940618</v>
      </c>
      <c r="G344" s="13">
        <f t="shared" si="29"/>
        <v>96.285348369123895</v>
      </c>
      <c r="H344" s="13">
        <f t="shared" si="29"/>
        <v>129.7054232207422</v>
      </c>
      <c r="I344" s="13">
        <f t="shared" si="29"/>
        <v>135.98617330993721</v>
      </c>
      <c r="J344" s="13">
        <f t="shared" si="29"/>
        <v>40.574308828134519</v>
      </c>
      <c r="K344" s="13">
        <f t="shared" si="29"/>
        <v>2.661776031005175</v>
      </c>
      <c r="L344" s="13">
        <f t="shared" si="28"/>
        <v>680.21302975894298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 x14ac:dyDescent="0.3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F344*SUM(econlow!Z135:AB135)/SUM(econlow!Z134:AB134)</f>
        <v>22830.618442239516</v>
      </c>
      <c r="G345" s="13">
        <f t="shared" si="29"/>
        <v>97.669946146087412</v>
      </c>
      <c r="H345" s="13">
        <f t="shared" si="29"/>
        <v>131.4787501494387</v>
      </c>
      <c r="I345" s="13">
        <f t="shared" si="29"/>
        <v>137.56912381975738</v>
      </c>
      <c r="J345" s="13">
        <f t="shared" si="29"/>
        <v>40.919114157143937</v>
      </c>
      <c r="K345" s="13">
        <f t="shared" si="29"/>
        <v>2.6795239851416994</v>
      </c>
      <c r="L345" s="13">
        <f t="shared" si="28"/>
        <v>685.31645825756914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 x14ac:dyDescent="0.3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F345*SUM(econlow!Z136:AB136)/SUM(econlow!Z135:AB135)</f>
        <v>22973.469047516759</v>
      </c>
      <c r="G346" s="13">
        <f t="shared" si="29"/>
        <v>99.063364173078554</v>
      </c>
      <c r="H346" s="13">
        <f t="shared" si="29"/>
        <v>133.26076821815994</v>
      </c>
      <c r="I346" s="13">
        <f t="shared" si="29"/>
        <v>139.15253837758027</v>
      </c>
      <c r="J346" s="13">
        <f t="shared" si="29"/>
        <v>41.261183861008874</v>
      </c>
      <c r="K346" s="13">
        <f t="shared" si="29"/>
        <v>2.6970734711862381</v>
      </c>
      <c r="L346" s="13">
        <f t="shared" si="28"/>
        <v>690.43492810101384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 x14ac:dyDescent="0.3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F346*SUM(econlow!Z137:AB137)/SUM(econlow!Z136:AB136)</f>
        <v>23114.654435097509</v>
      </c>
      <c r="G347" s="13">
        <f t="shared" si="29"/>
        <v>100.46550078161243</v>
      </c>
      <c r="H347" s="13">
        <f t="shared" si="29"/>
        <v>135.05129710426624</v>
      </c>
      <c r="I347" s="13">
        <f t="shared" si="29"/>
        <v>140.73616049378188</v>
      </c>
      <c r="J347" s="13">
        <f t="shared" si="29"/>
        <v>41.600478701076327</v>
      </c>
      <c r="K347" s="13">
        <f t="shared" si="29"/>
        <v>2.7144243737211751</v>
      </c>
      <c r="L347" s="13">
        <f t="shared" si="28"/>
        <v>695.56786145445801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 x14ac:dyDescent="0.3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F347*SUM(econlow!Z138:AB138)/SUM(econlow!Z137:AB137)</f>
        <v>23254.17576566153</v>
      </c>
      <c r="G348" s="13">
        <f t="shared" si="29"/>
        <v>101.87625433868411</v>
      </c>
      <c r="H348" s="13">
        <f t="shared" si="29"/>
        <v>136.85015703577531</v>
      </c>
      <c r="I348" s="13">
        <f t="shared" si="29"/>
        <v>142.31973720883516</v>
      </c>
      <c r="J348" s="13">
        <f t="shared" si="29"/>
        <v>41.936961748504828</v>
      </c>
      <c r="K348" s="13">
        <f t="shared" si="29"/>
        <v>2.7315766500344476</v>
      </c>
      <c r="L348" s="13">
        <f t="shared" si="28"/>
        <v>700.71468698183389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 x14ac:dyDescent="0.3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F348*SUM(econlow!Z139:AB139)/SUM(econlow!Z138:AB138)</f>
        <v>23392.034767089801</v>
      </c>
      <c r="G349" s="13">
        <f t="shared" si="29"/>
        <v>103.29552328212824</v>
      </c>
      <c r="H349" s="13">
        <f t="shared" si="29"/>
        <v>138.65716884424702</v>
      </c>
      <c r="I349" s="13">
        <f t="shared" si="29"/>
        <v>143.90301913296611</v>
      </c>
      <c r="J349" s="13">
        <f t="shared" si="29"/>
        <v>42.270598320311557</v>
      </c>
      <c r="K349" s="13">
        <f t="shared" si="29"/>
        <v>2.7485303287118885</v>
      </c>
      <c r="L349" s="13">
        <f t="shared" si="28"/>
        <v>705.87483990836472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 x14ac:dyDescent="0.3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F349*SUM(econlow!Z140:AB140)/SUM(econlow!Z139:AB139)</f>
        <v>23528.233722186465</v>
      </c>
      <c r="G350" s="13">
        <f t="shared" si="29"/>
        <v>104.72320615523701</v>
      </c>
      <c r="H350" s="13">
        <f t="shared" si="29"/>
        <v>140.47215401638135</v>
      </c>
      <c r="I350" s="13">
        <f t="shared" si="29"/>
        <v>145.48576048345151</v>
      </c>
      <c r="J350" s="13">
        <f t="shared" si="29"/>
        <v>42.60135591764638</v>
      </c>
      <c r="K350" s="13">
        <f t="shared" si="29"/>
        <v>2.7652855082128549</v>
      </c>
      <c r="L350" s="13">
        <f t="shared" si="28"/>
        <v>711.04776208092915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 x14ac:dyDescent="0.3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F350*SUM(econlow!Z141:AB141)/SUM(econlow!Z140:AB140)</f>
        <v>23662.775456284209</v>
      </c>
      <c r="G351" s="13">
        <f t="shared" si="29"/>
        <v>106.15920164062867</v>
      </c>
      <c r="H351" s="13">
        <f t="shared" si="29"/>
        <v>142.29493474432147</v>
      </c>
      <c r="I351" s="13">
        <f t="shared" si="29"/>
        <v>147.06771911957185</v>
      </c>
      <c r="J351" s="13">
        <f t="shared" si="29"/>
        <v>42.929204166151074</v>
      </c>
      <c r="K351" s="13">
        <f t="shared" si="29"/>
        <v>2.7818423554298679</v>
      </c>
      <c r="L351" s="13">
        <f t="shared" si="28"/>
        <v>716.23290202610292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 x14ac:dyDescent="0.3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F351*SUM(econlow!Z142:AB142)/SUM(econlow!Z141:AB141)</f>
        <v>23795.663324742243</v>
      </c>
      <c r="G352" s="13">
        <f t="shared" si="29"/>
        <v>107.60340859335963</v>
      </c>
      <c r="H352" s="13">
        <f t="shared" si="29"/>
        <v>144.12533397465469</v>
      </c>
      <c r="I352" s="13">
        <f t="shared" si="29"/>
        <v>148.64865657523251</v>
      </c>
      <c r="J352" s="13">
        <f t="shared" si="29"/>
        <v>43.254114758270816</v>
      </c>
      <c r="K352" s="13">
        <f t="shared" si="29"/>
        <v>2.7982011042330863</v>
      </c>
      <c r="L352" s="13">
        <f t="shared" si="28"/>
        <v>721.42971500575072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 x14ac:dyDescent="0.3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F352*SUM(econlow!Z143:AB143)/SUM(econlow!Z142:AB142)</f>
        <v>23926.901200346481</v>
      </c>
      <c r="G353" s="13">
        <f t="shared" si="29"/>
        <v>109.05572607327348</v>
      </c>
      <c r="H353" s="13">
        <f t="shared" si="29"/>
        <v>145.96317545610486</v>
      </c>
      <c r="I353" s="13">
        <f t="shared" si="29"/>
        <v>150.22833808926927</v>
      </c>
      <c r="J353" s="13">
        <f t="shared" si="29"/>
        <v>43.5760613973939</v>
      </c>
      <c r="K353" s="13">
        <f t="shared" si="29"/>
        <v>2.814362054000533</v>
      </c>
      <c r="L353" s="13">
        <f t="shared" si="28"/>
        <v>726.63766307004209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 x14ac:dyDescent="0.3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F353*SUM(econlow!Z144:AB144)/SUM(econlow!Z143:AB143)</f>
        <v>24056.493460621517</v>
      </c>
      <c r="G354" s="13">
        <f t="shared" si="29"/>
        <v>110.51605337658101</v>
      </c>
      <c r="H354" s="13">
        <f t="shared" si="29"/>
        <v>147.80828378591016</v>
      </c>
      <c r="I354" s="13">
        <f t="shared" si="29"/>
        <v>151.8065326334538</v>
      </c>
      <c r="J354" s="13">
        <f t="shared" si="29"/>
        <v>43.895019743703706</v>
      </c>
      <c r="K354" s="13">
        <f t="shared" si="29"/>
        <v>2.830325568135093</v>
      </c>
      <c r="L354" s="13">
        <f t="shared" si="28"/>
        <v>731.85621510778378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 x14ac:dyDescent="0.3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F354*SUM(econlow!Z145:AB145)/SUM(econlow!Z144:AB144)</f>
        <v>24184.444975065664</v>
      </c>
      <c r="G355" s="13">
        <f t="shared" si="29"/>
        <v>111.98429006666589</v>
      </c>
      <c r="H355" s="13">
        <f t="shared" si="29"/>
        <v>149.66048445488221</v>
      </c>
      <c r="I355" s="13">
        <f t="shared" si="29"/>
        <v>153.38301293821721</v>
      </c>
      <c r="J355" s="13">
        <f t="shared" si="29"/>
        <v>44.2109673616348</v>
      </c>
      <c r="K355" s="13">
        <f t="shared" si="29"/>
        <v>2.8460920725693439</v>
      </c>
      <c r="L355" s="13">
        <f t="shared" si="28"/>
        <v>737.08484689396948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 x14ac:dyDescent="0.3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F355*SUM(econlow!Z146:AB146)/SUM(econlow!Z145:AB145)</f>
        <v>24310.76109231891</v>
      </c>
      <c r="G356" s="13">
        <f t="shared" si="29"/>
        <v>113.46033600411121</v>
      </c>
      <c r="H356" s="13">
        <f t="shared" si="29"/>
        <v>151.51960389114251</v>
      </c>
      <c r="I356" s="13">
        <f t="shared" si="29"/>
        <v>154.95755551611057</v>
      </c>
      <c r="J356" s="13">
        <f t="shared" si="29"/>
        <v>44.523883668832411</v>
      </c>
      <c r="K356" s="13">
        <f t="shared" si="29"/>
        <v>2.8616620542593973</v>
      </c>
      <c r="L356" s="13">
        <f t="shared" si="28"/>
        <v>742.32304113445616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 x14ac:dyDescent="0.3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F356*SUM(econlow!Z147:AB147)/SUM(econlow!Z146:AB146)</f>
        <v>24435.447627275375</v>
      </c>
      <c r="G357" s="13">
        <f t="shared" si="29"/>
        <v>114.94409137594289</v>
      </c>
      <c r="H357" s="13">
        <f t="shared" si="29"/>
        <v>153.38546950253371</v>
      </c>
      <c r="I357" s="13">
        <f t="shared" si="29"/>
        <v>156.52994068302272</v>
      </c>
      <c r="J357" s="13">
        <f t="shared" si="29"/>
        <v>44.833749886521645</v>
      </c>
      <c r="K357" s="13">
        <f t="shared" si="29"/>
        <v>2.8770360596689244</v>
      </c>
      <c r="L357" s="13">
        <f t="shared" si="28"/>
        <v>747.57028750768995</v>
      </c>
      <c r="M357" s="3"/>
      <c r="N357" s="3"/>
      <c r="O357" s="3"/>
      <c r="P357" s="3"/>
      <c r="Q357" s="3"/>
      <c r="R357" s="3"/>
      <c r="S357" s="3"/>
    </row>
    <row r="358" spans="1:38" x14ac:dyDescent="0.3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F357*SUM(econlow!Z148:AB148)/SUM(econlow!Z147:AB147)</f>
        <v>24558.510848151342</v>
      </c>
      <c r="G358" s="13">
        <f t="shared" si="29"/>
        <v>116.43545672408646</v>
      </c>
      <c r="H358" s="13">
        <f t="shared" si="29"/>
        <v>155.25790971770405</v>
      </c>
      <c r="I358" s="13">
        <f t="shared" si="29"/>
        <v>158.09995257717699</v>
      </c>
      <c r="J358" s="13">
        <f t="shared" si="29"/>
        <v>45.140548991199282</v>
      </c>
      <c r="K358" s="13">
        <f t="shared" si="29"/>
        <v>2.8922146932446187</v>
      </c>
      <c r="L358" s="13">
        <f t="shared" si="28"/>
        <v>752.82608270341143</v>
      </c>
      <c r="M358" s="3"/>
      <c r="N358" s="3"/>
      <c r="O358" s="3"/>
      <c r="P358" s="3"/>
      <c r="Q358" s="3"/>
      <c r="R358" s="3"/>
      <c r="S358" s="3"/>
    </row>
    <row r="359" spans="1:38" x14ac:dyDescent="0.3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F358*SUM(econlow!Z149:AB149)/SUM(econlow!Z148:AB148)</f>
        <v>24679.957463520212</v>
      </c>
      <c r="G359" s="13">
        <f t="shared" ref="G359:K374" si="30">G358*(1-G$5)+G$4*$F358*$L$4/1000</f>
        <v>117.93433297303467</v>
      </c>
      <c r="H359" s="13">
        <f t="shared" si="30"/>
        <v>157.13675402586466</v>
      </c>
      <c r="I359" s="13">
        <f t="shared" si="30"/>
        <v>159.66737917593034</v>
      </c>
      <c r="J359" s="13">
        <f t="shared" si="30"/>
        <v>45.444265667567464</v>
      </c>
      <c r="K359" s="13">
        <f t="shared" si="30"/>
        <v>2.9071986158843872</v>
      </c>
      <c r="L359" s="13">
        <f t="shared" si="28"/>
        <v>758.08993045828151</v>
      </c>
      <c r="M359" s="3"/>
      <c r="N359" s="3"/>
      <c r="O359" s="3"/>
      <c r="P359" s="3"/>
      <c r="Q359" s="3"/>
      <c r="R359" s="3"/>
      <c r="S359" s="3"/>
    </row>
    <row r="360" spans="1:38" x14ac:dyDescent="0.3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F359*SUM(econlow!Z150:AB150)/SUM(econlow!Z149:AB149)</f>
        <v>24799.794609325421</v>
      </c>
      <c r="G360" s="13">
        <f t="shared" si="30"/>
        <v>119.4406214567237</v>
      </c>
      <c r="H360" s="13">
        <f t="shared" si="30"/>
        <v>159.0218330152199</v>
      </c>
      <c r="I360" s="13">
        <f t="shared" si="30"/>
        <v>161.23201231039897</v>
      </c>
      <c r="J360" s="13">
        <f t="shared" si="30"/>
        <v>45.744886262634388</v>
      </c>
      <c r="K360" s="13">
        <f t="shared" si="30"/>
        <v>2.9219885433995714</v>
      </c>
      <c r="L360" s="13">
        <f t="shared" si="28"/>
        <v>763.36134158837649</v>
      </c>
      <c r="M360" s="3"/>
      <c r="N360" s="3"/>
      <c r="O360" s="3"/>
      <c r="P360" s="3"/>
      <c r="Q360" s="3"/>
      <c r="R360" s="3"/>
      <c r="S360" s="3"/>
    </row>
    <row r="361" spans="1:38" x14ac:dyDescent="0.3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F360*SUM(econlow!Z151:AB151)/SUM(econlow!Z150:AB150)</f>
        <v>24918.029835883441</v>
      </c>
      <c r="G361" s="13">
        <f t="shared" si="30"/>
        <v>120.9542239446168</v>
      </c>
      <c r="H361" s="13">
        <f t="shared" si="30"/>
        <v>160.91297841007272</v>
      </c>
      <c r="I361" s="13">
        <f t="shared" si="30"/>
        <v>162.79364767793669</v>
      </c>
      <c r="J361" s="13">
        <f t="shared" si="30"/>
        <v>46.042398740912802</v>
      </c>
      <c r="K361" s="13">
        <f t="shared" si="30"/>
        <v>2.9365852449725152</v>
      </c>
      <c r="L361" s="13">
        <f t="shared" si="28"/>
        <v>768.63983401851146</v>
      </c>
      <c r="M361" s="3"/>
      <c r="N361" s="3"/>
      <c r="O361" s="3"/>
      <c r="P361" s="3"/>
      <c r="Q361" s="3"/>
      <c r="R361" s="3"/>
      <c r="S361" s="3"/>
    </row>
    <row r="362" spans="1:38" x14ac:dyDescent="0.3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F361*SUM(econlow!Z152:AB152)/SUM(econlow!Z151:AB151)</f>
        <v>25034.671094887475</v>
      </c>
      <c r="G362" s="13">
        <f t="shared" si="30"/>
        <v>122.47504266699467</v>
      </c>
      <c r="H362" s="13">
        <f t="shared" si="30"/>
        <v>162.81002310660745</v>
      </c>
      <c r="I362" s="13">
        <f t="shared" si="30"/>
        <v>164.35208485249316</v>
      </c>
      <c r="J362" s="13">
        <f t="shared" si="30"/>
        <v>46.336792640652391</v>
      </c>
      <c r="K362" s="13">
        <f t="shared" si="30"/>
        <v>2.950989541610844</v>
      </c>
      <c r="L362" s="13">
        <f t="shared" si="28"/>
        <v>773.92493280835856</v>
      </c>
      <c r="M362" s="3"/>
      <c r="N362" s="3"/>
      <c r="O362" s="3"/>
      <c r="P362" s="3"/>
      <c r="Q362" s="3"/>
      <c r="R362" s="3"/>
      <c r="S362" s="3"/>
    </row>
    <row r="363" spans="1:38" x14ac:dyDescent="0.3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F362*SUM(econlow!Z153:AB153)/SUM(econlow!Z152:AB152)</f>
        <v>25149.726726423687</v>
      </c>
      <c r="G363" s="13">
        <f t="shared" si="30"/>
        <v>124.00298033945259</v>
      </c>
      <c r="H363" s="13">
        <f t="shared" si="30"/>
        <v>164.71280120735378</v>
      </c>
      <c r="I363" s="13">
        <f t="shared" si="30"/>
        <v>165.9071272928804</v>
      </c>
      <c r="J363" s="13">
        <f t="shared" si="30"/>
        <v>46.628059031047044</v>
      </c>
      <c r="K363" s="13">
        <f t="shared" si="30"/>
        <v>2.9652023045997851</v>
      </c>
      <c r="L363" s="13">
        <f t="shared" si="28"/>
        <v>779.21617017533367</v>
      </c>
      <c r="M363" s="3"/>
      <c r="N363" s="3"/>
      <c r="O363" s="3"/>
      <c r="P363" s="3"/>
      <c r="Q363" s="3"/>
      <c r="R363" s="3"/>
      <c r="S363" s="3"/>
    </row>
    <row r="364" spans="1:38" x14ac:dyDescent="0.3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F363*SUM(econlow!Z154:AB154)/SUM(econlow!Z153:AB153)</f>
        <v>25263.205446010856</v>
      </c>
      <c r="G364" s="13">
        <f t="shared" si="30"/>
        <v>125.53794018660521</v>
      </c>
      <c r="H364" s="13">
        <f t="shared" si="30"/>
        <v>166.62114805433708</v>
      </c>
      <c r="I364" s="13">
        <f t="shared" si="30"/>
        <v>167.45858234897807</v>
      </c>
      <c r="J364" s="13">
        <f t="shared" si="30"/>
        <v>46.916190470362906</v>
      </c>
      <c r="K364" s="13">
        <f t="shared" si="30"/>
        <v>2.9792244539538819</v>
      </c>
      <c r="L364" s="13">
        <f t="shared" si="28"/>
        <v>784.51308551423722</v>
      </c>
      <c r="M364" s="3"/>
      <c r="N364" s="3"/>
      <c r="O364" s="3"/>
      <c r="P364" s="3"/>
      <c r="Q364" s="3"/>
      <c r="R364" s="3"/>
      <c r="S364" s="3"/>
    </row>
    <row r="365" spans="1:38" x14ac:dyDescent="0.3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F364*SUM(econlow!Z155:AB155)/SUM(econlow!Z154:AB154)</f>
        <v>25375.116331674744</v>
      </c>
      <c r="G365" s="13">
        <f t="shared" si="30"/>
        <v>127.07982596500024</v>
      </c>
      <c r="H365" s="13">
        <f t="shared" si="30"/>
        <v>168.5349002609203</v>
      </c>
      <c r="I365" s="13">
        <f t="shared" si="30"/>
        <v>169.00626126590811</v>
      </c>
      <c r="J365" s="13">
        <f t="shared" si="30"/>
        <v>47.20118096493718</v>
      </c>
      <c r="K365" s="13">
        <f t="shared" si="30"/>
        <v>2.9930569568694496</v>
      </c>
      <c r="L365" s="13">
        <f t="shared" si="28"/>
        <v>789.81522541363529</v>
      </c>
      <c r="M365" s="3"/>
      <c r="N365" s="3"/>
      <c r="O365" s="3"/>
      <c r="P365" s="3"/>
      <c r="Q365" s="3"/>
      <c r="R365" s="3"/>
      <c r="S365" s="3"/>
    </row>
    <row r="366" spans="1:38" x14ac:dyDescent="0.3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F365*SUM(econlow!Z156:AB156)/SUM(econlow!Z155:AB155)</f>
        <v>25485.468811067563</v>
      </c>
      <c r="G366" s="13">
        <f t="shared" si="30"/>
        <v>128.62854198524329</v>
      </c>
      <c r="H366" s="13">
        <f t="shared" si="30"/>
        <v>170.45389574234463</v>
      </c>
      <c r="I366" s="13">
        <f t="shared" si="30"/>
        <v>170.54997918621149</v>
      </c>
      <c r="J366" s="13">
        <f t="shared" si="30"/>
        <v>47.483025929002167</v>
      </c>
      <c r="K366" s="13">
        <f t="shared" si="30"/>
        <v>3.0067008261790984</v>
      </c>
      <c r="L366" s="13">
        <f t="shared" si="28"/>
        <v>795.1221436689807</v>
      </c>
      <c r="M366" s="3"/>
      <c r="N366" s="3"/>
      <c r="O366" s="3"/>
      <c r="P366" s="3"/>
      <c r="Q366" s="3"/>
      <c r="R366" s="3"/>
      <c r="S366" s="3"/>
    </row>
    <row r="367" spans="1:38" x14ac:dyDescent="0.3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F366*SUM(econlow!Z157:AB157)/SUM(econlow!Z156:AB156)</f>
        <v>25594.272648643899</v>
      </c>
      <c r="G367" s="13">
        <f t="shared" si="30"/>
        <v>130.1839931333366</v>
      </c>
      <c r="H367" s="13">
        <f t="shared" si="30"/>
        <v>172.37797374497694</v>
      </c>
      <c r="I367" s="13">
        <f t="shared" si="30"/>
        <v>172.08955515006079</v>
      </c>
      <c r="J367" s="13">
        <f t="shared" si="30"/>
        <v>47.761722145292602</v>
      </c>
      <c r="K367" s="13">
        <f t="shared" si="30"/>
        <v>3.0201571188096406</v>
      </c>
      <c r="L367" s="13">
        <f t="shared" si="28"/>
        <v>800.43340129247656</v>
      </c>
      <c r="M367" s="3"/>
      <c r="N367" s="3"/>
      <c r="O367" s="3"/>
      <c r="P367" s="3"/>
      <c r="Q367" s="3"/>
      <c r="R367" s="3"/>
      <c r="S367" s="3"/>
    </row>
    <row r="368" spans="1:38" x14ac:dyDescent="0.3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F367*SUM(econlow!Z158:AB158)/SUM(econlow!Z157:AB157)</f>
        <v>25701.537932902582</v>
      </c>
      <c r="G368" s="13">
        <f t="shared" si="30"/>
        <v>131.74608489123506</v>
      </c>
      <c r="H368" s="13">
        <f t="shared" si="30"/>
        <v>174.30697487427224</v>
      </c>
      <c r="I368" s="13">
        <f t="shared" si="30"/>
        <v>173.62481209354314</v>
      </c>
      <c r="J368" s="13">
        <f t="shared" si="30"/>
        <v>48.03726772639822</v>
      </c>
      <c r="K368" s="13">
        <f t="shared" si="30"/>
        <v>3.03342693424469</v>
      </c>
      <c r="L368" s="13">
        <f t="shared" si="28"/>
        <v>805.74856651969344</v>
      </c>
      <c r="M368" s="3"/>
      <c r="N368" s="3"/>
      <c r="O368" s="3"/>
      <c r="P368" s="3"/>
      <c r="Q368" s="3"/>
      <c r="R368" s="3"/>
      <c r="S368" s="3"/>
    </row>
    <row r="369" spans="1:19" x14ac:dyDescent="0.3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F368*SUM(econlow!Z159:AB159)/SUM(econlow!Z158:AB158)</f>
        <v>25807.27506370542</v>
      </c>
      <c r="G369" s="13">
        <f t="shared" si="30"/>
        <v>133.31472335662349</v>
      </c>
      <c r="H369" s="13">
        <f t="shared" si="30"/>
        <v>176.24074112146164</v>
      </c>
      <c r="I369" s="13">
        <f t="shared" si="30"/>
        <v>175.15557684504961</v>
      </c>
      <c r="J369" s="13">
        <f t="shared" si="30"/>
        <v>48.309662076826683</v>
      </c>
      <c r="K369" s="13">
        <f t="shared" si="30"/>
        <v>3.0465114129932109</v>
      </c>
      <c r="L369" s="13">
        <f t="shared" si="28"/>
        <v>811.06721481295472</v>
      </c>
      <c r="M369" s="3"/>
      <c r="N369" s="3"/>
      <c r="O369" s="3"/>
      <c r="P369" s="3"/>
      <c r="Q369" s="3"/>
      <c r="R369" s="3"/>
      <c r="S369" s="3"/>
    </row>
    <row r="370" spans="1:19" x14ac:dyDescent="0.3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F369*SUM(econlow!Z160:AB160)/SUM(econlow!Z159:AB159)</f>
        <v>25911.494739682188</v>
      </c>
      <c r="G370" s="13">
        <f t="shared" si="30"/>
        <v>134.88981526192006</v>
      </c>
      <c r="H370" s="13">
        <f t="shared" si="30"/>
        <v>178.17911588897596</v>
      </c>
      <c r="I370" s="13">
        <f t="shared" si="30"/>
        <v>176.68168011980779</v>
      </c>
      <c r="J370" s="13">
        <f t="shared" si="30"/>
        <v>48.578905855745305</v>
      </c>
      <c r="K370" s="13">
        <f t="shared" si="30"/>
        <v>3.0594117350652814</v>
      </c>
      <c r="L370" s="13">
        <f t="shared" si="28"/>
        <v>816.38892886151439</v>
      </c>
      <c r="M370" s="3"/>
      <c r="N370" s="3"/>
      <c r="O370" s="3"/>
      <c r="P370" s="3"/>
      <c r="Q370" s="3"/>
      <c r="R370" s="3"/>
      <c r="S370" s="3"/>
    </row>
    <row r="371" spans="1:19" x14ac:dyDescent="0.3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F370*SUM(econlow!Z161:AB161)/SUM(econlow!Z160:AB160)</f>
        <v>26014.207945731338</v>
      </c>
      <c r="G371" s="13">
        <f t="shared" si="30"/>
        <v>136.471267992511</v>
      </c>
      <c r="H371" s="13">
        <f t="shared" si="30"/>
        <v>180.12194401461673</v>
      </c>
      <c r="I371" s="13">
        <f t="shared" si="30"/>
        <v>178.20295651259562</v>
      </c>
      <c r="J371" s="13">
        <f t="shared" si="30"/>
        <v>48.845000940372977</v>
      </c>
      <c r="K371" s="13">
        <f t="shared" si="30"/>
        <v>3.0721291184562807</v>
      </c>
      <c r="L371" s="13">
        <f t="shared" si="28"/>
        <v>821.71329857855255</v>
      </c>
      <c r="M371" s="3"/>
      <c r="N371" s="3"/>
      <c r="O371" s="3"/>
      <c r="P371" s="3"/>
      <c r="Q371" s="3"/>
      <c r="R371" s="3"/>
      <c r="S371" s="3"/>
    </row>
    <row r="372" spans="1:19" x14ac:dyDescent="0.3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F371*SUM(econlow!Z162:AB162)/SUM(econlow!Z161:AB161)</f>
        <v>26115.42594062597</v>
      </c>
      <c r="G372" s="13">
        <f t="shared" si="30"/>
        <v>138.05898960422232</v>
      </c>
      <c r="H372" s="13">
        <f t="shared" si="30"/>
        <v>182.06907179448726</v>
      </c>
      <c r="I372" s="13">
        <f t="shared" si="30"/>
        <v>179.7192444886752</v>
      </c>
      <c r="J372" s="13">
        <f t="shared" si="30"/>
        <v>49.107950389996297</v>
      </c>
      <c r="K372" s="13">
        <f t="shared" si="30"/>
        <v>3.0846648176406806</v>
      </c>
      <c r="L372" s="13">
        <f t="shared" si="28"/>
        <v>827.03992109502178</v>
      </c>
      <c r="M372" s="3"/>
      <c r="N372" s="3"/>
      <c r="O372" s="3"/>
      <c r="P372" s="3"/>
      <c r="Q372" s="3"/>
      <c r="R372" s="3"/>
      <c r="S372" s="3"/>
    </row>
    <row r="373" spans="1:19" x14ac:dyDescent="0.3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F372*SUM(econlow!Z163:AB163)/SUM(econlow!Z162:AB162)</f>
        <v>26215.160244733564</v>
      </c>
      <c r="G373" s="13">
        <f t="shared" si="30"/>
        <v>139.65288884003516</v>
      </c>
      <c r="H373" s="13">
        <f t="shared" si="30"/>
        <v>184.02034700469662</v>
      </c>
      <c r="I373" s="13">
        <f t="shared" si="30"/>
        <v>181.23038637298623</v>
      </c>
      <c r="J373" s="13">
        <f t="shared" si="30"/>
        <v>49.367758410586688</v>
      </c>
      <c r="K373" s="13">
        <f t="shared" si="30"/>
        <v>3.097020122076608</v>
      </c>
      <c r="L373" s="13">
        <f t="shared" si="28"/>
        <v>832.36840075038128</v>
      </c>
      <c r="M373" s="3"/>
      <c r="N373" s="3"/>
      <c r="O373" s="3"/>
      <c r="P373" s="3"/>
      <c r="Q373" s="3"/>
      <c r="R373" s="3"/>
      <c r="S373" s="3"/>
    </row>
    <row r="374" spans="1:19" x14ac:dyDescent="0.3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F373*SUM(econlow!Z164:AB164)/SUM(econlow!Z163:AB163)</f>
        <v>26313.422627858061</v>
      </c>
      <c r="G374" s="13">
        <f t="shared" si="30"/>
        <v>141.25287514605176</v>
      </c>
      <c r="H374" s="13">
        <f t="shared" si="30"/>
        <v>185.97561892185101</v>
      </c>
      <c r="I374" s="13">
        <f t="shared" si="30"/>
        <v>182.73622833763963</v>
      </c>
      <c r="J374" s="13">
        <f t="shared" si="30"/>
        <v>49.624430319997437</v>
      </c>
      <c r="K374" s="13">
        <f t="shared" si="30"/>
        <v>3.1091963547222736</v>
      </c>
      <c r="L374" s="13">
        <f t="shared" si="28"/>
        <v>837.69834908026212</v>
      </c>
      <c r="M374" s="3"/>
      <c r="N374" s="3"/>
      <c r="O374" s="3"/>
      <c r="P374" s="3"/>
      <c r="Q374" s="3"/>
      <c r="R374" s="3"/>
      <c r="S374" s="3"/>
    </row>
    <row r="375" spans="1:19" x14ac:dyDescent="0.3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F374*SUM(econlow!Z165:AB165)/SUM(econlow!Z164:AB164)</f>
        <v>26410.225097212719</v>
      </c>
      <c r="G375" s="13">
        <f t="shared" ref="G375:K390" si="31">G374*(1-G$5)+G$4*$F374*$L$4/1000</f>
        <v>142.85885868671915</v>
      </c>
      <c r="H375" s="13">
        <f t="shared" si="31"/>
        <v>187.93473834234712</v>
      </c>
      <c r="I375" s="13">
        <f t="shared" si="31"/>
        <v>184.23662038775245</v>
      </c>
      <c r="J375" s="13">
        <f t="shared" si="31"/>
        <v>49.877972513721993</v>
      </c>
      <c r="K375" s="13">
        <f t="shared" si="31"/>
        <v>3.1211948705653487</v>
      </c>
      <c r="L375" s="13">
        <f t="shared" si="28"/>
        <v>843.02938480110595</v>
      </c>
      <c r="M375" s="3"/>
      <c r="N375" s="3"/>
      <c r="O375" s="3"/>
      <c r="P375" s="3"/>
      <c r="Q375" s="3"/>
      <c r="R375" s="3"/>
      <c r="S375" s="3"/>
    </row>
    <row r="376" spans="1:19" x14ac:dyDescent="0.3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F375*SUM(econlow!Z166:AB166)/SUM(econlow!Z165:AB165)</f>
        <v>26505.579885530959</v>
      </c>
      <c r="G376" s="13">
        <f t="shared" si="31"/>
        <v>144.47075035931897</v>
      </c>
      <c r="H376" s="13">
        <f t="shared" si="31"/>
        <v>189.89755760048308</v>
      </c>
      <c r="I376" s="13">
        <f t="shared" si="31"/>
        <v>185.73141634566602</v>
      </c>
      <c r="J376" s="13">
        <f t="shared" si="31"/>
        <v>50.128392431196708</v>
      </c>
      <c r="K376" s="13">
        <f t="shared" si="31"/>
        <v>3.1330170551663326</v>
      </c>
      <c r="L376" s="13">
        <f t="shared" si="28"/>
        <v>848.36113379183109</v>
      </c>
      <c r="M376" s="3"/>
      <c r="N376" s="3"/>
      <c r="O376" s="3"/>
      <c r="P376" s="3"/>
      <c r="Q376" s="3"/>
      <c r="R376" s="3"/>
      <c r="S376" s="3"/>
    </row>
    <row r="377" spans="1:19" x14ac:dyDescent="0.3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F376*SUM(econlow!Z167:AB167)/SUM(econlow!Z166:AB166)</f>
        <v>26599.499439323088</v>
      </c>
      <c r="G377" s="13">
        <f t="shared" si="31"/>
        <v>146.08846180773165</v>
      </c>
      <c r="H377" s="13">
        <f t="shared" si="31"/>
        <v>191.86393058540324</v>
      </c>
      <c r="I377" s="13">
        <f t="shared" si="31"/>
        <v>187.22047383358975</v>
      </c>
      <c r="J377" s="13">
        <f t="shared" si="31"/>
        <v>50.375698522633144</v>
      </c>
      <c r="K377" s="13">
        <f t="shared" si="31"/>
        <v>3.1446643232168814</v>
      </c>
      <c r="L377" s="13">
        <f t="shared" si="28"/>
        <v>853.69322907257458</v>
      </c>
      <c r="M377" s="3"/>
      <c r="N377" s="3"/>
      <c r="O377" s="3"/>
      <c r="P377" s="3"/>
      <c r="Q377" s="3"/>
      <c r="R377" s="3"/>
      <c r="S377" s="3"/>
    </row>
    <row r="378" spans="1:19" x14ac:dyDescent="0.3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F377*SUM(econlow!Z168:AB168)/SUM(econlow!Z167:AB167)</f>
        <v>26691.996407285718</v>
      </c>
      <c r="G378" s="13">
        <f t="shared" si="31"/>
        <v>147.71190543548377</v>
      </c>
      <c r="H378" s="13">
        <f t="shared" si="31"/>
        <v>193.83371275689368</v>
      </c>
      <c r="I378" s="13">
        <f t="shared" si="31"/>
        <v>188.70365425471374</v>
      </c>
      <c r="J378" s="13">
        <f t="shared" si="31"/>
        <v>50.619900216366865</v>
      </c>
      <c r="K378" s="13">
        <f t="shared" si="31"/>
        <v>3.1561381171140659</v>
      </c>
      <c r="L378" s="13">
        <f t="shared" si="28"/>
        <v>859.02531078057223</v>
      </c>
      <c r="M378" s="3"/>
      <c r="N378" s="3"/>
      <c r="O378" s="3"/>
      <c r="P378" s="3"/>
      <c r="Q378" s="3"/>
      <c r="R378" s="3"/>
      <c r="S378" s="3"/>
    </row>
    <row r="379" spans="1:19" x14ac:dyDescent="0.3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F378*SUM(econlow!Z169:AB169)/SUM(econlow!Z168:AB168)</f>
        <v>26783.083628870376</v>
      </c>
      <c r="G379" s="13">
        <f t="shared" si="31"/>
        <v>149.34099441808806</v>
      </c>
      <c r="H379" s="13">
        <f t="shared" si="31"/>
        <v>195.80676116004597</v>
      </c>
      <c r="I379" s="13">
        <f t="shared" si="31"/>
        <v>190.18082277283349</v>
      </c>
      <c r="J379" s="13">
        <f t="shared" si="31"/>
        <v>50.861007886711072</v>
      </c>
      <c r="K379" s="13">
        <f t="shared" si="31"/>
        <v>3.1674399055514542</v>
      </c>
      <c r="L379" s="13">
        <f t="shared" si="28"/>
        <v>864.35702614322997</v>
      </c>
      <c r="M379" s="3"/>
      <c r="N379" s="3"/>
      <c r="O379" s="3"/>
      <c r="P379" s="3"/>
      <c r="Q379" s="3"/>
      <c r="R379" s="3"/>
      <c r="S379" s="3"/>
    </row>
    <row r="380" spans="1:19" x14ac:dyDescent="0.3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F379*SUM(econlow!Z170:AB170)/SUM(econlow!Z169:AB169)</f>
        <v>26872.774123017902</v>
      </c>
      <c r="G380" s="13">
        <f t="shared" si="31"/>
        <v>150.97564271468579</v>
      </c>
      <c r="H380" s="13">
        <f t="shared" si="31"/>
        <v>197.78293443880725</v>
      </c>
      <c r="I380" s="13">
        <f t="shared" si="31"/>
        <v>191.65184829053081</v>
      </c>
      <c r="J380" s="13">
        <f t="shared" si="31"/>
        <v>51.099032822304942</v>
      </c>
      <c r="K380" s="13">
        <f t="shared" si="31"/>
        <v>3.1785711821278779</v>
      </c>
      <c r="L380" s="13">
        <f t="shared" si="28"/>
        <v>869.68802944845663</v>
      </c>
      <c r="M380" s="3"/>
      <c r="N380" s="3"/>
      <c r="O380" s="3"/>
      <c r="P380" s="3"/>
      <c r="Q380" s="3"/>
      <c r="R380" s="3"/>
      <c r="S380" s="3"/>
    </row>
    <row r="381" spans="1:19" x14ac:dyDescent="0.3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F380*SUM(econlow!Z171:AB171)/SUM(econlow!Z170:AB170)</f>
        <v>26961.081077063936</v>
      </c>
      <c r="G381" s="13">
        <f t="shared" si="31"/>
        <v>152.61576507900145</v>
      </c>
      <c r="H381" s="13">
        <f t="shared" si="31"/>
        <v>199.76209284843512</v>
      </c>
      <c r="I381" s="13">
        <f t="shared" si="31"/>
        <v>193.11660342595491</v>
      </c>
      <c r="J381" s="13">
        <f t="shared" si="31"/>
        <v>51.333987194947888</v>
      </c>
      <c r="K381" s="13">
        <f t="shared" si="31"/>
        <v>3.1895334639746995</v>
      </c>
      <c r="L381" s="13">
        <f t="shared" si="28"/>
        <v>875.01798201231406</v>
      </c>
      <c r="M381" s="3"/>
      <c r="N381" s="3"/>
      <c r="O381" s="3"/>
      <c r="P381" s="3"/>
      <c r="Q381" s="3"/>
      <c r="R381" s="3"/>
      <c r="S381" s="3"/>
    </row>
    <row r="382" spans="1:19" x14ac:dyDescent="0.3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F381*SUM(econlow!Z172:AB172)/SUM(econlow!Z171:AB171)</f>
        <v>27048.017835821756</v>
      </c>
      <c r="G382" s="13">
        <f t="shared" si="31"/>
        <v>154.26127706962038</v>
      </c>
      <c r="H382" s="13">
        <f t="shared" si="31"/>
        <v>201.74409826687662</v>
      </c>
      <c r="I382" s="13">
        <f t="shared" si="31"/>
        <v>194.57496448824872</v>
      </c>
      <c r="J382" s="13">
        <f t="shared" si="31"/>
        <v>51.565884028912038</v>
      </c>
      <c r="K382" s="13">
        <f t="shared" si="31"/>
        <v>3.200328290402346</v>
      </c>
      <c r="L382" s="13">
        <f t="shared" si="28"/>
        <v>880.34655214406007</v>
      </c>
      <c r="M382" s="3"/>
      <c r="N382" s="3"/>
      <c r="O382" s="3"/>
      <c r="P382" s="3"/>
      <c r="Q382" s="3"/>
      <c r="R382" s="3"/>
      <c r="S382" s="3"/>
    </row>
    <row r="383" spans="1:19" x14ac:dyDescent="0.3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F382*SUM(econlow!Z173:AB173)/SUM(econlow!Z172:AB172)</f>
        <v>27133.597890846762</v>
      </c>
      <c r="G383" s="13">
        <f t="shared" si="31"/>
        <v>155.91209505960012</v>
      </c>
      <c r="H383" s="13">
        <f t="shared" si="31"/>
        <v>203.72881420509083</v>
      </c>
      <c r="I383" s="13">
        <f t="shared" si="31"/>
        <v>196.0268114516646</v>
      </c>
      <c r="J383" s="13">
        <f t="shared" si="31"/>
        <v>51.794737170726428</v>
      </c>
      <c r="K383" s="13">
        <f t="shared" si="31"/>
        <v>3.2109572215668405</v>
      </c>
      <c r="L383" s="13">
        <f t="shared" si="28"/>
        <v>885.67341510864878</v>
      </c>
      <c r="M383" s="3"/>
      <c r="N383" s="3"/>
      <c r="O383" s="3"/>
      <c r="P383" s="3"/>
      <c r="Q383" s="3"/>
      <c r="R383" s="3"/>
      <c r="S383" s="3"/>
    </row>
    <row r="384" spans="1:19" x14ac:dyDescent="0.3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F383*SUM(econlow!Z174:AB174)/SUM(econlow!Z173:AB173)</f>
        <v>27217.834869887687</v>
      </c>
      <c r="G384" s="13">
        <f t="shared" si="31"/>
        <v>157.56813624542644</v>
      </c>
      <c r="H384" s="13">
        <f t="shared" si="31"/>
        <v>205.71610581633493</v>
      </c>
      <c r="I384" s="13">
        <f t="shared" si="31"/>
        <v>197.47202792841475</v>
      </c>
      <c r="J384" s="13">
        <f t="shared" si="31"/>
        <v>52.020561259427332</v>
      </c>
      <c r="K384" s="13">
        <f t="shared" si="31"/>
        <v>3.2214218371570018</v>
      </c>
      <c r="L384" s="13">
        <f t="shared" si="28"/>
        <v>890.99825308676043</v>
      </c>
      <c r="M384" s="3"/>
      <c r="N384" s="3"/>
      <c r="O384" s="3"/>
      <c r="P384" s="3"/>
      <c r="Q384" s="3"/>
      <c r="R384" s="3"/>
      <c r="S384" s="3"/>
    </row>
    <row r="385" spans="1:19" x14ac:dyDescent="0.3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F384*SUM(econlow!Z175:AB175)/SUM(econlow!Z174:AB174)</f>
        <v>27300.742526529157</v>
      </c>
      <c r="G385" s="13">
        <f t="shared" si="31"/>
        <v>159.2293186553257</v>
      </c>
      <c r="H385" s="13">
        <f t="shared" si="31"/>
        <v>207.70583990443438</v>
      </c>
      <c r="I385" s="13">
        <f t="shared" si="31"/>
        <v>198.91050114030122</v>
      </c>
      <c r="J385" s="13">
        <f t="shared" si="31"/>
        <v>52.243371697269914</v>
      </c>
      <c r="K385" s="13">
        <f t="shared" si="31"/>
        <v>3.2317237351029418</v>
      </c>
      <c r="L385" s="13">
        <f t="shared" si="28"/>
        <v>896.32075513243421</v>
      </c>
      <c r="M385" s="3"/>
      <c r="N385" s="3"/>
      <c r="O385" s="3"/>
      <c r="P385" s="3"/>
      <c r="Q385" s="3"/>
      <c r="R385" s="3"/>
      <c r="S385" s="3"/>
    </row>
    <row r="386" spans="1:19" x14ac:dyDescent="0.3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F385*SUM(econlow!Z176:AB176)/SUM(econlow!Z175:AB175)</f>
        <v>27382.334730028881</v>
      </c>
      <c r="G386" s="13">
        <f t="shared" si="31"/>
        <v>160.89556115694484</v>
      </c>
      <c r="H386" s="13">
        <f t="shared" si="31"/>
        <v>209.69788493105767</v>
      </c>
      <c r="I386" s="13">
        <f t="shared" si="31"/>
        <v>200.34212188917076</v>
      </c>
      <c r="J386" s="13">
        <f t="shared" si="31"/>
        <v>52.46318462089743</v>
      </c>
      <c r="K386" s="13">
        <f t="shared" si="31"/>
        <v>3.2418645303064633</v>
      </c>
      <c r="L386" s="13">
        <f t="shared" si="28"/>
        <v>901.64061712837713</v>
      </c>
      <c r="M386" s="3"/>
      <c r="N386" s="3"/>
      <c r="O386" s="3"/>
      <c r="P386" s="3"/>
      <c r="Q386" s="3"/>
      <c r="R386" s="3"/>
      <c r="S386" s="3"/>
    </row>
    <row r="387" spans="1:19" x14ac:dyDescent="0.3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F386*SUM(econlow!Z177:AB177)/SUM(econlow!Z176:AB176)</f>
        <v>27462.625455353696</v>
      </c>
      <c r="G387" s="13">
        <f t="shared" si="31"/>
        <v>162.5667834644114</v>
      </c>
      <c r="H387" s="13">
        <f t="shared" si="31"/>
        <v>211.69211102201689</v>
      </c>
      <c r="I387" s="13">
        <f t="shared" si="31"/>
        <v>201.76678452623932</v>
      </c>
      <c r="J387" s="13">
        <f t="shared" si="31"/>
        <v>52.680016872964579</v>
      </c>
      <c r="K387" s="13">
        <f t="shared" si="31"/>
        <v>3.2518458533938821</v>
      </c>
      <c r="L387" s="13">
        <f t="shared" si="28"/>
        <v>906.95754173902606</v>
      </c>
      <c r="M387" s="3"/>
      <c r="N387" s="3"/>
      <c r="O387" s="3"/>
      <c r="P387" s="3"/>
      <c r="Q387" s="3"/>
      <c r="R387" s="3"/>
      <c r="S387" s="3"/>
    </row>
    <row r="388" spans="1:19" x14ac:dyDescent="0.3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F387*SUM(econlow!Z178:AB178)/SUM(econlow!Z177:AB177)</f>
        <v>27541.628773417484</v>
      </c>
      <c r="G388" s="13">
        <f t="shared" si="31"/>
        <v>164.24290614478511</v>
      </c>
      <c r="H388" s="13">
        <f t="shared" si="31"/>
        <v>213.6883899726154</v>
      </c>
      <c r="I388" s="13">
        <f t="shared" si="31"/>
        <v>203.18438692033143</v>
      </c>
      <c r="J388" s="13">
        <f t="shared" si="31"/>
        <v>52.893885974212473</v>
      </c>
      <c r="K388" s="13">
        <f t="shared" si="31"/>
        <v>3.2616693494917826</v>
      </c>
      <c r="L388" s="13">
        <f t="shared" si="28"/>
        <v>912.27123836143619</v>
      </c>
      <c r="M388" s="3"/>
      <c r="N388" s="3"/>
      <c r="O388" s="3"/>
      <c r="P388" s="3"/>
      <c r="Q388" s="3"/>
      <c r="R388" s="3"/>
      <c r="S388" s="3"/>
    </row>
    <row r="389" spans="1:19" x14ac:dyDescent="0.3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F388*SUM(econlow!Z179:AB179)/SUM(econlow!Z178:AB178)</f>
        <v>27619.358841523739</v>
      </c>
      <c r="G389" s="13">
        <f t="shared" si="31"/>
        <v>165.92385062391386</v>
      </c>
      <c r="H389" s="13">
        <f t="shared" si="31"/>
        <v>215.68659525206402</v>
      </c>
      <c r="I389" s="13">
        <f t="shared" si="31"/>
        <v>204.59483042507932</v>
      </c>
      <c r="J389" s="13">
        <f t="shared" si="31"/>
        <v>53.104810095993081</v>
      </c>
      <c r="K389" s="13">
        <f t="shared" si="31"/>
        <v>3.2713366770261629</v>
      </c>
      <c r="L389" s="13">
        <f t="shared" si="28"/>
        <v>917.5814230740765</v>
      </c>
      <c r="M389" s="3"/>
      <c r="N389" s="3"/>
      <c r="O389" s="3"/>
      <c r="P389" s="3"/>
      <c r="Q389" s="3"/>
      <c r="R389" s="3"/>
      <c r="S389" s="3"/>
    </row>
    <row r="390" spans="1:19" x14ac:dyDescent="0.3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F389*SUM(econlow!Z180:AB180)/SUM(econlow!Z179:AB179)</f>
        <v>27695.829894015642</v>
      </c>
      <c r="G390" s="13">
        <f t="shared" si="31"/>
        <v>167.6095391917064</v>
      </c>
      <c r="H390" s="13">
        <f t="shared" si="31"/>
        <v>217.6866020069879</v>
      </c>
      <c r="I390" s="13">
        <f t="shared" si="31"/>
        <v>205.99801984512629</v>
      </c>
      <c r="J390" s="13">
        <f t="shared" si="31"/>
        <v>53.312808033241502</v>
      </c>
      <c r="K390" s="13">
        <f t="shared" si="31"/>
        <v>3.2808495065453736</v>
      </c>
      <c r="L390" s="13">
        <f t="shared" si="28"/>
        <v>922.88781858360744</v>
      </c>
      <c r="M390" s="3"/>
      <c r="N390" s="3"/>
      <c r="O390" s="3"/>
      <c r="P390" s="3"/>
      <c r="Q390" s="3"/>
      <c r="R390" s="3"/>
      <c r="S390" s="3"/>
    </row>
    <row r="391" spans="1:19" x14ac:dyDescent="0.3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F390*SUM(econlow!Z181:AB181)/SUM(econlow!Z180:AB180)</f>
        <v>27771.056233135507</v>
      </c>
      <c r="G391" s="13">
        <f t="shared" ref="G391:K406" si="32">G390*(1-G$5)+G$4*$F390*$L$4/1000</f>
        <v>169.29989500683411</v>
      </c>
      <c r="H391" s="13">
        <f t="shared" si="32"/>
        <v>219.68828706404554</v>
      </c>
      <c r="I391" s="13">
        <f t="shared" si="32"/>
        <v>207.39386340137929</v>
      </c>
      <c r="J391" s="13">
        <f t="shared" si="32"/>
        <v>53.51789917789484</v>
      </c>
      <c r="K391" s="13">
        <f t="shared" si="32"/>
        <v>3.2902095195672296</v>
      </c>
      <c r="L391" s="13">
        <f t="shared" si="28"/>
        <v>928.19015416972104</v>
      </c>
      <c r="M391" s="3"/>
      <c r="N391" s="3"/>
      <c r="O391" s="3"/>
      <c r="P391" s="3"/>
      <c r="Q391" s="3"/>
      <c r="R391" s="3"/>
      <c r="S391" s="3"/>
    </row>
    <row r="392" spans="1:19" x14ac:dyDescent="0.3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F391*SUM(econlow!Z182:AB182)/SUM(econlow!Z181:AB181)</f>
        <v>27845.052220095848</v>
      </c>
      <c r="G392" s="13">
        <f t="shared" si="32"/>
        <v>170.99484210087525</v>
      </c>
      <c r="H392" s="13">
        <f t="shared" si="32"/>
        <v>221.69152893168257</v>
      </c>
      <c r="I392" s="13">
        <f t="shared" si="32"/>
        <v>208.78227269535441</v>
      </c>
      <c r="J392" s="13">
        <f t="shared" si="32"/>
        <v>53.720103492756735</v>
      </c>
      <c r="K392" s="13">
        <f t="shared" si="32"/>
        <v>3.299418407450617</v>
      </c>
      <c r="L392" s="13">
        <f t="shared" si="28"/>
        <v>933.48816562811953</v>
      </c>
      <c r="M392" s="3"/>
      <c r="N392" s="3"/>
      <c r="O392" s="3"/>
      <c r="P392" s="3"/>
      <c r="Q392" s="3"/>
      <c r="R392" s="3"/>
      <c r="S392" s="3"/>
    </row>
    <row r="393" spans="1:19" x14ac:dyDescent="0.3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F392*SUM(econlow!Z183:AB183)/SUM(econlow!Z182:AB182)</f>
        <v>27917.832266363341</v>
      </c>
      <c r="G393" s="13">
        <f t="shared" si="32"/>
        <v>172.69430538191395</v>
      </c>
      <c r="H393" s="13">
        <f t="shared" si="32"/>
        <v>223.69620780104219</v>
      </c>
      <c r="I393" s="13">
        <f t="shared" si="32"/>
        <v>210.16316267265972</v>
      </c>
      <c r="J393" s="13">
        <f t="shared" si="32"/>
        <v>53.919441485806935</v>
      </c>
      <c r="K393" s="13">
        <f t="shared" si="32"/>
        <v>3.3084778702918856</v>
      </c>
      <c r="L393" s="13">
        <f t="shared" si="28"/>
        <v>938.78159521171472</v>
      </c>
      <c r="M393" s="3"/>
      <c r="N393" s="3"/>
      <c r="O393" s="3"/>
      <c r="P393" s="3"/>
      <c r="Q393" s="3"/>
      <c r="R393" s="3"/>
      <c r="S393" s="3"/>
    </row>
    <row r="394" spans="1:19" x14ac:dyDescent="0.3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F393*SUM(econlow!Z184:AB184)/SUM(econlow!Z183:AB183)</f>
        <v>27989.410825157305</v>
      </c>
      <c r="G394" s="13">
        <f t="shared" si="32"/>
        <v>174.39821063760749</v>
      </c>
      <c r="H394" s="13">
        <f t="shared" si="32"/>
        <v>225.70220554605467</v>
      </c>
      <c r="I394" s="13">
        <f t="shared" si="32"/>
        <v>211.53645158565868</v>
      </c>
      <c r="J394" s="13">
        <f t="shared" si="32"/>
        <v>54.115934184955485</v>
      </c>
      <c r="K394" s="13">
        <f t="shared" si="32"/>
        <v>3.3173896158462757</v>
      </c>
      <c r="L394" s="13">
        <f t="shared" ref="L394:L457" si="34">SUM(G394:K394,L$5)</f>
        <v>944.07019157012257</v>
      </c>
      <c r="M394" s="3"/>
      <c r="N394" s="3"/>
      <c r="O394" s="3"/>
      <c r="P394" s="3"/>
      <c r="Q394" s="3"/>
      <c r="R394" s="3"/>
      <c r="S394" s="3"/>
    </row>
    <row r="395" spans="1:19" x14ac:dyDescent="0.3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F394*SUM(econlow!Z185:AB185)/SUM(econlow!Z184:AB184)</f>
        <v>28059.802383163227</v>
      </c>
      <c r="G395" s="13">
        <f t="shared" si="32"/>
        <v>176.10648453773447</v>
      </c>
      <c r="H395" s="13">
        <f t="shared" si="32"/>
        <v>227.70940572272843</v>
      </c>
      <c r="I395" s="13">
        <f t="shared" si="32"/>
        <v>212.90206095535757</v>
      </c>
      <c r="J395" s="13">
        <f t="shared" si="32"/>
        <v>54.309603113241273</v>
      </c>
      <c r="K395" s="13">
        <f t="shared" si="32"/>
        <v>3.3261553584745975</v>
      </c>
      <c r="L395" s="13">
        <f t="shared" si="34"/>
        <v>949.35370968753625</v>
      </c>
      <c r="M395" s="3"/>
      <c r="N395" s="3"/>
      <c r="O395" s="3"/>
      <c r="P395" s="3"/>
      <c r="Q395" s="3"/>
      <c r="R395" s="3"/>
      <c r="S395" s="3"/>
    </row>
    <row r="396" spans="1:19" x14ac:dyDescent="0.3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F395*SUM(econlow!Z186:AB186)/SUM(econlow!Z185:AB185)</f>
        <v>28129.021452462464</v>
      </c>
      <c r="G396" s="13">
        <f t="shared" si="32"/>
        <v>177.81905463623738</v>
      </c>
      <c r="H396" s="13">
        <f t="shared" si="32"/>
        <v>229.71769356766498</v>
      </c>
      <c r="I396" s="13">
        <f t="shared" si="32"/>
        <v>214.25991553255949</v>
      </c>
      <c r="J396" s="13">
        <f t="shared" si="32"/>
        <v>54.500470264474842</v>
      </c>
      <c r="K396" s="13">
        <f t="shared" si="32"/>
        <v>3.3347768181153237</v>
      </c>
      <c r="L396" s="13">
        <f t="shared" si="34"/>
        <v>954.631910819052</v>
      </c>
      <c r="M396" s="3"/>
      <c r="N396" s="3"/>
      <c r="O396" s="3"/>
      <c r="P396" s="3"/>
      <c r="Q396" s="3"/>
      <c r="R396" s="3"/>
      <c r="S396" s="3"/>
    </row>
    <row r="397" spans="1:19" x14ac:dyDescent="0.3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F396*SUM(econlow!Z187:AB187)/SUM(econlow!Z186:AB186)</f>
        <v>28197.082562678246</v>
      </c>
      <c r="G397" s="13">
        <f t="shared" si="32"/>
        <v>179.53584937277265</v>
      </c>
      <c r="H397" s="13">
        <f t="shared" si="32"/>
        <v>231.72695599582008</v>
      </c>
      <c r="I397" s="13">
        <f t="shared" si="32"/>
        <v>215.60994325832741</v>
      </c>
      <c r="J397" s="13">
        <f t="shared" si="32"/>
        <v>54.688558079325425</v>
      </c>
      <c r="K397" s="13">
        <f t="shared" si="32"/>
        <v>3.3432557192822441</v>
      </c>
      <c r="L397" s="13">
        <f t="shared" si="34"/>
        <v>959.90456242552784</v>
      </c>
      <c r="M397" s="3"/>
      <c r="N397" s="3"/>
      <c r="O397" s="3"/>
      <c r="P397" s="3"/>
      <c r="Q397" s="3"/>
      <c r="R397" s="3"/>
      <c r="S397" s="3"/>
    </row>
    <row r="398" spans="1:19" x14ac:dyDescent="0.3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F397*SUM(econlow!Z188:AB188)/SUM(econlow!Z187:AB187)</f>
        <v>28264.000253338279</v>
      </c>
      <c r="G398" s="13">
        <f t="shared" si="32"/>
        <v>181.25679807378117</v>
      </c>
      <c r="H398" s="13">
        <f t="shared" si="32"/>
        <v>233.73708159753375</v>
      </c>
      <c r="I398" s="13">
        <f t="shared" si="32"/>
        <v>216.95207522379795</v>
      </c>
      <c r="J398" s="13">
        <f t="shared" si="32"/>
        <v>54.873889421852205</v>
      </c>
      <c r="K398" s="13">
        <f t="shared" si="32"/>
        <v>3.3515937900877804</v>
      </c>
      <c r="L398" s="13">
        <f t="shared" si="34"/>
        <v>965.17143810705295</v>
      </c>
      <c r="M398" s="3"/>
      <c r="N398" s="3"/>
      <c r="O398" s="3"/>
      <c r="P398" s="3"/>
      <c r="Q398" s="3"/>
      <c r="R398" s="3"/>
      <c r="S398" s="3"/>
    </row>
    <row r="399" spans="1:19" x14ac:dyDescent="0.3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F398*SUM(econlow!Z189:AB189)/SUM(econlow!Z188:AB188)</f>
        <v>28329.789066453774</v>
      </c>
      <c r="G399" s="13">
        <f t="shared" si="32"/>
        <v>182.9818309530929</v>
      </c>
      <c r="H399" s="13">
        <f t="shared" si="32"/>
        <v>235.74796063485113</v>
      </c>
      <c r="I399" s="13">
        <f t="shared" si="32"/>
        <v>218.28624562938708</v>
      </c>
      <c r="J399" s="13">
        <f t="shared" si="32"/>
        <v>55.05648755647988</v>
      </c>
      <c r="K399" s="13">
        <f t="shared" si="32"/>
        <v>3.3597927612920344</v>
      </c>
      <c r="L399" s="13">
        <f t="shared" si="34"/>
        <v>970.43231753510304</v>
      </c>
      <c r="M399" s="3"/>
      <c r="N399" s="3"/>
      <c r="O399" s="3"/>
      <c r="P399" s="3"/>
      <c r="Q399" s="3"/>
      <c r="R399" s="3"/>
      <c r="S399" s="3"/>
    </row>
    <row r="400" spans="1:19" x14ac:dyDescent="0.3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F399*SUM(econlow!Z190:AB190)/SUM(econlow!Z189:AB189)</f>
        <v>28394.463539314493</v>
      </c>
      <c r="G400" s="13">
        <f t="shared" si="32"/>
        <v>184.71087911207835</v>
      </c>
      <c r="H400" s="13">
        <f t="shared" si="32"/>
        <v>237.75948503715685</v>
      </c>
      <c r="I400" s="13">
        <f t="shared" si="32"/>
        <v>219.61239174342865</v>
      </c>
      <c r="J400" s="13">
        <f t="shared" si="32"/>
        <v>55.236376125418531</v>
      </c>
      <c r="K400" s="13">
        <f t="shared" si="32"/>
        <v>3.367854365377605</v>
      </c>
      <c r="L400" s="13">
        <f t="shared" si="34"/>
        <v>975.68698638346007</v>
      </c>
      <c r="M400" s="3"/>
      <c r="N400" s="3"/>
      <c r="O400" s="3"/>
      <c r="P400" s="3"/>
      <c r="Q400" s="3"/>
      <c r="R400" s="3"/>
      <c r="S400" s="3"/>
    </row>
    <row r="401" spans="1:19" x14ac:dyDescent="0.3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F400*SUM(econlow!Z191:AB191)/SUM(econlow!Z190:AB190)</f>
        <v>28458.038197499449</v>
      </c>
      <c r="G401" s="13">
        <f t="shared" si="32"/>
        <v>186.44387453936045</v>
      </c>
      <c r="H401" s="13">
        <f t="shared" si="32"/>
        <v>239.77154839614477</v>
      </c>
      <c r="I401" s="13">
        <f t="shared" si="32"/>
        <v>220.9304538602855</v>
      </c>
      <c r="J401" s="13">
        <f t="shared" si="32"/>
        <v>55.413579126527772</v>
      </c>
      <c r="K401" s="13">
        <f t="shared" si="32"/>
        <v>3.3757803356501705</v>
      </c>
      <c r="L401" s="13">
        <f t="shared" si="34"/>
        <v>980.93523625796865</v>
      </c>
      <c r="M401" s="3"/>
      <c r="N401" s="3"/>
      <c r="O401" s="3"/>
      <c r="P401" s="3"/>
      <c r="Q401" s="3"/>
      <c r="R401" s="3"/>
      <c r="S401" s="3"/>
    </row>
    <row r="402" spans="1:19" x14ac:dyDescent="0.3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F401*SUM(econlow!Z192:AB192)/SUM(econlow!Z191:AB191)</f>
        <v>28520.527548102011</v>
      </c>
      <c r="G402" s="13">
        <f t="shared" si="32"/>
        <v>188.18075011009986</v>
      </c>
      <c r="H402" s="13">
        <f t="shared" si="32"/>
        <v>241.78404596014528</v>
      </c>
      <c r="I402" s="13">
        <f t="shared" si="32"/>
        <v>222.24037525797297</v>
      </c>
      <c r="J402" s="13">
        <f t="shared" si="32"/>
        <v>55.588120891625124</v>
      </c>
      <c r="K402" s="13">
        <f t="shared" si="32"/>
        <v>3.3835724053648351</v>
      </c>
      <c r="L402" s="13">
        <f t="shared" si="34"/>
        <v>986.17686462520794</v>
      </c>
      <c r="M402" s="3"/>
      <c r="N402" s="3"/>
      <c r="O402" s="3"/>
      <c r="P402" s="3"/>
      <c r="Q402" s="3"/>
      <c r="R402" s="3"/>
      <c r="S402" s="3"/>
    </row>
    <row r="403" spans="1:19" x14ac:dyDescent="0.3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F402*SUM(econlow!Z193:AB193)/SUM(econlow!Z192:AB192)</f>
        <v>28581.946073168834</v>
      </c>
      <c r="G403" s="13">
        <f t="shared" si="32"/>
        <v>189.92143958486665</v>
      </c>
      <c r="H403" s="13">
        <f t="shared" si="32"/>
        <v>243.79687462783218</v>
      </c>
      <c r="I403" s="13">
        <f t="shared" si="32"/>
        <v>223.54210215533323</v>
      </c>
      <c r="J403" s="13">
        <f t="shared" si="32"/>
        <v>55.760026065238335</v>
      </c>
      <c r="K403" s="13">
        <f t="shared" si="32"/>
        <v>3.3912323068781562</v>
      </c>
      <c r="L403" s="13">
        <f t="shared" si="34"/>
        <v>991.41167474014856</v>
      </c>
      <c r="M403" s="3"/>
      <c r="N403" s="3"/>
      <c r="O403" s="3"/>
      <c r="P403" s="3"/>
      <c r="Q403" s="3"/>
      <c r="R403" s="3"/>
      <c r="S403" s="3"/>
    </row>
    <row r="404" spans="1:19" x14ac:dyDescent="0.3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F403*SUM(econlow!Z194:AB194)/SUM(econlow!Z193:AB193)</f>
        <v>28642.308223351301</v>
      </c>
      <c r="G404" s="13">
        <f t="shared" si="32"/>
        <v>191.66587760811169</v>
      </c>
      <c r="H404" s="13">
        <f t="shared" si="32"/>
        <v>245.80993294133063</v>
      </c>
      <c r="I404" s="13">
        <f t="shared" si="32"/>
        <v>224.83558366879879</v>
      </c>
      <c r="J404" s="13">
        <f t="shared" si="32"/>
        <v>55.929319583801515</v>
      </c>
      <c r="K404" s="13">
        <f t="shared" si="32"/>
        <v>3.3987617708257929</v>
      </c>
      <c r="L404" s="13">
        <f t="shared" si="34"/>
        <v>996.63947557286838</v>
      </c>
      <c r="M404" s="3"/>
      <c r="N404" s="3"/>
      <c r="O404" s="3"/>
      <c r="P404" s="3"/>
      <c r="Q404" s="3"/>
      <c r="R404" s="3"/>
      <c r="S404" s="3"/>
    </row>
    <row r="405" spans="1:19" x14ac:dyDescent="0.3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F404*SUM(econlow!Z195:AB195)/SUM(econlow!Z194:AB194)</f>
        <v>28701.628411767513</v>
      </c>
      <c r="G405" s="13">
        <f t="shared" si="32"/>
        <v>193.41399970625051</v>
      </c>
      <c r="H405" s="13">
        <f t="shared" si="32"/>
        <v>247.82312107874819</v>
      </c>
      <c r="I405" s="13">
        <f t="shared" si="32"/>
        <v>226.12077176878262</v>
      </c>
      <c r="J405" s="13">
        <f t="shared" si="32"/>
        <v>56.096026655294523</v>
      </c>
      <c r="K405" s="13">
        <f t="shared" si="32"/>
        <v>3.4061625253256711</v>
      </c>
      <c r="L405" s="13">
        <f t="shared" si="34"/>
        <v>1001.8600817344015</v>
      </c>
      <c r="M405" s="3"/>
      <c r="N405" s="3"/>
      <c r="O405" s="3"/>
      <c r="P405" s="3"/>
      <c r="Q405" s="3"/>
      <c r="R405" s="3"/>
      <c r="S405" s="3"/>
    </row>
    <row r="406" spans="1:19" x14ac:dyDescent="0.3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F405*SUM(econlow!Z196:AB196)/SUM(econlow!Z195:AB195)</f>
        <v>28759.921008074009</v>
      </c>
      <c r="G406" s="13">
        <f t="shared" si="32"/>
        <v>195.16574228537246</v>
      </c>
      <c r="H406" s="13">
        <f t="shared" si="32"/>
        <v>249.8363408461498</v>
      </c>
      <c r="I406" s="13">
        <f t="shared" si="32"/>
        <v>227.39762123573149</v>
      </c>
      <c r="J406" s="13">
        <f t="shared" si="32"/>
        <v>56.260172739325114</v>
      </c>
      <c r="K406" s="13">
        <f t="shared" si="32"/>
        <v>3.4134362952065063</v>
      </c>
      <c r="L406" s="13">
        <f t="shared" si="34"/>
        <v>1007.0733134017852</v>
      </c>
      <c r="M406" s="3"/>
      <c r="N406" s="3"/>
      <c r="O406" s="3"/>
      <c r="P406" s="3"/>
      <c r="Q406" s="3"/>
      <c r="R406" s="3"/>
      <c r="S406" s="3"/>
    </row>
    <row r="407" spans="1:19" x14ac:dyDescent="0.3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F406*SUM(econlow!Z197:AB197)/SUM(econlow!Z196:AB196)</f>
        <v>28817.200332744844</v>
      </c>
      <c r="G407" s="13">
        <f t="shared" ref="G407:K422" si="35">G406*(1-G$5)+G$4*$F406*$L$4/1000</f>
        <v>196.92104262858825</v>
      </c>
      <c r="H407" s="13">
        <f t="shared" si="35"/>
        <v>251.84949566899837</v>
      </c>
      <c r="I407" s="13">
        <f t="shared" si="35"/>
        <v>228.66608961587846</v>
      </c>
      <c r="J407" s="13">
        <f t="shared" si="35"/>
        <v>56.421783527653083</v>
      </c>
      <c r="K407" s="13">
        <f t="shared" si="35"/>
        <v>3.4205848012615609</v>
      </c>
      <c r="L407" s="13">
        <f t="shared" si="34"/>
        <v>1012.2789962423799</v>
      </c>
      <c r="M407" s="3"/>
      <c r="N407" s="3"/>
      <c r="O407" s="3"/>
      <c r="P407" s="3"/>
      <c r="Q407" s="3"/>
      <c r="R407" s="3"/>
      <c r="S407" s="3"/>
    </row>
    <row r="408" spans="1:19" x14ac:dyDescent="0.3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F407*SUM(econlow!Z198:AB198)/SUM(econlow!Z197:AB197)</f>
        <v>28873.480651556332</v>
      </c>
      <c r="G408" s="13">
        <f t="shared" si="35"/>
        <v>198.67983889302809</v>
      </c>
      <c r="H408" s="13">
        <f t="shared" si="35"/>
        <v>253.86249058308175</v>
      </c>
      <c r="I408" s="13">
        <f t="shared" si="35"/>
        <v>229.92613717672998</v>
      </c>
      <c r="J408" s="13">
        <f t="shared" si="35"/>
        <v>56.580884925155594</v>
      </c>
      <c r="K408" s="13">
        <f t="shared" si="35"/>
        <v>3.4276097595274329</v>
      </c>
      <c r="L408" s="13">
        <f t="shared" si="34"/>
        <v>1017.4769613375229</v>
      </c>
      <c r="M408" s="3"/>
      <c r="N408" s="3"/>
      <c r="O408" s="3"/>
      <c r="P408" s="3"/>
      <c r="Q408" s="3"/>
      <c r="R408" s="3"/>
      <c r="S408" s="3"/>
    </row>
    <row r="409" spans="1:19" x14ac:dyDescent="0.3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F408*SUM(econlow!Z199:AB199)/SUM(econlow!Z198:AB198)</f>
        <v>28928.776170275174</v>
      </c>
      <c r="G409" s="13">
        <f t="shared" si="35"/>
        <v>200.44207010650337</v>
      </c>
      <c r="H409" s="13">
        <f t="shared" si="35"/>
        <v>255.87523222494664</v>
      </c>
      <c r="I409" s="13">
        <f t="shared" si="35"/>
        <v>231.17772686232169</v>
      </c>
      <c r="J409" s="13">
        <f t="shared" si="35"/>
        <v>56.737503031232492</v>
      </c>
      <c r="K409" s="13">
        <f t="shared" si="35"/>
        <v>3.4345128805876879</v>
      </c>
      <c r="L409" s="13">
        <f t="shared" si="34"/>
        <v>1022.6670451055919</v>
      </c>
      <c r="M409" s="3"/>
      <c r="N409" s="3"/>
      <c r="O409" s="3"/>
      <c r="P409" s="3"/>
      <c r="Q409" s="3"/>
      <c r="R409" s="3"/>
      <c r="S409" s="3"/>
    </row>
    <row r="410" spans="1:19" x14ac:dyDescent="0.3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F409*SUM(econlow!Z200:AB200)/SUM(econlow!Z199:AB199)</f>
        <v>28983.101029547834</v>
      </c>
      <c r="G410" s="13">
        <f t="shared" si="35"/>
        <v>202.2076761638441</v>
      </c>
      <c r="H410" s="13">
        <f t="shared" si="35"/>
        <v>257.88762882186023</v>
      </c>
      <c r="I410" s="13">
        <f t="shared" si="35"/>
        <v>232.42082424827689</v>
      </c>
      <c r="J410" s="13">
        <f t="shared" si="35"/>
        <v>56.891664121650486</v>
      </c>
      <c r="K410" s="13">
        <f t="shared" si="35"/>
        <v>3.4412958689011095</v>
      </c>
      <c r="L410" s="13">
        <f t="shared" si="34"/>
        <v>1027.8490892245327</v>
      </c>
      <c r="M410" s="3"/>
      <c r="N410" s="3"/>
      <c r="O410" s="3"/>
      <c r="P410" s="3"/>
      <c r="Q410" s="3"/>
      <c r="R410" s="3"/>
      <c r="S410" s="3"/>
    </row>
    <row r="411" spans="1:19" x14ac:dyDescent="0.3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F410*SUM(econlow!Z201:AB201)/SUM(econlow!Z200:AB200)</f>
        <v>29036.469299988777</v>
      </c>
      <c r="G411" s="13">
        <f t="shared" si="35"/>
        <v>203.97659782292448</v>
      </c>
      <c r="H411" s="13">
        <f t="shared" si="35"/>
        <v>259.89959018131947</v>
      </c>
      <c r="I411" s="13">
        <f t="shared" si="35"/>
        <v>233.65539749670043</v>
      </c>
      <c r="J411" s="13">
        <f t="shared" si="35"/>
        <v>57.043394630824615</v>
      </c>
      <c r="K411" s="13">
        <f t="shared" si="35"/>
        <v>3.4479604221543223</v>
      </c>
      <c r="L411" s="13">
        <f t="shared" si="34"/>
        <v>1033.0229405539235</v>
      </c>
      <c r="M411" s="3"/>
      <c r="N411" s="3"/>
      <c r="O411" s="3"/>
      <c r="P411" s="3"/>
      <c r="Q411" s="3"/>
      <c r="R411" s="3"/>
      <c r="S411" s="3"/>
    </row>
    <row r="412" spans="1:19" x14ac:dyDescent="0.3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F411*SUM(econlow!Z202:AB202)/SUM(econlow!Z201:AB201)</f>
        <v>29088.894977464832</v>
      </c>
      <c r="G412" s="13">
        <f t="shared" si="35"/>
        <v>205.74877670038859</v>
      </c>
      <c r="H412" s="13">
        <f t="shared" si="35"/>
        <v>261.91102768012797</v>
      </c>
      <c r="I412" s="13">
        <f t="shared" si="35"/>
        <v>234.88141731094018</v>
      </c>
      <c r="J412" s="13">
        <f t="shared" si="35"/>
        <v>57.192721134535482</v>
      </c>
      <c r="K412" s="13">
        <f t="shared" si="35"/>
        <v>3.4545082306385448</v>
      </c>
      <c r="L412" s="13">
        <f t="shared" si="34"/>
        <v>1038.1884510566308</v>
      </c>
      <c r="M412" s="3"/>
      <c r="N412" s="3"/>
      <c r="O412" s="3"/>
      <c r="P412" s="3"/>
      <c r="Q412" s="3"/>
      <c r="R412" s="3"/>
      <c r="S412" s="3"/>
    </row>
    <row r="413" spans="1:19" x14ac:dyDescent="0.3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F412*SUM(econlow!Z203:AB203)/SUM(econlow!Z202:AB202)</f>
        <v>29140.391978573381</v>
      </c>
      <c r="G413" s="13">
        <f t="shared" si="35"/>
        <v>207.52415526708833</v>
      </c>
      <c r="H413" s="13">
        <f t="shared" si="35"/>
        <v>263.92185425306047</v>
      </c>
      <c r="I413" s="13">
        <f t="shared" si="35"/>
        <v>236.09885689024711</v>
      </c>
      <c r="J413" s="13">
        <f t="shared" si="35"/>
        <v>57.339670333080257</v>
      </c>
      <c r="K413" s="13">
        <f t="shared" si="35"/>
        <v>3.4609409766501735</v>
      </c>
      <c r="L413" s="13">
        <f t="shared" si="34"/>
        <v>1043.3454777201264</v>
      </c>
      <c r="M413" s="3"/>
      <c r="N413" s="3"/>
      <c r="O413" s="3"/>
      <c r="P413" s="3"/>
      <c r="Q413" s="3"/>
      <c r="R413" s="3"/>
      <c r="S413" s="3"/>
    </row>
    <row r="414" spans="1:19" x14ac:dyDescent="0.3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F413*SUM(econlow!Z204:AB204)/SUM(econlow!Z203:AB203)</f>
        <v>29190.974136311375</v>
      </c>
      <c r="G414" s="13">
        <f t="shared" si="35"/>
        <v>209.30267684324539</v>
      </c>
      <c r="H414" s="13">
        <f t="shared" si="35"/>
        <v>265.93198438113336</v>
      </c>
      <c r="I414" s="13">
        <f t="shared" si="35"/>
        <v>237.30769188436471</v>
      </c>
      <c r="J414" s="13">
        <f t="shared" si="35"/>
        <v>57.484269034855529</v>
      </c>
      <c r="K414" s="13">
        <f t="shared" si="35"/>
        <v>3.4672603339149317</v>
      </c>
      <c r="L414" s="13">
        <f t="shared" si="34"/>
        <v>1048.493882477514</v>
      </c>
      <c r="M414" s="3"/>
      <c r="N414" s="3"/>
      <c r="O414" s="3"/>
      <c r="P414" s="3"/>
      <c r="Q414" s="3"/>
      <c r="R414" s="3"/>
      <c r="S414" s="3"/>
    </row>
    <row r="415" spans="1:19" x14ac:dyDescent="0.3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F414*SUM(econlow!Z205:AB205)/SUM(econlow!Z204:AB204)</f>
        <v>29240.655195932239</v>
      </c>
      <c r="G415" s="13">
        <f t="shared" si="35"/>
        <v>211.08428559334891</v>
      </c>
      <c r="H415" s="13">
        <f t="shared" si="35"/>
        <v>267.9413340795013</v>
      </c>
      <c r="I415" s="13">
        <f t="shared" si="35"/>
        <v>238.50790034807747</v>
      </c>
      <c r="J415" s="13">
        <f t="shared" si="35"/>
        <v>57.626544140369653</v>
      </c>
      <c r="K415" s="13">
        <f t="shared" si="35"/>
        <v>3.4734679670352628</v>
      </c>
      <c r="L415" s="13">
        <f t="shared" si="34"/>
        <v>1053.6335321283327</v>
      </c>
      <c r="M415" s="3"/>
      <c r="N415" s="3"/>
      <c r="O415" s="3"/>
      <c r="P415" s="3"/>
      <c r="Q415" s="3"/>
      <c r="R415" s="3"/>
      <c r="S415" s="3"/>
    </row>
    <row r="416" spans="1:19" x14ac:dyDescent="0.3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F415*SUM(econlow!Z206:AB206)/SUM(econlow!Z205:AB205)</f>
        <v>29289.448810988033</v>
      </c>
      <c r="G416" s="13">
        <f t="shared" si="35"/>
        <v>212.86892652080016</v>
      </c>
      <c r="H416" s="13">
        <f t="shared" si="35"/>
        <v>269.94982088499785</v>
      </c>
      <c r="I416" s="13">
        <f t="shared" si="35"/>
        <v>239.69946269574658</v>
      </c>
      <c r="J416" s="13">
        <f t="shared" si="35"/>
        <v>57.766522626682182</v>
      </c>
      <c r="K416" s="13">
        <f t="shared" si="35"/>
        <v>3.4795655309606461</v>
      </c>
      <c r="L416" s="13">
        <f t="shared" si="34"/>
        <v>1058.7642982591874</v>
      </c>
      <c r="M416" s="3"/>
      <c r="N416" s="3"/>
      <c r="O416" s="3"/>
      <c r="P416" s="3"/>
      <c r="Q416" s="3"/>
      <c r="R416" s="3"/>
      <c r="S416" s="3"/>
    </row>
    <row r="417" spans="1:19" x14ac:dyDescent="0.3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F416*SUM(econlow!Z207:AB207)/SUM(econlow!Z206:AB206)</f>
        <v>29337.368539553609</v>
      </c>
      <c r="G417" s="13">
        <f t="shared" si="35"/>
        <v>214.65654546231585</v>
      </c>
      <c r="H417" s="13">
        <f t="shared" si="35"/>
        <v>271.95736384333895</v>
      </c>
      <c r="I417" s="13">
        <f t="shared" si="35"/>
        <v>240.88236165586164</v>
      </c>
      <c r="J417" s="13">
        <f t="shared" si="35"/>
        <v>57.904231532267637</v>
      </c>
      <c r="K417" s="13">
        <f t="shared" si="35"/>
        <v>3.4855546704805169</v>
      </c>
      <c r="L417" s="13">
        <f t="shared" si="34"/>
        <v>1063.8860571642647</v>
      </c>
      <c r="M417" s="3"/>
      <c r="N417" s="3"/>
      <c r="O417" s="3"/>
      <c r="P417" s="3"/>
      <c r="Q417" s="3"/>
      <c r="R417" s="3"/>
      <c r="S417" s="3"/>
    </row>
    <row r="418" spans="1:19" x14ac:dyDescent="0.3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F417*SUM(econlow!Z208:AB208)/SUM(econlow!Z207:AB207)</f>
        <v>29384.427840629527</v>
      </c>
      <c r="G418" s="13">
        <f t="shared" si="35"/>
        <v>216.4470890821008</v>
      </c>
      <c r="H418" s="13">
        <f t="shared" si="35"/>
        <v>273.96388349600682</v>
      </c>
      <c r="I418" s="13">
        <f t="shared" si="35"/>
        <v>242.056582225635</v>
      </c>
      <c r="J418" s="13">
        <f t="shared" si="35"/>
        <v>58.039697942300855</v>
      </c>
      <c r="K418" s="13">
        <f t="shared" si="35"/>
        <v>3.4914370197394309</v>
      </c>
      <c r="L418" s="13">
        <f t="shared" si="34"/>
        <v>1068.998689765783</v>
      </c>
      <c r="M418" s="3"/>
      <c r="N418" s="3"/>
      <c r="O418" s="3"/>
      <c r="P418" s="3"/>
      <c r="Q418" s="3"/>
      <c r="R418" s="3"/>
      <c r="S418" s="3"/>
    </row>
    <row r="419" spans="1:19" x14ac:dyDescent="0.3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F418*SUM(econlow!Z209:AB209)/SUM(econlow!Z208:AB208)</f>
        <v>29430.640070721052</v>
      </c>
      <c r="G419" s="13">
        <f t="shared" si="35"/>
        <v>218.2405048658012</v>
      </c>
      <c r="H419" s="13">
        <f t="shared" si="35"/>
        <v>275.96930186683244</v>
      </c>
      <c r="I419" s="13">
        <f t="shared" si="35"/>
        <v>243.22211162566504</v>
      </c>
      <c r="J419" s="13">
        <f t="shared" si="35"/>
        <v>58.172948974360665</v>
      </c>
      <c r="K419" s="13">
        <f t="shared" si="35"/>
        <v>3.4972142017741246</v>
      </c>
      <c r="L419" s="13">
        <f t="shared" si="34"/>
        <v>1074.1020815344334</v>
      </c>
      <c r="M419" s="3"/>
      <c r="N419" s="3"/>
      <c r="O419" s="3"/>
      <c r="P419" s="3"/>
      <c r="Q419" s="3"/>
      <c r="R419" s="3"/>
      <c r="S419" s="3"/>
    </row>
    <row r="420" spans="1:19" x14ac:dyDescent="0.3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F419*SUM(econlow!Z210:AB210)/SUM(econlow!Z209:AB209)</f>
        <v>29476.018480589359</v>
      </c>
      <c r="G420" s="13">
        <f t="shared" si="35"/>
        <v>220.03674111424897</v>
      </c>
      <c r="H420" s="13">
        <f t="shared" si="35"/>
        <v>277.97354244829341</v>
      </c>
      <c r="I420" s="13">
        <f t="shared" si="35"/>
        <v>244.37893925469439</v>
      </c>
      <c r="J420" s="13">
        <f t="shared" si="35"/>
        <v>58.304011764548825</v>
      </c>
      <c r="K420" s="13">
        <f t="shared" si="35"/>
        <v>3.5028878280721152</v>
      </c>
      <c r="L420" s="13">
        <f t="shared" si="34"/>
        <v>1079.1961224098577</v>
      </c>
      <c r="M420" s="3"/>
      <c r="N420" s="3"/>
      <c r="O420" s="3"/>
      <c r="P420" s="3"/>
      <c r="Q420" s="3"/>
      <c r="R420" s="3"/>
      <c r="S420" s="3"/>
    </row>
    <row r="421" spans="1:19" x14ac:dyDescent="0.3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F420*SUM(econlow!Z211:AB211)/SUM(econlow!Z210:AB210)</f>
        <v>29520.576212171956</v>
      </c>
      <c r="G421" s="13">
        <f t="shared" si="35"/>
        <v>221.83574693700794</v>
      </c>
      <c r="H421" s="13">
        <f t="shared" si="35"/>
        <v>279.97653018754482</v>
      </c>
      <c r="I421" s="13">
        <f t="shared" si="35"/>
        <v>245.52705664448686</v>
      </c>
      <c r="J421" s="13">
        <f t="shared" si="35"/>
        <v>58.432913454020564</v>
      </c>
      <c r="K421" s="13">
        <f t="shared" si="35"/>
        <v>3.5084594981514527</v>
      </c>
      <c r="L421" s="13">
        <f t="shared" si="34"/>
        <v>1084.2807067212116</v>
      </c>
      <c r="M421" s="3"/>
      <c r="N421" s="3"/>
      <c r="O421" s="3"/>
      <c r="P421" s="3"/>
      <c r="Q421" s="3"/>
      <c r="R421" s="3"/>
      <c r="S421" s="3"/>
    </row>
    <row r="422" spans="1:19" x14ac:dyDescent="0.3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F421*SUM(econlow!Z212:AB212)/SUM(econlow!Z211:AB211)</f>
        <v>29564.326295669231</v>
      </c>
      <c r="G422" s="13">
        <f t="shared" si="35"/>
        <v>223.63747224573206</v>
      </c>
      <c r="H422" s="13">
        <f t="shared" si="35"/>
        <v>281.97819147219906</v>
      </c>
      <c r="I422" s="13">
        <f t="shared" si="35"/>
        <v>246.6664574148478</v>
      </c>
      <c r="J422" s="13">
        <f t="shared" si="35"/>
        <v>58.559681175923174</v>
      </c>
      <c r="K422" s="13">
        <f t="shared" si="35"/>
        <v>3.5139307991612481</v>
      </c>
      <c r="L422" s="13">
        <f t="shared" si="34"/>
        <v>1089.3557331078632</v>
      </c>
      <c r="M422" s="3"/>
      <c r="N422" s="3"/>
      <c r="O422" s="3"/>
      <c r="P422" s="3"/>
      <c r="Q422" s="3"/>
      <c r="R422" s="3"/>
      <c r="S422" s="3"/>
    </row>
    <row r="423" spans="1:19" x14ac:dyDescent="0.3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F422*SUM(econlow!Z213:AB213)/SUM(econlow!Z212:AB212)</f>
        <v>29607.281646793126</v>
      </c>
      <c r="G423" s="13">
        <f t="shared" ref="G423:K438" si="36">G422*(1-G$5)+G$4*$F422*$L$4/1000</f>
        <v>225.44186774734567</v>
      </c>
      <c r="H423" s="13">
        <f t="shared" si="36"/>
        <v>283.97845411587144</v>
      </c>
      <c r="I423" s="13">
        <f t="shared" si="36"/>
        <v>247.79713722881021</v>
      </c>
      <c r="J423" s="13">
        <f t="shared" si="36"/>
        <v>58.684342042738777</v>
      </c>
      <c r="K423" s="13">
        <f t="shared" si="36"/>
        <v>3.5193033055025937</v>
      </c>
      <c r="L423" s="13">
        <f t="shared" si="34"/>
        <v>1094.4211044402687</v>
      </c>
      <c r="M423" s="3"/>
      <c r="N423" s="3"/>
      <c r="O423" s="3"/>
      <c r="P423" s="3"/>
      <c r="Q423" s="3"/>
      <c r="R423" s="3"/>
      <c r="S423" s="3"/>
    </row>
    <row r="424" spans="1:19" x14ac:dyDescent="0.3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F423*SUM(econlow!Z214:AB214)/SUM(econlow!Z213:AB213)</f>
        <v>29649.455064174967</v>
      </c>
      <c r="G424" s="13">
        <f t="shared" si="36"/>
        <v>227.24888493705603</v>
      </c>
      <c r="H424" s="13">
        <f t="shared" si="36"/>
        <v>285.97724734350703</v>
      </c>
      <c r="I424" s="13">
        <f t="shared" si="36"/>
        <v>248.9190937480092</v>
      </c>
      <c r="J424" s="13">
        <f t="shared" si="36"/>
        <v>58.806923134027265</v>
      </c>
      <c r="K424" s="13">
        <f t="shared" si="36"/>
        <v>3.5245785784694772</v>
      </c>
      <c r="L424" s="13">
        <f t="shared" si="34"/>
        <v>1099.476727741069</v>
      </c>
      <c r="M424" s="3"/>
      <c r="N424" s="3"/>
      <c r="O424" s="3"/>
      <c r="P424" s="3"/>
      <c r="Q424" s="3"/>
      <c r="R424" s="3"/>
      <c r="S424" s="3"/>
    </row>
    <row r="425" spans="1:19" x14ac:dyDescent="0.3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F424*SUM(econlow!Z215:AB215)/SUM(econlow!Z214:AB214)</f>
        <v>29690.8592269289</v>
      </c>
      <c r="G425" s="13">
        <f t="shared" si="36"/>
        <v>229.05847609120755</v>
      </c>
      <c r="H425" s="13">
        <f t="shared" si="36"/>
        <v>287.97450177650467</v>
      </c>
      <c r="I425" s="13">
        <f t="shared" si="36"/>
        <v>250.03232658826596</v>
      </c>
      <c r="J425" s="13">
        <f t="shared" si="36"/>
        <v>58.927451484565196</v>
      </c>
      <c r="K425" s="13">
        <f t="shared" si="36"/>
        <v>3.5297581659092803</v>
      </c>
      <c r="L425" s="13">
        <f t="shared" si="34"/>
        <v>1104.5225141064525</v>
      </c>
      <c r="M425" s="3"/>
      <c r="N425" s="3"/>
      <c r="O425" s="3"/>
      <c r="P425" s="3"/>
      <c r="Q425" s="3"/>
      <c r="R425" s="3"/>
      <c r="S425" s="3"/>
    </row>
    <row r="426" spans="1:19" x14ac:dyDescent="0.3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F425*SUM(econlow!Z216:AB216)/SUM(econlow!Z215:AB215)</f>
        <v>29731.506692367449</v>
      </c>
      <c r="G426" s="13">
        <f t="shared" si="36"/>
        <v>230.87059425998726</v>
      </c>
      <c r="H426" s="13">
        <f t="shared" si="36"/>
        <v>289.97014941765286</v>
      </c>
      <c r="I426" s="13">
        <f t="shared" si="36"/>
        <v>251.13683727540172</v>
      </c>
      <c r="J426" s="13">
        <f t="shared" si="36"/>
        <v>59.045954072876256</v>
      </c>
      <c r="K426" s="13">
        <f t="shared" si="36"/>
        <v>3.5348436019024705</v>
      </c>
      <c r="L426" s="13">
        <f t="shared" si="34"/>
        <v>1109.5583786278207</v>
      </c>
      <c r="M426" s="3"/>
      <c r="N426" s="3"/>
      <c r="O426" s="3"/>
      <c r="P426" s="3"/>
      <c r="Q426" s="3"/>
      <c r="R426" s="3"/>
      <c r="S426" s="3"/>
    </row>
    <row r="427" spans="1:19" x14ac:dyDescent="0.3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F426*SUM(econlow!Z217:AB217)/SUM(econlow!Z216:AB216)</f>
        <v>29771.409893865421</v>
      </c>
      <c r="G427" s="13">
        <f t="shared" si="36"/>
        <v>232.68519325999091</v>
      </c>
      <c r="H427" s="13">
        <f t="shared" si="36"/>
        <v>291.96412363589292</v>
      </c>
      <c r="I427" s="13">
        <f t="shared" si="36"/>
        <v>252.23262920130188</v>
      </c>
      <c r="J427" s="13">
        <f t="shared" si="36"/>
        <v>59.162457810148872</v>
      </c>
      <c r="K427" s="13">
        <f t="shared" si="36"/>
        <v>3.5398364064610774</v>
      </c>
      <c r="L427" s="13">
        <f t="shared" si="34"/>
        <v>1114.5842403137958</v>
      </c>
      <c r="M427" s="3"/>
      <c r="N427" s="3"/>
      <c r="O427" s="3"/>
      <c r="P427" s="3"/>
      <c r="Q427" s="3"/>
      <c r="R427" s="3"/>
      <c r="S427" s="3"/>
    </row>
    <row r="428" spans="1:19" x14ac:dyDescent="0.3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F427*SUM(econlow!Z218:AB218)/SUM(econlow!Z217:AB217)</f>
        <v>29810.5811388691</v>
      </c>
      <c r="G428" s="13">
        <f t="shared" si="36"/>
        <v>234.50222766665874</v>
      </c>
      <c r="H428" s="13">
        <f t="shared" si="36"/>
        <v>293.95635915092328</v>
      </c>
      <c r="I428" s="13">
        <f t="shared" si="36"/>
        <v>253.31970758024866</v>
      </c>
      <c r="J428" s="13">
        <f t="shared" si="36"/>
        <v>59.276989529536166</v>
      </c>
      <c r="K428" s="13">
        <f t="shared" si="36"/>
        <v>3.5447380852455135</v>
      </c>
      <c r="L428" s="13">
        <f t="shared" si="34"/>
        <v>1119.6000220126125</v>
      </c>
      <c r="M428" s="3"/>
      <c r="N428" s="3"/>
      <c r="O428" s="3"/>
      <c r="P428" s="3"/>
      <c r="Q428" s="3"/>
      <c r="R428" s="3"/>
      <c r="S428" s="3"/>
    </row>
    <row r="429" spans="1:19" x14ac:dyDescent="0.3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F428*SUM(econlow!Z219:AB219)/SUM(econlow!Z218:AB218)</f>
        <v>29849.032607046913</v>
      </c>
      <c r="G429" s="13">
        <f t="shared" si="36"/>
        <v>236.32165280658973</v>
      </c>
      <c r="H429" s="13">
        <f t="shared" si="36"/>
        <v>295.94679201765911</v>
      </c>
      <c r="I429" s="13">
        <f t="shared" si="36"/>
        <v>254.39807940554107</v>
      </c>
      <c r="J429" s="13">
        <f t="shared" si="36"/>
        <v>59.38957597583353</v>
      </c>
      <c r="K429" s="13">
        <f t="shared" si="36"/>
        <v>3.5495501292993645</v>
      </c>
      <c r="L429" s="13">
        <f t="shared" si="34"/>
        <v>1124.6056503349228</v>
      </c>
      <c r="M429" s="3"/>
      <c r="N429" s="3"/>
      <c r="O429" s="3"/>
      <c r="P429" s="3"/>
      <c r="Q429" s="3"/>
      <c r="R429" s="3"/>
      <c r="S429" s="3"/>
    </row>
    <row r="430" spans="1:19" x14ac:dyDescent="0.3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F429*SUM(econlow!Z220:AB220)/SUM(econlow!Z219:AB219)</f>
        <v>29886.776348578212</v>
      </c>
      <c r="G430" s="13">
        <f t="shared" si="36"/>
        <v>238.14342474974282</v>
      </c>
      <c r="H430" s="13">
        <f t="shared" si="36"/>
        <v>297.93535961056125</v>
      </c>
      <c r="I430" s="13">
        <f t="shared" si="36"/>
        <v>255.46775340641901</v>
      </c>
      <c r="J430" s="13">
        <f t="shared" si="36"/>
        <v>59.500243795528839</v>
      </c>
      <c r="K430" s="13">
        <f t="shared" si="36"/>
        <v>3.5542740148016976</v>
      </c>
      <c r="L430" s="13">
        <f t="shared" si="34"/>
        <v>1129.6010555770536</v>
      </c>
      <c r="M430" s="3"/>
      <c r="N430" s="3"/>
      <c r="O430" s="3"/>
      <c r="P430" s="3"/>
      <c r="Q430" s="3"/>
      <c r="R430" s="3"/>
      <c r="S430" s="3"/>
    </row>
    <row r="431" spans="1:19" x14ac:dyDescent="0.3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F430*SUM(econlow!Z221:AB221)/SUM(econlow!Z220:AB220)</f>
        <v>29923.824282576097</v>
      </c>
      <c r="G431" s="13">
        <f t="shared" si="36"/>
        <v>239.96750030153399</v>
      </c>
      <c r="H431" s="13">
        <f t="shared" si="36"/>
        <v>299.92200060784756</v>
      </c>
      <c r="I431" s="13">
        <f t="shared" si="36"/>
        <v>256.52874000530875</v>
      </c>
      <c r="J431" s="13">
        <f t="shared" si="36"/>
        <v>59.609019527220177</v>
      </c>
      <c r="K431" s="13">
        <f t="shared" si="36"/>
        <v>3.5589112028364966</v>
      </c>
      <c r="L431" s="13">
        <f t="shared" si="34"/>
        <v>1134.5861716447471</v>
      </c>
      <c r="M431" s="3"/>
      <c r="N431" s="3"/>
      <c r="O431" s="3"/>
      <c r="P431" s="3"/>
      <c r="Q431" s="3"/>
      <c r="R431" s="3"/>
      <c r="S431" s="3"/>
    </row>
    <row r="432" spans="1:19" x14ac:dyDescent="0.3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F431*SUM(econlow!Z222:AB222)/SUM(econlow!Z221:AB221)</f>
        <v>29960.188195641858</v>
      </c>
      <c r="G432" s="13">
        <f t="shared" si="36"/>
        <v>241.79383699483677</v>
      </c>
      <c r="H432" s="13">
        <f t="shared" si="36"/>
        <v>301.90665497559951</v>
      </c>
      <c r="I432" s="13">
        <f t="shared" si="36"/>
        <v>257.58105127540523</v>
      </c>
      <c r="J432" s="13">
        <f t="shared" si="36"/>
        <v>59.715929592395888</v>
      </c>
      <c r="K432" s="13">
        <f t="shared" si="36"/>
        <v>3.5634631391787686</v>
      </c>
      <c r="L432" s="13">
        <f t="shared" si="34"/>
        <v>1139.5609359774162</v>
      </c>
      <c r="M432" s="3"/>
      <c r="N432" s="3"/>
      <c r="O432" s="3"/>
      <c r="P432" s="3"/>
      <c r="Q432" s="3"/>
      <c r="R432" s="3"/>
      <c r="S432" s="3"/>
    </row>
    <row r="433" spans="1:19" x14ac:dyDescent="0.3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F432*SUM(econlow!Z223:AB223)/SUM(econlow!Z222:AB222)</f>
        <v>29995.879740546283</v>
      </c>
      <c r="G433" s="13">
        <f t="shared" si="36"/>
        <v>243.62239308189473</v>
      </c>
      <c r="H433" s="13">
        <f t="shared" si="36"/>
        <v>303.88926395177668</v>
      </c>
      <c r="I433" s="13">
        <f t="shared" si="36"/>
        <v>258.62470089860653</v>
      </c>
      <c r="J433" s="13">
        <f t="shared" si="36"/>
        <v>59.82100028657166</v>
      </c>
      <c r="K433" s="13">
        <f t="shared" si="36"/>
        <v>3.567931254096945</v>
      </c>
      <c r="L433" s="13">
        <f t="shared" si="34"/>
        <v>1144.5252894729465</v>
      </c>
      <c r="M433" s="3"/>
      <c r="N433" s="3"/>
      <c r="O433" s="3"/>
      <c r="P433" s="3"/>
      <c r="Q433" s="3"/>
      <c r="R433" s="3"/>
      <c r="S433" s="3"/>
    </row>
    <row r="434" spans="1:19" x14ac:dyDescent="0.3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F433*SUM(econlow!Z224:AB224)/SUM(econlow!Z223:AB223)</f>
        <v>30030.910435035257</v>
      </c>
      <c r="G434" s="13">
        <f t="shared" si="36"/>
        <v>245.45312752615342</v>
      </c>
      <c r="H434" s="13">
        <f t="shared" si="36"/>
        <v>305.86977003015187</v>
      </c>
      <c r="I434" s="13">
        <f t="shared" si="36"/>
        <v>259.65970412381489</v>
      </c>
      <c r="J434" s="13">
        <f t="shared" si="36"/>
        <v>59.924257770779143</v>
      </c>
      <c r="K434" s="13">
        <f t="shared" si="36"/>
        <v>3.572316962171123</v>
      </c>
      <c r="L434" s="13">
        <f t="shared" si="34"/>
        <v>1149.4791764130705</v>
      </c>
      <c r="M434" s="3"/>
      <c r="N434" s="3"/>
      <c r="O434" s="3"/>
      <c r="P434" s="3"/>
      <c r="Q434" s="3"/>
      <c r="R434" s="3"/>
      <c r="S434" s="3"/>
    </row>
    <row r="435" spans="1:19" x14ac:dyDescent="0.3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F434*SUM(econlow!Z225:AB225)/SUM(econlow!Z224:AB224)</f>
        <v>30065.291660755582</v>
      </c>
      <c r="G435" s="13">
        <f t="shared" si="36"/>
        <v>247.28599999401942</v>
      </c>
      <c r="H435" s="13">
        <f t="shared" si="36"/>
        <v>307.8481169441776</v>
      </c>
      <c r="I435" s="13">
        <f t="shared" si="36"/>
        <v>260.68607772561802</v>
      </c>
      <c r="J435" s="13">
        <f t="shared" si="36"/>
        <v>60.025728063400607</v>
      </c>
      <c r="K435" s="13">
        <f t="shared" si="36"/>
        <v>3.5766216621267448</v>
      </c>
      <c r="L435" s="13">
        <f t="shared" si="34"/>
        <v>1154.4225443893424</v>
      </c>
      <c r="M435" s="3"/>
      <c r="N435" s="3"/>
      <c r="O435" s="3"/>
      <c r="P435" s="3"/>
      <c r="Q435" s="3"/>
      <c r="R435" s="3"/>
      <c r="S435" s="3"/>
    </row>
    <row r="436" spans="1:19" x14ac:dyDescent="0.3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F435*SUM(econlow!Z226:AB226)/SUM(econlow!Z225:AB225)</f>
        <v>30099.034662297963</v>
      </c>
      <c r="G436" s="13">
        <f t="shared" si="36"/>
        <v>249.1209708465538</v>
      </c>
      <c r="H436" s="13">
        <f t="shared" si="36"/>
        <v>309.82424965079656</v>
      </c>
      <c r="I436" s="13">
        <f t="shared" si="36"/>
        <v>261.70383996336335</v>
      </c>
      <c r="J436" s="13">
        <f t="shared" si="36"/>
        <v>60.125437032343982</v>
      </c>
      <c r="K436" s="13">
        <f t="shared" si="36"/>
        <v>3.5808467366832906</v>
      </c>
      <c r="L436" s="13">
        <f t="shared" si="34"/>
        <v>1159.3553442297411</v>
      </c>
      <c r="M436" s="3"/>
      <c r="N436" s="3"/>
      <c r="O436" s="3"/>
      <c r="P436" s="3"/>
      <c r="Q436" s="3"/>
      <c r="R436" s="3"/>
      <c r="S436" s="3"/>
    </row>
    <row r="437" spans="1:19" x14ac:dyDescent="0.3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F436*SUM(econlow!Z227:AB227)/SUM(econlow!Z226:AB226)</f>
        <v>30132.15054635343</v>
      </c>
      <c r="G437" s="13">
        <f t="shared" si="36"/>
        <v>250.95800113110721</v>
      </c>
      <c r="H437" s="13">
        <f t="shared" si="36"/>
        <v>311.79811431420666</v>
      </c>
      <c r="I437" s="13">
        <f t="shared" si="36"/>
        <v>262.71301054063849</v>
      </c>
      <c r="J437" s="13">
        <f t="shared" si="36"/>
        <v>60.223410387552569</v>
      </c>
      <c r="K437" s="13">
        <f t="shared" si="36"/>
        <v>3.5849935524175751</v>
      </c>
      <c r="L437" s="13">
        <f t="shared" si="34"/>
        <v>1164.2775299259224</v>
      </c>
      <c r="M437" s="3"/>
      <c r="N437" s="3"/>
      <c r="O437" s="3"/>
      <c r="P437" s="3"/>
      <c r="Q437" s="3"/>
      <c r="R437" s="3"/>
      <c r="S437" s="3"/>
    </row>
    <row r="438" spans="1:19" x14ac:dyDescent="0.3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F437*SUM(econlow!Z228:AB228)/SUM(econlow!Z227:AB227)</f>
        <v>30164.650280979884</v>
      </c>
      <c r="G438" s="13">
        <f t="shared" si="36"/>
        <v>252.79705257290343</v>
      </c>
      <c r="H438" s="13">
        <f t="shared" si="36"/>
        <v>313.76965828959152</v>
      </c>
      <c r="I438" s="13">
        <f t="shared" si="36"/>
        <v>263.71361056516815</v>
      </c>
      <c r="J438" s="13">
        <f t="shared" si="36"/>
        <v>60.319673673843674</v>
      </c>
      <c r="K438" s="13">
        <f t="shared" si="36"/>
        <v>3.5890634596412294</v>
      </c>
      <c r="L438" s="13">
        <f t="shared" si="34"/>
        <v>1169.1890585611479</v>
      </c>
      <c r="M438" s="3"/>
      <c r="N438" s="3"/>
      <c r="O438" s="3"/>
      <c r="P438" s="3"/>
      <c r="Q438" s="3"/>
      <c r="R438" s="3"/>
      <c r="S438" s="3"/>
    </row>
    <row r="439" spans="1:19" x14ac:dyDescent="0.3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F438*SUM(econlow!Z229:AB229)/SUM(econlow!Z228:AB228)</f>
        <v>30196.544694975539</v>
      </c>
      <c r="G439" s="13">
        <f t="shared" ref="G439:K454" si="37">G438*(1-G$5)+G$4*$F438*$L$4/1000</f>
        <v>254.63808756657826</v>
      </c>
      <c r="H439" s="13">
        <f t="shared" si="37"/>
        <v>315.73883010682681</v>
      </c>
      <c r="I439" s="13">
        <f t="shared" si="37"/>
        <v>264.70566250913953</v>
      </c>
      <c r="J439" s="13">
        <f t="shared" si="37"/>
        <v>60.414252264070257</v>
      </c>
      <c r="K439" s="13">
        <f t="shared" si="37"/>
        <v>3.5930577922919547</v>
      </c>
      <c r="L439" s="13">
        <f t="shared" si="34"/>
        <v>1174.0898902389067</v>
      </c>
      <c r="M439" s="3"/>
      <c r="N439" s="3"/>
      <c r="O439" s="3"/>
      <c r="P439" s="3"/>
      <c r="Q439" s="3"/>
      <c r="R439" s="3"/>
      <c r="S439" s="3"/>
    </row>
    <row r="440" spans="1:19" x14ac:dyDescent="0.3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F439*SUM(econlow!Z230:AB230)/SUM(econlow!Z229:AB229)</f>
        <v>30227.844477355513</v>
      </c>
      <c r="G440" s="13">
        <f t="shared" si="37"/>
        <v>256.48106916768006</v>
      </c>
      <c r="H440" s="13">
        <f t="shared" si="37"/>
        <v>317.70557945417255</v>
      </c>
      <c r="I440" s="13">
        <f t="shared" si="37"/>
        <v>265.68919016996597</v>
      </c>
      <c r="J440" s="13">
        <f t="shared" si="37"/>
        <v>60.507171352599634</v>
      </c>
      <c r="K440" s="13">
        <f t="shared" si="37"/>
        <v>3.5969778678381452</v>
      </c>
      <c r="L440" s="13">
        <f t="shared" si="34"/>
        <v>1178.9799880122564</v>
      </c>
      <c r="M440" s="3"/>
      <c r="N440" s="3"/>
      <c r="O440" s="3"/>
      <c r="P440" s="3"/>
      <c r="Q440" s="3"/>
      <c r="R440" s="3"/>
      <c r="S440" s="3"/>
    </row>
    <row r="441" spans="1:19" x14ac:dyDescent="0.3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F440*SUM(econlow!Z231:AB231)/SUM(econlow!Z230:AB230)</f>
        <v>30258.560176928742</v>
      </c>
      <c r="G441" s="13">
        <f t="shared" si="37"/>
        <v>258.32596108413838</v>
      </c>
      <c r="H441" s="13">
        <f t="shared" si="37"/>
        <v>319.66985716196137</v>
      </c>
      <c r="I441" s="13">
        <f t="shared" si="37"/>
        <v>266.66421863149867</v>
      </c>
      <c r="J441" s="13">
        <f t="shared" si="37"/>
        <v>60.598455949103396</v>
      </c>
      <c r="K441" s="13">
        <f t="shared" si="37"/>
        <v>3.6008249871964715</v>
      </c>
      <c r="L441" s="13">
        <f t="shared" si="34"/>
        <v>1183.8593178138983</v>
      </c>
      <c r="M441" s="3"/>
      <c r="N441" s="3"/>
      <c r="O441" s="3"/>
      <c r="P441" s="3"/>
      <c r="Q441" s="3"/>
      <c r="R441" s="3"/>
      <c r="S441" s="3"/>
    </row>
    <row r="442" spans="1:19" x14ac:dyDescent="0.3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F441*SUM(econlow!Z232:AB232)/SUM(econlow!Z231:AB231)</f>
        <v>30288.702201971544</v>
      </c>
      <c r="G442" s="13">
        <f t="shared" si="37"/>
        <v>260.17272766770679</v>
      </c>
      <c r="H442" s="13">
        <f t="shared" si="37"/>
        <v>321.63161518629153</v>
      </c>
      <c r="I442" s="13">
        <f t="shared" si="37"/>
        <v>267.63077422569557</v>
      </c>
      <c r="J442" s="13">
        <f t="shared" si="37"/>
        <v>60.688130872652309</v>
      </c>
      <c r="K442" s="13">
        <f t="shared" si="37"/>
        <v>3.6046004346620268</v>
      </c>
      <c r="L442" s="13">
        <f t="shared" si="34"/>
        <v>1188.7278483870084</v>
      </c>
      <c r="M442" s="3"/>
      <c r="N442" s="3"/>
      <c r="O442" s="3"/>
      <c r="P442" s="3"/>
      <c r="Q442" s="3"/>
      <c r="R442" s="3"/>
      <c r="S442" s="3"/>
    </row>
    <row r="443" spans="1:19" x14ac:dyDescent="0.3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F442*SUM(econlow!Z233:AB233)/SUM(econlow!Z232:AB232)</f>
        <v>30318.280819994696</v>
      </c>
      <c r="G443" s="13">
        <f t="shared" si="37"/>
        <v>262.0213339053858</v>
      </c>
      <c r="H443" s="13">
        <f t="shared" si="37"/>
        <v>323.59080659273451</v>
      </c>
      <c r="I443" s="13">
        <f t="shared" si="37"/>
        <v>268.58888449475558</v>
      </c>
      <c r="J443" s="13">
        <f t="shared" si="37"/>
        <v>60.776220746110347</v>
      </c>
      <c r="K443" s="13">
        <f t="shared" si="37"/>
        <v>3.6083054778506312</v>
      </c>
      <c r="L443" s="13">
        <f t="shared" si="34"/>
        <v>1193.5855512168368</v>
      </c>
      <c r="M443" s="3"/>
      <c r="N443" s="3"/>
      <c r="O443" s="3"/>
      <c r="P443" s="3"/>
      <c r="Q443" s="3"/>
      <c r="R443" s="3"/>
      <c r="S443" s="3"/>
    </row>
    <row r="444" spans="1:19" x14ac:dyDescent="0.3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F443*SUM(econlow!Z234:AB234)/SUM(econlow!Z233:AB233)</f>
        <v>30347.306157601099</v>
      </c>
      <c r="G444" s="13">
        <f t="shared" si="37"/>
        <v>263.87174541083147</v>
      </c>
      <c r="H444" s="13">
        <f t="shared" si="37"/>
        <v>325.54738554006531</v>
      </c>
      <c r="I444" s="13">
        <f t="shared" si="37"/>
        <v>269.53857815372595</v>
      </c>
      <c r="J444" s="13">
        <f t="shared" si="37"/>
        <v>60.86274999082157</v>
      </c>
      <c r="K444" s="13">
        <f t="shared" si="37"/>
        <v>3.6119413676529026</v>
      </c>
      <c r="L444" s="13">
        <f t="shared" si="34"/>
        <v>1198.4324004630971</v>
      </c>
      <c r="M444" s="3"/>
      <c r="N444" s="3"/>
      <c r="O444" s="3"/>
      <c r="P444" s="3"/>
      <c r="Q444" s="3"/>
      <c r="R444" s="3"/>
      <c r="S444" s="3"/>
    </row>
    <row r="445" spans="1:19" x14ac:dyDescent="0.3">
      <c r="E445" s="4">
        <f t="shared" si="33"/>
        <v>2189</v>
      </c>
      <c r="F445" s="5">
        <f>F444*SUM(econlow!Z235:AB235)/SUM(econlow!Z234:AB234)</f>
        <v>30375.788200430303</v>
      </c>
      <c r="G445" s="13">
        <f t="shared" si="37"/>
        <v>265.72392841575549</v>
      </c>
      <c r="H445" s="13">
        <f t="shared" si="37"/>
        <v>327.50130726402415</v>
      </c>
      <c r="I445" s="13">
        <f t="shared" si="37"/>
        <v>270.47988505359058</v>
      </c>
      <c r="J445" s="13">
        <f t="shared" si="37"/>
        <v>60.94774282158383</v>
      </c>
      <c r="K445" s="13">
        <f t="shared" si="37"/>
        <v>3.615509338199721</v>
      </c>
      <c r="L445" s="13">
        <f t="shared" si="34"/>
        <v>1203.2683728931538</v>
      </c>
      <c r="M445" s="3"/>
      <c r="N445" s="3"/>
      <c r="O445" s="3"/>
      <c r="P445" s="3"/>
      <c r="Q445" s="3"/>
      <c r="R445" s="3"/>
      <c r="S445" s="3"/>
    </row>
    <row r="446" spans="1:19" x14ac:dyDescent="0.3">
      <c r="E446" s="4">
        <f t="shared" si="33"/>
        <v>2190</v>
      </c>
      <c r="F446" s="5">
        <f>F445*SUM(econlow!Z236:AB236)/SUM(econlow!Z235:AB235)</f>
        <v>30403.736793187367</v>
      </c>
      <c r="G446" s="13">
        <f t="shared" si="37"/>
        <v>267.57784976132166</v>
      </c>
      <c r="H446" s="13">
        <f t="shared" si="37"/>
        <v>329.45252806111785</v>
      </c>
      <c r="I446" s="13">
        <f t="shared" si="37"/>
        <v>271.41283614484502</v>
      </c>
      <c r="J446" s="13">
        <f t="shared" si="37"/>
        <v>61.031223241903149</v>
      </c>
      <c r="K446" s="13">
        <f t="shared" si="37"/>
        <v>3.6190106068386703</v>
      </c>
      <c r="L446" s="13">
        <f t="shared" si="34"/>
        <v>1208.0934478160261</v>
      </c>
      <c r="M446" s="3"/>
      <c r="N446" s="3"/>
      <c r="O446" s="3"/>
      <c r="P446" s="3"/>
      <c r="Q446" s="3"/>
      <c r="R446" s="3"/>
      <c r="S446" s="3"/>
    </row>
    <row r="447" spans="1:19" x14ac:dyDescent="0.3">
      <c r="E447" s="4">
        <f t="shared" si="33"/>
        <v>2191</v>
      </c>
      <c r="F447" s="5">
        <f>F446*SUM(econlow!Z237:AB237)/SUM(econlow!Z236:AB236)</f>
        <v>30431.161639752736</v>
      </c>
      <c r="G447" s="13">
        <f t="shared" si="37"/>
        <v>269.43347688954435</v>
      </c>
      <c r="H447" s="13">
        <f t="shared" si="37"/>
        <v>331.40100527246841</v>
      </c>
      <c r="I447" s="13">
        <f t="shared" si="37"/>
        <v>272.33746344156492</v>
      </c>
      <c r="J447" s="13">
        <f t="shared" si="37"/>
        <v>61.113215039522522</v>
      </c>
      <c r="K447" s="13">
        <f t="shared" si="37"/>
        <v>3.6224463741211097</v>
      </c>
      <c r="L447" s="13">
        <f t="shared" si="34"/>
        <v>1212.9076070172214</v>
      </c>
      <c r="M447" s="3"/>
      <c r="N447" s="3"/>
      <c r="O447" s="3"/>
      <c r="P447" s="3"/>
      <c r="Q447" s="3"/>
      <c r="R447" s="3"/>
      <c r="S447" s="3"/>
    </row>
    <row r="448" spans="1:19" x14ac:dyDescent="0.3">
      <c r="E448" s="4">
        <f t="shared" si="33"/>
        <v>2192</v>
      </c>
      <c r="F448" s="5">
        <f>F447*SUM(econlow!Z238:AB238)/SUM(econlow!Z237:AB237)</f>
        <v>30458.072303369929</v>
      </c>
      <c r="G448" s="13">
        <f t="shared" si="37"/>
        <v>271.29077783469359</v>
      </c>
      <c r="H448" s="13">
        <f t="shared" si="37"/>
        <v>333.34669726771602</v>
      </c>
      <c r="I448" s="13">
        <f t="shared" si="37"/>
        <v>273.25379998597333</v>
      </c>
      <c r="J448" s="13">
        <f t="shared" si="37"/>
        <v>61.193741782219071</v>
      </c>
      <c r="K448" s="13">
        <f t="shared" si="37"/>
        <v>3.6258178237994887</v>
      </c>
      <c r="L448" s="13">
        <f t="shared" si="34"/>
        <v>1217.7108346944015</v>
      </c>
      <c r="M448" s="3"/>
      <c r="N448" s="3"/>
      <c r="O448" s="3"/>
      <c r="P448" s="3"/>
      <c r="Q448" s="3"/>
      <c r="R448" s="3"/>
      <c r="S448" s="3"/>
    </row>
    <row r="449" spans="5:19" x14ac:dyDescent="0.3">
      <c r="E449" s="4">
        <f t="shared" si="33"/>
        <v>2193</v>
      </c>
      <c r="F449" s="5">
        <f>F448*SUM(econlow!Z239:AB239)/SUM(econlow!Z238:AB238)</f>
        <v>30484.478206908356</v>
      </c>
      <c r="G449" s="13">
        <f t="shared" si="37"/>
        <v>273.14972121471146</v>
      </c>
      <c r="H449" s="13">
        <f t="shared" si="37"/>
        <v>335.28956342898442</v>
      </c>
      <c r="I449" s="13">
        <f t="shared" si="37"/>
        <v>274.16187981351152</v>
      </c>
      <c r="J449" s="13">
        <f t="shared" si="37"/>
        <v>61.272826813863325</v>
      </c>
      <c r="K449" s="13">
        <f t="shared" si="37"/>
        <v>3.6291261228345313</v>
      </c>
      <c r="L449" s="13">
        <f t="shared" si="34"/>
        <v>1222.5031173939051</v>
      </c>
      <c r="M449" s="3"/>
      <c r="N449" s="3"/>
      <c r="O449" s="3"/>
      <c r="P449" s="3"/>
      <c r="Q449" s="3"/>
      <c r="R449" s="3"/>
      <c r="S449" s="3"/>
    </row>
    <row r="450" spans="5:19" x14ac:dyDescent="0.3">
      <c r="E450" s="4">
        <f t="shared" si="33"/>
        <v>2194</v>
      </c>
      <c r="F450" s="5">
        <f>F449*SUM(econlow!Z240:AB240)/SUM(econlow!Z239:AB239)</f>
        <v>30510.388633198469</v>
      </c>
      <c r="G450" s="13">
        <f t="shared" si="37"/>
        <v>275.01027622264485</v>
      </c>
      <c r="H450" s="13">
        <f t="shared" si="37"/>
        <v>337.22956413491482</v>
      </c>
      <c r="I450" s="13">
        <f t="shared" si="37"/>
        <v>275.06173791841854</v>
      </c>
      <c r="J450" s="13">
        <f t="shared" si="37"/>
        <v>61.350493250734466</v>
      </c>
      <c r="K450" s="13">
        <f t="shared" si="37"/>
        <v>3.6323724214119291</v>
      </c>
      <c r="L450" s="13">
        <f t="shared" si="34"/>
        <v>1227.2844439481246</v>
      </c>
      <c r="M450" s="3"/>
      <c r="N450" s="3"/>
      <c r="O450" s="3"/>
      <c r="P450" s="3"/>
      <c r="Q450" s="3"/>
      <c r="R450" s="3"/>
      <c r="S450" s="3"/>
    </row>
    <row r="451" spans="5:19" x14ac:dyDescent="0.3">
      <c r="E451" s="4">
        <f t="shared" si="33"/>
        <v>2195</v>
      </c>
      <c r="F451" s="5">
        <f>F450*SUM(econlow!Z241:AB241)/SUM(econlow!Z240:AB240)</f>
        <v>30535.812725435684</v>
      </c>
      <c r="G451" s="13">
        <f t="shared" si="37"/>
        <v>276.87241261809828</v>
      </c>
      <c r="H451" s="13">
        <f t="shared" si="37"/>
        <v>339.1666607447753</v>
      </c>
      <c r="I451" s="13">
        <f t="shared" si="37"/>
        <v>275.9534102198229</v>
      </c>
      <c r="J451" s="13">
        <f t="shared" si="37"/>
        <v>61.426763978085425</v>
      </c>
      <c r="K451" s="13">
        <f t="shared" si="37"/>
        <v>3.6355578529682053</v>
      </c>
      <c r="L451" s="13">
        <f t="shared" si="34"/>
        <v>1232.05480541375</v>
      </c>
      <c r="M451" s="3"/>
      <c r="N451" s="3"/>
      <c r="O451" s="3"/>
      <c r="P451" s="3"/>
      <c r="Q451" s="3"/>
      <c r="R451" s="3"/>
      <c r="S451" s="3"/>
    </row>
    <row r="452" spans="5:19" x14ac:dyDescent="0.3">
      <c r="E452" s="4">
        <f t="shared" si="33"/>
        <v>2196</v>
      </c>
      <c r="F452" s="5">
        <f>F451*SUM(econlow!Z242:AB242)/SUM(econlow!Z241:AB241)</f>
        <v>30560.759487651223</v>
      </c>
      <c r="G452" s="13">
        <f t="shared" si="37"/>
        <v>278.73610071871173</v>
      </c>
      <c r="H452" s="13">
        <f t="shared" si="37"/>
        <v>341.10081558265159</v>
      </c>
      <c r="I452" s="13">
        <f t="shared" si="37"/>
        <v>276.8369335283499</v>
      </c>
      <c r="J452" s="13">
        <f t="shared" si="37"/>
        <v>61.501661646951568</v>
      </c>
      <c r="K452" s="13">
        <f t="shared" si="37"/>
        <v>3.6386835342253629</v>
      </c>
      <c r="L452" s="13">
        <f t="shared" si="34"/>
        <v>1236.8141950108902</v>
      </c>
      <c r="M452" s="3"/>
      <c r="N452" s="3"/>
      <c r="O452" s="3"/>
      <c r="P452" s="3"/>
      <c r="Q452" s="3"/>
      <c r="R452" s="3"/>
      <c r="S452" s="3"/>
    </row>
    <row r="453" spans="5:19" x14ac:dyDescent="0.3">
      <c r="E453" s="4">
        <f t="shared" si="33"/>
        <v>2197</v>
      </c>
      <c r="F453" s="5">
        <f>F452*SUM(econlow!Z243:AB243)/SUM(econlow!Z242:AB242)</f>
        <v>30585.237785246336</v>
      </c>
      <c r="G453" s="13">
        <f t="shared" si="37"/>
        <v>280.60131139166697</v>
      </c>
      <c r="H453" s="13">
        <f t="shared" si="37"/>
        <v>343.0319919217261</v>
      </c>
      <c r="I453" s="13">
        <f t="shared" si="37"/>
        <v>277.71234551324835</v>
      </c>
      <c r="J453" s="13">
        <f t="shared" si="37"/>
        <v>61.575208671197011</v>
      </c>
      <c r="K453" s="13">
        <f t="shared" si="37"/>
        <v>3.6417505652340054</v>
      </c>
      <c r="L453" s="13">
        <f t="shared" si="34"/>
        <v>1241.5626080630725</v>
      </c>
      <c r="M453" s="3"/>
      <c r="N453" s="3"/>
      <c r="O453" s="3"/>
      <c r="P453" s="3"/>
      <c r="Q453" s="3"/>
      <c r="R453" s="3"/>
      <c r="S453" s="3"/>
    </row>
    <row r="454" spans="5:19" x14ac:dyDescent="0.3">
      <c r="E454" s="4">
        <f t="shared" si="33"/>
        <v>2198</v>
      </c>
      <c r="F454" s="5">
        <f>F453*SUM(econlow!Z244:AB244)/SUM(econlow!Z243:AB243)</f>
        <v>30609.256345587524</v>
      </c>
      <c r="G454" s="13">
        <f t="shared" si="37"/>
        <v>282.46801604522659</v>
      </c>
      <c r="H454" s="13">
        <f t="shared" si="37"/>
        <v>344.96015396864982</v>
      </c>
      <c r="I454" s="13">
        <f t="shared" si="37"/>
        <v>278.57968467003855</v>
      </c>
      <c r="J454" s="13">
        <f t="shared" si="37"/>
        <v>61.647427224792317</v>
      </c>
      <c r="K454" s="13">
        <f t="shared" si="37"/>
        <v>3.6447600294245719</v>
      </c>
      <c r="L454" s="13">
        <f t="shared" si="34"/>
        <v>1246.3000419381319</v>
      </c>
      <c r="M454" s="3"/>
      <c r="N454" s="3"/>
      <c r="O454" s="3"/>
      <c r="P454" s="3"/>
      <c r="Q454" s="3"/>
      <c r="R454" s="3"/>
      <c r="S454" s="3"/>
    </row>
    <row r="455" spans="5:19" x14ac:dyDescent="0.3">
      <c r="E455" s="4">
        <f t="shared" si="33"/>
        <v>2199</v>
      </c>
      <c r="F455" s="5">
        <f>F454*SUM(econlow!Z245:AB245)/SUM(econlow!Z244:AB244)</f>
        <v>30632.823758660154</v>
      </c>
      <c r="G455" s="13">
        <f t="shared" ref="G455:K470" si="38">G454*(1-G$5)+G$4*$F454*$L$4/1000</f>
        <v>284.33618662030938</v>
      </c>
      <c r="H455" s="13">
        <f t="shared" si="38"/>
        <v>346.88526684801326</v>
      </c>
      <c r="I455" s="13">
        <f t="shared" si="38"/>
        <v>279.43899028868373</v>
      </c>
      <c r="J455" s="13">
        <f t="shared" si="38"/>
        <v>61.718339239317629</v>
      </c>
      <c r="K455" s="13">
        <f t="shared" si="38"/>
        <v>3.6477129936663588</v>
      </c>
      <c r="L455" s="13">
        <f t="shared" si="34"/>
        <v>1251.0264959899903</v>
      </c>
      <c r="M455" s="3"/>
      <c r="N455" s="3"/>
      <c r="O455" s="3"/>
      <c r="P455" s="3"/>
      <c r="Q455" s="3"/>
      <c r="R455" s="3"/>
      <c r="S455" s="3"/>
    </row>
    <row r="456" spans="5:19" x14ac:dyDescent="0.3">
      <c r="E456" s="4">
        <f t="shared" si="33"/>
        <v>2200</v>
      </c>
      <c r="F456" s="5">
        <f>F455*SUM(econlow!Z246:AB246)/SUM(econlow!Z245:AB245)</f>
        <v>30655.948477777787</v>
      </c>
      <c r="G456" s="13">
        <f t="shared" si="38"/>
        <v>286.20579558210551</v>
      </c>
      <c r="H456" s="13">
        <f t="shared" si="38"/>
        <v>348.80729658692167</v>
      </c>
      <c r="I456" s="13">
        <f t="shared" si="38"/>
        <v>280.29030242228731</v>
      </c>
      <c r="J456" s="13">
        <f t="shared" si="38"/>
        <v>61.787966401685111</v>
      </c>
      <c r="K456" s="13">
        <f t="shared" si="38"/>
        <v>3.650610508334001</v>
      </c>
      <c r="L456" s="13">
        <f t="shared" si="34"/>
        <v>1255.7419715013339</v>
      </c>
      <c r="M456" s="3"/>
      <c r="N456" s="3"/>
      <c r="O456" s="3"/>
      <c r="P456" s="3"/>
      <c r="Q456" s="3"/>
      <c r="R456" s="3"/>
      <c r="S456" s="3"/>
    </row>
    <row r="457" spans="5:19" x14ac:dyDescent="0.3">
      <c r="E457" s="4">
        <f t="shared" si="33"/>
        <v>2201</v>
      </c>
      <c r="F457" s="5">
        <f>F456*SUM(econlow!Z247:AB247)/SUM(econlow!Z246:AB246)</f>
        <v>30678.638820344528</v>
      </c>
      <c r="G457" s="13">
        <f t="shared" si="38"/>
        <v>288.07681591173514</v>
      </c>
      <c r="H457" s="13">
        <f t="shared" si="38"/>
        <v>350.72621009967912</v>
      </c>
      <c r="I457" s="13">
        <f t="shared" si="38"/>
        <v>281.13366185631673</v>
      </c>
      <c r="J457" s="13">
        <f t="shared" si="38"/>
        <v>61.856330152074747</v>
      </c>
      <c r="K457" s="13">
        <f t="shared" si="38"/>
        <v>3.6534536073811017</v>
      </c>
      <c r="L457" s="13">
        <f t="shared" si="34"/>
        <v>1260.4464716271868</v>
      </c>
      <c r="M457" s="3"/>
      <c r="N457" s="3"/>
      <c r="O457" s="3"/>
      <c r="P457" s="3"/>
      <c r="Q457" s="3"/>
      <c r="R457" s="3"/>
      <c r="S457" s="3"/>
    </row>
    <row r="458" spans="5:19" x14ac:dyDescent="0.3">
      <c r="E458" s="4">
        <f t="shared" ref="E458:E521" si="39">1+E457</f>
        <v>2202</v>
      </c>
      <c r="F458" s="5">
        <f>F457*SUM(econlow!Z248:AB248)/SUM(econlow!Z247:AB247)</f>
        <v>30700.902968668179</v>
      </c>
      <c r="G458" s="13">
        <f t="shared" si="38"/>
        <v>289.94922109795334</v>
      </c>
      <c r="H458" s="13">
        <f t="shared" si="38"/>
        <v>352.64197517258629</v>
      </c>
      <c r="I458" s="13">
        <f t="shared" si="38"/>
        <v>281.96911007835473</v>
      </c>
      <c r="J458" s="13">
        <f t="shared" si="38"/>
        <v>61.923451682077605</v>
      </c>
      <c r="K458" s="13">
        <f t="shared" si="38"/>
        <v>3.6562433084206756</v>
      </c>
      <c r="L458" s="13">
        <f t="shared" ref="L458:L521" si="40">SUM(G458:K458,L$5)</f>
        <v>1265.1400013393927</v>
      </c>
      <c r="M458" s="3"/>
      <c r="N458" s="3"/>
      <c r="O458" s="3"/>
      <c r="P458" s="3"/>
      <c r="Q458" s="3"/>
      <c r="R458" s="3"/>
      <c r="S458" s="3"/>
    </row>
    <row r="459" spans="5:19" x14ac:dyDescent="0.3">
      <c r="E459" s="4">
        <f t="shared" si="39"/>
        <v>2203</v>
      </c>
      <c r="F459" s="5">
        <f>F458*SUM(econlow!Z249:AB249)/SUM(econlow!Z248:AB248)</f>
        <v>30722.748970821674</v>
      </c>
      <c r="G459" s="13">
        <f t="shared" si="38"/>
        <v>291.82298512890492</v>
      </c>
      <c r="H459" s="13">
        <f t="shared" si="38"/>
        <v>354.55456044885665</v>
      </c>
      <c r="I459" s="13">
        <f t="shared" si="38"/>
        <v>282.7966892483791</v>
      </c>
      <c r="J459" s="13">
        <f t="shared" si="38"/>
        <v>61.989351933040531</v>
      </c>
      <c r="K459" s="13">
        <f t="shared" si="38"/>
        <v>3.6589806128121238</v>
      </c>
      <c r="L459" s="13">
        <f t="shared" si="40"/>
        <v>1269.8225673719935</v>
      </c>
      <c r="M459" s="3"/>
      <c r="N459" s="3"/>
      <c r="O459" s="3"/>
      <c r="P459" s="3"/>
      <c r="Q459" s="3"/>
      <c r="R459" s="3"/>
      <c r="S459" s="3"/>
    </row>
    <row r="460" spans="5:19" x14ac:dyDescent="0.3">
      <c r="E460" s="4">
        <f t="shared" si="39"/>
        <v>2204</v>
      </c>
      <c r="F460" s="5">
        <f>F459*SUM(econlow!Z250:AB250)/SUM(econlow!Z249:AB249)</f>
        <v>30744.184741550256</v>
      </c>
      <c r="G460" s="13">
        <f t="shared" si="38"/>
        <v>293.69808248393161</v>
      </c>
      <c r="H460" s="13">
        <f t="shared" si="38"/>
        <v>356.46393541365455</v>
      </c>
      <c r="I460" s="13">
        <f t="shared" si="38"/>
        <v>283.61644216957063</v>
      </c>
      <c r="J460" s="13">
        <f t="shared" si="38"/>
        <v>62.05405159460657</v>
      </c>
      <c r="K460" s="13">
        <f t="shared" si="38"/>
        <v>3.6616665057544235</v>
      </c>
      <c r="L460" s="13">
        <f t="shared" si="40"/>
        <v>1274.4941781675177</v>
      </c>
      <c r="M460" s="3"/>
      <c r="N460" s="3"/>
      <c r="O460" s="3"/>
      <c r="P460" s="3"/>
      <c r="Q460" s="3"/>
      <c r="R460" s="3"/>
      <c r="S460" s="3"/>
    </row>
    <row r="461" spans="5:19" x14ac:dyDescent="0.3">
      <c r="E461" s="4">
        <f t="shared" si="39"/>
        <v>2205</v>
      </c>
      <c r="F461" s="5">
        <f>F460*SUM(econlow!Z251:AB251)/SUM(econlow!Z250:AB250)</f>
        <v>30765.218063222292</v>
      </c>
      <c r="G461" s="13">
        <f t="shared" si="38"/>
        <v>295.5744881254347</v>
      </c>
      <c r="H461" s="13">
        <f t="shared" si="38"/>
        <v>358.37007037926026</v>
      </c>
      <c r="I461" s="13">
        <f t="shared" si="38"/>
        <v>284.42841225964912</v>
      </c>
      <c r="J461" s="13">
        <f t="shared" si="38"/>
        <v>62.117571103445215</v>
      </c>
      <c r="K461" s="13">
        <f t="shared" si="38"/>
        <v>3.6643019563852435</v>
      </c>
      <c r="L461" s="13">
        <f t="shared" si="40"/>
        <v>1279.1548438241743</v>
      </c>
      <c r="M461" s="3"/>
      <c r="N461" s="3"/>
      <c r="O461" s="3"/>
      <c r="P461" s="3"/>
      <c r="Q461" s="3"/>
      <c r="R461" s="3"/>
      <c r="S461" s="3"/>
    </row>
    <row r="462" spans="5:19" x14ac:dyDescent="0.3">
      <c r="E462" s="4">
        <f t="shared" si="39"/>
        <v>2206</v>
      </c>
      <c r="F462" s="5">
        <f>F461*SUM(econlow!Z252:AB252)/SUM(econlow!Z251:AB251)</f>
        <v>30785.856586821275</v>
      </c>
      <c r="G462" s="13">
        <f t="shared" si="38"/>
        <v>297.45217749079569</v>
      </c>
      <c r="H462" s="13">
        <f t="shared" si="38"/>
        <v>360.27293647036458</v>
      </c>
      <c r="I462" s="13">
        <f t="shared" si="38"/>
        <v>285.23264352273719</v>
      </c>
      <c r="J462" s="13">
        <f t="shared" si="38"/>
        <v>62.179930642166788</v>
      </c>
      <c r="K462" s="13">
        <f t="shared" si="38"/>
        <v>3.6668879178857008</v>
      </c>
      <c r="L462" s="13">
        <f t="shared" si="40"/>
        <v>1283.80457604395</v>
      </c>
      <c r="M462" s="3"/>
      <c r="N462" s="3"/>
      <c r="O462" s="3"/>
      <c r="P462" s="3"/>
      <c r="Q462" s="3"/>
      <c r="R462" s="3"/>
      <c r="S462" s="3"/>
    </row>
    <row r="463" spans="5:19" x14ac:dyDescent="0.3">
      <c r="E463" s="4">
        <f t="shared" si="39"/>
        <v>2207</v>
      </c>
      <c r="F463" s="5">
        <f>F462*SUM(econlow!Z253:AB253)/SUM(econlow!Z252:AB252)</f>
        <v>30806.107832977119</v>
      </c>
      <c r="G463" s="13">
        <f t="shared" si="38"/>
        <v>299.33112648435753</v>
      </c>
      <c r="H463" s="13">
        <f t="shared" si="38"/>
        <v>362.17250560949748</v>
      </c>
      <c r="I463" s="13">
        <f t="shared" si="38"/>
        <v>286.02918052175045</v>
      </c>
      <c r="J463" s="13">
        <f t="shared" si="38"/>
        <v>62.2411501384153</v>
      </c>
      <c r="K463" s="13">
        <f t="shared" si="38"/>
        <v>3.6694253275904698</v>
      </c>
      <c r="L463" s="13">
        <f t="shared" si="40"/>
        <v>1288.4433880816114</v>
      </c>
      <c r="M463" s="3"/>
      <c r="N463" s="3"/>
      <c r="O463" s="3"/>
      <c r="P463" s="3"/>
      <c r="Q463" s="3"/>
      <c r="R463" s="3"/>
      <c r="S463" s="3"/>
    </row>
    <row r="464" spans="5:19" x14ac:dyDescent="0.3">
      <c r="E464" s="4">
        <f t="shared" si="39"/>
        <v>2208</v>
      </c>
      <c r="F464" s="5">
        <f>F463*SUM(econlow!Z254:AB254)/SUM(econlow!Z253:AB253)</f>
        <v>30825.979193034007</v>
      </c>
      <c r="G464" s="13">
        <f t="shared" si="38"/>
        <v>301.2113114694688</v>
      </c>
      <c r="H464" s="13">
        <f t="shared" si="38"/>
        <v>364.06875050259316</v>
      </c>
      <c r="I464" s="13">
        <f t="shared" si="38"/>
        <v>286.81806835131351</v>
      </c>
      <c r="J464" s="13">
        <f t="shared" si="38"/>
        <v>62.30124926413415</v>
      </c>
      <c r="K464" s="13">
        <f t="shared" si="38"/>
        <v>3.6719151071029863</v>
      </c>
      <c r="L464" s="13">
        <f t="shared" si="40"/>
        <v>1293.0712946946128</v>
      </c>
      <c r="M464" s="3"/>
      <c r="N464" s="3"/>
      <c r="O464" s="3"/>
      <c r="P464" s="3"/>
      <c r="Q464" s="3"/>
      <c r="R464" s="3"/>
      <c r="S464" s="3"/>
    </row>
    <row r="465" spans="5:19" x14ac:dyDescent="0.3">
      <c r="E465" s="4">
        <f t="shared" si="39"/>
        <v>2209</v>
      </c>
      <c r="F465" s="5">
        <f>F464*SUM(econlow!Z255:AB255)/SUM(econlow!Z254:AB254)</f>
        <v>30845.477930153531</v>
      </c>
      <c r="G465" s="13">
        <f t="shared" si="38"/>
        <v>303.09270926059293</v>
      </c>
      <c r="H465" s="13">
        <f t="shared" si="38"/>
        <v>365.96164462469568</v>
      </c>
      <c r="I465" s="13">
        <f t="shared" si="38"/>
        <v>287.59935261119983</v>
      </c>
      <c r="J465" s="13">
        <f t="shared" si="38"/>
        <v>62.360247434999117</v>
      </c>
      <c r="K465" s="13">
        <f t="shared" si="38"/>
        <v>3.6743581624154529</v>
      </c>
      <c r="L465" s="13">
        <f t="shared" si="40"/>
        <v>1297.6883120939031</v>
      </c>
      <c r="M465" s="3"/>
      <c r="N465" s="3"/>
      <c r="O465" s="3"/>
      <c r="P465" s="3"/>
      <c r="Q465" s="3"/>
      <c r="R465" s="3"/>
      <c r="S465" s="3"/>
    </row>
    <row r="466" spans="5:19" x14ac:dyDescent="0.3">
      <c r="E466" s="4">
        <f t="shared" si="39"/>
        <v>2210</v>
      </c>
      <c r="F466" s="5">
        <f>F465*SUM(econlow!Z256:AB256)/SUM(econlow!Z255:AB255)</f>
        <v>30864.611180450112</v>
      </c>
      <c r="G466" s="13">
        <f t="shared" si="38"/>
        <v>304.97529711548492</v>
      </c>
      <c r="H466" s="13">
        <f t="shared" si="38"/>
        <v>367.85116220580699</v>
      </c>
      <c r="I466" s="13">
        <f t="shared" si="38"/>
        <v>288.37307938029392</v>
      </c>
      <c r="J466" s="13">
        <f t="shared" si="38"/>
        <v>62.418163810013212</v>
      </c>
      <c r="K466" s="13">
        <f t="shared" si="38"/>
        <v>3.6767553840334206</v>
      </c>
      <c r="L466" s="13">
        <f t="shared" si="40"/>
        <v>1302.2944578956324</v>
      </c>
      <c r="M466" s="3"/>
      <c r="N466" s="3"/>
      <c r="O466" s="3"/>
      <c r="P466" s="3"/>
      <c r="Q466" s="3"/>
      <c r="R466" s="3"/>
      <c r="S466" s="3"/>
    </row>
    <row r="467" spans="5:19" x14ac:dyDescent="0.3">
      <c r="E467" s="4">
        <f t="shared" si="39"/>
        <v>2211</v>
      </c>
      <c r="F467" s="5">
        <f>F466*SUM(econlow!Z257:AB257)/SUM(econlow!Z256:AB256)</f>
        <v>30883.385954157588</v>
      </c>
      <c r="G467" s="13">
        <f t="shared" si="38"/>
        <v>306.8590527274373</v>
      </c>
      <c r="H467" s="13">
        <f t="shared" si="38"/>
        <v>369.73727821688072</v>
      </c>
      <c r="I467" s="13">
        <f t="shared" si="38"/>
        <v>289.13929519107336</v>
      </c>
      <c r="J467" s="13">
        <f t="shared" si="38"/>
        <v>62.475017291257956</v>
      </c>
      <c r="K467" s="13">
        <f t="shared" si="38"/>
        <v>3.6791076471046553</v>
      </c>
      <c r="L467" s="13">
        <f t="shared" si="40"/>
        <v>1306.889751073754</v>
      </c>
      <c r="M467" s="3"/>
      <c r="N467" s="3"/>
      <c r="O467" s="3"/>
      <c r="P467" s="3"/>
      <c r="Q467" s="3"/>
      <c r="R467" s="3"/>
      <c r="S467" s="3"/>
    </row>
    <row r="468" spans="5:19" x14ac:dyDescent="0.3">
      <c r="E468" s="4">
        <f t="shared" si="39"/>
        <v>2212</v>
      </c>
      <c r="F468" s="5">
        <f>F467*SUM(econlow!Z258:AB258)/SUM(econlow!Z257:AB257)</f>
        <v>30901.809136824428</v>
      </c>
      <c r="G468" s="13">
        <f t="shared" si="38"/>
        <v>308.74395421759715</v>
      </c>
      <c r="H468" s="13">
        <f t="shared" si="38"/>
        <v>371.6199683559642</v>
      </c>
      <c r="I468" s="13">
        <f t="shared" si="38"/>
        <v>289.89804700460883</v>
      </c>
      <c r="J468" s="13">
        <f t="shared" si="38"/>
        <v>62.530826523795781</v>
      </c>
      <c r="K468" s="13">
        <f t="shared" si="38"/>
        <v>3.6814158115520681</v>
      </c>
      <c r="L468" s="13">
        <f t="shared" si="40"/>
        <v>1311.474211913518</v>
      </c>
      <c r="M468" s="3"/>
      <c r="N468" s="3"/>
      <c r="O468" s="3"/>
      <c r="P468" s="3"/>
      <c r="Q468" s="3"/>
      <c r="R468" s="3"/>
      <c r="S468" s="3"/>
    </row>
    <row r="469" spans="5:19" x14ac:dyDescent="0.3">
      <c r="E469" s="4">
        <f t="shared" si="39"/>
        <v>2213</v>
      </c>
      <c r="F469" s="5">
        <f>F468*SUM(econlow!Z259:AB259)/SUM(econlow!Z258:AB258)</f>
        <v>30919.887490536094</v>
      </c>
      <c r="G469" s="13">
        <f t="shared" si="38"/>
        <v>310.62998012735636</v>
      </c>
      <c r="H469" s="13">
        <f t="shared" si="38"/>
        <v>373.49920903449038</v>
      </c>
      <c r="I469" s="13">
        <f t="shared" si="38"/>
        <v>290.64938218607921</v>
      </c>
      <c r="J469" s="13">
        <f t="shared" si="38"/>
        <v>62.585609895718278</v>
      </c>
      <c r="K469" s="13">
        <f t="shared" si="38"/>
        <v>3.6836807222104557</v>
      </c>
      <c r="L469" s="13">
        <f t="shared" si="40"/>
        <v>1316.0478619658547</v>
      </c>
      <c r="M469" s="3"/>
      <c r="N469" s="3"/>
      <c r="O469" s="3"/>
      <c r="P469" s="3"/>
      <c r="Q469" s="3"/>
      <c r="R469" s="3"/>
      <c r="S469" s="3"/>
    </row>
    <row r="470" spans="5:19" x14ac:dyDescent="0.3">
      <c r="E470" s="4">
        <f t="shared" si="39"/>
        <v>2214</v>
      </c>
      <c r="F470" s="5">
        <f>F469*SUM(econlow!Z260:AB260)/SUM(econlow!Z259:AB259)</f>
        <v>30937.627655162396</v>
      </c>
      <c r="G470" s="13">
        <f t="shared" si="38"/>
        <v>312.51710941081632</v>
      </c>
      <c r="H470" s="13">
        <f t="shared" si="38"/>
        <v>375.37497736372273</v>
      </c>
      <c r="I470" s="13">
        <f t="shared" si="38"/>
        <v>291.39334848079898</v>
      </c>
      <c r="J470" s="13">
        <f t="shared" si="38"/>
        <v>62.639385538335183</v>
      </c>
      <c r="K470" s="13">
        <f t="shared" si="38"/>
        <v>3.6859032089668249</v>
      </c>
      <c r="L470" s="13">
        <f t="shared" si="40"/>
        <v>1320.6107240026402</v>
      </c>
      <c r="M470" s="3"/>
      <c r="N470" s="3"/>
      <c r="O470" s="3"/>
      <c r="P470" s="3"/>
      <c r="Q470" s="3"/>
      <c r="R470" s="3"/>
      <c r="S470" s="3"/>
    </row>
    <row r="471" spans="5:19" x14ac:dyDescent="0.3">
      <c r="E471" s="4">
        <f t="shared" si="39"/>
        <v>2215</v>
      </c>
      <c r="F471" s="5">
        <f>F470*SUM(econlow!Z261:AB261)/SUM(econlow!Z260:AB260)</f>
        <v>30955.03614962822</v>
      </c>
      <c r="G471" s="13">
        <f t="shared" ref="G471:K486" si="41">G470*(1-G$5)+G$4*$F470*$L$4/1000</f>
        <v>314.4053214273286</v>
      </c>
      <c r="H471" s="13">
        <f t="shared" si="41"/>
        <v>377.24725114135435</v>
      </c>
      <c r="I471" s="13">
        <f t="shared" si="41"/>
        <v>292.1299939907546</v>
      </c>
      <c r="J471" s="13">
        <f t="shared" si="41"/>
        <v>62.692171326498951</v>
      </c>
      <c r="K471" s="13">
        <f t="shared" si="41"/>
        <v>3.6880840869040679</v>
      </c>
      <c r="L471" s="13">
        <f t="shared" si="40"/>
        <v>1325.1628219728407</v>
      </c>
      <c r="M471" s="3"/>
      <c r="N471" s="3"/>
      <c r="O471" s="3"/>
      <c r="P471" s="3"/>
      <c r="Q471" s="3"/>
      <c r="R471" s="3"/>
      <c r="S471" s="3"/>
    </row>
    <row r="472" spans="5:19" x14ac:dyDescent="0.3">
      <c r="E472" s="4">
        <f t="shared" si="39"/>
        <v>2216</v>
      </c>
      <c r="F472" s="5">
        <f>F471*SUM(econlow!Z262:AB262)/SUM(econlow!Z261:AB261)</f>
        <v>30972.11937320606</v>
      </c>
      <c r="G472" s="13">
        <f t="shared" si="41"/>
        <v>316.29459593411343</v>
      </c>
      <c r="H472" s="13">
        <f t="shared" si="41"/>
        <v>379.11600883826304</v>
      </c>
      <c r="I472" s="13">
        <f t="shared" si="41"/>
        <v>292.85936715164712</v>
      </c>
      <c r="J472" s="13">
        <f t="shared" si="41"/>
        <v>62.743984879059944</v>
      </c>
      <c r="K472" s="13">
        <f t="shared" si="41"/>
        <v>3.6902241564477594</v>
      </c>
      <c r="L472" s="13">
        <f t="shared" si="40"/>
        <v>1329.7041809595314</v>
      </c>
      <c r="M472" s="3"/>
      <c r="N472" s="3"/>
      <c r="O472" s="3"/>
      <c r="P472" s="3"/>
      <c r="Q472" s="3"/>
      <c r="R472" s="3"/>
      <c r="S472" s="3"/>
    </row>
    <row r="473" spans="5:19" x14ac:dyDescent="0.3">
      <c r="E473" s="4">
        <f t="shared" si="39"/>
        <v>2217</v>
      </c>
      <c r="F473" s="5">
        <f>F472*SUM(econlow!Z263:AB263)/SUM(econlow!Z262:AB262)</f>
        <v>30988.883606828458</v>
      </c>
      <c r="G473" s="13">
        <f t="shared" si="41"/>
        <v>318.18491307895698</v>
      </c>
      <c r="H473" s="13">
        <f t="shared" si="41"/>
        <v>380.98122958542461</v>
      </c>
      <c r="I473" s="13">
        <f t="shared" si="41"/>
        <v>293.58151671043692</v>
      </c>
      <c r="J473" s="13">
        <f t="shared" si="41"/>
        <v>62.794843559447301</v>
      </c>
      <c r="K473" s="13">
        <f t="shared" si="41"/>
        <v>3.6923242035158803</v>
      </c>
      <c r="L473" s="13">
        <f t="shared" si="40"/>
        <v>1334.2348271377818</v>
      </c>
      <c r="M473" s="3"/>
      <c r="N473" s="3"/>
      <c r="O473" s="3"/>
      <c r="P473" s="3"/>
      <c r="Q473" s="3"/>
      <c r="R473" s="3"/>
      <c r="S473" s="3"/>
    </row>
    <row r="474" spans="5:19" x14ac:dyDescent="0.3">
      <c r="E474" s="4">
        <f t="shared" si="39"/>
        <v>2218</v>
      </c>
      <c r="F474" s="5">
        <f>F473*SUM(econlow!Z264:AB264)/SUM(econlow!Z263:AB263)</f>
        <v>31005.335014418499</v>
      </c>
      <c r="G474" s="13">
        <f t="shared" si="41"/>
        <v>320.07625339298875</v>
      </c>
      <c r="H474" s="13">
        <f t="shared" si="41"/>
        <v>382.84289316098511</v>
      </c>
      <c r="I474" s="13">
        <f t="shared" si="41"/>
        <v>294.29649170338678</v>
      </c>
      <c r="J474" s="13">
        <f t="shared" si="41"/>
        <v>62.844764476370706</v>
      </c>
      <c r="K474" s="13">
        <f t="shared" si="41"/>
        <v>3.6943849996712448</v>
      </c>
      <c r="L474" s="13">
        <f t="shared" si="40"/>
        <v>1338.7547877334025</v>
      </c>
      <c r="M474" s="3"/>
      <c r="N474" s="3"/>
      <c r="O474" s="3"/>
      <c r="P474" s="3"/>
      <c r="Q474" s="3"/>
      <c r="R474" s="3"/>
      <c r="S474" s="3"/>
    </row>
    <row r="475" spans="5:19" x14ac:dyDescent="0.3">
      <c r="E475" s="4">
        <f t="shared" si="39"/>
        <v>2219</v>
      </c>
      <c r="F475" s="5">
        <f>F474*SUM(econlow!Z265:AB265)/SUM(econlow!Z264:AB264)</f>
        <v>31021.479644237694</v>
      </c>
      <c r="G475" s="13">
        <f t="shared" si="41"/>
        <v>321.96859778354013</v>
      </c>
      <c r="H475" s="13">
        <f t="shared" si="41"/>
        <v>384.70097997749355</v>
      </c>
      <c r="I475" s="13">
        <f t="shared" si="41"/>
        <v>295.00434143460001</v>
      </c>
      <c r="J475" s="13">
        <f t="shared" si="41"/>
        <v>62.893764484638204</v>
      </c>
      <c r="K475" s="13">
        <f t="shared" si="41"/>
        <v>3.6964073022764143</v>
      </c>
      <c r="L475" s="13">
        <f t="shared" si="40"/>
        <v>1343.2640909825484</v>
      </c>
      <c r="M475" s="3"/>
      <c r="N475" s="3"/>
      <c r="O475" s="3"/>
      <c r="P475" s="3"/>
      <c r="Q475" s="3"/>
      <c r="R475" s="3"/>
      <c r="S475" s="3"/>
    </row>
    <row r="476" spans="5:19" x14ac:dyDescent="0.3">
      <c r="E476" s="4">
        <f t="shared" si="39"/>
        <v>2220</v>
      </c>
      <c r="F476" s="5">
        <f>F475*SUM(econlow!Z266:AB266)/SUM(econlow!Z265:AB265)</f>
        <v>31037.323430248613</v>
      </c>
      <c r="G476" s="13">
        <f t="shared" si="41"/>
        <v>323.86192752708513</v>
      </c>
      <c r="H476" s="13">
        <f t="shared" si="41"/>
        <v>386.55547106929652</v>
      </c>
      <c r="I476" s="13">
        <f t="shared" si="41"/>
        <v>295.705115455049</v>
      </c>
      <c r="J476" s="13">
        <f t="shared" si="41"/>
        <v>62.941860186085492</v>
      </c>
      <c r="K476" s="13">
        <f t="shared" si="41"/>
        <v>3.6983918546509429</v>
      </c>
      <c r="L476" s="13">
        <f t="shared" si="40"/>
        <v>1347.7627660921671</v>
      </c>
      <c r="M476" s="3"/>
      <c r="N476" s="3"/>
      <c r="O476" s="3"/>
      <c r="P476" s="3"/>
      <c r="Q476" s="3"/>
      <c r="R476" s="3"/>
      <c r="S476" s="3"/>
    </row>
    <row r="477" spans="5:19" x14ac:dyDescent="0.3">
      <c r="E477" s="4">
        <f t="shared" si="39"/>
        <v>2221</v>
      </c>
      <c r="F477" s="5">
        <f>F476*SUM(econlow!Z267:AB267)/SUM(econlow!Z266:AB266)</f>
        <v>31052.872193491468</v>
      </c>
      <c r="G477" s="13">
        <f t="shared" si="41"/>
        <v>325.7562242622646</v>
      </c>
      <c r="H477" s="13">
        <f t="shared" si="41"/>
        <v>388.40634808009537</v>
      </c>
      <c r="I477" s="13">
        <f t="shared" si="41"/>
        <v>296.3988635420896</v>
      </c>
      <c r="J477" s="13">
        <f t="shared" si="41"/>
        <v>62.989067930612052</v>
      </c>
      <c r="K477" s="13">
        <f t="shared" si="41"/>
        <v>3.7003393862307226</v>
      </c>
      <c r="L477" s="13">
        <f t="shared" si="40"/>
        <v>1352.2508432012924</v>
      </c>
      <c r="M477" s="3"/>
      <c r="N477" s="3"/>
      <c r="O477" s="3"/>
      <c r="P477" s="3"/>
      <c r="Q477" s="3"/>
      <c r="R477" s="3"/>
      <c r="S477" s="3"/>
    </row>
    <row r="478" spans="5:19" x14ac:dyDescent="0.3">
      <c r="E478" s="4">
        <f t="shared" si="39"/>
        <v>2222</v>
      </c>
      <c r="F478" s="5">
        <f>F477*SUM(econlow!Z268:AB268)/SUM(econlow!Z267:AB267)</f>
        <v>31068.131643473243</v>
      </c>
      <c r="G478" s="13">
        <f t="shared" si="41"/>
        <v>327.65146998299412</v>
      </c>
      <c r="H478" s="13">
        <f t="shared" si="41"/>
        <v>390.2535932506666</v>
      </c>
      <c r="I478" s="13">
        <f t="shared" si="41"/>
        <v>297.08563567945794</v>
      </c>
      <c r="J478" s="13">
        <f t="shared" si="41"/>
        <v>63.035403817319711</v>
      </c>
      <c r="K478" s="13">
        <f t="shared" si="41"/>
        <v>3.7022506127292583</v>
      </c>
      <c r="L478" s="13">
        <f t="shared" si="40"/>
        <v>1356.7283533431678</v>
      </c>
      <c r="M478" s="3"/>
      <c r="N478" s="3"/>
      <c r="O478" s="3"/>
      <c r="P478" s="3"/>
      <c r="Q478" s="3"/>
      <c r="R478" s="3"/>
      <c r="S478" s="3"/>
    </row>
    <row r="479" spans="5:19" x14ac:dyDescent="0.3">
      <c r="E479" s="4">
        <f t="shared" si="39"/>
        <v>2223</v>
      </c>
      <c r="F479" s="5">
        <f>F478*SUM(econlow!Z269:AB269)/SUM(econlow!Z268:AB268)</f>
        <v>31083.10737956754</v>
      </c>
      <c r="G479" s="13">
        <f t="shared" si="41"/>
        <v>329.54764703165682</v>
      </c>
      <c r="H479" s="13">
        <f t="shared" si="41"/>
        <v>392.09718940674679</v>
      </c>
      <c r="I479" s="13">
        <f t="shared" si="41"/>
        <v>297.76548203774388</v>
      </c>
      <c r="J479" s="13">
        <f t="shared" si="41"/>
        <v>63.080883695749137</v>
      </c>
      <c r="K479" s="13">
        <f t="shared" si="41"/>
        <v>3.7041262363007066</v>
      </c>
      <c r="L479" s="13">
        <f t="shared" si="40"/>
        <v>1361.1953284081974</v>
      </c>
      <c r="M479" s="3"/>
      <c r="N479" s="3"/>
      <c r="O479" s="3"/>
      <c r="P479" s="3"/>
      <c r="Q479" s="3"/>
      <c r="R479" s="3"/>
      <c r="S479" s="3"/>
    </row>
    <row r="480" spans="5:19" x14ac:dyDescent="0.3">
      <c r="E480" s="4">
        <f t="shared" si="39"/>
        <v>2224</v>
      </c>
      <c r="F480" s="5">
        <f>F479*SUM(econlow!Z270:AB270)/SUM(econlow!Z269:AB269)</f>
        <v>31097.804892424196</v>
      </c>
      <c r="G480" s="13">
        <f t="shared" si="41"/>
        <v>331.44473809238161</v>
      </c>
      <c r="H480" s="13">
        <f t="shared" si="41"/>
        <v>393.93711994708229</v>
      </c>
      <c r="I480" s="13">
        <f t="shared" si="41"/>
        <v>298.43845295533731</v>
      </c>
      <c r="J480" s="13">
        <f t="shared" si="41"/>
        <v>63.125523167210055</v>
      </c>
      <c r="K480" s="13">
        <f t="shared" si="41"/>
        <v>3.7059669457044797</v>
      </c>
      <c r="L480" s="13">
        <f t="shared" si="40"/>
        <v>1365.6518011077155</v>
      </c>
      <c r="M480" s="3"/>
      <c r="N480" s="3"/>
      <c r="O480" s="3"/>
      <c r="P480" s="3"/>
      <c r="Q480" s="3"/>
      <c r="R480" s="3"/>
      <c r="S480" s="3"/>
    </row>
    <row r="481" spans="5:19" x14ac:dyDescent="0.3">
      <c r="E481" s="4">
        <f t="shared" si="39"/>
        <v>2225</v>
      </c>
      <c r="F481" s="5">
        <f>F480*SUM(econlow!Z271:AB271)/SUM(econlow!Z270:AB270)</f>
        <v>31112.22956538753</v>
      </c>
      <c r="G481" s="13">
        <f t="shared" si="41"/>
        <v>333.34272618440752</v>
      </c>
      <c r="H481" s="13">
        <f t="shared" si="41"/>
        <v>395.77336883164401</v>
      </c>
      <c r="I481" s="13">
        <f t="shared" si="41"/>
        <v>299.10459891984141</v>
      </c>
      <c r="J481" s="13">
        <f t="shared" si="41"/>
        <v>63.169337586200875</v>
      </c>
      <c r="K481" s="13">
        <f t="shared" si="41"/>
        <v>3.7077734164712663</v>
      </c>
      <c r="L481" s="13">
        <f t="shared" si="40"/>
        <v>1370.0978049385653</v>
      </c>
      <c r="M481" s="3"/>
      <c r="N481" s="3"/>
      <c r="O481" s="3"/>
      <c r="P481" s="3"/>
      <c r="Q481" s="3"/>
      <c r="R481" s="3"/>
      <c r="S481" s="3"/>
    </row>
    <row r="482" spans="5:19" x14ac:dyDescent="0.3">
      <c r="E482" s="4">
        <f t="shared" si="39"/>
        <v>2226</v>
      </c>
      <c r="F482" s="5">
        <f>F481*SUM(econlow!Z272:AB272)/SUM(econlow!Z271:AB271)</f>
        <v>31126.386675921352</v>
      </c>
      <c r="G482" s="13">
        <f t="shared" si="41"/>
        <v>335.24159465553447</v>
      </c>
      <c r="H482" s="13">
        <f t="shared" si="41"/>
        <v>397.6059205700077</v>
      </c>
      <c r="I482" s="13">
        <f t="shared" si="41"/>
        <v>299.76397054994919</v>
      </c>
      <c r="J482" s="13">
        <f t="shared" si="41"/>
        <v>63.212342061913716</v>
      </c>
      <c r="K482" s="13">
        <f t="shared" si="41"/>
        <v>3.7095463110703117</v>
      </c>
      <c r="L482" s="13">
        <f t="shared" si="40"/>
        <v>1374.5333741484751</v>
      </c>
      <c r="M482" s="3"/>
      <c r="N482" s="3"/>
      <c r="O482" s="3"/>
      <c r="P482" s="3"/>
      <c r="Q482" s="3"/>
      <c r="R482" s="3"/>
      <c r="S482" s="3"/>
    </row>
    <row r="483" spans="5:19" x14ac:dyDescent="0.3">
      <c r="E483" s="4">
        <f t="shared" si="39"/>
        <v>2227</v>
      </c>
      <c r="F483" s="5">
        <f>F482*SUM(econlow!Z273:AB273)/SUM(econlow!Z272:AB272)</f>
        <v>31140.281397040158</v>
      </c>
      <c r="G483" s="13">
        <f t="shared" si="41"/>
        <v>337.1413271756611</v>
      </c>
      <c r="H483" s="13">
        <f t="shared" si="41"/>
        <v>399.43476020990022</v>
      </c>
      <c r="I483" s="13">
        <f t="shared" si="41"/>
        <v>300.41661857777666</v>
      </c>
      <c r="J483" s="13">
        <f t="shared" si="41"/>
        <v>63.254551459820668</v>
      </c>
      <c r="K483" s="13">
        <f t="shared" si="41"/>
        <v>3.7112862790777768</v>
      </c>
      <c r="L483" s="13">
        <f t="shared" si="40"/>
        <v>1378.9585437022365</v>
      </c>
      <c r="M483" s="3"/>
      <c r="N483" s="3"/>
      <c r="O483" s="3"/>
      <c r="P483" s="3"/>
      <c r="Q483" s="3"/>
      <c r="R483" s="3"/>
      <c r="S483" s="3"/>
    </row>
    <row r="484" spans="5:19" x14ac:dyDescent="0.3">
      <c r="E484" s="4">
        <f t="shared" si="39"/>
        <v>2228</v>
      </c>
      <c r="F484" s="5">
        <f>F483*SUM(econlow!Z274:AB274)/SUM(econlow!Z273:AB273)</f>
        <v>31153.918798745071</v>
      </c>
      <c r="G484" s="13">
        <f t="shared" si="41"/>
        <v>339.04190773041006</v>
      </c>
      <c r="H484" s="13">
        <f t="shared" si="41"/>
        <v>401.25987332591177</v>
      </c>
      <c r="I484" s="13">
        <f t="shared" si="41"/>
        <v>301.06259383164871</v>
      </c>
      <c r="J484" s="13">
        <f t="shared" si="41"/>
        <v>63.295980403337481</v>
      </c>
      <c r="K484" s="13">
        <f t="shared" si="41"/>
        <v>3.71299395734605</v>
      </c>
      <c r="L484" s="13">
        <f t="shared" si="40"/>
        <v>1383.3733492486542</v>
      </c>
      <c r="M484" s="3"/>
      <c r="N484" s="3"/>
      <c r="O484" s="3"/>
      <c r="P484" s="3"/>
      <c r="Q484" s="3"/>
      <c r="R484" s="3"/>
      <c r="S484" s="3"/>
    </row>
    <row r="485" spans="5:19" x14ac:dyDescent="0.3">
      <c r="E485" s="4">
        <f t="shared" si="39"/>
        <v>2229</v>
      </c>
      <c r="F485" s="5">
        <f>F484*SUM(econlow!Z275:AB275)/SUM(econlow!Z274:AB274)</f>
        <v>31167.303849463548</v>
      </c>
      <c r="G485" s="13">
        <f t="shared" si="41"/>
        <v>340.9433206148405</v>
      </c>
      <c r="H485" s="13">
        <f t="shared" si="41"/>
        <v>403.08124600837363</v>
      </c>
      <c r="I485" s="13">
        <f t="shared" si="41"/>
        <v>301.70194721933143</v>
      </c>
      <c r="J485" s="13">
        <f t="shared" si="41"/>
        <v>63.336643275560697</v>
      </c>
      <c r="K485" s="13">
        <f t="shared" si="41"/>
        <v>3.7146699701738521</v>
      </c>
      <c r="L485" s="13">
        <f t="shared" si="40"/>
        <v>1387.77782708828</v>
      </c>
      <c r="M485" s="3"/>
      <c r="N485" s="3"/>
      <c r="O485" s="3"/>
      <c r="P485" s="3"/>
      <c r="Q485" s="3"/>
      <c r="R485" s="3"/>
      <c r="S485" s="3"/>
    </row>
    <row r="486" spans="5:19" x14ac:dyDescent="0.3">
      <c r="E486" s="4">
        <f t="shared" si="39"/>
        <v>2230</v>
      </c>
      <c r="F486" s="5">
        <f>F485*SUM(econlow!Z276:AB276)/SUM(econlow!Z275:AB275)</f>
        <v>31180.4414174917</v>
      </c>
      <c r="G486" s="13">
        <f t="shared" si="41"/>
        <v>342.84555042724907</v>
      </c>
      <c r="H486" s="13">
        <f t="shared" si="41"/>
        <v>404.89886485240203</v>
      </c>
      <c r="I486" s="13">
        <f t="shared" si="41"/>
        <v>302.3347297117059</v>
      </c>
      <c r="J486" s="13">
        <f t="shared" si="41"/>
        <v>63.376554221074514</v>
      </c>
      <c r="K486" s="13">
        <f t="shared" si="41"/>
        <v>3.7163149294770035</v>
      </c>
      <c r="L486" s="13">
        <f t="shared" si="40"/>
        <v>1392.1720141419084</v>
      </c>
      <c r="M486" s="3"/>
      <c r="N486" s="3"/>
      <c r="O486" s="3"/>
      <c r="P486" s="3"/>
      <c r="Q486" s="3"/>
      <c r="R486" s="3"/>
      <c r="S486" s="3"/>
    </row>
    <row r="487" spans="5:19" x14ac:dyDescent="0.3">
      <c r="E487" s="4">
        <f t="shared" si="39"/>
        <v>2231</v>
      </c>
      <c r="F487" s="5">
        <f>F486*SUM(econlow!Z277:AB277)/SUM(econlow!Z276:AB276)</f>
        <v>31193.336272437962</v>
      </c>
      <c r="G487" s="13">
        <f t="shared" ref="G487:K502" si="42">G486*(1-G$5)+G$4*$F486*$L$4/1000</f>
        <v>344.74858206305839</v>
      </c>
      <c r="H487" s="13">
        <f t="shared" si="42"/>
        <v>406.71271694710742</v>
      </c>
      <c r="I487" s="13">
        <f t="shared" si="42"/>
        <v>302.96099232687794</v>
      </c>
      <c r="J487" s="13">
        <f t="shared" si="42"/>
        <v>63.415727147823766</v>
      </c>
      <c r="K487" s="13">
        <f t="shared" si="42"/>
        <v>3.7179294349597134</v>
      </c>
      <c r="L487" s="13">
        <f t="shared" si="40"/>
        <v>1396.5559479198273</v>
      </c>
      <c r="M487" s="3"/>
      <c r="N487" s="3"/>
      <c r="O487" s="3"/>
      <c r="P487" s="3"/>
      <c r="Q487" s="3"/>
      <c r="R487" s="3"/>
      <c r="S487" s="3"/>
    </row>
    <row r="488" spans="5:19" x14ac:dyDescent="0.3">
      <c r="E488" s="4">
        <f t="shared" si="39"/>
        <v>2232</v>
      </c>
      <c r="F488" s="5">
        <f>F487*SUM(econlow!Z278:AB278)/SUM(econlow!Z277:AB277)</f>
        <v>31205.993086668062</v>
      </c>
      <c r="G488" s="13">
        <f t="shared" si="42"/>
        <v>346.65240070879406</v>
      </c>
      <c r="H488" s="13">
        <f t="shared" si="42"/>
        <v>408.52278986496913</v>
      </c>
      <c r="I488" s="13">
        <f t="shared" si="42"/>
        <v>303.58078611471768</v>
      </c>
      <c r="J488" s="13">
        <f t="shared" si="42"/>
        <v>63.454175729049325</v>
      </c>
      <c r="K488" s="13">
        <f t="shared" si="42"/>
        <v>3.7195140742862489</v>
      </c>
      <c r="L488" s="13">
        <f t="shared" si="40"/>
        <v>1400.9296664918163</v>
      </c>
      <c r="M488" s="3"/>
      <c r="N488" s="3"/>
      <c r="O488" s="3"/>
      <c r="P488" s="3"/>
      <c r="Q488" s="3"/>
      <c r="R488" s="3"/>
      <c r="S488" s="3"/>
    </row>
    <row r="489" spans="5:19" x14ac:dyDescent="0.3">
      <c r="E489" s="4">
        <f t="shared" si="39"/>
        <v>2233</v>
      </c>
      <c r="F489" s="5">
        <f>F488*SUM(econlow!Z279:AB279)/SUM(econlow!Z278:AB278)</f>
        <v>31218.416436748812</v>
      </c>
      <c r="G489" s="13">
        <f t="shared" si="42"/>
        <v>348.55699183614939</v>
      </c>
      <c r="H489" s="13">
        <f t="shared" si="42"/>
        <v>410.3290716513747</v>
      </c>
      <c r="I489" s="13">
        <f t="shared" si="42"/>
        <v>304.19416214182422</v>
      </c>
      <c r="J489" s="13">
        <f t="shared" si="42"/>
        <v>63.491913405282531</v>
      </c>
      <c r="K489" s="13">
        <f t="shared" si="42"/>
        <v>3.7210694232529002</v>
      </c>
      <c r="L489" s="13">
        <f t="shared" si="40"/>
        <v>1405.2932084578836</v>
      </c>
      <c r="M489" s="3"/>
      <c r="N489" s="3"/>
      <c r="O489" s="3"/>
      <c r="P489" s="3"/>
      <c r="Q489" s="3"/>
      <c r="R489" s="3"/>
      <c r="S489" s="3"/>
    </row>
    <row r="490" spans="5:19" x14ac:dyDescent="0.3">
      <c r="E490" s="4">
        <f t="shared" si="39"/>
        <v>2234</v>
      </c>
      <c r="F490" s="5">
        <f>F489*SUM(econlow!Z280:AB280)/SUM(econlow!Z279:AB279)</f>
        <v>31230.610804891363</v>
      </c>
      <c r="G490" s="13">
        <f t="shared" si="42"/>
        <v>350.46234119613877</v>
      </c>
      <c r="H490" s="13">
        <f t="shared" si="42"/>
        <v>412.1315508143237</v>
      </c>
      <c r="I490" s="13">
        <f t="shared" si="42"/>
        <v>304.80117147690868</v>
      </c>
      <c r="J490" s="13">
        <f t="shared" si="42"/>
        <v>63.528953386395152</v>
      </c>
      <c r="K490" s="13">
        <f t="shared" si="42"/>
        <v>3.7225960459600622</v>
      </c>
      <c r="L490" s="13">
        <f t="shared" si="40"/>
        <v>1409.6466129197263</v>
      </c>
      <c r="M490" s="3"/>
      <c r="N490" s="3"/>
      <c r="O490" s="3"/>
      <c r="P490" s="3"/>
      <c r="Q490" s="3"/>
      <c r="R490" s="3"/>
      <c r="S490" s="3"/>
    </row>
    <row r="491" spans="5:19" x14ac:dyDescent="0.3">
      <c r="E491" s="4">
        <f t="shared" si="39"/>
        <v>2235</v>
      </c>
      <c r="F491" s="5">
        <f>F490*SUM(econlow!Z281:AB281)/SUM(econlow!Z280:AB280)</f>
        <v>31242.58058039207</v>
      </c>
      <c r="G491" s="13">
        <f t="shared" si="42"/>
        <v>352.36843481333869</v>
      </c>
      <c r="H491" s="13">
        <f t="shared" si="42"/>
        <v>413.93021631429542</v>
      </c>
      <c r="I491" s="13">
        <f t="shared" si="42"/>
        <v>305.40186517659021</v>
      </c>
      <c r="J491" s="13">
        <f t="shared" si="42"/>
        <v>63.565308653701628</v>
      </c>
      <c r="K491" s="13">
        <f t="shared" si="42"/>
        <v>3.7240944949843682</v>
      </c>
      <c r="L491" s="13">
        <f t="shared" si="40"/>
        <v>1413.9899194529103</v>
      </c>
      <c r="M491" s="3"/>
      <c r="N491" s="3"/>
      <c r="O491" s="3"/>
      <c r="P491" s="3"/>
      <c r="Q491" s="3"/>
      <c r="R491" s="3"/>
      <c r="S491" s="3"/>
    </row>
    <row r="492" spans="5:19" x14ac:dyDescent="0.3">
      <c r="E492" s="4">
        <f t="shared" si="39"/>
        <v>2236</v>
      </c>
      <c r="F492" s="5">
        <f>F491*SUM(econlow!Z282:AB282)/SUM(econlow!Z281:AB281)</f>
        <v>31254.330061070312</v>
      </c>
      <c r="G492" s="13">
        <f t="shared" si="42"/>
        <v>354.27525898021707</v>
      </c>
      <c r="H492" s="13">
        <f t="shared" si="42"/>
        <v>415.72505755427983</v>
      </c>
      <c r="I492" s="13">
        <f t="shared" si="42"/>
        <v>305.99629427159937</v>
      </c>
      <c r="J492" s="13">
        <f t="shared" si="42"/>
        <v>63.600991962110356</v>
      </c>
      <c r="K492" s="13">
        <f t="shared" si="42"/>
        <v>3.7255653115507394</v>
      </c>
      <c r="L492" s="13">
        <f t="shared" si="40"/>
        <v>1418.3231680797574</v>
      </c>
      <c r="M492" s="3"/>
      <c r="N492" s="3"/>
      <c r="O492" s="3"/>
      <c r="P492" s="3"/>
      <c r="Q492" s="3"/>
      <c r="R492" s="3"/>
      <c r="S492" s="3"/>
    </row>
    <row r="493" spans="5:19" x14ac:dyDescent="0.3">
      <c r="E493" s="4">
        <f t="shared" si="39"/>
        <v>2237</v>
      </c>
      <c r="F493" s="5">
        <f>F492*SUM(econlow!Z283:AB283)/SUM(econlow!Z282:AB282)</f>
        <v>31265.86345470314</v>
      </c>
      <c r="G493" s="13">
        <f t="shared" si="42"/>
        <v>356.18280025155002</v>
      </c>
      <c r="H493" s="13">
        <f t="shared" si="42"/>
        <v>417.51606436997065</v>
      </c>
      <c r="I493" s="13">
        <f t="shared" si="42"/>
        <v>306.58450975338275</v>
      </c>
      <c r="J493" s="13">
        <f t="shared" si="42"/>
        <v>63.636015842320802</v>
      </c>
      <c r="K493" s="13">
        <f t="shared" si="42"/>
        <v>3.7270090257042421</v>
      </c>
      <c r="L493" s="13">
        <f t="shared" si="40"/>
        <v>1422.6463992429285</v>
      </c>
      <c r="M493" s="3"/>
      <c r="N493" s="3"/>
      <c r="O493" s="3"/>
      <c r="P493" s="3"/>
      <c r="Q493" s="3"/>
      <c r="R493" s="3"/>
      <c r="S493" s="3"/>
    </row>
    <row r="494" spans="5:19" x14ac:dyDescent="0.3">
      <c r="E494" s="4">
        <f t="shared" si="39"/>
        <v>2238</v>
      </c>
      <c r="F494" s="5">
        <f>F493*SUM(econlow!Z284:AB284)/SUM(econlow!Z283:AB283)</f>
        <v>31277.184880454559</v>
      </c>
      <c r="G494" s="13">
        <f t="shared" si="42"/>
        <v>358.09104543892624</v>
      </c>
      <c r="H494" s="13">
        <f t="shared" si="42"/>
        <v>419.30322702012035</v>
      </c>
      <c r="I494" s="13">
        <f t="shared" si="42"/>
        <v>307.16656256110252</v>
      </c>
      <c r="J494" s="13">
        <f t="shared" si="42"/>
        <v>63.670392603063505</v>
      </c>
      <c r="K494" s="13">
        <f t="shared" si="42"/>
        <v>3.7284261564816781</v>
      </c>
      <c r="L494" s="13">
        <f t="shared" si="40"/>
        <v>1426.9596537796942</v>
      </c>
      <c r="M494" s="3"/>
      <c r="N494" s="3"/>
      <c r="O494" s="3"/>
      <c r="P494" s="3"/>
      <c r="Q494" s="3"/>
      <c r="R494" s="3"/>
      <c r="S494" s="3"/>
    </row>
    <row r="495" spans="5:19" x14ac:dyDescent="0.3">
      <c r="E495" s="4">
        <f t="shared" si="39"/>
        <v>2239</v>
      </c>
      <c r="F495" s="5">
        <f>F494*SUM(econlow!Z285:AB285)/SUM(econlow!Z284:AB284)</f>
        <v>31288.29837030057</v>
      </c>
      <c r="G495" s="13">
        <f t="shared" si="42"/>
        <v>359.99998160533897</v>
      </c>
      <c r="H495" s="13">
        <f t="shared" si="42"/>
        <v>421.08653617705585</v>
      </c>
      <c r="I495" s="13">
        <f t="shared" si="42"/>
        <v>307.74250356902564</v>
      </c>
      <c r="J495" s="13">
        <f t="shared" si="42"/>
        <v>63.704134333379891</v>
      </c>
      <c r="K495" s="13">
        <f t="shared" si="42"/>
        <v>3.7298172120827626</v>
      </c>
      <c r="L495" s="13">
        <f t="shared" si="40"/>
        <v>1431.2629728968832</v>
      </c>
      <c r="M495" s="3"/>
      <c r="N495" s="3"/>
      <c r="O495" s="3"/>
      <c r="P495" s="3"/>
      <c r="Q495" s="3"/>
      <c r="R495" s="3"/>
      <c r="S495" s="3"/>
    </row>
    <row r="496" spans="5:19" x14ac:dyDescent="0.3">
      <c r="E496" s="4">
        <f t="shared" si="39"/>
        <v>2240</v>
      </c>
      <c r="F496" s="5">
        <f>F495*SUM(econlow!Z286:AB286)/SUM(econlow!Z285:AB285)</f>
        <v>31299.207870447546</v>
      </c>
      <c r="G496" s="13">
        <f t="shared" si="42"/>
        <v>361.90959605986438</v>
      </c>
      <c r="H496" s="13">
        <f t="shared" si="42"/>
        <v>422.86598291735396</v>
      </c>
      <c r="I496" s="13">
        <f t="shared" si="42"/>
        <v>308.31238357429612</v>
      </c>
      <c r="J496" s="13">
        <f t="shared" si="42"/>
        <v>63.737252904939076</v>
      </c>
      <c r="K496" s="13">
        <f t="shared" si="42"/>
        <v>3.7311826900408525</v>
      </c>
      <c r="L496" s="13">
        <f t="shared" si="40"/>
        <v>1435.5563981464945</v>
      </c>
      <c r="M496" s="3"/>
      <c r="N496" s="3"/>
      <c r="O496" s="3"/>
      <c r="P496" s="3"/>
      <c r="Q496" s="3"/>
      <c r="R496" s="3"/>
      <c r="S496" s="3"/>
    </row>
    <row r="497" spans="5:19" x14ac:dyDescent="0.3">
      <c r="E497" s="4">
        <f t="shared" si="39"/>
        <v>2241</v>
      </c>
      <c r="F497" s="5">
        <f>F496*SUM(econlow!Z287:AB287)/SUM(econlow!Z286:AB286)</f>
        <v>31309.91724274449</v>
      </c>
      <c r="G497" s="13">
        <f t="shared" si="42"/>
        <v>363.81987635242689</v>
      </c>
      <c r="H497" s="13">
        <f t="shared" si="42"/>
        <v>424.64155871267599</v>
      </c>
      <c r="I497" s="13">
        <f t="shared" si="42"/>
        <v>308.87625328508483</v>
      </c>
      <c r="J497" s="13">
        <f t="shared" si="42"/>
        <v>63.769759974388798</v>
      </c>
      <c r="K497" s="13">
        <f t="shared" si="42"/>
        <v>3.7325230773930875</v>
      </c>
      <c r="L497" s="13">
        <f t="shared" si="40"/>
        <v>1439.8399714019697</v>
      </c>
      <c r="M497" s="3"/>
      <c r="N497" s="3"/>
      <c r="O497" s="3"/>
      <c r="P497" s="3"/>
      <c r="Q497" s="3"/>
      <c r="R497" s="3"/>
      <c r="S497" s="3"/>
    </row>
    <row r="498" spans="5:19" x14ac:dyDescent="0.3">
      <c r="E498" s="4">
        <f t="shared" si="39"/>
        <v>2242</v>
      </c>
      <c r="F498" s="5">
        <f>F497*SUM(econlow!Z288:AB288)/SUM(econlow!Z287:AB287)</f>
        <v>31320.430266087984</v>
      </c>
      <c r="G498" s="13">
        <f t="shared" si="42"/>
        <v>365.73081026865071</v>
      </c>
      <c r="H498" s="13">
        <f t="shared" si="42"/>
        <v>426.41325542075992</v>
      </c>
      <c r="I498" s="13">
        <f t="shared" si="42"/>
        <v>309.4341633091102</v>
      </c>
      <c r="J498" s="13">
        <f t="shared" si="42"/>
        <v>63.801666985737818</v>
      </c>
      <c r="K498" s="13">
        <f t="shared" si="42"/>
        <v>3.7338388508498905</v>
      </c>
      <c r="L498" s="13">
        <f t="shared" si="40"/>
        <v>1444.1137348351085</v>
      </c>
      <c r="M498" s="3"/>
      <c r="N498" s="3"/>
      <c r="O498" s="3"/>
      <c r="P498" s="3"/>
      <c r="Q498" s="3"/>
      <c r="R498" s="3"/>
      <c r="S498" s="3"/>
    </row>
    <row r="499" spans="5:19" x14ac:dyDescent="0.3">
      <c r="E499" s="4">
        <f t="shared" si="39"/>
        <v>2243</v>
      </c>
      <c r="F499" s="5">
        <f>F498*SUM(econlow!Z289:AB289)/SUM(econlow!Z288:AB288)</f>
        <v>31330.750637819165</v>
      </c>
      <c r="G499" s="13">
        <f t="shared" si="42"/>
        <v>367.64238582479692</v>
      </c>
      <c r="H499" s="13">
        <f t="shared" si="42"/>
        <v>428.18106527656931</v>
      </c>
      <c r="I499" s="13">
        <f t="shared" si="42"/>
        <v>309.98616414252416</v>
      </c>
      <c r="J499" s="13">
        <f t="shared" si="42"/>
        <v>63.832985172767117</v>
      </c>
      <c r="K499" s="13">
        <f t="shared" si="42"/>
        <v>3.7351304769637341</v>
      </c>
      <c r="L499" s="13">
        <f t="shared" si="40"/>
        <v>1448.3777308936214</v>
      </c>
      <c r="M499" s="3"/>
      <c r="N499" s="3"/>
      <c r="O499" s="3"/>
      <c r="P499" s="3"/>
      <c r="Q499" s="3"/>
      <c r="R499" s="3"/>
      <c r="S499" s="3"/>
    </row>
    <row r="500" spans="5:19" x14ac:dyDescent="0.3">
      <c r="E500" s="4">
        <f t="shared" si="39"/>
        <v>2244</v>
      </c>
      <c r="F500" s="5">
        <f>F499*SUM(econlow!Z290:AB290)/SUM(econlow!Z289:AB289)</f>
        <v>31340.881975112665</v>
      </c>
      <c r="G500" s="13">
        <f t="shared" si="42"/>
        <v>369.55459126278589</v>
      </c>
      <c r="H500" s="13">
        <f t="shared" si="42"/>
        <v>429.94498088359762</v>
      </c>
      <c r="I500" s="13">
        <f t="shared" si="42"/>
        <v>310.53230615915732</v>
      </c>
      <c r="J500" s="13">
        <f t="shared" si="42"/>
        <v>63.863725561467326</v>
      </c>
      <c r="K500" s="13">
        <f t="shared" si="42"/>
        <v>3.7363984122970866</v>
      </c>
      <c r="L500" s="13">
        <f t="shared" si="40"/>
        <v>1452.6320022793054</v>
      </c>
      <c r="M500" s="3"/>
      <c r="N500" s="3"/>
      <c r="O500" s="3"/>
      <c r="P500" s="3"/>
      <c r="Q500" s="3"/>
      <c r="R500" s="3"/>
      <c r="S500" s="3"/>
    </row>
    <row r="501" spans="5:19" x14ac:dyDescent="0.3">
      <c r="E501" s="4">
        <f t="shared" si="39"/>
        <v>2245</v>
      </c>
      <c r="F501" s="5">
        <f>F500*SUM(econlow!Z291:AB291)/SUM(econlow!Z290:AB290)</f>
        <v>31350.827816356432</v>
      </c>
      <c r="G501" s="13">
        <f t="shared" si="42"/>
        <v>371.46741504530451</v>
      </c>
      <c r="H501" s="13">
        <f t="shared" si="42"/>
        <v>431.70499520532729</v>
      </c>
      <c r="I501" s="13">
        <f t="shared" si="42"/>
        <v>311.07263960011699</v>
      </c>
      <c r="J501" s="13">
        <f t="shared" si="42"/>
        <v>63.893898972499898</v>
      </c>
      <c r="K501" s="13">
        <f t="shared" si="42"/>
        <v>3.737643103589491</v>
      </c>
      <c r="L501" s="13">
        <f t="shared" si="40"/>
        <v>1456.8765919268383</v>
      </c>
      <c r="M501" s="3"/>
      <c r="N501" s="3"/>
      <c r="O501" s="3"/>
      <c r="P501" s="3"/>
      <c r="Q501" s="3"/>
      <c r="R501" s="3"/>
      <c r="S501" s="3"/>
    </row>
    <row r="502" spans="5:19" x14ac:dyDescent="0.3">
      <c r="E502" s="4">
        <f t="shared" si="39"/>
        <v>2246</v>
      </c>
      <c r="F502" s="5">
        <f>F501*SUM(econlow!Z292:AB292)/SUM(econlow!Z291:AB291)</f>
        <v>31360.59162252213</v>
      </c>
      <c r="G502" s="13">
        <f t="shared" si="42"/>
        <v>373.38084585099762</v>
      </c>
      <c r="H502" s="13">
        <f t="shared" si="42"/>
        <v>433.4611015568413</v>
      </c>
      <c r="I502" s="13">
        <f t="shared" si="42"/>
        <v>311.60721456373233</v>
      </c>
      <c r="J502" s="13">
        <f t="shared" si="42"/>
        <v>63.923516023679653</v>
      </c>
      <c r="K502" s="13">
        <f t="shared" si="42"/>
        <v>3.7388649879236748</v>
      </c>
      <c r="L502" s="13">
        <f t="shared" si="40"/>
        <v>1461.1115429831748</v>
      </c>
      <c r="M502" s="3"/>
      <c r="N502" s="3"/>
      <c r="O502" s="3"/>
      <c r="P502" s="3"/>
      <c r="Q502" s="3"/>
      <c r="R502" s="3"/>
      <c r="S502" s="3"/>
    </row>
    <row r="503" spans="5:19" x14ac:dyDescent="0.3">
      <c r="E503" s="4">
        <f t="shared" si="39"/>
        <v>2247</v>
      </c>
      <c r="F503" s="5">
        <f>F502*SUM(econlow!Z293:AB293)/SUM(econlow!Z292:AB292)</f>
        <v>31370.176778525802</v>
      </c>
      <c r="G503" s="13">
        <f t="shared" ref="G503:K518" si="43">G502*(1-G$5)+G$4*$F502*$L$4/1000</f>
        <v>375.29487256974312</v>
      </c>
      <c r="H503" s="13">
        <f t="shared" si="43"/>
        <v>435.21329359658705</v>
      </c>
      <c r="I503" s="13">
        <f t="shared" si="43"/>
        <v>312.1360809958399</v>
      </c>
      <c r="J503" s="13">
        <f t="shared" si="43"/>
        <v>63.952587132476395</v>
      </c>
      <c r="K503" s="13">
        <f t="shared" si="43"/>
        <v>3.7400644928906459</v>
      </c>
      <c r="L503" s="13">
        <f t="shared" si="40"/>
        <v>1465.3368987875372</v>
      </c>
      <c r="M503" s="3"/>
      <c r="N503" s="3"/>
      <c r="O503" s="3"/>
      <c r="P503" s="3"/>
      <c r="Q503" s="3"/>
      <c r="R503" s="3"/>
      <c r="S503" s="3"/>
    </row>
    <row r="504" spans="5:19" x14ac:dyDescent="0.3">
      <c r="E504" s="4">
        <f t="shared" si="39"/>
        <v>2248</v>
      </c>
      <c r="F504" s="5">
        <f>F503*SUM(econlow!Z294:AB294)/SUM(econlow!Z293:AB293)</f>
        <v>31379.586594578115</v>
      </c>
      <c r="G504" s="13">
        <f t="shared" si="43"/>
        <v>377.20948429800995</v>
      </c>
      <c r="H504" s="13">
        <f t="shared" si="43"/>
        <v>436.96156531829007</v>
      </c>
      <c r="I504" s="13">
        <f t="shared" si="43"/>
        <v>312.65928868040453</v>
      </c>
      <c r="J504" s="13">
        <f t="shared" si="43"/>
        <v>63.981122518533219</v>
      </c>
      <c r="K504" s="13">
        <f t="shared" si="43"/>
        <v>3.7412420367537074</v>
      </c>
      <c r="L504" s="13">
        <f t="shared" si="40"/>
        <v>1469.5527028519916</v>
      </c>
      <c r="M504" s="3"/>
      <c r="N504" s="3"/>
      <c r="O504" s="3"/>
      <c r="P504" s="3"/>
      <c r="Q504" s="3"/>
      <c r="R504" s="3"/>
      <c r="S504" s="3"/>
    </row>
    <row r="505" spans="5:19" x14ac:dyDescent="0.3">
      <c r="E505" s="4">
        <f t="shared" si="39"/>
        <v>2249</v>
      </c>
      <c r="F505" s="5">
        <f>F504*SUM(econlow!Z295:AB295)/SUM(econlow!Z294:AB294)</f>
        <v>31388.824307523519</v>
      </c>
      <c r="G505" s="13">
        <f t="shared" si="43"/>
        <v>379.12467033429874</v>
      </c>
      <c r="H505" s="13">
        <f t="shared" si="43"/>
        <v>438.70591104301741</v>
      </c>
      <c r="I505" s="13">
        <f t="shared" si="43"/>
        <v>313.17688723046854</v>
      </c>
      <c r="J505" s="13">
        <f t="shared" si="43"/>
        <v>64.009132206199524</v>
      </c>
      <c r="K505" s="13">
        <f t="shared" si="43"/>
        <v>3.7423980286113281</v>
      </c>
      <c r="L505" s="13">
        <f t="shared" si="40"/>
        <v>1473.7589988425955</v>
      </c>
      <c r="M505" s="3"/>
      <c r="N505" s="3"/>
      <c r="O505" s="3"/>
      <c r="P505" s="3"/>
      <c r="Q505" s="3"/>
      <c r="R505" s="3"/>
      <c r="S505" s="3"/>
    </row>
    <row r="506" spans="5:19" x14ac:dyDescent="0.3">
      <c r="E506" s="4">
        <f t="shared" si="39"/>
        <v>2250</v>
      </c>
      <c r="F506" s="5">
        <f>F505*SUM(econlow!Z296:AB296)/SUM(econlow!Z295:AB295)</f>
        <v>31397.89308216895</v>
      </c>
      <c r="G506" s="13">
        <f t="shared" si="43"/>
        <v>381.04042017466401</v>
      </c>
      <c r="H506" s="13">
        <f t="shared" si="43"/>
        <v>440.44632541138787</v>
      </c>
      <c r="I506" s="13">
        <f t="shared" si="43"/>
        <v>313.68892607942411</v>
      </c>
      <c r="J506" s="13">
        <f t="shared" si="43"/>
        <v>64.036626027076451</v>
      </c>
      <c r="K506" s="13">
        <f t="shared" si="43"/>
        <v>3.7435328685587992</v>
      </c>
      <c r="L506" s="13">
        <f t="shared" si="40"/>
        <v>1477.9558305611113</v>
      </c>
      <c r="M506" s="3"/>
      <c r="N506" s="3"/>
      <c r="O506" s="3"/>
      <c r="P506" s="3"/>
      <c r="Q506" s="3"/>
      <c r="R506" s="3"/>
      <c r="S506" s="3"/>
    </row>
    <row r="507" spans="5:19" x14ac:dyDescent="0.3">
      <c r="E507" s="4">
        <f t="shared" si="39"/>
        <v>2251</v>
      </c>
      <c r="F507" s="5">
        <f>F506*SUM(econlow!Z297:AB297)/SUM(econlow!Z296:AB296)</f>
        <v>31406.796012599985</v>
      </c>
      <c r="G507" s="13">
        <f t="shared" si="43"/>
        <v>382.95672350831751</v>
      </c>
      <c r="H507" s="13">
        <f t="shared" si="43"/>
        <v>442.18280337592927</v>
      </c>
      <c r="I507" s="13">
        <f t="shared" si="43"/>
        <v>314.19545447260185</v>
      </c>
      <c r="J507" s="13">
        <f t="shared" si="43"/>
        <v>64.063613622572916</v>
      </c>
      <c r="K507" s="13">
        <f t="shared" si="43"/>
        <v>3.7446469478486679</v>
      </c>
      <c r="L507" s="13">
        <f t="shared" si="40"/>
        <v>1482.1432419272701</v>
      </c>
      <c r="M507" s="3"/>
      <c r="N507" s="3"/>
      <c r="O507" s="3"/>
      <c r="P507" s="3"/>
      <c r="Q507" s="3"/>
      <c r="R507" s="3"/>
      <c r="S507" s="3"/>
    </row>
    <row r="508" spans="5:19" x14ac:dyDescent="0.3">
      <c r="E508" s="4">
        <f t="shared" si="39"/>
        <v>2252</v>
      </c>
      <c r="F508" s="5">
        <f>F507*SUM(econlow!Z298:AB298)/SUM(econlow!Z297:AB297)</f>
        <v>31415.536123485999</v>
      </c>
      <c r="G508" s="13">
        <f t="shared" si="43"/>
        <v>384.87357021331189</v>
      </c>
      <c r="H508" s="13">
        <f t="shared" si="43"/>
        <v>443.91534019357948</v>
      </c>
      <c r="I508" s="13">
        <f t="shared" si="43"/>
        <v>314.69652145917041</v>
      </c>
      <c r="J508" s="13">
        <f t="shared" si="43"/>
        <v>64.090104446470022</v>
      </c>
      <c r="K508" s="13">
        <f t="shared" si="43"/>
        <v>3.7457406490498331</v>
      </c>
      <c r="L508" s="13">
        <f t="shared" si="40"/>
        <v>1486.3212769615816</v>
      </c>
      <c r="M508" s="3"/>
      <c r="N508" s="3"/>
      <c r="O508" s="3"/>
      <c r="P508" s="3"/>
      <c r="Q508" s="3"/>
      <c r="R508" s="3"/>
      <c r="S508" s="3"/>
    </row>
    <row r="509" spans="5:19" x14ac:dyDescent="0.3">
      <c r="E509" s="4">
        <f t="shared" si="39"/>
        <v>2253</v>
      </c>
      <c r="F509" s="5">
        <f>F508*SUM(econlow!Z299:AB299)/SUM(econlow!Z298:AB298)</f>
        <v>31424.116371372351</v>
      </c>
      <c r="G509" s="13">
        <f t="shared" si="43"/>
        <v>386.79095035230398</v>
      </c>
      <c r="H509" s="13">
        <f t="shared" si="43"/>
        <v>445.64393141833131</v>
      </c>
      <c r="I509" s="13">
        <f t="shared" si="43"/>
        <v>315.1921758843406</v>
      </c>
      <c r="J509" s="13">
        <f t="shared" si="43"/>
        <v>64.116107767492224</v>
      </c>
      <c r="K509" s="13">
        <f t="shared" si="43"/>
        <v>3.7468143462053178</v>
      </c>
      <c r="L509" s="13">
        <f t="shared" si="40"/>
        <v>1490.4899797686735</v>
      </c>
      <c r="M509" s="3"/>
      <c r="N509" s="3"/>
      <c r="O509" s="3"/>
      <c r="P509" s="3"/>
      <c r="Q509" s="3"/>
      <c r="R509" s="3"/>
      <c r="S509" s="3"/>
    </row>
    <row r="510" spans="5:19" x14ac:dyDescent="0.3">
      <c r="E510" s="4">
        <f t="shared" si="39"/>
        <v>2254</v>
      </c>
      <c r="F510" s="5">
        <f>F509*SUM(econlow!Z300:AB300)/SUM(econlow!Z299:AB299)</f>
        <v>31432.539645960438</v>
      </c>
      <c r="G510" s="13">
        <f t="shared" si="43"/>
        <v>388.70885416839712</v>
      </c>
      <c r="H510" s="13">
        <f t="shared" si="43"/>
        <v>447.36857289401837</v>
      </c>
      <c r="I510" s="13">
        <f t="shared" si="43"/>
        <v>315.68246638186866</v>
      </c>
      <c r="J510" s="13">
        <f t="shared" si="43"/>
        <v>64.141632671883258</v>
      </c>
      <c r="K510" s="13">
        <f t="shared" si="43"/>
        <v>3.7478684049886306</v>
      </c>
      <c r="L510" s="13">
        <f t="shared" si="40"/>
        <v>1494.6493945211562</v>
      </c>
      <c r="M510" s="3"/>
      <c r="N510" s="3"/>
      <c r="O510" s="3"/>
      <c r="P510" s="3"/>
      <c r="Q510" s="3"/>
      <c r="R510" s="3"/>
      <c r="S510" s="3"/>
    </row>
    <row r="511" spans="5:19" x14ac:dyDescent="0.3">
      <c r="E511" s="4">
        <f t="shared" si="39"/>
        <v>2255</v>
      </c>
      <c r="F511" s="5">
        <f>F510*SUM(econlow!Z301:AB301)/SUM(econlow!Z300:AB300)</f>
        <v>31440.808771374646</v>
      </c>
      <c r="G511" s="13">
        <f t="shared" si="43"/>
        <v>390.62727208106139</v>
      </c>
      <c r="H511" s="13">
        <f t="shared" si="43"/>
        <v>449.08926074724172</v>
      </c>
      <c r="I511" s="13">
        <f t="shared" si="43"/>
        <v>316.16744136685213</v>
      </c>
      <c r="J511" s="13">
        <f t="shared" si="43"/>
        <v>64.166688065985156</v>
      </c>
      <c r="K511" s="13">
        <f t="shared" si="43"/>
        <v>3.7489031828586987</v>
      </c>
      <c r="L511" s="13">
        <f t="shared" si="40"/>
        <v>1498.799565443999</v>
      </c>
      <c r="M511" s="3"/>
      <c r="N511" s="3"/>
      <c r="O511" s="3"/>
      <c r="P511" s="3"/>
      <c r="Q511" s="3"/>
      <c r="R511" s="3"/>
      <c r="S511" s="3"/>
    </row>
    <row r="512" spans="5:19" x14ac:dyDescent="0.3">
      <c r="E512" s="4">
        <f t="shared" si="39"/>
        <v>2256</v>
      </c>
      <c r="F512" s="5">
        <f>F511*SUM(econlow!Z302:AB302)/SUM(econlow!Z301:AB301)</f>
        <v>31448.926507416272</v>
      </c>
      <c r="G512" s="13">
        <f t="shared" si="43"/>
        <v>392.54619468213122</v>
      </c>
      <c r="H512" s="13">
        <f t="shared" si="43"/>
        <v>450.80599138043408</v>
      </c>
      <c r="I512" s="13">
        <f t="shared" si="43"/>
        <v>316.64714902881286</v>
      </c>
      <c r="J512" s="13">
        <f t="shared" si="43"/>
        <v>64.191282678818609</v>
      </c>
      <c r="K512" s="13">
        <f t="shared" si="43"/>
        <v>3.74991902921332</v>
      </c>
      <c r="L512" s="13">
        <f t="shared" si="40"/>
        <v>1502.9405367994102</v>
      </c>
      <c r="M512" s="3"/>
      <c r="N512" s="3"/>
      <c r="O512" s="3"/>
      <c r="P512" s="3"/>
      <c r="Q512" s="3"/>
      <c r="R512" s="3"/>
      <c r="S512" s="3"/>
    </row>
    <row r="513" spans="5:19" x14ac:dyDescent="0.3">
      <c r="E513" s="4">
        <f t="shared" si="39"/>
        <v>2257</v>
      </c>
      <c r="F513" s="5">
        <f>F512*SUM(econlow!Z303:AB303)/SUM(econlow!Z302:AB302)</f>
        <v>31456.895550803987</v>
      </c>
      <c r="G513" s="13">
        <f t="shared" si="43"/>
        <v>394.46561273187962</v>
      </c>
      <c r="H513" s="13">
        <f t="shared" si="43"/>
        <v>452.51876146506157</v>
      </c>
      <c r="I513" s="13">
        <f t="shared" si="43"/>
        <v>317.12163732506127</v>
      </c>
      <c r="J513" s="13">
        <f t="shared" si="43"/>
        <v>64.215425064663165</v>
      </c>
      <c r="K513" s="13">
        <f t="shared" si="43"/>
        <v>3.7509162855411065</v>
      </c>
      <c r="L513" s="13">
        <f t="shared" si="40"/>
        <v>1507.0723528722067</v>
      </c>
      <c r="M513" s="3"/>
      <c r="N513" s="3"/>
      <c r="O513" s="3"/>
      <c r="P513" s="3"/>
      <c r="Q513" s="3"/>
      <c r="R513" s="3"/>
      <c r="S513" s="3"/>
    </row>
    <row r="514" spans="5:19" x14ac:dyDescent="0.3">
      <c r="E514" s="4">
        <f t="shared" si="39"/>
        <v>2258</v>
      </c>
      <c r="F514" s="5">
        <f>F513*SUM(econlow!Z304:AB304)/SUM(econlow!Z303:AB303)</f>
        <v>31464.718536400655</v>
      </c>
      <c r="G514" s="13">
        <f t="shared" si="43"/>
        <v>396.38551715516815</v>
      </c>
      <c r="H514" s="13">
        <f t="shared" si="43"/>
        <v>454.22756793496012</v>
      </c>
      <c r="I514" s="13">
        <f t="shared" si="43"/>
        <v>317.59095397433612</v>
      </c>
      <c r="J514" s="13">
        <f t="shared" si="43"/>
        <v>64.239123605635541</v>
      </c>
      <c r="K514" s="13">
        <f t="shared" si="43"/>
        <v>3.7518952855718819</v>
      </c>
      <c r="L514" s="13">
        <f t="shared" si="40"/>
        <v>1511.1950579556717</v>
      </c>
      <c r="M514" s="3"/>
      <c r="N514" s="3"/>
      <c r="O514" s="3"/>
      <c r="P514" s="3"/>
      <c r="Q514" s="3"/>
      <c r="R514" s="3"/>
      <c r="S514" s="3"/>
    </row>
    <row r="515" spans="5:19" x14ac:dyDescent="0.3">
      <c r="E515" s="4">
        <f t="shared" si="39"/>
        <v>2259</v>
      </c>
      <c r="F515" s="5">
        <f>F514*SUM(econlow!Z305:AB305)/SUM(econlow!Z304:AB304)</f>
        <v>31472.398038426592</v>
      </c>
      <c r="G515" s="13">
        <f t="shared" si="43"/>
        <v>398.30589903767145</v>
      </c>
      <c r="H515" s="13">
        <f t="shared" si="43"/>
        <v>455.93240797980576</v>
      </c>
      <c r="I515" s="13">
        <f t="shared" si="43"/>
        <v>318.05514645071372</v>
      </c>
      <c r="J515" s="13">
        <f t="shared" si="43"/>
        <v>64.262386514264662</v>
      </c>
      <c r="K515" s="13">
        <f t="shared" si="43"/>
        <v>3.7528563554254992</v>
      </c>
      <c r="L515" s="13">
        <f t="shared" si="40"/>
        <v>1515.308696337881</v>
      </c>
      <c r="M515" s="3"/>
      <c r="N515" s="3"/>
      <c r="O515" s="3"/>
      <c r="P515" s="3"/>
      <c r="Q515" s="3"/>
      <c r="R515" s="3"/>
      <c r="S515" s="3"/>
    </row>
    <row r="516" spans="5:19" x14ac:dyDescent="0.3">
      <c r="E516" s="4">
        <f t="shared" si="39"/>
        <v>2260</v>
      </c>
      <c r="F516" s="5">
        <f>F515*SUM(econlow!Z306:AB306)/SUM(econlow!Z305:AB305)</f>
        <v>31479.936571658258</v>
      </c>
      <c r="G516" s="13">
        <f t="shared" si="43"/>
        <v>400.22674962217638</v>
      </c>
      <c r="H516" s="13">
        <f t="shared" si="43"/>
        <v>457.63327903871669</v>
      </c>
      <c r="I516" s="13">
        <f t="shared" si="43"/>
        <v>318.51426197778159</v>
      </c>
      <c r="J516" s="13">
        <f t="shared" si="43"/>
        <v>64.28522183606205</v>
      </c>
      <c r="K516" s="13">
        <f t="shared" si="43"/>
        <v>3.7537998137590609</v>
      </c>
      <c r="L516" s="13">
        <f t="shared" si="40"/>
        <v>1519.4133122884957</v>
      </c>
      <c r="M516" s="3"/>
      <c r="N516" s="3"/>
      <c r="O516" s="3"/>
      <c r="P516" s="3"/>
      <c r="Q516" s="3"/>
      <c r="R516" s="3"/>
      <c r="S516" s="3"/>
    </row>
    <row r="517" spans="5:19" x14ac:dyDescent="0.3">
      <c r="E517" s="4">
        <f t="shared" si="39"/>
        <v>2261</v>
      </c>
      <c r="F517" s="5">
        <f>F516*SUM(econlow!Z307:AB307)/SUM(econlow!Z306:AB306)</f>
        <v>31487.33659261333</v>
      </c>
      <c r="G517" s="13">
        <f t="shared" si="43"/>
        <v>402.14806030495367</v>
      </c>
      <c r="H517" s="13">
        <f t="shared" si="43"/>
        <v>459.3301787939854</v>
      </c>
      <c r="I517" s="13">
        <f t="shared" si="43"/>
        <v>318.96834752306978</v>
      </c>
      <c r="J517" s="13">
        <f t="shared" si="43"/>
        <v>64.307637452086013</v>
      </c>
      <c r="K517" s="13">
        <f t="shared" si="43"/>
        <v>3.7547259719124932</v>
      </c>
      <c r="L517" s="13">
        <f t="shared" si="40"/>
        <v>1523.5089500460074</v>
      </c>
      <c r="M517" s="3"/>
      <c r="N517" s="3"/>
      <c r="O517" s="3"/>
      <c r="P517" s="3"/>
      <c r="Q517" s="3"/>
      <c r="R517" s="3"/>
      <c r="S517" s="3"/>
    </row>
    <row r="518" spans="5:19" x14ac:dyDescent="0.3">
      <c r="E518" s="4">
        <f t="shared" si="39"/>
        <v>2262</v>
      </c>
      <c r="F518" s="5">
        <f>F517*SUM(econlow!Z308:AB308)/SUM(econlow!Z307:AB307)</f>
        <v>31494.600500721055</v>
      </c>
      <c r="G518" s="13">
        <f t="shared" si="43"/>
        <v>404.06982263220237</v>
      </c>
      <c r="H518" s="13">
        <f t="shared" si="43"/>
        <v>461.02310516493935</v>
      </c>
      <c r="I518" s="13">
        <f t="shared" si="43"/>
        <v>319.41744979273557</v>
      </c>
      <c r="J518" s="13">
        <f t="shared" si="43"/>
        <v>64.329641081498423</v>
      </c>
      <c r="K518" s="13">
        <f t="shared" si="43"/>
        <v>3.7556351340524747</v>
      </c>
      <c r="L518" s="13">
        <f t="shared" si="40"/>
        <v>1527.5956538054284</v>
      </c>
      <c r="M518" s="3"/>
      <c r="N518" s="3"/>
      <c r="O518" s="3"/>
      <c r="P518" s="3"/>
      <c r="Q518" s="3"/>
      <c r="R518" s="3"/>
      <c r="S518" s="3"/>
    </row>
    <row r="519" spans="5:19" x14ac:dyDescent="0.3">
      <c r="E519" s="4">
        <f t="shared" si="39"/>
        <v>2263</v>
      </c>
      <c r="F519" s="5">
        <f>F518*SUM(econlow!Z309:AB309)/SUM(econlow!Z308:AB308)</f>
        <v>31501.730639478199</v>
      </c>
      <c r="G519" s="13">
        <f t="shared" ref="G519:K534" si="44">G518*(1-G$5)+G$4*$F518*$L$4/1000</f>
        <v>405.99202829656565</v>
      </c>
      <c r="H519" s="13">
        <f t="shared" si="44"/>
        <v>462.71205630192856</v>
      </c>
      <c r="I519" s="13">
        <f t="shared" si="44"/>
        <v>319.86161522649508</v>
      </c>
      <c r="J519" s="13">
        <f t="shared" si="44"/>
        <v>64.351240284112862</v>
      </c>
      <c r="K519" s="13">
        <f t="shared" si="44"/>
        <v>3.7565275973146823</v>
      </c>
      <c r="L519" s="13">
        <f t="shared" si="40"/>
        <v>1531.6734677064169</v>
      </c>
      <c r="M519" s="3"/>
      <c r="N519" s="3"/>
      <c r="O519" s="3"/>
      <c r="P519" s="3"/>
      <c r="Q519" s="3"/>
      <c r="R519" s="3"/>
      <c r="S519" s="3"/>
    </row>
    <row r="520" spans="5:19" x14ac:dyDescent="0.3">
      <c r="E520" s="4">
        <f t="shared" si="39"/>
        <v>2264</v>
      </c>
      <c r="F520" s="5">
        <f>F519*SUM(econlow!Z310:AB310)/SUM(econlow!Z309:AB309)</f>
        <v>31508.729297590347</v>
      </c>
      <c r="G520" s="13">
        <f t="shared" si="44"/>
        <v>407.91466913371693</v>
      </c>
      <c r="H520" s="13">
        <f t="shared" si="44"/>
        <v>464.39703058043807</v>
      </c>
      <c r="I520" s="13">
        <f t="shared" si="44"/>
        <v>320.30088999279661</v>
      </c>
      <c r="J520" s="13">
        <f t="shared" si="44"/>
        <v>64.372442462932838</v>
      </c>
      <c r="K520" s="13">
        <f t="shared" si="44"/>
        <v>3.7574036519443355</v>
      </c>
      <c r="L520" s="13">
        <f t="shared" si="40"/>
        <v>1535.7424358218288</v>
      </c>
      <c r="M520" s="3"/>
      <c r="N520" s="3"/>
      <c r="O520" s="3"/>
      <c r="P520" s="3"/>
      <c r="Q520" s="3"/>
      <c r="R520" s="3"/>
      <c r="S520" s="3"/>
    </row>
    <row r="521" spans="5:19" x14ac:dyDescent="0.3">
      <c r="E521" s="4">
        <f t="shared" si="39"/>
        <v>2265</v>
      </c>
      <c r="F521" s="5">
        <f>F520*SUM(econlow!Z311:AB311)/SUM(econlow!Z310:AB310)</f>
        <v>31515.598710098475</v>
      </c>
      <c r="G521" s="13">
        <f t="shared" si="44"/>
        <v>409.83773711901586</v>
      </c>
      <c r="H521" s="13">
        <f t="shared" si="44"/>
        <v>466.07802659532405</v>
      </c>
      <c r="I521" s="13">
        <f t="shared" si="44"/>
        <v>320.73531998423022</v>
      </c>
      <c r="J521" s="13">
        <f t="shared" si="44"/>
        <v>64.393254866678959</v>
      </c>
      <c r="K521" s="13">
        <f t="shared" si="44"/>
        <v>3.7582635814350263</v>
      </c>
      <c r="L521" s="13">
        <f t="shared" si="40"/>
        <v>1539.8026021466842</v>
      </c>
      <c r="M521" s="3"/>
      <c r="N521" s="3"/>
      <c r="O521" s="3"/>
      <c r="P521" s="3"/>
      <c r="Q521" s="3"/>
      <c r="R521" s="3"/>
      <c r="S521" s="3"/>
    </row>
    <row r="522" spans="5:19" x14ac:dyDescent="0.3">
      <c r="E522" s="4">
        <f t="shared" ref="E522:E556" si="45">1+E521</f>
        <v>2266</v>
      </c>
      <c r="F522" s="5">
        <f>F521*SUM(econlow!Z312:AB312)/SUM(econlow!Z311:AB311)</f>
        <v>31522.341059490798</v>
      </c>
      <c r="G522" s="13">
        <f t="shared" si="44"/>
        <v>411.76122436423316</v>
      </c>
      <c r="H522" s="13">
        <f t="shared" si="44"/>
        <v>467.75504315517122</v>
      </c>
      <c r="I522" s="13">
        <f t="shared" si="44"/>
        <v>321.1649508131681</v>
      </c>
      <c r="J522" s="13">
        <f t="shared" si="44"/>
        <v>64.413684592303966</v>
      </c>
      <c r="K522" s="13">
        <f t="shared" si="44"/>
        <v>3.7591076626658104</v>
      </c>
      <c r="L522" s="13">
        <f t="shared" ref="L522:L556" si="46">SUM(G522:K522,L$5)</f>
        <v>1543.8540105875425</v>
      </c>
      <c r="M522" s="3"/>
      <c r="N522" s="3"/>
      <c r="O522" s="3"/>
      <c r="P522" s="3"/>
      <c r="Q522" s="3"/>
      <c r="R522" s="3"/>
      <c r="S522" s="3"/>
    </row>
    <row r="523" spans="5:19" x14ac:dyDescent="0.3">
      <c r="E523" s="4">
        <f t="shared" si="45"/>
        <v>2267</v>
      </c>
      <c r="F523" s="5">
        <f>F522*SUM(econlow!Z313:AB313)/SUM(econlow!Z312:AB312)</f>
        <v>31528.958476799424</v>
      </c>
      <c r="G523" s="13">
        <f t="shared" si="44"/>
        <v>413.6851231143429</v>
      </c>
      <c r="H523" s="13">
        <f t="shared" si="44"/>
        <v>469.4280792767704</v>
      </c>
      <c r="I523" s="13">
        <f t="shared" si="44"/>
        <v>321.58982780763068</v>
      </c>
      <c r="J523" s="13">
        <f t="shared" si="44"/>
        <v>64.433738587494588</v>
      </c>
      <c r="K523" s="13">
        <f t="shared" si="44"/>
        <v>3.7599361660365611</v>
      </c>
      <c r="L523" s="13">
        <f t="shared" si="46"/>
        <v>1547.8967049522753</v>
      </c>
      <c r="M523" s="3"/>
      <c r="N523" s="3"/>
      <c r="O523" s="3"/>
      <c r="P523" s="3"/>
      <c r="Q523" s="3"/>
      <c r="R523" s="3"/>
      <c r="S523" s="3"/>
    </row>
    <row r="524" spans="5:19" x14ac:dyDescent="0.3">
      <c r="E524" s="4">
        <f t="shared" si="45"/>
        <v>2268</v>
      </c>
      <c r="F524" s="5">
        <f>F523*SUM(econlow!Z314:AB314)/SUM(econlow!Z313:AB313)</f>
        <v>31535.453042682217</v>
      </c>
      <c r="G524" s="13">
        <f t="shared" si="44"/>
        <v>415.60942574438229</v>
      </c>
      <c r="H524" s="13">
        <f t="shared" si="44"/>
        <v>471.09713417971409</v>
      </c>
      <c r="I524" s="13">
        <f t="shared" si="44"/>
        <v>322.00999600737288</v>
      </c>
      <c r="J524" s="13">
        <f t="shared" si="44"/>
        <v>64.453423653159192</v>
      </c>
      <c r="K524" s="13">
        <f t="shared" si="44"/>
        <v>3.7607493556015461</v>
      </c>
      <c r="L524" s="13">
        <f t="shared" si="46"/>
        <v>1551.93072894023</v>
      </c>
      <c r="M524" s="3"/>
      <c r="N524" s="3"/>
      <c r="O524" s="3"/>
      <c r="P524" s="3"/>
      <c r="Q524" s="3"/>
      <c r="R524" s="3"/>
      <c r="S524" s="3"/>
    </row>
    <row r="525" spans="5:19" x14ac:dyDescent="0.3">
      <c r="E525" s="4">
        <f t="shared" si="45"/>
        <v>2269</v>
      </c>
      <c r="F525" s="5">
        <f>F524*SUM(econlow!Z315:AB315)/SUM(econlow!Z314:AB314)</f>
        <v>31541.826788489707</v>
      </c>
      <c r="G525" s="13">
        <f t="shared" si="44"/>
        <v>417.53412475637697</v>
      </c>
      <c r="H525" s="13">
        <f t="shared" si="44"/>
        <v>472.76220728110872</v>
      </c>
      <c r="I525" s="13">
        <f t="shared" si="44"/>
        <v>322.42550016018521</v>
      </c>
      <c r="J525" s="13">
        <f t="shared" si="44"/>
        <v>64.472746445900299</v>
      </c>
      <c r="K525" s="13">
        <f t="shared" si="44"/>
        <v>3.7615474892012433</v>
      </c>
      <c r="L525" s="13">
        <f t="shared" si="46"/>
        <v>1555.9561261327726</v>
      </c>
      <c r="M525" s="3"/>
      <c r="N525" s="3"/>
      <c r="O525" s="3"/>
      <c r="P525" s="3"/>
      <c r="Q525" s="3"/>
      <c r="R525" s="3"/>
      <c r="S525" s="3"/>
    </row>
    <row r="526" spans="5:19" x14ac:dyDescent="0.3">
      <c r="E526" s="4">
        <f t="shared" si="45"/>
        <v>2270</v>
      </c>
      <c r="F526" s="5">
        <f>F525*SUM(econlow!Z316:AB316)/SUM(econlow!Z315:AB315)</f>
        <v>31548.081697316535</v>
      </c>
      <c r="G526" s="13">
        <f t="shared" si="44"/>
        <v>419.45921277633175</v>
      </c>
      <c r="H526" s="13">
        <f t="shared" si="44"/>
        <v>474.42329819040128</v>
      </c>
      <c r="I526" s="13">
        <f t="shared" si="44"/>
        <v>322.8363847184055</v>
      </c>
      <c r="J526" s="13">
        <f t="shared" si="44"/>
        <v>64.491713480471091</v>
      </c>
      <c r="K526" s="13">
        <f t="shared" si="44"/>
        <v>3.7623308185923765</v>
      </c>
      <c r="L526" s="13">
        <f t="shared" si="46"/>
        <v>1559.972939984202</v>
      </c>
      <c r="M526" s="3"/>
      <c r="N526" s="3"/>
      <c r="O526" s="3"/>
      <c r="P526" s="3"/>
      <c r="Q526" s="3"/>
      <c r="R526" s="3"/>
      <c r="S526" s="3"/>
    </row>
    <row r="527" spans="5:19" x14ac:dyDescent="0.3">
      <c r="E527" s="4">
        <f t="shared" si="45"/>
        <v>2271</v>
      </c>
      <c r="F527" s="5">
        <f>F526*SUM(econlow!Z317:AB317)/SUM(econlow!Z316:AB316)</f>
        <v>31554.219705038187</v>
      </c>
      <c r="G527" s="13">
        <f t="shared" si="44"/>
        <v>421.38468255128532</v>
      </c>
      <c r="H527" s="13">
        <f t="shared" si="44"/>
        <v>476.0804067043195</v>
      </c>
      <c r="I527" s="13">
        <f t="shared" si="44"/>
        <v>323.24269383563433</v>
      </c>
      <c r="J527" s="13">
        <f t="shared" si="44"/>
        <v>64.510331132214972</v>
      </c>
      <c r="K527" s="13">
        <f t="shared" si="44"/>
        <v>3.7630995895761536</v>
      </c>
      <c r="L527" s="13">
        <f t="shared" si="46"/>
        <v>1563.9812138130303</v>
      </c>
      <c r="M527" s="3"/>
      <c r="N527" s="3"/>
      <c r="O527" s="3"/>
      <c r="P527" s="3"/>
      <c r="Q527" s="3"/>
      <c r="R527" s="3"/>
      <c r="S527" s="3"/>
    </row>
    <row r="528" spans="5:19" x14ac:dyDescent="0.3">
      <c r="E528" s="4">
        <f t="shared" si="45"/>
        <v>2272</v>
      </c>
      <c r="F528" s="5">
        <f>F527*SUM(econlow!Z318:AB318)/SUM(econlow!Z317:AB317)</f>
        <v>31560.242701332401</v>
      </c>
      <c r="G528" s="13">
        <f t="shared" si="44"/>
        <v>423.31052694642852</v>
      </c>
      <c r="H528" s="13">
        <f t="shared" si="44"/>
        <v>477.73353280192248</v>
      </c>
      <c r="I528" s="13">
        <f t="shared" si="44"/>
        <v>323.64447136365141</v>
      </c>
      <c r="J528" s="13">
        <f t="shared" si="44"/>
        <v>64.528605639487424</v>
      </c>
      <c r="K528" s="13">
        <f t="shared" si="44"/>
        <v>3.7638540421247155</v>
      </c>
      <c r="L528" s="13">
        <f t="shared" si="46"/>
        <v>1567.9809907936144</v>
      </c>
      <c r="M528" s="3"/>
      <c r="N528" s="3"/>
      <c r="O528" s="3"/>
      <c r="P528" s="3"/>
      <c r="Q528" s="3"/>
      <c r="R528" s="3"/>
      <c r="S528" s="3"/>
    </row>
    <row r="529" spans="5:19" x14ac:dyDescent="0.3">
      <c r="E529" s="4">
        <f t="shared" si="45"/>
        <v>2273</v>
      </c>
      <c r="F529" s="5">
        <f>F528*SUM(econlow!Z319:AB319)/SUM(econlow!Z318:AB318)</f>
        <v>31566.152530685245</v>
      </c>
      <c r="G529" s="13">
        <f t="shared" si="44"/>
        <v>425.23673894228449</v>
      </c>
      <c r="H529" s="13">
        <f t="shared" si="44"/>
        <v>479.3826766397616</v>
      </c>
      <c r="I529" s="13">
        <f t="shared" si="44"/>
        <v>324.04176084952599</v>
      </c>
      <c r="J529" s="13">
        <f t="shared" si="44"/>
        <v>64.546543106059474</v>
      </c>
      <c r="K529" s="13">
        <f t="shared" si="44"/>
        <v>3.7645944105057874</v>
      </c>
      <c r="L529" s="13">
        <f t="shared" si="46"/>
        <v>1571.9723139481375</v>
      </c>
      <c r="M529" s="3"/>
      <c r="N529" s="3"/>
      <c r="O529" s="3"/>
      <c r="P529" s="3"/>
      <c r="Q529" s="3"/>
      <c r="R529" s="3"/>
      <c r="S529" s="3"/>
    </row>
    <row r="530" spans="5:19" x14ac:dyDescent="0.3">
      <c r="E530" s="4">
        <f t="shared" si="45"/>
        <v>2274</v>
      </c>
      <c r="F530" s="5">
        <f>F529*SUM(econlow!Z320:AB320)/SUM(econlow!Z319:AB319)</f>
        <v>31571.950993382346</v>
      </c>
      <c r="G530" s="13">
        <f t="shared" si="44"/>
        <v>427.16331163195071</v>
      </c>
      <c r="H530" s="13">
        <f t="shared" si="44"/>
        <v>481.02783854714858</v>
      </c>
      <c r="I530" s="13">
        <f t="shared" si="44"/>
        <v>324.43460553291777</v>
      </c>
      <c r="J530" s="13">
        <f t="shared" si="44"/>
        <v>64.564149503501881</v>
      </c>
      <c r="K530" s="13">
        <f t="shared" si="44"/>
        <v>3.7653209234055183</v>
      </c>
      <c r="L530" s="13">
        <f t="shared" si="46"/>
        <v>1575.9552261389247</v>
      </c>
      <c r="M530" s="3"/>
      <c r="N530" s="3"/>
      <c r="O530" s="3"/>
      <c r="P530" s="3"/>
      <c r="Q530" s="3"/>
      <c r="R530" s="3"/>
      <c r="S530" s="3"/>
    </row>
    <row r="531" spans="5:19" x14ac:dyDescent="0.3">
      <c r="E531" s="4">
        <f t="shared" si="45"/>
        <v>2275</v>
      </c>
      <c r="F531" s="5">
        <f>F530*SUM(econlow!Z321:AB321)/SUM(econlow!Z320:AB320)</f>
        <v>31577.639846484926</v>
      </c>
      <c r="G531" s="13">
        <f t="shared" si="44"/>
        <v>429.09023821840128</v>
      </c>
      <c r="H531" s="13">
        <f t="shared" si="44"/>
        <v>482.66901902153018</v>
      </c>
      <c r="I531" s="13">
        <f t="shared" si="44"/>
        <v>324.82304834356239</v>
      </c>
      <c r="J531" s="13">
        <f t="shared" si="44"/>
        <v>64.581430673549448</v>
      </c>
      <c r="K531" s="13">
        <f t="shared" si="44"/>
        <v>3.7660338040495196</v>
      </c>
      <c r="L531" s="13">
        <f t="shared" si="46"/>
        <v>1579.929770061093</v>
      </c>
      <c r="M531" s="3"/>
      <c r="N531" s="3"/>
      <c r="O531" s="3"/>
      <c r="P531" s="3"/>
      <c r="Q531" s="3"/>
      <c r="R531" s="3"/>
      <c r="S531" s="3"/>
    </row>
    <row r="532" spans="5:19" x14ac:dyDescent="0.3">
      <c r="E532" s="4">
        <f t="shared" si="45"/>
        <v>2276</v>
      </c>
      <c r="F532" s="5">
        <f>F531*SUM(econlow!Z322:AB322)/SUM(econlow!Z321:AB321)</f>
        <v>31583.220804790399</v>
      </c>
      <c r="G532" s="13">
        <f t="shared" si="44"/>
        <v>431.01751201184874</v>
      </c>
      <c r="H532" s="13">
        <f t="shared" si="44"/>
        <v>484.30621872396688</v>
      </c>
      <c r="I532" s="13">
        <f t="shared" si="44"/>
        <v>325.20713189893786</v>
      </c>
      <c r="J532" s="13">
        <f t="shared" si="44"/>
        <v>64.598392330444909</v>
      </c>
      <c r="K532" s="13">
        <f t="shared" si="44"/>
        <v>3.7667332703221081</v>
      </c>
      <c r="L532" s="13">
        <f t="shared" si="46"/>
        <v>1583.8959882355207</v>
      </c>
      <c r="M532" s="3"/>
      <c r="N532" s="3"/>
      <c r="O532" s="3"/>
      <c r="P532" s="3"/>
      <c r="Q532" s="3"/>
      <c r="R532" s="3"/>
      <c r="S532" s="3"/>
    </row>
    <row r="533" spans="5:19" x14ac:dyDescent="0.3">
      <c r="E533" s="4">
        <f t="shared" si="45"/>
        <v>2277</v>
      </c>
      <c r="F533" s="5">
        <f>F532*SUM(econlow!Z323:AB323)/SUM(econlow!Z322:AB322)</f>
        <v>31588.695541778288</v>
      </c>
      <c r="G533" s="13">
        <f t="shared" si="44"/>
        <v>432.94512642716461</v>
      </c>
      <c r="H533" s="13">
        <f t="shared" si="44"/>
        <v>485.93943847471456</v>
      </c>
      <c r="I533" s="13">
        <f t="shared" si="44"/>
        <v>325.58689850210624</v>
      </c>
      <c r="J533" s="13">
        <f t="shared" si="44"/>
        <v>64.61504006326156</v>
      </c>
      <c r="K533" s="13">
        <f t="shared" si="44"/>
        <v>3.7674195348837207</v>
      </c>
      <c r="L533" s="13">
        <f t="shared" si="46"/>
        <v>1587.8539230021308</v>
      </c>
      <c r="M533" s="3"/>
      <c r="N533" s="3"/>
      <c r="O533" s="3"/>
      <c r="P533" s="3"/>
      <c r="Q533" s="3"/>
      <c r="R533" s="3"/>
      <c r="S533" s="3"/>
    </row>
    <row r="534" spans="5:19" x14ac:dyDescent="0.3">
      <c r="E534" s="4">
        <f t="shared" si="45"/>
        <v>2278</v>
      </c>
      <c r="F534" s="5">
        <f>F533*SUM(econlow!Z324:AB324)/SUM(econlow!Z323:AB323)</f>
        <v>31594.065690540891</v>
      </c>
      <c r="G534" s="13">
        <f t="shared" si="44"/>
        <v>434.87307498135766</v>
      </c>
      <c r="H534" s="13">
        <f t="shared" si="44"/>
        <v>487.56867924890662</v>
      </c>
      <c r="I534" s="13">
        <f t="shared" si="44"/>
        <v>325.96239013972666</v>
      </c>
      <c r="J534" s="13">
        <f t="shared" si="44"/>
        <v>64.631379338204283</v>
      </c>
      <c r="K534" s="13">
        <f t="shared" si="44"/>
        <v>3.7680928052865479</v>
      </c>
      <c r="L534" s="13">
        <f t="shared" si="46"/>
        <v>1591.803616513482</v>
      </c>
      <c r="M534" s="3"/>
      <c r="N534" s="3"/>
      <c r="O534" s="3"/>
      <c r="P534" s="3"/>
      <c r="Q534" s="3"/>
      <c r="R534" s="3"/>
      <c r="S534" s="3"/>
    </row>
    <row r="535" spans="5:19" x14ac:dyDescent="0.3">
      <c r="E535" s="4">
        <f t="shared" si="45"/>
        <v>2279</v>
      </c>
      <c r="F535" s="5">
        <f>F534*SUM(econlow!Z325:AB325)/SUM(econlow!Z324:AB324)</f>
        <v>31599.332844698794</v>
      </c>
      <c r="G535" s="13">
        <f t="shared" ref="G535:K550" si="47">G534*(1-G$5)+G$4*$F534*$L$4/1000</f>
        <v>436.80135129110897</v>
      </c>
      <c r="H535" s="13">
        <f t="shared" si="47"/>
        <v>489.19394217233588</v>
      </c>
      <c r="I535" s="13">
        <f t="shared" si="47"/>
        <v>326.33364848023467</v>
      </c>
      <c r="J535" s="13">
        <f t="shared" si="47"/>
        <v>64.647415500888371</v>
      </c>
      <c r="K535" s="13">
        <f t="shared" si="47"/>
        <v>3.7687532840883557</v>
      </c>
      <c r="L535" s="13">
        <f t="shared" si="46"/>
        <v>1595.7451107286563</v>
      </c>
      <c r="M535" s="3"/>
      <c r="N535" s="3"/>
      <c r="O535" s="3"/>
      <c r="P535" s="3"/>
      <c r="Q535" s="3"/>
      <c r="R535" s="3"/>
      <c r="S535" s="3"/>
    </row>
    <row r="536" spans="5:19" x14ac:dyDescent="0.3">
      <c r="E536" s="4">
        <f t="shared" si="45"/>
        <v>2280</v>
      </c>
      <c r="F536" s="5">
        <f>F535*SUM(econlow!Z326:AB326)/SUM(econlow!Z325:AB325)</f>
        <v>31604.498559301803</v>
      </c>
      <c r="G536" s="13">
        <f t="shared" si="47"/>
        <v>438.72994907036286</v>
      </c>
      <c r="H536" s="13">
        <f t="shared" si="47"/>
        <v>490.81522851733388</v>
      </c>
      <c r="I536" s="13">
        <f t="shared" si="47"/>
        <v>326.70071487218348</v>
      </c>
      <c r="J536" s="13">
        <f t="shared" si="47"/>
        <v>64.6631537785956</v>
      </c>
      <c r="K536" s="13">
        <f t="shared" si="47"/>
        <v>3.7694011689645084</v>
      </c>
      <c r="L536" s="13">
        <f t="shared" si="46"/>
        <v>1599.6784474074404</v>
      </c>
      <c r="M536" s="3"/>
      <c r="N536" s="3"/>
      <c r="O536" s="3"/>
      <c r="P536" s="3"/>
      <c r="Q536" s="3"/>
      <c r="R536" s="3"/>
      <c r="S536" s="3"/>
    </row>
    <row r="537" spans="5:19" x14ac:dyDescent="0.3">
      <c r="E537" s="4">
        <f t="shared" si="45"/>
        <v>2281</v>
      </c>
      <c r="F537" s="5">
        <f>F536*SUM(econlow!Z327:AB327)/SUM(econlow!Z326:AB326)</f>
        <v>31609.564351714649</v>
      </c>
      <c r="G537" s="13">
        <f t="shared" si="47"/>
        <v>440.65886212797284</v>
      </c>
      <c r="H537" s="13">
        <f t="shared" si="47"/>
        <v>492.43253969874593</v>
      </c>
      <c r="I537" s="13">
        <f t="shared" si="47"/>
        <v>327.06363034274324</v>
      </c>
      <c r="J537" s="13">
        <f t="shared" si="47"/>
        <v>64.67859928250715</v>
      </c>
      <c r="K537" s="13">
        <f t="shared" si="47"/>
        <v>3.7700366528182068</v>
      </c>
      <c r="L537" s="13">
        <f t="shared" si="46"/>
        <v>1603.6036681047872</v>
      </c>
      <c r="M537" s="3"/>
      <c r="N537" s="3"/>
      <c r="O537" s="3"/>
      <c r="P537" s="3"/>
      <c r="Q537" s="3"/>
      <c r="R537" s="3"/>
      <c r="S537" s="3"/>
    </row>
    <row r="538" spans="5:19" x14ac:dyDescent="0.3">
      <c r="E538" s="4">
        <f t="shared" si="45"/>
        <v>2282</v>
      </c>
      <c r="F538" s="5">
        <f>F537*SUM(econlow!Z328:AB328)/SUM(econlow!Z327:AB327)</f>
        <v>31614.531702487981</v>
      </c>
      <c r="G538" s="13">
        <f t="shared" si="47"/>
        <v>442.58808436540141</v>
      </c>
      <c r="H538" s="13">
        <f t="shared" si="47"/>
        <v>494.04587727000063</v>
      </c>
      <c r="I538" s="13">
        <f t="shared" si="47"/>
        <v>327.4224355963529</v>
      </c>
      <c r="J538" s="13">
        <f t="shared" si="47"/>
        <v>64.693757009912929</v>
      </c>
      <c r="K538" s="13">
        <f t="shared" si="47"/>
        <v>3.770659923888938</v>
      </c>
      <c r="L538" s="13">
        <f t="shared" si="46"/>
        <v>1607.5208141655569</v>
      </c>
      <c r="M538" s="3"/>
      <c r="N538" s="3"/>
      <c r="O538" s="3"/>
      <c r="P538" s="3"/>
      <c r="Q538" s="3"/>
      <c r="R538" s="3"/>
      <c r="S538" s="3"/>
    </row>
    <row r="539" spans="5:19" x14ac:dyDescent="0.3">
      <c r="E539" s="4">
        <f t="shared" si="45"/>
        <v>2283</v>
      </c>
      <c r="F539" s="5">
        <f>F538*SUM(econlow!Z329:AB329)/SUM(econlow!Z328:AB328)</f>
        <v>31619.402056214669</v>
      </c>
      <c r="G539" s="13">
        <f t="shared" si="47"/>
        <v>444.51760977447344</v>
      </c>
      <c r="H539" s="13">
        <f t="shared" si="47"/>
        <v>495.65524291927181</v>
      </c>
      <c r="I539" s="13">
        <f t="shared" si="47"/>
        <v>327.77717101352152</v>
      </c>
      <c r="J539" s="13">
        <f t="shared" si="47"/>
        <v>64.708631846396955</v>
      </c>
      <c r="K539" s="13">
        <f t="shared" si="47"/>
        <v>3.7712711658591429</v>
      </c>
      <c r="L539" s="13">
        <f t="shared" si="46"/>
        <v>1611.4299267195227</v>
      </c>
      <c r="M539" s="3"/>
      <c r="N539" s="3"/>
      <c r="O539" s="3"/>
      <c r="P539" s="3"/>
      <c r="Q539" s="3"/>
      <c r="R539" s="3"/>
      <c r="S539" s="3"/>
    </row>
    <row r="540" spans="5:19" x14ac:dyDescent="0.3">
      <c r="E540" s="4">
        <f t="shared" si="45"/>
        <v>2284</v>
      </c>
      <c r="F540" s="5">
        <f>F539*SUM(econlow!Z330:AB330)/SUM(econlow!Z329:AB329)</f>
        <v>31624.176822371403</v>
      </c>
      <c r="G540" s="13">
        <f t="shared" si="47"/>
        <v>446.44743243518138</v>
      </c>
      <c r="H540" s="13">
        <f t="shared" si="47"/>
        <v>497.2606384657318</v>
      </c>
      <c r="I540" s="13">
        <f t="shared" si="47"/>
        <v>328.12787664977418</v>
      </c>
      <c r="J540" s="13">
        <f t="shared" si="47"/>
        <v>64.723228567998319</v>
      </c>
      <c r="K540" s="13">
        <f t="shared" si="47"/>
        <v>3.7718705579591147</v>
      </c>
      <c r="L540" s="13">
        <f t="shared" si="46"/>
        <v>1615.3310466766447</v>
      </c>
      <c r="M540" s="3"/>
      <c r="N540" s="3"/>
      <c r="O540" s="3"/>
      <c r="P540" s="3"/>
      <c r="Q540" s="3"/>
      <c r="R540" s="3"/>
      <c r="S540" s="3"/>
    </row>
    <row r="541" spans="5:19" x14ac:dyDescent="0.3">
      <c r="E541" s="4">
        <f t="shared" si="45"/>
        <v>2285</v>
      </c>
      <c r="F541" s="5">
        <f>F540*SUM(econlow!Z331:AB331)/SUM(econlow!Z330:AB330)</f>
        <v>31628.857376145592</v>
      </c>
      <c r="G541" s="13">
        <f t="shared" si="47"/>
        <v>448.37754651354209</v>
      </c>
      <c r="H541" s="13">
        <f t="shared" si="47"/>
        <v>498.86206585589349</v>
      </c>
      <c r="I541" s="13">
        <f t="shared" si="47"/>
        <v>328.4745922347384</v>
      </c>
      <c r="J541" s="13">
        <f t="shared" si="47"/>
        <v>64.737551843347575</v>
      </c>
      <c r="K541" s="13">
        <f t="shared" si="47"/>
        <v>3.7724582750701359</v>
      </c>
      <c r="L541" s="13">
        <f t="shared" si="46"/>
        <v>1619.2242147225918</v>
      </c>
      <c r="M541" s="3"/>
      <c r="N541" s="3"/>
      <c r="O541" s="3"/>
      <c r="P541" s="3"/>
      <c r="Q541" s="3"/>
      <c r="R541" s="3"/>
      <c r="S541" s="3"/>
    </row>
    <row r="542" spans="5:19" x14ac:dyDescent="0.3">
      <c r="E542" s="4">
        <f t="shared" si="45"/>
        <v>2286</v>
      </c>
      <c r="F542" s="5">
        <f>F541*SUM(econlow!Z332:AB332)/SUM(econlow!Z331:AB331)</f>
        <v>31633.445059248141</v>
      </c>
      <c r="G542" s="13">
        <f t="shared" si="47"/>
        <v>450.30794625950404</v>
      </c>
      <c r="H542" s="13">
        <f t="shared" si="47"/>
        <v>500.4595271600403</v>
      </c>
      <c r="I542" s="13">
        <f t="shared" si="47"/>
        <v>328.81735717136701</v>
      </c>
      <c r="J542" s="13">
        <f t="shared" si="47"/>
        <v>64.751606235778041</v>
      </c>
      <c r="K542" s="13">
        <f t="shared" si="47"/>
        <v>3.7730344878258553</v>
      </c>
      <c r="L542" s="13">
        <f t="shared" si="46"/>
        <v>1623.1094713145153</v>
      </c>
      <c r="M542" s="3"/>
      <c r="N542" s="3"/>
      <c r="O542" s="3"/>
      <c r="P542" s="3"/>
      <c r="Q542" s="3"/>
      <c r="R542" s="3"/>
      <c r="S542" s="3"/>
    </row>
    <row r="543" spans="5:19" x14ac:dyDescent="0.3">
      <c r="E543" s="4">
        <f t="shared" si="45"/>
        <v>2287</v>
      </c>
      <c r="F543" s="5">
        <f>F542*SUM(econlow!Z333:AB333)/SUM(econlow!Z332:AB332)</f>
        <v>31637.941180711452</v>
      </c>
      <c r="G543" s="13">
        <f t="shared" si="47"/>
        <v>452.23862600490418</v>
      </c>
      <c r="H543" s="13">
        <f t="shared" si="47"/>
        <v>502.05302456874261</v>
      </c>
      <c r="I543" s="13">
        <f t="shared" si="47"/>
        <v>329.15621053529389</v>
      </c>
      <c r="J543" s="13">
        <f t="shared" si="47"/>
        <v>64.765396205411975</v>
      </c>
      <c r="K543" s="13">
        <f t="shared" si="47"/>
        <v>3.7735993627119351</v>
      </c>
      <c r="L543" s="13">
        <f t="shared" si="46"/>
        <v>1626.9868566770647</v>
      </c>
      <c r="M543" s="3"/>
      <c r="N543" s="3"/>
      <c r="O543" s="3"/>
      <c r="P543" s="3"/>
      <c r="Q543" s="3"/>
      <c r="R543" s="3"/>
      <c r="S543" s="3"/>
    </row>
    <row r="544" spans="5:19" x14ac:dyDescent="0.3">
      <c r="E544" s="4">
        <f t="shared" si="45"/>
        <v>2288</v>
      </c>
      <c r="F544" s="5">
        <f>F543*SUM(econlow!Z334:AB334)/SUM(econlow!Z333:AB333)</f>
        <v>31642.347017673161</v>
      </c>
      <c r="G544" s="13">
        <f t="shared" si="47"/>
        <v>454.16958016147345</v>
      </c>
      <c r="H544" s="13">
        <f t="shared" si="47"/>
        <v>503.64256038945831</v>
      </c>
      <c r="I544" s="13">
        <f t="shared" si="47"/>
        <v>329.49119107431773</v>
      </c>
      <c r="J544" s="13">
        <f t="shared" si="47"/>
        <v>64.778926111221153</v>
      </c>
      <c r="K544" s="13">
        <f t="shared" si="47"/>
        <v>3.7741530621639536</v>
      </c>
      <c r="L544" s="13">
        <f t="shared" si="46"/>
        <v>1630.8564107986347</v>
      </c>
      <c r="M544" s="3"/>
      <c r="N544" s="3"/>
      <c r="O544" s="3"/>
      <c r="P544" s="3"/>
      <c r="Q544" s="3"/>
      <c r="R544" s="3"/>
      <c r="S544" s="3"/>
    </row>
    <row r="545" spans="5:19" x14ac:dyDescent="0.3">
      <c r="E545" s="4">
        <f t="shared" si="45"/>
        <v>2289</v>
      </c>
      <c r="F545" s="5">
        <f>F544*SUM(econlow!Z335:AB335)/SUM(econlow!Z334:AB334)</f>
        <v>31646.663816146371</v>
      </c>
      <c r="G545" s="13">
        <f t="shared" si="47"/>
        <v>456.10080321889012</v>
      </c>
      <c r="H545" s="13">
        <f t="shared" si="47"/>
        <v>505.22813704321641</v>
      </c>
      <c r="I545" s="13">
        <f t="shared" si="47"/>
        <v>329.82233720801082</v>
      </c>
      <c r="J545" s="13">
        <f t="shared" si="47"/>
        <v>64.792200213061804</v>
      </c>
      <c r="K545" s="13">
        <f t="shared" si="47"/>
        <v>3.7746957446635827</v>
      </c>
      <c r="L545" s="13">
        <f t="shared" si="46"/>
        <v>1634.7181734278427</v>
      </c>
      <c r="M545" s="3"/>
      <c r="N545" s="3"/>
      <c r="O545" s="3"/>
      <c r="P545" s="3"/>
      <c r="Q545" s="3"/>
      <c r="R545" s="3"/>
      <c r="S545" s="3"/>
    </row>
    <row r="546" spans="5:19" x14ac:dyDescent="0.3">
      <c r="E546" s="4">
        <f t="shared" si="45"/>
        <v>2290</v>
      </c>
      <c r="F546" s="5">
        <f>F545*SUM(econlow!Z336:AB336)/SUM(econlow!Z335:AB335)</f>
        <v>31650.892791774721</v>
      </c>
      <c r="G546" s="13">
        <f t="shared" si="47"/>
        <v>458.03228974288027</v>
      </c>
      <c r="H546" s="13">
        <f t="shared" si="47"/>
        <v>506.80975706138213</v>
      </c>
      <c r="I546" s="13">
        <f t="shared" si="47"/>
        <v>330.14968702744881</v>
      </c>
      <c r="J546" s="13">
        <f t="shared" si="47"/>
        <v>64.805222673683602</v>
      </c>
      <c r="K546" s="13">
        <f t="shared" si="47"/>
        <v>3.7752275648330835</v>
      </c>
      <c r="L546" s="13">
        <f t="shared" si="46"/>
        <v>1638.5721840702279</v>
      </c>
      <c r="M546" s="3"/>
      <c r="N546" s="3"/>
      <c r="O546" s="3"/>
      <c r="P546" s="3"/>
      <c r="Q546" s="3"/>
      <c r="R546" s="3"/>
      <c r="S546" s="3"/>
    </row>
    <row r="547" spans="5:19" x14ac:dyDescent="0.3">
      <c r="E547" s="4">
        <f t="shared" si="45"/>
        <v>2291</v>
      </c>
      <c r="F547" s="5">
        <f>F546*SUM(econlow!Z337:AB337)/SUM(econlow!Z336:AB336)</f>
        <v>31655.035130574612</v>
      </c>
      <c r="G547" s="13">
        <f t="shared" si="47"/>
        <v>459.96403437336414</v>
      </c>
      <c r="H547" s="13">
        <f t="shared" si="47"/>
        <v>508.38742308250175</v>
      </c>
      <c r="I547" s="13">
        <f t="shared" si="47"/>
        <v>330.47327829505736</v>
      </c>
      <c r="J547" s="13">
        <f t="shared" si="47"/>
        <v>64.817997560712641</v>
      </c>
      <c r="K547" s="13">
        <f t="shared" si="47"/>
        <v>3.7757486735280699</v>
      </c>
      <c r="L547" s="13">
        <f t="shared" si="46"/>
        <v>1642.4184819851641</v>
      </c>
      <c r="M547" s="3"/>
      <c r="N547" s="3"/>
      <c r="O547" s="3"/>
      <c r="P547" s="3"/>
      <c r="Q547" s="3"/>
      <c r="R547" s="3"/>
      <c r="S547" s="3"/>
    </row>
    <row r="548" spans="5:19" x14ac:dyDescent="0.3">
      <c r="E548" s="4">
        <f t="shared" si="45"/>
        <v>2292</v>
      </c>
      <c r="F548" s="5">
        <f>F547*SUM(econlow!Z338:AB338)/SUM(econlow!Z337:AB337)</f>
        <v>31659.091989662953</v>
      </c>
      <c r="G548" s="13">
        <f t="shared" si="47"/>
        <v>461.89603182264801</v>
      </c>
      <c r="H548" s="13">
        <f t="shared" si="47"/>
        <v>509.96113784922591</v>
      </c>
      <c r="I548" s="13">
        <f t="shared" si="47"/>
        <v>330.79314844457247</v>
      </c>
      <c r="J548" s="13">
        <f t="shared" si="47"/>
        <v>64.830528848608083</v>
      </c>
      <c r="K548" s="13">
        <f t="shared" si="47"/>
        <v>3.776259217928617</v>
      </c>
      <c r="L548" s="13">
        <f t="shared" si="46"/>
        <v>1646.2571061829829</v>
      </c>
      <c r="M548" s="3"/>
      <c r="N548" s="3"/>
      <c r="O548" s="3"/>
      <c r="P548" s="3"/>
      <c r="Q548" s="3"/>
      <c r="R548" s="3"/>
      <c r="S548" s="3"/>
    </row>
    <row r="549" spans="5:19" x14ac:dyDescent="0.3">
      <c r="E549" s="4">
        <f t="shared" si="45"/>
        <v>2293</v>
      </c>
      <c r="F549" s="5">
        <f>F548*SUM(econlow!Z339:AB339)/SUM(econlow!Z338:AB338)</f>
        <v>31663.064497971423</v>
      </c>
      <c r="G549" s="13">
        <f t="shared" si="47"/>
        <v>463.82827687366029</v>
      </c>
      <c r="H549" s="13">
        <f t="shared" si="47"/>
        <v>511.53090420530958</v>
      </c>
      <c r="I549" s="13">
        <f t="shared" si="47"/>
        <v>331.1093345811106</v>
      </c>
      <c r="J549" s="13">
        <f t="shared" si="47"/>
        <v>64.842820420592602</v>
      </c>
      <c r="K549" s="13">
        <f t="shared" si="47"/>
        <v>3.77675934162869</v>
      </c>
      <c r="L549" s="13">
        <f t="shared" si="46"/>
        <v>1650.0880954223016</v>
      </c>
      <c r="M549" s="3"/>
      <c r="N549" s="3"/>
      <c r="O549" s="3"/>
      <c r="P549" s="3"/>
      <c r="Q549" s="3"/>
      <c r="R549" s="3"/>
      <c r="S549" s="3"/>
    </row>
    <row r="550" spans="5:19" x14ac:dyDescent="0.3">
      <c r="E550" s="4">
        <f t="shared" si="45"/>
        <v>2294</v>
      </c>
      <c r="F550" s="5">
        <f>F549*SUM(econlow!Z340:AB340)/SUM(econlow!Z339:AB339)</f>
        <v>31666.953756947281</v>
      </c>
      <c r="G550" s="13">
        <f t="shared" si="47"/>
        <v>465.76076437823133</v>
      </c>
      <c r="H550" s="13">
        <f t="shared" si="47"/>
        <v>513.09672509268751</v>
      </c>
      <c r="I550" s="13">
        <f t="shared" si="47"/>
        <v>331.4218734813453</v>
      </c>
      <c r="J550" s="13">
        <f t="shared" si="47"/>
        <v>64.854876070556287</v>
      </c>
      <c r="K550" s="13">
        <f t="shared" si="47"/>
        <v>3.7772491847239205</v>
      </c>
      <c r="L550" s="13">
        <f t="shared" si="46"/>
        <v>1653.9114882075442</v>
      </c>
      <c r="M550" s="3"/>
      <c r="N550" s="3"/>
      <c r="O550" s="3"/>
      <c r="P550" s="3"/>
      <c r="Q550" s="3"/>
      <c r="R550" s="3"/>
      <c r="S550" s="3"/>
    </row>
    <row r="551" spans="5:19" x14ac:dyDescent="0.3">
      <c r="E551" s="4">
        <f t="shared" si="45"/>
        <v>2295</v>
      </c>
      <c r="F551" s="5">
        <f>F550*SUM(econlow!Z341:AB341)/SUM(econlow!Z340:AB340)</f>
        <v>31670.760841240673</v>
      </c>
      <c r="G551" s="13">
        <f t="shared" ref="G551:K556" si="48">G550*(1-G$5)+G$4*$F550*$L$4/1000</f>
        <v>467.6934892554159</v>
      </c>
      <c r="H551" s="13">
        <f t="shared" si="48"/>
        <v>514.65860354862332</v>
      </c>
      <c r="I551" s="13">
        <f t="shared" si="48"/>
        <v>331.73080159378657</v>
      </c>
      <c r="J551" s="13">
        <f t="shared" si="48"/>
        <v>64.866699504934047</v>
      </c>
      <c r="K551" s="13">
        <f t="shared" si="48"/>
        <v>3.7777288838977414</v>
      </c>
      <c r="L551" s="13">
        <f t="shared" si="46"/>
        <v>1657.7273227866576</v>
      </c>
      <c r="M551" s="3"/>
      <c r="N551" s="3"/>
      <c r="O551" s="3"/>
      <c r="P551" s="3"/>
      <c r="Q551" s="3"/>
      <c r="R551" s="3"/>
      <c r="S551" s="3"/>
    </row>
    <row r="552" spans="5:19" x14ac:dyDescent="0.3">
      <c r="E552" s="4">
        <f t="shared" si="45"/>
        <v>2296</v>
      </c>
      <c r="F552" s="5">
        <f>F551*SUM(econlow!Z342:AB342)/SUM(econlow!Z341:AB341)</f>
        <v>31674.486799378621</v>
      </c>
      <c r="G552" s="13">
        <f t="shared" si="48"/>
        <v>469.62644648985781</v>
      </c>
      <c r="H552" s="13">
        <f t="shared" si="48"/>
        <v>516.21654270293106</v>
      </c>
      <c r="I552" s="13">
        <f t="shared" si="48"/>
        <v>332.03615503915984</v>
      </c>
      <c r="J552" s="13">
        <f t="shared" si="48"/>
        <v>64.878294344556465</v>
      </c>
      <c r="K552" s="13">
        <f t="shared" si="48"/>
        <v>3.7781985725059055</v>
      </c>
      <c r="L552" s="13">
        <f t="shared" si="46"/>
        <v>1661.5356371490111</v>
      </c>
      <c r="M552" s="3"/>
      <c r="N552" s="3"/>
      <c r="O552" s="3"/>
      <c r="P552" s="3"/>
      <c r="Q552" s="3"/>
      <c r="R552" s="3"/>
      <c r="S552" s="3"/>
    </row>
    <row r="553" spans="5:19" x14ac:dyDescent="0.3">
      <c r="E553" s="4">
        <f t="shared" si="45"/>
        <v>2297</v>
      </c>
      <c r="F553" s="5">
        <f>F552*SUM(econlow!Z343:AB343)/SUM(econlow!Z342:AB342)</f>
        <v>31678.132654425932</v>
      </c>
      <c r="G553" s="13">
        <f t="shared" si="48"/>
        <v>471.5596311301955</v>
      </c>
      <c r="H553" s="13">
        <f t="shared" si="48"/>
        <v>517.77054577526803</v>
      </c>
      <c r="I553" s="13">
        <f t="shared" si="48"/>
        <v>332.33796961088115</v>
      </c>
      <c r="J553" s="13">
        <f t="shared" si="48"/>
        <v>64.889664126474031</v>
      </c>
      <c r="K553" s="13">
        <f t="shared" si="48"/>
        <v>3.778658380659385</v>
      </c>
      <c r="L553" s="13">
        <f t="shared" si="46"/>
        <v>1665.3364690234782</v>
      </c>
      <c r="M553" s="3"/>
      <c r="N553" s="3"/>
      <c r="O553" s="3"/>
      <c r="P553" s="3"/>
      <c r="Q553" s="3"/>
      <c r="R553" s="3"/>
      <c r="S553" s="3"/>
    </row>
    <row r="554" spans="5:19" x14ac:dyDescent="0.3">
      <c r="E554" s="4">
        <f t="shared" si="45"/>
        <v>2298</v>
      </c>
      <c r="F554" s="5">
        <f>F553*SUM(econlow!Z344:AB344)/SUM(econlow!Z343:AB343)</f>
        <v>31681.699404633295</v>
      </c>
      <c r="G554" s="13">
        <f t="shared" si="48"/>
        <v>473.49303828750789</v>
      </c>
      <c r="H554" s="13">
        <f t="shared" si="48"/>
        <v>519.32061607249648</v>
      </c>
      <c r="I554" s="13">
        <f t="shared" si="48"/>
        <v>332.6362807756251</v>
      </c>
      <c r="J554" s="13">
        <f t="shared" si="48"/>
        <v>64.900812305754656</v>
      </c>
      <c r="K554" s="13">
        <f t="shared" si="48"/>
        <v>3.7791084353056856</v>
      </c>
      <c r="L554" s="13">
        <f t="shared" si="46"/>
        <v>1669.1298558766898</v>
      </c>
      <c r="M554" s="3"/>
      <c r="N554" s="3"/>
      <c r="O554" s="3"/>
      <c r="P554" s="3"/>
      <c r="Q554" s="3"/>
      <c r="R554" s="3"/>
      <c r="S554" s="3"/>
    </row>
    <row r="555" spans="5:19" x14ac:dyDescent="0.3">
      <c r="E555" s="4">
        <f t="shared" si="45"/>
        <v>2299</v>
      </c>
      <c r="F555" s="5">
        <f>F554*SUM(econlow!Z345:AB345)/SUM(econlow!Z344:AB344)</f>
        <v>31685.188024072071</v>
      </c>
      <c r="G555" s="13">
        <f t="shared" si="48"/>
        <v>475.42666313380005</v>
      </c>
      <c r="H555" s="13">
        <f t="shared" si="48"/>
        <v>520.86675698611373</v>
      </c>
      <c r="I555" s="13">
        <f t="shared" si="48"/>
        <v>332.93112367398265</v>
      </c>
      <c r="J555" s="13">
        <f t="shared" si="48"/>
        <v>64.911742257254687</v>
      </c>
      <c r="K555" s="13">
        <f t="shared" si="48"/>
        <v>3.7795488603085916</v>
      </c>
      <c r="L555" s="13">
        <f t="shared" si="46"/>
        <v>1672.9158349114596</v>
      </c>
      <c r="M555" s="3"/>
      <c r="N555" s="3"/>
      <c r="O555" s="3"/>
      <c r="P555" s="3"/>
      <c r="Q555" s="3"/>
      <c r="R555" s="3"/>
      <c r="S555" s="3"/>
    </row>
    <row r="556" spans="5:19" x14ac:dyDescent="0.3">
      <c r="E556" s="4">
        <f t="shared" si="45"/>
        <v>2300</v>
      </c>
      <c r="F556" s="5">
        <f>F555*SUM(econlow!Z346:AB346)/SUM(econlow!Z345:AB345)</f>
        <v>31688.599463256876</v>
      </c>
      <c r="G556" s="13">
        <f t="shared" si="48"/>
        <v>477.36050090052743</v>
      </c>
      <c r="H556" s="13">
        <f t="shared" si="48"/>
        <v>522.40897198974926</v>
      </c>
      <c r="I556" s="13">
        <f t="shared" si="48"/>
        <v>333.22253312120557</v>
      </c>
      <c r="J556" s="13">
        <f t="shared" si="48"/>
        <v>64.922457277363151</v>
      </c>
      <c r="K556" s="13">
        <f t="shared" si="48"/>
        <v>3.7799797765263352</v>
      </c>
      <c r="L556" s="13">
        <f t="shared" si="46"/>
        <v>1676.6944430653718</v>
      </c>
      <c r="M556" s="3"/>
      <c r="N556" s="3"/>
      <c r="O556" s="3"/>
      <c r="P556" s="3"/>
      <c r="Q556" s="3"/>
      <c r="R556" s="3"/>
      <c r="S556" s="3"/>
    </row>
    <row r="557" spans="5:19" x14ac:dyDescent="0.3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 x14ac:dyDescent="0.3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 x14ac:dyDescent="0.3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 x14ac:dyDescent="0.3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 x14ac:dyDescent="0.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 x14ac:dyDescent="0.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 x14ac:dyDescent="0.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 x14ac:dyDescent="0.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 x14ac:dyDescent="0.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 x14ac:dyDescent="0.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 x14ac:dyDescent="0.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 x14ac:dyDescent="0.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 x14ac:dyDescent="0.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 x14ac:dyDescent="0.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 x14ac:dyDescent="0.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 x14ac:dyDescent="0.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 x14ac:dyDescent="0.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 x14ac:dyDescent="0.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 x14ac:dyDescent="0.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 x14ac:dyDescent="0.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 x14ac:dyDescent="0.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 x14ac:dyDescent="0.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 x14ac:dyDescent="0.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 x14ac:dyDescent="0.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 x14ac:dyDescent="0.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 x14ac:dyDescent="0.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 x14ac:dyDescent="0.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 x14ac:dyDescent="0.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 x14ac:dyDescent="0.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 x14ac:dyDescent="0.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 x14ac:dyDescent="0.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 x14ac:dyDescent="0.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 x14ac:dyDescent="0.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 x14ac:dyDescent="0.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 x14ac:dyDescent="0.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 x14ac:dyDescent="0.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 x14ac:dyDescent="0.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 x14ac:dyDescent="0.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 x14ac:dyDescent="0.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 x14ac:dyDescent="0.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 x14ac:dyDescent="0.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 x14ac:dyDescent="0.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 x14ac:dyDescent="0.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 x14ac:dyDescent="0.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 x14ac:dyDescent="0.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 x14ac:dyDescent="0.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 x14ac:dyDescent="0.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 x14ac:dyDescent="0.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 x14ac:dyDescent="0.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 x14ac:dyDescent="0.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 x14ac:dyDescent="0.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 x14ac:dyDescent="0.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 x14ac:dyDescent="0.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 x14ac:dyDescent="0.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610"/>
  <sheetViews>
    <sheetView zoomScale="110" zoomScaleNormal="110" workbookViewId="0">
      <pane xSplit="5" ySplit="5" topLeftCell="F313" activePane="bottomRight" state="frozen"/>
      <selection pane="topRight" activeCell="F1" sqref="F1"/>
      <selection pane="bottomLeft" activeCell="A6" sqref="A6"/>
      <selection pane="bottomRight" activeCell="G329" sqref="G329"/>
    </sheetView>
  </sheetViews>
  <sheetFormatPr defaultColWidth="9.109375" defaultRowHeight="14.4" x14ac:dyDescent="0.3"/>
  <cols>
    <col min="1" max="5" width="9.109375" style="2"/>
    <col min="6" max="6" width="10" style="2" bestFit="1" customWidth="1"/>
    <col min="7" max="11" width="9.109375" style="2"/>
    <col min="12" max="13" width="9.44140625" style="2" customWidth="1"/>
    <col min="14" max="16384" width="9.109375" style="2"/>
  </cols>
  <sheetData>
    <row r="1" spans="1:38" x14ac:dyDescent="0.3">
      <c r="A1" s="2" t="s">
        <v>10</v>
      </c>
      <c r="G1" s="2" t="s">
        <v>11</v>
      </c>
    </row>
    <row r="2" spans="1:38" x14ac:dyDescent="0.3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 x14ac:dyDescent="0.3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 x14ac:dyDescent="0.3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 x14ac:dyDescent="0.3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 x14ac:dyDescent="0.3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 x14ac:dyDescent="0.3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3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3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3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3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3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3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3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3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3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3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3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3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3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3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3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3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3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3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3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3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3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3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3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3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3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3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3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3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3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3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3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3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3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3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3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3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 x14ac:dyDescent="0.3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 x14ac:dyDescent="0.3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 x14ac:dyDescent="0.3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 x14ac:dyDescent="0.3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 x14ac:dyDescent="0.3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 x14ac:dyDescent="0.3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 x14ac:dyDescent="0.3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 x14ac:dyDescent="0.3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 x14ac:dyDescent="0.3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 x14ac:dyDescent="0.3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 x14ac:dyDescent="0.3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 x14ac:dyDescent="0.3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 x14ac:dyDescent="0.3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 x14ac:dyDescent="0.3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 x14ac:dyDescent="0.3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 x14ac:dyDescent="0.3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 x14ac:dyDescent="0.3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 x14ac:dyDescent="0.3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 x14ac:dyDescent="0.3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 x14ac:dyDescent="0.3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 x14ac:dyDescent="0.3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 x14ac:dyDescent="0.3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 x14ac:dyDescent="0.3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 x14ac:dyDescent="0.3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 x14ac:dyDescent="0.3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 x14ac:dyDescent="0.3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 x14ac:dyDescent="0.3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 x14ac:dyDescent="0.3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 x14ac:dyDescent="0.3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 x14ac:dyDescent="0.3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 x14ac:dyDescent="0.3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 x14ac:dyDescent="0.3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 x14ac:dyDescent="0.3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 x14ac:dyDescent="0.3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 x14ac:dyDescent="0.3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 x14ac:dyDescent="0.3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 x14ac:dyDescent="0.3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 x14ac:dyDescent="0.3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 x14ac:dyDescent="0.3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 x14ac:dyDescent="0.3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 x14ac:dyDescent="0.3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 x14ac:dyDescent="0.3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 x14ac:dyDescent="0.3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 x14ac:dyDescent="0.3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 x14ac:dyDescent="0.3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 x14ac:dyDescent="0.3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 x14ac:dyDescent="0.3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 x14ac:dyDescent="0.3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 x14ac:dyDescent="0.3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 x14ac:dyDescent="0.3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 x14ac:dyDescent="0.3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 x14ac:dyDescent="0.3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 x14ac:dyDescent="0.3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 x14ac:dyDescent="0.3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 x14ac:dyDescent="0.3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 x14ac:dyDescent="0.3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 x14ac:dyDescent="0.3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 x14ac:dyDescent="0.3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 x14ac:dyDescent="0.3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 x14ac:dyDescent="0.3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 x14ac:dyDescent="0.3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 x14ac:dyDescent="0.3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 x14ac:dyDescent="0.3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 x14ac:dyDescent="0.3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 x14ac:dyDescent="0.3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 x14ac:dyDescent="0.3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 x14ac:dyDescent="0.3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 x14ac:dyDescent="0.3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 x14ac:dyDescent="0.3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 x14ac:dyDescent="0.3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 x14ac:dyDescent="0.3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 x14ac:dyDescent="0.3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 x14ac:dyDescent="0.3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 x14ac:dyDescent="0.3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 x14ac:dyDescent="0.3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 x14ac:dyDescent="0.3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 x14ac:dyDescent="0.3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 x14ac:dyDescent="0.3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 x14ac:dyDescent="0.3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 x14ac:dyDescent="0.3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 x14ac:dyDescent="0.3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 x14ac:dyDescent="0.3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 x14ac:dyDescent="0.3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 x14ac:dyDescent="0.3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 x14ac:dyDescent="0.3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 x14ac:dyDescent="0.3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 x14ac:dyDescent="0.3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 x14ac:dyDescent="0.3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 x14ac:dyDescent="0.3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 x14ac:dyDescent="0.3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 x14ac:dyDescent="0.3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 x14ac:dyDescent="0.3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 x14ac:dyDescent="0.3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 x14ac:dyDescent="0.3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 x14ac:dyDescent="0.3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 x14ac:dyDescent="0.3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 x14ac:dyDescent="0.3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 x14ac:dyDescent="0.3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 x14ac:dyDescent="0.3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 x14ac:dyDescent="0.3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 x14ac:dyDescent="0.3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 x14ac:dyDescent="0.3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 x14ac:dyDescent="0.3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 x14ac:dyDescent="0.3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 x14ac:dyDescent="0.3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 x14ac:dyDescent="0.3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 x14ac:dyDescent="0.3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 x14ac:dyDescent="0.3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 x14ac:dyDescent="0.3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 x14ac:dyDescent="0.3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 x14ac:dyDescent="0.3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 x14ac:dyDescent="0.3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 x14ac:dyDescent="0.3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 x14ac:dyDescent="0.3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 x14ac:dyDescent="0.3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 x14ac:dyDescent="0.3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 x14ac:dyDescent="0.3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 x14ac:dyDescent="0.3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 x14ac:dyDescent="0.3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 x14ac:dyDescent="0.3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 x14ac:dyDescent="0.3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 x14ac:dyDescent="0.3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 x14ac:dyDescent="0.3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 x14ac:dyDescent="0.3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 x14ac:dyDescent="0.3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 x14ac:dyDescent="0.3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 x14ac:dyDescent="0.3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 x14ac:dyDescent="0.3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 x14ac:dyDescent="0.3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 x14ac:dyDescent="0.3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 x14ac:dyDescent="0.3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 x14ac:dyDescent="0.3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 x14ac:dyDescent="0.3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 x14ac:dyDescent="0.3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 x14ac:dyDescent="0.3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 x14ac:dyDescent="0.3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 x14ac:dyDescent="0.3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 x14ac:dyDescent="0.3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 x14ac:dyDescent="0.3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 x14ac:dyDescent="0.3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 x14ac:dyDescent="0.3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 x14ac:dyDescent="0.3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 x14ac:dyDescent="0.3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 x14ac:dyDescent="0.3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 x14ac:dyDescent="0.3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 x14ac:dyDescent="0.3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 x14ac:dyDescent="0.3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 x14ac:dyDescent="0.3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 x14ac:dyDescent="0.3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 x14ac:dyDescent="0.3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 x14ac:dyDescent="0.3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 x14ac:dyDescent="0.3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 x14ac:dyDescent="0.3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 x14ac:dyDescent="0.3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 x14ac:dyDescent="0.3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 x14ac:dyDescent="0.3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 x14ac:dyDescent="0.3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 x14ac:dyDescent="0.3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 x14ac:dyDescent="0.3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 x14ac:dyDescent="0.3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 x14ac:dyDescent="0.3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 x14ac:dyDescent="0.3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 x14ac:dyDescent="0.3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 x14ac:dyDescent="0.3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 x14ac:dyDescent="0.3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 x14ac:dyDescent="0.3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 x14ac:dyDescent="0.3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 x14ac:dyDescent="0.3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 x14ac:dyDescent="0.3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 x14ac:dyDescent="0.3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 x14ac:dyDescent="0.3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 x14ac:dyDescent="0.3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 x14ac:dyDescent="0.3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 x14ac:dyDescent="0.3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 x14ac:dyDescent="0.3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 x14ac:dyDescent="0.3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 x14ac:dyDescent="0.3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 x14ac:dyDescent="0.3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 x14ac:dyDescent="0.3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 x14ac:dyDescent="0.3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 x14ac:dyDescent="0.3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 x14ac:dyDescent="0.3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 x14ac:dyDescent="0.3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 x14ac:dyDescent="0.3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 x14ac:dyDescent="0.3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 x14ac:dyDescent="0.3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 x14ac:dyDescent="0.3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 x14ac:dyDescent="0.3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 x14ac:dyDescent="0.3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 x14ac:dyDescent="0.3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 x14ac:dyDescent="0.3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 x14ac:dyDescent="0.3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 x14ac:dyDescent="0.3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 x14ac:dyDescent="0.3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 x14ac:dyDescent="0.3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 x14ac:dyDescent="0.3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 x14ac:dyDescent="0.3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 x14ac:dyDescent="0.3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 x14ac:dyDescent="0.3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 x14ac:dyDescent="0.3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 x14ac:dyDescent="0.3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 x14ac:dyDescent="0.3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 x14ac:dyDescent="0.3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 x14ac:dyDescent="0.3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 x14ac:dyDescent="0.3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 x14ac:dyDescent="0.3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 x14ac:dyDescent="0.3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 x14ac:dyDescent="0.3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 x14ac:dyDescent="0.3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 x14ac:dyDescent="0.3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 x14ac:dyDescent="0.3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 x14ac:dyDescent="0.3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 x14ac:dyDescent="0.3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F264*SUM(econmid!Z55:AB55)/SUM(econmid!Z54:AB54)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 x14ac:dyDescent="0.3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F265*SUM(econmid!Z56:AB56)/SUM(econmid!Z55:AB55)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 x14ac:dyDescent="0.3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F266*SUM(econmid!Z57:AB57)/SUM(econmid!Z56:AB56)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 x14ac:dyDescent="0.3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F267*SUM(econmid!Z58:AB58)/SUM(econmid!Z57:AB57)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 x14ac:dyDescent="0.3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F268*SUM(econmid!Z59:AB59)/SUM(econmid!Z58:AB58)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 x14ac:dyDescent="0.3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F269*SUM(econmid!Z60:AB60)/SUM(econmid!Z59:AB59)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 x14ac:dyDescent="0.3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F270*SUM(econmid!Z61:AB61)/SUM(econmid!Z60:AB60)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 x14ac:dyDescent="0.3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F271*SUM(econmid!Z62:AB62)/SUM(econmid!Z61:AB61)</f>
        <v>9607.1558214426932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 x14ac:dyDescent="0.3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F272*SUM(econmid!Z63:AB63)/SUM(econmid!Z62:AB62)</f>
        <v>9835.2082445541873</v>
      </c>
      <c r="G273" s="13">
        <f t="shared" si="20"/>
        <v>25.670489770625732</v>
      </c>
      <c r="H273" s="13">
        <f t="shared" si="20"/>
        <v>35.966173507734062</v>
      </c>
      <c r="I273" s="13">
        <f t="shared" si="20"/>
        <v>42.337805149365252</v>
      </c>
      <c r="J273" s="13">
        <f t="shared" si="20"/>
        <v>15.264499950561653</v>
      </c>
      <c r="K273" s="13">
        <f t="shared" si="20"/>
        <v>1.1379034344591965</v>
      </c>
      <c r="L273" s="13">
        <f t="shared" si="22"/>
        <v>395.37687181274589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 x14ac:dyDescent="0.3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F273*SUM(econmid!Z64:AB64)/SUM(econmid!Z63:AB63)</f>
        <v>10069.218131011394</v>
      </c>
      <c r="G274" s="13">
        <f t="shared" si="20"/>
        <v>26.270760696349697</v>
      </c>
      <c r="H274" s="13">
        <f t="shared" si="20"/>
        <v>36.790723220928456</v>
      </c>
      <c r="I274" s="13">
        <f t="shared" si="20"/>
        <v>43.247111023844596</v>
      </c>
      <c r="J274" s="13">
        <f t="shared" si="20"/>
        <v>15.546854222612428</v>
      </c>
      <c r="K274" s="13">
        <f t="shared" si="20"/>
        <v>1.1519201867333191</v>
      </c>
      <c r="L274" s="13">
        <f t="shared" si="22"/>
        <v>398.00736935046848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 x14ac:dyDescent="0.3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F274*SUM(econmid!Z65:AB65)/SUM(econmid!Z64:AB64)</f>
        <v>10303.660050037997</v>
      </c>
      <c r="G275" s="13">
        <f t="shared" si="20"/>
        <v>26.885313915613303</v>
      </c>
      <c r="H275" s="13">
        <f t="shared" si="20"/>
        <v>37.634977332500029</v>
      </c>
      <c r="I275" s="13">
        <f t="shared" si="20"/>
        <v>44.179368049702759</v>
      </c>
      <c r="J275" s="13">
        <f t="shared" si="20"/>
        <v>15.840544431896491</v>
      </c>
      <c r="K275" s="13">
        <f t="shared" si="20"/>
        <v>1.1714081563830492</v>
      </c>
      <c r="L275" s="13">
        <f t="shared" si="22"/>
        <v>400.71161188609562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 x14ac:dyDescent="0.3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F275*SUM(econmid!Z66:AB66)/SUM(econmid!Z65:AB65)</f>
        <v>10538.471885896417</v>
      </c>
      <c r="G276" s="13">
        <f t="shared" si="20"/>
        <v>27.514175796601538</v>
      </c>
      <c r="H276" s="13">
        <f t="shared" si="20"/>
        <v>38.498922201498132</v>
      </c>
      <c r="I276" s="13">
        <f t="shared" si="20"/>
        <v>45.13433306875185</v>
      </c>
      <c r="J276" s="13">
        <f t="shared" si="20"/>
        <v>16.1449737000063</v>
      </c>
      <c r="K276" s="13">
        <f t="shared" si="20"/>
        <v>1.1942348703362586</v>
      </c>
      <c r="L276" s="13">
        <f t="shared" si="22"/>
        <v>403.48663963719406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 x14ac:dyDescent="0.3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F276*SUM(econmid!Z67:AB67)/SUM(econmid!Z66:AB66)</f>
        <v>10773.560142768096</v>
      </c>
      <c r="G277" s="13">
        <f t="shared" si="20"/>
        <v>28.157368916398035</v>
      </c>
      <c r="H277" s="13">
        <f t="shared" si="20"/>
        <v>39.382538392035158</v>
      </c>
      <c r="I277" s="13">
        <f t="shared" si="20"/>
        <v>46.11175685468114</v>
      </c>
      <c r="J277" s="13">
        <f t="shared" si="20"/>
        <v>16.459571955741705</v>
      </c>
      <c r="K277" s="13">
        <f t="shared" si="20"/>
        <v>1.2191040020618784</v>
      </c>
      <c r="L277" s="13">
        <f t="shared" si="22"/>
        <v>406.33034012091787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 x14ac:dyDescent="0.3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F277*SUM(econmid!Z68:AB68)/SUM(econmid!Z67:AB67)</f>
        <v>11008.833713909276</v>
      </c>
      <c r="G278" s="13">
        <f t="shared" si="20"/>
        <v>28.814910145768856</v>
      </c>
      <c r="H278" s="13">
        <f t="shared" si="20"/>
        <v>40.285797742742112</v>
      </c>
      <c r="I278" s="13">
        <f t="shared" si="20"/>
        <v>47.111379480128768</v>
      </c>
      <c r="J278" s="13">
        <f t="shared" si="20"/>
        <v>16.783790720590375</v>
      </c>
      <c r="K278" s="13">
        <f t="shared" si="20"/>
        <v>1.2452249002987665</v>
      </c>
      <c r="L278" s="13">
        <f t="shared" si="22"/>
        <v>409.24110298952894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 x14ac:dyDescent="0.3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F278*SUM(econmid!Z69:AB69)/SUM(econmid!Z68:AB68)</f>
        <v>11244.203653295854</v>
      </c>
      <c r="G279" s="13">
        <f t="shared" ref="G279:K294" si="23">G278*(1-G$5)+G$4*$F278*$L$4/1000</f>
        <v>29.486810794974588</v>
      </c>
      <c r="H279" s="13">
        <f t="shared" si="23"/>
        <v>41.208663615098942</v>
      </c>
      <c r="I279" s="13">
        <f t="shared" si="23"/>
        <v>48.132930819239903</v>
      </c>
      <c r="J279" s="13">
        <f t="shared" si="23"/>
        <v>17.117102155613267</v>
      </c>
      <c r="K279" s="13">
        <f t="shared" si="23"/>
        <v>1.2721137335039865</v>
      </c>
      <c r="L279" s="13">
        <f t="shared" si="22"/>
        <v>412.21762111843071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 x14ac:dyDescent="0.3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F279*SUM(econmid!Z70:AB70)/SUM(econmid!Z69:AB69)</f>
        <v>11479.583150246523</v>
      </c>
      <c r="G280" s="13">
        <f t="shared" si="23"/>
        <v>30.173076745645226</v>
      </c>
      <c r="H280" s="13">
        <f t="shared" si="23"/>
        <v>42.151091119639894</v>
      </c>
      <c r="I280" s="13">
        <f t="shared" si="23"/>
        <v>49.176131009172344</v>
      </c>
      <c r="J280" s="13">
        <f t="shared" si="23"/>
        <v>17.458998135976291</v>
      </c>
      <c r="K280" s="13">
        <f t="shared" si="23"/>
        <v>1.299472867142935</v>
      </c>
      <c r="L280" s="13">
        <f t="shared" si="22"/>
        <v>415.2587698775767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 x14ac:dyDescent="0.3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F280*SUM(econmid!Z71:AB71)/SUM(econmid!Z70:AB70)</f>
        <v>11714.887491618721</v>
      </c>
      <c r="G281" s="13">
        <f t="shared" si="23"/>
        <v>30.873708581106282</v>
      </c>
      <c r="H281" s="13">
        <f t="shared" si="23"/>
        <v>43.113027339153824</v>
      </c>
      <c r="I281" s="13">
        <f t="shared" si="23"/>
        <v>50.24069090159503</v>
      </c>
      <c r="J281" s="13">
        <f t="shared" si="23"/>
        <v>17.808989375372551</v>
      </c>
      <c r="K281" s="13">
        <f t="shared" si="23"/>
        <v>1.327117701126145</v>
      </c>
      <c r="L281" s="13">
        <f t="shared" si="22"/>
        <v>418.36353389835381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 x14ac:dyDescent="0.3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F281*SUM(econmid!Z72:AB72)/SUM(econmid!Z71:AB71)</f>
        <v>11037.444205522699</v>
      </c>
      <c r="G282" s="13">
        <f t="shared" si="23"/>
        <v>31.588701714397565</v>
      </c>
      <c r="H282" s="13">
        <f t="shared" si="23"/>
        <v>44.094411547720703</v>
      </c>
      <c r="I282" s="13">
        <f t="shared" si="23"/>
        <v>51.32631250244679</v>
      </c>
      <c r="J282" s="13">
        <f t="shared" si="23"/>
        <v>18.166604596026517</v>
      </c>
      <c r="K282" s="13">
        <f t="shared" si="23"/>
        <v>1.3549322926967262</v>
      </c>
      <c r="L282" s="13">
        <f t="shared" si="22"/>
        <v>421.53096265328833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 x14ac:dyDescent="0.3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F282*SUM(econmid!Z73:AB73)/SUM(econmid!Z72:AB72)</f>
        <v>11239.922791560926</v>
      </c>
      <c r="G283" s="13">
        <f t="shared" si="23"/>
        <v>32.262348543842613</v>
      </c>
      <c r="H283" s="13">
        <f t="shared" si="23"/>
        <v>45.009486240761987</v>
      </c>
      <c r="I283" s="13">
        <f t="shared" si="23"/>
        <v>52.295586704378515</v>
      </c>
      <c r="J283" s="13">
        <f t="shared" si="23"/>
        <v>18.424278260633649</v>
      </c>
      <c r="K283" s="13">
        <f t="shared" si="23"/>
        <v>1.3399978461591791</v>
      </c>
      <c r="L283" s="13">
        <f t="shared" si="22"/>
        <v>424.33169759577595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 x14ac:dyDescent="0.3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F283*SUM(econmid!Z74:AB74)/SUM(econmid!Z73:AB73)</f>
        <v>11456.941740087244</v>
      </c>
      <c r="G284" s="13">
        <f t="shared" si="23"/>
        <v>32.948353221261826</v>
      </c>
      <c r="H284" s="13">
        <f t="shared" si="23"/>
        <v>45.941055609768881</v>
      </c>
      <c r="I284" s="13">
        <f t="shared" si="23"/>
        <v>53.282270029086995</v>
      </c>
      <c r="J284" s="13">
        <f t="shared" si="23"/>
        <v>18.690996931128389</v>
      </c>
      <c r="K284" s="13">
        <f t="shared" si="23"/>
        <v>1.3404456833515206</v>
      </c>
      <c r="L284" s="13">
        <f t="shared" si="22"/>
        <v>427.20312147459765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 x14ac:dyDescent="0.3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F284*SUM(econmid!Z75:AB75)/SUM(econmid!Z74:AB74)</f>
        <v>11673.574295914894</v>
      </c>
      <c r="G285" s="13">
        <f t="shared" si="23"/>
        <v>33.647603186619264</v>
      </c>
      <c r="H285" s="13">
        <f t="shared" si="23"/>
        <v>46.890439569647036</v>
      </c>
      <c r="I285" s="13">
        <f t="shared" si="23"/>
        <v>54.288313268207901</v>
      </c>
      <c r="J285" s="13">
        <f t="shared" si="23"/>
        <v>18.967950510076069</v>
      </c>
      <c r="K285" s="13">
        <f t="shared" si="23"/>
        <v>1.3509059933686398</v>
      </c>
      <c r="L285" s="13">
        <f t="shared" si="22"/>
        <v>430.14521252791889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 x14ac:dyDescent="0.3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F285*SUM(econmid!Z76:AB76)/SUM(econmid!Z75:AB75)</f>
        <v>11889.830771300478</v>
      </c>
      <c r="G286" s="13">
        <f t="shared" si="23"/>
        <v>34.360074857261957</v>
      </c>
      <c r="H286" s="13">
        <f t="shared" si="23"/>
        <v>47.857552830919744</v>
      </c>
      <c r="I286" s="13">
        <f t="shared" si="23"/>
        <v>55.313398511438919</v>
      </c>
      <c r="J286" s="13">
        <f t="shared" si="23"/>
        <v>19.254508958078127</v>
      </c>
      <c r="K286" s="13">
        <f t="shared" si="23"/>
        <v>1.3674210346312416</v>
      </c>
      <c r="L286" s="13">
        <f t="shared" si="22"/>
        <v>433.15295619232995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 x14ac:dyDescent="0.3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F286*SUM(econmid!Z77:AB77)/SUM(econmid!Z76:AB76)</f>
        <v>12105.64334703522</v>
      </c>
      <c r="G287" s="13">
        <f t="shared" si="23"/>
        <v>35.085745279923486</v>
      </c>
      <c r="H287" s="13">
        <f t="shared" si="23"/>
        <v>48.842311307031217</v>
      </c>
      <c r="I287" s="13">
        <f t="shared" si="23"/>
        <v>56.357213664924828</v>
      </c>
      <c r="J287" s="13">
        <f t="shared" si="23"/>
        <v>19.550079438264845</v>
      </c>
      <c r="K287" s="13">
        <f t="shared" si="23"/>
        <v>1.387590799671766</v>
      </c>
      <c r="L287" s="13">
        <f t="shared" si="22"/>
        <v>436.2229404898161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 x14ac:dyDescent="0.3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F287*SUM(econmid!Z78:AB78)/SUM(econmid!Z77:AB77)</f>
        <v>12320.946479092447</v>
      </c>
      <c r="G288" s="13">
        <f t="shared" si="23"/>
        <v>35.824587362136903</v>
      </c>
      <c r="H288" s="13">
        <f t="shared" si="23"/>
        <v>49.844624774749455</v>
      </c>
      <c r="I288" s="13">
        <f t="shared" si="23"/>
        <v>57.419440635125035</v>
      </c>
      <c r="J288" s="13">
        <f t="shared" si="23"/>
        <v>19.854095020672048</v>
      </c>
      <c r="K288" s="13">
        <f t="shared" si="23"/>
        <v>1.4099564263771871</v>
      </c>
      <c r="L288" s="13">
        <f t="shared" si="22"/>
        <v>439.35270421906063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 x14ac:dyDescent="0.3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F288*SUM(econmid!Z79:AB79)/SUM(econmid!Z78:AB78)</f>
        <v>12535.676389517135</v>
      </c>
      <c r="G289" s="13">
        <f t="shared" si="23"/>
        <v>36.576570011095598</v>
      </c>
      <c r="H289" s="13">
        <f t="shared" si="23"/>
        <v>50.86439710468057</v>
      </c>
      <c r="I289" s="13">
        <f t="shared" si="23"/>
        <v>58.499755751156421</v>
      </c>
      <c r="J289" s="13">
        <f t="shared" si="23"/>
        <v>20.166013469301191</v>
      </c>
      <c r="K289" s="13">
        <f t="shared" si="23"/>
        <v>1.4336299929633101</v>
      </c>
      <c r="L289" s="13">
        <f t="shared" si="22"/>
        <v>442.54036632919713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 x14ac:dyDescent="0.3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F289*SUM(econmid!Z80:AB80)/SUM(econmid!Z79:AB79)</f>
        <v>12749.771033717716</v>
      </c>
      <c r="G290" s="13">
        <f t="shared" si="23"/>
        <v>37.341658241441714</v>
      </c>
      <c r="H290" s="13">
        <f t="shared" si="23"/>
        <v>51.901526443345134</v>
      </c>
      <c r="I290" s="13">
        <f t="shared" si="23"/>
        <v>59.59783010498122</v>
      </c>
      <c r="J290" s="13">
        <f t="shared" si="23"/>
        <v>20.485316038716146</v>
      </c>
      <c r="K290" s="13">
        <f t="shared" si="23"/>
        <v>1.4580699533744055</v>
      </c>
      <c r="L290" s="13">
        <f t="shared" si="22"/>
        <v>445.78440078185861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 x14ac:dyDescent="0.3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F290*SUM(econmid!Z81:AB81)/SUM(econmid!Z80:AB80)</f>
        <v>12963.170057677358</v>
      </c>
      <c r="G291" s="13">
        <f t="shared" si="23"/>
        <v>38.119813281058285</v>
      </c>
      <c r="H291" s="13">
        <f t="shared" si="23"/>
        <v>52.95590539168245</v>
      </c>
      <c r="I291" s="13">
        <f t="shared" si="23"/>
        <v>60.713329882114728</v>
      </c>
      <c r="J291" s="13">
        <f t="shared" si="23"/>
        <v>20.81150633554763</v>
      </c>
      <c r="K291" s="13">
        <f t="shared" si="23"/>
        <v>1.4829449304324038</v>
      </c>
      <c r="L291" s="13">
        <f t="shared" si="22"/>
        <v>449.08349982083553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 x14ac:dyDescent="0.3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F291*SUM(econmid!Z82:AB82)/SUM(econmid!Z81:AB81)</f>
        <v>13175.81475301896</v>
      </c>
      <c r="G292" s="13">
        <f t="shared" si="23"/>
        <v>38.910992674249862</v>
      </c>
      <c r="H292" s="13">
        <f t="shared" si="23"/>
        <v>54.027421179046001</v>
      </c>
      <c r="I292" s="13">
        <f t="shared" si="23"/>
        <v>61.845916681465717</v>
      </c>
      <c r="J292" s="13">
        <f t="shared" si="23"/>
        <v>21.144109240014163</v>
      </c>
      <c r="K292" s="13">
        <f t="shared" si="23"/>
        <v>1.5080511001969603</v>
      </c>
      <c r="L292" s="13">
        <f t="shared" si="22"/>
        <v>452.43649087497272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 x14ac:dyDescent="0.3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F292*SUM(econmid!Z83:AB83)/SUM(econmid!Z82:AB82)</f>
        <v>13387.648012532925</v>
      </c>
      <c r="G293" s="13">
        <f t="shared" si="23"/>
        <v>39.715150382180596</v>
      </c>
      <c r="H293" s="13">
        <f t="shared" si="23"/>
        <v>55.115955832501029</v>
      </c>
      <c r="I293" s="13">
        <f t="shared" si="23"/>
        <v>62.995247824132953</v>
      </c>
      <c r="J293" s="13">
        <f t="shared" si="23"/>
        <v>21.482669883779092</v>
      </c>
      <c r="K293" s="13">
        <f t="shared" si="23"/>
        <v>1.5332620809372361</v>
      </c>
      <c r="L293" s="13">
        <f t="shared" si="22"/>
        <v>455.84228600353094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 x14ac:dyDescent="0.3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F293*SUM(econmid!Z84:AB84)/SUM(econmid!Z83:AB83)</f>
        <v>13598.614287608541</v>
      </c>
      <c r="G294" s="13">
        <f t="shared" si="23"/>
        <v>40.532236880598099</v>
      </c>
      <c r="H294" s="13">
        <f t="shared" si="23"/>
        <v>56.221386341480525</v>
      </c>
      <c r="I294" s="13">
        <f t="shared" si="23"/>
        <v>64.160976651375563</v>
      </c>
      <c r="J294" s="13">
        <f t="shared" si="23"/>
        <v>21.826752680979659</v>
      </c>
      <c r="K294" s="13">
        <f t="shared" si="23"/>
        <v>1.5584985371689983</v>
      </c>
      <c r="L294" s="13">
        <f t="shared" si="22"/>
        <v>459.29985109160282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 x14ac:dyDescent="0.3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F294*SUM(econmid!Z85:AB85)/SUM(econmid!Z84:AB84)</f>
        <v>13808.659548312487</v>
      </c>
      <c r="G295" s="13">
        <f t="shared" ref="G295:K310" si="24">G294*(1-G$5)+G$4*$F294*$L$4/1000</f>
        <v>41.362199254959187</v>
      </c>
      <c r="H295" s="13">
        <f t="shared" si="24"/>
        <v>57.343584817991257</v>
      </c>
      <c r="I295" s="13">
        <f t="shared" si="24"/>
        <v>65.34275281218865</v>
      </c>
      <c r="J295" s="13">
        <f t="shared" si="24"/>
        <v>22.175940409614043</v>
      </c>
      <c r="K295" s="13">
        <f t="shared" si="24"/>
        <v>1.5837097415726595</v>
      </c>
      <c r="L295" s="13">
        <f t="shared" si="22"/>
        <v>462.80818703632576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 x14ac:dyDescent="0.3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F295*SUM(econmid!Z86:AB86)/SUM(econmid!Z85:AB85)</f>
        <v>14017.731246451429</v>
      </c>
      <c r="G296" s="13">
        <f t="shared" si="24"/>
        <v>42.204981293119104</v>
      </c>
      <c r="H296" s="13">
        <f t="shared" si="24"/>
        <v>58.482418652630507</v>
      </c>
      <c r="I296" s="13">
        <f t="shared" si="24"/>
        <v>66.54022254102118</v>
      </c>
      <c r="J296" s="13">
        <f t="shared" si="24"/>
        <v>22.529833340720231</v>
      </c>
      <c r="K296" s="13">
        <f t="shared" si="24"/>
        <v>1.608862389857018</v>
      </c>
      <c r="L296" s="13">
        <f t="shared" si="22"/>
        <v>466.36631821734807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 x14ac:dyDescent="0.3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F296*SUM(econmid!Z87:AB87)/SUM(econmid!Z86:AB86)</f>
        <v>14225.778281718927</v>
      </c>
      <c r="G297" s="13">
        <f t="shared" si="24"/>
        <v>43.060523575766375</v>
      </c>
      <c r="H297" s="13">
        <f t="shared" si="24"/>
        <v>59.637750666705308</v>
      </c>
      <c r="I297" s="13">
        <f t="shared" si="24"/>
        <v>67.753028926216956</v>
      </c>
      <c r="J297" s="13">
        <f t="shared" si="24"/>
        <v>22.888048412966786</v>
      </c>
      <c r="K297" s="13">
        <f t="shared" si="24"/>
        <v>1.6339338148970293</v>
      </c>
      <c r="L297" s="13">
        <f t="shared" si="22"/>
        <v>469.97328539655246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 x14ac:dyDescent="0.3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F297*SUM(econmid!Z88:AB88)/SUM(econmid!Z87:AB87)</f>
        <v>14432.750970889983</v>
      </c>
      <c r="G298" s="13">
        <f t="shared" si="24"/>
        <v>43.928763564791474</v>
      </c>
      <c r="H298" s="13">
        <f t="shared" si="24"/>
        <v>60.809439260754573</v>
      </c>
      <c r="I298" s="13">
        <f t="shared" si="24"/>
        <v>68.980812169766551</v>
      </c>
      <c r="J298" s="13">
        <f t="shared" si="24"/>
        <v>23.250218450423301</v>
      </c>
      <c r="K298" s="13">
        <f t="shared" si="24"/>
        <v>1.6589078693109665</v>
      </c>
      <c r="L298" s="13">
        <f t="shared" si="22"/>
        <v>473.62814131504683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 x14ac:dyDescent="0.3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F298*SUM(econmid!Z89:AB89)/SUM(econmid!Z88:AB88)</f>
        <v>14638.601019947881</v>
      </c>
      <c r="G299" s="13">
        <f t="shared" si="24"/>
        <v>44.809635689775369</v>
      </c>
      <c r="H299" s="13">
        <f t="shared" si="24"/>
        <v>61.997338559769979</v>
      </c>
      <c r="I299" s="13">
        <f t="shared" si="24"/>
        <v>70.223209838944513</v>
      </c>
      <c r="J299" s="13">
        <f t="shared" si="24"/>
        <v>23.6159914214015</v>
      </c>
      <c r="K299" s="13">
        <f t="shared" si="24"/>
        <v>1.6837724266709639</v>
      </c>
      <c r="L299" s="13">
        <f t="shared" si="22"/>
        <v>477.32994793656235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 x14ac:dyDescent="0.3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F299*SUM(econmid!Z90:AB90)/SUM(econmid!Z89:AB89)</f>
        <v>14843.281498984123</v>
      </c>
      <c r="G300" s="13">
        <f t="shared" si="24"/>
        <v>45.703071432776881</v>
      </c>
      <c r="H300" s="13">
        <f t="shared" si="24"/>
        <v>63.201298555400292</v>
      </c>
      <c r="I300" s="13">
        <f t="shared" si="24"/>
        <v>71.479857110381531</v>
      </c>
      <c r="J300" s="13">
        <f t="shared" si="24"/>
        <v>23.985029736364886</v>
      </c>
      <c r="K300" s="13">
        <f t="shared" si="24"/>
        <v>1.7085178646019998</v>
      </c>
      <c r="L300" s="13">
        <f t="shared" si="22"/>
        <v>481.07777469952555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x14ac:dyDescent="0.3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F300*SUM(econmid!Z91:AB91)/SUM(econmid!Z90:AB90)</f>
        <v>15046.746819688005</v>
      </c>
      <c r="G301" s="13">
        <f t="shared" si="24"/>
        <v>46.608999411588115</v>
      </c>
      <c r="H301" s="13">
        <f t="shared" si="24"/>
        <v>64.421165245407536</v>
      </c>
      <c r="I301" s="13">
        <f t="shared" si="24"/>
        <v>72.750387007089572</v>
      </c>
      <c r="J301" s="13">
        <f t="shared" si="24"/>
        <v>24.357009583000632</v>
      </c>
      <c r="K301" s="13">
        <f t="shared" si="24"/>
        <v>1.7331361435565151</v>
      </c>
      <c r="L301" s="13">
        <f t="shared" si="22"/>
        <v>484.87069739064236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x14ac:dyDescent="0.3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F301*SUM(econmid!Z92:AB92)/SUM(econmid!Z91:AB91)</f>
        <v>15248.952715231209</v>
      </c>
      <c r="G302" s="13">
        <f t="shared" si="24"/>
        <v>47.527345461616022</v>
      </c>
      <c r="H302" s="13">
        <f t="shared" si="24"/>
        <v>65.656780770625943</v>
      </c>
      <c r="I302" s="13">
        <f t="shared" si="24"/>
        <v>74.034430628923644</v>
      </c>
      <c r="J302" s="13">
        <f t="shared" si="24"/>
        <v>24.731620296634635</v>
      </c>
      <c r="K302" s="13">
        <f t="shared" si="24"/>
        <v>1.7576202470061473</v>
      </c>
      <c r="L302" s="13">
        <f t="shared" si="22"/>
        <v>488.7077974048064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x14ac:dyDescent="0.3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F302*SUM(econmid!Z93:AB93)/SUM(econmid!Z92:AB92)</f>
        <v>15449.856222348099</v>
      </c>
      <c r="G303" s="13">
        <f t="shared" si="24"/>
        <v>48.458032716536238</v>
      </c>
      <c r="H303" s="13">
        <f t="shared" si="24"/>
        <v>66.907983549655341</v>
      </c>
      <c r="I303" s="13">
        <f t="shared" si="24"/>
        <v>75.331617376928207</v>
      </c>
      <c r="J303" s="13">
        <f t="shared" si="24"/>
        <v>25.108563764251805</v>
      </c>
      <c r="K303" s="13">
        <f t="shared" si="24"/>
        <v>1.78196384095647</v>
      </c>
      <c r="L303" s="13">
        <f t="shared" si="22"/>
        <v>492.58816124832811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x14ac:dyDescent="0.3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F303*SUM(econmid!Z94:AB94)/SUM(econmid!Z93:AB93)</f>
        <v>15649.415665412778</v>
      </c>
      <c r="G304" s="13">
        <f t="shared" si="24"/>
        <v>49.40098168785326</v>
      </c>
      <c r="H304" s="13">
        <f t="shared" si="24"/>
        <v>68.174608411501353</v>
      </c>
      <c r="I304" s="13">
        <f t="shared" si="24"/>
        <v>76.641575171980037</v>
      </c>
      <c r="J304" s="13">
        <f t="shared" si="24"/>
        <v>25.487553860459577</v>
      </c>
      <c r="K304" s="13">
        <f t="shared" si="24"/>
        <v>1.8061610665909398</v>
      </c>
      <c r="L304" s="13">
        <f t="shared" si="22"/>
        <v>496.51088019838517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 x14ac:dyDescent="0.3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F304*SUM(econmid!Z95:AB95)/SUM(econmid!Z94:AB94)</f>
        <v>15847.590642316913</v>
      </c>
      <c r="G305" s="13">
        <f t="shared" si="24"/>
        <v>50.35611034348878</v>
      </c>
      <c r="H305" s="13">
        <f t="shared" si="24"/>
        <v>69.456486726355664</v>
      </c>
      <c r="I305" s="13">
        <f t="shared" si="24"/>
        <v>77.963930668104169</v>
      </c>
      <c r="J305" s="13">
        <f t="shared" si="24"/>
        <v>25.868315913804135</v>
      </c>
      <c r="K305" s="13">
        <f t="shared" si="24"/>
        <v>1.8302064137555392</v>
      </c>
      <c r="L305" s="13">
        <f t="shared" si="22"/>
        <v>500.4750500655083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 x14ac:dyDescent="0.3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F305*SUM(econmid!Z96:AB96)/SUM(econmid!Z95:AB95)</f>
        <v>16044.342011957393</v>
      </c>
      <c r="G306" s="13">
        <f t="shared" si="24"/>
        <v>51.323334185508124</v>
      </c>
      <c r="H306" s="13">
        <f t="shared" si="24"/>
        <v>70.753446534690369</v>
      </c>
      <c r="I306" s="13">
        <f t="shared" si="24"/>
        <v>79.29830946080493</v>
      </c>
      <c r="J306" s="13">
        <f t="shared" si="24"/>
        <v>26.250586201916793</v>
      </c>
      <c r="K306" s="13">
        <f t="shared" si="24"/>
        <v>1.8540946435603187</v>
      </c>
      <c r="L306" s="13">
        <f t="shared" si="22"/>
        <v>504.47977102648053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 x14ac:dyDescent="0.3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F306*SUM(econmid!Z97:AB97)/SUM(econmid!Z96:AB96)</f>
        <v>16239.631883148948</v>
      </c>
      <c r="G307" s="13">
        <f t="shared" si="24"/>
        <v>52.302566327082985</v>
      </c>
      <c r="H307" s="13">
        <f t="shared" si="24"/>
        <v>72.065312674822465</v>
      </c>
      <c r="I307" s="13">
        <f t="shared" si="24"/>
        <v>80.644336290720872</v>
      </c>
      <c r="J307" s="13">
        <f t="shared" si="24"/>
        <v>26.634111474032501</v>
      </c>
      <c r="K307" s="13">
        <f t="shared" si="24"/>
        <v>1.8778207408474266</v>
      </c>
      <c r="L307" s="13">
        <f t="shared" si="22"/>
        <v>508.5241475075062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 x14ac:dyDescent="0.3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F307*SUM(econmid!Z98:AB98)/SUM(econmid!Z97:AB97)</f>
        <v>16433.423604783762</v>
      </c>
      <c r="G308" s="13">
        <f t="shared" si="24"/>
        <v>53.293717568777524</v>
      </c>
      <c r="H308" s="13">
        <f t="shared" si="24"/>
        <v>73.391906909086174</v>
      </c>
      <c r="I308" s="13">
        <f t="shared" si="24"/>
        <v>82.001635242880383</v>
      </c>
      <c r="J308" s="13">
        <f t="shared" si="24"/>
        <v>27.018648499484026</v>
      </c>
      <c r="K308" s="13">
        <f t="shared" si="24"/>
        <v>1.9013798848409764</v>
      </c>
      <c r="L308" s="13">
        <f t="shared" si="22"/>
        <v>512.60728810506907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 x14ac:dyDescent="0.3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F308*SUM(econmid!Z99:AB99)/SUM(econmid!Z98:AB98)</f>
        <v>16625.681757068051</v>
      </c>
      <c r="G309" s="13">
        <f t="shared" si="24"/>
        <v>54.296696474233812</v>
      </c>
      <c r="H309" s="13">
        <f t="shared" si="24"/>
        <v>74.73304804873429</v>
      </c>
      <c r="I309" s="13">
        <f t="shared" si="24"/>
        <v>83.369829941804426</v>
      </c>
      <c r="J309" s="13">
        <f t="shared" si="24"/>
        <v>27.403963640834238</v>
      </c>
      <c r="K309" s="13">
        <f t="shared" si="24"/>
        <v>1.924767430883302</v>
      </c>
      <c r="L309" s="13">
        <f t="shared" si="22"/>
        <v>516.7283055364901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 x14ac:dyDescent="0.3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F309*SUM(econmid!Z100:AB100)/SUM(econmid!Z99:AB99)</f>
        <v>16816.37214367335</v>
      </c>
      <c r="G310" s="13">
        <f t="shared" si="24"/>
        <v>55.311409445322475</v>
      </c>
      <c r="H310" s="13">
        <f t="shared" si="24"/>
        <v>76.088552077673029</v>
      </c>
      <c r="I310" s="13">
        <f t="shared" si="24"/>
        <v>84.748543742673832</v>
      </c>
      <c r="J310" s="13">
        <f t="shared" si="24"/>
        <v>27.789832450365488</v>
      </c>
      <c r="K310" s="13">
        <f t="shared" si="24"/>
        <v>1.9479788989460092</v>
      </c>
      <c r="L310" s="13">
        <f t="shared" si="22"/>
        <v>520.88631661498084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 x14ac:dyDescent="0.3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F310*SUM(econmid!Z101:AB101)/SUM(econmid!Z100:AB100)</f>
        <v>17005.461784648538</v>
      </c>
      <c r="G311" s="13">
        <f t="shared" ref="G311:K326" si="25">G310*(1-G$5)+G$4*$F310*$L$4/1000</f>
        <v>56.337760796814273</v>
      </c>
      <c r="H311" s="13">
        <f t="shared" si="25"/>
        <v>77.458232275119556</v>
      </c>
      <c r="I311" s="13">
        <f t="shared" si="25"/>
        <v>86.13739991875164</v>
      </c>
      <c r="J311" s="13">
        <f t="shared" si="25"/>
        <v>28.176039288699023</v>
      </c>
      <c r="K311" s="13">
        <f t="shared" si="25"/>
        <v>1.9710099662930898</v>
      </c>
      <c r="L311" s="13">
        <f t="shared" si="22"/>
        <v>525.08044224567755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 x14ac:dyDescent="0.3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F311*SUM(econmid!Z102:AB102)/SUM(econmid!Z101:AB101)</f>
        <v>17192.918909947628</v>
      </c>
      <c r="G312" s="13">
        <f t="shared" si="25"/>
        <v>57.37565283061911</v>
      </c>
      <c r="H312" s="13">
        <f t="shared" si="25"/>
        <v>78.841899337256436</v>
      </c>
      <c r="I312" s="13">
        <f t="shared" si="25"/>
        <v>87.536021845224724</v>
      </c>
      <c r="J312" s="13">
        <f t="shared" si="25"/>
        <v>28.562376964369584</v>
      </c>
      <c r="K312" s="13">
        <f t="shared" si="25"/>
        <v>1.9938564626981079</v>
      </c>
      <c r="L312" s="13">
        <f t="shared" si="22"/>
        <v>529.30980744016802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 x14ac:dyDescent="0.3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F312*SUM(econmid!Z103:AB103)/SUM(econmid!Z102:AB102)</f>
        <v>17378.71295343633</v>
      </c>
      <c r="G313" s="13">
        <f t="shared" si="25"/>
        <v>58.424985909629996</v>
      </c>
      <c r="H313" s="13">
        <f t="shared" si="25"/>
        <v>80.239361497943804</v>
      </c>
      <c r="I313" s="13">
        <f t="shared" si="25"/>
        <v>88.944033179605512</v>
      </c>
      <c r="J313" s="13">
        <f t="shared" si="25"/>
        <v>28.948646393230302</v>
      </c>
      <c r="K313" s="13">
        <f t="shared" si="25"/>
        <v>2.0165143672394183</v>
      </c>
      <c r="L313" s="13">
        <f t="shared" si="22"/>
        <v>533.5735413476491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 x14ac:dyDescent="0.3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F313*SUM(econmid!Z104:AB104)/SUM(econmid!Z103:AB103)</f>
        <v>17562.814547249749</v>
      </c>
      <c r="G314" s="13">
        <f t="shared" si="25"/>
        <v>59.485658531201224</v>
      </c>
      <c r="H314" s="13">
        <f t="shared" si="25"/>
        <v>81.6504246485366</v>
      </c>
      <c r="I314" s="13">
        <f t="shared" si="25"/>
        <v>90.361058038811763</v>
      </c>
      <c r="J314" s="13">
        <f t="shared" si="25"/>
        <v>29.334656276611277</v>
      </c>
      <c r="K314" s="13">
        <f t="shared" si="25"/>
        <v>2.0389798060749831</v>
      </c>
      <c r="L314" s="13">
        <f t="shared" si="22"/>
        <v>537.87077730123588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 x14ac:dyDescent="0.3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F314*SUM(econmid!Z105:AB105)/SUM(econmid!Z104:AB104)</f>
        <v>17745.195516381613</v>
      </c>
      <c r="G315" s="13">
        <f t="shared" si="25"/>
        <v>60.557567400282196</v>
      </c>
      <c r="H315" s="13">
        <f t="shared" si="25"/>
        <v>83.074892456842477</v>
      </c>
      <c r="I315" s="13">
        <f t="shared" si="25"/>
        <v>91.786721173021917</v>
      </c>
      <c r="J315" s="13">
        <f t="shared" si="25"/>
        <v>29.720222797201714</v>
      </c>
      <c r="K315" s="13">
        <f t="shared" si="25"/>
        <v>2.0612490508278358</v>
      </c>
      <c r="L315" s="13">
        <f t="shared" si="22"/>
        <v>542.20065287817613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 x14ac:dyDescent="0.3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F315*SUM(econmid!Z106:AB106)/SUM(econmid!Z105:AB105)</f>
        <v>17925.828873394734</v>
      </c>
      <c r="G316" s="13">
        <f t="shared" si="25"/>
        <v>61.640607502220981</v>
      </c>
      <c r="H316" s="13">
        <f t="shared" si="25"/>
        <v>84.512566485244292</v>
      </c>
      <c r="I316" s="13">
        <f t="shared" si="25"/>
        <v>93.220648136383815</v>
      </c>
      <c r="J316" s="13">
        <f t="shared" si="25"/>
        <v>30.105169331670258</v>
      </c>
      <c r="K316" s="13">
        <f t="shared" si="25"/>
        <v>2.0833185173527884</v>
      </c>
      <c r="L316" s="13">
        <f t="shared" si="22"/>
        <v>546.56230997287207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 x14ac:dyDescent="0.3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F316*SUM(econmid!Z107:AB107)/SUM(econmid!Z106:AB106)</f>
        <v>18104.68881315022</v>
      </c>
      <c r="G317" s="13">
        <f t="shared" si="25"/>
        <v>62.734672175245073</v>
      </c>
      <c r="H317" s="13">
        <f t="shared" si="25"/>
        <v>85.963246308001104</v>
      </c>
      <c r="I317" s="13">
        <f t="shared" si="25"/>
        <v>94.662465454637513</v>
      </c>
      <c r="J317" s="13">
        <f t="shared" si="25"/>
        <v>30.48932617908163</v>
      </c>
      <c r="K317" s="13">
        <f t="shared" si="25"/>
        <v>2.1051847647400641</v>
      </c>
      <c r="L317" s="13">
        <f t="shared" si="22"/>
        <v>550.95489488170529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 x14ac:dyDescent="0.3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F317*SUM(econmid!Z108:AB108)/SUM(econmid!Z107:AB107)</f>
        <v>18281.750707461862</v>
      </c>
      <c r="G318" s="13">
        <f t="shared" si="25"/>
        <v>63.839653182620438</v>
      </c>
      <c r="H318" s="13">
        <f t="shared" si="25"/>
        <v>87.42672962773139</v>
      </c>
      <c r="I318" s="13">
        <f t="shared" si="25"/>
        <v>96.111800789696204</v>
      </c>
      <c r="J318" s="13">
        <f t="shared" si="25"/>
        <v>30.872530304209295</v>
      </c>
      <c r="K318" s="13">
        <f t="shared" si="25"/>
        <v>2.1268444944635188</v>
      </c>
      <c r="L318" s="13">
        <f t="shared" si="22"/>
        <v>555.37755839872079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 x14ac:dyDescent="0.3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F318*SUM(econmid!Z109:AB109)/SUM(econmid!Z108:AB108)</f>
        <v>18456.991099590159</v>
      </c>
      <c r="G319" s="13">
        <f t="shared" si="25"/>
        <v>64.95544078448431</v>
      </c>
      <c r="H319" s="13">
        <f t="shared" si="25"/>
        <v>88.902812391074065</v>
      </c>
      <c r="I319" s="13">
        <f t="shared" si="25"/>
        <v>97.568283101215016</v>
      </c>
      <c r="J319" s="13">
        <f t="shared" si="25"/>
        <v>31.254625094884467</v>
      </c>
      <c r="K319" s="13">
        <f t="shared" si="25"/>
        <v>2.1482945496130399</v>
      </c>
      <c r="L319" s="13">
        <f t="shared" si="22"/>
        <v>559.82945592127089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 x14ac:dyDescent="0.3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F319*SUM(econmid!Z110:AB110)/SUM(econmid!Z109:AB109)</f>
        <v>18630.387698497914</v>
      </c>
      <c r="G320" s="13">
        <f t="shared" si="25"/>
        <v>66.08192380934193</v>
      </c>
      <c r="H320" s="13">
        <f t="shared" si="25"/>
        <v>90.391288903514166</v>
      </c>
      <c r="I320" s="13">
        <f t="shared" si="25"/>
        <v>99.031542805163923</v>
      </c>
      <c r="J320" s="13">
        <f t="shared" si="25"/>
        <v>31.635460132560755</v>
      </c>
      <c r="K320" s="13">
        <f t="shared" si="25"/>
        <v>2.169531914170479</v>
      </c>
      <c r="L320" s="13">
        <f t="shared" si="22"/>
        <v>564.30974756475121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 x14ac:dyDescent="0.3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F320*SUM(econmid!Z111:AB111)/SUM(econmid!Z110:AB110)</f>
        <v>18801.91937279822</v>
      </c>
      <c r="G321" s="13">
        <f t="shared" si="25"/>
        <v>67.218989725212694</v>
      </c>
      <c r="H321" s="13">
        <f t="shared" si="25"/>
        <v>91.891951943353391</v>
      </c>
      <c r="I321" s="13">
        <f t="shared" si="25"/>
        <v>100.50121192940914</v>
      </c>
      <c r="J321" s="13">
        <f t="shared" si="25"/>
        <v>32.014890975311516</v>
      </c>
      <c r="K321" s="13">
        <f t="shared" si="25"/>
        <v>2.1905537123007903</v>
      </c>
      <c r="L321" s="13">
        <f t="shared" si="22"/>
        <v>568.81759828558756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 x14ac:dyDescent="0.3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F321*SUM(econmid!Z112:AB112)/SUM(econmid!Z111:AB111)</f>
        <v>18971.566144331828</v>
      </c>
      <c r="G322" s="13">
        <f t="shared" si="25"/>
        <v>68.366524710406949</v>
      </c>
      <c r="H322" s="13">
        <f t="shared" si="25"/>
        <v>93.404592874798695</v>
      </c>
      <c r="I322" s="13">
        <f t="shared" si="25"/>
        <v>101.97692426629705</v>
      </c>
      <c r="J322" s="13">
        <f t="shared" si="25"/>
        <v>32.392778952513531</v>
      </c>
      <c r="K322" s="13">
        <f t="shared" si="25"/>
        <v>2.2113572076379548</v>
      </c>
      <c r="L322" s="13">
        <f t="shared" si="22"/>
        <v>573.35217801165413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 x14ac:dyDescent="0.3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F322*SUM(econmid!Z113:AB113)/SUM(econmid!Z112:AB112)</f>
        <v>19139.309181319088</v>
      </c>
      <c r="G323" s="13">
        <f t="shared" si="25"/>
        <v>69.524413723910769</v>
      </c>
      <c r="H323" s="13">
        <f t="shared" si="25"/>
        <v>94.929001760136856</v>
      </c>
      <c r="I323" s="13">
        <f t="shared" si="25"/>
        <v>103.45831552222509</v>
      </c>
      <c r="J323" s="13">
        <f t="shared" si="25"/>
        <v>32.768990970505953</v>
      </c>
      <c r="K323" s="13">
        <f t="shared" si="25"/>
        <v>2.2319398025503361</v>
      </c>
      <c r="L323" s="13">
        <f t="shared" si="22"/>
        <v>577.91266177932903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 x14ac:dyDescent="0.3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F323*SUM(econmid!Z114:AB114)/SUM(econmid!Z113:AB113)</f>
        <v>19305.130791038213</v>
      </c>
      <c r="G324" s="13">
        <f t="shared" si="25"/>
        <v>70.69254057535278</v>
      </c>
      <c r="H324" s="13">
        <f t="shared" si="25"/>
        <v>96.464967470957376</v>
      </c>
      <c r="I324" s="13">
        <f t="shared" si="25"/>
        <v>104.94502346417629</v>
      </c>
      <c r="J324" s="13">
        <f t="shared" si="25"/>
        <v>33.143399328547595</v>
      </c>
      <c r="K324" s="13">
        <f t="shared" si="25"/>
        <v>2.2522990373735938</v>
      </c>
      <c r="L324" s="13">
        <f t="shared" si="22"/>
        <v>582.49822987640766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 x14ac:dyDescent="0.3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F324*SUM(econmid!Z115:AB115)/SUM(econmid!Z114:AB114)</f>
        <v>19469.014411988166</v>
      </c>
      <c r="G325" s="13">
        <f t="shared" si="25"/>
        <v>71.870787994524122</v>
      </c>
      <c r="H325" s="13">
        <f t="shared" si="25"/>
        <v>98.012277798381874</v>
      </c>
      <c r="I325" s="13">
        <f t="shared" si="25"/>
        <v>106.43668806318681</v>
      </c>
      <c r="J325" s="13">
        <f t="shared" si="25"/>
        <v>33.515881544428581</v>
      </c>
      <c r="K325" s="13">
        <f t="shared" si="25"/>
        <v>2.2724325896016784</v>
      </c>
      <c r="L325" s="13">
        <f t="shared" si="22"/>
        <v>587.10806799012312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 x14ac:dyDescent="0.3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F325*SUM(econmid!Z116:AB116)/SUM(econmid!Z115:AB115)</f>
        <v>19630.944605501238</v>
      </c>
      <c r="G326" s="13">
        <f t="shared" si="25"/>
        <v>73.059037700420106</v>
      </c>
      <c r="H326" s="13">
        <f t="shared" si="25"/>
        <v>99.570719562254425</v>
      </c>
      <c r="I326" s="13">
        <f t="shared" si="25"/>
        <v>107.93295163471048</v>
      </c>
      <c r="J326" s="13">
        <f t="shared" si="25"/>
        <v>33.886320189124483</v>
      </c>
      <c r="K326" s="13">
        <f t="shared" si="25"/>
        <v>2.2923382730282027</v>
      </c>
      <c r="L326" s="13">
        <f t="shared" si="22"/>
        <v>591.74136735953766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 x14ac:dyDescent="0.3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F326*SUM(econmid!Z117:AB117)/SUM(econmid!Z116:AB116)</f>
        <v>19790.907046775756</v>
      </c>
      <c r="G327" s="13">
        <f t="shared" ref="G327:K342" si="26">G326*(1-G$5)+G$4*$F326*$L$4/1000</f>
        <v>74.257170469769946</v>
      </c>
      <c r="H327" s="13">
        <f t="shared" si="26"/>
        <v>101.14007871924393</v>
      </c>
      <c r="I327" s="13">
        <f t="shared" si="26"/>
        <v>109.43345897583916</v>
      </c>
      <c r="J327" s="13">
        <f t="shared" si="26"/>
        <v>34.254602729911646</v>
      </c>
      <c r="K327" s="13">
        <f t="shared" si="26"/>
        <v>2.3120140368318847</v>
      </c>
      <c r="L327" s="13">
        <f t="shared" si="22"/>
        <v>596.39732493159659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 x14ac:dyDescent="0.3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F327*SUM(econmid!Z118:AB118)/SUM(econmid!Z117:AB117)</f>
        <v>19948.888515305949</v>
      </c>
      <c r="G328" s="13">
        <f t="shared" si="26"/>
        <v>75.46506620501917</v>
      </c>
      <c r="H328" s="13">
        <f t="shared" si="26"/>
        <v>102.72014046980711</v>
      </c>
      <c r="I328" s="13">
        <f t="shared" si="26"/>
        <v>110.93785749933403</v>
      </c>
      <c r="J328" s="13">
        <f t="shared" si="26"/>
        <v>34.620621381392397</v>
      </c>
      <c r="K328" s="13">
        <f t="shared" si="26"/>
        <v>2.3314579646008387</v>
      </c>
      <c r="L328" s="13">
        <f t="shared" si="22"/>
        <v>601.07514352015346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 x14ac:dyDescent="0.3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F328*SUM(econmid!Z119:AB119)/SUM(econmid!Z118:AB118)</f>
        <v>20104.87688469058</v>
      </c>
      <c r="G329" s="13">
        <f t="shared" si="26"/>
        <v>76.682604001727981</v>
      </c>
      <c r="H329" s="13">
        <f t="shared" si="26"/>
        <v>104.31068936395855</v>
      </c>
      <c r="I329" s="13">
        <f t="shared" si="26"/>
        <v>112.44579736442005</v>
      </c>
      <c r="J329" s="13">
        <f t="shared" si="26"/>
        <v>34.984272963907394</v>
      </c>
      <c r="K329" s="13">
        <f t="shared" si="26"/>
        <v>2.3506682732914772</v>
      </c>
      <c r="L329" s="13">
        <f t="shared" si="22"/>
        <v>605.77403196730552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 x14ac:dyDescent="0.3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F329*SUM(econmid!Z120:AB120)/SUM(econmid!Z119:AB119)</f>
        <v>20258.861111807542</v>
      </c>
      <c r="G330" s="13">
        <f t="shared" si="26"/>
        <v>77.909662215347595</v>
      </c>
      <c r="H330" s="13">
        <f t="shared" si="26"/>
        <v>105.91150940579303</v>
      </c>
      <c r="I330" s="13">
        <f t="shared" si="26"/>
        <v>113.9569316042938</v>
      </c>
      <c r="J330" s="13">
        <f t="shared" si="26"/>
        <v>35.345458768840338</v>
      </c>
      <c r="K330" s="13">
        <f t="shared" si="26"/>
        <v>2.3696433121185851</v>
      </c>
      <c r="L330" s="13">
        <f t="shared" ref="L330:L393" si="28">SUM(G330:K330,L$5)</f>
        <v>610.49320530639329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 x14ac:dyDescent="0.3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F330*SUM(econmid!Z121:AB121)/SUM(econmid!Z120:AB120)</f>
        <v>20410.831225346319</v>
      </c>
      <c r="G331" s="13">
        <f t="shared" si="26"/>
        <v>79.146118527335844</v>
      </c>
      <c r="H331" s="13">
        <f t="shared" si="26"/>
        <v>107.52238415670361</v>
      </c>
      <c r="I331" s="13">
        <f t="shared" si="26"/>
        <v>115.47091625029339</v>
      </c>
      <c r="J331" s="13">
        <f t="shared" si="26"/>
        <v>35.704084430346761</v>
      </c>
      <c r="K331" s="13">
        <f t="shared" si="26"/>
        <v>2.3883815613738797</v>
      </c>
      <c r="L331" s="13">
        <f t="shared" si="28"/>
        <v>615.23188492605345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 x14ac:dyDescent="0.3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F331*SUM(econmid!Z122:AB122)/SUM(econmid!Z121:AB121)</f>
        <v>20560.778313694609</v>
      </c>
      <c r="G332" s="13">
        <f t="shared" si="26"/>
        <v>80.391850010572938</v>
      </c>
      <c r="H332" s="13">
        <f t="shared" si="26"/>
        <v>109.14309683723917</v>
      </c>
      <c r="I332" s="13">
        <f t="shared" si="26"/>
        <v>116.98741045267889</v>
      </c>
      <c r="J332" s="13">
        <f t="shared" si="26"/>
        <v>36.06005980306459</v>
      </c>
      <c r="K332" s="13">
        <f t="shared" si="26"/>
        <v>2.4068816311710499</v>
      </c>
      <c r="L332" s="13">
        <f t="shared" si="28"/>
        <v>619.98929873472662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 x14ac:dyDescent="0.3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F332*SUM(econmid!Z123:AB123)/SUM(econmid!Z122:AB122)</f>
        <v>20708.694512179503</v>
      </c>
      <c r="G333" s="13">
        <f t="shared" si="26"/>
        <v>81.646733194037864</v>
      </c>
      <c r="H333" s="13">
        <f t="shared" si="26"/>
        <v>110.7734304275442</v>
      </c>
      <c r="I333" s="13">
        <f t="shared" si="26"/>
        <v>118.50607659797173</v>
      </c>
      <c r="J333" s="13">
        <f t="shared" si="26"/>
        <v>36.413298845389022</v>
      </c>
      <c r="K333" s="13">
        <f t="shared" si="26"/>
        <v>2.4251422601158801</v>
      </c>
      <c r="L333" s="13">
        <f t="shared" si="28"/>
        <v>624.76468132505875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 x14ac:dyDescent="0.3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F333*SUM(econmid!Z124:AB124)/SUM(econmid!Z123:AB123)</f>
        <v>20854.57298966774</v>
      </c>
      <c r="G334" s="13">
        <f t="shared" si="26"/>
        <v>82.910644126706103</v>
      </c>
      <c r="H334" s="13">
        <f t="shared" si="26"/>
        <v>112.41316776632438</v>
      </c>
      <c r="I334" s="13">
        <f t="shared" si="26"/>
        <v>120.02658042280228</v>
      </c>
      <c r="J334" s="13">
        <f t="shared" si="26"/>
        <v>36.763719507917948</v>
      </c>
      <c r="K334" s="13">
        <f t="shared" si="26"/>
        <v>2.4431623139006353</v>
      </c>
      <c r="L334" s="13">
        <f t="shared" si="28"/>
        <v>629.55727413765135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 x14ac:dyDescent="0.3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F334*SUM(econmid!Z125:AB125)/SUM(econmid!Z124:AB124)</f>
        <v>20998.407934532886</v>
      </c>
      <c r="G335" s="13">
        <f t="shared" si="26"/>
        <v>84.183458440629479</v>
      </c>
      <c r="H335" s="13">
        <f t="shared" si="26"/>
        <v>114.06209164828164</v>
      </c>
      <c r="I335" s="13">
        <f t="shared" si="26"/>
        <v>121.54859112421623</v>
      </c>
      <c r="J335" s="13">
        <f t="shared" si="26"/>
        <v>37.111243626697437</v>
      </c>
      <c r="K335" s="13">
        <f t="shared" si="26"/>
        <v>2.460940783822414</v>
      </c>
      <c r="L335" s="13">
        <f t="shared" si="28"/>
        <v>634.36632562364719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 x14ac:dyDescent="0.3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F335*SUM(econmid!Z126:AB126)/SUM(econmid!Z125:AB125)</f>
        <v>21140.194540000459</v>
      </c>
      <c r="G336" s="13">
        <f t="shared" si="26"/>
        <v>85.465051413159657</v>
      </c>
      <c r="H336" s="13">
        <f t="shared" si="26"/>
        <v>115.71998491996355</v>
      </c>
      <c r="I336" s="13">
        <f t="shared" si="26"/>
        <v>123.07178146639203</v>
      </c>
      <c r="J336" s="13">
        <f t="shared" si="26"/>
        <v>37.455796820918742</v>
      </c>
      <c r="K336" s="13">
        <f t="shared" si="26"/>
        <v>2.4784767852256695</v>
      </c>
      <c r="L336" s="13">
        <f t="shared" si="28"/>
        <v>639.19109140565968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 x14ac:dyDescent="0.3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F336*SUM(econmid!Z127:AB127)/SUM(econmid!Z126:AB126)</f>
        <v>21279.9289888856</v>
      </c>
      <c r="G337" s="13">
        <f t="shared" si="26"/>
        <v>86.755298028277053</v>
      </c>
      <c r="H337" s="13">
        <f t="shared" si="26"/>
        <v>117.38663057397299</v>
      </c>
      <c r="I337" s="13">
        <f t="shared" si="26"/>
        <v>124.59582788372434</v>
      </c>
      <c r="J337" s="13">
        <f t="shared" si="26"/>
        <v>37.797308394739467</v>
      </c>
      <c r="K337" s="13">
        <f t="shared" si="26"/>
        <v>2.4957695558695252</v>
      </c>
      <c r="L337" s="13">
        <f t="shared" si="28"/>
        <v>644.03083443658329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 x14ac:dyDescent="0.3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F337*SUM(econmid!Z128:AB128)/SUM(econmid!Z127:AB127)</f>
        <v>21417.608437739662</v>
      </c>
      <c r="G338" s="13">
        <f t="shared" si="26"/>
        <v>88.054073036988385</v>
      </c>
      <c r="H338" s="13">
        <f t="shared" si="26"/>
        <v>119.06181184148559</v>
      </c>
      <c r="I338" s="13">
        <f t="shared" si="26"/>
        <v>126.1204105802309</v>
      </c>
      <c r="J338" s="13">
        <f t="shared" si="26"/>
        <v>38.135711242922042</v>
      </c>
      <c r="K338" s="13">
        <f t="shared" si="26"/>
        <v>2.5128184542209628</v>
      </c>
      <c r="L338" s="13">
        <f t="shared" si="28"/>
        <v>648.88482515584792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 x14ac:dyDescent="0.3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F338*SUM(econmid!Z129:AB129)/SUM(econmid!Z128:AB128)</f>
        <v>21553.231000425647</v>
      </c>
      <c r="G339" s="13">
        <f t="shared" si="26"/>
        <v>89.361251016756526</v>
      </c>
      <c r="H339" s="13">
        <f t="shared" si="26"/>
        <v>120.74531228302399</v>
      </c>
      <c r="I339" s="13">
        <f t="shared" si="26"/>
        <v>127.6452136252433</v>
      </c>
      <c r="J339" s="13">
        <f t="shared" si="26"/>
        <v>38.470941760002049</v>
      </c>
      <c r="K339" s="13">
        <f t="shared" si="26"/>
        <v>2.5296229576752962</v>
      </c>
      <c r="L339" s="13">
        <f t="shared" si="28"/>
        <v>653.75234164270114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 x14ac:dyDescent="0.3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F339*SUM(econmid!Z130:AB130)/SUM(econmid!Z129:AB129)</f>
        <v>21686.795731143688</v>
      </c>
      <c r="G340" s="13">
        <f t="shared" si="26"/>
        <v>90.676706429928046</v>
      </c>
      <c r="H340" s="13">
        <f t="shared" si="26"/>
        <v>122.43691587744023</v>
      </c>
      <c r="I340" s="13">
        <f t="shared" si="26"/>
        <v>129.16992504534585</v>
      </c>
      <c r="J340" s="13">
        <f t="shared" si="26"/>
        <v>38.802939752717698</v>
      </c>
      <c r="K340" s="13">
        <f t="shared" si="26"/>
        <v>2.546182660705727</v>
      </c>
      <c r="L340" s="13">
        <f t="shared" si="28"/>
        <v>658.6326697661375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 x14ac:dyDescent="0.3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F340*SUM(econmid!Z131:AB131)/SUM(econmid!Z130:AB130)</f>
        <v>21818.302606930072</v>
      </c>
      <c r="G341" s="13">
        <f t="shared" si="26"/>
        <v>92.000313681124609</v>
      </c>
      <c r="H341" s="13">
        <f t="shared" si="26"/>
        <v>124.1364071090595</v>
      </c>
      <c r="I341" s="13">
        <f t="shared" si="26"/>
        <v>130.69423691253016</v>
      </c>
      <c r="J341" s="13">
        <f t="shared" si="26"/>
        <v>39.131648355449627</v>
      </c>
      <c r="K341" s="13">
        <f t="shared" si="26"/>
        <v>2.5624972729440691</v>
      </c>
      <c r="L341" s="13">
        <f t="shared" si="28"/>
        <v>663.52510333110797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 x14ac:dyDescent="0.3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F341*SUM(econmid!Z132:AB132)/SUM(econmid!Z131:AB131)</f>
        <v>21947.752509655518</v>
      </c>
      <c r="G342" s="13">
        <f t="shared" si="26"/>
        <v>93.331947173566348</v>
      </c>
      <c r="H342" s="13">
        <f t="shared" si="26"/>
        <v>125.84357105294087</v>
      </c>
      <c r="I342" s="13">
        <f t="shared" si="26"/>
        <v>132.21784542853732</v>
      </c>
      <c r="J342" s="13">
        <f t="shared" si="26"/>
        <v>39.457013948437279</v>
      </c>
      <c r="K342" s="13">
        <f t="shared" si="26"/>
        <v>2.578566617195007</v>
      </c>
      <c r="L342" s="13">
        <f t="shared" si="28"/>
        <v>668.42894422067684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 x14ac:dyDescent="0.3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F342*SUM(econmid!Z133:AB133)/SUM(econmid!Z132:AB132)</f>
        <v>22075.147207548875</v>
      </c>
      <c r="G343" s="13">
        <f t="shared" ref="G343:K358" si="29">G342*(1-G$5)+G$4*$F342*$L$4/1000</f>
        <v>94.671481364296497</v>
      </c>
      <c r="H343" s="13">
        <f t="shared" si="29"/>
        <v>127.55819345821307</v>
      </c>
      <c r="I343" s="13">
        <f t="shared" si="29"/>
        <v>133.74045100536335</v>
      </c>
      <c r="J343" s="13">
        <f t="shared" si="29"/>
        <v>39.778986078554382</v>
      </c>
      <c r="K343" s="13">
        <f t="shared" si="29"/>
        <v>2.5943906273865296</v>
      </c>
      <c r="L343" s="13">
        <f t="shared" si="28"/>
        <v>673.34350253381388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 x14ac:dyDescent="0.3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F343*SUM(econmid!Z134:AB134)/SUM(econmid!Z133:AB133)</f>
        <v>22200.489336274673</v>
      </c>
      <c r="G344" s="13">
        <f t="shared" si="29"/>
        <v>96.018790818278347</v>
      </c>
      <c r="H344" s="13">
        <f t="shared" si="29"/>
        <v>129.28006082944626</v>
      </c>
      <c r="I344" s="13">
        <f t="shared" si="29"/>
        <v>135.2617583419084</v>
      </c>
      <c r="J344" s="13">
        <f t="shared" si="29"/>
        <v>40.097517382441751</v>
      </c>
      <c r="K344" s="13">
        <f t="shared" si="29"/>
        <v>2.6099693464593754</v>
      </c>
      <c r="L344" s="13">
        <f t="shared" si="28"/>
        <v>678.26809671853414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 x14ac:dyDescent="0.3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F344*SUM(econmid!Z135:AB135)/SUM(econmid!Z134:AB134)</f>
        <v>22323.782379593587</v>
      </c>
      <c r="G345" s="13">
        <f t="shared" si="29"/>
        <v>97.373750261337364</v>
      </c>
      <c r="H345" s="13">
        <f t="shared" si="29"/>
        <v>131.00896050602316</v>
      </c>
      <c r="I345" s="13">
        <f t="shared" si="29"/>
        <v>136.78147649675421</v>
      </c>
      <c r="J345" s="13">
        <f t="shared" si="29"/>
        <v>40.412563511810305</v>
      </c>
      <c r="K345" s="13">
        <f t="shared" si="29"/>
        <v>2.6253029241985382</v>
      </c>
      <c r="L345" s="13">
        <f t="shared" si="28"/>
        <v>683.20205370012354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 x14ac:dyDescent="0.3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F345*SUM(econmid!Z136:AB136)/SUM(econmid!Z135:AB135)</f>
        <v>22445.030649635661</v>
      </c>
      <c r="G346" s="13">
        <f t="shared" si="29"/>
        <v>98.736234631922883</v>
      </c>
      <c r="H346" s="13">
        <f t="shared" si="29"/>
        <v>132.74468073947585</v>
      </c>
      <c r="I346" s="13">
        <f t="shared" si="29"/>
        <v>138.29931895705931</v>
      </c>
      <c r="J346" s="13">
        <f t="shared" si="29"/>
        <v>40.7240830607414</v>
      </c>
      <c r="K346" s="13">
        <f t="shared" si="29"/>
        <v>2.6403916150100484</v>
      </c>
      <c r="L346" s="13">
        <f t="shared" si="28"/>
        <v>688.14470900420952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 x14ac:dyDescent="0.3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F346*SUM(econmid!Z137:AB137)/SUM(econmid!Z136:AB136)</f>
        <v>22564.239266817167</v>
      </c>
      <c r="G347" s="13">
        <f t="shared" si="29"/>
        <v>100.10611913166591</v>
      </c>
      <c r="H347" s="13">
        <f t="shared" si="29"/>
        <v>134.48701076875773</v>
      </c>
      <c r="I347" s="13">
        <f t="shared" si="29"/>
        <v>139.81500370356585</v>
      </c>
      <c r="J347" s="13">
        <f t="shared" si="29"/>
        <v>41.032037494824884</v>
      </c>
      <c r="K347" s="13">
        <f t="shared" si="29"/>
        <v>2.655235775646382</v>
      </c>
      <c r="L347" s="13">
        <f t="shared" si="28"/>
        <v>693.09540687446065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 x14ac:dyDescent="0.3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F347*SUM(econmid!Z138:AB138)/SUM(econmid!Z137:AB137)</f>
        <v>22681.414139432331</v>
      </c>
      <c r="G348" s="13">
        <f t="shared" si="29"/>
        <v>101.48327927471108</v>
      </c>
      <c r="H348" s="13">
        <f t="shared" si="29"/>
        <v>136.23574089342227</v>
      </c>
      <c r="I348" s="13">
        <f t="shared" si="29"/>
        <v>141.32825327171651</v>
      </c>
      <c r="J348" s="13">
        <f t="shared" si="29"/>
        <v>41.336391081988147</v>
      </c>
      <c r="K348" s="13">
        <f t="shared" si="29"/>
        <v>2.6698358628839856</v>
      </c>
      <c r="L348" s="13">
        <f t="shared" si="28"/>
        <v>698.05350038472193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 x14ac:dyDescent="0.3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F348*SUM(econmid!Z139:AB139)/SUM(econmid!Z138:AB138)</f>
        <v>22796.561942951368</v>
      </c>
      <c r="G349" s="13">
        <f t="shared" si="29"/>
        <v>102.86759093580319</v>
      </c>
      <c r="H349" s="13">
        <f t="shared" si="29"/>
        <v>137.9906625446846</v>
      </c>
      <c r="I349" s="13">
        <f t="shared" si="29"/>
        <v>142.83879480888521</v>
      </c>
      <c r="J349" s="13">
        <f t="shared" si="29"/>
        <v>41.637110824881304</v>
      </c>
      <c r="K349" s="13">
        <f t="shared" si="29"/>
        <v>2.6841924311564824</v>
      </c>
      <c r="L349" s="13">
        <f t="shared" si="28"/>
        <v>703.01835154541072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 x14ac:dyDescent="0.3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F349*SUM(econmid!Z140:AB140)/SUM(econmid!Z139:AB139)</f>
        <v>22909.69009905701</v>
      </c>
      <c r="G350" s="13">
        <f t="shared" si="29"/>
        <v>104.25893039711008</v>
      </c>
      <c r="H350" s="13">
        <f t="shared" si="29"/>
        <v>139.75156835434353</v>
      </c>
      <c r="I350" s="13">
        <f t="shared" si="29"/>
        <v>144.34636012772947</v>
      </c>
      <c r="J350" s="13">
        <f t="shared" si="29"/>
        <v>41.934166394695247</v>
      </c>
      <c r="K350" s="13">
        <f t="shared" si="29"/>
        <v>2.6983061301472224</v>
      </c>
      <c r="L350" s="13">
        <f t="shared" si="28"/>
        <v>707.98933140402551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 x14ac:dyDescent="0.3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F350*SUM(econmid!Z141:AB141)/SUM(econmid!Z140:AB140)</f>
        <v>23020.806754450958</v>
      </c>
      <c r="G351" s="13">
        <f t="shared" si="29"/>
        <v>105.65717439376614</v>
      </c>
      <c r="H351" s="13">
        <f t="shared" si="29"/>
        <v>141.51825222154562</v>
      </c>
      <c r="I351" s="13">
        <f t="shared" si="29"/>
        <v>145.85068575567701</v>
      </c>
      <c r="J351" s="13">
        <f t="shared" si="29"/>
        <v>42.227530066299877</v>
      </c>
      <c r="K351" s="13">
        <f t="shared" si="29"/>
        <v>2.712177702344885</v>
      </c>
      <c r="L351" s="13">
        <f t="shared" si="28"/>
        <v>712.96582013963359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 x14ac:dyDescent="0.3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F351*SUM(econmid!Z142:AB142)/SUM(econmid!Z141:AB141)</f>
        <v>23129.92075946258</v>
      </c>
      <c r="G352" s="13">
        <f t="shared" si="29"/>
        <v>107.06220015812231</v>
      </c>
      <c r="H352" s="13">
        <f t="shared" si="29"/>
        <v>143.29050937737557</v>
      </c>
      <c r="I352" s="13">
        <f t="shared" si="29"/>
        <v>147.35151298056434</v>
      </c>
      <c r="J352" s="13">
        <f t="shared" si="29"/>
        <v>42.51717665460027</v>
      </c>
      <c r="K352" s="13">
        <f t="shared" si="29"/>
        <v>2.7258079805658775</v>
      </c>
      <c r="L352" s="13">
        <f t="shared" si="28"/>
        <v>717.94720715122844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 x14ac:dyDescent="0.3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F352*SUM(econmid!Z143:AB143)/SUM(econmid!Z142:AB142)</f>
        <v>23237.041646491267</v>
      </c>
      <c r="G353" s="13">
        <f t="shared" si="29"/>
        <v>108.47388546269045</v>
      </c>
      <c r="H353" s="13">
        <f t="shared" si="29"/>
        <v>145.06813644726026</v>
      </c>
      <c r="I353" s="13">
        <f t="shared" si="29"/>
        <v>148.84858789244896</v>
      </c>
      <c r="J353" s="13">
        <f t="shared" si="29"/>
        <v>42.803083452017859</v>
      </c>
      <c r="K353" s="13">
        <f t="shared" si="29"/>
        <v>2.7391978854473047</v>
      </c>
      <c r="L353" s="13">
        <f t="shared" si="28"/>
        <v>722.93289113986486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 x14ac:dyDescent="0.3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F353*SUM(econmid!Z144:AB144)/SUM(econmid!Z143:AB143)</f>
        <v>23342.179608313829</v>
      </c>
      <c r="G354" s="13">
        <f t="shared" si="29"/>
        <v>109.89210866177207</v>
      </c>
      <c r="H354" s="13">
        <f t="shared" si="29"/>
        <v>146.85093151117712</v>
      </c>
      <c r="I354" s="13">
        <f t="shared" si="29"/>
        <v>150.3416614216215</v>
      </c>
      <c r="J354" s="13">
        <f t="shared" si="29"/>
        <v>43.08523016701286</v>
      </c>
      <c r="K354" s="13">
        <f t="shared" si="29"/>
        <v>2.7523484229142863</v>
      </c>
      <c r="L354" s="13">
        <f t="shared" si="28"/>
        <v>727.92228018449782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 x14ac:dyDescent="0.3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F354*SUM(econmid!Z145:AB145)/SUM(econmid!Z144:AB144)</f>
        <v>23445.345476288083</v>
      </c>
      <c r="G355" s="13">
        <f t="shared" si="29"/>
        <v>111.31674873176306</v>
      </c>
      <c r="H355" s="13">
        <f t="shared" si="29"/>
        <v>148.63869416165991</v>
      </c>
      <c r="I355" s="13">
        <f t="shared" si="29"/>
        <v>151.83048937284886</v>
      </c>
      <c r="J355" s="13">
        <f t="shared" si="29"/>
        <v>43.363598863572669</v>
      </c>
      <c r="K355" s="13">
        <f t="shared" si="29"/>
        <v>2.7652606816253709</v>
      </c>
      <c r="L355" s="13">
        <f t="shared" si="28"/>
        <v>732.91479181146997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 x14ac:dyDescent="0.3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F355*SUM(econmid!Z146:AB146)/SUM(econmid!Z145:AB145)</f>
        <v>23546.550698483079</v>
      </c>
      <c r="G356" s="13">
        <f t="shared" si="29"/>
        <v>112.74768531012806</v>
      </c>
      <c r="H356" s="13">
        <f t="shared" si="29"/>
        <v>150.43122555959812</v>
      </c>
      <c r="I356" s="13">
        <f t="shared" si="29"/>
        <v>153.31483245588302</v>
      </c>
      <c r="J356" s="13">
        <f t="shared" si="29"/>
        <v>43.638173901598833</v>
      </c>
      <c r="K356" s="13">
        <f t="shared" si="29"/>
        <v>2.7779358303997967</v>
      </c>
      <c r="L356" s="13">
        <f t="shared" si="28"/>
        <v>737.90985305760785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 x14ac:dyDescent="0.3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F356*SUM(econmid!Z147:AB147)/SUM(econmid!Z146:AB146)</f>
        <v>23645.807317765677</v>
      </c>
      <c r="G357" s="13">
        <f t="shared" si="29"/>
        <v>114.18479873304018</v>
      </c>
      <c r="H357" s="13">
        <f t="shared" si="29"/>
        <v>152.22832848782966</v>
      </c>
      <c r="I357" s="13">
        <f t="shared" si="29"/>
        <v>154.79445631227469</v>
      </c>
      <c r="J357" s="13">
        <f t="shared" si="29"/>
        <v>43.908941878132616</v>
      </c>
      <c r="K357" s="13">
        <f t="shared" si="29"/>
        <v>2.7903751156302992</v>
      </c>
      <c r="L357" s="13">
        <f t="shared" si="28"/>
        <v>742.90690052690752</v>
      </c>
      <c r="M357" s="3"/>
      <c r="N357" s="3"/>
      <c r="O357" s="3"/>
      <c r="P357" s="3"/>
      <c r="Q357" s="3"/>
      <c r="R357" s="3"/>
      <c r="S357" s="3"/>
    </row>
    <row r="358" spans="1:38" x14ac:dyDescent="0.3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F357*SUM(econmid!Z148:AB148)/SUM(econmid!Z147:AB147)</f>
        <v>23743.127949873127</v>
      </c>
      <c r="G358" s="13">
        <f t="shared" si="29"/>
        <v>115.62797007168315</v>
      </c>
      <c r="H358" s="13">
        <f t="shared" si="29"/>
        <v>154.02980740252843</v>
      </c>
      <c r="I358" s="13">
        <f t="shared" si="29"/>
        <v>156.26913153853508</v>
      </c>
      <c r="J358" s="13">
        <f t="shared" si="29"/>
        <v>44.175891569366215</v>
      </c>
      <c r="K358" s="13">
        <f t="shared" si="29"/>
        <v>2.8025798586850961</v>
      </c>
      <c r="L358" s="13">
        <f t="shared" si="28"/>
        <v>747.9053804407979</v>
      </c>
      <c r="M358" s="3"/>
      <c r="N358" s="3"/>
      <c r="O358" s="3"/>
      <c r="P358" s="3"/>
      <c r="Q358" s="3"/>
      <c r="R358" s="3"/>
      <c r="S358" s="3"/>
    </row>
    <row r="359" spans="1:38" x14ac:dyDescent="0.3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F358*SUM(econmid!Z149:AB149)/SUM(econmid!Z148:AB148)</f>
        <v>23838.525761500056</v>
      </c>
      <c r="G359" s="13">
        <f t="shared" ref="G359:K374" si="30">G358*(1-G$5)+G$4*$F358*$L$4/1000</f>
        <v>117.07708116721531</v>
      </c>
      <c r="H359" s="13">
        <f t="shared" si="30"/>
        <v>155.83546848239146</v>
      </c>
      <c r="I359" s="13">
        <f t="shared" si="30"/>
        <v>157.73863370569225</v>
      </c>
      <c r="J359" s="13">
        <f t="shared" si="30"/>
        <v>44.439013873393009</v>
      </c>
      <c r="K359" s="13">
        <f t="shared" si="30"/>
        <v>2.8145514533026588</v>
      </c>
      <c r="L359" s="13">
        <f t="shared" si="28"/>
        <v>752.90474868199476</v>
      </c>
      <c r="M359" s="3"/>
      <c r="N359" s="3"/>
      <c r="O359" s="3"/>
      <c r="P359" s="3"/>
      <c r="Q359" s="3"/>
      <c r="R359" s="3"/>
      <c r="S359" s="3"/>
    </row>
    <row r="360" spans="1:38" x14ac:dyDescent="0.3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F359*SUM(econmid!Z150:AB150)/SUM(econmid!Z149:AB149)</f>
        <v>23932.01444842729</v>
      </c>
      <c r="G360" s="13">
        <f t="shared" si="30"/>
        <v>118.53201466439607</v>
      </c>
      <c r="H360" s="13">
        <f t="shared" si="30"/>
        <v>157.64511967563334</v>
      </c>
      <c r="I360" s="13">
        <f t="shared" si="30"/>
        <v>159.20274337529324</v>
      </c>
      <c r="J360" s="13">
        <f t="shared" si="30"/>
        <v>44.698301753656381</v>
      </c>
      <c r="K360" s="13">
        <f t="shared" si="30"/>
        <v>2.8262913629827775</v>
      </c>
      <c r="L360" s="13">
        <f t="shared" si="28"/>
        <v>757.90447083196182</v>
      </c>
      <c r="M360" s="3"/>
      <c r="N360" s="3"/>
      <c r="O360" s="3"/>
      <c r="P360" s="3"/>
      <c r="Q360" s="3"/>
      <c r="R360" s="3"/>
      <c r="S360" s="3"/>
    </row>
    <row r="361" spans="1:38" x14ac:dyDescent="0.3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F360*SUM(econmid!Z151:AB151)/SUM(econmid!Z150:AB150)</f>
        <v>24023.608213720123</v>
      </c>
      <c r="G361" s="13">
        <f t="shared" si="30"/>
        <v>119.99265404387755</v>
      </c>
      <c r="H361" s="13">
        <f t="shared" si="30"/>
        <v>159.4585707447977</v>
      </c>
      <c r="I361" s="13">
        <f t="shared" si="30"/>
        <v>160.66124611190517</v>
      </c>
      <c r="J361" s="13">
        <f t="shared" si="30"/>
        <v>44.953750183062091</v>
      </c>
      <c r="K361" s="13">
        <f t="shared" si="30"/>
        <v>2.8378011183773526</v>
      </c>
      <c r="L361" s="13">
        <f t="shared" si="28"/>
        <v>762.90402220201986</v>
      </c>
      <c r="M361" s="3"/>
      <c r="N361" s="3"/>
      <c r="O361" s="3"/>
      <c r="P361" s="3"/>
      <c r="Q361" s="3"/>
      <c r="R361" s="3"/>
      <c r="S361" s="3"/>
    </row>
    <row r="362" spans="1:38" x14ac:dyDescent="0.3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F361*SUM(econmid!Z152:AB152)/SUM(econmid!Z151:AB151)</f>
        <v>24113.321746021415</v>
      </c>
      <c r="G362" s="13">
        <f t="shared" si="30"/>
        <v>121.45888365316563</v>
      </c>
      <c r="H362" s="13">
        <f t="shared" si="30"/>
        <v>161.27563330939819</v>
      </c>
      <c r="I362" s="13">
        <f t="shared" si="30"/>
        <v>162.11393249217346</v>
      </c>
      <c r="J362" s="13">
        <f t="shared" si="30"/>
        <v>45.205356088724415</v>
      </c>
      <c r="K362" s="13">
        <f t="shared" si="30"/>
        <v>2.8490823146842663</v>
      </c>
      <c r="L362" s="13">
        <f t="shared" si="28"/>
        <v>767.90288785814596</v>
      </c>
      <c r="M362" s="3"/>
      <c r="N362" s="3"/>
      <c r="O362" s="3"/>
      <c r="P362" s="3"/>
      <c r="Q362" s="3"/>
      <c r="R362" s="3"/>
      <c r="S362" s="3"/>
    </row>
    <row r="363" spans="1:38" x14ac:dyDescent="0.3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F362*SUM(econmid!Z153:AB153)/SUM(econmid!Z152:AB152)</f>
        <v>24201.170197965042</v>
      </c>
      <c r="G363" s="13">
        <f t="shared" si="30"/>
        <v>122.93058873625614</v>
      </c>
      <c r="H363" s="13">
        <f t="shared" si="30"/>
        <v>163.09612088640421</v>
      </c>
      <c r="I363" s="13">
        <f t="shared" si="30"/>
        <v>163.5605981104973</v>
      </c>
      <c r="J363" s="13">
        <f t="shared" si="30"/>
        <v>45.453118297321069</v>
      </c>
      <c r="K363" s="13">
        <f t="shared" si="30"/>
        <v>2.8601366090475899</v>
      </c>
      <c r="L363" s="13">
        <f t="shared" si="28"/>
        <v>772.90056263952624</v>
      </c>
      <c r="M363" s="3"/>
      <c r="N363" s="3"/>
      <c r="O363" s="3"/>
      <c r="P363" s="3"/>
      <c r="Q363" s="3"/>
      <c r="R363" s="3"/>
      <c r="S363" s="3"/>
    </row>
    <row r="364" spans="1:38" x14ac:dyDescent="0.3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F363*SUM(econmid!Z154:AB154)/SUM(econmid!Z153:AB153)</f>
        <v>24287.169164733474</v>
      </c>
      <c r="G364" s="13">
        <f t="shared" si="30"/>
        <v>124.40765546195354</v>
      </c>
      <c r="H364" s="13">
        <f t="shared" si="30"/>
        <v>164.91984892858795</v>
      </c>
      <c r="I364" s="13">
        <f t="shared" si="30"/>
        <v>165.00104358138572</v>
      </c>
      <c r="J364" s="13">
        <f t="shared" si="30"/>
        <v>45.697037481036112</v>
      </c>
      <c r="K364" s="13">
        <f t="shared" si="30"/>
        <v>2.8709657179672714</v>
      </c>
      <c r="L364" s="13">
        <f t="shared" si="28"/>
        <v>777.89655117093059</v>
      </c>
      <c r="M364" s="3"/>
      <c r="N364" s="3"/>
      <c r="O364" s="3"/>
      <c r="P364" s="3"/>
      <c r="Q364" s="3"/>
      <c r="R364" s="3"/>
      <c r="S364" s="3"/>
    </row>
    <row r="365" spans="1:38" x14ac:dyDescent="0.3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F364*SUM(econmid!Z155:AB155)/SUM(econmid!Z154:AB154)</f>
        <v>24371.334662783236</v>
      </c>
      <c r="G365" s="13">
        <f t="shared" si="30"/>
        <v>125.88997095088094</v>
      </c>
      <c r="H365" s="13">
        <f t="shared" si="30"/>
        <v>166.74663486075303</v>
      </c>
      <c r="I365" s="13">
        <f t="shared" si="30"/>
        <v>166.43507453856088</v>
      </c>
      <c r="J365" s="13">
        <f t="shared" si="30"/>
        <v>45.937116104074342</v>
      </c>
      <c r="K365" s="13">
        <f t="shared" si="30"/>
        <v>2.8815714147213471</v>
      </c>
      <c r="L365" s="13">
        <f t="shared" si="28"/>
        <v>782.89036786899055</v>
      </c>
      <c r="M365" s="3"/>
      <c r="N365" s="3"/>
      <c r="O365" s="3"/>
      <c r="P365" s="3"/>
      <c r="Q365" s="3"/>
      <c r="R365" s="3"/>
      <c r="S365" s="3"/>
    </row>
    <row r="366" spans="1:38" x14ac:dyDescent="0.3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F365*SUM(econmid!Z156:AB156)/SUM(econmid!Z155:AB155)</f>
        <v>24453.683108759396</v>
      </c>
      <c r="G366" s="13">
        <f t="shared" si="30"/>
        <v>127.37742330119166</v>
      </c>
      <c r="H366" s="13">
        <f t="shared" si="30"/>
        <v>168.57629811386548</v>
      </c>
      <c r="I366" s="13">
        <f t="shared" si="30"/>
        <v>167.86250163087701</v>
      </c>
      <c r="J366" s="13">
        <f t="shared" si="30"/>
        <v>46.173358369734046</v>
      </c>
      <c r="K366" s="13">
        <f t="shared" si="30"/>
        <v>2.8919555268036312</v>
      </c>
      <c r="L366" s="13">
        <f t="shared" si="28"/>
        <v>787.88153694247183</v>
      </c>
      <c r="M366" s="3"/>
      <c r="N366" s="3"/>
      <c r="O366" s="3"/>
      <c r="P366" s="3"/>
      <c r="Q366" s="3"/>
      <c r="R366" s="3"/>
      <c r="S366" s="3"/>
    </row>
    <row r="367" spans="1:38" x14ac:dyDescent="0.3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F366*SUM(econmid!Z157:AB157)/SUM(econmid!Z156:AB156)</f>
        <v>24534.23129862126</v>
      </c>
      <c r="G367" s="13">
        <f t="shared" si="30"/>
        <v>128.86990161299389</v>
      </c>
      <c r="H367" s="13">
        <f t="shared" si="30"/>
        <v>170.40866015711117</v>
      </c>
      <c r="I367" s="13">
        <f t="shared" si="30"/>
        <v>169.28314051512646</v>
      </c>
      <c r="J367" s="13">
        <f t="shared" si="30"/>
        <v>46.405770168028596</v>
      </c>
      <c r="K367" s="13">
        <f t="shared" si="30"/>
        <v>2.9021199333796615</v>
      </c>
      <c r="L367" s="13">
        <f t="shared" si="28"/>
        <v>792.86959238663985</v>
      </c>
      <c r="M367" s="3"/>
      <c r="N367" s="3"/>
      <c r="O367" s="3"/>
      <c r="P367" s="3"/>
      <c r="Q367" s="3"/>
      <c r="R367" s="3"/>
      <c r="S367" s="3"/>
    </row>
    <row r="368" spans="1:38" x14ac:dyDescent="0.3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F367*SUM(econmid!Z158:AB158)/SUM(econmid!Z157:AB157)</f>
        <v>24612.996386998369</v>
      </c>
      <c r="G368" s="13">
        <f t="shared" si="30"/>
        <v>130.36729601150128</v>
      </c>
      <c r="H368" s="13">
        <f t="shared" si="30"/>
        <v>172.24354452790493</v>
      </c>
      <c r="I368" s="13">
        <f t="shared" si="30"/>
        <v>170.69681184580628</v>
      </c>
      <c r="J368" s="13">
        <f t="shared" si="30"/>
        <v>46.634359023850131</v>
      </c>
      <c r="K368" s="13">
        <f t="shared" si="30"/>
        <v>2.9120665627636431</v>
      </c>
      <c r="L368" s="13">
        <f t="shared" si="28"/>
        <v>797.85407797182631</v>
      </c>
      <c r="M368" s="3"/>
      <c r="N368" s="3"/>
      <c r="O368" s="3"/>
      <c r="P368" s="3"/>
      <c r="Q368" s="3"/>
      <c r="R368" s="3"/>
      <c r="S368" s="3"/>
    </row>
    <row r="369" spans="1:19" x14ac:dyDescent="0.3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F368*SUM(econmid!Z159:AB159)/SUM(econmid!Z158:AB158)</f>
        <v>24689.9958667963</v>
      </c>
      <c r="G369" s="13">
        <f t="shared" si="30"/>
        <v>131.86949766892371</v>
      </c>
      <c r="H369" s="13">
        <f t="shared" si="30"/>
        <v>174.08077685987882</v>
      </c>
      <c r="I369" s="13">
        <f t="shared" si="30"/>
        <v>172.10334126192066</v>
      </c>
      <c r="J369" s="13">
        <f t="shared" si="30"/>
        <v>46.859134045671524</v>
      </c>
      <c r="K369" s="13">
        <f t="shared" si="30"/>
        <v>2.9217973899189302</v>
      </c>
      <c r="L369" s="13">
        <f t="shared" si="28"/>
        <v>802.83454722631359</v>
      </c>
      <c r="M369" s="3"/>
      <c r="N369" s="3"/>
      <c r="O369" s="3"/>
      <c r="P369" s="3"/>
      <c r="Q369" s="3"/>
      <c r="R369" s="3"/>
      <c r="S369" s="3"/>
    </row>
    <row r="370" spans="1:19" x14ac:dyDescent="0.3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F369*SUM(econmid!Z160:AB160)/SUM(econmid!Z159:AB159)</f>
        <v>24765.247549070053</v>
      </c>
      <c r="G370" s="13">
        <f t="shared" si="30"/>
        <v>133.37639882511317</v>
      </c>
      <c r="H370" s="13">
        <f t="shared" si="30"/>
        <v>175.92018490887827</v>
      </c>
      <c r="I370" s="13">
        <f t="shared" si="30"/>
        <v>173.50255937089662</v>
      </c>
      <c r="J370" s="13">
        <f t="shared" si="30"/>
        <v>47.080105874785168</v>
      </c>
      <c r="K370" s="13">
        <f t="shared" si="30"/>
        <v>2.9313144339845221</v>
      </c>
      <c r="L370" s="13">
        <f t="shared" si="28"/>
        <v>807.81056341365775</v>
      </c>
      <c r="M370" s="3"/>
      <c r="N370" s="3"/>
      <c r="O370" s="3"/>
      <c r="P370" s="3"/>
      <c r="Q370" s="3"/>
      <c r="R370" s="3"/>
      <c r="S370" s="3"/>
    </row>
    <row r="371" spans="1:19" x14ac:dyDescent="0.3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F370*SUM(econmid!Z161:AB161)/SUM(econmid!Z160:AB160)</f>
        <v>24838.769543181548</v>
      </c>
      <c r="G371" s="13">
        <f t="shared" si="30"/>
        <v>134.88789280698128</v>
      </c>
      <c r="H371" s="13">
        <f t="shared" si="30"/>
        <v>177.76159857699716</v>
      </c>
      <c r="I371" s="13">
        <f t="shared" si="30"/>
        <v>174.89430172969185</v>
      </c>
      <c r="J371" s="13">
        <f t="shared" si="30"/>
        <v>47.297286635079303</v>
      </c>
      <c r="K371" s="13">
        <f t="shared" si="30"/>
        <v>2.9406197558298937</v>
      </c>
      <c r="L371" s="13">
        <f t="shared" si="28"/>
        <v>812.78169950457948</v>
      </c>
      <c r="M371" s="3"/>
      <c r="N371" s="3"/>
      <c r="O371" s="3"/>
      <c r="P371" s="3"/>
      <c r="Q371" s="3"/>
      <c r="R371" s="3"/>
      <c r="S371" s="3"/>
    </row>
    <row r="372" spans="1:19" x14ac:dyDescent="0.3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F371*SUM(econmid!Z162:AB162)/SUM(econmid!Z161:AB161)</f>
        <v>24910.580237257534</v>
      </c>
      <c r="G372" s="13">
        <f t="shared" si="30"/>
        <v>136.40387404670599</v>
      </c>
      <c r="H372" s="13">
        <f t="shared" si="30"/>
        <v>179.60484993468327</v>
      </c>
      <c r="I372" s="13">
        <f t="shared" si="30"/>
        <v>176.27840882317517</v>
      </c>
      <c r="J372" s="13">
        <f t="shared" si="30"/>
        <v>47.510689883354488</v>
      </c>
      <c r="K372" s="13">
        <f t="shared" si="30"/>
        <v>2.9497154556403515</v>
      </c>
      <c r="L372" s="13">
        <f t="shared" si="28"/>
        <v>817.74753814355927</v>
      </c>
      <c r="M372" s="3"/>
      <c r="N372" s="3"/>
      <c r="O372" s="3"/>
      <c r="P372" s="3"/>
      <c r="Q372" s="3"/>
      <c r="R372" s="3"/>
      <c r="S372" s="3"/>
    </row>
    <row r="373" spans="1:19" x14ac:dyDescent="0.3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F372*SUM(econmid!Z163:AB163)/SUM(econmid!Z162:AB162)</f>
        <v>24980.698278961983</v>
      </c>
      <c r="G373" s="13">
        <f t="shared" si="30"/>
        <v>137.92423809874518</v>
      </c>
      <c r="H373" s="13">
        <f t="shared" si="30"/>
        <v>181.44977324094833</v>
      </c>
      <c r="I373" s="13">
        <f t="shared" si="30"/>
        <v>177.6547260398612</v>
      </c>
      <c r="J373" s="13">
        <f t="shared" si="30"/>
        <v>47.720330560184742</v>
      </c>
      <c r="K373" s="13">
        <f t="shared" si="30"/>
        <v>2.9586036705350107</v>
      </c>
      <c r="L373" s="13">
        <f t="shared" si="28"/>
        <v>822.70767161027447</v>
      </c>
      <c r="M373" s="3"/>
      <c r="N373" s="3"/>
      <c r="O373" s="3"/>
      <c r="P373" s="3"/>
      <c r="Q373" s="3"/>
      <c r="R373" s="3"/>
      <c r="S373" s="3"/>
    </row>
    <row r="374" spans="1:19" x14ac:dyDescent="0.3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F373*SUM(econmid!Z164:AB164)/SUM(econmid!Z163:AB163)</f>
        <v>25049.1425565971</v>
      </c>
      <c r="G374" s="13">
        <f t="shared" si="30"/>
        <v>139.44888165567713</v>
      </c>
      <c r="H374" s="13">
        <f t="shared" si="30"/>
        <v>183.29620496171685</v>
      </c>
      <c r="I374" s="13">
        <f t="shared" si="30"/>
        <v>179.02310364508213</v>
      </c>
      <c r="J374" s="13">
        <f t="shared" si="30"/>
        <v>47.926224941329011</v>
      </c>
      <c r="K374" s="13">
        <f t="shared" si="30"/>
        <v>2.9672865722193205</v>
      </c>
      <c r="L374" s="13">
        <f t="shared" si="28"/>
        <v>827.66170177602453</v>
      </c>
      <c r="M374" s="3"/>
      <c r="N374" s="3"/>
      <c r="O374" s="3"/>
      <c r="P374" s="3"/>
      <c r="Q374" s="3"/>
      <c r="R374" s="3"/>
      <c r="S374" s="3"/>
    </row>
    <row r="375" spans="1:19" x14ac:dyDescent="0.3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F374*SUM(econmid!Z165:AB165)/SUM(econmid!Z164:AB164)</f>
        <v>25115.9321805453</v>
      </c>
      <c r="G375" s="13">
        <f t="shared" ref="G375:K390" si="31">G374*(1-G$5)+G$4*$F374*$L$4/1000</f>
        <v>140.97770256288729</v>
      </c>
      <c r="H375" s="13">
        <f t="shared" si="31"/>
        <v>185.14398378634993</v>
      </c>
      <c r="I375" s="13">
        <f t="shared" si="31"/>
        <v>180.38339675168027</v>
      </c>
      <c r="J375" s="13">
        <f t="shared" si="31"/>
        <v>48.128390589700174</v>
      </c>
      <c r="K375" s="13">
        <f t="shared" si="31"/>
        <v>2.9757663646739707</v>
      </c>
      <c r="L375" s="13">
        <f t="shared" si="28"/>
        <v>832.60924005529159</v>
      </c>
      <c r="M375" s="3"/>
      <c r="N375" s="3"/>
      <c r="O375" s="3"/>
      <c r="P375" s="3"/>
      <c r="Q375" s="3"/>
      <c r="R375" s="3"/>
      <c r="S375" s="3"/>
    </row>
    <row r="376" spans="1:19" x14ac:dyDescent="0.3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F375*SUM(econmid!Z166:AB166)/SUM(econmid!Z165:AB165)</f>
        <v>25181.086465063683</v>
      </c>
      <c r="G376" s="13">
        <f t="shared" si="31"/>
        <v>142.51059983212244</v>
      </c>
      <c r="H376" s="13">
        <f t="shared" si="31"/>
        <v>186.9929506423812</v>
      </c>
      <c r="I376" s="13">
        <f t="shared" si="31"/>
        <v>181.73546528830593</v>
      </c>
      <c r="J376" s="13">
        <f t="shared" si="31"/>
        <v>48.326846307899757</v>
      </c>
      <c r="K376" s="13">
        <f t="shared" si="31"/>
        <v>2.9840452818818752</v>
      </c>
      <c r="L376" s="13">
        <f t="shared" si="28"/>
        <v>837.54990735259116</v>
      </c>
      <c r="M376" s="3"/>
      <c r="N376" s="3"/>
      <c r="O376" s="3"/>
      <c r="P376" s="3"/>
      <c r="Q376" s="3"/>
      <c r="R376" s="3"/>
      <c r="S376" s="3"/>
    </row>
    <row r="377" spans="1:19" x14ac:dyDescent="0.3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F376*SUM(econmid!Z167:AB167)/SUM(econmid!Z166:AB166)</f>
        <v>25244.624910441838</v>
      </c>
      <c r="G377" s="13">
        <f t="shared" si="31"/>
        <v>144.04747365393385</v>
      </c>
      <c r="H377" s="13">
        <f t="shared" si="31"/>
        <v>188.84294870850263</v>
      </c>
      <c r="I377" s="13">
        <f t="shared" si="31"/>
        <v>183.07917396540589</v>
      </c>
      <c r="J377" s="13">
        <f t="shared" si="31"/>
        <v>48.521612091327334</v>
      </c>
      <c r="K377" s="13">
        <f t="shared" si="31"/>
        <v>2.992125585594799</v>
      </c>
      <c r="L377" s="13">
        <f t="shared" si="28"/>
        <v>842.48333400476452</v>
      </c>
      <c r="M377" s="3"/>
      <c r="N377" s="3"/>
      <c r="O377" s="3"/>
      <c r="P377" s="3"/>
      <c r="Q377" s="3"/>
      <c r="R377" s="3"/>
      <c r="S377" s="3"/>
    </row>
    <row r="378" spans="1:19" x14ac:dyDescent="0.3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F377*SUM(econmid!Z168:AB168)/SUM(econmid!Z167:AB167)</f>
        <v>25306.567185532207</v>
      </c>
      <c r="G378" s="13">
        <f t="shared" si="31"/>
        <v>145.58822540903125</v>
      </c>
      <c r="H378" s="13">
        <f t="shared" si="31"/>
        <v>190.69382342583947</v>
      </c>
      <c r="I378" s="13">
        <f t="shared" si="31"/>
        <v>184.41439223898749</v>
      </c>
      <c r="J378" s="13">
        <f t="shared" si="31"/>
        <v>48.712709081874578</v>
      </c>
      <c r="K378" s="13">
        <f t="shared" si="31"/>
        <v>3.0000095631410852</v>
      </c>
      <c r="L378" s="13">
        <f t="shared" si="28"/>
        <v>847.40915971887387</v>
      </c>
      <c r="M378" s="3"/>
      <c r="N378" s="3"/>
      <c r="O378" s="3"/>
      <c r="P378" s="3"/>
      <c r="Q378" s="3"/>
      <c r="R378" s="3"/>
      <c r="S378" s="3"/>
    </row>
    <row r="379" spans="1:19" x14ac:dyDescent="0.3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F378*SUM(econmid!Z169:AB169)/SUM(econmid!Z168:AB168)</f>
        <v>25366.933110661914</v>
      </c>
      <c r="G379" s="13">
        <f t="shared" si="31"/>
        <v>147.13275767857078</v>
      </c>
      <c r="H379" s="13">
        <f t="shared" si="31"/>
        <v>192.54542250755358</v>
      </c>
      <c r="I379" s="13">
        <f t="shared" si="31"/>
        <v>185.74099427224502</v>
      </c>
      <c r="J379" s="13">
        <f t="shared" si="31"/>
        <v>48.900159522214089</v>
      </c>
      <c r="K379" s="13">
        <f t="shared" si="31"/>
        <v>3.0076995252758061</v>
      </c>
      <c r="L379" s="13">
        <f t="shared" si="28"/>
        <v>852.32703350585916</v>
      </c>
      <c r="M379" s="3"/>
      <c r="N379" s="3"/>
      <c r="O379" s="3"/>
      <c r="P379" s="3"/>
      <c r="Q379" s="3"/>
      <c r="R379" s="3"/>
      <c r="S379" s="3"/>
    </row>
    <row r="380" spans="1:19" x14ac:dyDescent="0.3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F379*SUM(econmid!Z170:AB170)/SUM(econmid!Z169:AB169)</f>
        <v>25425.742640933579</v>
      </c>
      <c r="G380" s="13">
        <f t="shared" si="31"/>
        <v>148.68097425339991</v>
      </c>
      <c r="H380" s="13">
        <f t="shared" si="31"/>
        <v>194.39759594681612</v>
      </c>
      <c r="I380" s="13">
        <f t="shared" si="31"/>
        <v>187.05885889513348</v>
      </c>
      <c r="J380" s="13">
        <f t="shared" si="31"/>
        <v>49.083986710693999</v>
      </c>
      <c r="K380" s="13">
        <f t="shared" si="31"/>
        <v>3.015197804074548</v>
      </c>
      <c r="L380" s="13">
        <f t="shared" si="28"/>
        <v>857.23661361011807</v>
      </c>
      <c r="M380" s="3"/>
      <c r="N380" s="3"/>
      <c r="O380" s="3"/>
      <c r="P380" s="3"/>
      <c r="Q380" s="3"/>
      <c r="R380" s="3"/>
      <c r="S380" s="3"/>
    </row>
    <row r="381" spans="1:19" x14ac:dyDescent="0.3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F380*SUM(econmid!Z171:AB171)/SUM(econmid!Z170:AB170)</f>
        <v>25483.01584992178</v>
      </c>
      <c r="G381" s="13">
        <f t="shared" si="31"/>
        <v>150.23278014228319</v>
      </c>
      <c r="H381" s="13">
        <f t="shared" si="31"/>
        <v>196.25019602319003</v>
      </c>
      <c r="I381" s="13">
        <f t="shared" si="31"/>
        <v>188.36786956197662</v>
      </c>
      <c r="J381" s="13">
        <f t="shared" si="31"/>
        <v>49.264214956849244</v>
      </c>
      <c r="K381" s="13">
        <f t="shared" si="31"/>
        <v>3.0225067508719348</v>
      </c>
      <c r="L381" s="13">
        <f t="shared" si="28"/>
        <v>862.13756743517104</v>
      </c>
      <c r="M381" s="3"/>
      <c r="N381" s="3"/>
      <c r="O381" s="3"/>
      <c r="P381" s="3"/>
      <c r="Q381" s="3"/>
      <c r="R381" s="3"/>
      <c r="S381" s="3"/>
    </row>
    <row r="382" spans="1:19" x14ac:dyDescent="0.3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F381*SUM(econmid!Z172:AB172)/SUM(econmid!Z171:AB171)</f>
        <v>25538.772913771398</v>
      </c>
      <c r="G382" s="13">
        <f t="shared" si="31"/>
        <v>151.78808157913286</v>
      </c>
      <c r="H382" s="13">
        <f t="shared" si="31"/>
        <v>198.1030773074643</v>
      </c>
      <c r="I382" s="13">
        <f t="shared" si="31"/>
        <v>189.66791430719431</v>
      </c>
      <c r="J382" s="13">
        <f t="shared" si="31"/>
        <v>49.440869537540806</v>
      </c>
      <c r="K382" s="13">
        <f t="shared" si="31"/>
        <v>3.0296287342458479</v>
      </c>
      <c r="L382" s="13">
        <f t="shared" si="28"/>
        <v>867.02957146557821</v>
      </c>
      <c r="M382" s="3"/>
      <c r="N382" s="3"/>
      <c r="O382" s="3"/>
      <c r="P382" s="3"/>
      <c r="Q382" s="3"/>
      <c r="R382" s="3"/>
      <c r="S382" s="3"/>
    </row>
    <row r="383" spans="1:19" x14ac:dyDescent="0.3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F382*SUM(econmid!Z173:AB173)/SUM(econmid!Z172:AB172)</f>
        <v>25593.034095702365</v>
      </c>
      <c r="G383" s="13">
        <f t="shared" si="31"/>
        <v>153.34678602926914</v>
      </c>
      <c r="H383" s="13">
        <f t="shared" si="31"/>
        <v>199.95609666498169</v>
      </c>
      <c r="I383" s="13">
        <f t="shared" si="31"/>
        <v>190.95888569923531</v>
      </c>
      <c r="J383" s="13">
        <f t="shared" si="31"/>
        <v>49.613976653734206</v>
      </c>
      <c r="K383" s="13">
        <f t="shared" si="31"/>
        <v>3.0365661380482405</v>
      </c>
      <c r="L383" s="13">
        <f t="shared" si="28"/>
        <v>871.91231118526855</v>
      </c>
      <c r="M383" s="3"/>
      <c r="N383" s="3"/>
      <c r="O383" s="3"/>
      <c r="P383" s="3"/>
      <c r="Q383" s="3"/>
      <c r="R383" s="3"/>
      <c r="S383" s="3"/>
    </row>
    <row r="384" spans="1:19" x14ac:dyDescent="0.3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F383*SUM(econmid!Z174:AB174)/SUM(econmid!Z173:AB173)</f>
        <v>25645.819730925166</v>
      </c>
      <c r="G384" s="13">
        <f t="shared" si="31"/>
        <v>154.90880219473453</v>
      </c>
      <c r="H384" s="13">
        <f t="shared" si="31"/>
        <v>201.80911325750247</v>
      </c>
      <c r="I384" s="13">
        <f t="shared" si="31"/>
        <v>192.24068079280042</v>
      </c>
      <c r="J384" s="13">
        <f t="shared" si="31"/>
        <v>49.783563387928361</v>
      </c>
      <c r="K384" s="13">
        <f t="shared" si="31"/>
        <v>3.0433213594832913</v>
      </c>
      <c r="L384" s="13">
        <f t="shared" si="28"/>
        <v>876.78548099244904</v>
      </c>
      <c r="M384" s="3"/>
      <c r="N384" s="3"/>
      <c r="O384" s="3"/>
      <c r="P384" s="3"/>
      <c r="Q384" s="3"/>
      <c r="R384" s="3"/>
      <c r="S384" s="3"/>
    </row>
    <row r="385" spans="1:19" x14ac:dyDescent="0.3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F384*SUM(econmid!Z175:AB175)/SUM(econmid!Z174:AB174)</f>
        <v>25697.150211970729</v>
      </c>
      <c r="G385" s="13">
        <f t="shared" si="31"/>
        <v>156.4740400186877</v>
      </c>
      <c r="H385" s="13">
        <f t="shared" si="31"/>
        <v>203.66198854364654</v>
      </c>
      <c r="I385" s="13">
        <f t="shared" si="31"/>
        <v>193.51320107944079</v>
      </c>
      <c r="J385" s="13">
        <f t="shared" si="31"/>
        <v>49.949657662245961</v>
      </c>
      <c r="K385" s="13">
        <f t="shared" si="31"/>
        <v>3.0498968072335488</v>
      </c>
      <c r="L385" s="13">
        <f t="shared" si="28"/>
        <v>881.64878411125449</v>
      </c>
      <c r="M385" s="3"/>
      <c r="N385" s="3"/>
      <c r="O385" s="3"/>
      <c r="P385" s="3"/>
      <c r="Q385" s="3"/>
      <c r="R385" s="3"/>
      <c r="S385" s="3"/>
    </row>
    <row r="386" spans="1:19" x14ac:dyDescent="0.3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F385*SUM(econmid!Z176:AB176)/SUM(econmid!Z175:AB175)</f>
        <v>25747.045974436685</v>
      </c>
      <c r="G386" s="13">
        <f t="shared" si="31"/>
        <v>158.04241068890187</v>
      </c>
      <c r="H386" s="13">
        <f t="shared" si="31"/>
        <v>205.51458627795694</v>
      </c>
      <c r="I386" s="13">
        <f t="shared" si="31"/>
        <v>194.77635243661524</v>
      </c>
      <c r="J386" s="13">
        <f t="shared" si="31"/>
        <v>50.112288197196165</v>
      </c>
      <c r="K386" s="13">
        <f t="shared" si="31"/>
        <v>3.0562948996346462</v>
      </c>
      <c r="L386" s="13">
        <f t="shared" si="28"/>
        <v>886.50193250030497</v>
      </c>
      <c r="M386" s="3"/>
      <c r="N386" s="3"/>
      <c r="O386" s="3"/>
      <c r="P386" s="3"/>
      <c r="Q386" s="3"/>
      <c r="R386" s="3"/>
      <c r="S386" s="3"/>
    </row>
    <row r="387" spans="1:19" x14ac:dyDescent="0.3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F386*SUM(econmid!Z177:AB177)/SUM(econmid!Z176:AB176)</f>
        <v>25795.527483152357</v>
      </c>
      <c r="G387" s="13">
        <f t="shared" si="31"/>
        <v>159.61382664039331</v>
      </c>
      <c r="H387" s="13">
        <f t="shared" si="31"/>
        <v>207.36677250862746</v>
      </c>
      <c r="I387" s="13">
        <f t="shared" si="31"/>
        <v>196.03004507528999</v>
      </c>
      <c r="J387" s="13">
        <f t="shared" si="31"/>
        <v>50.271484471120047</v>
      </c>
      <c r="K387" s="13">
        <f t="shared" si="31"/>
        <v>3.062518062899021</v>
      </c>
      <c r="L387" s="13">
        <f t="shared" si="28"/>
        <v>891.34464675832987</v>
      </c>
      <c r="M387" s="3"/>
      <c r="N387" s="3"/>
      <c r="O387" s="3"/>
      <c r="P387" s="3"/>
      <c r="Q387" s="3"/>
      <c r="R387" s="3"/>
      <c r="S387" s="3"/>
    </row>
    <row r="388" spans="1:19" x14ac:dyDescent="0.3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F387*SUM(econmid!Z178:AB178)/SUM(econmid!Z177:AB177)</f>
        <v>25842.615218763371</v>
      </c>
      <c r="G388" s="13">
        <f t="shared" si="31"/>
        <v>161.18820155720542</v>
      </c>
      <c r="H388" s="13">
        <f t="shared" si="31"/>
        <v>209.21841557393756</v>
      </c>
      <c r="I388" s="13">
        <f t="shared" si="31"/>
        <v>197.2741934861634</v>
      </c>
      <c r="J388" s="13">
        <f t="shared" si="31"/>
        <v>50.427276680329015</v>
      </c>
      <c r="K388" s="13">
        <f t="shared" si="31"/>
        <v>3.0685687293890114</v>
      </c>
      <c r="L388" s="13">
        <f t="shared" si="28"/>
        <v>896.17665602702436</v>
      </c>
      <c r="M388" s="3"/>
      <c r="N388" s="3"/>
      <c r="O388" s="3"/>
      <c r="P388" s="3"/>
      <c r="Q388" s="3"/>
      <c r="R388" s="3"/>
      <c r="S388" s="3"/>
    </row>
    <row r="389" spans="1:19" x14ac:dyDescent="0.3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F388*SUM(econmid!Z179:AB179)/SUM(econmid!Z178:AB178)</f>
        <v>25888.329664736168</v>
      </c>
      <c r="G389" s="13">
        <f t="shared" si="31"/>
        <v>162.76545037337408</v>
      </c>
      <c r="H389" s="13">
        <f t="shared" si="31"/>
        <v>211.06938609743733</v>
      </c>
      <c r="I389" s="13">
        <f t="shared" si="31"/>
        <v>198.50871638459682</v>
      </c>
      <c r="J389" s="13">
        <f t="shared" si="31"/>
        <v>50.579695699945781</v>
      </c>
      <c r="K389" s="13">
        <f t="shared" si="31"/>
        <v>3.0744493359396099</v>
      </c>
      <c r="L389" s="13">
        <f t="shared" si="28"/>
        <v>900.99769789129357</v>
      </c>
      <c r="M389" s="3"/>
      <c r="N389" s="3"/>
      <c r="O389" s="3"/>
      <c r="P389" s="3"/>
      <c r="Q389" s="3"/>
      <c r="R389" s="3"/>
      <c r="S389" s="3"/>
    </row>
    <row r="390" spans="1:19" x14ac:dyDescent="0.3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F389*SUM(econmid!Z180:AB180)/SUM(econmid!Z179:AB179)</f>
        <v>25932.691294782526</v>
      </c>
      <c r="G390" s="13">
        <f t="shared" si="31"/>
        <v>164.34548927309976</v>
      </c>
      <c r="H390" s="13">
        <f t="shared" si="31"/>
        <v>212.91955698192552</v>
      </c>
      <c r="I390" s="13">
        <f t="shared" si="31"/>
        <v>199.7335366543324</v>
      </c>
      <c r="J390" s="13">
        <f t="shared" si="31"/>
        <v>50.728773045457089</v>
      </c>
      <c r="K390" s="13">
        <f t="shared" si="31"/>
        <v>3.0801623222310437</v>
      </c>
      <c r="L390" s="13">
        <f t="shared" si="28"/>
        <v>905.80751827704569</v>
      </c>
      <c r="M390" s="3"/>
      <c r="N390" s="3"/>
      <c r="O390" s="3"/>
      <c r="P390" s="3"/>
      <c r="Q390" s="3"/>
      <c r="R390" s="3"/>
      <c r="S390" s="3"/>
    </row>
    <row r="391" spans="1:19" x14ac:dyDescent="0.3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F390*SUM(econmid!Z181:AB181)/SUM(econmid!Z180:AB180)</f>
        <v>25975.720560702877</v>
      </c>
      <c r="G391" s="13">
        <f t="shared" ref="G391:K406" si="32">G390*(1-G$5)+G$4*$F390*$L$4/1000</f>
        <v>165.92823569015221</v>
      </c>
      <c r="H391" s="13">
        <f t="shared" si="32"/>
        <v>214.76880340226333</v>
      </c>
      <c r="I391" s="13">
        <f t="shared" si="32"/>
        <v>200.94858129007693</v>
      </c>
      <c r="J391" s="13">
        <f t="shared" si="32"/>
        <v>50.874540834986824</v>
      </c>
      <c r="K391" s="13">
        <f t="shared" si="32"/>
        <v>3.0857101292112956</v>
      </c>
      <c r="L391" s="13">
        <f t="shared" si="28"/>
        <v>910.60587134669061</v>
      </c>
      <c r="M391" s="3"/>
      <c r="N391" s="3"/>
      <c r="O391" s="3"/>
      <c r="P391" s="3"/>
      <c r="Q391" s="3"/>
      <c r="R391" s="3"/>
      <c r="S391" s="3"/>
    </row>
    <row r="392" spans="1:19" x14ac:dyDescent="0.3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F391*SUM(econmid!Z182:AB182)/SUM(econmid!Z181:AB181)</f>
        <v>26017.437880647223</v>
      </c>
      <c r="G392" s="13">
        <f t="shared" si="32"/>
        <v>167.51360830653314</v>
      </c>
      <c r="H392" s="13">
        <f t="shared" si="32"/>
        <v>216.61700279706653</v>
      </c>
      <c r="I392" s="13">
        <f t="shared" si="32"/>
        <v>202.15378133903022</v>
      </c>
      <c r="J392" s="13">
        <f t="shared" si="32"/>
        <v>51.017031752297484</v>
      </c>
      <c r="K392" s="13">
        <f t="shared" si="32"/>
        <v>3.0910951975685803</v>
      </c>
      <c r="L392" s="13">
        <f t="shared" si="28"/>
        <v>915.39251939249607</v>
      </c>
      <c r="M392" s="3"/>
      <c r="N392" s="3"/>
      <c r="O392" s="3"/>
      <c r="P392" s="3"/>
      <c r="Q392" s="3"/>
      <c r="R392" s="3"/>
      <c r="S392" s="3"/>
    </row>
    <row r="393" spans="1:19" x14ac:dyDescent="0.3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F392*SUM(econmid!Z183:AB183)/SUM(econmid!Z182:AB182)</f>
        <v>26057.863627791416</v>
      </c>
      <c r="G393" s="13">
        <f t="shared" si="32"/>
        <v>169.10152705042242</v>
      </c>
      <c r="H393" s="13">
        <f t="shared" si="32"/>
        <v>218.46403485931808</v>
      </c>
      <c r="I393" s="13">
        <f t="shared" si="32"/>
        <v>203.34907184143449</v>
      </c>
      <c r="J393" s="13">
        <f t="shared" si="32"/>
        <v>51.156279010527456</v>
      </c>
      <c r="K393" s="13">
        <f t="shared" si="32"/>
        <v>3.0963199662537217</v>
      </c>
      <c r="L393" s="13">
        <f t="shared" si="28"/>
        <v>920.16723272795616</v>
      </c>
      <c r="M393" s="3"/>
      <c r="N393" s="3"/>
      <c r="O393" s="3"/>
      <c r="P393" s="3"/>
      <c r="Q393" s="3"/>
      <c r="R393" s="3"/>
      <c r="S393" s="3"/>
    </row>
    <row r="394" spans="1:19" x14ac:dyDescent="0.3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F393*SUM(econmid!Z184:AB184)/SUM(econmid!Z183:AB183)</f>
        <v>26097.018119426593</v>
      </c>
      <c r="G394" s="13">
        <f t="shared" si="32"/>
        <v>170.69191309343316</v>
      </c>
      <c r="H394" s="13">
        <f t="shared" si="32"/>
        <v>220.30978152594341</v>
      </c>
      <c r="I394" s="13">
        <f t="shared" si="32"/>
        <v>204.53439177022074</v>
      </c>
      <c r="J394" s="13">
        <f t="shared" si="32"/>
        <v>51.292316316670757</v>
      </c>
      <c r="K394" s="13">
        <f t="shared" si="32"/>
        <v>3.101386871052302</v>
      </c>
      <c r="L394" s="13">
        <f t="shared" ref="L394:L457" si="34">SUM(G394:K394,L$5)</f>
        <v>924.92978957732043</v>
      </c>
      <c r="M394" s="3"/>
      <c r="N394" s="3"/>
      <c r="O394" s="3"/>
      <c r="P394" s="3"/>
      <c r="Q394" s="3"/>
      <c r="R394" s="3"/>
      <c r="S394" s="3"/>
    </row>
    <row r="395" spans="1:19" x14ac:dyDescent="0.3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F394*SUM(econmid!Z185:AB185)/SUM(econmid!Z184:AB184)</f>
        <v>26134.921606458214</v>
      </c>
      <c r="G395" s="13">
        <f t="shared" si="32"/>
        <v>172.28468884720098</v>
      </c>
      <c r="H395" s="13">
        <f t="shared" si="32"/>
        <v>222.15412696638987</v>
      </c>
      <c r="I395" s="13">
        <f t="shared" si="32"/>
        <v>205.70968396982573</v>
      </c>
      <c r="J395" s="13">
        <f t="shared" si="32"/>
        <v>51.42517783680541</v>
      </c>
      <c r="K395" s="13">
        <f t="shared" si="32"/>
        <v>3.1062983432063915</v>
      </c>
      <c r="L395" s="13">
        <f t="shared" si="34"/>
        <v>929.67997596342843</v>
      </c>
      <c r="M395" s="3"/>
      <c r="N395" s="3"/>
      <c r="O395" s="3"/>
      <c r="P395" s="3"/>
      <c r="Q395" s="3"/>
      <c r="R395" s="3"/>
      <c r="S395" s="3"/>
    </row>
    <row r="396" spans="1:19" x14ac:dyDescent="0.3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F395*SUM(econmid!Z186:AB186)/SUM(econmid!Z185:AB185)</f>
        <v>26171.594263311661</v>
      </c>
      <c r="G396" s="13">
        <f t="shared" si="32"/>
        <v>173.87977795933224</v>
      </c>
      <c r="H396" s="13">
        <f t="shared" si="32"/>
        <v>223.99695757025154</v>
      </c>
      <c r="I396" s="13">
        <f t="shared" si="32"/>
        <v>206.87489509425311</v>
      </c>
      <c r="J396" s="13">
        <f t="shared" si="32"/>
        <v>51.554898162075624</v>
      </c>
      <c r="K396" s="13">
        <f t="shared" si="32"/>
        <v>3.1110568080855812</v>
      </c>
      <c r="L396" s="13">
        <f t="shared" si="34"/>
        <v>934.41758559399807</v>
      </c>
      <c r="M396" s="3"/>
      <c r="N396" s="3"/>
      <c r="O396" s="3"/>
      <c r="P396" s="3"/>
      <c r="Q396" s="3"/>
      <c r="R396" s="3"/>
      <c r="S396" s="3"/>
    </row>
    <row r="397" spans="1:19" x14ac:dyDescent="0.3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F396*SUM(econmid!Z187:AB187)/SUM(econmid!Z186:AB186)</f>
        <v>26207.056178240109</v>
      </c>
      <c r="G397" s="13">
        <f t="shared" si="32"/>
        <v>175.47710530873624</v>
      </c>
      <c r="H397" s="13">
        <f t="shared" si="32"/>
        <v>225.83816193398044</v>
      </c>
      <c r="I397" s="13">
        <f t="shared" si="32"/>
        <v>208.02997554444875</v>
      </c>
      <c r="J397" s="13">
        <f t="shared" si="32"/>
        <v>51.681512275432617</v>
      </c>
      <c r="K397" s="13">
        <f t="shared" si="32"/>
        <v>3.1156646839070103</v>
      </c>
      <c r="L397" s="13">
        <f t="shared" si="34"/>
        <v>939.14241974650508</v>
      </c>
      <c r="M397" s="3"/>
      <c r="N397" s="3"/>
      <c r="O397" s="3"/>
      <c r="P397" s="3"/>
      <c r="Q397" s="3"/>
      <c r="R397" s="3"/>
      <c r="S397" s="3"/>
    </row>
    <row r="398" spans="1:19" x14ac:dyDescent="0.3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F397*SUM(econmid!Z188:AB188)/SUM(econmid!Z187:AB187)</f>
        <v>26241.327344030447</v>
      </c>
      <c r="G398" s="13">
        <f t="shared" si="32"/>
        <v>177.07659700036592</v>
      </c>
      <c r="H398" s="13">
        <f t="shared" si="32"/>
        <v>227.67763084672401</v>
      </c>
      <c r="I398" s="13">
        <f t="shared" si="32"/>
        <v>209.17487940506123</v>
      </c>
      <c r="J398" s="13">
        <f t="shared" si="32"/>
        <v>51.805055519137767</v>
      </c>
      <c r="K398" s="13">
        <f t="shared" si="32"/>
        <v>3.1201243805039942</v>
      </c>
      <c r="L398" s="13">
        <f t="shared" si="34"/>
        <v>943.85428715179296</v>
      </c>
      <c r="M398" s="3"/>
      <c r="N398" s="3"/>
      <c r="O398" s="3"/>
      <c r="P398" s="3"/>
      <c r="Q398" s="3"/>
      <c r="R398" s="3"/>
      <c r="S398" s="3"/>
    </row>
    <row r="399" spans="1:19" x14ac:dyDescent="0.3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F398*SUM(econmid!Z189:AB189)/SUM(econmid!Z188:AB188)</f>
        <v>26274.427649102421</v>
      </c>
      <c r="G399" s="13">
        <f t="shared" si="32"/>
        <v>178.67818035939126</v>
      </c>
      <c r="H399" s="13">
        <f t="shared" si="32"/>
        <v>229.51525727532896</v>
      </c>
      <c r="I399" s="13">
        <f t="shared" si="32"/>
        <v>210.30956438065439</v>
      </c>
      <c r="J399" s="13">
        <f t="shared" si="32"/>
        <v>51.92556356303141</v>
      </c>
      <c r="K399" s="13">
        <f t="shared" si="32"/>
        <v>3.1244382981428154</v>
      </c>
      <c r="L399" s="13">
        <f t="shared" si="34"/>
        <v>948.55300387654881</v>
      </c>
      <c r="M399" s="3"/>
      <c r="N399" s="3"/>
      <c r="O399" s="3"/>
      <c r="P399" s="3"/>
      <c r="Q399" s="3"/>
      <c r="R399" s="3"/>
      <c r="S399" s="3"/>
    </row>
    <row r="400" spans="1:19" x14ac:dyDescent="0.3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F399*SUM(econmid!Z190:AB190)/SUM(econmid!Z189:AB189)</f>
        <v>26306.376868995882</v>
      </c>
      <c r="G400" s="13">
        <f t="shared" si="32"/>
        <v>180.28178392482943</v>
      </c>
      <c r="H400" s="13">
        <f t="shared" si="32"/>
        <v>231.35093634855073</v>
      </c>
      <c r="I400" s="13">
        <f t="shared" si="32"/>
        <v>211.43399173143908</v>
      </c>
      <c r="J400" s="13">
        <f t="shared" si="32"/>
        <v>52.043072373569601</v>
      </c>
      <c r="K400" s="13">
        <f t="shared" si="32"/>
        <v>3.1286088263871918</v>
      </c>
      <c r="L400" s="13">
        <f t="shared" si="34"/>
        <v>953.23839320477612</v>
      </c>
      <c r="M400" s="3"/>
      <c r="N400" s="3"/>
      <c r="O400" s="3"/>
      <c r="P400" s="3"/>
      <c r="Q400" s="3"/>
      <c r="R400" s="3"/>
      <c r="S400" s="3"/>
    </row>
    <row r="401" spans="1:19" x14ac:dyDescent="0.3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F400*SUM(econmid!Z191:AB191)/SUM(econmid!Z190:AB190)</f>
        <v>26337.194658240594</v>
      </c>
      <c r="G401" s="13">
        <f t="shared" si="32"/>
        <v>181.88733744265548</v>
      </c>
      <c r="H401" s="13">
        <f t="shared" si="32"/>
        <v>233.18456534050682</v>
      </c>
      <c r="I401" s="13">
        <f t="shared" si="32"/>
        <v>212.54812620858857</v>
      </c>
      <c r="J401" s="13">
        <f t="shared" si="32"/>
        <v>52.157618183630589</v>
      </c>
      <c r="K401" s="13">
        <f t="shared" si="32"/>
        <v>3.1326383430098836</v>
      </c>
      <c r="L401" s="13">
        <f t="shared" si="34"/>
        <v>957.91028551839122</v>
      </c>
      <c r="M401" s="3"/>
      <c r="N401" s="3"/>
      <c r="O401" s="3"/>
      <c r="P401" s="3"/>
      <c r="Q401" s="3"/>
      <c r="R401" s="3"/>
      <c r="S401" s="3"/>
    </row>
    <row r="402" spans="1:19" x14ac:dyDescent="0.3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F401*SUM(econmid!Z192:AB192)/SUM(econmid!Z191:AB191)</f>
        <v>26366.900542603056</v>
      </c>
      <c r="G402" s="13">
        <f t="shared" si="32"/>
        <v>183.49477185841664</v>
      </c>
      <c r="H402" s="13">
        <f t="shared" si="32"/>
        <v>235.01604365341251</v>
      </c>
      <c r="I402" s="13">
        <f t="shared" si="32"/>
        <v>213.65193598920081</v>
      </c>
      <c r="J402" s="13">
        <f t="shared" si="32"/>
        <v>52.269237463091898</v>
      </c>
      <c r="K402" s="13">
        <f t="shared" si="32"/>
        <v>3.1365292129508475</v>
      </c>
      <c r="L402" s="13">
        <f t="shared" si="34"/>
        <v>962.56851817707275</v>
      </c>
      <c r="M402" s="3"/>
      <c r="N402" s="3"/>
      <c r="O402" s="3"/>
      <c r="P402" s="3"/>
      <c r="Q402" s="3"/>
      <c r="R402" s="3"/>
      <c r="S402" s="3"/>
    </row>
    <row r="403" spans="1:19" x14ac:dyDescent="0.3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F402*SUM(econmid!Z193:AB193)/SUM(econmid!Z192:AB192)</f>
        <v>26395.513911703893</v>
      </c>
      <c r="G403" s="13">
        <f t="shared" si="32"/>
        <v>185.10401930937363</v>
      </c>
      <c r="H403" s="13">
        <f t="shared" si="32"/>
        <v>236.84527279963586</v>
      </c>
      <c r="I403" s="13">
        <f t="shared" si="32"/>
        <v>214.74539261096882</v>
      </c>
      <c r="J403" s="13">
        <f t="shared" si="32"/>
        <v>52.377966890178229</v>
      </c>
      <c r="K403" s="13">
        <f t="shared" si="32"/>
        <v>3.1402837873213274</v>
      </c>
      <c r="L403" s="13">
        <f t="shared" si="34"/>
        <v>967.21293539747785</v>
      </c>
      <c r="M403" s="3"/>
      <c r="N403" s="3"/>
      <c r="O403" s="3"/>
      <c r="P403" s="3"/>
      <c r="Q403" s="3"/>
      <c r="R403" s="3"/>
      <c r="S403" s="3"/>
    </row>
    <row r="404" spans="1:19" x14ac:dyDescent="0.3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F403*SUM(econmid!Z194:AB194)/SUM(econmid!Z193:AB193)</f>
        <v>26423.054012000124</v>
      </c>
      <c r="G404" s="13">
        <f t="shared" si="32"/>
        <v>186.71501311619124</v>
      </c>
      <c r="H404" s="13">
        <f t="shared" si="32"/>
        <v>238.67215638310904</v>
      </c>
      <c r="I404" s="13">
        <f t="shared" si="32"/>
        <v>215.82847090661886</v>
      </c>
      <c r="J404" s="13">
        <f t="shared" si="32"/>
        <v>52.483843323579677</v>
      </c>
      <c r="K404" s="13">
        <f t="shared" si="32"/>
        <v>3.1439044024532059</v>
      </c>
      <c r="L404" s="13">
        <f t="shared" si="34"/>
        <v>971.84338813195211</v>
      </c>
      <c r="M404" s="3"/>
      <c r="N404" s="3"/>
      <c r="O404" s="3"/>
      <c r="P404" s="3"/>
      <c r="Q404" s="3"/>
      <c r="R404" s="3"/>
      <c r="S404" s="3"/>
    </row>
    <row r="405" spans="1:19" x14ac:dyDescent="0.3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F404*SUM(econmid!Z195:AB195)/SUM(econmid!Z194:AB194)</f>
        <v>26449.539940124865</v>
      </c>
      <c r="G405" s="13">
        <f t="shared" si="32"/>
        <v>188.32768777420065</v>
      </c>
      <c r="H405" s="13">
        <f t="shared" si="32"/>
        <v>240.49660008013171</v>
      </c>
      <c r="I405" s="13">
        <f t="shared" si="32"/>
        <v>216.9011489381744</v>
      </c>
      <c r="J405" s="13">
        <f t="shared" si="32"/>
        <v>52.586903775339096</v>
      </c>
      <c r="K405" s="13">
        <f t="shared" si="32"/>
        <v>3.1473933789929323</v>
      </c>
      <c r="L405" s="13">
        <f t="shared" si="34"/>
        <v>976.45973394683881</v>
      </c>
      <c r="M405" s="3"/>
      <c r="N405" s="3"/>
      <c r="O405" s="3"/>
      <c r="P405" s="3"/>
      <c r="Q405" s="3"/>
      <c r="R405" s="3"/>
      <c r="S405" s="3"/>
    </row>
    <row r="406" spans="1:19" x14ac:dyDescent="0.3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F405*SUM(econmid!Z196:AB196)/SUM(econmid!Z195:AB195)</f>
        <v>26474.990636578732</v>
      </c>
      <c r="G406" s="13">
        <f t="shared" si="32"/>
        <v>189.94197894425523</v>
      </c>
      <c r="H406" s="13">
        <f t="shared" si="32"/>
        <v>242.31851161960194</v>
      </c>
      <c r="I406" s="13">
        <f t="shared" si="32"/>
        <v>217.96340793110161</v>
      </c>
      <c r="J406" s="13">
        <f t="shared" si="32"/>
        <v>52.687185384506549</v>
      </c>
      <c r="K406" s="13">
        <f t="shared" si="32"/>
        <v>3.1507530210392725</v>
      </c>
      <c r="L406" s="13">
        <f t="shared" si="34"/>
        <v>981.06183690050455</v>
      </c>
      <c r="M406" s="3"/>
      <c r="N406" s="3"/>
      <c r="O406" s="3"/>
      <c r="P406" s="3"/>
      <c r="Q406" s="3"/>
      <c r="R406" s="3"/>
      <c r="S406" s="3"/>
    </row>
    <row r="407" spans="1:19" x14ac:dyDescent="0.3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F406*SUM(econmid!Z197:AB197)/SUM(econmid!Z196:AB196)</f>
        <v>26499.424879765211</v>
      </c>
      <c r="G407" s="13">
        <f t="shared" ref="G407:K422" si="35">G406*(1-G$5)+G$4*$F406*$L$4/1000</f>
        <v>191.55782344320136</v>
      </c>
      <c r="H407" s="13">
        <f t="shared" si="35"/>
        <v>244.13780076270916</v>
      </c>
      <c r="I407" s="13">
        <f t="shared" si="35"/>
        <v>219.01523220839132</v>
      </c>
      <c r="J407" s="13">
        <f t="shared" si="35"/>
        <v>52.784725391558382</v>
      </c>
      <c r="K407" s="13">
        <f t="shared" si="35"/>
        <v>3.153985615324153</v>
      </c>
      <c r="L407" s="13">
        <f t="shared" si="34"/>
        <v>985.64956742118432</v>
      </c>
      <c r="M407" s="3"/>
      <c r="N407" s="3"/>
      <c r="O407" s="3"/>
      <c r="P407" s="3"/>
      <c r="Q407" s="3"/>
      <c r="R407" s="3"/>
      <c r="S407" s="3"/>
    </row>
    <row r="408" spans="1:19" x14ac:dyDescent="0.3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F407*SUM(econmid!Z198:AB198)/SUM(econmid!Z197:AB197)</f>
        <v>26522.861280363257</v>
      </c>
      <c r="G408" s="13">
        <f t="shared" si="35"/>
        <v>193.17515923398514</v>
      </c>
      <c r="H408" s="13">
        <f t="shared" si="35"/>
        <v>245.95437928212283</v>
      </c>
      <c r="I408" s="13">
        <f t="shared" si="35"/>
        <v>220.05660912462935</v>
      </c>
      <c r="J408" s="13">
        <f t="shared" si="35"/>
        <v>52.87956111357758</v>
      </c>
      <c r="K408" s="13">
        <f t="shared" si="35"/>
        <v>3.1570934304357854</v>
      </c>
      <c r="L408" s="13">
        <f t="shared" si="34"/>
        <v>990.22280218475066</v>
      </c>
      <c r="M408" s="3"/>
      <c r="N408" s="3"/>
      <c r="O408" s="3"/>
      <c r="P408" s="3"/>
      <c r="Q408" s="3"/>
      <c r="R408" s="3"/>
      <c r="S408" s="3"/>
    </row>
    <row r="409" spans="1:19" x14ac:dyDescent="0.3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F408*SUM(econmid!Z199:AB199)/SUM(econmid!Z198:AB198)</f>
        <v>26545.318276029866</v>
      </c>
      <c r="G409" s="13">
        <f t="shared" si="35"/>
        <v>194.79392541541577</v>
      </c>
      <c r="H409" s="13">
        <f t="shared" si="35"/>
        <v>247.76816094071</v>
      </c>
      <c r="I409" s="13">
        <f t="shared" si="35"/>
        <v>221.08752900010666</v>
      </c>
      <c r="J409" s="13">
        <f t="shared" si="35"/>
        <v>52.971729920191471</v>
      </c>
      <c r="K409" s="13">
        <f t="shared" si="35"/>
        <v>3.16007871608327</v>
      </c>
      <c r="L409" s="13">
        <f t="shared" si="34"/>
        <v>994.78142399250714</v>
      </c>
      <c r="M409" s="3"/>
      <c r="N409" s="3"/>
      <c r="O409" s="3"/>
      <c r="P409" s="3"/>
      <c r="Q409" s="3"/>
      <c r="R409" s="3"/>
      <c r="S409" s="3"/>
    </row>
    <row r="410" spans="1:19" x14ac:dyDescent="0.3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F409*SUM(econmid!Z200:AB200)/SUM(econmid!Z199:AB199)</f>
        <v>26566.814126424968</v>
      </c>
      <c r="G410" s="13">
        <f t="shared" si="35"/>
        <v>196.4140622116054</v>
      </c>
      <c r="H410" s="13">
        <f t="shared" si="35"/>
        <v>249.57906146981409</v>
      </c>
      <c r="I410" s="13">
        <f t="shared" si="35"/>
        <v>222.10798505501782</v>
      </c>
      <c r="J410" s="13">
        <f t="shared" si="35"/>
        <v>53.06126921026231</v>
      </c>
      <c r="K410" s="13">
        <f t="shared" si="35"/>
        <v>3.1629437024018499</v>
      </c>
      <c r="L410" s="13">
        <f t="shared" si="34"/>
        <v>999.3253216491014</v>
      </c>
      <c r="M410" s="3"/>
      <c r="N410" s="3"/>
      <c r="O410" s="3"/>
      <c r="P410" s="3"/>
      <c r="Q410" s="3"/>
      <c r="R410" s="3"/>
      <c r="S410" s="3"/>
    </row>
    <row r="411" spans="1:19" x14ac:dyDescent="0.3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F410*SUM(econmid!Z201:AB201)/SUM(econmid!Z200:AB200)</f>
        <v>26587.366908551627</v>
      </c>
      <c r="G411" s="13">
        <f t="shared" si="35"/>
        <v>198.0355109611055</v>
      </c>
      <c r="H411" s="13">
        <f t="shared" si="35"/>
        <v>251.38699854712615</v>
      </c>
      <c r="I411" s="13">
        <f t="shared" si="35"/>
        <v>223.11797334379551</v>
      </c>
      <c r="J411" s="13">
        <f t="shared" si="35"/>
        <v>53.148216389325505</v>
      </c>
      <c r="K411" s="13">
        <f t="shared" si="35"/>
        <v>3.1656905992979558</v>
      </c>
      <c r="L411" s="13">
        <f t="shared" si="34"/>
        <v>1003.8543898406506</v>
      </c>
      <c r="M411" s="3"/>
      <c r="N411" s="3"/>
      <c r="O411" s="3"/>
      <c r="P411" s="3"/>
      <c r="Q411" s="3"/>
      <c r="R411" s="3"/>
      <c r="S411" s="3"/>
    </row>
    <row r="412" spans="1:19" x14ac:dyDescent="0.3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F411*SUM(econmid!Z202:AB202)/SUM(econmid!Z201:AB201)</f>
        <v>26606.994512403395</v>
      </c>
      <c r="G412" s="13">
        <f t="shared" si="35"/>
        <v>199.6582141057589</v>
      </c>
      <c r="H412" s="13">
        <f t="shared" si="35"/>
        <v>253.19189177417954</v>
      </c>
      <c r="I412" s="13">
        <f t="shared" si="35"/>
        <v>224.117492689626</v>
      </c>
      <c r="J412" s="13">
        <f t="shared" si="35"/>
        <v>53.232608847769811</v>
      </c>
      <c r="K412" s="13">
        <f t="shared" si="35"/>
        <v>3.1683215958331834</v>
      </c>
      <c r="L412" s="13">
        <f t="shared" si="34"/>
        <v>1008.3685290131674</v>
      </c>
      <c r="M412" s="3"/>
      <c r="N412" s="3"/>
      <c r="O412" s="3"/>
      <c r="P412" s="3"/>
      <c r="Q412" s="3"/>
      <c r="R412" s="3"/>
      <c r="S412" s="3"/>
    </row>
    <row r="413" spans="1:19" x14ac:dyDescent="0.3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F412*SUM(econmid!Z203:AB203)/SUM(econmid!Z202:AB202)</f>
        <v>26625.714636911674</v>
      </c>
      <c r="G413" s="13">
        <f t="shared" si="35"/>
        <v>201.28211517928588</v>
      </c>
      <c r="H413" s="13">
        <f t="shared" si="35"/>
        <v>254.99366265349781</v>
      </c>
      <c r="I413" s="13">
        <f t="shared" si="35"/>
        <v>225.10654461919015</v>
      </c>
      <c r="J413" s="13">
        <f t="shared" si="35"/>
        <v>53.31448393975311</v>
      </c>
      <c r="K413" s="13">
        <f t="shared" si="35"/>
        <v>3.170838859646306</v>
      </c>
      <c r="L413" s="13">
        <f t="shared" si="34"/>
        <v>1012.8676452513732</v>
      </c>
      <c r="M413" s="3"/>
      <c r="N413" s="3"/>
      <c r="O413" s="3"/>
      <c r="P413" s="3"/>
      <c r="Q413" s="3"/>
      <c r="R413" s="3"/>
      <c r="S413" s="3"/>
    </row>
    <row r="414" spans="1:19" x14ac:dyDescent="0.3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F413*SUM(econmid!Z204:AB204)/SUM(econmid!Z203:AB203)</f>
        <v>26643.544786185179</v>
      </c>
      <c r="G414" s="13">
        <f t="shared" si="35"/>
        <v>202.90715879562322</v>
      </c>
      <c r="H414" s="13">
        <f t="shared" si="35"/>
        <v>256.79223456542491</v>
      </c>
      <c r="I414" s="13">
        <f t="shared" si="35"/>
        <v>226.08513329767109</v>
      </c>
      <c r="J414" s="13">
        <f t="shared" si="35"/>
        <v>53.393878962847054</v>
      </c>
      <c r="K414" s="13">
        <f t="shared" si="35"/>
        <v>3.1732445364124455</v>
      </c>
      <c r="L414" s="13">
        <f t="shared" si="34"/>
        <v>1017.3516501579787</v>
      </c>
      <c r="M414" s="3"/>
      <c r="N414" s="3"/>
      <c r="O414" s="3"/>
      <c r="P414" s="3"/>
      <c r="Q414" s="3"/>
      <c r="R414" s="3"/>
      <c r="S414" s="3"/>
    </row>
    <row r="415" spans="1:19" x14ac:dyDescent="0.3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F414*SUM(econmid!Z205:AB205)/SUM(econmid!Z204:AB204)</f>
        <v>26660.502266033556</v>
      </c>
      <c r="G415" s="13">
        <f t="shared" si="35"/>
        <v>204.53329063703359</v>
      </c>
      <c r="H415" s="13">
        <f t="shared" si="35"/>
        <v>258.58753274466602</v>
      </c>
      <c r="I415" s="13">
        <f t="shared" si="35"/>
        <v>227.0532654640696</v>
      </c>
      <c r="J415" s="13">
        <f t="shared" si="35"/>
        <v>53.470831138403128</v>
      </c>
      <c r="K415" s="13">
        <f t="shared" si="35"/>
        <v>3.1755407493384911</v>
      </c>
      <c r="L415" s="13">
        <f t="shared" si="34"/>
        <v>1021.8204607335108</v>
      </c>
      <c r="M415" s="3"/>
      <c r="N415" s="3"/>
      <c r="O415" s="3"/>
      <c r="P415" s="3"/>
      <c r="Q415" s="3"/>
      <c r="R415" s="3"/>
      <c r="S415" s="3"/>
    </row>
    <row r="416" spans="1:19" x14ac:dyDescent="0.3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F415*SUM(econmid!Z206:AB206)/SUM(econmid!Z205:AB205)</f>
        <v>26676.604180767798</v>
      </c>
      <c r="G416" s="13">
        <f t="shared" si="35"/>
        <v>206.16045744200278</v>
      </c>
      <c r="H416" s="13">
        <f t="shared" si="35"/>
        <v>260.37948425656657</v>
      </c>
      <c r="I416" s="13">
        <f t="shared" si="35"/>
        <v>228.01095036686525</v>
      </c>
      <c r="J416" s="13">
        <f t="shared" si="35"/>
        <v>53.545377592632349</v>
      </c>
      <c r="K416" s="13">
        <f t="shared" si="35"/>
        <v>3.1777295986938441</v>
      </c>
      <c r="L416" s="13">
        <f t="shared" si="34"/>
        <v>1026.2739992567608</v>
      </c>
      <c r="M416" s="3"/>
      <c r="N416" s="3"/>
      <c r="O416" s="3"/>
      <c r="P416" s="3"/>
      <c r="Q416" s="3"/>
      <c r="R416" s="3"/>
      <c r="S416" s="3"/>
    </row>
    <row r="417" spans="1:19" x14ac:dyDescent="0.3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F416*SUM(econmid!Z207:AB207)/SUM(econmid!Z206:AB206)</f>
        <v>26691.867430269311</v>
      </c>
      <c r="G417" s="13">
        <f t="shared" si="35"/>
        <v>207.78860699294165</v>
      </c>
      <c r="H417" s="13">
        <f t="shared" si="35"/>
        <v>262.16801797315594</v>
      </c>
      <c r="I417" s="13">
        <f t="shared" si="35"/>
        <v>228.95819970006056</v>
      </c>
      <c r="J417" s="13">
        <f t="shared" si="35"/>
        <v>53.617555338390254</v>
      </c>
      <c r="K417" s="13">
        <f t="shared" si="35"/>
        <v>3.1798131613755851</v>
      </c>
      <c r="L417" s="13">
        <f t="shared" si="34"/>
        <v>1030.712193165924</v>
      </c>
      <c r="M417" s="3"/>
      <c r="N417" s="3"/>
      <c r="O417" s="3"/>
      <c r="P417" s="3"/>
      <c r="Q417" s="3"/>
      <c r="R417" s="3"/>
      <c r="S417" s="3"/>
    </row>
    <row r="418" spans="1:19" x14ac:dyDescent="0.3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F417*SUM(econmid!Z208:AB208)/SUM(econmid!Z207:AB207)</f>
        <v>26706.308707319949</v>
      </c>
      <c r="G418" s="13">
        <f t="shared" si="35"/>
        <v>209.41768810370925</v>
      </c>
      <c r="H418" s="13">
        <f t="shared" si="35"/>
        <v>263.95306454898213</v>
      </c>
      <c r="I418" s="13">
        <f t="shared" si="35"/>
        <v>229.89502753964331</v>
      </c>
      <c r="J418" s="13">
        <f t="shared" si="35"/>
        <v>53.687401257658465</v>
      </c>
      <c r="K418" s="13">
        <f t="shared" si="35"/>
        <v>3.1817934905071334</v>
      </c>
      <c r="L418" s="13">
        <f t="shared" si="34"/>
        <v>1035.1349749405003</v>
      </c>
      <c r="M418" s="3"/>
      <c r="N418" s="3"/>
      <c r="O418" s="3"/>
      <c r="P418" s="3"/>
      <c r="Q418" s="3"/>
      <c r="R418" s="3"/>
      <c r="S418" s="3"/>
    </row>
    <row r="419" spans="1:19" x14ac:dyDescent="0.3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F418*SUM(econmid!Z209:AB209)/SUM(econmid!Z208:AB208)</f>
        <v>26719.944495185555</v>
      </c>
      <c r="G419" s="13">
        <f t="shared" si="35"/>
        <v>211.04765060697292</v>
      </c>
      <c r="H419" s="13">
        <f t="shared" si="35"/>
        <v>265.73455639676172</v>
      </c>
      <c r="I419" s="13">
        <f t="shared" si="35"/>
        <v>230.82145028050044</v>
      </c>
      <c r="J419" s="13">
        <f t="shared" si="35"/>
        <v>53.754952084713644</v>
      </c>
      <c r="K419" s="13">
        <f t="shared" si="35"/>
        <v>3.1836726150694687</v>
      </c>
      <c r="L419" s="13">
        <f t="shared" si="34"/>
        <v>1039.5422819840182</v>
      </c>
      <c r="M419" s="3"/>
      <c r="N419" s="3"/>
      <c r="O419" s="3"/>
      <c r="P419" s="3"/>
      <c r="Q419" s="3"/>
      <c r="R419" s="3"/>
      <c r="S419" s="3"/>
    </row>
    <row r="420" spans="1:19" x14ac:dyDescent="0.3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F419*SUM(econmid!Z210:AB210)/SUM(econmid!Z209:AB209)</f>
        <v>26732.79106544469</v>
      </c>
      <c r="G420" s="13">
        <f t="shared" si="35"/>
        <v>212.67844534142085</v>
      </c>
      <c r="H420" s="13">
        <f t="shared" si="35"/>
        <v>267.51242766287061</v>
      </c>
      <c r="I420" s="13">
        <f t="shared" si="35"/>
        <v>231.7374865738158</v>
      </c>
      <c r="J420" s="13">
        <f t="shared" si="35"/>
        <v>53.82024438997432</v>
      </c>
      <c r="K420" s="13">
        <f t="shared" si="35"/>
        <v>3.1854525395640101</v>
      </c>
      <c r="L420" s="13">
        <f t="shared" si="34"/>
        <v>1043.9340565076454</v>
      </c>
      <c r="M420" s="3"/>
      <c r="N420" s="3"/>
      <c r="O420" s="3"/>
      <c r="P420" s="3"/>
      <c r="Q420" s="3"/>
      <c r="R420" s="3"/>
      <c r="S420" s="3"/>
    </row>
    <row r="421" spans="1:19" x14ac:dyDescent="0.3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F420*SUM(econmid!Z211:AB211)/SUM(econmid!Z210:AB210)</f>
        <v>26744.864476055223</v>
      </c>
      <c r="G421" s="13">
        <f t="shared" si="35"/>
        <v>214.31002413884235</v>
      </c>
      <c r="H421" s="13">
        <f t="shared" si="35"/>
        <v>269.28661420269759</v>
      </c>
      <c r="I421" s="13">
        <f t="shared" si="35"/>
        <v>232.64315726498197</v>
      </c>
      <c r="J421" s="13">
        <f t="shared" si="35"/>
        <v>53.883314564515679</v>
      </c>
      <c r="K421" s="13">
        <f t="shared" si="35"/>
        <v>3.1871352437062015</v>
      </c>
      <c r="L421" s="13">
        <f t="shared" si="34"/>
        <v>1048.3102454147438</v>
      </c>
      <c r="M421" s="3"/>
      <c r="N421" s="3"/>
      <c r="O421" s="3"/>
      <c r="P421" s="3"/>
      <c r="Q421" s="3"/>
      <c r="R421" s="3"/>
      <c r="S421" s="3"/>
    </row>
    <row r="422" spans="1:19" x14ac:dyDescent="0.3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F421*SUM(econmid!Z212:AB212)/SUM(econmid!Z211:AB211)</f>
        <v>26756.180569651297</v>
      </c>
      <c r="G422" s="13">
        <f t="shared" si="35"/>
        <v>215.94233981108985</v>
      </c>
      <c r="H422" s="13">
        <f t="shared" si="35"/>
        <v>271.05705355588475</v>
      </c>
      <c r="I422" s="13">
        <f t="shared" si="35"/>
        <v>233.53848533205502</v>
      </c>
      <c r="J422" s="13">
        <f t="shared" si="35"/>
        <v>53.944198805242038</v>
      </c>
      <c r="K422" s="13">
        <f t="shared" si="35"/>
        <v>3.1887226821488932</v>
      </c>
      <c r="L422" s="13">
        <f t="shared" si="34"/>
        <v>1052.6708001864204</v>
      </c>
      <c r="M422" s="3"/>
      <c r="N422" s="3"/>
      <c r="O422" s="3"/>
      <c r="P422" s="3"/>
      <c r="Q422" s="3"/>
      <c r="R422" s="3"/>
      <c r="S422" s="3"/>
    </row>
    <row r="423" spans="1:19" x14ac:dyDescent="0.3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F422*SUM(econmid!Z213:AB213)/SUM(econmid!Z212:AB212)</f>
        <v>26766.754972062536</v>
      </c>
      <c r="G423" s="13">
        <f t="shared" ref="G423:K438" si="36">G422*(1-G$5)+G$4*$F422*$L$4/1000</f>
        <v>217.57534613693713</v>
      </c>
      <c r="H423" s="13">
        <f t="shared" si="36"/>
        <v>272.82368492147577</v>
      </c>
      <c r="I423" s="13">
        <f t="shared" si="36"/>
        <v>234.42349582477942</v>
      </c>
      <c r="J423" s="13">
        <f t="shared" si="36"/>
        <v>54.002933100706457</v>
      </c>
      <c r="K423" s="13">
        <f t="shared" si="36"/>
        <v>3.1902167842346074</v>
      </c>
      <c r="L423" s="13">
        <f t="shared" si="34"/>
        <v>1057.0156767681333</v>
      </c>
      <c r="M423" s="3"/>
      <c r="N423" s="3"/>
      <c r="O423" s="3"/>
      <c r="P423" s="3"/>
      <c r="Q423" s="3"/>
      <c r="R423" s="3"/>
      <c r="S423" s="3"/>
    </row>
    <row r="424" spans="1:19" x14ac:dyDescent="0.3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F423*SUM(econmid!Z214:AB214)/SUM(econmid!Z213:AB213)</f>
        <v>26776.603091048386</v>
      </c>
      <c r="G424" s="13">
        <f t="shared" si="36"/>
        <v>219.20899784884705</v>
      </c>
      <c r="H424" s="13">
        <f t="shared" si="36"/>
        <v>274.58644913299361</v>
      </c>
      <c r="I424" s="13">
        <f t="shared" si="36"/>
        <v>235.29821580420904</v>
      </c>
      <c r="J424" s="13">
        <f t="shared" si="36"/>
        <v>54.059553217566666</v>
      </c>
      <c r="K424" s="13">
        <f t="shared" si="36"/>
        <v>3.1916194537757629</v>
      </c>
      <c r="L424" s="13">
        <f t="shared" si="34"/>
        <v>1061.344835457392</v>
      </c>
      <c r="M424" s="3"/>
      <c r="N424" s="3"/>
      <c r="O424" s="3"/>
      <c r="P424" s="3"/>
      <c r="Q424" s="3"/>
      <c r="R424" s="3"/>
      <c r="S424" s="3"/>
    </row>
    <row r="425" spans="1:19" x14ac:dyDescent="0.3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F424*SUM(econmid!Z215:AB215)/SUM(econmid!Z214:AB214)</f>
        <v>26785.740115240023</v>
      </c>
      <c r="G425" s="13">
        <f t="shared" si="36"/>
        <v>220.8432506196622</v>
      </c>
      <c r="H425" s="13">
        <f t="shared" si="36"/>
        <v>276.34528863346793</v>
      </c>
      <c r="I425" s="13">
        <f t="shared" si="36"/>
        <v>236.16267428294833</v>
      </c>
      <c r="J425" s="13">
        <f t="shared" si="36"/>
        <v>54.11409468766616</v>
      </c>
      <c r="K425" s="13">
        <f t="shared" si="36"/>
        <v>3.1929325688619494</v>
      </c>
      <c r="L425" s="13">
        <f t="shared" si="34"/>
        <v>1065.6582407926064</v>
      </c>
      <c r="M425" s="3"/>
      <c r="N425" s="3"/>
      <c r="O425" s="3"/>
      <c r="P425" s="3"/>
      <c r="Q425" s="3"/>
      <c r="R425" s="3"/>
      <c r="S425" s="3"/>
    </row>
    <row r="426" spans="1:19" x14ac:dyDescent="0.3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F425*SUM(econmid!Z216:AB216)/SUM(econmid!Z215:AB215)</f>
        <v>26794.181013282385</v>
      </c>
      <c r="G426" s="13">
        <f t="shared" si="36"/>
        <v>222.47806104923083</v>
      </c>
      <c r="H426" s="13">
        <f t="shared" si="36"/>
        <v>278.10014745043196</v>
      </c>
      <c r="I426" s="13">
        <f t="shared" si="36"/>
        <v>237.01690216603686</v>
      </c>
      <c r="J426" s="13">
        <f t="shared" si="36"/>
        <v>54.166592795729102</v>
      </c>
      <c r="K426" s="13">
        <f t="shared" si="36"/>
        <v>3.194157981693361</v>
      </c>
      <c r="L426" s="13">
        <f t="shared" si="34"/>
        <v>1069.9558614431221</v>
      </c>
      <c r="M426" s="3"/>
      <c r="N426" s="3"/>
      <c r="O426" s="3"/>
      <c r="P426" s="3"/>
      <c r="Q426" s="3"/>
      <c r="R426" s="3"/>
      <c r="S426" s="3"/>
    </row>
    <row r="427" spans="1:19" x14ac:dyDescent="0.3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F426*SUM(econmid!Z217:AB217)/SUM(econmid!Z216:AB216)</f>
        <v>26801.940533169047</v>
      </c>
      <c r="G427" s="13">
        <f t="shared" si="36"/>
        <v>224.11338665098046</v>
      </c>
      <c r="H427" s="13">
        <f t="shared" si="36"/>
        <v>279.85097117090731</v>
      </c>
      <c r="I427" s="13">
        <f t="shared" si="36"/>
        <v>237.86093219249815</v>
      </c>
      <c r="J427" s="13">
        <f t="shared" si="36"/>
        <v>54.217082567657513</v>
      </c>
      <c r="K427" s="13">
        <f t="shared" si="36"/>
        <v>3.1952975184394861</v>
      </c>
      <c r="L427" s="13">
        <f t="shared" si="34"/>
        <v>1074.2376701004828</v>
      </c>
      <c r="M427" s="3"/>
      <c r="N427" s="3"/>
      <c r="O427" s="3"/>
      <c r="P427" s="3"/>
      <c r="Q427" s="3"/>
      <c r="R427" s="3"/>
      <c r="S427" s="3"/>
    </row>
    <row r="428" spans="1:19" x14ac:dyDescent="0.3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F427*SUM(econmid!Z218:AB218)/SUM(econmid!Z217:AB217)</f>
        <v>26809.033201762897</v>
      </c>
      <c r="G428" s="13">
        <f t="shared" si="36"/>
        <v>225.74918583845087</v>
      </c>
      <c r="H428" s="13">
        <f t="shared" si="36"/>
        <v>281.59770691639557</v>
      </c>
      <c r="I428" s="13">
        <f t="shared" si="36"/>
        <v>238.69479887757342</v>
      </c>
      <c r="J428" s="13">
        <f t="shared" si="36"/>
        <v>54.265598759418907</v>
      </c>
      <c r="K428" s="13">
        <f t="shared" si="36"/>
        <v>3.1963529791221736</v>
      </c>
      <c r="L428" s="13">
        <f t="shared" si="34"/>
        <v>1078.5036433709608</v>
      </c>
      <c r="M428" s="3"/>
      <c r="N428" s="3"/>
      <c r="O428" s="3"/>
      <c r="P428" s="3"/>
      <c r="Q428" s="3"/>
      <c r="R428" s="3"/>
      <c r="S428" s="3"/>
    </row>
    <row r="429" spans="1:19" x14ac:dyDescent="0.3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F428*SUM(econmid!Z219:AB219)/SUM(econmid!Z218:AB218)</f>
        <v>26815.473324495266</v>
      </c>
      <c r="G429" s="13">
        <f t="shared" si="36"/>
        <v>227.3854179117979</v>
      </c>
      <c r="H429" s="13">
        <f t="shared" si="36"/>
        <v>283.34030331789324</v>
      </c>
      <c r="I429" s="13">
        <f t="shared" si="36"/>
        <v>239.51853845565859</v>
      </c>
      <c r="J429" s="13">
        <f t="shared" si="36"/>
        <v>54.312175846512488</v>
      </c>
      <c r="K429" s="13">
        <f t="shared" si="36"/>
        <v>3.1973261375222064</v>
      </c>
      <c r="L429" s="13">
        <f t="shared" si="34"/>
        <v>1082.7537616693844</v>
      </c>
      <c r="M429" s="3"/>
      <c r="N429" s="3"/>
      <c r="O429" s="3"/>
      <c r="P429" s="3"/>
      <c r="Q429" s="3"/>
      <c r="R429" s="3"/>
      <c r="S429" s="3"/>
    </row>
    <row r="430" spans="1:19" x14ac:dyDescent="0.3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F429*SUM(econmid!Z220:AB220)/SUM(econmid!Z219:AB219)</f>
        <v>26821.274985236912</v>
      </c>
      <c r="G430" s="13">
        <f t="shared" si="36"/>
        <v>229.02204304427883</v>
      </c>
      <c r="H430" s="13">
        <f t="shared" si="36"/>
        <v>285.07871049094757</v>
      </c>
      <c r="I430" s="13">
        <f t="shared" si="36"/>
        <v>240.33218882396193</v>
      </c>
      <c r="J430" s="13">
        <f t="shared" si="36"/>
        <v>54.356848014001827</v>
      </c>
      <c r="K430" s="13">
        <f t="shared" si="36"/>
        <v>3.1982187411085068</v>
      </c>
      <c r="L430" s="13">
        <f t="shared" si="34"/>
        <v>1086.9880091142986</v>
      </c>
      <c r="M430" s="3"/>
      <c r="N430" s="3"/>
      <c r="O430" s="3"/>
      <c r="P430" s="3"/>
      <c r="Q430" s="3"/>
      <c r="R430" s="3"/>
      <c r="S430" s="3"/>
    </row>
    <row r="431" spans="1:19" x14ac:dyDescent="0.3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F430*SUM(econmid!Z221:AB221)/SUM(econmid!Z220:AB220)</f>
        <v>26826.452046333357</v>
      </c>
      <c r="G431" s="13">
        <f t="shared" si="36"/>
        <v>230.6590222687299</v>
      </c>
      <c r="H431" s="13">
        <f t="shared" si="36"/>
        <v>286.81288001076854</v>
      </c>
      <c r="I431" s="13">
        <f t="shared" si="36"/>
        <v>241.13578948689874</v>
      </c>
      <c r="J431" s="13">
        <f t="shared" si="36"/>
        <v>54.399649147101755</v>
      </c>
      <c r="K431" s="13">
        <f t="shared" si="36"/>
        <v>3.1990325109891424</v>
      </c>
      <c r="L431" s="13">
        <f t="shared" si="34"/>
        <v>1091.206373424488</v>
      </c>
      <c r="M431" s="3"/>
      <c r="N431" s="3"/>
      <c r="O431" s="3"/>
      <c r="P431" s="3"/>
      <c r="Q431" s="3"/>
      <c r="R431" s="3"/>
      <c r="S431" s="3"/>
    </row>
    <row r="432" spans="1:19" x14ac:dyDescent="0.3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F431*SUM(econmid!Z222:AB222)/SUM(econmid!Z221:AB221)</f>
        <v>26831.018148798681</v>
      </c>
      <c r="G432" s="13">
        <f t="shared" si="36"/>
        <v>232.29631746404601</v>
      </c>
      <c r="H432" s="13">
        <f t="shared" si="36"/>
        <v>288.54276488741294</v>
      </c>
      <c r="I432" s="13">
        <f t="shared" si="36"/>
        <v>241.92938150123769</v>
      </c>
      <c r="J432" s="13">
        <f t="shared" si="36"/>
        <v>54.440612822307152</v>
      </c>
      <c r="K432" s="13">
        <f t="shared" si="36"/>
        <v>3.1997691418832686</v>
      </c>
      <c r="L432" s="13">
        <f t="shared" si="34"/>
        <v>1095.4088458168872</v>
      </c>
      <c r="M432" s="3"/>
      <c r="N432" s="3"/>
      <c r="O432" s="3"/>
      <c r="P432" s="3"/>
      <c r="Q432" s="3"/>
      <c r="R432" s="3"/>
      <c r="S432" s="3"/>
    </row>
    <row r="433" spans="1:19" x14ac:dyDescent="0.3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F432*SUM(econmid!Z223:AB223)/SUM(econmid!Z222:AB222)</f>
        <v>26834.986712660331</v>
      </c>
      <c r="G433" s="13">
        <f t="shared" si="36"/>
        <v>233.93389134167222</v>
      </c>
      <c r="H433" s="13">
        <f t="shared" si="36"/>
        <v>290.26831954105461</v>
      </c>
      <c r="I433" s="13">
        <f t="shared" si="36"/>
        <v>242.71300742201237</v>
      </c>
      <c r="J433" s="13">
        <f t="shared" si="36"/>
        <v>54.479772299051326</v>
      </c>
      <c r="K433" s="13">
        <f t="shared" si="36"/>
        <v>3.2004303021132099</v>
      </c>
      <c r="L433" s="13">
        <f t="shared" si="34"/>
        <v>1099.5954209059037</v>
      </c>
      <c r="M433" s="3"/>
      <c r="N433" s="3"/>
      <c r="O433" s="3"/>
      <c r="P433" s="3"/>
      <c r="Q433" s="3"/>
      <c r="R433" s="3"/>
      <c r="S433" s="3"/>
    </row>
    <row r="434" spans="1:19" x14ac:dyDescent="0.3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F433*SUM(econmid!Z224:AB224)/SUM(econmid!Z223:AB223)</f>
        <v>26838.370937448977</v>
      </c>
      <c r="G434" s="13">
        <f t="shared" si="36"/>
        <v>235.57170743211628</v>
      </c>
      <c r="H434" s="13">
        <f t="shared" si="36"/>
        <v>291.98949977735532</v>
      </c>
      <c r="I434" s="13">
        <f t="shared" si="36"/>
        <v>243.48671124921086</v>
      </c>
      <c r="J434" s="13">
        <f t="shared" si="36"/>
        <v>54.517160511881286</v>
      </c>
      <c r="K434" s="13">
        <f t="shared" si="36"/>
        <v>3.2010176336158418</v>
      </c>
      <c r="L434" s="13">
        <f t="shared" si="34"/>
        <v>1103.7660966041794</v>
      </c>
      <c r="M434" s="3"/>
      <c r="N434" s="3"/>
      <c r="O434" s="3"/>
      <c r="P434" s="3"/>
      <c r="Q434" s="3"/>
      <c r="R434" s="3"/>
      <c r="S434" s="3"/>
    </row>
    <row r="435" spans="1:19" x14ac:dyDescent="0.3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F434*SUM(econmid!Z225:AB225)/SUM(econmid!Z224:AB224)</f>
        <v>26841.183802826788</v>
      </c>
      <c r="G435" s="13">
        <f t="shared" si="36"/>
        <v>237.20973007149109</v>
      </c>
      <c r="H435" s="13">
        <f t="shared" si="36"/>
        <v>293.70626276294939</v>
      </c>
      <c r="I435" s="13">
        <f t="shared" si="36"/>
        <v>244.25053837525442</v>
      </c>
      <c r="J435" s="13">
        <f t="shared" si="36"/>
        <v>54.552810063137628</v>
      </c>
      <c r="K435" s="13">
        <f t="shared" si="36"/>
        <v>3.201532751972497</v>
      </c>
      <c r="L435" s="13">
        <f t="shared" si="34"/>
        <v>1107.920874024805</v>
      </c>
      <c r="M435" s="3"/>
      <c r="N435" s="3"/>
      <c r="O435" s="3"/>
      <c r="P435" s="3"/>
      <c r="Q435" s="3"/>
      <c r="R435" s="3"/>
      <c r="S435" s="3"/>
    </row>
    <row r="436" spans="1:19" x14ac:dyDescent="0.3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F435*SUM(econmid!Z226:AB226)/SUM(econmid!Z225:AB225)</f>
        <v>26843.4380693479</v>
      </c>
      <c r="G436" s="13">
        <f t="shared" si="36"/>
        <v>238.84792438809555</v>
      </c>
      <c r="H436" s="13">
        <f t="shared" si="36"/>
        <v>295.41856700105467</v>
      </c>
      <c r="I436" s="13">
        <f t="shared" si="36"/>
        <v>245.00453553327546</v>
      </c>
      <c r="J436" s="13">
        <f t="shared" si="36"/>
        <v>54.586753216126226</v>
      </c>
      <c r="K436" s="13">
        <f t="shared" si="36"/>
        <v>3.2019772464565981</v>
      </c>
      <c r="L436" s="13">
        <f t="shared" si="34"/>
        <v>1112.0597573850087</v>
      </c>
      <c r="M436" s="3"/>
      <c r="N436" s="3"/>
      <c r="O436" s="3"/>
      <c r="P436" s="3"/>
      <c r="Q436" s="3"/>
      <c r="R436" s="3"/>
      <c r="S436" s="3"/>
    </row>
    <row r="437" spans="1:19" x14ac:dyDescent="0.3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F436*SUM(econmid!Z227:AB227)/SUM(econmid!Z226:AB226)</f>
        <v>26845.14627934511</v>
      </c>
      <c r="G437" s="13">
        <f t="shared" si="36"/>
        <v>240.48625628904168</v>
      </c>
      <c r="H437" s="13">
        <f t="shared" si="36"/>
        <v>297.12637230722191</v>
      </c>
      <c r="I437" s="13">
        <f t="shared" si="36"/>
        <v>245.74875074620402</v>
      </c>
      <c r="J437" s="13">
        <f t="shared" si="36"/>
        <v>54.619021888769367</v>
      </c>
      <c r="K437" s="13">
        <f t="shared" si="36"/>
        <v>3.2023526800982509</v>
      </c>
      <c r="L437" s="13">
        <f t="shared" si="34"/>
        <v>1116.1827539113351</v>
      </c>
      <c r="M437" s="3"/>
      <c r="N437" s="3"/>
      <c r="O437" s="3"/>
      <c r="P437" s="3"/>
      <c r="Q437" s="3"/>
      <c r="R437" s="3"/>
      <c r="S437" s="3"/>
    </row>
    <row r="438" spans="1:19" x14ac:dyDescent="0.3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F437*SUM(econmid!Z228:AB228)/SUM(econmid!Z227:AB227)</f>
        <v>26846.320757936646</v>
      </c>
      <c r="G438" s="13">
        <f t="shared" si="36"/>
        <v>242.12469244693597</v>
      </c>
      <c r="H438" s="13">
        <f t="shared" si="36"/>
        <v>298.82963978523441</v>
      </c>
      <c r="I438" s="13">
        <f t="shared" si="36"/>
        <v>246.48323327667094</v>
      </c>
      <c r="J438" s="13">
        <f t="shared" si="36"/>
        <v>54.649647647723555</v>
      </c>
      <c r="K438" s="13">
        <f t="shared" si="36"/>
        <v>3.2026605897650526</v>
      </c>
      <c r="L438" s="13">
        <f t="shared" si="34"/>
        <v>1120.2898737463299</v>
      </c>
      <c r="M438" s="3"/>
      <c r="N438" s="3"/>
      <c r="O438" s="3"/>
      <c r="P438" s="3"/>
      <c r="Q438" s="3"/>
      <c r="R438" s="3"/>
      <c r="S438" s="3"/>
    </row>
    <row r="439" spans="1:19" x14ac:dyDescent="0.3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F438*SUM(econmid!Z229:AB229)/SUM(econmid!Z228:AB228)</f>
        <v>26846.973614147249</v>
      </c>
      <c r="G439" s="13">
        <f t="shared" ref="G439:K454" si="37">G438*(1-G$5)+G$4*$F438*$L$4/1000</f>
        <v>243.76320028662224</v>
      </c>
      <c r="H439" s="13">
        <f t="shared" si="37"/>
        <v>300.52833180316799</v>
      </c>
      <c r="I439" s="13">
        <f t="shared" si="37"/>
        <v>247.20803357773471</v>
      </c>
      <c r="J439" s="13">
        <f t="shared" si="37"/>
        <v>54.67866170295158</v>
      </c>
      <c r="K439" s="13">
        <f t="shared" si="37"/>
        <v>3.2029024862583677</v>
      </c>
      <c r="L439" s="13">
        <f t="shared" si="34"/>
        <v>1124.3811298567348</v>
      </c>
      <c r="M439" s="3"/>
      <c r="N439" s="3"/>
      <c r="O439" s="3"/>
      <c r="P439" s="3"/>
      <c r="Q439" s="3"/>
      <c r="R439" s="3"/>
      <c r="S439" s="3"/>
    </row>
    <row r="440" spans="1:19" x14ac:dyDescent="0.3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F439*SUM(econmid!Z230:AB230)/SUM(econmid!Z229:AB229)</f>
        <v>26847.116742137827</v>
      </c>
      <c r="G440" s="13">
        <f t="shared" si="37"/>
        <v>245.40174797199273</v>
      </c>
      <c r="H440" s="13">
        <f t="shared" si="37"/>
        <v>302.22241196962295</v>
      </c>
      <c r="I440" s="13">
        <f t="shared" si="37"/>
        <v>247.92320324443793</v>
      </c>
      <c r="J440" s="13">
        <f t="shared" si="37"/>
        <v>54.706094902736204</v>
      </c>
      <c r="K440" s="13">
        <f t="shared" si="37"/>
        <v>3.2030798544243595</v>
      </c>
      <c r="L440" s="13">
        <f t="shared" si="34"/>
        <v>1128.4565379432142</v>
      </c>
      <c r="M440" s="3"/>
      <c r="N440" s="3"/>
      <c r="O440" s="3"/>
      <c r="P440" s="3"/>
      <c r="Q440" s="3"/>
      <c r="R440" s="3"/>
      <c r="S440" s="3"/>
    </row>
    <row r="441" spans="1:19" x14ac:dyDescent="0.3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F440*SUM(econmid!Z231:AB231)/SUM(econmid!Z230:AB230)</f>
        <v>26846.761822538178</v>
      </c>
      <c r="G441" s="13">
        <f t="shared" si="37"/>
        <v>247.04030439287439</v>
      </c>
      <c r="H441" s="13">
        <f t="shared" si="37"/>
        <v>303.91184511013586</v>
      </c>
      <c r="I441" s="13">
        <f t="shared" si="37"/>
        <v>248.62879496619897</v>
      </c>
      <c r="J441" s="13">
        <f t="shared" si="37"/>
        <v>54.731977729123059</v>
      </c>
      <c r="K441" s="13">
        <f t="shared" si="37"/>
        <v>3.2031941532790613</v>
      </c>
      <c r="L441" s="13">
        <f t="shared" si="34"/>
        <v>1132.5161163516113</v>
      </c>
      <c r="M441" s="3"/>
      <c r="N441" s="3"/>
      <c r="O441" s="3"/>
      <c r="P441" s="3"/>
      <c r="Q441" s="3"/>
      <c r="R441" s="3"/>
      <c r="S441" s="3"/>
    </row>
    <row r="442" spans="1:19" x14ac:dyDescent="0.3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F441*SUM(econmid!Z232:AB232)/SUM(econmid!Z231:AB231)</f>
        <v>26845.920323877286</v>
      </c>
      <c r="G442" s="13">
        <f t="shared" si="37"/>
        <v>248.67883915199644</v>
      </c>
      <c r="H442" s="13">
        <f t="shared" si="37"/>
        <v>305.59659724378213</v>
      </c>
      <c r="I442" s="13">
        <f t="shared" si="37"/>
        <v>249.32486248004278</v>
      </c>
      <c r="J442" s="13">
        <f t="shared" si="37"/>
        <v>54.756340293780276</v>
      </c>
      <c r="K442" s="13">
        <f t="shared" si="37"/>
        <v>3.2032468161468057</v>
      </c>
      <c r="L442" s="13">
        <f t="shared" si="34"/>
        <v>1136.5598859857485</v>
      </c>
      <c r="M442" s="3"/>
      <c r="N442" s="3"/>
      <c r="O442" s="3"/>
      <c r="P442" s="3"/>
      <c r="Q442" s="3"/>
      <c r="R442" s="3"/>
      <c r="S442" s="3"/>
    </row>
    <row r="443" spans="1:19" x14ac:dyDescent="0.3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F442*SUM(econmid!Z233:AB233)/SUM(econmid!Z232:AB232)</f>
        <v>26844.603504105919</v>
      </c>
      <c r="G443" s="13">
        <f t="shared" si="37"/>
        <v>250.31732255204528</v>
      </c>
      <c r="H443" s="13">
        <f t="shared" si="37"/>
        <v>307.2766355599768</v>
      </c>
      <c r="I443" s="13">
        <f t="shared" si="37"/>
        <v>250.01146052467436</v>
      </c>
      <c r="J443" s="13">
        <f t="shared" si="37"/>
        <v>54.779212334262532</v>
      </c>
      <c r="K443" s="13">
        <f t="shared" si="37"/>
        <v>3.2032392508113365</v>
      </c>
      <c r="L443" s="13">
        <f t="shared" si="34"/>
        <v>1140.5878702217701</v>
      </c>
      <c r="M443" s="3"/>
      <c r="N443" s="3"/>
      <c r="O443" s="3"/>
      <c r="P443" s="3"/>
      <c r="Q443" s="3"/>
      <c r="R443" s="3"/>
      <c r="S443" s="3"/>
    </row>
    <row r="444" spans="1:19" x14ac:dyDescent="0.3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F443*SUM(econmid!Z234:AB234)/SUM(econmid!Z233:AB233)</f>
        <v>26842.822412206515</v>
      </c>
      <c r="G444" s="13">
        <f t="shared" si="37"/>
        <v>251.95572558281231</v>
      </c>
      <c r="H444" s="13">
        <f t="shared" si="37"/>
        <v>308.95192839548241</v>
      </c>
      <c r="I444" s="13">
        <f t="shared" si="37"/>
        <v>250.68864479539741</v>
      </c>
      <c r="J444" s="13">
        <f t="shared" si="37"/>
        <v>54.800623210667219</v>
      </c>
      <c r="K444" s="13">
        <f t="shared" si="37"/>
        <v>3.2031728396789463</v>
      </c>
      <c r="L444" s="13">
        <f t="shared" si="34"/>
        <v>1144.6000948240385</v>
      </c>
      <c r="M444" s="3"/>
      <c r="N444" s="3"/>
      <c r="O444" s="3"/>
      <c r="P444" s="3"/>
      <c r="Q444" s="3"/>
      <c r="R444" s="3"/>
      <c r="S444" s="3"/>
    </row>
    <row r="445" spans="1:19" x14ac:dyDescent="0.3">
      <c r="E445" s="4">
        <f t="shared" si="33"/>
        <v>2189</v>
      </c>
      <c r="F445" s="5">
        <f>F444*SUM(econmid!Z235:AB235)/SUM(econmid!Z234:AB234)</f>
        <v>26840.587889885017</v>
      </c>
      <c r="G445" s="13">
        <f t="shared" si="37"/>
        <v>253.59401990843995</v>
      </c>
      <c r="H445" s="13">
        <f t="shared" si="37"/>
        <v>310.6224452116312</v>
      </c>
      <c r="I445" s="13">
        <f t="shared" si="37"/>
        <v>251.35647189987995</v>
      </c>
      <c r="J445" s="13">
        <f t="shared" si="37"/>
        <v>54.820601902670589</v>
      </c>
      <c r="K445" s="13">
        <f t="shared" si="37"/>
        <v>3.2030489399530051</v>
      </c>
      <c r="L445" s="13">
        <f t="shared" si="34"/>
        <v>1148.5965878625746</v>
      </c>
      <c r="M445" s="3"/>
      <c r="N445" s="3"/>
      <c r="O445" s="3"/>
      <c r="P445" s="3"/>
      <c r="Q445" s="3"/>
      <c r="R445" s="3"/>
      <c r="S445" s="3"/>
    </row>
    <row r="446" spans="1:19" x14ac:dyDescent="0.3">
      <c r="E446" s="4">
        <f t="shared" si="33"/>
        <v>2190</v>
      </c>
      <c r="F446" s="5">
        <f>F445*SUM(econmid!Z236:AB236)/SUM(econmid!Z235:AB235)</f>
        <v>26837.910573340192</v>
      </c>
      <c r="G446" s="13">
        <f t="shared" si="37"/>
        <v>255.23217785477095</v>
      </c>
      <c r="H446" s="13">
        <f t="shared" si="37"/>
        <v>312.28815657176875</v>
      </c>
      <c r="I446" s="13">
        <f t="shared" si="37"/>
        <v>252.014999314768</v>
      </c>
      <c r="J446" s="13">
        <f t="shared" si="37"/>
        <v>54.839177006931813</v>
      </c>
      <c r="K446" s="13">
        <f t="shared" si="37"/>
        <v>3.2028688838192476</v>
      </c>
      <c r="L446" s="13">
        <f t="shared" si="34"/>
        <v>1152.5773796320586</v>
      </c>
      <c r="M446" s="3"/>
      <c r="N446" s="3"/>
      <c r="O446" s="3"/>
      <c r="P446" s="3"/>
      <c r="Q446" s="3"/>
      <c r="R446" s="3"/>
      <c r="S446" s="3"/>
    </row>
    <row r="447" spans="1:19" x14ac:dyDescent="0.3">
      <c r="E447" s="4">
        <f t="shared" si="33"/>
        <v>2191</v>
      </c>
      <c r="F447" s="5">
        <f>F446*SUM(econmid!Z237:AB237)/SUM(econmid!Z236:AB236)</f>
        <v>26834.800895105443</v>
      </c>
      <c r="G447" s="13">
        <f t="shared" si="37"/>
        <v>256.8701723968058</v>
      </c>
      <c r="H447" s="13">
        <f t="shared" si="37"/>
        <v>313.94903411892585</v>
      </c>
      <c r="I447" s="13">
        <f t="shared" si="37"/>
        <v>252.66428534314716</v>
      </c>
      <c r="J447" s="13">
        <f t="shared" si="37"/>
        <v>54.856376734852937</v>
      </c>
      <c r="K447" s="13">
        <f t="shared" si="37"/>
        <v>3.2026339786412215</v>
      </c>
      <c r="L447" s="13">
        <f t="shared" si="34"/>
        <v>1156.542502572373</v>
      </c>
      <c r="M447" s="3"/>
      <c r="N447" s="3"/>
      <c r="O447" s="3"/>
      <c r="P447" s="3"/>
      <c r="Q447" s="3"/>
      <c r="R447" s="3"/>
      <c r="S447" s="3"/>
    </row>
    <row r="448" spans="1:19" x14ac:dyDescent="0.3">
      <c r="E448" s="4">
        <f t="shared" si="33"/>
        <v>2192</v>
      </c>
      <c r="F448" s="5">
        <f>F447*SUM(econmid!Z238:AB238)/SUM(econmid!Z237:AB237)</f>
        <v>26831.269085958658</v>
      </c>
      <c r="G448" s="13">
        <f t="shared" si="37"/>
        <v>258.50797714627231</v>
      </c>
      <c r="H448" s="13">
        <f t="shared" si="37"/>
        <v>315.60505055372477</v>
      </c>
      <c r="I448" s="13">
        <f t="shared" si="37"/>
        <v>253.30438907285208</v>
      </c>
      <c r="J448" s="13">
        <f t="shared" si="37"/>
        <v>54.872228910683077</v>
      </c>
      <c r="K448" s="13">
        <f t="shared" si="37"/>
        <v>3.202345507165302</v>
      </c>
      <c r="L448" s="13">
        <f t="shared" si="34"/>
        <v>1160.4919911906975</v>
      </c>
      <c r="M448" s="3"/>
      <c r="N448" s="3"/>
      <c r="O448" s="3"/>
      <c r="P448" s="3"/>
      <c r="Q448" s="3"/>
      <c r="R448" s="3"/>
      <c r="S448" s="3"/>
    </row>
    <row r="449" spans="5:19" x14ac:dyDescent="0.3">
      <c r="E449" s="4">
        <f t="shared" si="33"/>
        <v>2193</v>
      </c>
      <c r="F449" s="5">
        <f>F448*SUM(econmid!Z239:AB239)/SUM(econmid!Z238:AB238)</f>
        <v>26827.325176895436</v>
      </c>
      <c r="G449" s="13">
        <f t="shared" si="37"/>
        <v>260.14556633931204</v>
      </c>
      <c r="H449" s="13">
        <f t="shared" si="37"/>
        <v>317.25617961252556</v>
      </c>
      <c r="I449" s="13">
        <f t="shared" si="37"/>
        <v>253.93537033562234</v>
      </c>
      <c r="J449" s="13">
        <f t="shared" si="37"/>
        <v>54.886760969954977</v>
      </c>
      <c r="K449" s="13">
        <f t="shared" si="37"/>
        <v>3.202004727734705</v>
      </c>
      <c r="L449" s="13">
        <f t="shared" si="34"/>
        <v>1164.4258819851495</v>
      </c>
      <c r="M449" s="3"/>
      <c r="N449" s="3"/>
      <c r="O449" s="3"/>
      <c r="P449" s="3"/>
      <c r="Q449" s="3"/>
      <c r="R449" s="3"/>
      <c r="S449" s="3"/>
    </row>
    <row r="450" spans="5:19" x14ac:dyDescent="0.3">
      <c r="E450" s="4">
        <f t="shared" si="33"/>
        <v>2194</v>
      </c>
      <c r="F450" s="5">
        <f>F449*SUM(econmid!Z240:AB240)/SUM(econmid!Z239:AB239)</f>
        <v>26822.979001161784</v>
      </c>
      <c r="G450" s="13">
        <f t="shared" si="37"/>
        <v>261.78291482428688</v>
      </c>
      <c r="H450" s="13">
        <f t="shared" si="37"/>
        <v>318.90239604581791</v>
      </c>
      <c r="I450" s="13">
        <f t="shared" si="37"/>
        <v>254.55728966710313</v>
      </c>
      <c r="J450" s="13">
        <f t="shared" si="37"/>
        <v>54.899999958242574</v>
      </c>
      <c r="K450" s="13">
        <f t="shared" si="37"/>
        <v>3.2016128745119321</v>
      </c>
      <c r="L450" s="13">
        <f t="shared" si="34"/>
        <v>1168.3442133699623</v>
      </c>
      <c r="M450" s="3"/>
      <c r="N450" s="3"/>
      <c r="O450" s="3"/>
      <c r="P450" s="3"/>
      <c r="Q450" s="3"/>
      <c r="R450" s="3"/>
      <c r="S450" s="3"/>
    </row>
    <row r="451" spans="5:19" x14ac:dyDescent="0.3">
      <c r="E451" s="4">
        <f t="shared" si="33"/>
        <v>2195</v>
      </c>
      <c r="F451" s="5">
        <f>F450*SUM(econmid!Z241:AB241)/SUM(econmid!Z240:AB240)</f>
        <v>26818.240196341572</v>
      </c>
      <c r="G451" s="13">
        <f t="shared" si="37"/>
        <v>263.41999804970987</v>
      </c>
      <c r="H451" s="13">
        <f t="shared" si="37"/>
        <v>320.54367559686312</v>
      </c>
      <c r="I451" s="13">
        <f t="shared" si="37"/>
        <v>255.17020826768811</v>
      </c>
      <c r="J451" s="13">
        <f t="shared" si="37"/>
        <v>54.911972530228027</v>
      </c>
      <c r="K451" s="13">
        <f t="shared" si="37"/>
        <v>3.2011711577091209</v>
      </c>
      <c r="L451" s="13">
        <f t="shared" si="34"/>
        <v>1172.2470256021984</v>
      </c>
      <c r="M451" s="3"/>
      <c r="N451" s="3"/>
      <c r="O451" s="3"/>
      <c r="P451" s="3"/>
      <c r="Q451" s="3"/>
      <c r="R451" s="3"/>
      <c r="S451" s="3"/>
    </row>
    <row r="452" spans="5:19" x14ac:dyDescent="0.3">
      <c r="E452" s="4">
        <f t="shared" si="33"/>
        <v>2196</v>
      </c>
      <c r="F452" s="5">
        <f>F451*SUM(econmid!Z242:AB242)/SUM(econmid!Z241:AB241)</f>
        <v>26813.118206495248</v>
      </c>
      <c r="G452" s="13">
        <f t="shared" si="37"/>
        <v>265.05679205230348</v>
      </c>
      <c r="H452" s="13">
        <f t="shared" si="37"/>
        <v>322.179994980591</v>
      </c>
      <c r="I452" s="13">
        <f t="shared" si="37"/>
        <v>255.77418796420145</v>
      </c>
      <c r="J452" s="13">
        <f t="shared" si="37"/>
        <v>54.922704949067125</v>
      </c>
      <c r="K452" s="13">
        <f t="shared" si="37"/>
        <v>3.2006807638257655</v>
      </c>
      <c r="L452" s="13">
        <f t="shared" si="34"/>
        <v>1176.1343607099889</v>
      </c>
      <c r="M452" s="3"/>
      <c r="N452" s="3"/>
      <c r="O452" s="3"/>
      <c r="P452" s="3"/>
      <c r="Q452" s="3"/>
      <c r="R452" s="3"/>
      <c r="S452" s="3"/>
    </row>
    <row r="453" spans="5:19" x14ac:dyDescent="0.3">
      <c r="E453" s="4">
        <f t="shared" si="33"/>
        <v>2197</v>
      </c>
      <c r="F453" s="5">
        <f>F452*SUM(econmid!Z243:AB243)/SUM(econmid!Z242:AB242)</f>
        <v>26807.622284345412</v>
      </c>
      <c r="G453" s="13">
        <f t="shared" si="37"/>
        <v>266.69327344518814</v>
      </c>
      <c r="H453" s="13">
        <f t="shared" si="37"/>
        <v>323.81133186275542</v>
      </c>
      <c r="I453" s="13">
        <f t="shared" si="37"/>
        <v>256.36929117241561</v>
      </c>
      <c r="J453" s="13">
        <f t="shared" si="37"/>
        <v>54.932223086041944</v>
      </c>
      <c r="K453" s="13">
        <f t="shared" si="37"/>
        <v>3.2001428558933052</v>
      </c>
      <c r="L453" s="13">
        <f t="shared" si="34"/>
        <v>1180.0062624222946</v>
      </c>
      <c r="M453" s="3"/>
      <c r="N453" s="3"/>
      <c r="O453" s="3"/>
      <c r="P453" s="3"/>
      <c r="Q453" s="3"/>
      <c r="R453" s="3"/>
      <c r="S453" s="3"/>
    </row>
    <row r="454" spans="5:19" x14ac:dyDescent="0.3">
      <c r="E454" s="4">
        <f t="shared" si="33"/>
        <v>2198</v>
      </c>
      <c r="F454" s="5">
        <f>F453*SUM(econmid!Z244:AB244)/SUM(econmid!Z243:AB243)</f>
        <v>26801.761493505765</v>
      </c>
      <c r="G454" s="13">
        <f t="shared" si="37"/>
        <v>268.32941940620452</v>
      </c>
      <c r="H454" s="13">
        <f t="shared" si="37"/>
        <v>325.43766483935281</v>
      </c>
      <c r="I454" s="13">
        <f t="shared" si="37"/>
        <v>256.95558086040052</v>
      </c>
      <c r="J454" s="13">
        <f t="shared" si="37"/>
        <v>54.940552420489837</v>
      </c>
      <c r="K454" s="13">
        <f t="shared" si="37"/>
        <v>3.1995585737260885</v>
      </c>
      <c r="L454" s="13">
        <f t="shared" si="34"/>
        <v>1183.8627761001737</v>
      </c>
      <c r="M454" s="3"/>
      <c r="N454" s="3"/>
      <c r="O454" s="3"/>
      <c r="P454" s="3"/>
      <c r="Q454" s="3"/>
      <c r="R454" s="3"/>
      <c r="S454" s="3"/>
    </row>
    <row r="455" spans="5:19" x14ac:dyDescent="0.3">
      <c r="E455" s="4">
        <f t="shared" si="33"/>
        <v>2199</v>
      </c>
      <c r="F455" s="5">
        <f>F454*SUM(econmid!Z245:AB245)/SUM(econmid!Z244:AB244)</f>
        <v>26795.544710749706</v>
      </c>
      <c r="G455" s="13">
        <f t="shared" ref="G455:K470" si="38">G454*(1-G$5)+G$4*$F454*$L$4/1000</f>
        <v>269.96520766637155</v>
      </c>
      <c r="H455" s="13">
        <f t="shared" si="38"/>
        <v>327.05897341630606</v>
      </c>
      <c r="I455" s="13">
        <f t="shared" si="38"/>
        <v>257.5331205126995</v>
      </c>
      <c r="J455" s="13">
        <f t="shared" si="38"/>
        <v>54.947718039998151</v>
      </c>
      <c r="K455" s="13">
        <f t="shared" si="38"/>
        <v>3.1989290341782342</v>
      </c>
      <c r="L455" s="13">
        <f t="shared" si="34"/>
        <v>1187.7039486695535</v>
      </c>
      <c r="M455" s="3"/>
      <c r="N455" s="3"/>
      <c r="O455" s="3"/>
      <c r="P455" s="3"/>
      <c r="Q455" s="3"/>
      <c r="R455" s="3"/>
      <c r="S455" s="3"/>
    </row>
    <row r="456" spans="5:19" x14ac:dyDescent="0.3">
      <c r="E456" s="4">
        <f t="shared" si="33"/>
        <v>2200</v>
      </c>
      <c r="F456" s="5">
        <f>F455*SUM(econmid!Z246:AB246)/SUM(econmid!Z245:AB245)</f>
        <v>26788.980628315152</v>
      </c>
      <c r="G456" s="13">
        <f t="shared" si="38"/>
        <v>271.60061649848302</v>
      </c>
      <c r="H456" s="13">
        <f t="shared" si="38"/>
        <v>328.67523798941784</v>
      </c>
      <c r="I456" s="13">
        <f t="shared" si="38"/>
        <v>258.10197409532708</v>
      </c>
      <c r="J456" s="13">
        <f t="shared" si="38"/>
        <v>54.953744640854069</v>
      </c>
      <c r="K456" s="13">
        <f t="shared" si="38"/>
        <v>3.198255331405933</v>
      </c>
      <c r="L456" s="13">
        <f t="shared" si="34"/>
        <v>1191.5298285554879</v>
      </c>
      <c r="M456" s="3"/>
      <c r="N456" s="3"/>
      <c r="O456" s="3"/>
      <c r="P456" s="3"/>
      <c r="Q456" s="3"/>
      <c r="R456" s="3"/>
      <c r="S456" s="3"/>
    </row>
    <row r="457" spans="5:19" x14ac:dyDescent="0.3">
      <c r="E457" s="4">
        <f t="shared" si="33"/>
        <v>2201</v>
      </c>
      <c r="F457" s="5">
        <f>F456*SUM(econmid!Z247:AB247)/SUM(econmid!Z246:AB246)</f>
        <v>26782.077756241753</v>
      </c>
      <c r="G457" s="13">
        <f t="shared" si="38"/>
        <v>273.235624705845</v>
      </c>
      <c r="H457" s="13">
        <f t="shared" si="38"/>
        <v>330.28643982459505</v>
      </c>
      <c r="I457" s="13">
        <f t="shared" si="38"/>
        <v>258.66220602158256</v>
      </c>
      <c r="J457" s="13">
        <f t="shared" si="38"/>
        <v>54.958656528739212</v>
      </c>
      <c r="K457" s="13">
        <f t="shared" si="38"/>
        <v>3.1975385371347471</v>
      </c>
      <c r="L457" s="13">
        <f t="shared" si="34"/>
        <v>1195.3404656178964</v>
      </c>
      <c r="M457" s="3"/>
      <c r="N457" s="3"/>
      <c r="O457" s="3"/>
      <c r="P457" s="3"/>
      <c r="Q457" s="3"/>
      <c r="R457" s="3"/>
      <c r="S457" s="3"/>
    </row>
    <row r="458" spans="5:19" x14ac:dyDescent="0.3">
      <c r="E458" s="4">
        <f t="shared" ref="E458:E521" si="39">1+E457</f>
        <v>2202</v>
      </c>
      <c r="F458" s="5">
        <f>F457*SUM(econmid!Z248:AB248)/SUM(econmid!Z247:AB247)</f>
        <v>26774.844424737868</v>
      </c>
      <c r="G458" s="13">
        <f t="shared" si="38"/>
        <v>274.87021161115553</v>
      </c>
      <c r="H458" s="13">
        <f t="shared" si="38"/>
        <v>331.89256103834742</v>
      </c>
      <c r="I458" s="13">
        <f t="shared" si="38"/>
        <v>259.21388111867395</v>
      </c>
      <c r="J458" s="13">
        <f t="shared" si="38"/>
        <v>54.962477619658991</v>
      </c>
      <c r="K458" s="13">
        <f t="shared" si="38"/>
        <v>3.1967797009314682</v>
      </c>
      <c r="L458" s="13">
        <f t="shared" ref="L458:L521" si="40">SUM(G458:K458,L$5)</f>
        <v>1199.1359110887674</v>
      </c>
      <c r="M458" s="3"/>
      <c r="N458" s="3"/>
      <c r="O458" s="3"/>
      <c r="P458" s="3"/>
      <c r="Q458" s="3"/>
      <c r="R458" s="3"/>
      <c r="S458" s="3"/>
    </row>
    <row r="459" spans="5:19" x14ac:dyDescent="0.3">
      <c r="E459" s="4">
        <f t="shared" si="39"/>
        <v>2203</v>
      </c>
      <c r="F459" s="5">
        <f>F458*SUM(econmid!Z249:AB249)/SUM(econmid!Z248:AB248)</f>
        <v>26767.288786573692</v>
      </c>
      <c r="G459" s="13">
        <f t="shared" si="38"/>
        <v>276.50435704552922</v>
      </c>
      <c r="H459" s="13">
        <f t="shared" si="38"/>
        <v>333.49358457856192</v>
      </c>
      <c r="I459" s="13">
        <f t="shared" si="38"/>
        <v>259.75706459514527</v>
      </c>
      <c r="J459" s="13">
        <f t="shared" si="38"/>
        <v>54.965231441096599</v>
      </c>
      <c r="K459" s="13">
        <f t="shared" si="38"/>
        <v>3.1959798504801284</v>
      </c>
      <c r="L459" s="13">
        <f t="shared" si="40"/>
        <v>1202.9162175108131</v>
      </c>
      <c r="M459" s="3"/>
      <c r="N459" s="3"/>
      <c r="O459" s="3"/>
      <c r="P459" s="3"/>
      <c r="Q459" s="3"/>
      <c r="R459" s="3"/>
      <c r="S459" s="3"/>
    </row>
    <row r="460" spans="5:19" x14ac:dyDescent="0.3">
      <c r="E460" s="4">
        <f t="shared" si="39"/>
        <v>2204</v>
      </c>
      <c r="F460" s="5">
        <f>F459*SUM(econmid!Z250:AB250)/SUM(econmid!Z249:AB249)</f>
        <v>26759.418819497521</v>
      </c>
      <c r="G460" s="13">
        <f t="shared" si="38"/>
        <v>278.13804133766752</v>
      </c>
      <c r="H460" s="13">
        <f t="shared" si="38"/>
        <v>335.08949420555467</v>
      </c>
      <c r="I460" s="13">
        <f t="shared" si="38"/>
        <v>260.29182200910049</v>
      </c>
      <c r="J460" s="13">
        <f t="shared" si="38"/>
        <v>54.966941133381994</v>
      </c>
      <c r="K460" s="13">
        <f t="shared" si="38"/>
        <v>3.1951399918617653</v>
      </c>
      <c r="L460" s="13">
        <f t="shared" si="40"/>
        <v>1206.6814386775663</v>
      </c>
      <c r="M460" s="3"/>
      <c r="N460" s="3"/>
      <c r="O460" s="3"/>
      <c r="P460" s="3"/>
      <c r="Q460" s="3"/>
      <c r="R460" s="3"/>
      <c r="S460" s="3"/>
    </row>
    <row r="461" spans="5:19" x14ac:dyDescent="0.3">
      <c r="E461" s="4">
        <f t="shared" si="39"/>
        <v>2205</v>
      </c>
      <c r="F461" s="5">
        <f>F460*SUM(econmid!Z251:AB251)/SUM(econmid!Z250:AB250)</f>
        <v>26751.242328672495</v>
      </c>
      <c r="G461" s="13">
        <f t="shared" si="38"/>
        <v>279.77124530317673</v>
      </c>
      <c r="H461" s="13">
        <f t="shared" si="38"/>
        <v>336.68027447340205</v>
      </c>
      <c r="I461" s="13">
        <f t="shared" si="38"/>
        <v>260.81821923721742</v>
      </c>
      <c r="J461" s="13">
        <f t="shared" si="38"/>
        <v>54.967629451266262</v>
      </c>
      <c r="K461" s="13">
        <f t="shared" si="38"/>
        <v>3.1942611098375489</v>
      </c>
      <c r="L461" s="13">
        <f t="shared" si="40"/>
        <v>1210.4316295748999</v>
      </c>
      <c r="M461" s="3"/>
      <c r="N461" s="3"/>
      <c r="O461" s="3"/>
      <c r="P461" s="3"/>
      <c r="Q461" s="3"/>
      <c r="R461" s="3"/>
      <c r="S461" s="3"/>
    </row>
    <row r="462" spans="5:19" x14ac:dyDescent="0.3">
      <c r="E462" s="4">
        <f t="shared" si="39"/>
        <v>2206</v>
      </c>
      <c r="F462" s="5">
        <f>F461*SUM(econmid!Z252:AB252)/SUM(econmid!Z251:AB251)</f>
        <v>26742.766949130604</v>
      </c>
      <c r="G462" s="13">
        <f t="shared" si="38"/>
        <v>281.40395023403465</v>
      </c>
      <c r="H462" s="13">
        <f t="shared" si="38"/>
        <v>338.26591071155173</v>
      </c>
      <c r="I462" s="13">
        <f t="shared" si="38"/>
        <v>261.33632244454316</v>
      </c>
      <c r="J462" s="13">
        <f t="shared" si="38"/>
        <v>54.967318765692056</v>
      </c>
      <c r="K462" s="13">
        <f t="shared" si="38"/>
        <v>3.1933441681349048</v>
      </c>
      <c r="L462" s="13">
        <f t="shared" si="40"/>
        <v>1214.1668463239566</v>
      </c>
      <c r="M462" s="3"/>
      <c r="N462" s="3"/>
      <c r="O462" s="3"/>
      <c r="P462" s="3"/>
      <c r="Q462" s="3"/>
      <c r="R462" s="3"/>
      <c r="S462" s="3"/>
    </row>
    <row r="463" spans="5:19" x14ac:dyDescent="0.3">
      <c r="E463" s="4">
        <f t="shared" si="39"/>
        <v>2207</v>
      </c>
      <c r="F463" s="5">
        <f>F462*SUM(econmid!Z253:AB253)/SUM(econmid!Z252:AB252)</f>
        <v>26734.00014824179</v>
      </c>
      <c r="G463" s="13">
        <f t="shared" si="38"/>
        <v>283.03613788820695</v>
      </c>
      <c r="H463" s="13">
        <f t="shared" si="38"/>
        <v>339.84638900671501</v>
      </c>
      <c r="I463" s="13">
        <f t="shared" si="38"/>
        <v>261.84619805506389</v>
      </c>
      <c r="J463" s="13">
        <f t="shared" si="38"/>
        <v>54.966031065750926</v>
      </c>
      <c r="K463" s="13">
        <f t="shared" si="38"/>
        <v>3.1923901097362704</v>
      </c>
      <c r="L463" s="13">
        <f t="shared" si="40"/>
        <v>1217.887146125473</v>
      </c>
      <c r="M463" s="3"/>
      <c r="N463" s="3"/>
      <c r="O463" s="3"/>
      <c r="P463" s="3"/>
      <c r="Q463" s="3"/>
      <c r="R463" s="3"/>
      <c r="S463" s="3"/>
    </row>
    <row r="464" spans="5:19" x14ac:dyDescent="0.3">
      <c r="E464" s="4">
        <f t="shared" si="39"/>
        <v>2208</v>
      </c>
      <c r="F464" s="5">
        <f>F463*SUM(econmid!Z254:AB254)/SUM(econmid!Z253:AB253)</f>
        <v>26724.949228194939</v>
      </c>
      <c r="G464" s="13">
        <f t="shared" si="38"/>
        <v>284.66779047941418</v>
      </c>
      <c r="H464" s="13">
        <f t="shared" si="38"/>
        <v>341.42169618504045</v>
      </c>
      <c r="I464" s="13">
        <f t="shared" si="38"/>
        <v>262.34791272304039</v>
      </c>
      <c r="J464" s="13">
        <f t="shared" si="38"/>
        <v>54.963787960818614</v>
      </c>
      <c r="K464" s="13">
        <f t="shared" si="38"/>
        <v>3.1913998571701541</v>
      </c>
      <c r="L464" s="13">
        <f t="shared" si="40"/>
        <v>1221.5925872054838</v>
      </c>
      <c r="M464" s="3"/>
      <c r="N464" s="3"/>
      <c r="O464" s="3"/>
      <c r="P464" s="3"/>
      <c r="Q464" s="3"/>
      <c r="R464" s="3"/>
      <c r="S464" s="3"/>
    </row>
    <row r="465" spans="5:19" x14ac:dyDescent="0.3">
      <c r="E465" s="4">
        <f t="shared" si="39"/>
        <v>2209</v>
      </c>
      <c r="F465" s="5">
        <f>F464*SUM(econmid!Z255:AB255)/SUM(econmid!Z254:AB254)</f>
        <v>26715.621328488905</v>
      </c>
      <c r="G465" s="13">
        <f t="shared" si="38"/>
        <v>286.2988906670505</v>
      </c>
      <c r="H465" s="13">
        <f t="shared" si="38"/>
        <v>342.99181979456995</v>
      </c>
      <c r="I465" s="13">
        <f t="shared" si="38"/>
        <v>262.84153330510156</v>
      </c>
      <c r="J465" s="13">
        <f t="shared" si="38"/>
        <v>54.960610682859603</v>
      </c>
      <c r="K465" s="13">
        <f t="shared" si="38"/>
        <v>3.1903743128041491</v>
      </c>
      <c r="L465" s="13">
        <f t="shared" si="40"/>
        <v>1225.2832287623858</v>
      </c>
      <c r="M465" s="3"/>
      <c r="N465" s="3"/>
      <c r="O465" s="3"/>
      <c r="P465" s="3"/>
      <c r="Q465" s="3"/>
      <c r="R465" s="3"/>
      <c r="S465" s="3"/>
    </row>
    <row r="466" spans="5:19" x14ac:dyDescent="0.3">
      <c r="E466" s="4">
        <f t="shared" si="39"/>
        <v>2210</v>
      </c>
      <c r="F466" s="5">
        <f>F465*SUM(econmid!Z256:AB256)/SUM(econmid!Z255:AB255)</f>
        <v>26706.023428430668</v>
      </c>
      <c r="G466" s="13">
        <f t="shared" si="38"/>
        <v>287.92942154625405</v>
      </c>
      <c r="H466" s="13">
        <f t="shared" si="38"/>
        <v>344.55674808797642</v>
      </c>
      <c r="I466" s="13">
        <f t="shared" si="38"/>
        <v>263.32712683308608</v>
      </c>
      <c r="J466" s="13">
        <f t="shared" si="38"/>
        <v>54.956520088892333</v>
      </c>
      <c r="K466" s="13">
        <f t="shared" si="38"/>
        <v>3.1893143591396078</v>
      </c>
      <c r="L466" s="13">
        <f t="shared" si="40"/>
        <v>1228.9591309153486</v>
      </c>
      <c r="M466" s="3"/>
      <c r="N466" s="3"/>
      <c r="O466" s="3"/>
      <c r="P466" s="3"/>
      <c r="Q466" s="3"/>
      <c r="R466" s="3"/>
      <c r="S466" s="3"/>
    </row>
    <row r="467" spans="5:19" x14ac:dyDescent="0.3">
      <c r="E467" s="4">
        <f t="shared" si="39"/>
        <v>2211</v>
      </c>
      <c r="F467" s="5">
        <f>F466*SUM(econmid!Z257:AB257)/SUM(econmid!Z256:AB256)</f>
        <v>26696.16234963854</v>
      </c>
      <c r="G467" s="13">
        <f t="shared" si="38"/>
        <v>289.55936663813009</v>
      </c>
      <c r="H467" s="13">
        <f t="shared" si="38"/>
        <v>346.11647000558418</v>
      </c>
      <c r="I467" s="13">
        <f t="shared" si="38"/>
        <v>263.80476048762443</v>
      </c>
      <c r="J467" s="13">
        <f t="shared" si="38"/>
        <v>54.951536663606838</v>
      </c>
      <c r="K467" s="13">
        <f t="shared" si="38"/>
        <v>3.188220859107652</v>
      </c>
      <c r="L467" s="13">
        <f t="shared" si="40"/>
        <v>1232.6203546540532</v>
      </c>
      <c r="M467" s="3"/>
      <c r="N467" s="3"/>
      <c r="O467" s="3"/>
      <c r="P467" s="3"/>
      <c r="Q467" s="3"/>
      <c r="R467" s="3"/>
      <c r="S467" s="3"/>
    </row>
    <row r="468" spans="5:19" x14ac:dyDescent="0.3">
      <c r="E468" s="4">
        <f t="shared" si="39"/>
        <v>2212</v>
      </c>
      <c r="F468" s="5">
        <f>F467*SUM(econmid!Z258:AB258)/SUM(econmid!Z257:AB257)</f>
        <v>26686.044758548356</v>
      </c>
      <c r="G468" s="13">
        <f t="shared" si="38"/>
        <v>291.18870988012679</v>
      </c>
      <c r="H468" s="13">
        <f t="shared" si="38"/>
        <v>347.6709751586705</v>
      </c>
      <c r="I468" s="13">
        <f t="shared" si="38"/>
        <v>264.2745015724513</v>
      </c>
      <c r="J468" s="13">
        <f t="shared" si="38"/>
        <v>54.945680522126636</v>
      </c>
      <c r="K468" s="13">
        <f t="shared" si="38"/>
        <v>3.1870946563662343</v>
      </c>
      <c r="L468" s="13">
        <f t="shared" si="40"/>
        <v>1236.2669617897413</v>
      </c>
      <c r="M468" s="3"/>
      <c r="N468" s="3"/>
      <c r="O468" s="3"/>
      <c r="P468" s="3"/>
      <c r="Q468" s="3"/>
      <c r="R468" s="3"/>
      <c r="S468" s="3"/>
    </row>
    <row r="469" spans="5:19" x14ac:dyDescent="0.3">
      <c r="E469" s="4">
        <f t="shared" si="39"/>
        <v>2213</v>
      </c>
      <c r="F469" s="5">
        <f>F468*SUM(econmid!Z259:AB259)/SUM(econmid!Z258:AB258)</f>
        <v>26675.677168920622</v>
      </c>
      <c r="G469" s="13">
        <f t="shared" si="38"/>
        <v>292.81743561656401</v>
      </c>
      <c r="H469" s="13">
        <f t="shared" si="38"/>
        <v>349.22025381304871</v>
      </c>
      <c r="I469" s="13">
        <f t="shared" si="38"/>
        <v>264.73641748943959</v>
      </c>
      <c r="J469" s="13">
        <f t="shared" si="38"/>
        <v>54.938971412907001</v>
      </c>
      <c r="K469" s="13">
        <f t="shared" si="38"/>
        <v>3.185936575597978</v>
      </c>
      <c r="L469" s="13">
        <f t="shared" si="40"/>
        <v>1239.8990149075576</v>
      </c>
      <c r="M469" s="3"/>
      <c r="N469" s="3"/>
      <c r="O469" s="3"/>
      <c r="P469" s="3"/>
      <c r="Q469" s="3"/>
      <c r="R469" s="3"/>
      <c r="S469" s="3"/>
    </row>
    <row r="470" spans="5:19" x14ac:dyDescent="0.3">
      <c r="E470" s="4">
        <f t="shared" si="39"/>
        <v>2214</v>
      </c>
      <c r="F470" s="5">
        <f>F469*SUM(econmid!Z260:AB260)/SUM(econmid!Z259:AB259)</f>
        <v>26665.065944346112</v>
      </c>
      <c r="G470" s="13">
        <f t="shared" si="38"/>
        <v>294.44552858931502</v>
      </c>
      <c r="H470" s="13">
        <f t="shared" si="38"/>
        <v>350.76429687293205</v>
      </c>
      <c r="I470" s="13">
        <f t="shared" si="38"/>
        <v>265.19057571434575</v>
      </c>
      <c r="J470" s="13">
        <f t="shared" si="38"/>
        <v>54.931428720761929</v>
      </c>
      <c r="K470" s="13">
        <f t="shared" si="38"/>
        <v>3.1847474228085302</v>
      </c>
      <c r="L470" s="13">
        <f t="shared" si="40"/>
        <v>1243.5165773201634</v>
      </c>
      <c r="M470" s="3"/>
      <c r="N470" s="3"/>
      <c r="O470" s="3"/>
      <c r="P470" s="3"/>
      <c r="Q470" s="3"/>
      <c r="R470" s="3"/>
      <c r="S470" s="3"/>
    </row>
    <row r="471" spans="5:19" x14ac:dyDescent="0.3">
      <c r="E471" s="4">
        <f t="shared" si="39"/>
        <v>2215</v>
      </c>
      <c r="F471" s="5">
        <f>F470*SUM(econmid!Z261:AB261)/SUM(econmid!Z260:AB260)</f>
        <v>26654.217300748729</v>
      </c>
      <c r="G471" s="13">
        <f t="shared" ref="G471:K486" si="41">G470*(1-G$5)+G$4*$F470*$L$4/1000</f>
        <v>296.07297392864132</v>
      </c>
      <c r="H471" s="13">
        <f t="shared" si="41"/>
        <v>352.30309586507661</v>
      </c>
      <c r="I471" s="13">
        <f t="shared" si="41"/>
        <v>265.63704377325763</v>
      </c>
      <c r="J471" s="13">
        <f t="shared" si="41"/>
        <v>54.923071470012246</v>
      </c>
      <c r="K471" s="13">
        <f t="shared" si="41"/>
        <v>3.1835279856251582</v>
      </c>
      <c r="L471" s="13">
        <f t="shared" si="40"/>
        <v>1247.1197130226128</v>
      </c>
      <c r="M471" s="3"/>
      <c r="N471" s="3"/>
      <c r="O471" s="3"/>
      <c r="P471" s="3"/>
      <c r="Q471" s="3"/>
      <c r="R471" s="3"/>
      <c r="S471" s="3"/>
    </row>
    <row r="472" spans="5:19" x14ac:dyDescent="0.3">
      <c r="E472" s="4">
        <f t="shared" si="39"/>
        <v>2216</v>
      </c>
      <c r="F472" s="5">
        <f>F471*SUM(econmid!Z262:AB262)/SUM(econmid!Z261:AB261)</f>
        <v>26643.137308883313</v>
      </c>
      <c r="G472" s="13">
        <f t="shared" si="41"/>
        <v>297.69975714417996</v>
      </c>
      <c r="H472" s="13">
        <f t="shared" si="41"/>
        <v>353.83664292320356</v>
      </c>
      <c r="I472" s="13">
        <f t="shared" si="41"/>
        <v>266.07588921973394</v>
      </c>
      <c r="J472" s="13">
        <f t="shared" si="41"/>
        <v>54.913918327747695</v>
      </c>
      <c r="K472" s="13">
        <f t="shared" si="41"/>
        <v>3.1822790335953623</v>
      </c>
      <c r="L472" s="13">
        <f t="shared" si="40"/>
        <v>1250.7084866484606</v>
      </c>
      <c r="M472" s="3"/>
      <c r="N472" s="3"/>
      <c r="O472" s="3"/>
      <c r="P472" s="3"/>
      <c r="Q472" s="3"/>
      <c r="R472" s="3"/>
      <c r="S472" s="3"/>
    </row>
    <row r="473" spans="5:19" x14ac:dyDescent="0.3">
      <c r="E473" s="4">
        <f t="shared" si="39"/>
        <v>2217</v>
      </c>
      <c r="F473" s="5">
        <f>F472*SUM(econmid!Z263:AB263)/SUM(econmid!Z262:AB262)</f>
        <v>26631.831896827025</v>
      </c>
      <c r="G473" s="13">
        <f t="shared" si="41"/>
        <v>299.32586411608361</v>
      </c>
      <c r="H473" s="13">
        <f t="shared" si="41"/>
        <v>355.3649307726983</v>
      </c>
      <c r="I473" s="13">
        <f t="shared" si="41"/>
        <v>266.5071796126262</v>
      </c>
      <c r="J473" s="13">
        <f t="shared" si="41"/>
        <v>54.903987607195759</v>
      </c>
      <c r="K473" s="13">
        <f t="shared" si="41"/>
        <v>3.1810013184852584</v>
      </c>
      <c r="L473" s="13">
        <f t="shared" si="40"/>
        <v>1254.2829634270893</v>
      </c>
      <c r="M473" s="3"/>
      <c r="N473" s="3"/>
      <c r="O473" s="3"/>
      <c r="P473" s="3"/>
      <c r="Q473" s="3"/>
      <c r="R473" s="3"/>
      <c r="S473" s="3"/>
    </row>
    <row r="474" spans="5:19" x14ac:dyDescent="0.3">
      <c r="E474" s="4">
        <f t="shared" si="39"/>
        <v>2218</v>
      </c>
      <c r="F474" s="5">
        <f>F473*SUM(econmid!Z264:AB264)/SUM(econmid!Z263:AB263)</f>
        <v>26620.306852462214</v>
      </c>
      <c r="G474" s="13">
        <f t="shared" si="41"/>
        <v>300.95128108631246</v>
      </c>
      <c r="H474" s="13">
        <f t="shared" si="41"/>
        <v>356.88795271558604</v>
      </c>
      <c r="I474" s="13">
        <f t="shared" si="41"/>
        <v>266.93098249457267</v>
      </c>
      <c r="J474" s="13">
        <f t="shared" si="41"/>
        <v>54.893297271190526</v>
      </c>
      <c r="K474" s="13">
        <f t="shared" si="41"/>
        <v>3.1796955745775275</v>
      </c>
      <c r="L474" s="13">
        <f t="shared" si="40"/>
        <v>1257.8432091422392</v>
      </c>
      <c r="M474" s="3"/>
      <c r="N474" s="3"/>
      <c r="O474" s="3"/>
      <c r="P474" s="3"/>
      <c r="Q474" s="3"/>
      <c r="R474" s="3"/>
      <c r="S474" s="3"/>
    </row>
    <row r="475" spans="5:19" x14ac:dyDescent="0.3">
      <c r="E475" s="4">
        <f t="shared" si="39"/>
        <v>2219</v>
      </c>
      <c r="F475" s="5">
        <f>F474*SUM(econmid!Z265:AB265)/SUM(econmid!Z264:AB264)</f>
        <v>26608.56782594986</v>
      </c>
      <c r="G475" s="13">
        <f t="shared" si="41"/>
        <v>302.57599465007775</v>
      </c>
      <c r="H475" s="13">
        <f t="shared" si="41"/>
        <v>358.40570261578119</v>
      </c>
      <c r="I475" s="13">
        <f t="shared" si="41"/>
        <v>267.34736537115361</v>
      </c>
      <c r="J475" s="13">
        <f t="shared" si="41"/>
        <v>54.881864935734754</v>
      </c>
      <c r="K475" s="13">
        <f t="shared" si="41"/>
        <v>3.1783625189686946</v>
      </c>
      <c r="L475" s="13">
        <f t="shared" si="40"/>
        <v>1261.3892900917158</v>
      </c>
      <c r="M475" s="3"/>
      <c r="N475" s="3"/>
      <c r="O475" s="3"/>
      <c r="P475" s="3"/>
      <c r="Q475" s="3"/>
      <c r="R475" s="3"/>
      <c r="S475" s="3"/>
    </row>
    <row r="476" spans="5:19" x14ac:dyDescent="0.3">
      <c r="E476" s="4">
        <f t="shared" si="39"/>
        <v>2220</v>
      </c>
      <c r="F476" s="5">
        <f>F475*SUM(econmid!Z266:AB266)/SUM(econmid!Z265:AB265)</f>
        <v>26596.6203321916</v>
      </c>
      <c r="G476" s="13">
        <f t="shared" si="41"/>
        <v>304.19999174743617</v>
      </c>
      <c r="H476" s="13">
        <f t="shared" si="41"/>
        <v>359.91817488461049</v>
      </c>
      <c r="I476" s="13">
        <f t="shared" si="41"/>
        <v>267.75639569069835</v>
      </c>
      <c r="J476" s="13">
        <f t="shared" si="41"/>
        <v>54.869707873648778</v>
      </c>
      <c r="K476" s="13">
        <f t="shared" si="41"/>
        <v>3.1770028518655606</v>
      </c>
      <c r="L476" s="13">
        <f t="shared" si="40"/>
        <v>1264.9212730482595</v>
      </c>
      <c r="M476" s="3"/>
      <c r="N476" s="3"/>
      <c r="O476" s="3"/>
      <c r="P476" s="3"/>
      <c r="Q476" s="3"/>
      <c r="R476" s="3"/>
      <c r="S476" s="3"/>
    </row>
    <row r="477" spans="5:19" x14ac:dyDescent="0.3">
      <c r="E477" s="4">
        <f t="shared" si="39"/>
        <v>2221</v>
      </c>
      <c r="F477" s="5">
        <f>F476*SUM(econmid!Z267:AB267)/SUM(econmid!Z266:AB266)</f>
        <v>26584.469753279038</v>
      </c>
      <c r="G477" s="13">
        <f t="shared" si="41"/>
        <v>305.82325965503475</v>
      </c>
      <c r="H477" s="13">
        <f t="shared" si="41"/>
        <v>361.42536446660637</v>
      </c>
      <c r="I477" s="13">
        <f t="shared" si="41"/>
        <v>268.15814082473298</v>
      </c>
      <c r="J477" s="13">
        <f t="shared" si="41"/>
        <v>54.856843018299941</v>
      </c>
      <c r="K477" s="13">
        <f t="shared" si="41"/>
        <v>3.1756172568805892</v>
      </c>
      <c r="L477" s="13">
        <f t="shared" si="40"/>
        <v>1268.4392252215548</v>
      </c>
      <c r="M477" s="3"/>
      <c r="N477" s="3"/>
      <c r="O477" s="3"/>
      <c r="P477" s="3"/>
      <c r="Q477" s="3"/>
      <c r="R477" s="3"/>
      <c r="S477" s="3"/>
    </row>
    <row r="478" spans="5:19" x14ac:dyDescent="0.3">
      <c r="E478" s="4">
        <f t="shared" si="39"/>
        <v>2222</v>
      </c>
      <c r="F478" s="5">
        <f>F477*SUM(econmid!Z268:AB268)/SUM(econmid!Z267:AB267)</f>
        <v>26572.121340929327</v>
      </c>
      <c r="G478" s="13">
        <f t="shared" si="41"/>
        <v>307.44578597800484</v>
      </c>
      <c r="H478" s="13">
        <f t="shared" si="41"/>
        <v>362.92726682556957</v>
      </c>
      <c r="I478" s="13">
        <f t="shared" si="41"/>
        <v>268.55266804905864</v>
      </c>
      <c r="J478" s="13">
        <f t="shared" si="41"/>
        <v>54.843286967406435</v>
      </c>
      <c r="K478" s="13">
        <f t="shared" si="41"/>
        <v>3.1742064013260549</v>
      </c>
      <c r="L478" s="13">
        <f t="shared" si="40"/>
        <v>1271.9432142213655</v>
      </c>
      <c r="M478" s="3"/>
      <c r="N478" s="3"/>
      <c r="O478" s="3"/>
      <c r="P478" s="3"/>
      <c r="Q478" s="3"/>
      <c r="R478" s="3"/>
      <c r="S478" s="3"/>
    </row>
    <row r="479" spans="5:19" x14ac:dyDescent="0.3">
      <c r="E479" s="4">
        <f t="shared" si="39"/>
        <v>2223</v>
      </c>
      <c r="F479" s="5">
        <f>F478*SUM(econmid!Z269:AB269)/SUM(econmid!Z268:AB268)</f>
        <v>26559.580218905339</v>
      </c>
      <c r="G479" s="13">
        <f t="shared" si="41"/>
        <v>309.06755864200522</v>
      </c>
      <c r="H479" s="13">
        <f t="shared" si="41"/>
        <v>364.42387793089921</v>
      </c>
      <c r="I479" s="13">
        <f t="shared" si="41"/>
        <v>268.94004452544959</v>
      </c>
      <c r="J479" s="13">
        <f t="shared" si="41"/>
        <v>54.829055986909715</v>
      </c>
      <c r="K479" s="13">
        <f t="shared" si="41"/>
        <v>3.1727709365068035</v>
      </c>
      <c r="L479" s="13">
        <f t="shared" si="40"/>
        <v>1275.4333080217705</v>
      </c>
      <c r="M479" s="3"/>
      <c r="N479" s="3"/>
      <c r="O479" s="3"/>
      <c r="P479" s="3"/>
      <c r="Q479" s="3"/>
      <c r="R479" s="3"/>
      <c r="S479" s="3"/>
    </row>
    <row r="480" spans="5:19" x14ac:dyDescent="0.3">
      <c r="E480" s="4">
        <f t="shared" si="39"/>
        <v>2224</v>
      </c>
      <c r="F480" s="5">
        <f>F479*SUM(econmid!Z270:AB270)/SUM(econmid!Z269:AB269)</f>
        <v>26546.851385419508</v>
      </c>
      <c r="G480" s="13">
        <f t="shared" si="41"/>
        <v>310.68856588541257</v>
      </c>
      <c r="H480" s="13">
        <f t="shared" si="41"/>
        <v>365.91519424418715</v>
      </c>
      <c r="I480" s="13">
        <f t="shared" si="41"/>
        <v>269.32033728396067</v>
      </c>
      <c r="J480" s="13">
        <f t="shared" si="41"/>
        <v>54.814166014909759</v>
      </c>
      <c r="K480" s="13">
        <f t="shared" si="41"/>
        <v>3.1713114980114403</v>
      </c>
      <c r="L480" s="13">
        <f t="shared" si="40"/>
        <v>1278.9095749264816</v>
      </c>
      <c r="M480" s="3"/>
      <c r="N480" s="3"/>
      <c r="O480" s="3"/>
      <c r="P480" s="3"/>
      <c r="Q480" s="3"/>
      <c r="R480" s="3"/>
      <c r="S480" s="3"/>
    </row>
    <row r="481" spans="5:19" x14ac:dyDescent="0.3">
      <c r="E481" s="4">
        <f t="shared" si="39"/>
        <v>2225</v>
      </c>
      <c r="F481" s="5">
        <f>F480*SUM(econmid!Z271:AB271)/SUM(econmid!Z270:AB270)</f>
        <v>26533.939715520435</v>
      </c>
      <c r="G481" s="13">
        <f t="shared" si="41"/>
        <v>312.3087962516588</v>
      </c>
      <c r="H481" s="13">
        <f t="shared" si="41"/>
        <v>367.40121270607523</v>
      </c>
      <c r="I481" s="13">
        <f t="shared" si="41"/>
        <v>269.693613205833</v>
      </c>
      <c r="J481" s="13">
        <f t="shared" si="41"/>
        <v>54.798632665657664</v>
      </c>
      <c r="K481" s="13">
        <f t="shared" si="41"/>
        <v>3.1698287060018009</v>
      </c>
      <c r="L481" s="13">
        <f t="shared" si="40"/>
        <v>1282.3720835352265</v>
      </c>
      <c r="M481" s="3"/>
      <c r="N481" s="3"/>
      <c r="O481" s="3"/>
      <c r="P481" s="3"/>
      <c r="Q481" s="3"/>
      <c r="R481" s="3"/>
      <c r="S481" s="3"/>
    </row>
    <row r="482" spans="5:19" x14ac:dyDescent="0.3">
      <c r="E482" s="4">
        <f t="shared" si="39"/>
        <v>2226</v>
      </c>
      <c r="F482" s="5">
        <f>F481*SUM(econmid!Z272:AB272)/SUM(econmid!Z271:AB271)</f>
        <v>26520.849963460572</v>
      </c>
      <c r="G482" s="13">
        <f t="shared" si="41"/>
        <v>313.92823858171403</v>
      </c>
      <c r="H482" s="13">
        <f t="shared" si="41"/>
        <v>368.8819307233727</v>
      </c>
      <c r="I482" s="13">
        <f t="shared" si="41"/>
        <v>270.05993900698837</v>
      </c>
      <c r="J482" s="13">
        <f t="shared" si="41"/>
        <v>54.782471233600241</v>
      </c>
      <c r="K482" s="13">
        <f t="shared" si="41"/>
        <v>3.168323165500575</v>
      </c>
      <c r="L482" s="13">
        <f t="shared" si="40"/>
        <v>1285.8209027111759</v>
      </c>
      <c r="M482" s="3"/>
      <c r="N482" s="3"/>
      <c r="O482" s="3"/>
      <c r="P482" s="3"/>
      <c r="Q482" s="3"/>
      <c r="R482" s="3"/>
      <c r="S482" s="3"/>
    </row>
    <row r="483" spans="5:19" x14ac:dyDescent="0.3">
      <c r="E483" s="4">
        <f t="shared" si="39"/>
        <v>2227</v>
      </c>
      <c r="F483" s="5">
        <f>F482*SUM(econmid!Z273:AB273)/SUM(econmid!Z272:AB272)</f>
        <v>26507.586765044831</v>
      </c>
      <c r="G483" s="13">
        <f t="shared" si="41"/>
        <v>315.54688200671399</v>
      </c>
      <c r="H483" s="13">
        <f t="shared" si="41"/>
        <v>370.35734615643145</v>
      </c>
      <c r="I483" s="13">
        <f t="shared" si="41"/>
        <v>270.41938122210018</v>
      </c>
      <c r="J483" s="13">
        <f t="shared" si="41"/>
        <v>54.76569669747149</v>
      </c>
      <c r="K483" s="13">
        <f t="shared" si="41"/>
        <v>3.1667954666769145</v>
      </c>
      <c r="L483" s="13">
        <f t="shared" si="40"/>
        <v>1289.2561015493941</v>
      </c>
      <c r="M483" s="3"/>
      <c r="N483" s="3"/>
      <c r="O483" s="3"/>
      <c r="P483" s="3"/>
      <c r="Q483" s="3"/>
      <c r="R483" s="3"/>
      <c r="S483" s="3"/>
    </row>
    <row r="484" spans="5:19" x14ac:dyDescent="0.3">
      <c r="E484" s="4">
        <f t="shared" si="39"/>
        <v>2228</v>
      </c>
      <c r="F484" s="5">
        <f>F483*SUM(econmid!Z274:AB274)/SUM(econmid!Z273:AB273)</f>
        <v>26494.154639958375</v>
      </c>
      <c r="G484" s="13">
        <f t="shared" si="41"/>
        <v>317.16471594073079</v>
      </c>
      <c r="H484" s="13">
        <f t="shared" si="41"/>
        <v>371.82745730677647</v>
      </c>
      <c r="I484" s="13">
        <f t="shared" si="41"/>
        <v>270.77200618923138</v>
      </c>
      <c r="J484" s="13">
        <f t="shared" si="41"/>
        <v>54.748323724425994</v>
      </c>
      <c r="K484" s="13">
        <f t="shared" si="41"/>
        <v>3.1652461851299263</v>
      </c>
      <c r="L484" s="13">
        <f t="shared" si="40"/>
        <v>1292.6777493462946</v>
      </c>
      <c r="M484" s="3"/>
      <c r="N484" s="3"/>
      <c r="O484" s="3"/>
      <c r="P484" s="3"/>
      <c r="Q484" s="3"/>
      <c r="R484" s="3"/>
      <c r="S484" s="3"/>
    </row>
    <row r="485" spans="5:19" x14ac:dyDescent="0.3">
      <c r="E485" s="4">
        <f t="shared" si="39"/>
        <v>2229</v>
      </c>
      <c r="F485" s="5">
        <f>F484*SUM(econmid!Z275:AB275)/SUM(econmid!Z274:AB274)</f>
        <v>26480.557994073508</v>
      </c>
      <c r="G485" s="13">
        <f t="shared" si="41"/>
        <v>318.78173007368599</v>
      </c>
      <c r="H485" s="13">
        <f t="shared" si="41"/>
        <v>373.29226290498895</v>
      </c>
      <c r="I485" s="13">
        <f t="shared" si="41"/>
        <v>271.11788003502829</v>
      </c>
      <c r="J485" s="13">
        <f t="shared" si="41"/>
        <v>54.730366674209371</v>
      </c>
      <c r="K485" s="13">
        <f t="shared" si="41"/>
        <v>3.1636758821699091</v>
      </c>
      <c r="L485" s="13">
        <f t="shared" si="40"/>
        <v>1296.0859155700823</v>
      </c>
      <c r="M485" s="3"/>
      <c r="N485" s="3"/>
      <c r="O485" s="3"/>
      <c r="P485" s="3"/>
      <c r="Q485" s="3"/>
      <c r="R485" s="3"/>
      <c r="S485" s="3"/>
    </row>
    <row r="486" spans="5:19" x14ac:dyDescent="0.3">
      <c r="E486" s="4">
        <f t="shared" si="39"/>
        <v>2230</v>
      </c>
      <c r="F486" s="5">
        <f>F485*SUM(econmid!Z276:AB276)/SUM(econmid!Z275:AB275)</f>
        <v>26466.80112173441</v>
      </c>
      <c r="G486" s="13">
        <f t="shared" si="41"/>
        <v>320.39791436440407</v>
      </c>
      <c r="H486" s="13">
        <f t="shared" si="41"/>
        <v>374.75176209883904</v>
      </c>
      <c r="I486" s="13">
        <f t="shared" si="41"/>
        <v>271.45706866045992</v>
      </c>
      <c r="J486" s="13">
        <f t="shared" si="41"/>
        <v>54.711839603361291</v>
      </c>
      <c r="K486" s="13">
        <f t="shared" si="41"/>
        <v>3.162085105097233</v>
      </c>
      <c r="L486" s="13">
        <f t="shared" si="40"/>
        <v>1299.4806698321618</v>
      </c>
      <c r="M486" s="3"/>
      <c r="N486" s="3"/>
      <c r="O486" s="3"/>
      <c r="P486" s="3"/>
      <c r="Q486" s="3"/>
      <c r="R486" s="3"/>
      <c r="S486" s="3"/>
    </row>
    <row r="487" spans="5:19" x14ac:dyDescent="0.3">
      <c r="E487" s="4">
        <f t="shared" si="39"/>
        <v>2231</v>
      </c>
      <c r="F487" s="5">
        <f>F486*SUM(econmid!Z277:AB277)/SUM(econmid!Z276:AB276)</f>
        <v>26452.888208018794</v>
      </c>
      <c r="G487" s="13">
        <f t="shared" ref="G487:K502" si="42">G486*(1-G$5)+G$4*$F486*$L$4/1000</f>
        <v>322.0132590338057</v>
      </c>
      <c r="H487" s="13">
        <f t="shared" si="42"/>
        <v>376.20595444166639</v>
      </c>
      <c r="I487" s="13">
        <f t="shared" si="42"/>
        <v>271.78963772709142</v>
      </c>
      <c r="J487" s="13">
        <f t="shared" si="42"/>
        <v>54.692756269446519</v>
      </c>
      <c r="K487" s="13">
        <f t="shared" si="42"/>
        <v>3.1604743874787555</v>
      </c>
      <c r="L487" s="13">
        <f t="shared" si="40"/>
        <v>1302.8620818594886</v>
      </c>
      <c r="M487" s="3"/>
      <c r="N487" s="3"/>
      <c r="O487" s="3"/>
      <c r="P487" s="3"/>
      <c r="Q487" s="3"/>
      <c r="R487" s="3"/>
      <c r="S487" s="3"/>
    </row>
    <row r="488" spans="5:19" x14ac:dyDescent="0.3">
      <c r="E488" s="4">
        <f t="shared" si="39"/>
        <v>2232</v>
      </c>
      <c r="F488" s="5">
        <f>F487*SUM(econmid!Z278:AB278)/SUM(econmid!Z277:AB277)</f>
        <v>26438.823330976702</v>
      </c>
      <c r="G488" s="13">
        <f t="shared" si="42"/>
        <v>323.62775455823879</v>
      </c>
      <c r="H488" s="13">
        <f t="shared" si="42"/>
        <v>377.65483988100436</v>
      </c>
      <c r="I488" s="13">
        <f t="shared" si="42"/>
        <v>272.11565264388202</v>
      </c>
      <c r="J488" s="13">
        <f t="shared" si="42"/>
        <v>54.673130135309677</v>
      </c>
      <c r="K488" s="13">
        <f t="shared" si="42"/>
        <v>3.1588442494216569</v>
      </c>
      <c r="L488" s="13">
        <f t="shared" si="40"/>
        <v>1306.2302214678566</v>
      </c>
      <c r="M488" s="3"/>
      <c r="N488" s="3"/>
      <c r="O488" s="3"/>
      <c r="P488" s="3"/>
      <c r="Q488" s="3"/>
      <c r="R488" s="3"/>
      <c r="S488" s="3"/>
    </row>
    <row r="489" spans="5:19" x14ac:dyDescent="0.3">
      <c r="E489" s="4">
        <f t="shared" si="39"/>
        <v>2233</v>
      </c>
      <c r="F489" s="5">
        <f>F488*SUM(econmid!Z279:AB279)/SUM(econmid!Z278:AB278)</f>
        <v>26424.610463844449</v>
      </c>
      <c r="G489" s="13">
        <f t="shared" si="42"/>
        <v>325.24139166294628</v>
      </c>
      <c r="H489" s="13">
        <f t="shared" si="42"/>
        <v>379.0984187474462</v>
      </c>
      <c r="I489" s="13">
        <f t="shared" si="42"/>
        <v>272.43517855449647</v>
      </c>
      <c r="J489" s="13">
        <f t="shared" si="42"/>
        <v>54.652974373349785</v>
      </c>
      <c r="K489" s="13">
        <f t="shared" si="42"/>
        <v>3.157195197844636</v>
      </c>
      <c r="L489" s="13">
        <f t="shared" si="40"/>
        <v>1309.5851585360833</v>
      </c>
      <c r="M489" s="3"/>
      <c r="N489" s="3"/>
      <c r="O489" s="3"/>
      <c r="P489" s="3"/>
      <c r="Q489" s="3"/>
      <c r="R489" s="3"/>
      <c r="S489" s="3"/>
    </row>
    <row r="490" spans="5:19" x14ac:dyDescent="0.3">
      <c r="E490" s="4">
        <f t="shared" si="39"/>
        <v>2234</v>
      </c>
      <c r="F490" s="5">
        <f>F489*SUM(econmid!Z280:AB280)/SUM(econmid!Z279:AB279)</f>
        <v>26410.253477234357</v>
      </c>
      <c r="G490" s="13">
        <f t="shared" si="42"/>
        <v>326.85416131566916</v>
      </c>
      <c r="H490" s="13">
        <f t="shared" si="42"/>
        <v>380.53669174374943</v>
      </c>
      <c r="I490" s="13">
        <f t="shared" si="42"/>
        <v>272.74828032511931</v>
      </c>
      <c r="J490" s="13">
        <f t="shared" si="42"/>
        <v>54.632301869810419</v>
      </c>
      <c r="K490" s="13">
        <f t="shared" si="42"/>
        <v>3.1555277267463429</v>
      </c>
      <c r="L490" s="13">
        <f t="shared" si="40"/>
        <v>1312.9269629810947</v>
      </c>
      <c r="M490" s="3"/>
      <c r="N490" s="3"/>
      <c r="O490" s="3"/>
      <c r="P490" s="3"/>
      <c r="Q490" s="3"/>
      <c r="R490" s="3"/>
      <c r="S490" s="3"/>
    </row>
    <row r="491" spans="5:19" x14ac:dyDescent="0.3">
      <c r="E491" s="4">
        <f t="shared" si="39"/>
        <v>2235</v>
      </c>
      <c r="F491" s="5">
        <f>F490*SUM(econmid!Z281:AB281)/SUM(econmid!Z280:AB280)</f>
        <v>26395.756141299229</v>
      </c>
      <c r="G491" s="13">
        <f t="shared" si="42"/>
        <v>328.466054720383</v>
      </c>
      <c r="H491" s="13">
        <f t="shared" si="42"/>
        <v>381.96965993417621</v>
      </c>
      <c r="I491" s="13">
        <f t="shared" si="42"/>
        <v>273.0550225327616</v>
      </c>
      <c r="J491" s="13">
        <f t="shared" si="42"/>
        <v>54.611125229081779</v>
      </c>
      <c r="K491" s="13">
        <f t="shared" si="42"/>
        <v>3.1538423174709922</v>
      </c>
      <c r="L491" s="13">
        <f t="shared" si="40"/>
        <v>1316.2557047338735</v>
      </c>
      <c r="M491" s="3"/>
      <c r="N491" s="3"/>
      <c r="O491" s="3"/>
      <c r="P491" s="3"/>
      <c r="Q491" s="3"/>
      <c r="R491" s="3"/>
      <c r="S491" s="3"/>
    </row>
    <row r="492" spans="5:19" x14ac:dyDescent="0.3">
      <c r="E492" s="4">
        <f t="shared" si="39"/>
        <v>2236</v>
      </c>
      <c r="F492" s="5">
        <f>F491*SUM(econmid!Z282:AB282)/SUM(econmid!Z281:AB281)</f>
        <v>26381.122127870636</v>
      </c>
      <c r="G492" s="13">
        <f t="shared" si="42"/>
        <v>330.07706331116651</v>
      </c>
      <c r="H492" s="13">
        <f t="shared" si="42"/>
        <v>383.39732473406565</v>
      </c>
      <c r="I492" s="13">
        <f t="shared" si="42"/>
        <v>273.35546945404985</v>
      </c>
      <c r="J492" s="13">
        <f t="shared" si="42"/>
        <v>54.589456778011076</v>
      </c>
      <c r="K492" s="13">
        <f t="shared" si="42"/>
        <v>3.1521394389710871</v>
      </c>
      <c r="L492" s="13">
        <f t="shared" si="40"/>
        <v>1319.5714537162642</v>
      </c>
      <c r="M492" s="3"/>
      <c r="N492" s="3"/>
      <c r="O492" s="3"/>
      <c r="P492" s="3"/>
      <c r="Q492" s="3"/>
      <c r="R492" s="3"/>
      <c r="S492" s="3"/>
    </row>
    <row r="493" spans="5:19" x14ac:dyDescent="0.3">
      <c r="E493" s="4">
        <f t="shared" si="39"/>
        <v>2237</v>
      </c>
      <c r="F493" s="5">
        <f>F492*SUM(econmid!Z283:AB283)/SUM(econmid!Z282:AB282)</f>
        <v>26366.355012571861</v>
      </c>
      <c r="G493" s="13">
        <f t="shared" si="42"/>
        <v>331.68717874620086</v>
      </c>
      <c r="H493" s="13">
        <f t="shared" si="42"/>
        <v>384.81968789963628</v>
      </c>
      <c r="I493" s="13">
        <f t="shared" si="42"/>
        <v>273.64968505448684</v>
      </c>
      <c r="J493" s="13">
        <f t="shared" si="42"/>
        <v>54.567308570217655</v>
      </c>
      <c r="K493" s="13">
        <f t="shared" si="42"/>
        <v>3.1504195480671577</v>
      </c>
      <c r="L493" s="13">
        <f t="shared" si="40"/>
        <v>1322.8742798186088</v>
      </c>
      <c r="M493" s="3"/>
      <c r="N493" s="3"/>
      <c r="O493" s="3"/>
      <c r="P493" s="3"/>
      <c r="Q493" s="3"/>
      <c r="R493" s="3"/>
      <c r="S493" s="3"/>
    </row>
    <row r="494" spans="5:19" x14ac:dyDescent="0.3">
      <c r="E494" s="4">
        <f t="shared" si="39"/>
        <v>2238</v>
      </c>
      <c r="F494" s="5">
        <f>F493*SUM(econmid!Z284:AB284)/SUM(econmid!Z283:AB283)</f>
        <v>26351.458276903144</v>
      </c>
      <c r="G494" s="13">
        <f t="shared" si="42"/>
        <v>333.29639290189772</v>
      </c>
      <c r="H494" s="13">
        <f t="shared" si="42"/>
        <v>386.23675151801444</v>
      </c>
      <c r="I494" s="13">
        <f t="shared" si="42"/>
        <v>273.93773297817381</v>
      </c>
      <c r="J494" s="13">
        <f t="shared" si="42"/>
        <v>54.544692390409551</v>
      </c>
      <c r="K494" s="13">
        <f t="shared" si="42"/>
        <v>3.1486830897044991</v>
      </c>
      <c r="L494" s="13">
        <f t="shared" si="40"/>
        <v>1326.1642528781999</v>
      </c>
      <c r="M494" s="3"/>
      <c r="N494" s="3"/>
      <c r="O494" s="3"/>
      <c r="P494" s="3"/>
      <c r="Q494" s="3"/>
      <c r="R494" s="3"/>
      <c r="S494" s="3"/>
    </row>
    <row r="495" spans="5:19" x14ac:dyDescent="0.3">
      <c r="E495" s="4">
        <f t="shared" si="39"/>
        <v>2239</v>
      </c>
      <c r="F495" s="5">
        <f>F494*SUM(econmid!Z285:AB285)/SUM(econmid!Z284:AB284)</f>
        <v>26336.435310301131</v>
      </c>
      <c r="G495" s="13">
        <f t="shared" si="42"/>
        <v>334.90469786715471</v>
      </c>
      <c r="H495" s="13">
        <f t="shared" si="42"/>
        <v>387.64851799748612</v>
      </c>
      <c r="I495" s="13">
        <f t="shared" si="42"/>
        <v>274.21967653798401</v>
      </c>
      <c r="J495" s="13">
        <f t="shared" si="42"/>
        <v>54.5216197586983</v>
      </c>
      <c r="K495" s="13">
        <f t="shared" si="42"/>
        <v>3.1469304972067897</v>
      </c>
      <c r="L495" s="13">
        <f t="shared" si="40"/>
        <v>1329.4414426585299</v>
      </c>
      <c r="M495" s="3"/>
      <c r="N495" s="3"/>
      <c r="O495" s="3"/>
      <c r="P495" s="3"/>
      <c r="Q495" s="3"/>
      <c r="R495" s="3"/>
      <c r="S495" s="3"/>
    </row>
    <row r="496" spans="5:19" x14ac:dyDescent="0.3">
      <c r="E496" s="4">
        <f t="shared" si="39"/>
        <v>2240</v>
      </c>
      <c r="F496" s="5">
        <f>F495*SUM(econmid!Z286:AB286)/SUM(econmid!Z285:AB285)</f>
        <v>26321.289412170103</v>
      </c>
      <c r="G496" s="13">
        <f t="shared" si="42"/>
        <v>336.51208593773646</v>
      </c>
      <c r="H496" s="13">
        <f t="shared" si="42"/>
        <v>389.05499005796906</v>
      </c>
      <c r="I496" s="13">
        <f t="shared" si="42"/>
        <v>274.4955787061773</v>
      </c>
      <c r="J496" s="13">
        <f t="shared" si="42"/>
        <v>54.49810193490886</v>
      </c>
      <c r="K496" s="13">
        <f t="shared" si="42"/>
        <v>3.1451621925266084</v>
      </c>
      <c r="L496" s="13">
        <f t="shared" si="40"/>
        <v>1332.7059188293183</v>
      </c>
      <c r="M496" s="3"/>
      <c r="N496" s="3"/>
      <c r="O496" s="3"/>
      <c r="P496" s="3"/>
      <c r="Q496" s="3"/>
      <c r="R496" s="3"/>
      <c r="S496" s="3"/>
    </row>
    <row r="497" spans="5:19" x14ac:dyDescent="0.3">
      <c r="E497" s="4">
        <f t="shared" si="39"/>
        <v>2241</v>
      </c>
      <c r="F497" s="5">
        <f>F496*SUM(econmid!Z287:AB287)/SUM(econmid!Z286:AB286)</f>
        <v>26306.023793886263</v>
      </c>
      <c r="G497" s="13">
        <f t="shared" si="42"/>
        <v>338.11854961077972</v>
      </c>
      <c r="H497" s="13">
        <f t="shared" si="42"/>
        <v>390.4561707217016</v>
      </c>
      <c r="I497" s="13">
        <f t="shared" si="42"/>
        <v>274.76550210544644</v>
      </c>
      <c r="J497" s="13">
        <f t="shared" si="42"/>
        <v>54.474149922881821</v>
      </c>
      <c r="K497" s="13">
        <f t="shared" si="42"/>
        <v>3.143378586492739</v>
      </c>
      <c r="L497" s="13">
        <f t="shared" si="40"/>
        <v>1335.9577509473022</v>
      </c>
      <c r="M497" s="3"/>
      <c r="N497" s="3"/>
      <c r="O497" s="3"/>
      <c r="P497" s="3"/>
      <c r="Q497" s="3"/>
      <c r="R497" s="3"/>
      <c r="S497" s="3"/>
    </row>
    <row r="498" spans="5:19" x14ac:dyDescent="0.3">
      <c r="E498" s="4">
        <f t="shared" si="39"/>
        <v>2242</v>
      </c>
      <c r="F498" s="5">
        <f>F497*SUM(econmid!Z288:AB288)/SUM(econmid!Z287:AB287)</f>
        <v>26290.641580773881</v>
      </c>
      <c r="G498" s="13">
        <f t="shared" si="42"/>
        <v>339.72408157942067</v>
      </c>
      <c r="H498" s="13">
        <f t="shared" si="42"/>
        <v>391.85206330414547</v>
      </c>
      <c r="I498" s="13">
        <f t="shared" si="42"/>
        <v>275.02950900038394</v>
      </c>
      <c r="J498" s="13">
        <f t="shared" si="42"/>
        <v>54.449774474765043</v>
      </c>
      <c r="K498" s="13">
        <f t="shared" si="42"/>
        <v>3.1415800790542723</v>
      </c>
      <c r="L498" s="13">
        <f t="shared" si="40"/>
        <v>1339.1970084377692</v>
      </c>
      <c r="M498" s="3"/>
      <c r="N498" s="3"/>
      <c r="O498" s="3"/>
      <c r="P498" s="3"/>
      <c r="Q498" s="3"/>
      <c r="R498" s="3"/>
      <c r="S498" s="3"/>
    </row>
    <row r="499" spans="5:19" x14ac:dyDescent="0.3">
      <c r="E499" s="4">
        <f t="shared" si="39"/>
        <v>2243</v>
      </c>
      <c r="F499" s="5">
        <f>F498*SUM(econmid!Z289:AB289)/SUM(econmid!Z288:AB288)</f>
        <v>26275.145814053478</v>
      </c>
      <c r="G499" s="13">
        <f t="shared" si="42"/>
        <v>341.32867472754305</v>
      </c>
      <c r="H499" s="13">
        <f t="shared" si="42"/>
        <v>393.24267140509926</v>
      </c>
      <c r="I499" s="13">
        <f t="shared" si="42"/>
        <v>275.28766128936093</v>
      </c>
      <c r="J499" s="13">
        <f t="shared" si="42"/>
        <v>54.424986095292084</v>
      </c>
      <c r="K499" s="13">
        <f t="shared" si="42"/>
        <v>3.1397670595214313</v>
      </c>
      <c r="L499" s="13">
        <f t="shared" si="40"/>
        <v>1342.4237605768167</v>
      </c>
      <c r="M499" s="3"/>
      <c r="N499" s="3"/>
      <c r="O499" s="3"/>
      <c r="P499" s="3"/>
      <c r="Q499" s="3"/>
      <c r="R499" s="3"/>
      <c r="S499" s="3"/>
    </row>
    <row r="500" spans="5:19" x14ac:dyDescent="0.3">
      <c r="E500" s="4">
        <f t="shared" si="39"/>
        <v>2244</v>
      </c>
      <c r="F500" s="5">
        <f>F499*SUM(econmid!Z290:AB290)/SUM(econmid!Z289:AB289)</f>
        <v>26259.53945276191</v>
      </c>
      <c r="G500" s="13">
        <f t="shared" si="42"/>
        <v>342.93232212464488</v>
      </c>
      <c r="H500" s="13">
        <f t="shared" si="42"/>
        <v>394.62799890001895</v>
      </c>
      <c r="I500" s="13">
        <f t="shared" si="42"/>
        <v>275.54002049680747</v>
      </c>
      <c r="J500" s="13">
        <f t="shared" si="42"/>
        <v>54.399795046044858</v>
      </c>
      <c r="K500" s="13">
        <f t="shared" si="42"/>
        <v>3.1379399068031102</v>
      </c>
      <c r="L500" s="13">
        <f t="shared" si="40"/>
        <v>1345.6380764743192</v>
      </c>
      <c r="M500" s="3"/>
      <c r="N500" s="3"/>
      <c r="O500" s="3"/>
      <c r="P500" s="3"/>
      <c r="Q500" s="3"/>
      <c r="R500" s="3"/>
      <c r="S500" s="3"/>
    </row>
    <row r="501" spans="5:19" x14ac:dyDescent="0.3">
      <c r="E501" s="4">
        <f t="shared" si="39"/>
        <v>2245</v>
      </c>
      <c r="F501" s="5">
        <f>F500*SUM(econmid!Z291:AB291)/SUM(econmid!Z290:AB290)</f>
        <v>26243.82537564389</v>
      </c>
      <c r="G501" s="13">
        <f t="shared" si="42"/>
        <v>344.53501702082286</v>
      </c>
      <c r="H501" s="13">
        <f t="shared" si="42"/>
        <v>396.00804993154281</v>
      </c>
      <c r="I501" s="13">
        <f t="shared" si="42"/>
        <v>275.78664776588505</v>
      </c>
      <c r="J501" s="13">
        <f t="shared" si="42"/>
        <v>54.374211349698164</v>
      </c>
      <c r="K501" s="13">
        <f t="shared" si="42"/>
        <v>3.1360989896410874</v>
      </c>
      <c r="L501" s="13">
        <f t="shared" si="40"/>
        <v>1348.8400250575901</v>
      </c>
      <c r="M501" s="3"/>
      <c r="N501" s="3"/>
      <c r="O501" s="3"/>
      <c r="P501" s="3"/>
      <c r="Q501" s="3"/>
      <c r="R501" s="3"/>
      <c r="S501" s="3"/>
    </row>
    <row r="502" spans="5:19" x14ac:dyDescent="0.3">
      <c r="E502" s="4">
        <f t="shared" si="39"/>
        <v>2246</v>
      </c>
      <c r="F502" s="5">
        <f>F501*SUM(econmid!Z292:AB292)/SUM(econmid!Z291:AB291)</f>
        <v>26228.006383015145</v>
      </c>
      <c r="G502" s="13">
        <f t="shared" si="42"/>
        <v>346.13675284187156</v>
      </c>
      <c r="H502" s="13">
        <f t="shared" si="42"/>
        <v>397.38282890121729</v>
      </c>
      <c r="I502" s="13">
        <f t="shared" si="42"/>
        <v>276.02760385154136</v>
      </c>
      <c r="J502" s="13">
        <f t="shared" si="42"/>
        <v>54.348244794243733</v>
      </c>
      <c r="K502" s="13">
        <f t="shared" si="42"/>
        <v>3.1342446668408921</v>
      </c>
      <c r="L502" s="13">
        <f t="shared" si="40"/>
        <v>1352.0296750557147</v>
      </c>
      <c r="M502" s="3"/>
      <c r="N502" s="3"/>
      <c r="O502" s="3"/>
      <c r="P502" s="3"/>
      <c r="Q502" s="3"/>
      <c r="R502" s="3"/>
      <c r="S502" s="3"/>
    </row>
    <row r="503" spans="5:19" x14ac:dyDescent="0.3">
      <c r="E503" s="4">
        <f t="shared" si="39"/>
        <v>2247</v>
      </c>
      <c r="F503" s="5">
        <f>F502*SUM(econmid!Z293:AB293)/SUM(econmid!Z292:AB292)</f>
        <v>26212.085198596949</v>
      </c>
      <c r="G503" s="13">
        <f t="shared" ref="G503:K518" si="43">G502*(1-G$5)+G$4*$F502*$L$4/1000</f>
        <v>347.73752318449687</v>
      </c>
      <c r="H503" s="13">
        <f t="shared" si="43"/>
        <v>398.75234046142049</v>
      </c>
      <c r="I503" s="13">
        <f t="shared" si="43"/>
        <v>276.26294911393842</v>
      </c>
      <c r="J503" s="13">
        <f t="shared" si="43"/>
        <v>54.321904937191654</v>
      </c>
      <c r="K503" s="13">
        <f t="shared" si="43"/>
        <v>3.1323772874992994</v>
      </c>
      <c r="L503" s="13">
        <f t="shared" si="40"/>
        <v>1355.2070949845468</v>
      </c>
      <c r="M503" s="3"/>
      <c r="N503" s="3"/>
      <c r="O503" s="3"/>
      <c r="P503" s="3"/>
      <c r="Q503" s="3"/>
      <c r="R503" s="3"/>
      <c r="S503" s="3"/>
    </row>
    <row r="504" spans="5:19" x14ac:dyDescent="0.3">
      <c r="E504" s="4">
        <f t="shared" si="39"/>
        <v>2248</v>
      </c>
      <c r="F504" s="5">
        <f>F503*SUM(econmid!Z294:AB294)/SUM(econmid!Z293:AB293)</f>
        <v>26196.064471322097</v>
      </c>
      <c r="G504" s="13">
        <f t="shared" si="43"/>
        <v>349.33732181164129</v>
      </c>
      <c r="H504" s="13">
        <f t="shared" si="43"/>
        <v>400.11658950748023</v>
      </c>
      <c r="I504" s="13">
        <f t="shared" si="43"/>
        <v>276.49274351224472</v>
      </c>
      <c r="J504" s="13">
        <f t="shared" si="43"/>
        <v>54.295201109747119</v>
      </c>
      <c r="K504" s="13">
        <f t="shared" si="43"/>
        <v>3.1304971912284461</v>
      </c>
      <c r="L504" s="13">
        <f t="shared" si="40"/>
        <v>1358.3723531323417</v>
      </c>
      <c r="M504" s="3"/>
      <c r="N504" s="3"/>
      <c r="O504" s="3"/>
      <c r="P504" s="3"/>
      <c r="Q504" s="3"/>
      <c r="R504" s="3"/>
      <c r="S504" s="3"/>
    </row>
    <row r="505" spans="5:19" x14ac:dyDescent="0.3">
      <c r="E505" s="4">
        <f t="shared" si="39"/>
        <v>2249</v>
      </c>
      <c r="F505" s="5">
        <f>F504*SUM(econmid!Z295:AB295)/SUM(econmid!Z294:AB294)</f>
        <v>26179.946777111814</v>
      </c>
      <c r="G505" s="13">
        <f t="shared" si="43"/>
        <v>350.93614264791916</v>
      </c>
      <c r="H505" s="13">
        <f t="shared" si="43"/>
        <v>401.47558116998317</v>
      </c>
      <c r="I505" s="13">
        <f t="shared" si="43"/>
        <v>276.71704659878145</v>
      </c>
      <c r="J505" s="13">
        <f t="shared" si="43"/>
        <v>54.268142420960487</v>
      </c>
      <c r="K505" s="13">
        <f t="shared" si="43"/>
        <v>3.1286047083765469</v>
      </c>
      <c r="L505" s="13">
        <f t="shared" si="40"/>
        <v>1361.5255175460209</v>
      </c>
      <c r="M505" s="3"/>
      <c r="N505" s="3"/>
      <c r="O505" s="3"/>
      <c r="P505" s="3"/>
      <c r="Q505" s="3"/>
      <c r="R505" s="3"/>
      <c r="S505" s="3"/>
    </row>
    <row r="506" spans="5:19" x14ac:dyDescent="0.3">
      <c r="E506" s="4">
        <f t="shared" si="39"/>
        <v>2250</v>
      </c>
      <c r="F506" s="5">
        <f>F505*SUM(econmid!Z296:AB296)/SUM(econmid!Z295:AB295)</f>
        <v>26163.734620624669</v>
      </c>
      <c r="G506" s="13">
        <f t="shared" si="43"/>
        <v>352.53397977516073</v>
      </c>
      <c r="H506" s="13">
        <f t="shared" si="43"/>
        <v>402.82932080727204</v>
      </c>
      <c r="I506" s="13">
        <f t="shared" si="43"/>
        <v>276.93591751351477</v>
      </c>
      <c r="J506" s="13">
        <f t="shared" si="43"/>
        <v>54.240737761848898</v>
      </c>
      <c r="K506" s="13">
        <f t="shared" si="43"/>
        <v>3.1267001602451909</v>
      </c>
      <c r="L506" s="13">
        <f t="shared" si="40"/>
        <v>1364.6666560180417</v>
      </c>
      <c r="M506" s="3"/>
      <c r="N506" s="3"/>
      <c r="O506" s="3"/>
      <c r="P506" s="3"/>
      <c r="Q506" s="3"/>
      <c r="R506" s="3"/>
      <c r="S506" s="3"/>
    </row>
    <row r="507" spans="5:19" x14ac:dyDescent="0.3">
      <c r="E507" s="4">
        <f t="shared" si="39"/>
        <v>2251</v>
      </c>
      <c r="F507" s="5">
        <f>F506*SUM(econmid!Z297:AB297)/SUM(econmid!Z296:AB296)</f>
        <v>26147.430436975847</v>
      </c>
      <c r="G507" s="13">
        <f t="shared" si="43"/>
        <v>354.13082742806273</v>
      </c>
      <c r="H507" s="13">
        <f t="shared" si="43"/>
        <v>404.17781399812793</v>
      </c>
      <c r="I507" s="13">
        <f t="shared" si="43"/>
        <v>277.14941497888452</v>
      </c>
      <c r="J507" s="13">
        <f t="shared" si="43"/>
        <v>54.212995809487637</v>
      </c>
      <c r="K507" s="13">
        <f t="shared" si="43"/>
        <v>3.1247838593032471</v>
      </c>
      <c r="L507" s="13">
        <f t="shared" si="40"/>
        <v>1367.7958360738662</v>
      </c>
      <c r="M507" s="3"/>
      <c r="N507" s="3"/>
      <c r="O507" s="3"/>
      <c r="P507" s="3"/>
      <c r="Q507" s="3"/>
      <c r="R507" s="3"/>
      <c r="S507" s="3"/>
    </row>
    <row r="508" spans="5:19" x14ac:dyDescent="0.3">
      <c r="E508" s="4">
        <f t="shared" si="39"/>
        <v>2252</v>
      </c>
      <c r="F508" s="5">
        <f>F507*SUM(econmid!Z298:AB298)/SUM(econmid!Z297:AB297)</f>
        <v>26131.036593428667</v>
      </c>
      <c r="G508" s="13">
        <f t="shared" si="43"/>
        <v>355.72667998994388</v>
      </c>
      <c r="H508" s="13">
        <f t="shared" si="43"/>
        <v>405.52106653463369</v>
      </c>
      <c r="I508" s="13">
        <f t="shared" si="43"/>
        <v>277.35759729496067</v>
      </c>
      <c r="J508" s="13">
        <f t="shared" si="43"/>
        <v>54.184925031069611</v>
      </c>
      <c r="K508" s="13">
        <f t="shared" si="43"/>
        <v>3.1228561093973219</v>
      </c>
      <c r="L508" s="13">
        <f t="shared" si="40"/>
        <v>1370.9131249600052</v>
      </c>
      <c r="M508" s="3"/>
      <c r="N508" s="3"/>
      <c r="O508" s="3"/>
      <c r="P508" s="3"/>
      <c r="Q508" s="3"/>
      <c r="R508" s="3"/>
      <c r="S508" s="3"/>
    </row>
    <row r="509" spans="5:19" x14ac:dyDescent="0.3">
      <c r="E509" s="4">
        <f t="shared" si="39"/>
        <v>2253</v>
      </c>
      <c r="F509" s="5">
        <f>F508*SUM(econmid!Z299:AB299)/SUM(econmid!Z298:AB298)</f>
        <v>26114.555391056834</v>
      </c>
      <c r="G509" s="13">
        <f t="shared" si="43"/>
        <v>357.32153198860385</v>
      </c>
      <c r="H509" s="13">
        <f t="shared" si="43"/>
        <v>406.85908441521644</v>
      </c>
      <c r="I509" s="13">
        <f t="shared" si="43"/>
        <v>277.56052233491897</v>
      </c>
      <c r="J509" s="13">
        <f t="shared" si="43"/>
        <v>54.1565336879314</v>
      </c>
      <c r="K509" s="13">
        <f t="shared" si="43"/>
        <v>3.1209172059588206</v>
      </c>
      <c r="L509" s="13">
        <f t="shared" si="40"/>
        <v>1374.0185896326295</v>
      </c>
      <c r="M509" s="3"/>
      <c r="N509" s="3"/>
      <c r="O509" s="3"/>
      <c r="P509" s="3"/>
      <c r="Q509" s="3"/>
      <c r="R509" s="3"/>
      <c r="S509" s="3"/>
    </row>
    <row r="510" spans="5:19" x14ac:dyDescent="0.3">
      <c r="E510" s="4">
        <f t="shared" si="39"/>
        <v>2254</v>
      </c>
      <c r="F510" s="5">
        <f>F509*SUM(econmid!Z300:AB300)/SUM(econmid!Z299:AB299)</f>
        <v>26097.989066378395</v>
      </c>
      <c r="G510" s="13">
        <f t="shared" si="43"/>
        <v>358.91537809228339</v>
      </c>
      <c r="H510" s="13">
        <f t="shared" si="43"/>
        <v>408.19187383786459</v>
      </c>
      <c r="I510" s="13">
        <f t="shared" si="43"/>
        <v>277.75824754082697</v>
      </c>
      <c r="J510" s="13">
        <f t="shared" si="43"/>
        <v>54.127829839544489</v>
      </c>
      <c r="K510" s="13">
        <f t="shared" si="43"/>
        <v>3.1189674362075777</v>
      </c>
      <c r="L510" s="13">
        <f t="shared" si="40"/>
        <v>1377.1122967467272</v>
      </c>
      <c r="M510" s="3"/>
      <c r="N510" s="3"/>
      <c r="O510" s="3"/>
      <c r="P510" s="3"/>
      <c r="Q510" s="3"/>
      <c r="R510" s="3"/>
      <c r="S510" s="3"/>
    </row>
    <row r="511" spans="5:19" x14ac:dyDescent="0.3">
      <c r="E511" s="4">
        <f t="shared" si="39"/>
        <v>2255</v>
      </c>
      <c r="F511" s="5">
        <f>F510*SUM(econmid!Z301:AB301)/SUM(econmid!Z300:AB300)</f>
        <v>26081.339792961342</v>
      </c>
      <c r="G511" s="13">
        <f t="shared" si="43"/>
        <v>360.50821310572434</v>
      </c>
      <c r="H511" s="13">
        <f t="shared" si="43"/>
        <v>409.51944119351737</v>
      </c>
      <c r="I511" s="13">
        <f t="shared" si="43"/>
        <v>277.95082991973209</v>
      </c>
      <c r="J511" s="13">
        <f t="shared" si="43"/>
        <v>54.098821347470214</v>
      </c>
      <c r="K511" s="13">
        <f t="shared" si="43"/>
        <v>3.1170070793520761</v>
      </c>
      <c r="L511" s="13">
        <f t="shared" si="40"/>
        <v>1380.1943126457961</v>
      </c>
      <c r="M511" s="3"/>
      <c r="N511" s="3"/>
      <c r="O511" s="3"/>
      <c r="P511" s="3"/>
      <c r="Q511" s="3"/>
      <c r="R511" s="3"/>
      <c r="S511" s="3"/>
    </row>
    <row r="512" spans="5:19" x14ac:dyDescent="0.3">
      <c r="E512" s="4">
        <f t="shared" si="39"/>
        <v>2256</v>
      </c>
      <c r="F512" s="5">
        <f>F511*SUM(econmid!Z302:AB302)/SUM(econmid!Z301:AB301)</f>
        <v>26064.609683000595</v>
      </c>
      <c r="G512" s="13">
        <f t="shared" si="43"/>
        <v>362.10003196632761</v>
      </c>
      <c r="H512" s="13">
        <f t="shared" si="43"/>
        <v>410.84179305962323</v>
      </c>
      <c r="I512" s="13">
        <f t="shared" si="43"/>
        <v>278.13832604004352</v>
      </c>
      <c r="J512" s="13">
        <f t="shared" si="43"/>
        <v>54.069515879277219</v>
      </c>
      <c r="K512" s="13">
        <f t="shared" si="43"/>
        <v>3.1150364067862668</v>
      </c>
      <c r="L512" s="13">
        <f t="shared" si="40"/>
        <v>1383.2647033520579</v>
      </c>
      <c r="M512" s="3"/>
      <c r="N512" s="3"/>
      <c r="O512" s="3"/>
      <c r="P512" s="3"/>
      <c r="Q512" s="3"/>
      <c r="R512" s="3"/>
      <c r="S512" s="3"/>
    </row>
    <row r="513" spans="5:19" x14ac:dyDescent="0.3">
      <c r="E513" s="4">
        <f t="shared" si="39"/>
        <v>2257</v>
      </c>
      <c r="F513" s="5">
        <f>F512*SUM(econmid!Z303:AB303)/SUM(econmid!Z302:AB302)</f>
        <v>26047.800788866985</v>
      </c>
      <c r="G513" s="13">
        <f t="shared" si="43"/>
        <v>363.69082974040748</v>
      </c>
      <c r="H513" s="13">
        <f t="shared" si="43"/>
        <v>412.15893619386418</v>
      </c>
      <c r="I513" s="13">
        <f t="shared" si="43"/>
        <v>278.32079202819943</v>
      </c>
      <c r="J513" s="13">
        <f t="shared" si="43"/>
        <v>54.039920912420293</v>
      </c>
      <c r="K513" s="13">
        <f t="shared" si="43"/>
        <v>3.1130556822829831</v>
      </c>
      <c r="L513" s="13">
        <f t="shared" si="40"/>
        <v>1386.3235345571743</v>
      </c>
      <c r="M513" s="3"/>
      <c r="N513" s="3"/>
      <c r="O513" s="3"/>
      <c r="P513" s="3"/>
      <c r="Q513" s="3"/>
      <c r="R513" s="3"/>
      <c r="S513" s="3"/>
    </row>
    <row r="514" spans="5:19" x14ac:dyDescent="0.3">
      <c r="E514" s="4">
        <f t="shared" si="39"/>
        <v>2258</v>
      </c>
      <c r="F514" s="5">
        <f>F513*SUM(econmid!Z304:AB304)/SUM(econmid!Z303:AB303)</f>
        <v>26030.915104628108</v>
      </c>
      <c r="G514" s="13">
        <f t="shared" si="43"/>
        <v>365.28060161954022</v>
      </c>
      <c r="H514" s="13">
        <f t="shared" si="43"/>
        <v>413.47087752804231</v>
      </c>
      <c r="I514" s="13">
        <f t="shared" si="43"/>
        <v>278.49828356561187</v>
      </c>
      <c r="J514" s="13">
        <f t="shared" si="43"/>
        <v>54.010043738079304</v>
      </c>
      <c r="K514" s="13">
        <f t="shared" si="43"/>
        <v>3.1110651621839729</v>
      </c>
      <c r="L514" s="13">
        <f t="shared" si="40"/>
        <v>1389.3708716134577</v>
      </c>
      <c r="M514" s="3"/>
      <c r="N514" s="3"/>
      <c r="O514" s="3"/>
      <c r="P514" s="3"/>
      <c r="Q514" s="3"/>
      <c r="R514" s="3"/>
      <c r="S514" s="3"/>
    </row>
    <row r="515" spans="5:19" x14ac:dyDescent="0.3">
      <c r="E515" s="4">
        <f t="shared" si="39"/>
        <v>2259</v>
      </c>
      <c r="F515" s="5">
        <f>F514*SUM(econmid!Z305:AB305)/SUM(econmid!Z304:AB304)</f>
        <v>26013.954567541263</v>
      </c>
      <c r="G515" s="13">
        <f t="shared" si="43"/>
        <v>366.86934291700578</v>
      </c>
      <c r="H515" s="13">
        <f t="shared" si="43"/>
        <v>414.77762416212664</v>
      </c>
      <c r="I515" s="13">
        <f t="shared" si="43"/>
        <v>278.67085588588077</v>
      </c>
      <c r="J515" s="13">
        <f t="shared" si="43"/>
        <v>53.979891464957454</v>
      </c>
      <c r="K515" s="13">
        <f t="shared" si="43"/>
        <v>3.1090650955865633</v>
      </c>
      <c r="L515" s="13">
        <f t="shared" si="40"/>
        <v>1392.4067795255573</v>
      </c>
      <c r="M515" s="3"/>
      <c r="N515" s="3"/>
      <c r="O515" s="3"/>
      <c r="P515" s="3"/>
      <c r="Q515" s="3"/>
      <c r="R515" s="3"/>
      <c r="S515" s="3"/>
    </row>
    <row r="516" spans="5:19" x14ac:dyDescent="0.3">
      <c r="E516" s="4">
        <f t="shared" si="39"/>
        <v>2260</v>
      </c>
      <c r="F516" s="5">
        <f>F515*SUM(econmid!Z306:AB306)/SUM(econmid!Z305:AB305)</f>
        <v>25996.921059518518</v>
      </c>
      <c r="G516" s="13">
        <f t="shared" si="43"/>
        <v>368.45704906432053</v>
      </c>
      <c r="H516" s="13">
        <f t="shared" si="43"/>
        <v>416.07918335845596</v>
      </c>
      <c r="I516" s="13">
        <f t="shared" si="43"/>
        <v>278.83856377227016</v>
      </c>
      <c r="J516" s="13">
        <f t="shared" si="43"/>
        <v>53.949471023037688</v>
      </c>
      <c r="K516" s="13">
        <f t="shared" si="43"/>
        <v>3.1070557245269668</v>
      </c>
      <c r="L516" s="13">
        <f t="shared" si="40"/>
        <v>1395.4313229426114</v>
      </c>
      <c r="M516" s="3"/>
      <c r="N516" s="3"/>
      <c r="O516" s="3"/>
      <c r="P516" s="3"/>
      <c r="Q516" s="3"/>
      <c r="R516" s="3"/>
      <c r="S516" s="3"/>
    </row>
    <row r="517" spans="5:19" x14ac:dyDescent="0.3">
      <c r="E517" s="4">
        <f t="shared" si="39"/>
        <v>2261</v>
      </c>
      <c r="F517" s="5">
        <f>F516*SUM(econmid!Z307:AB307)/SUM(econmid!Z306:AB306)</f>
        <v>25979.816408564486</v>
      </c>
      <c r="G517" s="13">
        <f t="shared" si="43"/>
        <v>370.04371560785921</v>
      </c>
      <c r="H517" s="13">
        <f t="shared" si="43"/>
        <v>417.37556253609557</v>
      </c>
      <c r="I517" s="13">
        <f t="shared" si="43"/>
        <v>279.0014615554378</v>
      </c>
      <c r="J517" s="13">
        <f t="shared" si="43"/>
        <v>53.918789167296502</v>
      </c>
      <c r="K517" s="13">
        <f t="shared" si="43"/>
        <v>3.1050372841602467</v>
      </c>
      <c r="L517" s="13">
        <f t="shared" si="40"/>
        <v>1398.4445661508494</v>
      </c>
      <c r="M517" s="3"/>
      <c r="N517" s="3"/>
      <c r="O517" s="3"/>
      <c r="P517" s="3"/>
      <c r="Q517" s="3"/>
      <c r="R517" s="3"/>
      <c r="S517" s="3"/>
    </row>
    <row r="518" spans="5:19" x14ac:dyDescent="0.3">
      <c r="E518" s="4">
        <f t="shared" si="39"/>
        <v>2262</v>
      </c>
      <c r="F518" s="5">
        <f>F517*SUM(econmid!Z308:AB308)/SUM(econmid!Z307:AB307)</f>
        <v>25962.642390186509</v>
      </c>
      <c r="G518" s="13">
        <f t="shared" si="43"/>
        <v>371.62933820556503</v>
      </c>
      <c r="H518" s="13">
        <f t="shared" si="43"/>
        <v>418.66676926534439</v>
      </c>
      <c r="I518" s="13">
        <f t="shared" si="43"/>
        <v>279.15960311141174</v>
      </c>
      <c r="J518" s="13">
        <f t="shared" si="43"/>
        <v>53.88785248137436</v>
      </c>
      <c r="K518" s="13">
        <f t="shared" si="43"/>
        <v>3.1030100029369718</v>
      </c>
      <c r="L518" s="13">
        <f t="shared" si="40"/>
        <v>1401.4465730666327</v>
      </c>
      <c r="M518" s="3"/>
      <c r="N518" s="3"/>
      <c r="O518" s="3"/>
      <c r="P518" s="3"/>
      <c r="Q518" s="3"/>
      <c r="R518" s="3"/>
      <c r="S518" s="3"/>
    </row>
    <row r="519" spans="5:19" x14ac:dyDescent="0.3">
      <c r="E519" s="4">
        <f t="shared" si="39"/>
        <v>2263</v>
      </c>
      <c r="F519" s="5">
        <f>F518*SUM(econmid!Z309:AB309)/SUM(econmid!Z308:AB308)</f>
        <v>25945.400728777804</v>
      </c>
      <c r="G519" s="13">
        <f t="shared" ref="G519:K534" si="44">G518*(1-G$5)+G$4*$F518*$L$4/1000</f>
        <v>373.21391262374544</v>
      </c>
      <c r="H519" s="13">
        <f t="shared" si="44"/>
        <v>419.95281126238939</v>
      </c>
      <c r="I519" s="13">
        <f t="shared" si="44"/>
        <v>279.31304185980576</v>
      </c>
      <c r="J519" s="13">
        <f t="shared" si="44"/>
        <v>53.856667381201937</v>
      </c>
      <c r="K519" s="13">
        <f t="shared" si="44"/>
        <v>3.1009741027765676</v>
      </c>
      <c r="L519" s="13">
        <f t="shared" si="40"/>
        <v>1404.437407229919</v>
      </c>
      <c r="M519" s="3"/>
      <c r="N519" s="3"/>
      <c r="O519" s="3"/>
      <c r="P519" s="3"/>
      <c r="Q519" s="3"/>
      <c r="R519" s="3"/>
      <c r="S519" s="3"/>
    </row>
    <row r="520" spans="5:19" x14ac:dyDescent="0.3">
      <c r="E520" s="4">
        <f t="shared" si="39"/>
        <v>2264</v>
      </c>
      <c r="F520" s="5">
        <f>F519*SUM(econmid!Z310:AB310)/SUM(econmid!Z309:AB309)</f>
        <v>25928.093098973637</v>
      </c>
      <c r="G520" s="13">
        <f t="shared" si="44"/>
        <v>374.79743473395251</v>
      </c>
      <c r="H520" s="13">
        <f t="shared" si="44"/>
        <v>421.23369638410509</v>
      </c>
      <c r="I520" s="13">
        <f t="shared" si="44"/>
        <v>279.46183076226635</v>
      </c>
      <c r="J520" s="13">
        <f t="shared" si="44"/>
        <v>53.825240118581505</v>
      </c>
      <c r="K520" s="13">
        <f t="shared" si="44"/>
        <v>3.0989297992373985</v>
      </c>
      <c r="L520" s="13">
        <f t="shared" si="40"/>
        <v>1407.4171317981427</v>
      </c>
      <c r="M520" s="3"/>
      <c r="N520" s="3"/>
      <c r="O520" s="3"/>
      <c r="P520" s="3"/>
      <c r="Q520" s="3"/>
      <c r="R520" s="3"/>
      <c r="S520" s="3"/>
    </row>
    <row r="521" spans="5:19" x14ac:dyDescent="0.3">
      <c r="E521" s="4">
        <f t="shared" si="39"/>
        <v>2265</v>
      </c>
      <c r="F521" s="5">
        <f>F520*SUM(econmid!Z311:AB311)/SUM(econmid!Z310:AB310)</f>
        <v>25910.721126980869</v>
      </c>
      <c r="G521" s="13">
        <f t="shared" si="44"/>
        <v>376.3799005099462</v>
      </c>
      <c r="H521" s="13">
        <f t="shared" si="44"/>
        <v>422.50943262299404</v>
      </c>
      <c r="I521" s="13">
        <f t="shared" si="44"/>
        <v>279.60602232114462</v>
      </c>
      <c r="J521" s="13">
        <f t="shared" si="44"/>
        <v>53.79357678472298</v>
      </c>
      <c r="K521" s="13">
        <f t="shared" si="44"/>
        <v>3.0968773016835951</v>
      </c>
      <c r="L521" s="13">
        <f t="shared" si="40"/>
        <v>1410.3858095404914</v>
      </c>
      <c r="M521" s="3"/>
      <c r="N521" s="3"/>
      <c r="O521" s="3"/>
      <c r="P521" s="3"/>
      <c r="Q521" s="3"/>
      <c r="R521" s="3"/>
      <c r="S521" s="3"/>
    </row>
    <row r="522" spans="5:19" x14ac:dyDescent="0.3">
      <c r="E522" s="4">
        <f t="shared" ref="E522:E556" si="45">1+E521</f>
        <v>2266</v>
      </c>
      <c r="F522" s="5">
        <f>F521*SUM(econmid!Z312:AB312)/SUM(econmid!Z311:AB311)</f>
        <v>25893.286391881069</v>
      </c>
      <c r="G522" s="13">
        <f t="shared" si="44"/>
        <v>377.96130602473846</v>
      </c>
      <c r="H522" s="13">
        <f t="shared" si="44"/>
        <v>423.7800281022669</v>
      </c>
      <c r="I522" s="13">
        <f t="shared" si="44"/>
        <v>279.74566857838556</v>
      </c>
      <c r="J522" s="13">
        <f t="shared" si="44"/>
        <v>53.761683313733954</v>
      </c>
      <c r="K522" s="13">
        <f t="shared" si="44"/>
        <v>3.0948168134486616</v>
      </c>
      <c r="L522" s="13">
        <f t="shared" ref="L522:L556" si="46">SUM(G522:K522,L$5)</f>
        <v>1413.3435028325734</v>
      </c>
      <c r="M522" s="3"/>
      <c r="N522" s="3"/>
      <c r="O522" s="3"/>
      <c r="P522" s="3"/>
      <c r="Q522" s="3"/>
      <c r="R522" s="3"/>
      <c r="S522" s="3"/>
    </row>
    <row r="523" spans="5:19" x14ac:dyDescent="0.3">
      <c r="E523" s="4">
        <f t="shared" si="45"/>
        <v>2267</v>
      </c>
      <c r="F523" s="5">
        <f>F522*SUM(econmid!Z313:AB313)/SUM(econmid!Z312:AB312)</f>
        <v>25875.790426907311</v>
      </c>
      <c r="G523" s="13">
        <f t="shared" si="44"/>
        <v>379.54164744771714</v>
      </c>
      <c r="H523" s="13">
        <f t="shared" si="44"/>
        <v>425.04549107105754</v>
      </c>
      <c r="I523" s="13">
        <f t="shared" si="44"/>
        <v>279.88082111462802</v>
      </c>
      <c r="J523" s="13">
        <f t="shared" si="44"/>
        <v>53.729565486063308</v>
      </c>
      <c r="K523" s="13">
        <f t="shared" si="44"/>
        <v>3.0927485319958872</v>
      </c>
      <c r="L523" s="13">
        <f t="shared" si="46"/>
        <v>1416.290273651462</v>
      </c>
      <c r="M523" s="3"/>
      <c r="N523" s="3"/>
      <c r="O523" s="3"/>
      <c r="P523" s="3"/>
      <c r="Q523" s="3"/>
      <c r="R523" s="3"/>
      <c r="S523" s="3"/>
    </row>
    <row r="524" spans="5:19" x14ac:dyDescent="0.3">
      <c r="E524" s="4">
        <f t="shared" si="45"/>
        <v>2268</v>
      </c>
      <c r="F524" s="5">
        <f>F523*SUM(econmid!Z314:AB314)/SUM(econmid!Z313:AB313)</f>
        <v>25858.234720695127</v>
      </c>
      <c r="G524" s="13">
        <f t="shared" si="44"/>
        <v>381.12092104184762</v>
      </c>
      <c r="H524" s="13">
        <f t="shared" si="44"/>
        <v>426.30582989977182</v>
      </c>
      <c r="I524" s="13">
        <f t="shared" si="44"/>
        <v>280.01153104850857</v>
      </c>
      <c r="J524" s="13">
        <f t="shared" si="44"/>
        <v>53.697228931897996</v>
      </c>
      <c r="K524" s="13">
        <f t="shared" si="44"/>
        <v>3.0906726490755849</v>
      </c>
      <c r="L524" s="13">
        <f t="shared" si="46"/>
        <v>1419.2261835711015</v>
      </c>
      <c r="M524" s="3"/>
      <c r="N524" s="3"/>
      <c r="O524" s="3"/>
      <c r="P524" s="3"/>
      <c r="Q524" s="3"/>
      <c r="R524" s="3"/>
      <c r="S524" s="3"/>
    </row>
    <row r="525" spans="5:19" x14ac:dyDescent="0.3">
      <c r="E525" s="4">
        <f t="shared" si="45"/>
        <v>2269</v>
      </c>
      <c r="F525" s="5">
        <f>F524*SUM(econmid!Z315:AB315)/SUM(econmid!Z314:AB314)</f>
        <v>25840.620718507911</v>
      </c>
      <c r="G525" s="13">
        <f t="shared" si="44"/>
        <v>382.6991231609511</v>
      </c>
      <c r="H525" s="13">
        <f t="shared" si="44"/>
        <v>427.56105307556641</v>
      </c>
      <c r="I525" s="13">
        <f t="shared" si="44"/>
        <v>280.13784903616283</v>
      </c>
      <c r="J525" s="13">
        <f t="shared" si="44"/>
        <v>53.664679134512568</v>
      </c>
      <c r="K525" s="13">
        <f t="shared" si="44"/>
        <v>3.0885893508791904</v>
      </c>
      <c r="L525" s="13">
        <f t="shared" si="46"/>
        <v>1422.1512937580721</v>
      </c>
      <c r="M525" s="3"/>
      <c r="N525" s="3"/>
      <c r="O525" s="3"/>
      <c r="P525" s="3"/>
      <c r="Q525" s="3"/>
      <c r="R525" s="3"/>
      <c r="S525" s="3"/>
    </row>
    <row r="526" spans="5:19" x14ac:dyDescent="0.3">
      <c r="E526" s="4">
        <f t="shared" si="45"/>
        <v>2270</v>
      </c>
      <c r="F526" s="5">
        <f>F525*SUM(econmid!Z316:AB316)/SUM(econmid!Z315:AB315)</f>
        <v>25822.949823436582</v>
      </c>
      <c r="G526" s="13">
        <f t="shared" si="44"/>
        <v>384.27625024705719</v>
      </c>
      <c r="H526" s="13">
        <f t="shared" si="44"/>
        <v>428.81116919795488</v>
      </c>
      <c r="I526" s="13">
        <f t="shared" si="44"/>
        <v>280.25982527091725</v>
      </c>
      <c r="J526" s="13">
        <f t="shared" si="44"/>
        <v>53.6319214335712</v>
      </c>
      <c r="K526" s="13">
        <f t="shared" si="44"/>
        <v>3.0864988181902593</v>
      </c>
      <c r="L526" s="13">
        <f t="shared" si="46"/>
        <v>1425.0656649676907</v>
      </c>
      <c r="M526" s="3"/>
      <c r="N526" s="3"/>
      <c r="O526" s="3"/>
      <c r="P526" s="3"/>
      <c r="Q526" s="3"/>
      <c r="R526" s="3"/>
      <c r="S526" s="3"/>
    </row>
    <row r="527" spans="5:19" x14ac:dyDescent="0.3">
      <c r="E527" s="4">
        <f t="shared" si="45"/>
        <v>2271</v>
      </c>
      <c r="F527" s="5">
        <f>F526*SUM(econmid!Z317:AB317)/SUM(econmid!Z316:AB316)</f>
        <v>25805.223397574624</v>
      </c>
      <c r="G527" s="13">
        <f t="shared" si="44"/>
        <v>385.85229882783034</v>
      </c>
      <c r="H527" s="13">
        <f t="shared" si="44"/>
        <v>430.05618697453906</v>
      </c>
      <c r="I527" s="13">
        <f t="shared" si="44"/>
        <v>280.37750948316568</v>
      </c>
      <c r="J527" s="13">
        <f t="shared" si="44"/>
        <v>53.598961028381865</v>
      </c>
      <c r="K527" s="13">
        <f t="shared" si="44"/>
        <v>3.0844012265323739</v>
      </c>
      <c r="L527" s="13">
        <f t="shared" si="46"/>
        <v>1427.9693575404494</v>
      </c>
      <c r="M527" s="3"/>
      <c r="N527" s="3"/>
      <c r="O527" s="3"/>
      <c r="P527" s="3"/>
      <c r="Q527" s="3"/>
      <c r="R527" s="3"/>
      <c r="S527" s="3"/>
    </row>
    <row r="528" spans="5:19" x14ac:dyDescent="0.3">
      <c r="E528" s="4">
        <f t="shared" si="45"/>
        <v>2272</v>
      </c>
      <c r="F528" s="5">
        <f>F527*SUM(econmid!Z318:AB318)/SUM(econmid!Z317:AB317)</f>
        <v>25787.442763167979</v>
      </c>
      <c r="G528" s="13">
        <f t="shared" si="44"/>
        <v>387.4272655140673</v>
      </c>
      <c r="H528" s="13">
        <f t="shared" si="44"/>
        <v>431.29611521686189</v>
      </c>
      <c r="I528" s="13">
        <f t="shared" si="44"/>
        <v>280.49095094042355</v>
      </c>
      <c r="J528" s="13">
        <f t="shared" si="44"/>
        <v>53.565802981102543</v>
      </c>
      <c r="K528" s="13">
        <f t="shared" si="44"/>
        <v>3.0822967463140207</v>
      </c>
      <c r="L528" s="13">
        <f t="shared" si="46"/>
        <v>1430.8624313987693</v>
      </c>
      <c r="M528" s="3"/>
      <c r="N528" s="3"/>
      <c r="O528" s="3"/>
      <c r="P528" s="3"/>
      <c r="Q528" s="3"/>
      <c r="R528" s="3"/>
      <c r="S528" s="3"/>
    </row>
    <row r="529" spans="5:19" x14ac:dyDescent="0.3">
      <c r="E529" s="4">
        <f t="shared" si="45"/>
        <v>2273</v>
      </c>
      <c r="F529" s="5">
        <f>F528*SUM(econmid!Z319:AB319)/SUM(econmid!Z318:AB318)</f>
        <v>25769.609203740401</v>
      </c>
      <c r="G529" s="13">
        <f t="shared" si="44"/>
        <v>389.00114699726532</v>
      </c>
      <c r="H529" s="13">
        <f t="shared" si="44"/>
        <v>432.53096283638018</v>
      </c>
      <c r="I529" s="13">
        <f t="shared" si="44"/>
        <v>280.60019844755476</v>
      </c>
      <c r="J529" s="13">
        <f t="shared" si="44"/>
        <v>53.532452219899234</v>
      </c>
      <c r="K529" s="13">
        <f t="shared" si="44"/>
        <v>3.0801855429704434</v>
      </c>
      <c r="L529" s="13">
        <f t="shared" si="46"/>
        <v>1433.7449460440698</v>
      </c>
      <c r="M529" s="3"/>
      <c r="N529" s="3"/>
      <c r="O529" s="3"/>
      <c r="P529" s="3"/>
      <c r="Q529" s="3"/>
      <c r="R529" s="3"/>
      <c r="S529" s="3"/>
    </row>
    <row r="530" spans="5:19" x14ac:dyDescent="0.3">
      <c r="E530" s="4">
        <f t="shared" si="45"/>
        <v>2274</v>
      </c>
      <c r="F530" s="5">
        <f>F529*SUM(econmid!Z320:AB320)/SUM(econmid!Z319:AB319)</f>
        <v>25751.723965194764</v>
      </c>
      <c r="G530" s="13">
        <f t="shared" si="44"/>
        <v>390.57394004725887</v>
      </c>
      <c r="H530" s="13">
        <f t="shared" si="44"/>
        <v>433.76073884055359</v>
      </c>
      <c r="I530" s="13">
        <f t="shared" si="44"/>
        <v>280.7053003471641</v>
      </c>
      <c r="J530" s="13">
        <f t="shared" si="44"/>
        <v>53.498913542055625</v>
      </c>
      <c r="K530" s="13">
        <f t="shared" si="44"/>
        <v>3.0780677771025218</v>
      </c>
      <c r="L530" s="13">
        <f t="shared" si="46"/>
        <v>1436.6169605541347</v>
      </c>
      <c r="M530" s="3"/>
      <c r="N530" s="3"/>
      <c r="O530" s="3"/>
      <c r="P530" s="3"/>
      <c r="Q530" s="3"/>
      <c r="R530" s="3"/>
      <c r="S530" s="3"/>
    </row>
    <row r="531" spans="5:19" x14ac:dyDescent="0.3">
      <c r="E531" s="4">
        <f t="shared" si="45"/>
        <v>2275</v>
      </c>
      <c r="F531" s="5">
        <f>F530*SUM(econmid!Z321:AB321)/SUM(econmid!Z320:AB320)</f>
        <v>25733.788256890424</v>
      </c>
      <c r="G531" s="13">
        <f t="shared" si="44"/>
        <v>392.14564150992334</v>
      </c>
      <c r="H531" s="13">
        <f t="shared" si="44"/>
        <v>434.9854523290482</v>
      </c>
      <c r="I531" s="13">
        <f t="shared" si="44"/>
        <v>280.80630452015009</v>
      </c>
      <c r="J531" s="13">
        <f t="shared" si="44"/>
        <v>53.465191617034414</v>
      </c>
      <c r="K531" s="13">
        <f t="shared" si="44"/>
        <v>3.0759436046127062</v>
      </c>
      <c r="L531" s="13">
        <f t="shared" si="46"/>
        <v>1439.478533580769</v>
      </c>
      <c r="M531" s="3"/>
      <c r="N531" s="3"/>
      <c r="O531" s="3"/>
      <c r="P531" s="3"/>
      <c r="Q531" s="3"/>
      <c r="R531" s="3"/>
      <c r="S531" s="3"/>
    </row>
    <row r="532" spans="5:19" x14ac:dyDescent="0.3">
      <c r="E532" s="4">
        <f t="shared" si="45"/>
        <v>2276</v>
      </c>
      <c r="F532" s="5">
        <f>F531*SUM(econmid!Z322:AB322)/SUM(econmid!Z321:AB321)</f>
        <v>25715.803252696805</v>
      </c>
      <c r="G532" s="13">
        <f t="shared" si="44"/>
        <v>393.71624830494483</v>
      </c>
      <c r="H532" s="13">
        <f t="shared" si="44"/>
        <v>436.20511249005159</v>
      </c>
      <c r="I532" s="13">
        <f t="shared" si="44"/>
        <v>280.90325838641206</v>
      </c>
      <c r="J532" s="13">
        <f t="shared" si="44"/>
        <v>53.431290989490158</v>
      </c>
      <c r="K532" s="13">
        <f t="shared" si="44"/>
        <v>3.0738131768380477</v>
      </c>
      <c r="L532" s="13">
        <f t="shared" si="46"/>
        <v>1442.3297233477367</v>
      </c>
      <c r="M532" s="3"/>
      <c r="N532" s="3"/>
      <c r="O532" s="3"/>
      <c r="P532" s="3"/>
      <c r="Q532" s="3"/>
      <c r="R532" s="3"/>
      <c r="S532" s="3"/>
    </row>
    <row r="533" spans="5:19" x14ac:dyDescent="0.3">
      <c r="E533" s="4">
        <f t="shared" si="45"/>
        <v>2277</v>
      </c>
      <c r="F533" s="5">
        <f>F532*SUM(econmid!Z323:AB323)/SUM(econmid!Z322:AB322)</f>
        <v>25697.770092023849</v>
      </c>
      <c r="G533" s="13">
        <f t="shared" si="44"/>
        <v>395.28575742365405</v>
      </c>
      <c r="H533" s="13">
        <f t="shared" si="44"/>
        <v>437.41972859669676</v>
      </c>
      <c r="I533" s="13">
        <f t="shared" si="44"/>
        <v>280.99620890570623</v>
      </c>
      <c r="J533" s="13">
        <f t="shared" si="44"/>
        <v>53.39721608223369</v>
      </c>
      <c r="K533" s="13">
        <f t="shared" si="44"/>
        <v>3.0716766406803471</v>
      </c>
      <c r="L533" s="13">
        <f t="shared" si="46"/>
        <v>1445.1705876489709</v>
      </c>
      <c r="M533" s="3"/>
      <c r="N533" s="3"/>
      <c r="O533" s="3"/>
      <c r="P533" s="3"/>
      <c r="Q533" s="3"/>
      <c r="R533" s="3"/>
      <c r="S533" s="3"/>
    </row>
    <row r="534" spans="5:19" x14ac:dyDescent="0.3">
      <c r="E534" s="4">
        <f t="shared" si="45"/>
        <v>2278</v>
      </c>
      <c r="F534" s="5">
        <f>F533*SUM(econmid!Z324:AB324)/SUM(econmid!Z323:AB323)</f>
        <v>25679.689880829508</v>
      </c>
      <c r="G534" s="13">
        <f t="shared" si="44"/>
        <v>396.85416592692309</v>
      </c>
      <c r="H534" s="13">
        <f t="shared" si="44"/>
        <v>438.62931000359288</v>
      </c>
      <c r="I534" s="13">
        <f t="shared" si="44"/>
        <v>281.08520257864507</v>
      </c>
      <c r="J534" s="13">
        <f t="shared" si="44"/>
        <v>53.36297119914812</v>
      </c>
      <c r="K534" s="13">
        <f t="shared" si="44"/>
        <v>3.0695341387334762</v>
      </c>
      <c r="L534" s="13">
        <f t="shared" si="46"/>
        <v>1448.0011838470427</v>
      </c>
      <c r="M534" s="3"/>
      <c r="N534" s="3"/>
      <c r="O534" s="3"/>
      <c r="P534" s="3"/>
      <c r="Q534" s="3"/>
      <c r="R534" s="3"/>
      <c r="S534" s="3"/>
    </row>
    <row r="535" spans="5:19" x14ac:dyDescent="0.3">
      <c r="E535" s="4">
        <f t="shared" si="45"/>
        <v>2279</v>
      </c>
      <c r="F535" s="5">
        <f>F534*SUM(econmid!Z325:AB325)/SUM(econmid!Z324:AB324)</f>
        <v>25661.563692604272</v>
      </c>
      <c r="G535" s="13">
        <f t="shared" ref="G535:K550" si="47">G534*(1-G$5)+G$4*$F534*$L$4/1000</f>
        <v>398.42147094312395</v>
      </c>
      <c r="H535" s="13">
        <f t="shared" si="47"/>
        <v>439.83386614346023</v>
      </c>
      <c r="I535" s="13">
        <f t="shared" si="47"/>
        <v>281.17028544783437</v>
      </c>
      <c r="J535" s="13">
        <f t="shared" si="47"/>
        <v>53.328560528056521</v>
      </c>
      <c r="K535" s="13">
        <f t="shared" si="47"/>
        <v>3.0673858094078978</v>
      </c>
      <c r="L535" s="13">
        <f t="shared" si="46"/>
        <v>1450.8215688718828</v>
      </c>
      <c r="M535" s="3"/>
      <c r="N535" s="3"/>
      <c r="O535" s="3"/>
      <c r="P535" s="3"/>
      <c r="Q535" s="3"/>
      <c r="R535" s="3"/>
      <c r="S535" s="3"/>
    </row>
    <row r="536" spans="5:19" x14ac:dyDescent="0.3">
      <c r="E536" s="4">
        <f t="shared" si="45"/>
        <v>2280</v>
      </c>
      <c r="F536" s="5">
        <f>F535*SUM(econmid!Z326:AB326)/SUM(econmid!Z325:AB325)</f>
        <v>25643.392569333766</v>
      </c>
      <c r="G536" s="13">
        <f t="shared" si="47"/>
        <v>399.98766966614676</v>
      </c>
      <c r="H536" s="13">
        <f t="shared" si="47"/>
        <v>441.03340652386652</v>
      </c>
      <c r="I536" s="13">
        <f t="shared" si="47"/>
        <v>281.25150309914341</v>
      </c>
      <c r="J536" s="13">
        <f t="shared" si="47"/>
        <v>53.293988143541327</v>
      </c>
      <c r="K536" s="13">
        <f t="shared" si="47"/>
        <v>3.0652317870524159</v>
      </c>
      <c r="L536" s="13">
        <f t="shared" si="46"/>
        <v>1453.6317992197503</v>
      </c>
      <c r="M536" s="3"/>
      <c r="N536" s="3"/>
      <c r="O536" s="3"/>
      <c r="P536" s="3"/>
      <c r="Q536" s="3"/>
      <c r="R536" s="3"/>
      <c r="S536" s="3"/>
    </row>
    <row r="537" spans="5:19" x14ac:dyDescent="0.3">
      <c r="E537" s="4">
        <f t="shared" si="45"/>
        <v>2281</v>
      </c>
      <c r="F537" s="5">
        <f>F536*SUM(econmid!Z327:AB327)/SUM(econmid!Z326:AB326)</f>
        <v>25625.177522439044</v>
      </c>
      <c r="G537" s="13">
        <f t="shared" si="47"/>
        <v>401.55275935347697</v>
      </c>
      <c r="H537" s="13">
        <f t="shared" si="47"/>
        <v>442.22794072406288</v>
      </c>
      <c r="I537" s="13">
        <f t="shared" si="47"/>
        <v>281.32890066310222</v>
      </c>
      <c r="J537" s="13">
        <f t="shared" si="47"/>
        <v>53.259258009715687</v>
      </c>
      <c r="K537" s="13">
        <f t="shared" si="47"/>
        <v>3.0630722020732133</v>
      </c>
      <c r="L537" s="13">
        <f t="shared" si="46"/>
        <v>1456.4319309524312</v>
      </c>
      <c r="M537" s="3"/>
      <c r="N537" s="3"/>
      <c r="O537" s="3"/>
      <c r="P537" s="3"/>
      <c r="Q537" s="3"/>
      <c r="R537" s="3"/>
      <c r="S537" s="3"/>
    </row>
    <row r="538" spans="5:19" x14ac:dyDescent="0.3">
      <c r="E538" s="4">
        <f t="shared" si="45"/>
        <v>2282</v>
      </c>
      <c r="F538" s="5">
        <f>F537*SUM(econmid!Z328:AB328)/SUM(econmid!Z327:AB327)</f>
        <v>25606.919533695207</v>
      </c>
      <c r="G538" s="13">
        <f t="shared" si="47"/>
        <v>403.11673732433007</v>
      </c>
      <c r="H538" s="13">
        <f t="shared" si="47"/>
        <v>443.41747839191686</v>
      </c>
      <c r="I538" s="13">
        <f t="shared" si="47"/>
        <v>281.40252281642165</v>
      </c>
      <c r="J538" s="13">
        <f t="shared" si="47"/>
        <v>53.224373982946808</v>
      </c>
      <c r="K538" s="13">
        <f t="shared" si="47"/>
        <v>3.0609071810501929</v>
      </c>
      <c r="L538" s="13">
        <f t="shared" si="46"/>
        <v>1459.2220196966657</v>
      </c>
      <c r="M538" s="3"/>
      <c r="N538" s="3"/>
      <c r="O538" s="3"/>
      <c r="P538" s="3"/>
      <c r="Q538" s="3"/>
      <c r="R538" s="3"/>
      <c r="S538" s="3"/>
    </row>
    <row r="539" spans="5:19" x14ac:dyDescent="0.3">
      <c r="E539" s="4">
        <f t="shared" si="45"/>
        <v>2283</v>
      </c>
      <c r="F539" s="5">
        <f>F538*SUM(econmid!Z329:AB329)/SUM(econmid!Z328:AB328)</f>
        <v>25588.619556128677</v>
      </c>
      <c r="G539" s="13">
        <f t="shared" si="47"/>
        <v>404.67960095784201</v>
      </c>
      <c r="H539" s="13">
        <f t="shared" si="47"/>
        <v>444.60202924093977</v>
      </c>
      <c r="I539" s="13">
        <f t="shared" si="47"/>
        <v>281.472413783631</v>
      </c>
      <c r="J539" s="13">
        <f t="shared" si="47"/>
        <v>53.189339814531586</v>
      </c>
      <c r="K539" s="13">
        <f t="shared" si="47"/>
        <v>3.0587368468506755</v>
      </c>
      <c r="L539" s="13">
        <f t="shared" si="46"/>
        <v>1462.0021206437953</v>
      </c>
      <c r="M539" s="3"/>
      <c r="N539" s="3"/>
      <c r="O539" s="3"/>
      <c r="P539" s="3"/>
      <c r="Q539" s="3"/>
      <c r="R539" s="3"/>
      <c r="S539" s="3"/>
    </row>
    <row r="540" spans="5:19" x14ac:dyDescent="0.3">
      <c r="E540" s="4">
        <f t="shared" si="45"/>
        <v>2284</v>
      </c>
      <c r="F540" s="5">
        <f>F539*SUM(econmid!Z330:AB330)/SUM(econmid!Z329:AB329)</f>
        <v>25570.278514893467</v>
      </c>
      <c r="G540" s="13">
        <f t="shared" si="47"/>
        <v>406.24134769131467</v>
      </c>
      <c r="H540" s="13">
        <f t="shared" si="47"/>
        <v>445.78160304740686</v>
      </c>
      <c r="I540" s="13">
        <f t="shared" si="47"/>
        <v>281.53861733882832</v>
      </c>
      <c r="J540" s="13">
        <f t="shared" si="47"/>
        <v>53.154159153324677</v>
      </c>
      <c r="K540" s="13">
        <f t="shared" si="47"/>
        <v>3.0565613187404823</v>
      </c>
      <c r="L540" s="13">
        <f t="shared" si="46"/>
        <v>1464.772288549615</v>
      </c>
      <c r="M540" s="3"/>
      <c r="N540" s="3"/>
      <c r="O540" s="3"/>
      <c r="P540" s="3"/>
      <c r="Q540" s="3"/>
      <c r="R540" s="3"/>
      <c r="S540" s="3"/>
    </row>
    <row r="541" spans="5:19" x14ac:dyDescent="0.3">
      <c r="E541" s="4">
        <f t="shared" si="45"/>
        <v>2285</v>
      </c>
      <c r="F541" s="5">
        <f>F540*SUM(econmid!Z331:AB331)/SUM(econmid!Z330:AB330)</f>
        <v>25551.897308126649</v>
      </c>
      <c r="G541" s="13">
        <f t="shared" si="47"/>
        <v>407.80197501851472</v>
      </c>
      <c r="H541" s="13">
        <f t="shared" si="47"/>
        <v>446.9562096475675</v>
      </c>
      <c r="I541" s="13">
        <f t="shared" si="47"/>
        <v>281.60117680753905</v>
      </c>
      <c r="J541" s="13">
        <f t="shared" si="47"/>
        <v>53.118835548319296</v>
      </c>
      <c r="K541" s="13">
        <f t="shared" si="47"/>
        <v>3.0543807124924518</v>
      </c>
      <c r="L541" s="13">
        <f t="shared" si="46"/>
        <v>1467.5325777344331</v>
      </c>
      <c r="M541" s="3"/>
      <c r="N541" s="3"/>
      <c r="O541" s="3"/>
      <c r="P541" s="3"/>
      <c r="Q541" s="3"/>
      <c r="R541" s="3"/>
      <c r="S541" s="3"/>
    </row>
    <row r="542" spans="5:19" x14ac:dyDescent="0.3">
      <c r="E542" s="4">
        <f t="shared" si="45"/>
        <v>2286</v>
      </c>
      <c r="F542" s="5">
        <f>F541*SUM(econmid!Z332:AB332)/SUM(econmid!Z331:AB331)</f>
        <v>25533.476807783369</v>
      </c>
      <c r="G542" s="13">
        <f t="shared" si="47"/>
        <v>409.36148048802482</v>
      </c>
      <c r="H542" s="13">
        <f t="shared" si="47"/>
        <v>448.12585893494332</v>
      </c>
      <c r="I542" s="13">
        <f t="shared" si="47"/>
        <v>281.66013506867807</v>
      </c>
      <c r="J542" s="13">
        <f t="shared" si="47"/>
        <v>53.083372451180978</v>
      </c>
      <c r="K542" s="13">
        <f t="shared" si="47"/>
        <v>3.0521951404924188</v>
      </c>
      <c r="L542" s="13">
        <f t="shared" si="46"/>
        <v>1470.2830420833197</v>
      </c>
      <c r="M542" s="3"/>
      <c r="N542" s="3"/>
      <c r="O542" s="3"/>
      <c r="P542" s="3"/>
      <c r="Q542" s="3"/>
      <c r="R542" s="3"/>
      <c r="S542" s="3"/>
    </row>
    <row r="543" spans="5:19" x14ac:dyDescent="0.3">
      <c r="E543" s="4">
        <f t="shared" si="45"/>
        <v>2287</v>
      </c>
      <c r="F543" s="5">
        <f>F542*SUM(econmid!Z333:AB333)/SUM(econmid!Z332:AB332)</f>
        <v>25515.017860452022</v>
      </c>
      <c r="G543" s="13">
        <f t="shared" si="47"/>
        <v>410.9198617016454</v>
      </c>
      <c r="H543" s="13">
        <f t="shared" si="47"/>
        <v>449.29056085771231</v>
      </c>
      <c r="I543" s="13">
        <f t="shared" si="47"/>
        <v>281.71553455661115</v>
      </c>
      <c r="J543" s="13">
        <f t="shared" si="47"/>
        <v>53.047773218734619</v>
      </c>
      <c r="K543" s="13">
        <f t="shared" si="47"/>
        <v>3.0500047118426998</v>
      </c>
      <c r="L543" s="13">
        <f t="shared" si="46"/>
        <v>1473.0237350465463</v>
      </c>
      <c r="M543" s="3"/>
      <c r="N543" s="3"/>
      <c r="O543" s="3"/>
      <c r="P543" s="3"/>
      <c r="Q543" s="3"/>
      <c r="R543" s="3"/>
      <c r="S543" s="3"/>
    </row>
    <row r="544" spans="5:19" x14ac:dyDescent="0.3">
      <c r="E544" s="4">
        <f t="shared" si="45"/>
        <v>2288</v>
      </c>
      <c r="F544" s="5">
        <f>F543*SUM(econmid!Z334:AB334)/SUM(econmid!Z333:AB333)</f>
        <v>25496.521288149212</v>
      </c>
      <c r="G544" s="13">
        <f t="shared" si="47"/>
        <v>412.4771163128467</v>
      </c>
      <c r="H544" s="13">
        <f t="shared" si="47"/>
        <v>450.45032541617661</v>
      </c>
      <c r="I544" s="13">
        <f t="shared" si="47"/>
        <v>281.76741726331079</v>
      </c>
      <c r="J544" s="13">
        <f t="shared" si="47"/>
        <v>53.01204111540509</v>
      </c>
      <c r="K544" s="13">
        <f t="shared" si="47"/>
        <v>3.0478095324631296</v>
      </c>
      <c r="L544" s="13">
        <f t="shared" si="46"/>
        <v>1475.7547096402022</v>
      </c>
      <c r="M544" s="3"/>
      <c r="N544" s="3"/>
      <c r="O544" s="3"/>
      <c r="P544" s="3"/>
      <c r="Q544" s="3"/>
      <c r="R544" s="3"/>
      <c r="S544" s="3"/>
    </row>
    <row r="545" spans="5:19" x14ac:dyDescent="0.3">
      <c r="E545" s="4">
        <f t="shared" si="45"/>
        <v>2289</v>
      </c>
      <c r="F545" s="5">
        <f>F544*SUM(econmid!Z335:AB335)/SUM(econmid!Z334:AB334)</f>
        <v>25477.987889095955</v>
      </c>
      <c r="G545" s="13">
        <f t="shared" si="47"/>
        <v>414.03324202526898</v>
      </c>
      <c r="H545" s="13">
        <f t="shared" si="47"/>
        <v>451.60516266031186</v>
      </c>
      <c r="I545" s="13">
        <f t="shared" si="47"/>
        <v>281.81582474060275</v>
      </c>
      <c r="J545" s="13">
        <f t="shared" si="47"/>
        <v>52.976179315611759</v>
      </c>
      <c r="K545" s="13">
        <f t="shared" si="47"/>
        <v>3.0456097051896629</v>
      </c>
      <c r="L545" s="13">
        <f t="shared" si="46"/>
        <v>1478.4760184469849</v>
      </c>
      <c r="M545" s="3"/>
      <c r="N545" s="3"/>
      <c r="O545" s="3"/>
      <c r="P545" s="3"/>
      <c r="Q545" s="3"/>
      <c r="R545" s="3"/>
      <c r="S545" s="3"/>
    </row>
    <row r="546" spans="5:19" x14ac:dyDescent="0.3">
      <c r="E546" s="4">
        <f t="shared" si="45"/>
        <v>2290</v>
      </c>
      <c r="F546" s="5">
        <f>F545*SUM(econmid!Z336:AB336)/SUM(econmid!Z335:AB335)</f>
        <v>25459.418438474098</v>
      </c>
      <c r="G546" s="13">
        <f t="shared" si="47"/>
        <v>415.58823659127012</v>
      </c>
      <c r="H546" s="13">
        <f t="shared" si="47"/>
        <v>452.75508268739634</v>
      </c>
      <c r="I546" s="13">
        <f t="shared" si="47"/>
        <v>281.8607981024993</v>
      </c>
      <c r="J546" s="13">
        <f t="shared" si="47"/>
        <v>52.940190906117301</v>
      </c>
      <c r="K546" s="13">
        <f t="shared" si="47"/>
        <v>3.043405329870625</v>
      </c>
      <c r="L546" s="13">
        <f t="shared" si="46"/>
        <v>1481.1877136171538</v>
      </c>
      <c r="M546" s="3"/>
      <c r="N546" s="3"/>
      <c r="O546" s="3"/>
      <c r="P546" s="3"/>
      <c r="Q546" s="3"/>
      <c r="R546" s="3"/>
      <c r="S546" s="3"/>
    </row>
    <row r="547" spans="5:19" x14ac:dyDescent="0.3">
      <c r="E547" s="4">
        <f t="shared" si="45"/>
        <v>2291</v>
      </c>
      <c r="F547" s="5">
        <f>F546*SUM(econmid!Z337:AB337)/SUM(econmid!Z336:AB336)</f>
        <v>25440.813689164443</v>
      </c>
      <c r="G547" s="13">
        <f t="shared" si="47"/>
        <v>417.14209781051972</v>
      </c>
      <c r="H547" s="13">
        <f t="shared" si="47"/>
        <v>453.90009563971728</v>
      </c>
      <c r="I547" s="13">
        <f t="shared" si="47"/>
        <v>281.90237802761413</v>
      </c>
      <c r="J547" s="13">
        <f t="shared" si="47"/>
        <v>52.904078888331142</v>
      </c>
      <c r="K547" s="13">
        <f t="shared" si="47"/>
        <v>3.0411965034606006</v>
      </c>
      <c r="L547" s="13">
        <f t="shared" si="46"/>
        <v>1483.889846869643</v>
      </c>
      <c r="M547" s="3"/>
      <c r="N547" s="3"/>
      <c r="O547" s="3"/>
      <c r="P547" s="3"/>
      <c r="Q547" s="3"/>
      <c r="R547" s="3"/>
      <c r="S547" s="3"/>
    </row>
    <row r="548" spans="5:19" x14ac:dyDescent="0.3">
      <c r="E548" s="4">
        <f t="shared" si="45"/>
        <v>2292</v>
      </c>
      <c r="F548" s="5">
        <f>F547*SUM(econmid!Z338:AB338)/SUM(econmid!Z337:AB337)</f>
        <v>25422.174372466237</v>
      </c>
      <c r="G548" s="13">
        <f t="shared" si="47"/>
        <v>418.69482352863776</v>
      </c>
      <c r="H548" s="13">
        <f t="shared" si="47"/>
        <v>455.04021170235325</v>
      </c>
      <c r="I548" s="13">
        <f t="shared" si="47"/>
        <v>281.94060476165657</v>
      </c>
      <c r="J548" s="13">
        <f t="shared" si="47"/>
        <v>52.867846180567909</v>
      </c>
      <c r="K548" s="13">
        <f t="shared" si="47"/>
        <v>3.0389833201120333</v>
      </c>
      <c r="L548" s="13">
        <f t="shared" si="46"/>
        <v>1486.5824694933276</v>
      </c>
      <c r="M548" s="3"/>
      <c r="N548" s="3"/>
      <c r="O548" s="3"/>
      <c r="P548" s="3"/>
      <c r="Q548" s="3"/>
      <c r="R548" s="3"/>
      <c r="S548" s="3"/>
    </row>
    <row r="549" spans="5:19" x14ac:dyDescent="0.3">
      <c r="E549" s="4">
        <f t="shared" si="45"/>
        <v>2293</v>
      </c>
      <c r="F549" s="5">
        <f>F548*SUM(econmid!Z339:AB339)/SUM(econmid!Z338:AB338)</f>
        <v>25403.501198798393</v>
      </c>
      <c r="G549" s="13">
        <f t="shared" si="47"/>
        <v>420.24641163587751</v>
      </c>
      <c r="H549" s="13">
        <f t="shared" si="47"/>
        <v>456.17544110103012</v>
      </c>
      <c r="I549" s="13">
        <f t="shared" si="47"/>
        <v>281.97551811999966</v>
      </c>
      <c r="J549" s="13">
        <f t="shared" si="47"/>
        <v>52.831495620261322</v>
      </c>
      <c r="K549" s="13">
        <f t="shared" si="47"/>
        <v>3.0367658712645662</v>
      </c>
      <c r="L549" s="13">
        <f t="shared" si="46"/>
        <v>1489.2656323484332</v>
      </c>
      <c r="M549" s="3"/>
      <c r="N549" s="3"/>
      <c r="O549" s="3"/>
      <c r="P549" s="3"/>
      <c r="Q549" s="3"/>
      <c r="R549" s="3"/>
      <c r="S549" s="3"/>
    </row>
    <row r="550" spans="5:19" x14ac:dyDescent="0.3">
      <c r="E550" s="4">
        <f t="shared" si="45"/>
        <v>2294</v>
      </c>
      <c r="F550" s="5">
        <f>F549*SUM(econmid!Z340:AB340)/SUM(econmid!Z339:AB339)</f>
        <v>25384.794858383226</v>
      </c>
      <c r="G550" s="13">
        <f t="shared" si="47"/>
        <v>421.79686006585109</v>
      </c>
      <c r="H550" s="13">
        <f t="shared" si="47"/>
        <v>457.30579410004833</v>
      </c>
      <c r="I550" s="13">
        <f t="shared" si="47"/>
        <v>282.00715749031968</v>
      </c>
      <c r="J550" s="13">
        <f t="shared" si="47"/>
        <v>52.795029966133953</v>
      </c>
      <c r="K550" s="13">
        <f t="shared" si="47"/>
        <v>3.0345442457321461</v>
      </c>
      <c r="L550" s="13">
        <f t="shared" si="46"/>
        <v>1491.9393858680853</v>
      </c>
      <c r="M550" s="3"/>
      <c r="N550" s="3"/>
      <c r="O550" s="3"/>
      <c r="P550" s="3"/>
      <c r="Q550" s="3"/>
      <c r="R550" s="3"/>
      <c r="S550" s="3"/>
    </row>
    <row r="551" spans="5:19" x14ac:dyDescent="0.3">
      <c r="E551" s="4">
        <f t="shared" si="45"/>
        <v>2295</v>
      </c>
      <c r="F551" s="5">
        <f>F550*SUM(econmid!Z341:AB341)/SUM(econmid!Z340:AB340)</f>
        <v>25366.056021912482</v>
      </c>
      <c r="G551" s="13">
        <f t="shared" ref="G551:K556" si="48">G550*(1-G$5)+G$4*$F550*$L$4/1000</f>
        <v>423.34616679429701</v>
      </c>
      <c r="H551" s="13">
        <f t="shared" si="48"/>
        <v>458.43128100028059</v>
      </c>
      <c r="I551" s="13">
        <f t="shared" si="48"/>
        <v>282.03556183530259</v>
      </c>
      <c r="J551" s="13">
        <f t="shared" si="48"/>
        <v>52.758451900323216</v>
      </c>
      <c r="K551" s="13">
        <f t="shared" si="48"/>
        <v>3.0323185297879593</v>
      </c>
      <c r="L551" s="13">
        <f t="shared" si="46"/>
        <v>1494.6037800599913</v>
      </c>
      <c r="M551" s="3"/>
      <c r="N551" s="3"/>
      <c r="O551" s="3"/>
      <c r="P551" s="3"/>
      <c r="Q551" s="3"/>
      <c r="R551" s="3"/>
      <c r="S551" s="3"/>
    </row>
    <row r="552" spans="5:19" x14ac:dyDescent="0.3">
      <c r="E552" s="4">
        <f t="shared" si="45"/>
        <v>2296</v>
      </c>
      <c r="F552" s="5">
        <f>F551*SUM(econmid!Z342:AB342)/SUM(econmid!Z341:AB341)</f>
        <v>25347.285341196188</v>
      </c>
      <c r="G552" s="13">
        <f t="shared" si="48"/>
        <v>424.89432983788788</v>
      </c>
      <c r="H552" s="13">
        <f t="shared" si="48"/>
        <v>459.55191213723725</v>
      </c>
      <c r="I552" s="13">
        <f t="shared" si="48"/>
        <v>282.06076969541448</v>
      </c>
      <c r="J552" s="13">
        <f t="shared" si="48"/>
        <v>52.721764030464151</v>
      </c>
      <c r="K552" s="13">
        <f t="shared" si="48"/>
        <v>3.0300888072472127</v>
      </c>
      <c r="L552" s="13">
        <f t="shared" si="46"/>
        <v>1497.258864508251</v>
      </c>
      <c r="M552" s="3"/>
      <c r="N552" s="3"/>
      <c r="O552" s="3"/>
      <c r="P552" s="3"/>
      <c r="Q552" s="3"/>
      <c r="R552" s="3"/>
      <c r="S552" s="3"/>
    </row>
    <row r="553" spans="5:19" x14ac:dyDescent="0.3">
      <c r="E553" s="4">
        <f t="shared" si="45"/>
        <v>2297</v>
      </c>
      <c r="F553" s="5">
        <f>F552*SUM(econmid!Z343:AB343)/SUM(econmid!Z342:AB342)</f>
        <v>25328.483449794636</v>
      </c>
      <c r="G553" s="13">
        <f t="shared" si="48"/>
        <v>426.44134725307828</v>
      </c>
      <c r="H553" s="13">
        <f t="shared" si="48"/>
        <v>460.66769787919833</v>
      </c>
      <c r="I553" s="13">
        <f t="shared" si="48"/>
        <v>282.08281919173191</v>
      </c>
      <c r="J553" s="13">
        <f t="shared" si="48"/>
        <v>52.684968891729326</v>
      </c>
      <c r="K553" s="13">
        <f t="shared" si="48"/>
        <v>3.0278551595478094</v>
      </c>
      <c r="L553" s="13">
        <f t="shared" si="46"/>
        <v>1499.9046883752856</v>
      </c>
      <c r="M553" s="3"/>
      <c r="N553" s="3"/>
      <c r="O553" s="3"/>
      <c r="P553" s="3"/>
      <c r="Q553" s="3"/>
      <c r="R553" s="3"/>
      <c r="S553" s="3"/>
    </row>
    <row r="554" spans="5:19" x14ac:dyDescent="0.3">
      <c r="E554" s="4">
        <f t="shared" si="45"/>
        <v>2298</v>
      </c>
      <c r="F554" s="5">
        <f>F553*SUM(econmid!Z344:AB344)/SUM(econmid!Z343:AB343)</f>
        <v>25309.650963634067</v>
      </c>
      <c r="G554" s="13">
        <f t="shared" si="48"/>
        <v>427.9872171349906</v>
      </c>
      <c r="H554" s="13">
        <f t="shared" si="48"/>
        <v>461.77864862540957</v>
      </c>
      <c r="I554" s="13">
        <f t="shared" si="48"/>
        <v>282.10174802882972</v>
      </c>
      <c r="J554" s="13">
        <f t="shared" si="48"/>
        <v>52.648068948826399</v>
      </c>
      <c r="K554" s="13">
        <f t="shared" si="48"/>
        <v>3.025617665828948</v>
      </c>
      <c r="L554" s="13">
        <f t="shared" si="46"/>
        <v>1502.5413004038853</v>
      </c>
      <c r="M554" s="3"/>
      <c r="N554" s="3"/>
      <c r="O554" s="3"/>
      <c r="P554" s="3"/>
      <c r="Q554" s="3"/>
      <c r="R554" s="3"/>
      <c r="S554" s="3"/>
    </row>
    <row r="555" spans="5:19" x14ac:dyDescent="0.3">
      <c r="E555" s="4">
        <f t="shared" si="45"/>
        <v>2299</v>
      </c>
      <c r="F555" s="5">
        <f>F554*SUM(econmid!Z345:AB345)/SUM(econmid!Z344:AB344)</f>
        <v>25290.788481605672</v>
      </c>
      <c r="G555" s="13">
        <f t="shared" si="48"/>
        <v>429.53193761633918</v>
      </c>
      <c r="H555" s="13">
        <f t="shared" si="48"/>
        <v>462.88477480434148</v>
      </c>
      <c r="I555" s="13">
        <f t="shared" si="48"/>
        <v>282.11759349772228</v>
      </c>
      <c r="J555" s="13">
        <f t="shared" si="48"/>
        <v>52.611066597953851</v>
      </c>
      <c r="K555" s="13">
        <f t="shared" si="48"/>
        <v>3.0233764030077053</v>
      </c>
      <c r="L555" s="13">
        <f t="shared" si="46"/>
        <v>1505.1687489193644</v>
      </c>
      <c r="M555" s="3"/>
      <c r="N555" s="3"/>
      <c r="O555" s="3"/>
      <c r="P555" s="3"/>
      <c r="Q555" s="3"/>
      <c r="R555" s="3"/>
      <c r="S555" s="3"/>
    </row>
    <row r="556" spans="5:19" x14ac:dyDescent="0.3">
      <c r="E556" s="4">
        <f t="shared" si="45"/>
        <v>2300</v>
      </c>
      <c r="F556" s="5">
        <f>F555*SUM(econmid!Z346:AB346)/SUM(econmid!Z345:AB345)</f>
        <v>25271.89658614908</v>
      </c>
      <c r="G556" s="13">
        <f t="shared" si="48"/>
        <v>431.07550686639024</v>
      </c>
      <c r="H556" s="13">
        <f t="shared" si="48"/>
        <v>463.98608687200942</v>
      </c>
      <c r="I556" s="13">
        <f t="shared" si="48"/>
        <v>282.13039247885519</v>
      </c>
      <c r="J556" s="13">
        <f t="shared" si="48"/>
        <v>52.573964168715278</v>
      </c>
      <c r="K556" s="13">
        <f t="shared" si="48"/>
        <v>3.0211314458536034</v>
      </c>
      <c r="L556" s="13">
        <f t="shared" si="46"/>
        <v>1507.7870818318238</v>
      </c>
      <c r="M556" s="3"/>
      <c r="N556" s="3"/>
      <c r="O556" s="3"/>
      <c r="P556" s="3"/>
      <c r="Q556" s="3"/>
      <c r="R556" s="3"/>
      <c r="S556" s="3"/>
    </row>
    <row r="557" spans="5:19" x14ac:dyDescent="0.3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 x14ac:dyDescent="0.3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 x14ac:dyDescent="0.3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 x14ac:dyDescent="0.3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 x14ac:dyDescent="0.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 x14ac:dyDescent="0.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 x14ac:dyDescent="0.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 x14ac:dyDescent="0.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 x14ac:dyDescent="0.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 x14ac:dyDescent="0.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 x14ac:dyDescent="0.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 x14ac:dyDescent="0.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 x14ac:dyDescent="0.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 x14ac:dyDescent="0.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 x14ac:dyDescent="0.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 x14ac:dyDescent="0.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 x14ac:dyDescent="0.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 x14ac:dyDescent="0.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 x14ac:dyDescent="0.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 x14ac:dyDescent="0.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 x14ac:dyDescent="0.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 x14ac:dyDescent="0.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 x14ac:dyDescent="0.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 x14ac:dyDescent="0.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 x14ac:dyDescent="0.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 x14ac:dyDescent="0.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 x14ac:dyDescent="0.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 x14ac:dyDescent="0.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 x14ac:dyDescent="0.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 x14ac:dyDescent="0.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 x14ac:dyDescent="0.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 x14ac:dyDescent="0.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 x14ac:dyDescent="0.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 x14ac:dyDescent="0.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 x14ac:dyDescent="0.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 x14ac:dyDescent="0.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 x14ac:dyDescent="0.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 x14ac:dyDescent="0.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 x14ac:dyDescent="0.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 x14ac:dyDescent="0.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 x14ac:dyDescent="0.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 x14ac:dyDescent="0.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 x14ac:dyDescent="0.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 x14ac:dyDescent="0.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 x14ac:dyDescent="0.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 x14ac:dyDescent="0.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 x14ac:dyDescent="0.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 x14ac:dyDescent="0.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 x14ac:dyDescent="0.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 x14ac:dyDescent="0.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 x14ac:dyDescent="0.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 x14ac:dyDescent="0.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 x14ac:dyDescent="0.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 x14ac:dyDescent="0.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610"/>
  <sheetViews>
    <sheetView workbookViewId="0">
      <pane xSplit="5" ySplit="5" topLeftCell="F539" activePane="bottomRight" state="frozen"/>
      <selection pane="topRight" activeCell="F1" sqref="F1"/>
      <selection pane="bottomLeft" activeCell="A6" sqref="A6"/>
      <selection pane="bottomRight" activeCell="F547" sqref="F547"/>
    </sheetView>
  </sheetViews>
  <sheetFormatPr defaultColWidth="9.109375" defaultRowHeight="14.4" x14ac:dyDescent="0.3"/>
  <cols>
    <col min="1" max="5" width="9.109375" style="2"/>
    <col min="6" max="6" width="10" style="2" bestFit="1" customWidth="1"/>
    <col min="7" max="11" width="9.109375" style="2"/>
    <col min="12" max="13" width="9.44140625" style="2" customWidth="1"/>
    <col min="14" max="16384" width="9.109375" style="2"/>
  </cols>
  <sheetData>
    <row r="1" spans="1:38" x14ac:dyDescent="0.3">
      <c r="A1" s="2" t="s">
        <v>10</v>
      </c>
      <c r="G1" s="2" t="s">
        <v>11</v>
      </c>
    </row>
    <row r="2" spans="1:38" x14ac:dyDescent="0.3">
      <c r="A2" s="2" t="s">
        <v>9</v>
      </c>
      <c r="B2" s="2" t="s">
        <v>5</v>
      </c>
      <c r="C2" s="2" t="s">
        <v>9</v>
      </c>
      <c r="D2" s="2" t="s">
        <v>5</v>
      </c>
      <c r="E2" s="2" t="s">
        <v>9</v>
      </c>
      <c r="F2" s="2" t="s">
        <v>8</v>
      </c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2" t="s">
        <v>5</v>
      </c>
    </row>
    <row r="3" spans="1:38" x14ac:dyDescent="0.3">
      <c r="B3" s="2" t="s">
        <v>6</v>
      </c>
      <c r="D3" s="2" t="s">
        <v>6</v>
      </c>
      <c r="F3" s="2" t="s">
        <v>7</v>
      </c>
      <c r="G3" s="2" t="s">
        <v>6</v>
      </c>
      <c r="H3" s="2" t="s">
        <v>6</v>
      </c>
      <c r="I3" s="2" t="s">
        <v>6</v>
      </c>
      <c r="J3" s="2" t="s">
        <v>6</v>
      </c>
      <c r="K3" s="2" t="s">
        <v>6</v>
      </c>
      <c r="L3" s="2" t="s">
        <v>6</v>
      </c>
    </row>
    <row r="4" spans="1:38" x14ac:dyDescent="0.3">
      <c r="G4" s="2">
        <v>0.13</v>
      </c>
      <c r="H4" s="2">
        <v>0.2</v>
      </c>
      <c r="I4" s="2">
        <v>0.32</v>
      </c>
      <c r="J4" s="2">
        <v>0.25</v>
      </c>
      <c r="K4" s="2">
        <v>0.1</v>
      </c>
      <c r="L4" s="2">
        <f>1/2.13</f>
        <v>0.46948356807511737</v>
      </c>
    </row>
    <row r="5" spans="1:38" x14ac:dyDescent="0.3">
      <c r="H5" s="2">
        <f>1-EXP(-1/363)</f>
        <v>2.7510298994511961E-3</v>
      </c>
      <c r="I5" s="2">
        <f>1-EXP(-1/74)</f>
        <v>1.3422615899161938E-2</v>
      </c>
      <c r="J5" s="2">
        <f>1-EXP(-1/17)</f>
        <v>5.7126856145125027E-2</v>
      </c>
      <c r="K5" s="2">
        <f>1-EXP(-1/2)</f>
        <v>0.39346934028736658</v>
      </c>
      <c r="L5" s="2">
        <v>275</v>
      </c>
    </row>
    <row r="6" spans="1:38" x14ac:dyDescent="0.3">
      <c r="A6" s="6">
        <v>2006</v>
      </c>
      <c r="B6" s="6">
        <v>378.7</v>
      </c>
      <c r="C6" s="10">
        <v>1976.3688999999999</v>
      </c>
      <c r="D6" s="10">
        <v>328.86099999999999</v>
      </c>
      <c r="E6" s="2">
        <v>1750</v>
      </c>
      <c r="F6" s="2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f>SUM(G6:K6,L$5)</f>
        <v>275</v>
      </c>
      <c r="M6" s="3"/>
      <c r="N6" s="3"/>
      <c r="O6" s="3"/>
      <c r="P6" s="3"/>
      <c r="Q6" s="3"/>
      <c r="R6" s="3"/>
      <c r="S6" s="3"/>
      <c r="T6" s="3"/>
      <c r="U6" s="3"/>
      <c r="V6" s="3"/>
      <c r="X6" s="3"/>
      <c r="Y6" s="3"/>
      <c r="Z6" s="3"/>
      <c r="AA6" s="3"/>
      <c r="AB6" s="3"/>
      <c r="AC6" s="3"/>
      <c r="AD6" s="3"/>
      <c r="AF6" s="3"/>
      <c r="AG6" s="3"/>
      <c r="AH6" s="3"/>
      <c r="AI6" s="3"/>
      <c r="AJ6" s="3"/>
      <c r="AK6" s="3"/>
      <c r="AL6" s="3"/>
    </row>
    <row r="7" spans="1:38" x14ac:dyDescent="0.3">
      <c r="A7" s="6">
        <v>2005</v>
      </c>
      <c r="B7" s="6">
        <v>376.7</v>
      </c>
      <c r="C7" s="10">
        <v>1976.4536000000001</v>
      </c>
      <c r="D7" s="10">
        <v>328.988</v>
      </c>
      <c r="E7" s="2">
        <v>1751</v>
      </c>
      <c r="F7" s="2">
        <v>3</v>
      </c>
      <c r="G7" s="3">
        <f t="shared" ref="G7:K22" si="0">G6*(1-G$5)+G$4*$F6*$L$4/1000</f>
        <v>0</v>
      </c>
      <c r="H7" s="3">
        <f t="shared" si="0"/>
        <v>0</v>
      </c>
      <c r="I7" s="3">
        <f t="shared" si="0"/>
        <v>0</v>
      </c>
      <c r="J7" s="3">
        <f t="shared" si="0"/>
        <v>0</v>
      </c>
      <c r="K7" s="3">
        <f t="shared" si="0"/>
        <v>0</v>
      </c>
      <c r="L7" s="3">
        <f t="shared" ref="L7:L70" si="1">SUM(G7:K7,L$5)</f>
        <v>275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3">
      <c r="A8" s="6">
        <v>2004</v>
      </c>
      <c r="B8" s="6">
        <v>374.7</v>
      </c>
      <c r="C8" s="10">
        <v>1976.5355</v>
      </c>
      <c r="D8" s="10">
        <v>329.65300000000002</v>
      </c>
      <c r="E8" s="2">
        <v>1752</v>
      </c>
      <c r="F8" s="2">
        <v>3</v>
      </c>
      <c r="G8" s="3">
        <f t="shared" si="0"/>
        <v>1.8309859154929577E-4</v>
      </c>
      <c r="H8" s="3">
        <f t="shared" si="0"/>
        <v>2.8169014084507049E-4</v>
      </c>
      <c r="I8" s="3">
        <f t="shared" si="0"/>
        <v>4.5070422535211269E-4</v>
      </c>
      <c r="J8" s="3">
        <f t="shared" si="0"/>
        <v>3.5211267605633799E-4</v>
      </c>
      <c r="K8" s="3">
        <f t="shared" si="0"/>
        <v>1.4084507042253525E-4</v>
      </c>
      <c r="L8" s="3">
        <f t="shared" si="1"/>
        <v>275.00140845070422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3">
      <c r="A9" s="6">
        <v>2003</v>
      </c>
      <c r="B9" s="6">
        <v>372.78</v>
      </c>
      <c r="C9" s="10">
        <v>1976.6202000000001</v>
      </c>
      <c r="D9" s="10">
        <v>330.55</v>
      </c>
      <c r="E9" s="2">
        <v>1753</v>
      </c>
      <c r="F9" s="2">
        <v>3</v>
      </c>
      <c r="G9" s="3">
        <f t="shared" si="0"/>
        <v>3.6619718309859154E-4</v>
      </c>
      <c r="H9" s="3">
        <f t="shared" si="0"/>
        <v>5.626053436902955E-4</v>
      </c>
      <c r="I9" s="3">
        <f t="shared" si="0"/>
        <v>8.9535882100319464E-4</v>
      </c>
      <c r="J9" s="3">
        <f t="shared" si="0"/>
        <v>6.8411026192073058E-4</v>
      </c>
      <c r="K9" s="3">
        <f t="shared" si="0"/>
        <v>2.2627192390318784E-4</v>
      </c>
      <c r="L9" s="3">
        <f t="shared" si="1"/>
        <v>275.00273454353362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3">
      <c r="A10" s="6">
        <v>2002</v>
      </c>
      <c r="B10" s="6">
        <v>370.5</v>
      </c>
      <c r="C10" s="10">
        <v>1976.7049</v>
      </c>
      <c r="D10" s="10">
        <v>330.87200000000001</v>
      </c>
      <c r="E10" s="2">
        <v>1754</v>
      </c>
      <c r="F10" s="2">
        <v>3</v>
      </c>
      <c r="G10" s="3">
        <f t="shared" si="0"/>
        <v>5.4929577464788728E-4</v>
      </c>
      <c r="H10" s="3">
        <f t="shared" si="0"/>
        <v>8.4274774041328301E-4</v>
      </c>
      <c r="I10" s="3">
        <f t="shared" si="0"/>
        <v>1.334044988809055E-3</v>
      </c>
      <c r="J10" s="3">
        <f t="shared" si="0"/>
        <v>9.9714186945691922E-4</v>
      </c>
      <c r="K10" s="3">
        <f t="shared" si="0"/>
        <v>2.7808592970198257E-4</v>
      </c>
      <c r="L10" s="3">
        <f t="shared" si="1"/>
        <v>275.004001316303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3">
      <c r="A11" s="6">
        <v>2001</v>
      </c>
      <c r="B11" s="6">
        <v>368.33</v>
      </c>
      <c r="C11" s="10">
        <v>1976.7869000000001</v>
      </c>
      <c r="D11" s="10">
        <v>330.899</v>
      </c>
      <c r="E11" s="2">
        <v>1755</v>
      </c>
      <c r="F11" s="2">
        <v>3</v>
      </c>
      <c r="G11" s="3">
        <f t="shared" si="0"/>
        <v>7.3239436619718307E-4</v>
      </c>
      <c r="H11" s="3">
        <f t="shared" si="0"/>
        <v>1.1221194570267816E-3</v>
      </c>
      <c r="I11" s="3">
        <f t="shared" si="0"/>
        <v>1.766842840684182E-3</v>
      </c>
      <c r="J11" s="3">
        <f t="shared" si="0"/>
        <v>1.2922909653805107E-3</v>
      </c>
      <c r="K11" s="3">
        <f t="shared" si="0"/>
        <v>3.0951271282147975E-4</v>
      </c>
      <c r="L11" s="3">
        <f t="shared" si="1"/>
        <v>275.0052231603421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3">
      <c r="A12" s="6">
        <v>2000</v>
      </c>
      <c r="B12" s="6">
        <v>366.82</v>
      </c>
      <c r="C12" s="10">
        <v>1976.8715999999999</v>
      </c>
      <c r="D12" s="10">
        <v>330.88299999999998</v>
      </c>
      <c r="E12" s="2">
        <v>1756</v>
      </c>
      <c r="F12" s="2">
        <v>3</v>
      </c>
      <c r="G12" s="3">
        <f t="shared" si="0"/>
        <v>9.1549295774647887E-4</v>
      </c>
      <c r="H12" s="3">
        <f t="shared" si="0"/>
        <v>1.4007226136948155E-3</v>
      </c>
      <c r="I12" s="3">
        <f t="shared" si="0"/>
        <v>2.1938314132316067E-3</v>
      </c>
      <c r="J12" s="3">
        <f t="shared" si="0"/>
        <v>1.5705791213599116E-3</v>
      </c>
      <c r="K12" s="3">
        <f t="shared" si="0"/>
        <v>3.2857402031959419E-4</v>
      </c>
      <c r="L12" s="3">
        <f t="shared" si="1"/>
        <v>275.00640920012637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3">
      <c r="A13" s="6">
        <v>1999</v>
      </c>
      <c r="B13" s="6">
        <v>365.54</v>
      </c>
      <c r="C13" s="10">
        <v>1976.9536000000001</v>
      </c>
      <c r="D13" s="10">
        <v>330.67700000000002</v>
      </c>
      <c r="E13" s="2">
        <v>1757</v>
      </c>
      <c r="F13" s="2">
        <v>3</v>
      </c>
      <c r="G13" s="3">
        <f t="shared" si="0"/>
        <v>1.0985915492957746E-3</v>
      </c>
      <c r="H13" s="3">
        <f t="shared" si="0"/>
        <v>1.6785593247487741E-3</v>
      </c>
      <c r="I13" s="3">
        <f t="shared" si="0"/>
        <v>2.6150886821763959E-3</v>
      </c>
      <c r="J13" s="3">
        <f t="shared" si="0"/>
        <v>1.832969549885785E-3</v>
      </c>
      <c r="K13" s="3">
        <f t="shared" si="0"/>
        <v>3.4013528773141094E-4</v>
      </c>
      <c r="L13" s="3">
        <f t="shared" si="1"/>
        <v>275.00756534439381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">
      <c r="A14" s="6">
        <v>1998</v>
      </c>
      <c r="B14" s="6">
        <v>363.6</v>
      </c>
      <c r="C14" s="10">
        <v>1977.0383999999999</v>
      </c>
      <c r="D14" s="10">
        <v>330.529</v>
      </c>
      <c r="E14" s="2">
        <v>1758</v>
      </c>
      <c r="F14" s="2">
        <v>3</v>
      </c>
      <c r="G14" s="3">
        <f t="shared" si="0"/>
        <v>1.2816901408450702E-3</v>
      </c>
      <c r="H14" s="3">
        <f t="shared" si="0"/>
        <v>1.9556316987034581E-3</v>
      </c>
      <c r="I14" s="3">
        <f t="shared" si="0"/>
        <v>3.0306915766054091E-3</v>
      </c>
      <c r="J14" s="3">
        <f t="shared" si="0"/>
        <v>2.0803704381474031E-3</v>
      </c>
      <c r="K14" s="3">
        <f t="shared" si="0"/>
        <v>3.4714755088181436E-4</v>
      </c>
      <c r="L14" s="3">
        <f t="shared" si="1"/>
        <v>275.00869553140518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">
      <c r="A15" s="6">
        <v>1997</v>
      </c>
      <c r="B15" s="6">
        <v>361.13</v>
      </c>
      <c r="C15" s="10">
        <v>1977.1233</v>
      </c>
      <c r="D15" s="10">
        <v>330.54300000000001</v>
      </c>
      <c r="E15" s="2">
        <v>1759</v>
      </c>
      <c r="F15" s="2">
        <v>3</v>
      </c>
      <c r="G15" s="3">
        <f t="shared" si="0"/>
        <v>1.4647887323943659E-3</v>
      </c>
      <c r="H15" s="3">
        <f t="shared" si="0"/>
        <v>2.231941838273081E-3</v>
      </c>
      <c r="I15" s="3">
        <f t="shared" si="0"/>
        <v>3.4407159930159217E-3</v>
      </c>
      <c r="J15" s="3">
        <f t="shared" si="0"/>
        <v>2.3136380914551237E-3</v>
      </c>
      <c r="K15" s="3">
        <f t="shared" si="0"/>
        <v>3.5140070347650706E-4</v>
      </c>
      <c r="L15" s="3">
        <f t="shared" si="1"/>
        <v>275.00980248535859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3">
      <c r="A16" s="6">
        <v>1996</v>
      </c>
      <c r="B16" s="6">
        <v>359.8</v>
      </c>
      <c r="C16" s="10">
        <v>1977.2</v>
      </c>
      <c r="D16" s="10">
        <v>330.72399999999999</v>
      </c>
      <c r="E16" s="2">
        <v>1760</v>
      </c>
      <c r="F16" s="2">
        <v>3</v>
      </c>
      <c r="G16" s="3">
        <f t="shared" si="0"/>
        <v>1.6478873239436616E-3</v>
      </c>
      <c r="H16" s="3">
        <f t="shared" si="0"/>
        <v>2.5074918403872265E-3</v>
      </c>
      <c r="I16" s="3">
        <f t="shared" si="0"/>
        <v>3.845236809175678E-3</v>
      </c>
      <c r="J16" s="3">
        <f t="shared" si="0"/>
        <v>2.5335798970890231E-3</v>
      </c>
      <c r="K16" s="3">
        <f t="shared" si="0"/>
        <v>3.5398037092562458E-4</v>
      </c>
      <c r="L16" s="3">
        <f t="shared" si="1"/>
        <v>275.01088817624151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3">
      <c r="A17" s="6">
        <v>1995</v>
      </c>
      <c r="B17" s="6">
        <v>358.31</v>
      </c>
      <c r="C17" s="10">
        <v>1977.2849000000001</v>
      </c>
      <c r="D17" s="10">
        <v>330.80500000000001</v>
      </c>
      <c r="E17" s="2">
        <v>1761</v>
      </c>
      <c r="F17" s="2">
        <v>3</v>
      </c>
      <c r="G17" s="3">
        <f t="shared" si="0"/>
        <v>1.8309859154929573E-3</v>
      </c>
      <c r="H17" s="3">
        <f t="shared" si="0"/>
        <v>2.782283796206762E-3</v>
      </c>
      <c r="I17" s="3">
        <f t="shared" si="0"/>
        <v>4.2443278977969063E-3</v>
      </c>
      <c r="J17" s="3">
        <f t="shared" si="0"/>
        <v>2.7409571188321759E-3</v>
      </c>
      <c r="K17" s="3">
        <f t="shared" si="0"/>
        <v>3.5554501832537699E-4</v>
      </c>
      <c r="L17" s="3">
        <f t="shared" si="1"/>
        <v>275.01195409974667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3">
      <c r="A18" s="6">
        <v>1994</v>
      </c>
      <c r="B18" s="6">
        <v>356.32</v>
      </c>
      <c r="C18" s="10">
        <v>1977.3670999999999</v>
      </c>
      <c r="D18" s="10">
        <v>331.00700000000001</v>
      </c>
      <c r="E18" s="2">
        <v>1762</v>
      </c>
      <c r="F18" s="2">
        <v>3</v>
      </c>
      <c r="G18" s="3">
        <f t="shared" si="0"/>
        <v>2.014084507042253E-3</v>
      </c>
      <c r="H18" s="3">
        <f t="shared" si="0"/>
        <v>3.0563197911397093E-3</v>
      </c>
      <c r="I18" s="3">
        <f t="shared" si="0"/>
        <v>4.6380621400267932E-3</v>
      </c>
      <c r="J18" s="3">
        <f t="shared" si="0"/>
        <v>2.936487531861032E-3</v>
      </c>
      <c r="K18" s="3">
        <f t="shared" si="0"/>
        <v>3.5649402494496651E-4</v>
      </c>
      <c r="L18" s="3">
        <f t="shared" si="1"/>
        <v>275.01300144799501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3">
      <c r="A19" s="6">
        <v>1993</v>
      </c>
      <c r="B19" s="6">
        <v>354.87</v>
      </c>
      <c r="C19" s="10">
        <v>1977.4521</v>
      </c>
      <c r="D19" s="10">
        <v>331.5</v>
      </c>
      <c r="E19" s="2">
        <v>1763</v>
      </c>
      <c r="F19" s="2">
        <v>3</v>
      </c>
      <c r="G19" s="3">
        <f t="shared" si="0"/>
        <v>2.1971830985915487E-3</v>
      </c>
      <c r="H19" s="3">
        <f t="shared" si="0"/>
        <v>3.3296019048570701E-3</v>
      </c>
      <c r="I19" s="3">
        <f t="shared" si="0"/>
        <v>5.0265114387568807E-3</v>
      </c>
      <c r="J19" s="3">
        <f t="shared" si="0"/>
        <v>3.1208479071127915E-3</v>
      </c>
      <c r="K19" s="3">
        <f t="shared" si="0"/>
        <v>3.570696265560178E-4</v>
      </c>
      <c r="L19" s="3">
        <f t="shared" si="1"/>
        <v>275.0140312139759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3">
      <c r="A20" s="6">
        <v>1992</v>
      </c>
      <c r="B20" s="6">
        <v>354.07</v>
      </c>
      <c r="C20" s="10">
        <v>1977.5342000000001</v>
      </c>
      <c r="D20" s="10">
        <v>331.8</v>
      </c>
      <c r="E20" s="2">
        <v>1764</v>
      </c>
      <c r="F20" s="2">
        <v>3</v>
      </c>
      <c r="G20" s="3">
        <f t="shared" si="0"/>
        <v>2.3802816901408444E-3</v>
      </c>
      <c r="H20" s="3">
        <f t="shared" si="0"/>
        <v>3.6021322113086091E-3</v>
      </c>
      <c r="I20" s="3">
        <f t="shared" si="0"/>
        <v>5.4097467317538155E-3</v>
      </c>
      <c r="J20" s="3">
        <f t="shared" si="0"/>
        <v>3.2946763537286825E-3</v>
      </c>
      <c r="K20" s="3">
        <f t="shared" si="0"/>
        <v>3.5741874658090037E-4</v>
      </c>
      <c r="L20" s="3">
        <f t="shared" si="1"/>
        <v>275.01504425573353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3">
      <c r="A21" s="6">
        <v>1991</v>
      </c>
      <c r="B21" s="6">
        <v>352.5660833</v>
      </c>
      <c r="C21" s="10">
        <v>1977.6192000000001</v>
      </c>
      <c r="D21" s="10">
        <v>332.327</v>
      </c>
      <c r="E21" s="2">
        <v>1765</v>
      </c>
      <c r="F21" s="2">
        <v>3</v>
      </c>
      <c r="G21" s="3">
        <f t="shared" si="0"/>
        <v>2.56338028169014E-3</v>
      </c>
      <c r="H21" s="3">
        <f t="shared" si="0"/>
        <v>3.8739127787385938E-3</v>
      </c>
      <c r="I21" s="3">
        <f t="shared" si="0"/>
        <v>5.7878380046138501E-3</v>
      </c>
      <c r="J21" s="3">
        <f t="shared" si="0"/>
        <v>3.4585745276808169E-3</v>
      </c>
      <c r="K21" s="3">
        <f t="shared" si="0"/>
        <v>3.576304985799113E-4</v>
      </c>
      <c r="L21" s="3">
        <f t="shared" si="1"/>
        <v>275.01604133609129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3">
      <c r="A22" s="6">
        <v>1990</v>
      </c>
      <c r="B22" s="6">
        <v>350.95974999999999</v>
      </c>
      <c r="C22" s="10">
        <v>1977.7040999999999</v>
      </c>
      <c r="D22" s="10">
        <v>332.94</v>
      </c>
      <c r="E22" s="2">
        <v>1766</v>
      </c>
      <c r="F22" s="2">
        <v>3</v>
      </c>
      <c r="G22" s="3">
        <f t="shared" si="0"/>
        <v>2.7464788732394357E-3</v>
      </c>
      <c r="H22" s="3">
        <f t="shared" si="0"/>
        <v>4.1449456697014884E-3</v>
      </c>
      <c r="I22" s="3">
        <f t="shared" si="0"/>
        <v>6.1608543035434589E-3</v>
      </c>
      <c r="J22" s="3">
        <f t="shared" si="0"/>
        <v>3.613109714227139E-3</v>
      </c>
      <c r="K22" s="3">
        <f t="shared" si="0"/>
        <v>3.5775893265956689E-4</v>
      </c>
      <c r="L22" s="3">
        <f t="shared" si="1"/>
        <v>275.01702314749338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3">
      <c r="A23" s="6">
        <v>1989</v>
      </c>
      <c r="B23" s="6">
        <v>349.49725000000001</v>
      </c>
      <c r="C23" s="10">
        <v>1977.7863</v>
      </c>
      <c r="D23" s="10">
        <v>333.03399999999999</v>
      </c>
      <c r="E23" s="2">
        <v>1767</v>
      </c>
      <c r="F23" s="2">
        <v>3</v>
      </c>
      <c r="G23" s="3">
        <f t="shared" ref="G23:K38" si="2">G22*(1-G$5)+G$4*$F22*$L$4/1000</f>
        <v>2.9295774647887314E-3</v>
      </c>
      <c r="H23" s="3">
        <f t="shared" si="2"/>
        <v>4.4152329410776089E-3</v>
      </c>
      <c r="I23" s="3">
        <f t="shared" si="2"/>
        <v>6.5288637479684088E-3</v>
      </c>
      <c r="J23" s="3">
        <f t="shared" si="2"/>
        <v>3.7588167914022696E-3</v>
      </c>
      <c r="K23" s="3">
        <f t="shared" si="2"/>
        <v>3.5783683186662994E-4</v>
      </c>
      <c r="L23" s="3">
        <f t="shared" si="1"/>
        <v>275.01799032777711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3">
      <c r="A24" s="6">
        <v>1988</v>
      </c>
      <c r="B24" s="6">
        <v>348.3018333</v>
      </c>
      <c r="C24" s="10">
        <v>1977.8712</v>
      </c>
      <c r="D24" s="10">
        <v>332.77800000000002</v>
      </c>
      <c r="E24" s="2">
        <v>1768</v>
      </c>
      <c r="F24" s="2">
        <v>3</v>
      </c>
      <c r="G24" s="3">
        <f t="shared" si="2"/>
        <v>3.1126760563380271E-3</v>
      </c>
      <c r="H24" s="3">
        <f t="shared" si="2"/>
        <v>4.6847766440887327E-3</v>
      </c>
      <c r="I24" s="3">
        <f t="shared" si="2"/>
        <v>6.8919335429735787E-3</v>
      </c>
      <c r="J24" s="3">
        <f t="shared" si="2"/>
        <v>3.8962000813402898E-3</v>
      </c>
      <c r="K24" s="3">
        <f t="shared" si="2"/>
        <v>3.5788408012408103E-4</v>
      </c>
      <c r="L24" s="3">
        <f t="shared" si="1"/>
        <v>275.01894347040485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3">
      <c r="A25" s="6">
        <v>1987</v>
      </c>
      <c r="B25" s="6">
        <v>346.12925000000001</v>
      </c>
      <c r="C25" s="10">
        <v>1977.9534000000001</v>
      </c>
      <c r="D25" s="10">
        <v>332.37700000000001</v>
      </c>
      <c r="E25" s="2">
        <v>1769</v>
      </c>
      <c r="F25" s="2">
        <v>3</v>
      </c>
      <c r="G25" s="3">
        <f t="shared" si="2"/>
        <v>3.2957746478873228E-3</v>
      </c>
      <c r="H25" s="3">
        <f t="shared" si="2"/>
        <v>4.9535788243136643E-3</v>
      </c>
      <c r="I25" s="3">
        <f t="shared" si="2"/>
        <v>7.2501299915758068E-3</v>
      </c>
      <c r="J25" s="3">
        <f t="shared" si="2"/>
        <v>4.0257350958372764E-3</v>
      </c>
      <c r="K25" s="3">
        <f t="shared" si="2"/>
        <v>3.579127376408431E-4</v>
      </c>
      <c r="L25" s="3">
        <f t="shared" si="1"/>
        <v>275.01988313129726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3">
      <c r="A26" s="6">
        <v>1986</v>
      </c>
      <c r="B26" s="6">
        <v>344.45466670000002</v>
      </c>
      <c r="C26" s="10">
        <v>1978.0383999999999</v>
      </c>
      <c r="D26" s="10">
        <v>332.09399999999999</v>
      </c>
      <c r="E26" s="2">
        <v>1770</v>
      </c>
      <c r="F26" s="2">
        <v>3</v>
      </c>
      <c r="G26" s="3">
        <f t="shared" si="2"/>
        <v>3.4788732394366185E-3</v>
      </c>
      <c r="H26" s="3">
        <f t="shared" si="2"/>
        <v>5.2216415217037591E-3</v>
      </c>
      <c r="I26" s="3">
        <f t="shared" si="2"/>
        <v>7.6035185068320035E-3</v>
      </c>
      <c r="J26" s="3">
        <f t="shared" si="2"/>
        <v>4.1478701821953366E-3</v>
      </c>
      <c r="K26" s="3">
        <f t="shared" si="2"/>
        <v>3.5793011930339053E-4</v>
      </c>
      <c r="L26" s="3">
        <f t="shared" si="1"/>
        <v>275.02080983356944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3">
      <c r="A27" s="6">
        <v>1985</v>
      </c>
      <c r="B27" s="6">
        <v>343.24783330000002</v>
      </c>
      <c r="C27" s="10">
        <v>1978.1233</v>
      </c>
      <c r="D27" s="10">
        <v>332.17500000000001</v>
      </c>
      <c r="E27" s="2">
        <v>1771</v>
      </c>
      <c r="F27" s="2">
        <v>4</v>
      </c>
      <c r="G27" s="3">
        <f t="shared" si="2"/>
        <v>3.6619718309859142E-3</v>
      </c>
      <c r="H27" s="3">
        <f t="shared" si="2"/>
        <v>5.4889667705984068E-3</v>
      </c>
      <c r="I27" s="3">
        <f t="shared" si="2"/>
        <v>7.9521636237847408E-3</v>
      </c>
      <c r="J27" s="3">
        <f t="shared" si="2"/>
        <v>4.2630280750447485E-3</v>
      </c>
      <c r="K27" s="3">
        <f t="shared" si="2"/>
        <v>3.5794066181464232E-4</v>
      </c>
      <c r="L27" s="3">
        <f t="shared" si="1"/>
        <v>275.02172407096225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3">
      <c r="A28" s="6">
        <v>1984</v>
      </c>
      <c r="B28" s="6">
        <v>341.84866670000002</v>
      </c>
      <c r="C28" s="10">
        <v>1978.2</v>
      </c>
      <c r="D28" s="10">
        <v>332.39800000000002</v>
      </c>
      <c r="E28" s="2">
        <v>1772</v>
      </c>
      <c r="F28" s="2">
        <v>4</v>
      </c>
      <c r="G28" s="3">
        <f t="shared" si="2"/>
        <v>3.9061032863849754E-3</v>
      </c>
      <c r="H28" s="3">
        <f t="shared" si="2"/>
        <v>5.8494533133554901E-3</v>
      </c>
      <c r="I28" s="3">
        <f t="shared" si="2"/>
        <v>8.44636375303154E-3</v>
      </c>
      <c r="J28" s="3">
        <f t="shared" si="2"/>
        <v>4.4889782515341549E-3</v>
      </c>
      <c r="K28" s="3">
        <f t="shared" si="2"/>
        <v>4.0489541297845856E-4</v>
      </c>
      <c r="L28" s="3">
        <f t="shared" si="1"/>
        <v>275.02309579401731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3">
      <c r="A29" s="6">
        <v>1983</v>
      </c>
      <c r="B29" s="6">
        <v>340.06866669999999</v>
      </c>
      <c r="C29" s="10">
        <v>1978.2849000000001</v>
      </c>
      <c r="D29" s="10">
        <v>332.47399999999999</v>
      </c>
      <c r="E29" s="2">
        <v>1773</v>
      </c>
      <c r="F29" s="2">
        <v>4</v>
      </c>
      <c r="G29" s="3">
        <f t="shared" si="2"/>
        <v>4.1502347417840361E-3</v>
      </c>
      <c r="H29" s="3">
        <f t="shared" si="2"/>
        <v>6.208948146855099E-3</v>
      </c>
      <c r="I29" s="3">
        <f t="shared" si="2"/>
        <v>8.9339304237661434E-3</v>
      </c>
      <c r="J29" s="3">
        <f t="shared" si="2"/>
        <v>4.7020206047952854E-3</v>
      </c>
      <c r="K29" s="3">
        <f t="shared" si="2"/>
        <v>4.3337490917849062E-4</v>
      </c>
      <c r="L29" s="3">
        <f t="shared" si="1"/>
        <v>275.02442850882636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3">
      <c r="A30" s="6">
        <v>1982</v>
      </c>
      <c r="B30" s="6">
        <v>338.11783329999997</v>
      </c>
      <c r="C30" s="10">
        <v>1978.3670999999999</v>
      </c>
      <c r="D30" s="10">
        <v>332.64600000000002</v>
      </c>
      <c r="E30" s="2">
        <v>1774</v>
      </c>
      <c r="F30" s="2">
        <v>4</v>
      </c>
      <c r="G30" s="3">
        <f t="shared" si="2"/>
        <v>4.3943661971830974E-3</v>
      </c>
      <c r="H30" s="3">
        <f t="shared" si="2"/>
        <v>6.567453999319052E-3</v>
      </c>
      <c r="I30" s="3">
        <f t="shared" si="2"/>
        <v>9.4149526743542433E-3</v>
      </c>
      <c r="J30" s="3">
        <f t="shared" si="2"/>
        <v>4.9028925181888484E-3</v>
      </c>
      <c r="K30" s="3">
        <f t="shared" si="2"/>
        <v>4.5064859679697951E-4</v>
      </c>
      <c r="L30" s="3">
        <f t="shared" si="1"/>
        <v>275.02573031398583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3">
      <c r="A31" s="6">
        <v>1981</v>
      </c>
      <c r="B31" s="6">
        <v>337.63400000000001</v>
      </c>
      <c r="C31" s="10">
        <v>1978.4521</v>
      </c>
      <c r="D31" s="10">
        <v>333.01499999999999</v>
      </c>
      <c r="E31" s="2">
        <v>1775</v>
      </c>
      <c r="F31" s="2">
        <v>4</v>
      </c>
      <c r="G31" s="3">
        <f t="shared" si="2"/>
        <v>4.6384976525821586E-3</v>
      </c>
      <c r="H31" s="3">
        <f t="shared" si="2"/>
        <v>6.9249735914637487E-3</v>
      </c>
      <c r="I31" s="3">
        <f t="shared" si="2"/>
        <v>9.8895183480337476E-3</v>
      </c>
      <c r="J31" s="3">
        <f t="shared" si="2"/>
        <v>5.0922892506823809E-3</v>
      </c>
      <c r="K31" s="3">
        <f t="shared" si="2"/>
        <v>4.6112561794389148E-4</v>
      </c>
      <c r="L31" s="3">
        <f t="shared" si="1"/>
        <v>275.02700640446068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3">
      <c r="A32" s="6">
        <v>1980</v>
      </c>
      <c r="B32" s="6">
        <v>336.58983330000001</v>
      </c>
      <c r="C32" s="10">
        <v>1978.5342000000001</v>
      </c>
      <c r="D32" s="10">
        <v>333.31700000000001</v>
      </c>
      <c r="E32" s="2">
        <v>1776</v>
      </c>
      <c r="F32" s="2">
        <v>4</v>
      </c>
      <c r="G32" s="3">
        <f t="shared" si="2"/>
        <v>4.8826291079812198E-3</v>
      </c>
      <c r="H32" s="3">
        <f t="shared" si="2"/>
        <v>7.2815096365208155E-3</v>
      </c>
      <c r="I32" s="3">
        <f t="shared" si="2"/>
        <v>1.0357714108956525E-2</v>
      </c>
      <c r="J32" s="3">
        <f t="shared" si="2"/>
        <v>5.2708663432843991E-3</v>
      </c>
      <c r="K32" s="3">
        <f t="shared" si="2"/>
        <v>4.6748025249195122E-4</v>
      </c>
      <c r="L32" s="3">
        <f t="shared" si="1"/>
        <v>275.02826019944922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3">
      <c r="A33" s="6">
        <v>1979</v>
      </c>
      <c r="B33" s="6">
        <v>335.2824167</v>
      </c>
      <c r="C33" s="10">
        <v>1978.6192000000001</v>
      </c>
      <c r="D33" s="10">
        <v>333.92599999999999</v>
      </c>
      <c r="E33" s="2">
        <v>1777</v>
      </c>
      <c r="F33" s="2">
        <v>4</v>
      </c>
      <c r="G33" s="3">
        <f t="shared" si="2"/>
        <v>5.126760563380281E-3</v>
      </c>
      <c r="H33" s="3">
        <f t="shared" si="2"/>
        <v>7.6370648402576983E-3</v>
      </c>
      <c r="I33" s="3">
        <f t="shared" si="2"/>
        <v>1.081962545801482E-2</v>
      </c>
      <c r="J33" s="3">
        <f t="shared" si="2"/>
        <v>5.4392418880065269E-3</v>
      </c>
      <c r="K33" s="3">
        <f t="shared" si="2"/>
        <v>4.7133453317661859E-4</v>
      </c>
      <c r="L33" s="3">
        <f t="shared" si="1"/>
        <v>275.02949402728285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3">
      <c r="A34" s="6">
        <v>1978</v>
      </c>
      <c r="B34" s="6">
        <v>333.49275</v>
      </c>
      <c r="C34" s="10">
        <v>1978.7040999999999</v>
      </c>
      <c r="D34" s="10">
        <v>334.97699999999998</v>
      </c>
      <c r="E34" s="2">
        <v>1778</v>
      </c>
      <c r="F34" s="2">
        <v>4</v>
      </c>
      <c r="G34" s="3">
        <f t="shared" si="2"/>
        <v>5.3708920187793422E-3</v>
      </c>
      <c r="H34" s="3">
        <f t="shared" si="2"/>
        <v>7.9916419009981952E-3</v>
      </c>
      <c r="I34" s="3">
        <f t="shared" si="2"/>
        <v>1.1275336748455243E-2</v>
      </c>
      <c r="J34" s="3">
        <f t="shared" si="2"/>
        <v>5.5979986672069571E-3</v>
      </c>
      <c r="K34" s="3">
        <f t="shared" si="2"/>
        <v>4.7367227258300756E-4</v>
      </c>
      <c r="L34" s="3">
        <f t="shared" si="1"/>
        <v>275.03070954160802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3">
      <c r="A35" s="6">
        <v>1977</v>
      </c>
      <c r="B35" s="6">
        <v>331.73058329999998</v>
      </c>
      <c r="C35" s="10">
        <v>1978.7863</v>
      </c>
      <c r="D35" s="10">
        <v>335.33300000000003</v>
      </c>
      <c r="E35" s="2">
        <v>1779</v>
      </c>
      <c r="F35" s="2">
        <v>4</v>
      </c>
      <c r="G35" s="3">
        <f t="shared" si="2"/>
        <v>5.6150234741784034E-3</v>
      </c>
      <c r="H35" s="3">
        <f t="shared" si="2"/>
        <v>8.3452435096429359E-3</v>
      </c>
      <c r="I35" s="3">
        <f t="shared" si="2"/>
        <v>1.1724931201283172E-2</v>
      </c>
      <c r="J35" s="3">
        <f t="shared" si="2"/>
        <v>5.7476861707199409E-3</v>
      </c>
      <c r="K35" s="3">
        <f t="shared" si="2"/>
        <v>4.7509018320740086E-4</v>
      </c>
      <c r="L35" s="3">
        <f t="shared" si="1"/>
        <v>275.03190797453902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3">
      <c r="A36" s="6">
        <v>1973</v>
      </c>
      <c r="B36" s="6">
        <v>329.19694499999997</v>
      </c>
      <c r="C36" s="10">
        <v>1978.8712</v>
      </c>
      <c r="D36" s="10">
        <v>334.82600000000002</v>
      </c>
      <c r="E36" s="2">
        <v>1780</v>
      </c>
      <c r="F36" s="2">
        <v>4</v>
      </c>
      <c r="G36" s="3">
        <f t="shared" si="2"/>
        <v>5.8591549295774646E-3</v>
      </c>
      <c r="H36" s="3">
        <f t="shared" si="2"/>
        <v>8.6978723496898003E-3</v>
      </c>
      <c r="I36" s="3">
        <f t="shared" si="2"/>
        <v>1.2168490920460398E-2</v>
      </c>
      <c r="J36" s="3">
        <f t="shared" si="2"/>
        <v>5.8888224977530152E-3</v>
      </c>
      <c r="K36" s="3">
        <f t="shared" si="2"/>
        <v>4.7595018947382768E-4</v>
      </c>
      <c r="L36" s="3">
        <f t="shared" si="1"/>
        <v>275.03309029088695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3">
      <c r="A37" s="6">
        <v>1970</v>
      </c>
      <c r="B37" s="6">
        <v>323.16888333333333</v>
      </c>
      <c r="C37" s="10">
        <v>1978.9534000000001</v>
      </c>
      <c r="D37" s="10">
        <v>334.53100000000001</v>
      </c>
      <c r="E37" s="2">
        <v>1781</v>
      </c>
      <c r="F37" s="2">
        <v>5</v>
      </c>
      <c r="G37" s="3">
        <f t="shared" si="2"/>
        <v>6.1032863849765258E-3</v>
      </c>
      <c r="H37" s="3">
        <f t="shared" si="2"/>
        <v>9.0495310972542875E-3</v>
      </c>
      <c r="I37" s="3">
        <f t="shared" si="2"/>
        <v>1.2606096907898767E-2</v>
      </c>
      <c r="J37" s="3">
        <f t="shared" si="2"/>
        <v>6.02189615013482E-3</v>
      </c>
      <c r="K37" s="3">
        <f t="shared" si="2"/>
        <v>4.7647180964196053E-4</v>
      </c>
      <c r="L37" s="3">
        <f t="shared" si="1"/>
        <v>275.03425728234993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3">
      <c r="A38" s="6">
        <v>1969</v>
      </c>
      <c r="B38" s="6">
        <v>323.733</v>
      </c>
      <c r="C38" s="10">
        <v>1979.0383999999999</v>
      </c>
      <c r="D38" s="10">
        <v>334.49799999999999</v>
      </c>
      <c r="E38" s="2">
        <v>1782</v>
      </c>
      <c r="F38" s="2">
        <v>5</v>
      </c>
      <c r="G38" s="3">
        <f t="shared" si="2"/>
        <v>6.4084507042253521E-3</v>
      </c>
      <c r="H38" s="3">
        <f t="shared" si="2"/>
        <v>9.494119134704845E-3</v>
      </c>
      <c r="I38" s="3">
        <f t="shared" si="2"/>
        <v>1.3188063820036617E-2</v>
      </c>
      <c r="J38" s="3">
        <f t="shared" si="2"/>
        <v>6.2647386151390826E-3</v>
      </c>
      <c r="K38" s="3">
        <f t="shared" si="2"/>
        <v>5.237365450741693E-4</v>
      </c>
      <c r="L38" s="3">
        <f t="shared" si="1"/>
        <v>275.03587910881919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3">
      <c r="A39" s="6">
        <v>1966</v>
      </c>
      <c r="B39" s="6">
        <v>318.75549999999998</v>
      </c>
      <c r="C39" s="10">
        <v>1979.1233</v>
      </c>
      <c r="D39" s="10">
        <v>334.58499999999998</v>
      </c>
      <c r="E39" s="2">
        <v>1783</v>
      </c>
      <c r="F39" s="2">
        <v>5</v>
      </c>
      <c r="G39" s="3">
        <f t="shared" ref="G39:K54" si="3">G38*(1-G$5)+G$4*$F38*$L$4/1000</f>
        <v>6.7136150234741784E-3</v>
      </c>
      <c r="H39" s="3">
        <f t="shared" si="3"/>
        <v>9.9374840971714375E-3</v>
      </c>
      <c r="I39" s="3">
        <f t="shared" si="3"/>
        <v>1.3762219213846818E-2</v>
      </c>
      <c r="J39" s="3">
        <f t="shared" si="3"/>
        <v>6.4937082535791186E-3</v>
      </c>
      <c r="K39" s="3">
        <f t="shared" si="3"/>
        <v>5.5240405623700989E-4</v>
      </c>
      <c r="L39" s="3">
        <f t="shared" si="1"/>
        <v>275.03745943064433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3">
      <c r="A40" s="6">
        <v>1966</v>
      </c>
      <c r="B40" s="6">
        <v>319.45234999999997</v>
      </c>
      <c r="C40" s="10">
        <v>1979.2</v>
      </c>
      <c r="D40" s="10">
        <v>334.76299999999998</v>
      </c>
      <c r="E40" s="2">
        <v>1784</v>
      </c>
      <c r="F40" s="2">
        <v>5</v>
      </c>
      <c r="G40" s="3">
        <f t="shared" si="3"/>
        <v>7.0187793427230047E-3</v>
      </c>
      <c r="H40" s="3">
        <f t="shared" si="3"/>
        <v>1.0379629349369916E-2</v>
      </c>
      <c r="I40" s="3">
        <f t="shared" si="3"/>
        <v>1.4328667940339473E-2</v>
      </c>
      <c r="J40" s="3">
        <f t="shared" si="3"/>
        <v>6.7095975764223893E-3</v>
      </c>
      <c r="K40" s="3">
        <f t="shared" si="3"/>
        <v>5.6979178069492694E-4</v>
      </c>
      <c r="L40" s="3">
        <f t="shared" si="1"/>
        <v>275.03900646598953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3">
      <c r="A41" s="6">
        <v>1964</v>
      </c>
      <c r="B41" s="6">
        <v>318.15819999999997</v>
      </c>
      <c r="C41" s="10">
        <v>1979.2849000000001</v>
      </c>
      <c r="D41" s="10">
        <v>334.70299999999997</v>
      </c>
      <c r="E41" s="2">
        <v>1785</v>
      </c>
      <c r="F41" s="2">
        <v>5</v>
      </c>
      <c r="G41" s="3">
        <f t="shared" si="3"/>
        <v>7.3239436619718309E-3</v>
      </c>
      <c r="H41" s="3">
        <f t="shared" si="3"/>
        <v>1.0820558246759697E-2</v>
      </c>
      <c r="I41" s="3">
        <f t="shared" si="3"/>
        <v>1.4887513443149848E-2</v>
      </c>
      <c r="J41" s="3">
        <f t="shared" si="3"/>
        <v>6.9131538209763243E-3</v>
      </c>
      <c r="K41" s="3">
        <f t="shared" si="3"/>
        <v>5.8033796868128882E-4</v>
      </c>
      <c r="L41" s="3">
        <f t="shared" si="1"/>
        <v>275.04052550714152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3">
      <c r="A42" s="6">
        <v>1964</v>
      </c>
      <c r="B42" s="6">
        <v>318.96725500000002</v>
      </c>
      <c r="C42" s="10">
        <v>1979.3670999999999</v>
      </c>
      <c r="D42" s="10">
        <v>334.62599999999998</v>
      </c>
      <c r="E42" s="2">
        <v>1786</v>
      </c>
      <c r="F42" s="2">
        <v>5</v>
      </c>
      <c r="G42" s="3">
        <f t="shared" si="3"/>
        <v>7.6291079812206572E-3</v>
      </c>
      <c r="H42" s="3">
        <f t="shared" si="3"/>
        <v>1.1260274135569225E-2</v>
      </c>
      <c r="I42" s="3">
        <f t="shared" si="3"/>
        <v>1.5438857777429026E-2</v>
      </c>
      <c r="J42" s="3">
        <f t="shared" si="3"/>
        <v>7.1050815372301849E-3</v>
      </c>
      <c r="K42" s="3">
        <f t="shared" si="3"/>
        <v>5.867345550381103E-4</v>
      </c>
      <c r="L42" s="3">
        <f t="shared" si="1"/>
        <v>275.04202005598648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3">
      <c r="A43" s="6">
        <v>1963</v>
      </c>
      <c r="B43" s="6">
        <v>317.0083975</v>
      </c>
      <c r="C43" s="10">
        <v>1979.4521</v>
      </c>
      <c r="D43" s="10">
        <v>334.88900000000001</v>
      </c>
      <c r="E43" s="2">
        <v>1787</v>
      </c>
      <c r="F43" s="2">
        <v>5</v>
      </c>
      <c r="G43" s="3">
        <f t="shared" si="3"/>
        <v>7.9342723004694835E-3</v>
      </c>
      <c r="H43" s="3">
        <f t="shared" si="3"/>
        <v>1.1698780352821375E-2</v>
      </c>
      <c r="I43" s="3">
        <f t="shared" si="3"/>
        <v>1.5982801628480994E-2</v>
      </c>
      <c r="J43" s="3">
        <f t="shared" si="3"/>
        <v>7.2860450264473492E-3</v>
      </c>
      <c r="K43" s="3">
        <f t="shared" si="3"/>
        <v>5.9061428078102207E-4</v>
      </c>
      <c r="L43" s="3">
        <f t="shared" si="1"/>
        <v>275.043492513589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3">
      <c r="A44" s="6">
        <v>1963</v>
      </c>
      <c r="B44" s="6">
        <v>317.013375</v>
      </c>
      <c r="C44" s="10">
        <v>1979.5342000000001</v>
      </c>
      <c r="D44" s="10">
        <v>335.452</v>
      </c>
      <c r="E44" s="2">
        <v>1788</v>
      </c>
      <c r="F44" s="2">
        <v>5</v>
      </c>
      <c r="G44" s="3">
        <f t="shared" si="3"/>
        <v>8.2394366197183107E-3</v>
      </c>
      <c r="H44" s="3">
        <f t="shared" si="3"/>
        <v>1.2136080226358769E-2</v>
      </c>
      <c r="I44" s="3">
        <f t="shared" si="3"/>
        <v>1.6519444330149582E-2</v>
      </c>
      <c r="J44" s="3">
        <f t="shared" si="3"/>
        <v>7.4566706404484845E-3</v>
      </c>
      <c r="K44" s="3">
        <f t="shared" si="3"/>
        <v>5.9296745339537443E-4</v>
      </c>
      <c r="L44" s="3">
        <f t="shared" si="1"/>
        <v>275.04494459927008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3">
      <c r="A45" s="6">
        <v>1963</v>
      </c>
      <c r="B45" s="6">
        <v>318.70572499999997</v>
      </c>
      <c r="C45" s="10">
        <v>1979.6192000000001</v>
      </c>
      <c r="D45" s="10">
        <v>335.93599999999998</v>
      </c>
      <c r="E45" s="2">
        <v>1789</v>
      </c>
      <c r="F45" s="2">
        <v>5</v>
      </c>
      <c r="G45" s="3">
        <f t="shared" si="3"/>
        <v>8.5446009389671361E-3</v>
      </c>
      <c r="H45" s="3">
        <f t="shared" si="3"/>
        <v>1.2572177074869035E-2</v>
      </c>
      <c r="I45" s="3">
        <f t="shared" si="3"/>
        <v>1.7048883882958582E-2</v>
      </c>
      <c r="J45" s="3">
        <f t="shared" si="3"/>
        <v>7.6175489495439027E-3</v>
      </c>
      <c r="K45" s="3">
        <f t="shared" si="3"/>
        <v>5.9439472473357528E-4</v>
      </c>
      <c r="L45" s="3">
        <f t="shared" si="1"/>
        <v>275.04637760557108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">
      <c r="A46" s="6">
        <v>1963</v>
      </c>
      <c r="B46" s="6">
        <v>319.3528</v>
      </c>
      <c r="C46" s="10">
        <v>1979.7040999999999</v>
      </c>
      <c r="D46" s="10">
        <v>335.98099999999999</v>
      </c>
      <c r="E46" s="2">
        <v>1790</v>
      </c>
      <c r="F46" s="2">
        <v>5</v>
      </c>
      <c r="G46" s="3">
        <f t="shared" si="3"/>
        <v>8.8497652582159615E-3</v>
      </c>
      <c r="H46" s="3">
        <f t="shared" si="3"/>
        <v>1.3007074207909993E-2</v>
      </c>
      <c r="I46" s="3">
        <f t="shared" si="3"/>
        <v>1.7571216972008405E-2</v>
      </c>
      <c r="J46" s="3">
        <f t="shared" si="3"/>
        <v>7.7692367866187568E-3</v>
      </c>
      <c r="K46" s="3">
        <f t="shared" si="3"/>
        <v>5.9526040855992321E-4</v>
      </c>
      <c r="L46" s="3">
        <f t="shared" si="1"/>
        <v>275.04779255363331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">
      <c r="A47" s="6">
        <v>1959</v>
      </c>
      <c r="B47" s="6">
        <v>316.26945000000001</v>
      </c>
      <c r="C47" s="10">
        <v>1979.7863</v>
      </c>
      <c r="D47" s="10">
        <v>335.97899999999998</v>
      </c>
      <c r="E47" s="2">
        <v>1791</v>
      </c>
      <c r="F47" s="2">
        <v>6</v>
      </c>
      <c r="G47" s="3">
        <f t="shared" si="3"/>
        <v>9.1549295774647869E-3</v>
      </c>
      <c r="H47" s="3">
        <f t="shared" si="3"/>
        <v>1.3440774925934771E-2</v>
      </c>
      <c r="I47" s="3">
        <f t="shared" si="3"/>
        <v>1.8086538984632489E-2</v>
      </c>
      <c r="J47" s="3">
        <f t="shared" si="3"/>
        <v>7.91225917444607E-3</v>
      </c>
      <c r="K47" s="3">
        <f t="shared" si="3"/>
        <v>5.9578547234222061E-4</v>
      </c>
      <c r="L47" s="3">
        <f t="shared" si="1"/>
        <v>275.04919028813481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">
      <c r="A48" s="7">
        <v>1958</v>
      </c>
      <c r="B48" s="7">
        <v>314.37799999999999</v>
      </c>
      <c r="C48" s="10">
        <v>1979.8712</v>
      </c>
      <c r="D48" s="10">
        <v>335.971</v>
      </c>
      <c r="E48" s="2">
        <v>1792</v>
      </c>
      <c r="F48" s="2">
        <v>6</v>
      </c>
      <c r="G48" s="3">
        <f t="shared" si="3"/>
        <v>9.5211267605633792E-3</v>
      </c>
      <c r="H48" s="3">
        <f t="shared" si="3"/>
        <v>1.396717923393187E-2</v>
      </c>
      <c r="I48" s="3">
        <f t="shared" si="3"/>
        <v>1.8745178769600777E-2</v>
      </c>
      <c r="J48" s="3">
        <f t="shared" si="3"/>
        <v>8.1644820349172191E-3</v>
      </c>
      <c r="K48" s="3">
        <f t="shared" si="3"/>
        <v>6.4305229643200055E-4</v>
      </c>
      <c r="L48" s="3">
        <f t="shared" si="1"/>
        <v>275.05104101909546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">
      <c r="A49" s="7">
        <v>1957</v>
      </c>
      <c r="B49" s="7">
        <v>314.03953000000001</v>
      </c>
      <c r="C49" s="10">
        <v>1979.9534000000001</v>
      </c>
      <c r="D49" s="10">
        <v>335.733</v>
      </c>
      <c r="E49" s="2">
        <v>1793</v>
      </c>
      <c r="F49" s="2">
        <v>6</v>
      </c>
      <c r="G49" s="3">
        <f t="shared" si="3"/>
        <v>9.8873239436619714E-3</v>
      </c>
      <c r="H49" s="3">
        <f t="shared" si="3"/>
        <v>1.4492135387938469E-2</v>
      </c>
      <c r="I49" s="3">
        <f t="shared" si="3"/>
        <v>1.9394977885719526E-2</v>
      </c>
      <c r="J49" s="3">
        <f t="shared" si="3"/>
        <v>8.4022961963217211E-3</v>
      </c>
      <c r="K49" s="3">
        <f t="shared" si="3"/>
        <v>6.7172107442969571E-4</v>
      </c>
      <c r="L49" s="3">
        <f t="shared" si="1"/>
        <v>275.05284845448807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">
      <c r="A50" s="6">
        <v>1955</v>
      </c>
      <c r="B50" s="6">
        <v>313.48795499999994</v>
      </c>
      <c r="C50" s="10">
        <v>1980.0382999999999</v>
      </c>
      <c r="D50" s="10">
        <v>335.678</v>
      </c>
      <c r="E50" s="2">
        <v>1794</v>
      </c>
      <c r="F50" s="2">
        <v>6</v>
      </c>
      <c r="G50" s="3">
        <f t="shared" si="3"/>
        <v>1.0253521126760564E-2</v>
      </c>
      <c r="H50" s="3">
        <f t="shared" si="3"/>
        <v>1.5015647371869497E-2</v>
      </c>
      <c r="I50" s="3">
        <f t="shared" si="3"/>
        <v>2.0036054997891E-2</v>
      </c>
      <c r="J50" s="3">
        <f t="shared" si="3"/>
        <v>8.6265247823383955E-3</v>
      </c>
      <c r="K50" s="3">
        <f t="shared" si="3"/>
        <v>6.8910956726179269E-4</v>
      </c>
      <c r="L50" s="3">
        <f t="shared" si="1"/>
        <v>275.05462085784615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">
      <c r="A51" s="6">
        <v>1955</v>
      </c>
      <c r="B51" s="6">
        <v>313.79655999999994</v>
      </c>
      <c r="C51" s="10">
        <v>1980.123</v>
      </c>
      <c r="D51" s="10">
        <v>335.77800000000002</v>
      </c>
      <c r="E51" s="2">
        <v>1795</v>
      </c>
      <c r="F51" s="2">
        <v>6</v>
      </c>
      <c r="G51" s="3">
        <f t="shared" si="3"/>
        <v>1.0619718309859156E-2</v>
      </c>
      <c r="H51" s="3">
        <f t="shared" si="3"/>
        <v>1.5537719158680009E-2</v>
      </c>
      <c r="I51" s="3">
        <f t="shared" si="3"/>
        <v>2.0668527178224053E-2</v>
      </c>
      <c r="J51" s="3">
        <f t="shared" si="3"/>
        <v>8.8379438941780693E-3</v>
      </c>
      <c r="K51" s="3">
        <f t="shared" si="3"/>
        <v>6.9965622129065301E-4</v>
      </c>
      <c r="L51" s="3">
        <f t="shared" si="1"/>
        <v>275.05636356476225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">
      <c r="A52" s="6">
        <v>1954</v>
      </c>
      <c r="B52" s="6">
        <v>310.99059999999997</v>
      </c>
      <c r="C52" s="10">
        <v>1980.2021999999999</v>
      </c>
      <c r="D52" s="10">
        <v>335.89800000000002</v>
      </c>
      <c r="E52" s="2">
        <v>1796</v>
      </c>
      <c r="F52" s="2">
        <v>6</v>
      </c>
      <c r="G52" s="3">
        <f t="shared" si="3"/>
        <v>1.0985915492957748E-2</v>
      </c>
      <c r="H52" s="3">
        <f t="shared" si="3"/>
        <v>1.6058354710395347E-2</v>
      </c>
      <c r="I52" s="3">
        <f t="shared" si="3"/>
        <v>2.1292509927413588E-2</v>
      </c>
      <c r="J52" s="3">
        <f t="shared" si="3"/>
        <v>9.0372852968293484E-3</v>
      </c>
      <c r="K52" s="3">
        <f t="shared" si="3"/>
        <v>7.0605309031653843E-4</v>
      </c>
      <c r="L52" s="3">
        <f t="shared" si="1"/>
        <v>275.05808011851792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3" spans="1:38" x14ac:dyDescent="0.3">
      <c r="A53" s="6">
        <v>1954</v>
      </c>
      <c r="B53" s="6">
        <v>311.88655</v>
      </c>
      <c r="C53" s="10">
        <v>1980.2869000000001</v>
      </c>
      <c r="D53" s="10">
        <v>336.05700000000002</v>
      </c>
      <c r="E53" s="2">
        <v>1797</v>
      </c>
      <c r="F53" s="2">
        <v>7</v>
      </c>
      <c r="G53" s="3">
        <f t="shared" si="3"/>
        <v>1.135211267605634E-2</v>
      </c>
      <c r="H53" s="3">
        <f t="shared" si="3"/>
        <v>1.65775579781412E-2</v>
      </c>
      <c r="I53" s="3">
        <f t="shared" si="3"/>
        <v>2.1908117195833049E-2</v>
      </c>
      <c r="J53" s="3">
        <f t="shared" si="3"/>
        <v>9.2252389518476009E-3</v>
      </c>
      <c r="K53" s="3">
        <f t="shared" si="3"/>
        <v>7.0993298750690408E-4</v>
      </c>
      <c r="L53" s="3">
        <f t="shared" si="1"/>
        <v>275.05977295978937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</row>
    <row r="54" spans="1:38" x14ac:dyDescent="0.3">
      <c r="A54" s="6">
        <v>1954</v>
      </c>
      <c r="B54" s="6">
        <v>312.68294999999995</v>
      </c>
      <c r="C54" s="10">
        <v>1980.3688999999999</v>
      </c>
      <c r="D54" s="10">
        <v>336.185</v>
      </c>
      <c r="E54" s="2">
        <v>1798</v>
      </c>
      <c r="F54" s="2">
        <v>7</v>
      </c>
      <c r="G54" s="3">
        <f t="shared" si="3"/>
        <v>1.1779342723004698E-2</v>
      </c>
      <c r="H54" s="3">
        <f t="shared" si="3"/>
        <v>1.7189229615788611E-2</v>
      </c>
      <c r="I54" s="3">
        <f t="shared" si="3"/>
        <v>2.2665696146127821E-2</v>
      </c>
      <c r="J54" s="3">
        <f t="shared" si="3"/>
        <v>9.519826297472455E-3</v>
      </c>
      <c r="K54" s="3">
        <f t="shared" si="3"/>
        <v>7.5923462091690547E-4</v>
      </c>
      <c r="L54" s="3">
        <f t="shared" si="1"/>
        <v>275.0619133294033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</row>
    <row r="55" spans="1:38" x14ac:dyDescent="0.3">
      <c r="A55" s="6">
        <v>1954</v>
      </c>
      <c r="B55" s="6">
        <v>311.67614499999996</v>
      </c>
      <c r="C55" s="10">
        <v>1980.4536000000001</v>
      </c>
      <c r="D55" s="10">
        <v>336.53199999999998</v>
      </c>
      <c r="E55" s="2">
        <v>1799</v>
      </c>
      <c r="F55" s="2">
        <v>7</v>
      </c>
      <c r="G55" s="3">
        <f t="shared" ref="G55:K70" si="4">G54*(1-G$5)+G$4*$F54*$L$4/1000</f>
        <v>1.2206572769953055E-2</v>
      </c>
      <c r="H55" s="3">
        <f t="shared" si="4"/>
        <v>1.7799218526472208E-2</v>
      </c>
      <c r="I55" s="3">
        <f t="shared" si="4"/>
        <v>2.3413106405159496E-2</v>
      </c>
      <c r="J55" s="3">
        <f t="shared" si="4"/>
        <v>9.797584794181623E-3</v>
      </c>
      <c r="K55" s="3">
        <f t="shared" si="4"/>
        <v>7.8913757315398399E-4</v>
      </c>
      <c r="L55" s="3">
        <f t="shared" si="1"/>
        <v>275.06400562006894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</row>
    <row r="56" spans="1:38" x14ac:dyDescent="0.3">
      <c r="A56" s="7">
        <v>1953</v>
      </c>
      <c r="B56" s="7">
        <v>312.05848500000002</v>
      </c>
      <c r="C56" s="10">
        <v>1980.5355</v>
      </c>
      <c r="D56" s="10">
        <v>336.93</v>
      </c>
      <c r="E56" s="2">
        <v>1800</v>
      </c>
      <c r="F56" s="2">
        <v>8</v>
      </c>
      <c r="G56" s="3">
        <f t="shared" si="4"/>
        <v>1.2633802816901412E-2</v>
      </c>
      <c r="H56" s="3">
        <f t="shared" si="4"/>
        <v>1.8407529339424182E-2</v>
      </c>
      <c r="I56" s="3">
        <f t="shared" si="4"/>
        <v>2.4150484463365096E-2</v>
      </c>
      <c r="J56" s="3">
        <f t="shared" si="4"/>
        <v>1.00594758212062E-2</v>
      </c>
      <c r="K56" s="3">
        <f t="shared" si="4"/>
        <v>8.0727463050169466E-4</v>
      </c>
      <c r="L56" s="3">
        <f t="shared" si="1"/>
        <v>275.06605856707142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</row>
    <row r="57" spans="1:38" x14ac:dyDescent="0.3">
      <c r="A57" s="6">
        <v>1950</v>
      </c>
      <c r="B57" s="6">
        <v>312.55218499999995</v>
      </c>
      <c r="C57" s="10">
        <v>1980.6202000000001</v>
      </c>
      <c r="D57" s="10">
        <v>337.096</v>
      </c>
      <c r="E57" s="2">
        <v>1801</v>
      </c>
      <c r="F57" s="2">
        <v>8</v>
      </c>
      <c r="G57" s="3">
        <f t="shared" si="4"/>
        <v>1.3122065727699535E-2</v>
      </c>
      <c r="H57" s="3">
        <f t="shared" si="4"/>
        <v>1.9108063384756589E-2</v>
      </c>
      <c r="I57" s="3">
        <f t="shared" si="4"/>
        <v>2.5028199720906967E-2</v>
      </c>
      <c r="J57" s="3">
        <f t="shared" si="4"/>
        <v>1.0423776729223025E-2</v>
      </c>
      <c r="K57" s="3">
        <f t="shared" si="4"/>
        <v>8.6522366866755918E-4</v>
      </c>
      <c r="L57" s="3">
        <f t="shared" si="1"/>
        <v>275.06854732923125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</row>
    <row r="58" spans="1:38" x14ac:dyDescent="0.3">
      <c r="A58" s="7">
        <v>1949</v>
      </c>
      <c r="B58" s="7">
        <v>311.15258</v>
      </c>
      <c r="C58" s="10">
        <v>1980.7049</v>
      </c>
      <c r="D58" s="10">
        <v>337.19</v>
      </c>
      <c r="E58" s="2">
        <v>1802</v>
      </c>
      <c r="F58" s="2">
        <v>10</v>
      </c>
      <c r="G58" s="3">
        <f t="shared" si="4"/>
        <v>1.3610328638497657E-2</v>
      </c>
      <c r="H58" s="3">
        <f t="shared" si="4"/>
        <v>1.9806670239984704E-2</v>
      </c>
      <c r="I58" s="3">
        <f t="shared" si="4"/>
        <v>2.5894133743678018E-2</v>
      </c>
      <c r="J58" s="3">
        <f t="shared" si="4"/>
        <v>1.0767266271674033E-2</v>
      </c>
      <c r="K58" s="3">
        <f t="shared" si="4"/>
        <v>9.0037153701601354E-4</v>
      </c>
      <c r="L58" s="3">
        <f t="shared" si="1"/>
        <v>275.07097877043083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</row>
    <row r="59" spans="1:38" x14ac:dyDescent="0.3">
      <c r="A59" s="6">
        <v>1948</v>
      </c>
      <c r="B59" s="6">
        <v>310.47158999999999</v>
      </c>
      <c r="C59" s="10">
        <v>1980.7869000000001</v>
      </c>
      <c r="D59" s="10">
        <v>337.11599999999999</v>
      </c>
      <c r="E59" s="2">
        <v>1803</v>
      </c>
      <c r="F59" s="2">
        <v>9</v>
      </c>
      <c r="G59" s="3">
        <f t="shared" si="4"/>
        <v>1.422065727699531E-2</v>
      </c>
      <c r="H59" s="3">
        <f t="shared" si="4"/>
        <v>2.0691148634096171E-2</v>
      </c>
      <c r="I59" s="3">
        <f t="shared" si="4"/>
        <v>2.7048914150235474E-2</v>
      </c>
      <c r="J59" s="3">
        <f t="shared" si="4"/>
        <v>1.1325875120483647E-2</v>
      </c>
      <c r="K59" s="3">
        <f t="shared" si="4"/>
        <v>1.0155865104079179E-3</v>
      </c>
      <c r="L59" s="3">
        <f t="shared" si="1"/>
        <v>275.07430218169225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</row>
    <row r="60" spans="1:38" x14ac:dyDescent="0.3">
      <c r="A60" s="6">
        <v>1947</v>
      </c>
      <c r="B60" s="6">
        <v>309.98379499999999</v>
      </c>
      <c r="C60" s="10">
        <v>1980.8715999999999</v>
      </c>
      <c r="D60" s="10">
        <v>336.93799999999999</v>
      </c>
      <c r="E60" s="2">
        <v>1804</v>
      </c>
      <c r="F60" s="2">
        <v>9</v>
      </c>
      <c r="G60" s="3">
        <f t="shared" si="4"/>
        <v>1.4769953051643197E-2</v>
      </c>
      <c r="H60" s="3">
        <f t="shared" si="4"/>
        <v>2.1479297088084996E-2</v>
      </c>
      <c r="I60" s="3">
        <f t="shared" si="4"/>
        <v>2.8037959641163793E-2</v>
      </c>
      <c r="J60" s="3">
        <f t="shared" si="4"/>
        <v>1.1735201509927141E-2</v>
      </c>
      <c r="K60" s="3">
        <f t="shared" si="4"/>
        <v>1.0385195674205714E-3</v>
      </c>
      <c r="L60" s="3">
        <f t="shared" si="1"/>
        <v>275.07706093085824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</row>
    <row r="61" spans="1:38" x14ac:dyDescent="0.3">
      <c r="A61" s="6">
        <v>1947</v>
      </c>
      <c r="B61" s="6">
        <v>311.45713499999999</v>
      </c>
      <c r="C61" s="10">
        <v>1980.9536000000001</v>
      </c>
      <c r="D61" s="10">
        <v>336.916</v>
      </c>
      <c r="E61" s="2">
        <v>1805</v>
      </c>
      <c r="F61" s="2">
        <v>9</v>
      </c>
      <c r="G61" s="3">
        <f t="shared" si="4"/>
        <v>1.5319248826291085E-2</v>
      </c>
      <c r="H61" s="3">
        <f t="shared" si="4"/>
        <v>2.2265277322111691E-2</v>
      </c>
      <c r="I61" s="3">
        <f t="shared" si="4"/>
        <v>2.9013729554360587E-2</v>
      </c>
      <c r="J61" s="3">
        <f t="shared" si="4"/>
        <v>1.2121144369604493E-2</v>
      </c>
      <c r="K61" s="3">
        <f t="shared" si="4"/>
        <v>1.0524291696196834E-3</v>
      </c>
      <c r="L61" s="3">
        <f t="shared" si="1"/>
        <v>275.07977182924196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</row>
    <row r="62" spans="1:38" x14ac:dyDescent="0.3">
      <c r="A62" s="6">
        <v>1946</v>
      </c>
      <c r="B62" s="6">
        <v>311.45713499999999</v>
      </c>
      <c r="C62" s="10">
        <v>1981.0383999999999</v>
      </c>
      <c r="D62" s="10">
        <v>337.089</v>
      </c>
      <c r="E62" s="2">
        <v>1806</v>
      </c>
      <c r="F62" s="2">
        <v>10</v>
      </c>
      <c r="G62" s="3">
        <f t="shared" si="4"/>
        <v>1.5868544600938971E-2</v>
      </c>
      <c r="H62" s="3">
        <f t="shared" si="4"/>
        <v>2.3049095301014202E-2</v>
      </c>
      <c r="I62" s="3">
        <f t="shared" si="4"/>
        <v>2.997640208280658E-2</v>
      </c>
      <c r="J62" s="3">
        <f t="shared" si="4"/>
        <v>1.248503952705682E-2</v>
      </c>
      <c r="K62" s="3">
        <f t="shared" si="4"/>
        <v>1.0608657698178512E-3</v>
      </c>
      <c r="L62" s="3">
        <f t="shared" si="1"/>
        <v>275.08243994728161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</row>
    <row r="63" spans="1:38" x14ac:dyDescent="0.3">
      <c r="A63" s="7">
        <v>1945</v>
      </c>
      <c r="B63" s="7">
        <v>309.57969000000003</v>
      </c>
      <c r="C63" s="10">
        <v>1981.1233</v>
      </c>
      <c r="D63" s="10">
        <v>337.23</v>
      </c>
      <c r="E63" s="2">
        <v>1807</v>
      </c>
      <c r="F63" s="2">
        <v>10</v>
      </c>
      <c r="G63" s="3">
        <f t="shared" si="4"/>
        <v>1.6478873239436621E-2</v>
      </c>
      <c r="H63" s="3">
        <f t="shared" si="4"/>
        <v>2.3924653686836047E-2</v>
      </c>
      <c r="I63" s="3">
        <f t="shared" si="4"/>
        <v>3.1076387769450604E-2</v>
      </c>
      <c r="J63" s="3">
        <f t="shared" si="4"/>
        <v>1.2945517390216238E-2</v>
      </c>
      <c r="K63" s="3">
        <f t="shared" si="4"/>
        <v>1.1129311833092894E-3</v>
      </c>
      <c r="L63" s="3">
        <f t="shared" si="1"/>
        <v>275.08553836326922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</row>
    <row r="64" spans="1:38" x14ac:dyDescent="0.3">
      <c r="A64" s="6">
        <v>1945</v>
      </c>
      <c r="B64" s="6">
        <v>309.74622499999998</v>
      </c>
      <c r="C64" s="10">
        <v>1981.2</v>
      </c>
      <c r="D64" s="10">
        <v>337.226</v>
      </c>
      <c r="E64" s="2">
        <v>1808</v>
      </c>
      <c r="F64" s="2">
        <v>10</v>
      </c>
      <c r="G64" s="3">
        <f t="shared" si="4"/>
        <v>1.7089201877934272E-2</v>
      </c>
      <c r="H64" s="3">
        <f t="shared" si="4"/>
        <v>2.4797803385359782E-2</v>
      </c>
      <c r="I64" s="3">
        <f t="shared" si="4"/>
        <v>3.2161608770728232E-2</v>
      </c>
      <c r="J64" s="3">
        <f t="shared" si="4"/>
        <v>1.3379689600728934E-2</v>
      </c>
      <c r="K64" s="3">
        <f t="shared" si="4"/>
        <v>1.1445104529024626E-3</v>
      </c>
      <c r="L64" s="3">
        <f t="shared" si="1"/>
        <v>275.08857281408763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</row>
    <row r="65" spans="1:38" x14ac:dyDescent="0.3">
      <c r="A65" s="6">
        <v>1944</v>
      </c>
      <c r="B65" s="6">
        <v>311.28789999999998</v>
      </c>
      <c r="C65" s="10">
        <v>1981.2849000000001</v>
      </c>
      <c r="D65" s="10">
        <v>337.17399999999998</v>
      </c>
      <c r="E65" s="2">
        <v>1809</v>
      </c>
      <c r="F65" s="2">
        <v>10</v>
      </c>
      <c r="G65" s="3">
        <f t="shared" si="4"/>
        <v>1.7699530516431923E-2</v>
      </c>
      <c r="H65" s="3">
        <f t="shared" si="4"/>
        <v>2.566855102295618E-2</v>
      </c>
      <c r="I65" s="3">
        <f t="shared" si="4"/>
        <v>3.3232263267340002E-2</v>
      </c>
      <c r="J65" s="3">
        <f t="shared" si="4"/>
        <v>1.378905891782946E-2</v>
      </c>
      <c r="K65" s="3">
        <f t="shared" si="4"/>
        <v>1.1636642481220529E-3</v>
      </c>
      <c r="L65" s="3">
        <f t="shared" si="1"/>
        <v>275.09155306797265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</row>
    <row r="66" spans="1:38" x14ac:dyDescent="0.3">
      <c r="A66" s="6">
        <v>1943</v>
      </c>
      <c r="B66" s="6">
        <v>310.51140999999996</v>
      </c>
      <c r="C66" s="10">
        <v>1981.3670999999999</v>
      </c>
      <c r="D66" s="10">
        <v>337.346</v>
      </c>
      <c r="E66" s="2">
        <v>1810</v>
      </c>
      <c r="F66" s="2">
        <v>10</v>
      </c>
      <c r="G66" s="3">
        <f t="shared" si="4"/>
        <v>1.8309859154929574E-2</v>
      </c>
      <c r="H66" s="3">
        <f t="shared" si="4"/>
        <v>2.6536903207766676E-2</v>
      </c>
      <c r="I66" s="3">
        <f t="shared" si="4"/>
        <v>3.4288546779883043E-2</v>
      </c>
      <c r="J66" s="3">
        <f t="shared" si="4"/>
        <v>1.4175042252841757E-2</v>
      </c>
      <c r="K66" s="3">
        <f t="shared" si="4"/>
        <v>1.1752816121725915E-3</v>
      </c>
      <c r="L66" s="3">
        <f t="shared" si="1"/>
        <v>275.09448563300759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</row>
    <row r="67" spans="1:38" x14ac:dyDescent="0.3">
      <c r="A67" s="6">
        <v>1943</v>
      </c>
      <c r="B67" s="6">
        <v>311.02906999999999</v>
      </c>
      <c r="C67" s="10">
        <v>1981.4521</v>
      </c>
      <c r="D67" s="10">
        <v>337.58699999999999</v>
      </c>
      <c r="E67" s="2">
        <v>1811</v>
      </c>
      <c r="F67" s="2">
        <v>11</v>
      </c>
      <c r="G67" s="3">
        <f t="shared" si="4"/>
        <v>1.8920187793427225E-2</v>
      </c>
      <c r="H67" s="3">
        <f t="shared" si="4"/>
        <v>2.7402866529753503E-2</v>
      </c>
      <c r="I67" s="3">
        <f t="shared" si="4"/>
        <v>3.5330652204556605E-2</v>
      </c>
      <c r="J67" s="3">
        <f t="shared" si="4"/>
        <v>1.4538975573400391E-2</v>
      </c>
      <c r="K67" s="3">
        <f t="shared" si="4"/>
        <v>1.1823278996542868E-3</v>
      </c>
      <c r="L67" s="3">
        <f t="shared" si="1"/>
        <v>275.0973750100008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</row>
    <row r="68" spans="1:38" x14ac:dyDescent="0.3">
      <c r="A68" s="6">
        <v>1942</v>
      </c>
      <c r="B68" s="6">
        <v>310.94942999999995</v>
      </c>
      <c r="C68" s="10">
        <v>1981.5342000000001</v>
      </c>
      <c r="D68" s="10">
        <v>337.83199999999999</v>
      </c>
      <c r="E68" s="2">
        <v>1812</v>
      </c>
      <c r="F68" s="2">
        <v>11</v>
      </c>
      <c r="G68" s="3">
        <f t="shared" si="4"/>
        <v>1.9591549295774644E-2</v>
      </c>
      <c r="H68" s="3">
        <f t="shared" si="4"/>
        <v>2.8360344274364742E-2</v>
      </c>
      <c r="I68" s="3">
        <f t="shared" si="4"/>
        <v>3.6509004590172374E-2</v>
      </c>
      <c r="J68" s="3">
        <f t="shared" si="4"/>
        <v>1.4999489419527834E-2</v>
      </c>
      <c r="K68" s="3">
        <f t="shared" si="4"/>
        <v>1.233550045856596E-3</v>
      </c>
      <c r="L68" s="3">
        <f t="shared" si="1"/>
        <v>275.10069393762569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</row>
    <row r="69" spans="1:38" x14ac:dyDescent="0.3">
      <c r="A69" s="6">
        <v>1942</v>
      </c>
      <c r="B69" s="6">
        <v>311.62636999999995</v>
      </c>
      <c r="C69" s="10">
        <v>1981.6192000000001</v>
      </c>
      <c r="D69" s="10">
        <v>338.09300000000002</v>
      </c>
      <c r="E69" s="2">
        <v>1813</v>
      </c>
      <c r="F69" s="2">
        <v>11</v>
      </c>
      <c r="G69" s="3">
        <f t="shared" si="4"/>
        <v>2.0262910798122064E-2</v>
      </c>
      <c r="H69" s="3">
        <f t="shared" si="4"/>
        <v>2.9315187969072495E-2</v>
      </c>
      <c r="I69" s="3">
        <f t="shared" si="4"/>
        <v>3.7671540404322162E-2</v>
      </c>
      <c r="J69" s="3">
        <f t="shared" si="4"/>
        <v>1.5433695557414716E-2</v>
      </c>
      <c r="K69" s="3">
        <f t="shared" si="4"/>
        <v>1.2646178479845797E-3</v>
      </c>
      <c r="L69" s="3">
        <f t="shared" si="1"/>
        <v>275.1039479525769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</row>
    <row r="70" spans="1:38" x14ac:dyDescent="0.3">
      <c r="A70" s="6">
        <v>1941</v>
      </c>
      <c r="B70" s="6">
        <v>310.70055499999995</v>
      </c>
      <c r="C70" s="10">
        <v>1981.7040999999999</v>
      </c>
      <c r="D70" s="10">
        <v>338.16500000000002</v>
      </c>
      <c r="E70" s="2">
        <v>1814</v>
      </c>
      <c r="F70" s="2">
        <v>11</v>
      </c>
      <c r="G70" s="3">
        <f t="shared" si="4"/>
        <v>2.0934272300469483E-2</v>
      </c>
      <c r="H70" s="3">
        <f t="shared" si="4"/>
        <v>3.0267404860226804E-2</v>
      </c>
      <c r="I70" s="3">
        <f t="shared" si="4"/>
        <v>3.88184719467696E-2</v>
      </c>
      <c r="J70" s="3">
        <f t="shared" si="4"/>
        <v>1.5843096863725203E-2</v>
      </c>
      <c r="K70" s="3">
        <f t="shared" si="4"/>
        <v>1.283461422505087E-3</v>
      </c>
      <c r="L70" s="3">
        <f t="shared" si="1"/>
        <v>275.10714670739372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</row>
    <row r="71" spans="1:38" x14ac:dyDescent="0.3">
      <c r="A71" s="6">
        <v>1940</v>
      </c>
      <c r="B71" s="6">
        <v>310.95575749999995</v>
      </c>
      <c r="C71" s="10">
        <v>1981.7863</v>
      </c>
      <c r="D71" s="10">
        <v>338.072</v>
      </c>
      <c r="E71" s="2">
        <v>1815</v>
      </c>
      <c r="F71" s="2">
        <v>12</v>
      </c>
      <c r="G71" s="3">
        <f t="shared" ref="G71:K86" si="5">G70*(1-G$5)+G$4*$F70*$L$4/1000</f>
        <v>2.1605633802816902E-2</v>
      </c>
      <c r="H71" s="3">
        <f t="shared" si="5"/>
        <v>3.1217002174242788E-2</v>
      </c>
      <c r="I71" s="3">
        <f t="shared" si="5"/>
        <v>3.9950008667660131E-2</v>
      </c>
      <c r="J71" s="3">
        <f t="shared" si="5"/>
        <v>1.6229110360504465E-2</v>
      </c>
      <c r="K71" s="3">
        <f t="shared" si="5"/>
        <v>1.2948906281903545E-3</v>
      </c>
      <c r="L71" s="3">
        <f t="shared" ref="L71:L134" si="6">SUM(G71:K71,L$5)</f>
        <v>275.11029664563341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</row>
    <row r="72" spans="1:38" x14ac:dyDescent="0.3">
      <c r="A72" s="6">
        <v>1939</v>
      </c>
      <c r="B72" s="6">
        <v>310.52603333333332</v>
      </c>
      <c r="C72" s="10">
        <v>1981.8712</v>
      </c>
      <c r="D72" s="10">
        <v>338</v>
      </c>
      <c r="E72" s="2">
        <v>1816</v>
      </c>
      <c r="F72" s="2">
        <v>13</v>
      </c>
      <c r="G72" s="3">
        <f t="shared" si="5"/>
        <v>2.2338028169014087E-2</v>
      </c>
      <c r="H72" s="3">
        <f t="shared" si="5"/>
        <v>3.2257883831270498E-2</v>
      </c>
      <c r="I72" s="3">
        <f t="shared" si="5"/>
        <v>4.1216591947554393E-2</v>
      </c>
      <c r="J72" s="3">
        <f t="shared" si="5"/>
        <v>1.6710443011801919E-2</v>
      </c>
      <c r="K72" s="3">
        <f t="shared" si="5"/>
        <v>1.3487711486621431E-3</v>
      </c>
      <c r="L72" s="3">
        <f t="shared" si="6"/>
        <v>275.11387171810833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</row>
    <row r="73" spans="1:38" x14ac:dyDescent="0.3">
      <c r="A73" s="6">
        <v>1939</v>
      </c>
      <c r="B73" s="6">
        <v>310.93947499999996</v>
      </c>
      <c r="C73" s="10">
        <v>1981.9534000000001</v>
      </c>
      <c r="D73" s="10">
        <v>337.76799999999997</v>
      </c>
      <c r="E73" s="2">
        <v>1817</v>
      </c>
      <c r="F73" s="2">
        <v>14</v>
      </c>
      <c r="G73" s="3">
        <f t="shared" si="5"/>
        <v>2.3131455399061036E-2</v>
      </c>
      <c r="H73" s="3">
        <f t="shared" si="5"/>
        <v>3.3389798705352955E-2</v>
      </c>
      <c r="I73" s="3">
        <f t="shared" si="5"/>
        <v>4.2616409108362369E-2</v>
      </c>
      <c r="J73" s="3">
        <f t="shared" si="5"/>
        <v>1.7281649533989533E-2</v>
      </c>
      <c r="K73" s="3">
        <f t="shared" si="5"/>
        <v>1.4283996930970686E-3</v>
      </c>
      <c r="L73" s="3">
        <f t="shared" si="6"/>
        <v>275.11784771243987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</row>
    <row r="74" spans="1:38" x14ac:dyDescent="0.3">
      <c r="A74" s="6">
        <v>1938</v>
      </c>
      <c r="B74" s="6">
        <v>309.55572999999998</v>
      </c>
      <c r="C74" s="10">
        <v>1982.0383999999999</v>
      </c>
      <c r="D74" s="10">
        <v>337.30599999999998</v>
      </c>
      <c r="E74" s="2">
        <v>1818</v>
      </c>
      <c r="F74" s="2">
        <v>14</v>
      </c>
      <c r="G74" s="3">
        <f t="shared" si="5"/>
        <v>2.3985915492957751E-2</v>
      </c>
      <c r="H74" s="3">
        <f t="shared" si="5"/>
        <v>3.4612496361388197E-2</v>
      </c>
      <c r="I74" s="3">
        <f t="shared" si="5"/>
        <v>4.41476718028758E-2</v>
      </c>
      <c r="J74" s="3">
        <f t="shared" si="5"/>
        <v>1.7937595715373757E-2</v>
      </c>
      <c r="K74" s="3">
        <f t="shared" si="5"/>
        <v>1.5236452034926525E-3</v>
      </c>
      <c r="L74" s="3">
        <f t="shared" si="6"/>
        <v>275.1222073245761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</row>
    <row r="75" spans="1:38" x14ac:dyDescent="0.3">
      <c r="A75" s="6">
        <v>1936.5</v>
      </c>
      <c r="B75" s="6">
        <v>308.99237250000004</v>
      </c>
      <c r="C75" s="10">
        <v>1982.1233</v>
      </c>
      <c r="D75" s="10">
        <v>337.12700000000001</v>
      </c>
      <c r="E75" s="2">
        <v>1819</v>
      </c>
      <c r="F75" s="2">
        <v>14</v>
      </c>
      <c r="G75" s="3">
        <f t="shared" si="5"/>
        <v>2.4840375586854466E-2</v>
      </c>
      <c r="H75" s="3">
        <f t="shared" si="5"/>
        <v>3.58318303396137E-2</v>
      </c>
      <c r="I75" s="3">
        <f t="shared" si="5"/>
        <v>4.5658380946400061E-2</v>
      </c>
      <c r="J75" s="3">
        <f t="shared" si="5"/>
        <v>1.8556069753615102E-2</v>
      </c>
      <c r="K75" s="3">
        <f t="shared" si="5"/>
        <v>1.5814145257475524E-3</v>
      </c>
      <c r="L75" s="3">
        <f t="shared" si="6"/>
        <v>275.1264680711522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</row>
    <row r="76" spans="1:38" x14ac:dyDescent="0.3">
      <c r="A76" s="6">
        <v>1934.5</v>
      </c>
      <c r="B76" s="6">
        <v>307.81867799999998</v>
      </c>
      <c r="C76" s="10">
        <v>1982.2</v>
      </c>
      <c r="D76" s="10">
        <v>337.274</v>
      </c>
      <c r="E76" s="2">
        <v>1820</v>
      </c>
      <c r="F76" s="2">
        <v>14</v>
      </c>
      <c r="G76" s="3">
        <f t="shared" si="5"/>
        <v>2.569483568075118E-2</v>
      </c>
      <c r="H76" s="3">
        <f t="shared" si="5"/>
        <v>3.7047809893607689E-2</v>
      </c>
      <c r="I76" s="3">
        <f t="shared" si="5"/>
        <v>4.7148812421355442E-2</v>
      </c>
      <c r="J76" s="3">
        <f t="shared" si="5"/>
        <v>1.9139212314444338E-2</v>
      </c>
      <c r="K76" s="3">
        <f t="shared" si="5"/>
        <v>1.6164533908859687E-3</v>
      </c>
      <c r="L76" s="3">
        <f t="shared" si="6"/>
        <v>275.13064712370107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</row>
    <row r="77" spans="1:38" x14ac:dyDescent="0.3">
      <c r="A77" s="6">
        <v>1933</v>
      </c>
      <c r="B77" s="6">
        <v>307.80500000000001</v>
      </c>
      <c r="C77" s="10">
        <v>1982.2849000000001</v>
      </c>
      <c r="D77" s="10">
        <v>337.69799999999998</v>
      </c>
      <c r="E77" s="2">
        <v>1821</v>
      </c>
      <c r="F77" s="2">
        <v>14</v>
      </c>
      <c r="G77" s="3">
        <f t="shared" si="5"/>
        <v>2.6549295774647895E-2</v>
      </c>
      <c r="H77" s="3">
        <f t="shared" si="5"/>
        <v>3.826044425149152E-2</v>
      </c>
      <c r="I77" s="3">
        <f t="shared" si="5"/>
        <v>4.8619238407098475E-2</v>
      </c>
      <c r="J77" s="3">
        <f t="shared" si="5"/>
        <v>1.9689041774088981E-2</v>
      </c>
      <c r="K77" s="3">
        <f t="shared" si="5"/>
        <v>1.6377055368739543E-3</v>
      </c>
      <c r="L77" s="3">
        <f t="shared" si="6"/>
        <v>275.13475572574418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</row>
    <row r="78" spans="1:38" x14ac:dyDescent="0.3">
      <c r="A78" s="6">
        <v>1933</v>
      </c>
      <c r="B78" s="6">
        <v>307.20634999999999</v>
      </c>
      <c r="C78" s="10">
        <v>1982.3670999999999</v>
      </c>
      <c r="D78" s="10">
        <v>338.03199999999998</v>
      </c>
      <c r="E78" s="2">
        <v>1822</v>
      </c>
      <c r="F78" s="2">
        <v>15</v>
      </c>
      <c r="G78" s="3">
        <f t="shared" si="5"/>
        <v>2.740375586854461E-2</v>
      </c>
      <c r="H78" s="3">
        <f t="shared" si="5"/>
        <v>3.9469742615999705E-2</v>
      </c>
      <c r="I78" s="3">
        <f t="shared" si="5"/>
        <v>5.0069927429626737E-2</v>
      </c>
      <c r="J78" s="3">
        <f t="shared" si="5"/>
        <v>2.0207461205288154E-2</v>
      </c>
      <c r="K78" s="3">
        <f t="shared" si="5"/>
        <v>1.6505956150003566E-3</v>
      </c>
      <c r="L78" s="3">
        <f t="shared" si="6"/>
        <v>275.13880148273444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</row>
    <row r="79" spans="1:38" x14ac:dyDescent="0.3">
      <c r="A79" s="7">
        <v>1929</v>
      </c>
      <c r="B79" s="7">
        <v>305.71715</v>
      </c>
      <c r="C79" s="10">
        <v>1982.4521</v>
      </c>
      <c r="D79" s="10">
        <v>338.18599999999998</v>
      </c>
      <c r="E79" s="2">
        <v>1823</v>
      </c>
      <c r="F79" s="2">
        <v>16</v>
      </c>
      <c r="G79" s="3">
        <f t="shared" si="5"/>
        <v>2.8319248826291089E-2</v>
      </c>
      <c r="H79" s="3">
        <f t="shared" si="5"/>
        <v>4.0769610878164796E-2</v>
      </c>
      <c r="I79" s="3">
        <f t="shared" si="5"/>
        <v>5.1651379152400506E-2</v>
      </c>
      <c r="J79" s="3">
        <f t="shared" si="5"/>
        <v>2.0813635856237155E-2</v>
      </c>
      <c r="K79" s="3">
        <f t="shared" si="5"/>
        <v>1.7053621993976221E-3</v>
      </c>
      <c r="L79" s="3">
        <f t="shared" si="6"/>
        <v>275.14325923691251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</row>
    <row r="80" spans="1:38" x14ac:dyDescent="0.3">
      <c r="A80" s="6">
        <v>1928.75</v>
      </c>
      <c r="B80" s="6">
        <v>307.76790750000004</v>
      </c>
      <c r="C80" s="10">
        <v>1982.5342000000001</v>
      </c>
      <c r="D80" s="10">
        <v>338.55099999999999</v>
      </c>
      <c r="E80" s="2">
        <v>1824</v>
      </c>
      <c r="F80" s="2">
        <v>16</v>
      </c>
      <c r="G80" s="3">
        <f t="shared" si="5"/>
        <v>2.9295774647887334E-2</v>
      </c>
      <c r="H80" s="3">
        <f t="shared" si="5"/>
        <v>4.2159799877490349E-2</v>
      </c>
      <c r="I80" s="3">
        <f t="shared" si="5"/>
        <v>5.3361838397920448E-2</v>
      </c>
      <c r="J80" s="3">
        <f t="shared" si="5"/>
        <v>2.1502552547121346E-2</v>
      </c>
      <c r="K80" s="3">
        <f t="shared" si="5"/>
        <v>1.7855281687698152E-3</v>
      </c>
      <c r="L80" s="3">
        <f t="shared" si="6"/>
        <v>275.14810549363921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</row>
    <row r="81" spans="1:38" x14ac:dyDescent="0.3">
      <c r="A81" s="6">
        <v>1925</v>
      </c>
      <c r="B81" s="6">
        <v>304.07187499999998</v>
      </c>
      <c r="C81" s="10">
        <v>1982.6192000000001</v>
      </c>
      <c r="D81" s="10">
        <v>338.89800000000002</v>
      </c>
      <c r="E81" s="2">
        <v>1825</v>
      </c>
      <c r="F81" s="2">
        <v>17</v>
      </c>
      <c r="G81" s="3">
        <f t="shared" si="5"/>
        <v>3.0272300469483579E-2</v>
      </c>
      <c r="H81" s="3">
        <f t="shared" si="5"/>
        <v>4.3546164425312867E-2</v>
      </c>
      <c r="I81" s="3">
        <f t="shared" si="5"/>
        <v>5.5049338805976608E-2</v>
      </c>
      <c r="J81" s="3">
        <f t="shared" si="5"/>
        <v>2.215211359330942E-2</v>
      </c>
      <c r="K81" s="3">
        <f t="shared" si="5"/>
        <v>1.8341512870596341E-3</v>
      </c>
      <c r="L81" s="3">
        <f t="shared" si="6"/>
        <v>275.15285406858112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</row>
    <row r="82" spans="1:38" x14ac:dyDescent="0.3">
      <c r="A82" s="6">
        <v>1925</v>
      </c>
      <c r="B82" s="6">
        <v>304.81849999999997</v>
      </c>
      <c r="C82" s="10">
        <v>1982.7040999999999</v>
      </c>
      <c r="D82" s="10">
        <v>338.822</v>
      </c>
      <c r="E82" s="2">
        <v>1826</v>
      </c>
      <c r="F82" s="2">
        <v>17</v>
      </c>
      <c r="G82" s="3">
        <f t="shared" si="5"/>
        <v>3.1309859154929585E-2</v>
      </c>
      <c r="H82" s="3">
        <f t="shared" si="5"/>
        <v>4.5022611756427813E-2</v>
      </c>
      <c r="I82" s="3">
        <f t="shared" si="5"/>
        <v>5.6864423286009796E-2</v>
      </c>
      <c r="J82" s="3">
        <f t="shared" si="5"/>
        <v>2.2881938151073214E-2</v>
      </c>
      <c r="K82" s="3">
        <f t="shared" si="5"/>
        <v>1.9105910558807552E-3</v>
      </c>
      <c r="L82" s="3">
        <f t="shared" si="6"/>
        <v>275.15798942340433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</row>
    <row r="83" spans="1:38" x14ac:dyDescent="0.3">
      <c r="A83" s="6">
        <v>1923.5833333333333</v>
      </c>
      <c r="B83" s="6">
        <v>305.20449499999995</v>
      </c>
      <c r="C83" s="10">
        <v>1982.7863</v>
      </c>
      <c r="D83" s="10">
        <v>338.63400000000001</v>
      </c>
      <c r="E83" s="2">
        <v>1827</v>
      </c>
      <c r="F83" s="2">
        <v>18</v>
      </c>
      <c r="G83" s="3">
        <f t="shared" si="5"/>
        <v>3.2347417840375592E-2</v>
      </c>
      <c r="H83" s="3">
        <f t="shared" si="5"/>
        <v>4.6494997336789898E-2</v>
      </c>
      <c r="I83" s="3">
        <f t="shared" si="5"/>
        <v>5.8655144584242966E-2</v>
      </c>
      <c r="J83" s="3">
        <f t="shared" si="5"/>
        <v>2.3570070126314454E-2</v>
      </c>
      <c r="K83" s="3">
        <f t="shared" si="5"/>
        <v>1.9569541192921112E-3</v>
      </c>
      <c r="L83" s="3">
        <f t="shared" si="6"/>
        <v>275.16302458400702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</row>
    <row r="84" spans="1:38" x14ac:dyDescent="0.3">
      <c r="A84" s="6">
        <v>1923</v>
      </c>
      <c r="B84" s="6">
        <v>303.19853499999999</v>
      </c>
      <c r="C84" s="10">
        <v>1982.8712</v>
      </c>
      <c r="D84" s="10">
        <v>338.55700000000002</v>
      </c>
      <c r="E84" s="2">
        <v>1828</v>
      </c>
      <c r="F84" s="2">
        <v>18</v>
      </c>
      <c r="G84" s="3">
        <f t="shared" si="5"/>
        <v>3.3446009389671363E-2</v>
      </c>
      <c r="H84" s="3">
        <f t="shared" si="5"/>
        <v>4.8057229054011906E-2</v>
      </c>
      <c r="I84" s="3">
        <f t="shared" si="5"/>
        <v>6.0572064460091543E-2</v>
      </c>
      <c r="J84" s="3">
        <f t="shared" si="5"/>
        <v>2.4336262177216007E-2</v>
      </c>
      <c r="K84" s="3">
        <f t="shared" si="5"/>
        <v>2.0320230955368111E-3</v>
      </c>
      <c r="L84" s="3">
        <f t="shared" si="6"/>
        <v>275.1684435881765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</row>
    <row r="85" spans="1:38" x14ac:dyDescent="0.3">
      <c r="A85" s="6">
        <v>1919</v>
      </c>
      <c r="B85" s="6">
        <v>303.55286499999994</v>
      </c>
      <c r="C85" s="10">
        <v>1982.9534000000001</v>
      </c>
      <c r="D85" s="10">
        <v>338.32799999999997</v>
      </c>
      <c r="E85" s="2">
        <v>1829</v>
      </c>
      <c r="F85" s="2">
        <v>18</v>
      </c>
      <c r="G85" s="3">
        <f t="shared" si="5"/>
        <v>3.4544600938967135E-2</v>
      </c>
      <c r="H85" s="3">
        <f t="shared" si="5"/>
        <v>4.9615163025069971E-2</v>
      </c>
      <c r="I85" s="3">
        <f t="shared" si="5"/>
        <v>6.2463254256737134E-2</v>
      </c>
      <c r="J85" s="3">
        <f t="shared" si="5"/>
        <v>2.5058684085046169E-2</v>
      </c>
      <c r="K85" s="3">
        <f t="shared" si="5"/>
        <v>2.0775547312224607E-3</v>
      </c>
      <c r="L85" s="3">
        <f t="shared" si="6"/>
        <v>275.17375925703703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</row>
    <row r="86" spans="1:38" x14ac:dyDescent="0.3">
      <c r="A86" s="6">
        <v>1918.625</v>
      </c>
      <c r="B86" s="6">
        <v>303.26575874999997</v>
      </c>
      <c r="C86" s="10">
        <v>1983.0383999999999</v>
      </c>
      <c r="D86" s="10">
        <v>338.30700000000002</v>
      </c>
      <c r="E86" s="2">
        <v>1830</v>
      </c>
      <c r="F86" s="2">
        <v>24</v>
      </c>
      <c r="G86" s="3">
        <f t="shared" si="5"/>
        <v>3.5643192488262906E-2</v>
      </c>
      <c r="H86" s="3">
        <f t="shared" si="5"/>
        <v>5.116881107319228E-2</v>
      </c>
      <c r="I86" s="3">
        <f t="shared" si="5"/>
        <v>6.4329059339149938E-2</v>
      </c>
      <c r="J86" s="3">
        <f t="shared" si="5"/>
        <v>2.5739836300471632E-2</v>
      </c>
      <c r="K86" s="3">
        <f t="shared" si="5"/>
        <v>2.1051710642526729E-3</v>
      </c>
      <c r="L86" s="3">
        <f t="shared" si="6"/>
        <v>275.17898607026535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</row>
    <row r="87" spans="1:38" x14ac:dyDescent="0.3">
      <c r="A87" s="6">
        <v>1916</v>
      </c>
      <c r="B87" s="6">
        <v>301.33425</v>
      </c>
      <c r="C87" s="10">
        <v>1983.1233</v>
      </c>
      <c r="D87" s="10">
        <v>338.42700000000002</v>
      </c>
      <c r="E87" s="2">
        <v>1831</v>
      </c>
      <c r="F87" s="2">
        <v>23</v>
      </c>
      <c r="G87" s="3">
        <f t="shared" ref="G87:K102" si="7">G86*(1-G$5)+G$4*$F86*$L$4/1000</f>
        <v>3.7107981220657275E-2</v>
      </c>
      <c r="H87" s="3">
        <f t="shared" si="7"/>
        <v>5.3281565270771124E-2</v>
      </c>
      <c r="I87" s="3">
        <f t="shared" si="7"/>
        <v>6.7071228887303033E-2</v>
      </c>
      <c r="J87" s="3">
        <f t="shared" si="7"/>
        <v>2.7086301783386228E-2</v>
      </c>
      <c r="K87" s="3">
        <f t="shared" si="7"/>
        <v>2.4036113577894022E-3</v>
      </c>
      <c r="L87" s="3">
        <f t="shared" si="6"/>
        <v>275.18695068851991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</row>
    <row r="88" spans="1:38" x14ac:dyDescent="0.3">
      <c r="A88" s="6">
        <v>1914</v>
      </c>
      <c r="B88" s="6">
        <v>300.01884000000001</v>
      </c>
      <c r="C88" s="10">
        <v>1983.2</v>
      </c>
      <c r="D88" s="10">
        <v>338.51900000000001</v>
      </c>
      <c r="E88" s="2">
        <v>1832</v>
      </c>
      <c r="F88" s="2">
        <v>23</v>
      </c>
      <c r="G88" s="3">
        <f t="shared" si="7"/>
        <v>3.8511737089201879E-2</v>
      </c>
      <c r="H88" s="3">
        <f t="shared" si="7"/>
        <v>5.5294610504767208E-2</v>
      </c>
      <c r="I88" s="3">
        <f t="shared" si="7"/>
        <v>6.9626356605096862E-2</v>
      </c>
      <c r="J88" s="3">
        <f t="shared" si="7"/>
        <v>2.8238477034335203E-2</v>
      </c>
      <c r="K88" s="3">
        <f t="shared" si="7"/>
        <v>2.537676189105555E-3</v>
      </c>
      <c r="L88" s="3">
        <f t="shared" si="6"/>
        <v>275.1942088574225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</row>
    <row r="89" spans="1:38" x14ac:dyDescent="0.3">
      <c r="A89" s="7">
        <v>1914</v>
      </c>
      <c r="B89" s="7">
        <v>300.68717500000002</v>
      </c>
      <c r="C89" s="10">
        <v>1983.2849000000001</v>
      </c>
      <c r="D89" s="10">
        <v>339.11500000000001</v>
      </c>
      <c r="E89" s="2">
        <v>1833</v>
      </c>
      <c r="F89" s="2">
        <v>24</v>
      </c>
      <c r="G89" s="3">
        <f t="shared" si="7"/>
        <v>3.9915492957746483E-2</v>
      </c>
      <c r="H89" s="3">
        <f t="shared" si="7"/>
        <v>5.7302117791135622E-2</v>
      </c>
      <c r="I89" s="3">
        <f t="shared" si="7"/>
        <v>7.2147187824961434E-2</v>
      </c>
      <c r="J89" s="3">
        <f t="shared" si="7"/>
        <v>2.9324832135469242E-2</v>
      </c>
      <c r="K89" s="3">
        <f t="shared" si="7"/>
        <v>2.6189906196880039E-3</v>
      </c>
      <c r="L89" s="3">
        <f t="shared" si="6"/>
        <v>275.20130862132902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</row>
    <row r="90" spans="1:38" x14ac:dyDescent="0.3">
      <c r="A90" s="6">
        <v>1913</v>
      </c>
      <c r="B90" s="6">
        <v>300.73694999999998</v>
      </c>
      <c r="C90" s="10">
        <v>1983.3670999999999</v>
      </c>
      <c r="D90" s="10">
        <v>339.53199999999998</v>
      </c>
      <c r="E90" s="2">
        <v>1834</v>
      </c>
      <c r="F90" s="2">
        <v>24</v>
      </c>
      <c r="G90" s="3">
        <f t="shared" si="7"/>
        <v>4.1380281690140852E-2</v>
      </c>
      <c r="H90" s="3">
        <f t="shared" si="7"/>
        <v>5.9397999078550895E-2</v>
      </c>
      <c r="I90" s="3">
        <f t="shared" si="7"/>
        <v>7.4784417637399195E-2</v>
      </c>
      <c r="J90" s="3">
        <f t="shared" si="7"/>
        <v>3.0466498077037055E-2</v>
      </c>
      <c r="K90" s="3">
        <f t="shared" si="7"/>
        <v>2.7152586717208455E-3</v>
      </c>
      <c r="L90" s="3">
        <f t="shared" si="6"/>
        <v>275.20874445515483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</row>
    <row r="91" spans="1:38" x14ac:dyDescent="0.3">
      <c r="A91" s="6">
        <v>1911.5</v>
      </c>
      <c r="B91" s="6">
        <v>298.39029749999997</v>
      </c>
      <c r="C91" s="10">
        <v>1983.4521</v>
      </c>
      <c r="D91" s="10">
        <v>339.601</v>
      </c>
      <c r="E91" s="2">
        <v>1835</v>
      </c>
      <c r="F91" s="2">
        <v>25</v>
      </c>
      <c r="G91" s="3">
        <f t="shared" si="7"/>
        <v>4.2845070422535221E-2</v>
      </c>
      <c r="H91" s="3">
        <f t="shared" si="7"/>
        <v>6.1488114533878792E-2</v>
      </c>
      <c r="I91" s="3">
        <f t="shared" si="7"/>
        <v>7.7386248927026779E-2</v>
      </c>
      <c r="J91" s="3">
        <f t="shared" si="7"/>
        <v>3.1542944232595134E-2</v>
      </c>
      <c r="K91" s="3">
        <f t="shared" si="7"/>
        <v>2.7736481968295753E-3</v>
      </c>
      <c r="L91" s="3">
        <f t="shared" si="6"/>
        <v>275.21603602631285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</row>
    <row r="92" spans="1:38" x14ac:dyDescent="0.3">
      <c r="A92" s="6">
        <v>1909</v>
      </c>
      <c r="B92" s="6">
        <v>300.44690500000002</v>
      </c>
      <c r="C92" s="10">
        <v>1983.5342000000001</v>
      </c>
      <c r="D92" s="10">
        <v>340.33800000000002</v>
      </c>
      <c r="E92" s="2">
        <v>1836</v>
      </c>
      <c r="F92" s="2">
        <v>29</v>
      </c>
      <c r="G92" s="3">
        <f t="shared" si="7"/>
        <v>4.4370892018779355E-2</v>
      </c>
      <c r="H92" s="3">
        <f t="shared" si="7"/>
        <v>6.3666376732710805E-2</v>
      </c>
      <c r="I92" s="3">
        <f t="shared" si="7"/>
        <v>8.010339157640331E-2</v>
      </c>
      <c r="J92" s="3">
        <f t="shared" si="7"/>
        <v>3.2675267295495455E-2</v>
      </c>
      <c r="K92" s="3">
        <f t="shared" si="7"/>
        <v>2.8560115908215916E-3</v>
      </c>
      <c r="L92" s="3">
        <f t="shared" si="6"/>
        <v>275.22367193921423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</row>
    <row r="93" spans="1:38" x14ac:dyDescent="0.3">
      <c r="A93" s="6">
        <v>1906</v>
      </c>
      <c r="B93" s="6">
        <v>296.85449999999997</v>
      </c>
      <c r="C93" s="10">
        <v>1983.6192000000001</v>
      </c>
      <c r="D93" s="10">
        <v>341.20400000000001</v>
      </c>
      <c r="E93" s="2">
        <v>1837</v>
      </c>
      <c r="F93" s="2">
        <v>29</v>
      </c>
      <c r="G93" s="3">
        <f t="shared" si="7"/>
        <v>4.614084507042255E-2</v>
      </c>
      <c r="H93" s="3">
        <f t="shared" si="7"/>
        <v>6.6214233321565064E-2</v>
      </c>
      <c r="I93" s="3">
        <f t="shared" si="7"/>
        <v>8.3385002030790176E-2</v>
      </c>
      <c r="J93" s="3">
        <f t="shared" si="7"/>
        <v>3.4212387869746778E-2</v>
      </c>
      <c r="K93" s="3">
        <f t="shared" si="7"/>
        <v>3.0937609417457882E-3</v>
      </c>
      <c r="L93" s="3">
        <f t="shared" si="6"/>
        <v>275.23304622923428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</row>
    <row r="94" spans="1:38" x14ac:dyDescent="0.3">
      <c r="A94" s="6">
        <v>1906</v>
      </c>
      <c r="B94" s="6">
        <v>298.54685000000001</v>
      </c>
      <c r="C94" s="10">
        <v>1983.7040999999999</v>
      </c>
      <c r="D94" s="10">
        <v>341.35399999999998</v>
      </c>
      <c r="E94" s="2">
        <v>1838</v>
      </c>
      <c r="F94" s="2">
        <v>30</v>
      </c>
      <c r="G94" s="3">
        <f t="shared" si="7"/>
        <v>4.7910798122065744E-2</v>
      </c>
      <c r="H94" s="3">
        <f t="shared" si="7"/>
        <v>6.8755080680763872E-2</v>
      </c>
      <c r="I94" s="3">
        <f t="shared" si="7"/>
        <v>8.6622564688517131E-2</v>
      </c>
      <c r="J94" s="3">
        <f t="shared" si="7"/>
        <v>3.5661697578075136E-2</v>
      </c>
      <c r="K94" s="3">
        <f t="shared" si="7"/>
        <v>3.2379632124080915E-3</v>
      </c>
      <c r="L94" s="3">
        <f t="shared" si="6"/>
        <v>275.24218810428181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</row>
    <row r="95" spans="1:38" x14ac:dyDescent="0.3">
      <c r="A95" s="6">
        <v>1904</v>
      </c>
      <c r="B95" s="6">
        <v>295.12097999999997</v>
      </c>
      <c r="C95" s="10">
        <v>1983.7863</v>
      </c>
      <c r="D95" s="10">
        <v>341.25700000000001</v>
      </c>
      <c r="E95" s="2">
        <v>1839</v>
      </c>
      <c r="F95" s="2">
        <v>31</v>
      </c>
      <c r="G95" s="3">
        <f t="shared" si="7"/>
        <v>4.9741784037558703E-2</v>
      </c>
      <c r="H95" s="3">
        <f t="shared" si="7"/>
        <v>7.1382834806522619E-2</v>
      </c>
      <c r="I95" s="3">
        <f t="shared" si="7"/>
        <v>8.9966905528023985E-2</v>
      </c>
      <c r="J95" s="3">
        <f t="shared" si="7"/>
        <v>3.7145583671204865E-2</v>
      </c>
      <c r="K95" s="3">
        <f t="shared" si="7"/>
        <v>3.3723746675724696E-3</v>
      </c>
      <c r="L95" s="3">
        <f t="shared" si="6"/>
        <v>275.25160948271088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</row>
    <row r="96" spans="1:38" x14ac:dyDescent="0.3">
      <c r="A96" s="6">
        <v>1902</v>
      </c>
      <c r="B96" s="6">
        <v>295.67980999999997</v>
      </c>
      <c r="C96" s="10">
        <v>1983.8712</v>
      </c>
      <c r="D96" s="10">
        <v>341.29599999999999</v>
      </c>
      <c r="E96" s="2">
        <v>1840</v>
      </c>
      <c r="F96" s="2">
        <v>33</v>
      </c>
      <c r="G96" s="3">
        <f t="shared" si="7"/>
        <v>5.1633802816901428E-2</v>
      </c>
      <c r="H96" s="3">
        <f t="shared" si="7"/>
        <v>7.409725661572801E-2</v>
      </c>
      <c r="I96" s="3">
        <f t="shared" si="7"/>
        <v>9.3416591306790295E-2</v>
      </c>
      <c r="J96" s="3">
        <f t="shared" si="7"/>
        <v>3.8662070908975402E-2</v>
      </c>
      <c r="K96" s="3">
        <f t="shared" si="7"/>
        <v>3.5008476929537669E-3</v>
      </c>
      <c r="L96" s="3">
        <f t="shared" si="6"/>
        <v>275.26131056934133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</row>
    <row r="97" spans="1:38" x14ac:dyDescent="0.3">
      <c r="A97" s="6">
        <v>1902</v>
      </c>
      <c r="B97" s="6">
        <v>294.96305000000001</v>
      </c>
      <c r="C97" s="10">
        <v>1983.9534000000001</v>
      </c>
      <c r="D97" s="10">
        <v>341.30700000000002</v>
      </c>
      <c r="E97" s="2">
        <v>1841</v>
      </c>
      <c r="F97" s="2">
        <v>34</v>
      </c>
      <c r="G97" s="3">
        <f t="shared" si="7"/>
        <v>5.3647887323943683E-2</v>
      </c>
      <c r="H97" s="3">
        <f t="shared" si="7"/>
        <v>7.6992004396606611E-2</v>
      </c>
      <c r="I97" s="3">
        <f t="shared" si="7"/>
        <v>9.712044276194351E-2</v>
      </c>
      <c r="J97" s="3">
        <f t="shared" si="7"/>
        <v>4.032666778250546E-2</v>
      </c>
      <c r="K97" s="3">
        <f t="shared" si="7"/>
        <v>3.6726672354085864E-3</v>
      </c>
      <c r="L97" s="3">
        <f t="shared" si="6"/>
        <v>275.2717596695004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</row>
    <row r="98" spans="1:38" x14ac:dyDescent="0.3">
      <c r="A98" s="6">
        <v>1899</v>
      </c>
      <c r="B98" s="6">
        <v>294.71417500000001</v>
      </c>
      <c r="C98" s="10">
        <v>1984.0382999999999</v>
      </c>
      <c r="D98" s="10">
        <v>341.27300000000002</v>
      </c>
      <c r="E98" s="2">
        <v>1842</v>
      </c>
      <c r="F98" s="2">
        <v>36</v>
      </c>
      <c r="G98" s="3">
        <f t="shared" si="7"/>
        <v>5.5723004694835702E-2</v>
      </c>
      <c r="H98" s="3">
        <f t="shared" si="7"/>
        <v>7.9972685353403669E-2</v>
      </c>
      <c r="I98" s="3">
        <f t="shared" si="7"/>
        <v>0.10092481358345068</v>
      </c>
      <c r="J98" s="3">
        <f t="shared" si="7"/>
        <v>4.2013542361920522E-2</v>
      </c>
      <c r="K98" s="3">
        <f t="shared" si="7"/>
        <v>3.8238294126527426E-3</v>
      </c>
      <c r="L98" s="3">
        <f t="shared" si="6"/>
        <v>275.28245787540624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</row>
    <row r="99" spans="1:38" x14ac:dyDescent="0.3">
      <c r="A99" s="6">
        <v>1899</v>
      </c>
      <c r="B99" s="6">
        <v>295.99701999999996</v>
      </c>
      <c r="C99" s="10">
        <v>1984.123</v>
      </c>
      <c r="D99" s="10">
        <v>341.27100000000002</v>
      </c>
      <c r="E99" s="2">
        <v>1843</v>
      </c>
      <c r="F99" s="2">
        <v>37</v>
      </c>
      <c r="G99" s="3">
        <f t="shared" si="7"/>
        <v>5.7920187793427252E-2</v>
      </c>
      <c r="H99" s="3">
        <f t="shared" si="7"/>
        <v>8.3132959794997893E-2</v>
      </c>
      <c r="I99" s="3">
        <f t="shared" si="7"/>
        <v>0.10497858928025085</v>
      </c>
      <c r="J99" s="3">
        <f t="shared" si="7"/>
        <v>4.3838792883940027E-2</v>
      </c>
      <c r="K99" s="3">
        <f t="shared" si="7"/>
        <v>4.0094106213552621E-3</v>
      </c>
      <c r="L99" s="3">
        <f t="shared" si="6"/>
        <v>275.29387994037398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</row>
    <row r="100" spans="1:38" x14ac:dyDescent="0.3">
      <c r="A100" s="7">
        <v>1899</v>
      </c>
      <c r="B100" s="7">
        <v>296.207425</v>
      </c>
      <c r="C100" s="10">
        <v>1984.2021999999999</v>
      </c>
      <c r="D100" s="10">
        <v>341.24200000000002</v>
      </c>
      <c r="E100" s="2">
        <v>1844</v>
      </c>
      <c r="F100" s="2">
        <v>39</v>
      </c>
      <c r="G100" s="3">
        <f t="shared" si="7"/>
        <v>6.0178403755868567E-2</v>
      </c>
      <c r="H100" s="3">
        <f t="shared" si="7"/>
        <v>8.6378436940727846E-2</v>
      </c>
      <c r="I100" s="3">
        <f t="shared" si="7"/>
        <v>0.10912818744471556</v>
      </c>
      <c r="J100" s="3">
        <f t="shared" si="7"/>
        <v>4.5677143473978089E-2</v>
      </c>
      <c r="K100" s="3">
        <f t="shared" si="7"/>
        <v>4.1689196711073816E-3</v>
      </c>
      <c r="L100" s="3">
        <f t="shared" si="6"/>
        <v>275.30553109128641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</row>
    <row r="101" spans="1:38" x14ac:dyDescent="0.3">
      <c r="A101" s="6">
        <v>1894</v>
      </c>
      <c r="B101" s="6">
        <v>293.84083500000003</v>
      </c>
      <c r="C101" s="10">
        <v>1984.2869000000001</v>
      </c>
      <c r="D101" s="10">
        <v>341.23200000000003</v>
      </c>
      <c r="E101" s="2">
        <v>1845</v>
      </c>
      <c r="F101" s="2">
        <v>43</v>
      </c>
      <c r="G101" s="3">
        <f t="shared" si="7"/>
        <v>6.2558685446009413E-2</v>
      </c>
      <c r="H101" s="3">
        <f t="shared" si="7"/>
        <v>8.9802779109021957E-2</v>
      </c>
      <c r="I101" s="3">
        <f t="shared" si="7"/>
        <v>0.11352255663045085</v>
      </c>
      <c r="J101" s="3">
        <f t="shared" si="7"/>
        <v>4.76452166583523E-2</v>
      </c>
      <c r="K101" s="3">
        <f t="shared" si="7"/>
        <v>4.359563513898693E-3</v>
      </c>
      <c r="L101" s="3">
        <f t="shared" si="6"/>
        <v>275.31788880135775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</row>
    <row r="102" spans="1:38" x14ac:dyDescent="0.3">
      <c r="A102" s="6">
        <v>1893</v>
      </c>
      <c r="B102" s="6">
        <v>294.59803333333332</v>
      </c>
      <c r="C102" s="10">
        <v>1984.3688999999999</v>
      </c>
      <c r="D102" s="10">
        <v>341.39</v>
      </c>
      <c r="E102" s="2">
        <v>1846</v>
      </c>
      <c r="F102" s="2">
        <v>43</v>
      </c>
      <c r="G102" s="3">
        <f t="shared" si="7"/>
        <v>6.5183098591549318E-2</v>
      </c>
      <c r="H102" s="3">
        <f t="shared" si="7"/>
        <v>9.3593287664085228E-2</v>
      </c>
      <c r="I102" s="3">
        <f t="shared" si="7"/>
        <v>0.11845888085362308</v>
      </c>
      <c r="J102" s="3">
        <f t="shared" si="7"/>
        <v>4.9970343577114801E-2</v>
      </c>
      <c r="K102" s="3">
        <f t="shared" si="7"/>
        <v>4.6629882768671055E-3</v>
      </c>
      <c r="L102" s="3">
        <f t="shared" si="6"/>
        <v>275.33186859896324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</row>
    <row r="103" spans="1:38" x14ac:dyDescent="0.3">
      <c r="A103" s="6">
        <v>1889</v>
      </c>
      <c r="B103" s="6">
        <v>291.51727</v>
      </c>
      <c r="C103" s="10">
        <v>1984.4536000000001</v>
      </c>
      <c r="D103" s="10">
        <v>341.62</v>
      </c>
      <c r="E103" s="2">
        <v>1847</v>
      </c>
      <c r="F103" s="2">
        <v>46</v>
      </c>
      <c r="G103" s="3">
        <f t="shared" ref="G103:K118" si="8">G102*(1-G$5)+G$4*$F102*$L$4/1000</f>
        <v>6.7807511737089224E-2</v>
      </c>
      <c r="H103" s="3">
        <f t="shared" si="8"/>
        <v>9.7373368416779404E-2</v>
      </c>
      <c r="I103" s="3">
        <f t="shared" si="8"/>
        <v>0.12332894669279393</v>
      </c>
      <c r="J103" s="3">
        <f t="shared" si="8"/>
        <v>5.2162643304869999E-2</v>
      </c>
      <c r="K103" s="3">
        <f t="shared" si="8"/>
        <v>4.8470246985234857E-3</v>
      </c>
      <c r="L103" s="3">
        <f t="shared" si="6"/>
        <v>275.34551949485007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</row>
    <row r="104" spans="1:38" x14ac:dyDescent="0.3">
      <c r="A104" s="7">
        <v>1889</v>
      </c>
      <c r="B104" s="7">
        <v>292.22812499999998</v>
      </c>
      <c r="C104" s="10">
        <v>1984.5355</v>
      </c>
      <c r="D104" s="10">
        <v>341.935</v>
      </c>
      <c r="E104" s="2">
        <v>1848</v>
      </c>
      <c r="F104" s="2">
        <v>47</v>
      </c>
      <c r="G104" s="3">
        <f t="shared" si="8"/>
        <v>7.0615023474178432E-2</v>
      </c>
      <c r="H104" s="3">
        <f t="shared" si="8"/>
        <v>0.10142474019514565</v>
      </c>
      <c r="I104" s="3">
        <f t="shared" si="8"/>
        <v>0.12858434773415406</v>
      </c>
      <c r="J104" s="3">
        <f t="shared" si="8"/>
        <v>5.458181651750707E-2</v>
      </c>
      <c r="K104" s="3">
        <f t="shared" si="8"/>
        <v>5.0994935011844178E-3</v>
      </c>
      <c r="L104" s="3">
        <f t="shared" si="6"/>
        <v>275.3603054214222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</row>
    <row r="105" spans="1:38" x14ac:dyDescent="0.3">
      <c r="A105" s="6">
        <v>1887</v>
      </c>
      <c r="B105" s="6">
        <v>293.71867500000002</v>
      </c>
      <c r="C105" s="10">
        <v>1984.6202000000001</v>
      </c>
      <c r="D105" s="10">
        <v>342.35899999999998</v>
      </c>
      <c r="E105" s="2">
        <v>1849</v>
      </c>
      <c r="F105" s="2">
        <v>50</v>
      </c>
      <c r="G105" s="3">
        <f t="shared" si="8"/>
        <v>7.3483568075117398E-2</v>
      </c>
      <c r="H105" s="3">
        <f t="shared" si="8"/>
        <v>0.10555886324223084</v>
      </c>
      <c r="I105" s="3">
        <f t="shared" si="8"/>
        <v>0.13391944228772401</v>
      </c>
      <c r="J105" s="3">
        <f t="shared" si="8"/>
        <v>5.6980160862054464E-2</v>
      </c>
      <c r="K105" s="3">
        <f t="shared" si="8"/>
        <v>5.2995719274267234E-3</v>
      </c>
      <c r="L105" s="3">
        <f t="shared" si="6"/>
        <v>275.37524160639458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</row>
    <row r="106" spans="1:38" x14ac:dyDescent="0.3">
      <c r="A106" s="6">
        <v>1886</v>
      </c>
      <c r="B106" s="6">
        <v>290.62266999999997</v>
      </c>
      <c r="C106" s="10">
        <v>1984.7049</v>
      </c>
      <c r="D106" s="10">
        <v>342.50799999999998</v>
      </c>
      <c r="E106" s="2">
        <v>1850</v>
      </c>
      <c r="F106" s="2">
        <v>54</v>
      </c>
      <c r="G106" s="3">
        <f t="shared" si="8"/>
        <v>7.6535211267605666E-2</v>
      </c>
      <c r="H106" s="3">
        <f t="shared" si="8"/>
        <v>0.10996330333405055</v>
      </c>
      <c r="I106" s="3">
        <f t="shared" si="8"/>
        <v>0.1396336301416678</v>
      </c>
      <c r="J106" s="3">
        <f t="shared" si="8"/>
        <v>5.9593608010300766E-2</v>
      </c>
      <c r="K106" s="3">
        <f t="shared" si="8"/>
        <v>5.5617706977122696E-3</v>
      </c>
      <c r="L106" s="3">
        <f t="shared" si="6"/>
        <v>275.39128752345135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</row>
    <row r="107" spans="1:38" x14ac:dyDescent="0.3">
      <c r="A107" s="6">
        <v>1884</v>
      </c>
      <c r="B107" s="6">
        <v>289.80905999999999</v>
      </c>
      <c r="C107" s="10">
        <v>1984.7869000000001</v>
      </c>
      <c r="D107" s="10">
        <v>342.47199999999998</v>
      </c>
      <c r="E107" s="2">
        <v>1851</v>
      </c>
      <c r="F107" s="2">
        <v>54</v>
      </c>
      <c r="G107" s="3">
        <f t="shared" si="8"/>
        <v>7.9830985915492994E-2</v>
      </c>
      <c r="H107" s="3">
        <f t="shared" si="8"/>
        <v>0.11473121353394743</v>
      </c>
      <c r="I107" s="3">
        <f t="shared" si="8"/>
        <v>0.14587205761400859</v>
      </c>
      <c r="J107" s="3">
        <f t="shared" si="8"/>
        <v>6.2527240707341433E-2</v>
      </c>
      <c r="K107" s="3">
        <f t="shared" si="8"/>
        <v>5.9085957180594504E-3</v>
      </c>
      <c r="L107" s="3">
        <f t="shared" si="6"/>
        <v>275.40887009348887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</row>
    <row r="108" spans="1:38" x14ac:dyDescent="0.3">
      <c r="A108" s="6">
        <v>1883</v>
      </c>
      <c r="B108" s="6">
        <v>291.87700000000001</v>
      </c>
      <c r="C108" s="10">
        <v>1984.8715999999999</v>
      </c>
      <c r="D108" s="10">
        <v>342.42599999999999</v>
      </c>
      <c r="E108" s="2">
        <v>1852</v>
      </c>
      <c r="F108" s="2">
        <v>57</v>
      </c>
      <c r="G108" s="3">
        <f t="shared" si="8"/>
        <v>8.3126760563380322E-2</v>
      </c>
      <c r="H108" s="3">
        <f t="shared" si="8"/>
        <v>0.11948600707032649</v>
      </c>
      <c r="I108" s="3">
        <f t="shared" si="8"/>
        <v>0.15202674907057337</v>
      </c>
      <c r="J108" s="3">
        <f t="shared" si="8"/>
        <v>6.5293284191315623E-2</v>
      </c>
      <c r="K108" s="3">
        <f t="shared" si="8"/>
        <v>6.1189557264554736E-3</v>
      </c>
      <c r="L108" s="3">
        <f t="shared" si="6"/>
        <v>275.42605175662203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</row>
    <row r="109" spans="1:38" x14ac:dyDescent="0.3">
      <c r="A109" s="6">
        <v>1878</v>
      </c>
      <c r="B109" s="6">
        <v>288.79094999999995</v>
      </c>
      <c r="C109" s="10">
        <v>1984.9536000000001</v>
      </c>
      <c r="D109" s="10">
        <v>342.34199999999998</v>
      </c>
      <c r="E109" s="2">
        <v>1853</v>
      </c>
      <c r="F109" s="2">
        <v>59</v>
      </c>
      <c r="G109" s="3">
        <f t="shared" si="8"/>
        <v>8.6605633802816939E-2</v>
      </c>
      <c r="H109" s="3">
        <f t="shared" si="8"/>
        <v>0.12450941016836632</v>
      </c>
      <c r="I109" s="3">
        <f t="shared" si="8"/>
        <v>0.15854953269309094</v>
      </c>
      <c r="J109" s="3">
        <f t="shared" si="8"/>
        <v>6.8253424983145988E-2</v>
      </c>
      <c r="K109" s="3">
        <f t="shared" si="8"/>
        <v>6.3873905915476032E-3</v>
      </c>
      <c r="L109" s="3">
        <f t="shared" si="6"/>
        <v>275.44430539223896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</row>
    <row r="110" spans="1:38" x14ac:dyDescent="0.3">
      <c r="A110" s="6">
        <v>1874</v>
      </c>
      <c r="B110" s="6">
        <v>290.52176999999995</v>
      </c>
      <c r="C110" s="10">
        <v>1985.0383999999999</v>
      </c>
      <c r="D110" s="10">
        <v>342.32900000000001</v>
      </c>
      <c r="E110" s="2">
        <v>1854</v>
      </c>
      <c r="F110" s="2">
        <v>69</v>
      </c>
      <c r="G110" s="3">
        <f t="shared" si="8"/>
        <v>9.0206572769953086E-2</v>
      </c>
      <c r="H110" s="3">
        <f t="shared" si="8"/>
        <v>0.12970678716151648</v>
      </c>
      <c r="I110" s="3">
        <f t="shared" si="8"/>
        <v>0.16528523298001818</v>
      </c>
      <c r="J110" s="3">
        <f t="shared" si="8"/>
        <v>7.1279204021829703E-2</v>
      </c>
      <c r="K110" s="3">
        <f t="shared" si="8"/>
        <v>6.6441012809768281E-3</v>
      </c>
      <c r="L110" s="3">
        <f t="shared" si="6"/>
        <v>275.4631218982143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</row>
    <row r="111" spans="1:38" x14ac:dyDescent="0.3">
      <c r="A111" s="6">
        <v>1873</v>
      </c>
      <c r="B111" s="6">
        <v>287.16828499999997</v>
      </c>
      <c r="C111" s="10">
        <v>1985.1233</v>
      </c>
      <c r="D111" s="10">
        <v>342.28899999999999</v>
      </c>
      <c r="E111" s="2">
        <v>1855</v>
      </c>
      <c r="F111" s="2">
        <v>71</v>
      </c>
      <c r="G111" s="3">
        <f t="shared" si="8"/>
        <v>9.4417840375586884E-2</v>
      </c>
      <c r="H111" s="3">
        <f t="shared" si="8"/>
        <v>0.13582883315131003</v>
      </c>
      <c r="I111" s="3">
        <f t="shared" si="8"/>
        <v>0.17343286996702248</v>
      </c>
      <c r="J111" s="3">
        <f t="shared" si="8"/>
        <v>7.5305838736831401E-2</v>
      </c>
      <c r="K111" s="3">
        <f t="shared" si="8"/>
        <v>7.2692877528667387E-3</v>
      </c>
      <c r="L111" s="3">
        <f t="shared" si="6"/>
        <v>275.48625466998362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</row>
    <row r="112" spans="1:38" x14ac:dyDescent="0.3">
      <c r="A112" s="6">
        <v>1870</v>
      </c>
      <c r="B112" s="6">
        <v>287.39724999999999</v>
      </c>
      <c r="C112" s="10">
        <v>1985.2</v>
      </c>
      <c r="D112" s="10">
        <v>342.31900000000002</v>
      </c>
      <c r="E112" s="2">
        <v>1856</v>
      </c>
      <c r="F112" s="2">
        <v>76</v>
      </c>
      <c r="G112" s="3">
        <f t="shared" si="8"/>
        <v>9.8751173708920212E-2</v>
      </c>
      <c r="H112" s="3">
        <f t="shared" si="8"/>
        <v>0.14212183063676986</v>
      </c>
      <c r="I112" s="3">
        <f t="shared" si="8"/>
        <v>0.18177161383583249</v>
      </c>
      <c r="J112" s="3">
        <f t="shared" si="8"/>
        <v>7.9337186253757783E-2</v>
      </c>
      <c r="K112" s="3">
        <f t="shared" si="8"/>
        <v>7.7423792297205626E-3</v>
      </c>
      <c r="L112" s="3">
        <f t="shared" si="6"/>
        <v>275.50972418366501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</row>
    <row r="113" spans="1:38" x14ac:dyDescent="0.3">
      <c r="A113" s="6">
        <v>1867</v>
      </c>
      <c r="B113" s="6">
        <v>285.217105</v>
      </c>
      <c r="C113" s="10">
        <v>1985.2849000000001</v>
      </c>
      <c r="D113" s="10">
        <v>342.488</v>
      </c>
      <c r="E113" s="2">
        <v>1857</v>
      </c>
      <c r="F113" s="2">
        <v>77</v>
      </c>
      <c r="G113" s="3">
        <f t="shared" si="8"/>
        <v>0.10338967136150237</v>
      </c>
      <c r="H113" s="3">
        <f t="shared" si="8"/>
        <v>0.14886699946606516</v>
      </c>
      <c r="I113" s="3">
        <f t="shared" si="8"/>
        <v>0.19074960365753016</v>
      </c>
      <c r="J113" s="3">
        <f t="shared" si="8"/>
        <v>8.372509002110759E-2</v>
      </c>
      <c r="K113" s="3">
        <f t="shared" si="8"/>
        <v>8.2640654993186968E-3</v>
      </c>
      <c r="L113" s="3">
        <f t="shared" si="6"/>
        <v>275.53499543000555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</row>
    <row r="114" spans="1:38" x14ac:dyDescent="0.3">
      <c r="A114" s="7">
        <v>1864</v>
      </c>
      <c r="B114" s="7">
        <v>285.40895</v>
      </c>
      <c r="C114" s="10">
        <v>1985.3670999999999</v>
      </c>
      <c r="D114" s="10">
        <v>342.76799999999997</v>
      </c>
      <c r="E114" s="2">
        <v>1858</v>
      </c>
      <c r="F114" s="2">
        <v>78</v>
      </c>
      <c r="G114" s="3">
        <f t="shared" si="8"/>
        <v>0.1080892018779343</v>
      </c>
      <c r="H114" s="3">
        <f t="shared" si="8"/>
        <v>0.15568750884784924</v>
      </c>
      <c r="I114" s="3">
        <f t="shared" si="8"/>
        <v>0.19975732011208866</v>
      </c>
      <c r="J114" s="3">
        <f t="shared" si="8"/>
        <v>8.7979697533180135E-2</v>
      </c>
      <c r="K114" s="3">
        <f t="shared" si="8"/>
        <v>8.6274325733885857E-3</v>
      </c>
      <c r="L114" s="3">
        <f t="shared" si="6"/>
        <v>275.56014116094445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</row>
    <row r="115" spans="1:38" x14ac:dyDescent="0.3">
      <c r="A115" s="6">
        <v>1862</v>
      </c>
      <c r="B115" s="6">
        <v>286.55107499999997</v>
      </c>
      <c r="C115" s="10">
        <v>1985.4521</v>
      </c>
      <c r="D115" s="10">
        <v>343.15899999999999</v>
      </c>
      <c r="E115" s="2">
        <v>1859</v>
      </c>
      <c r="F115" s="2">
        <v>83</v>
      </c>
      <c r="G115" s="3">
        <f t="shared" si="8"/>
        <v>0.11284976525821599</v>
      </c>
      <c r="H115" s="3">
        <f t="shared" si="8"/>
        <v>0.16258315151800956</v>
      </c>
      <c r="I115" s="3">
        <f t="shared" si="8"/>
        <v>0.20879436419033309</v>
      </c>
      <c r="J115" s="3">
        <f t="shared" si="8"/>
        <v>9.2108623585975338E-2</v>
      </c>
      <c r="K115" s="3">
        <f t="shared" si="8"/>
        <v>8.8947742013495579E-3</v>
      </c>
      <c r="L115" s="3">
        <f t="shared" si="6"/>
        <v>275.58523067875387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</row>
    <row r="116" spans="1:38" x14ac:dyDescent="0.3">
      <c r="A116" s="7">
        <v>1859</v>
      </c>
      <c r="B116" s="7">
        <v>286.48409000000004</v>
      </c>
      <c r="C116" s="10">
        <v>1985.5342000000001</v>
      </c>
      <c r="D116" s="10">
        <v>343.65600000000001</v>
      </c>
      <c r="E116" s="2">
        <v>1860</v>
      </c>
      <c r="F116" s="2">
        <v>91</v>
      </c>
      <c r="G116" s="3">
        <f t="shared" si="8"/>
        <v>0.11791549295774652</v>
      </c>
      <c r="H116" s="3">
        <f t="shared" si="8"/>
        <v>0.16992930763708347</v>
      </c>
      <c r="I116" s="3">
        <f t="shared" si="8"/>
        <v>0.21846128120597164</v>
      </c>
      <c r="J116" s="3">
        <f t="shared" si="8"/>
        <v>9.6588531534212541E-2</v>
      </c>
      <c r="K116" s="3">
        <f t="shared" si="8"/>
        <v>9.2916668793629337E-3</v>
      </c>
      <c r="L116" s="3">
        <f t="shared" si="6"/>
        <v>275.61218628021436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</row>
    <row r="117" spans="1:38" x14ac:dyDescent="0.3">
      <c r="A117" s="6">
        <v>1855</v>
      </c>
      <c r="B117" s="6">
        <v>284.9085</v>
      </c>
      <c r="C117" s="10">
        <v>1985.6192000000001</v>
      </c>
      <c r="D117" s="10">
        <v>344.06900000000002</v>
      </c>
      <c r="E117" s="2">
        <v>1861</v>
      </c>
      <c r="F117" s="2">
        <v>95</v>
      </c>
      <c r="G117" s="3">
        <f t="shared" si="8"/>
        <v>0.12346948356807516</v>
      </c>
      <c r="H117" s="3">
        <f t="shared" si="8"/>
        <v>0.17800642796994795</v>
      </c>
      <c r="I117" s="3">
        <f t="shared" si="8"/>
        <v>0.22920032084185249</v>
      </c>
      <c r="J117" s="3">
        <f t="shared" si="8"/>
        <v>0.10175148356169764</v>
      </c>
      <c r="K117" s="3">
        <f t="shared" si="8"/>
        <v>9.907981311653595E-3</v>
      </c>
      <c r="L117" s="3">
        <f t="shared" si="6"/>
        <v>275.6423356972532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</row>
    <row r="118" spans="1:38" x14ac:dyDescent="0.3">
      <c r="A118" s="6">
        <v>1854</v>
      </c>
      <c r="B118" s="6">
        <v>287.02756499999998</v>
      </c>
      <c r="C118" s="10">
        <v>1985.7040999999999</v>
      </c>
      <c r="D118" s="10">
        <v>344.197</v>
      </c>
      <c r="E118" s="2">
        <v>1862</v>
      </c>
      <c r="F118" s="2">
        <v>97</v>
      </c>
      <c r="G118" s="3">
        <f t="shared" si="8"/>
        <v>0.12926760563380285</v>
      </c>
      <c r="H118" s="3">
        <f t="shared" si="8"/>
        <v>0.18643691475773536</v>
      </c>
      <c r="I118" s="3">
        <f t="shared" si="8"/>
        <v>0.24039615344071119</v>
      </c>
      <c r="J118" s="3">
        <f t="shared" si="8"/>
        <v>0.10708897593949951</v>
      </c>
      <c r="K118" s="3">
        <f t="shared" si="8"/>
        <v>1.0469588338091314E-2</v>
      </c>
      <c r="L118" s="3">
        <f t="shared" si="6"/>
        <v>275.67365923810985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</row>
    <row r="119" spans="1:38" x14ac:dyDescent="0.3">
      <c r="A119" s="6">
        <v>1851</v>
      </c>
      <c r="B119" s="6">
        <v>285.17396666666662</v>
      </c>
      <c r="C119" s="10">
        <v>1985.7863</v>
      </c>
      <c r="D119" s="10">
        <v>344.19499999999999</v>
      </c>
      <c r="E119" s="2">
        <v>1863</v>
      </c>
      <c r="F119" s="2">
        <v>104</v>
      </c>
      <c r="G119" s="3">
        <f t="shared" ref="G119:K134" si="9">G118*(1-G$5)+G$4*$F118*$L$4/1000</f>
        <v>0.13518779342723009</v>
      </c>
      <c r="H119" s="3">
        <f t="shared" si="9"/>
        <v>0.19503200245153268</v>
      </c>
      <c r="I119" s="3">
        <f t="shared" si="9"/>
        <v>0.25174217816249217</v>
      </c>
      <c r="J119" s="3">
        <f t="shared" si="9"/>
        <v>0.11235629594209656</v>
      </c>
      <c r="K119" s="3">
        <f t="shared" si="9"/>
        <v>1.0904116931950857E-2</v>
      </c>
      <c r="L119" s="3">
        <f t="shared" si="6"/>
        <v>275.7052223869153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</row>
    <row r="120" spans="1:38" x14ac:dyDescent="0.3">
      <c r="A120" s="6">
        <v>1849</v>
      </c>
      <c r="B120" s="6">
        <v>287.73346999999995</v>
      </c>
      <c r="C120" s="10">
        <v>1985.8712</v>
      </c>
      <c r="D120" s="10">
        <v>343.94499999999999</v>
      </c>
      <c r="E120" s="2">
        <v>1864</v>
      </c>
      <c r="F120" s="2">
        <v>112</v>
      </c>
      <c r="G120" s="3">
        <f t="shared" si="9"/>
        <v>0.14153521126760568</v>
      </c>
      <c r="H120" s="3">
        <f t="shared" si="9"/>
        <v>0.20426072179740112</v>
      </c>
      <c r="I120" s="3">
        <f t="shared" si="9"/>
        <v>0.26398755274493857</v>
      </c>
      <c r="J120" s="3">
        <f t="shared" si="9"/>
        <v>0.11814430675676638</v>
      </c>
      <c r="K120" s="3">
        <f t="shared" si="9"/>
        <v>1.1496310344301069E-2</v>
      </c>
      <c r="L120" s="3">
        <f t="shared" si="6"/>
        <v>275.73942410291102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</row>
    <row r="121" spans="1:38" x14ac:dyDescent="0.3">
      <c r="A121" s="6">
        <v>1846</v>
      </c>
      <c r="B121" s="6">
        <v>283.29579000000001</v>
      </c>
      <c r="C121" s="10">
        <v>1985.9534000000001</v>
      </c>
      <c r="D121" s="10">
        <v>343.71</v>
      </c>
      <c r="E121" s="2">
        <v>1865</v>
      </c>
      <c r="F121" s="2">
        <v>119</v>
      </c>
      <c r="G121" s="3">
        <f t="shared" si="9"/>
        <v>0.1483708920187794</v>
      </c>
      <c r="H121" s="3">
        <f t="shared" si="9"/>
        <v>0.21421522636933563</v>
      </c>
      <c r="I121" s="3">
        <f t="shared" si="9"/>
        <v>0.27727044030209569</v>
      </c>
      <c r="J121" s="3">
        <f t="shared" si="9"/>
        <v>0.12454063384641034</v>
      </c>
      <c r="K121" s="3">
        <f t="shared" si="9"/>
        <v>1.2231080659831414E-2</v>
      </c>
      <c r="L121" s="3">
        <f t="shared" si="6"/>
        <v>275.77662827319648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</row>
    <row r="122" spans="1:38" x14ac:dyDescent="0.3">
      <c r="A122" s="6">
        <v>1846</v>
      </c>
      <c r="B122" s="6">
        <v>284.95827500000001</v>
      </c>
      <c r="C122" s="10">
        <v>1986.0383999999999</v>
      </c>
      <c r="D122" s="10">
        <v>343.71499999999997</v>
      </c>
      <c r="E122" s="2">
        <v>1866</v>
      </c>
      <c r="F122" s="2">
        <v>122</v>
      </c>
      <c r="G122" s="3">
        <f t="shared" si="9"/>
        <v>0.15563380281690148</v>
      </c>
      <c r="H122" s="3">
        <f t="shared" si="9"/>
        <v>0.22479962279686366</v>
      </c>
      <c r="I122" s="3">
        <f t="shared" si="9"/>
        <v>0.2914266799540296</v>
      </c>
      <c r="J122" s="3">
        <f t="shared" si="9"/>
        <v>0.13139315512267852</v>
      </c>
      <c r="K122" s="3">
        <f t="shared" si="9"/>
        <v>1.3005379881699876E-2</v>
      </c>
      <c r="L122" s="3">
        <f t="shared" si="6"/>
        <v>275.81625864057219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</row>
    <row r="123" spans="1:38" x14ac:dyDescent="0.3">
      <c r="A123" s="6">
        <v>1844</v>
      </c>
      <c r="B123" s="6">
        <v>286.49905000000001</v>
      </c>
      <c r="C123" s="10">
        <v>1986.1233</v>
      </c>
      <c r="D123" s="10">
        <v>343.74099999999999</v>
      </c>
      <c r="E123" s="2">
        <v>1867</v>
      </c>
      <c r="F123" s="2">
        <v>130</v>
      </c>
      <c r="G123" s="3">
        <f t="shared" si="9"/>
        <v>0.16307981220657283</v>
      </c>
      <c r="H123" s="3">
        <f t="shared" si="9"/>
        <v>0.23563659137419701</v>
      </c>
      <c r="I123" s="3">
        <f t="shared" si="9"/>
        <v>0.30584361006389127</v>
      </c>
      <c r="J123" s="3">
        <f t="shared" si="9"/>
        <v>0.13820632607782224</v>
      </c>
      <c r="K123" s="3">
        <f t="shared" si="9"/>
        <v>1.3615861169977268E-2</v>
      </c>
      <c r="L123" s="3">
        <f t="shared" si="6"/>
        <v>275.85638220089248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</row>
    <row r="124" spans="1:38" x14ac:dyDescent="0.3">
      <c r="A124" s="8">
        <v>1841</v>
      </c>
      <c r="B124" s="8">
        <v>283.01704999999998</v>
      </c>
      <c r="C124" s="10">
        <v>1986.2</v>
      </c>
      <c r="D124" s="10">
        <v>343.76499999999999</v>
      </c>
      <c r="E124" s="2">
        <v>1868</v>
      </c>
      <c r="F124" s="2">
        <v>135</v>
      </c>
      <c r="G124" s="3">
        <f t="shared" si="9"/>
        <v>0.17101408450704231</v>
      </c>
      <c r="H124" s="3">
        <f t="shared" si="9"/>
        <v>0.24719492083587488</v>
      </c>
      <c r="I124" s="3">
        <f t="shared" si="9"/>
        <v>0.3212689051927155</v>
      </c>
      <c r="J124" s="3">
        <f t="shared" si="9"/>
        <v>0.14556924913206956</v>
      </c>
      <c r="K124" s="3">
        <f t="shared" si="9"/>
        <v>1.4361723642958468E-2</v>
      </c>
      <c r="L124" s="3">
        <f t="shared" si="6"/>
        <v>275.89940888331068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</row>
    <row r="125" spans="1:38" x14ac:dyDescent="0.3">
      <c r="A125" s="6">
        <v>1979</v>
      </c>
      <c r="B125" s="6">
        <v>332.04542500000002</v>
      </c>
      <c r="C125" s="10">
        <v>1986.2849000000001</v>
      </c>
      <c r="D125" s="10">
        <v>343.78399999999999</v>
      </c>
      <c r="E125" s="2">
        <v>1869</v>
      </c>
      <c r="F125" s="2">
        <v>142</v>
      </c>
      <c r="G125" s="3">
        <f t="shared" si="9"/>
        <v>0.17925352112676063</v>
      </c>
      <c r="H125" s="3">
        <f t="shared" si="9"/>
        <v>0.25919093655569109</v>
      </c>
      <c r="I125" s="3">
        <f t="shared" si="9"/>
        <v>0.3372383262188145</v>
      </c>
      <c r="J125" s="3">
        <f t="shared" si="9"/>
        <v>0.15309840600028318</v>
      </c>
      <c r="K125" s="3">
        <f t="shared" si="9"/>
        <v>1.5048853884788209E-2</v>
      </c>
      <c r="L125" s="3">
        <f t="shared" si="6"/>
        <v>275.94383004378636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</row>
    <row r="126" spans="1:38" x14ac:dyDescent="0.3">
      <c r="A126" s="6">
        <v>1979</v>
      </c>
      <c r="B126" s="6">
        <v>335.24097999999998</v>
      </c>
      <c r="C126" s="10">
        <v>1986.3670999999999</v>
      </c>
      <c r="D126" s="10">
        <v>343.91699999999997</v>
      </c>
      <c r="E126" s="2">
        <v>1870</v>
      </c>
      <c r="F126" s="2">
        <v>147</v>
      </c>
      <c r="G126" s="3">
        <f t="shared" si="9"/>
        <v>0.18792018779342728</v>
      </c>
      <c r="H126" s="3">
        <f t="shared" si="9"/>
        <v>0.27181122787289291</v>
      </c>
      <c r="I126" s="3">
        <f t="shared" si="9"/>
        <v>0.35404503903283641</v>
      </c>
      <c r="J126" s="3">
        <f t="shared" si="9"/>
        <v>0.16101904205132372</v>
      </c>
      <c r="K126" s="3">
        <f t="shared" si="9"/>
        <v>1.5794257941326287E-2</v>
      </c>
      <c r="L126" s="3">
        <f t="shared" si="6"/>
        <v>275.99058975469183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</row>
    <row r="127" spans="1:38" x14ac:dyDescent="0.3">
      <c r="A127" s="6">
        <v>1976</v>
      </c>
      <c r="B127" s="6">
        <v>331.19925000000001</v>
      </c>
      <c r="C127" s="10">
        <v>1986.4521</v>
      </c>
      <c r="D127" s="10">
        <v>344.23599999999999</v>
      </c>
      <c r="E127" s="2">
        <v>1871</v>
      </c>
      <c r="F127" s="2">
        <v>156</v>
      </c>
      <c r="G127" s="3">
        <f t="shared" si="9"/>
        <v>0.19689201877934279</v>
      </c>
      <c r="H127" s="3">
        <f t="shared" si="9"/>
        <v>0.28486628395941649</v>
      </c>
      <c r="I127" s="3">
        <f t="shared" si="9"/>
        <v>0.37137733550514834</v>
      </c>
      <c r="J127" s="3">
        <f t="shared" si="9"/>
        <v>0.16907405152619248</v>
      </c>
      <c r="K127" s="3">
        <f t="shared" si="9"/>
        <v>1.6481110139528358E-2</v>
      </c>
      <c r="L127" s="3">
        <f t="shared" si="6"/>
        <v>276.0386907999096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</row>
    <row r="128" spans="1:38" x14ac:dyDescent="0.3">
      <c r="A128" s="6">
        <v>1974</v>
      </c>
      <c r="B128" s="6">
        <v>328.063425</v>
      </c>
      <c r="C128" s="10">
        <v>1986.5342000000001</v>
      </c>
      <c r="D128" s="10">
        <v>344.685</v>
      </c>
      <c r="E128" s="2">
        <v>1872</v>
      </c>
      <c r="F128" s="2">
        <v>173</v>
      </c>
      <c r="G128" s="3">
        <f t="shared" si="9"/>
        <v>0.20641314553990617</v>
      </c>
      <c r="H128" s="3">
        <f t="shared" si="9"/>
        <v>0.29873049561884224</v>
      </c>
      <c r="I128" s="3">
        <f t="shared" si="9"/>
        <v>0.38982909989531839</v>
      </c>
      <c r="J128" s="3">
        <f t="shared" si="9"/>
        <v>0.1777252416617118</v>
      </c>
      <c r="K128" s="3">
        <f t="shared" si="9"/>
        <v>1.7320242267696538E-2</v>
      </c>
      <c r="L128" s="3">
        <f t="shared" si="6"/>
        <v>276.09001822498345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</row>
    <row r="129" spans="1:38" x14ac:dyDescent="0.3">
      <c r="A129" s="6">
        <v>1973</v>
      </c>
      <c r="B129" s="6">
        <v>326.39999999999998</v>
      </c>
      <c r="C129" s="10">
        <v>1986.6192000000001</v>
      </c>
      <c r="D129" s="10">
        <v>345.05700000000002</v>
      </c>
      <c r="E129" s="2">
        <v>1873</v>
      </c>
      <c r="F129" s="2">
        <v>184</v>
      </c>
      <c r="G129" s="3">
        <f t="shared" si="9"/>
        <v>0.21697183098591555</v>
      </c>
      <c r="H129" s="3">
        <f t="shared" si="9"/>
        <v>0.31415281054891597</v>
      </c>
      <c r="I129" s="3">
        <f t="shared" si="9"/>
        <v>0.41058718394974597</v>
      </c>
      <c r="J129" s="3">
        <f t="shared" si="9"/>
        <v>0.18787752166719446</v>
      </c>
      <c r="K129" s="3">
        <f t="shared" si="9"/>
        <v>1.8627323696708151E-2</v>
      </c>
      <c r="L129" s="3">
        <f t="shared" si="6"/>
        <v>276.14821667084846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</row>
    <row r="130" spans="1:38" x14ac:dyDescent="0.3">
      <c r="A130" s="6">
        <v>1972</v>
      </c>
      <c r="B130" s="6">
        <v>324.13119999999998</v>
      </c>
      <c r="C130" s="10">
        <v>1986.7040999999999</v>
      </c>
      <c r="D130" s="10">
        <v>345.23700000000002</v>
      </c>
      <c r="E130" s="2">
        <v>1874</v>
      </c>
      <c r="F130" s="2">
        <v>174</v>
      </c>
      <c r="G130" s="3">
        <f t="shared" si="9"/>
        <v>0.22820187793427235</v>
      </c>
      <c r="H130" s="3">
        <f t="shared" si="9"/>
        <v>0.33056556207926358</v>
      </c>
      <c r="I130" s="3">
        <f t="shared" si="9"/>
        <v>0.43271922237473287</v>
      </c>
      <c r="J130" s="3">
        <f t="shared" si="9"/>
        <v>0.19874091364546542</v>
      </c>
      <c r="K130" s="3">
        <f t="shared" si="9"/>
        <v>1.9936540583027323E-2</v>
      </c>
      <c r="L130" s="3">
        <f t="shared" si="6"/>
        <v>276.21016411661674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</row>
    <row r="131" spans="1:38" x14ac:dyDescent="0.3">
      <c r="A131" s="6">
        <v>1971.2</v>
      </c>
      <c r="B131" s="6">
        <v>325.22624999999999</v>
      </c>
      <c r="C131" s="10">
        <v>1986.7863</v>
      </c>
      <c r="D131" s="10">
        <v>345.30700000000002</v>
      </c>
      <c r="E131" s="2">
        <v>1875</v>
      </c>
      <c r="F131" s="2">
        <v>188</v>
      </c>
      <c r="G131" s="3">
        <f t="shared" si="9"/>
        <v>0.23882159624413152</v>
      </c>
      <c r="H131" s="3">
        <f t="shared" si="9"/>
        <v>0.34599419450326874</v>
      </c>
      <c r="I131" s="3">
        <f t="shared" si="9"/>
        <v>0.45305184353103534</v>
      </c>
      <c r="J131" s="3">
        <f t="shared" si="9"/>
        <v>0.20781000527275781</v>
      </c>
      <c r="K131" s="3">
        <f t="shared" si="9"/>
        <v>2.0261137196718296E-2</v>
      </c>
      <c r="L131" s="3">
        <f t="shared" si="6"/>
        <v>276.26593877674793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</row>
    <row r="132" spans="1:38" x14ac:dyDescent="0.3">
      <c r="A132" s="6">
        <v>1970.7</v>
      </c>
      <c r="B132" s="6">
        <v>324.7285</v>
      </c>
      <c r="C132" s="10">
        <v>1986.8712</v>
      </c>
      <c r="D132" s="10">
        <v>345.20499999999998</v>
      </c>
      <c r="E132" s="2">
        <v>1876</v>
      </c>
      <c r="F132" s="2">
        <v>191</v>
      </c>
      <c r="G132" s="3">
        <f t="shared" si="9"/>
        <v>0.25029577464788738</v>
      </c>
      <c r="H132" s="3">
        <f t="shared" si="9"/>
        <v>0.36269493628877814</v>
      </c>
      <c r="I132" s="3">
        <f t="shared" si="9"/>
        <v>0.47521483410831011</v>
      </c>
      <c r="J132" s="3">
        <f t="shared" si="9"/>
        <v>0.21800420069555382</v>
      </c>
      <c r="K132" s="3">
        <f t="shared" si="9"/>
        <v>2.1115291990265933E-2</v>
      </c>
      <c r="L132" s="3">
        <f t="shared" si="6"/>
        <v>276.32732503773082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</row>
    <row r="133" spans="1:38" x14ac:dyDescent="0.3">
      <c r="A133" s="6">
        <v>1967</v>
      </c>
      <c r="B133" s="6">
        <v>322.89999999999998</v>
      </c>
      <c r="C133" s="10">
        <v>1986.9534000000001</v>
      </c>
      <c r="D133" s="10">
        <v>344.95499999999998</v>
      </c>
      <c r="E133" s="2">
        <v>1877</v>
      </c>
      <c r="F133" s="2">
        <v>194</v>
      </c>
      <c r="G133" s="3">
        <f t="shared" si="9"/>
        <v>0.26195305164319255</v>
      </c>
      <c r="H133" s="3">
        <f t="shared" si="9"/>
        <v>0.37963142397513761</v>
      </c>
      <c r="I133" s="3">
        <f t="shared" si="9"/>
        <v>0.49753104360124145</v>
      </c>
      <c r="J133" s="3">
        <f t="shared" si="9"/>
        <v>0.22796814645897281</v>
      </c>
      <c r="K133" s="3">
        <f t="shared" si="9"/>
        <v>2.1774208131115622E-2</v>
      </c>
      <c r="L133" s="3">
        <f t="shared" si="6"/>
        <v>276.38885787380968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</row>
    <row r="134" spans="1:38" x14ac:dyDescent="0.3">
      <c r="A134" s="6">
        <v>1949</v>
      </c>
      <c r="B134" s="6">
        <v>309.88559499999997</v>
      </c>
      <c r="C134" s="10">
        <v>1987.0383999999999</v>
      </c>
      <c r="D134" s="10">
        <v>344.71699999999998</v>
      </c>
      <c r="E134" s="2">
        <v>1878</v>
      </c>
      <c r="F134" s="2">
        <v>196</v>
      </c>
      <c r="G134" s="3">
        <f t="shared" si="9"/>
        <v>0.27379342723004702</v>
      </c>
      <c r="H134" s="3">
        <f t="shared" si="9"/>
        <v>0.39680300901832533</v>
      </c>
      <c r="I134" s="3">
        <f t="shared" si="9"/>
        <v>0.51999841541117608</v>
      </c>
      <c r="J134" s="3">
        <f t="shared" si="9"/>
        <v>0.23771499600218349</v>
      </c>
      <c r="K134" s="3">
        <f t="shared" si="9"/>
        <v>2.2314706043143024E-2</v>
      </c>
      <c r="L134" s="3">
        <f t="shared" si="6"/>
        <v>276.45062455370487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</row>
    <row r="135" spans="1:38" x14ac:dyDescent="0.3">
      <c r="A135" s="6">
        <v>1947</v>
      </c>
      <c r="B135" s="6">
        <v>310.79920499999997</v>
      </c>
      <c r="C135" s="10">
        <v>1987.1233</v>
      </c>
      <c r="D135" s="10">
        <v>344.702</v>
      </c>
      <c r="E135" s="2">
        <v>1879</v>
      </c>
      <c r="F135" s="2">
        <v>210</v>
      </c>
      <c r="G135" s="3">
        <f t="shared" ref="G135:K150" si="10">G134*(1-G$5)+G$4*$F134*$L$4/1000</f>
        <v>0.285755868544601</v>
      </c>
      <c r="H135" s="3">
        <f t="shared" si="10"/>
        <v>0.41411514794486831</v>
      </c>
      <c r="I135" s="3">
        <f t="shared" si="10"/>
        <v>0.54246468580261031</v>
      </c>
      <c r="J135" s="3">
        <f t="shared" si="10"/>
        <v>0.24713978045770851</v>
      </c>
      <c r="K135" s="3">
        <f t="shared" si="10"/>
        <v>2.273643131191333E-2</v>
      </c>
      <c r="L135" s="3">
        <f t="shared" ref="L135:L198" si="11">SUM(G135:K135,L$5)</f>
        <v>276.51221191406171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</row>
    <row r="136" spans="1:38" x14ac:dyDescent="0.3">
      <c r="A136" s="6">
        <v>1944</v>
      </c>
      <c r="B136" s="6">
        <v>311.35668499999997</v>
      </c>
      <c r="C136" s="10">
        <v>1987.2</v>
      </c>
      <c r="D136" s="10">
        <v>344.858</v>
      </c>
      <c r="E136" s="2">
        <v>1880</v>
      </c>
      <c r="F136" s="2">
        <v>236</v>
      </c>
      <c r="G136" s="3">
        <f t="shared" si="10"/>
        <v>0.29857276995305171</v>
      </c>
      <c r="H136" s="3">
        <f t="shared" si="10"/>
        <v>0.43269421465021124</v>
      </c>
      <c r="I136" s="3">
        <f t="shared" si="10"/>
        <v>0.56673268646087027</v>
      </c>
      <c r="J136" s="3">
        <f t="shared" si="10"/>
        <v>0.25766934909570688</v>
      </c>
      <c r="K136" s="3">
        <f t="shared" si="10"/>
        <v>2.364949761270323E-2</v>
      </c>
      <c r="L136" s="3">
        <f t="shared" si="11"/>
        <v>276.57931851777255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</row>
    <row r="137" spans="1:38" x14ac:dyDescent="0.3">
      <c r="A137" s="6">
        <v>1944</v>
      </c>
      <c r="B137" s="6">
        <v>312.13815249999999</v>
      </c>
      <c r="C137" s="10">
        <v>1987.2849000000001</v>
      </c>
      <c r="D137" s="10">
        <v>345.053</v>
      </c>
      <c r="E137" s="2">
        <v>1881</v>
      </c>
      <c r="F137" s="2">
        <v>243</v>
      </c>
      <c r="G137" s="3">
        <f t="shared" si="10"/>
        <v>0.3129765258215963</v>
      </c>
      <c r="H137" s="3">
        <f t="shared" si="10"/>
        <v>0.45366348434153453</v>
      </c>
      <c r="I137" s="3">
        <f t="shared" si="10"/>
        <v>0.59458105035403874</v>
      </c>
      <c r="J137" s="3">
        <f t="shared" si="10"/>
        <v>0.27064903977334032</v>
      </c>
      <c r="K137" s="3">
        <f t="shared" si="10"/>
        <v>2.5423957595478011E-2</v>
      </c>
      <c r="L137" s="3">
        <f t="shared" si="11"/>
        <v>276.65729405788596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</row>
    <row r="138" spans="1:38" x14ac:dyDescent="0.3">
      <c r="A138" s="6">
        <v>1941.5</v>
      </c>
      <c r="B138" s="6">
        <v>310.30370499999998</v>
      </c>
      <c r="C138" s="10">
        <v>1987.3670999999999</v>
      </c>
      <c r="D138" s="10">
        <v>345.44200000000001</v>
      </c>
      <c r="E138" s="2">
        <v>1882</v>
      </c>
      <c r="F138" s="2">
        <v>256</v>
      </c>
      <c r="G138" s="3">
        <f t="shared" si="10"/>
        <v>0.32780751173708927</v>
      </c>
      <c r="H138" s="3">
        <f t="shared" si="10"/>
        <v>0.47523234394027247</v>
      </c>
      <c r="I138" s="3">
        <f t="shared" si="10"/>
        <v>0.62310725954773727</v>
      </c>
      <c r="J138" s="3">
        <f t="shared" si="10"/>
        <v>0.28370883777295586</v>
      </c>
      <c r="K138" s="3">
        <f t="shared" si="10"/>
        <v>2.6828860477116648E-2</v>
      </c>
      <c r="L138" s="3">
        <f t="shared" si="11"/>
        <v>276.73668481347516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</row>
    <row r="139" spans="1:38" x14ac:dyDescent="0.3">
      <c r="A139" s="6">
        <v>1941</v>
      </c>
      <c r="B139" s="6">
        <v>310.52271500000001</v>
      </c>
      <c r="C139" s="10">
        <v>1987.4521</v>
      </c>
      <c r="D139" s="10">
        <v>346.005</v>
      </c>
      <c r="E139" s="2">
        <v>1883</v>
      </c>
      <c r="F139" s="2">
        <v>272</v>
      </c>
      <c r="G139" s="3">
        <f t="shared" si="10"/>
        <v>0.34343192488262919</v>
      </c>
      <c r="H139" s="3">
        <f t="shared" si="10"/>
        <v>0.49796252423835252</v>
      </c>
      <c r="I139" s="3">
        <f t="shared" si="10"/>
        <v>0.6532036240355622</v>
      </c>
      <c r="J139" s="3">
        <f t="shared" si="10"/>
        <v>0.29754839216720708</v>
      </c>
      <c r="K139" s="3">
        <f t="shared" si="10"/>
        <v>2.8291305787246764E-2</v>
      </c>
      <c r="L139" s="3">
        <f t="shared" si="11"/>
        <v>276.82043777111102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</row>
    <row r="140" spans="1:38" x14ac:dyDescent="0.3">
      <c r="A140" s="6">
        <v>1940</v>
      </c>
      <c r="B140" s="6">
        <v>311.89999999999998</v>
      </c>
      <c r="C140" s="10">
        <v>1987.5342000000001</v>
      </c>
      <c r="D140" s="10">
        <v>346.47199999999998</v>
      </c>
      <c r="E140" s="2">
        <v>1884</v>
      </c>
      <c r="F140" s="2">
        <v>275</v>
      </c>
      <c r="G140" s="3">
        <f t="shared" si="10"/>
        <v>0.36003286384976535</v>
      </c>
      <c r="H140" s="3">
        <f t="shared" si="10"/>
        <v>0.522132520548653</v>
      </c>
      <c r="I140" s="3">
        <f t="shared" si="10"/>
        <v>0.68529977245145057</v>
      </c>
      <c r="J140" s="3">
        <f t="shared" si="10"/>
        <v>0.31247527060076574</v>
      </c>
      <c r="K140" s="3">
        <f t="shared" si="10"/>
        <v>2.9929497414913818E-2</v>
      </c>
      <c r="L140" s="3">
        <f t="shared" si="11"/>
        <v>276.90986992486557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</row>
    <row r="141" spans="1:38" x14ac:dyDescent="0.3">
      <c r="A141" s="6">
        <v>1935</v>
      </c>
      <c r="B141" s="6">
        <v>309.18874499999998</v>
      </c>
      <c r="C141" s="10">
        <v>1987.6192000000001</v>
      </c>
      <c r="D141" s="10">
        <v>346.96499999999997</v>
      </c>
      <c r="E141" s="2">
        <v>1885</v>
      </c>
      <c r="F141" s="2">
        <v>277</v>
      </c>
      <c r="G141" s="3">
        <f t="shared" si="10"/>
        <v>0.37681690140845081</v>
      </c>
      <c r="H141" s="3">
        <f t="shared" si="10"/>
        <v>0.54651771461727938</v>
      </c>
      <c r="I141" s="3">
        <f t="shared" si="10"/>
        <v>0.71741581082066197</v>
      </c>
      <c r="J141" s="3">
        <f t="shared" si="10"/>
        <v>0.3269015360734111</v>
      </c>
      <c r="K141" s="3">
        <f t="shared" si="10"/>
        <v>3.1063955934000964E-2</v>
      </c>
      <c r="L141" s="3">
        <f t="shared" si="11"/>
        <v>276.9987159188538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</row>
    <row r="142" spans="1:38" x14ac:dyDescent="0.3">
      <c r="A142" s="6">
        <v>1896</v>
      </c>
      <c r="B142" s="6">
        <v>298.15635500000002</v>
      </c>
      <c r="C142" s="10">
        <v>1987.7040999999999</v>
      </c>
      <c r="D142" s="10">
        <v>347.25700000000001</v>
      </c>
      <c r="E142" s="2">
        <v>1886</v>
      </c>
      <c r="F142" s="2">
        <v>281</v>
      </c>
      <c r="G142" s="3">
        <f t="shared" si="10"/>
        <v>0.39372300469483579</v>
      </c>
      <c r="H142" s="3">
        <f t="shared" si="10"/>
        <v>0.57102361771514898</v>
      </c>
      <c r="I142" s="3">
        <f t="shared" si="10"/>
        <v>0.7494012374262089</v>
      </c>
      <c r="J142" s="3">
        <f t="shared" si="10"/>
        <v>0.34073841613772682</v>
      </c>
      <c r="K142" s="3">
        <f t="shared" si="10"/>
        <v>3.1845936521614535E-2</v>
      </c>
      <c r="L142" s="3">
        <f t="shared" si="11"/>
        <v>277.08673221249552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</row>
    <row r="143" spans="1:38" x14ac:dyDescent="0.3">
      <c r="A143" s="6">
        <v>1833</v>
      </c>
      <c r="B143" s="6">
        <v>284.46052500000002</v>
      </c>
      <c r="C143" s="10">
        <v>1987.7863</v>
      </c>
      <c r="D143" s="10">
        <v>347.303</v>
      </c>
      <c r="E143" s="2">
        <v>1887</v>
      </c>
      <c r="F143" s="2">
        <v>295</v>
      </c>
      <c r="G143" s="3">
        <f t="shared" si="10"/>
        <v>0.41087323943661985</v>
      </c>
      <c r="H143" s="3">
        <f t="shared" si="10"/>
        <v>0.59583769119534347</v>
      </c>
      <c r="I143" s="3">
        <f t="shared" si="10"/>
        <v>0.78155827490319474</v>
      </c>
      <c r="J143" s="3">
        <f t="shared" si="10"/>
        <v>0.35425432231318615</v>
      </c>
      <c r="K143" s="3">
        <f t="shared" si="10"/>
        <v>3.2508025150532305E-2</v>
      </c>
      <c r="L143" s="3">
        <f t="shared" si="11"/>
        <v>277.17503155299886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</row>
    <row r="144" spans="1:38" x14ac:dyDescent="0.3">
      <c r="A144" s="6">
        <v>1960.7390289576404</v>
      </c>
      <c r="B144" s="6">
        <v>315.71922500000005</v>
      </c>
      <c r="C144" s="10">
        <v>1987.8712</v>
      </c>
      <c r="D144" s="10">
        <v>347.40600000000001</v>
      </c>
      <c r="E144" s="2">
        <v>1888</v>
      </c>
      <c r="F144" s="2">
        <v>327</v>
      </c>
      <c r="G144" s="3">
        <f t="shared" si="10"/>
        <v>0.42887793427230059</v>
      </c>
      <c r="H144" s="3">
        <f t="shared" si="10"/>
        <v>0.62189805440807699</v>
      </c>
      <c r="I144" s="3">
        <f t="shared" si="10"/>
        <v>0.81538696720264869</v>
      </c>
      <c r="J144" s="3">
        <f t="shared" si="10"/>
        <v>0.36864129974915194</v>
      </c>
      <c r="K144" s="3">
        <f t="shared" si="10"/>
        <v>3.3566879198723198E-2</v>
      </c>
      <c r="L144" s="3">
        <f t="shared" si="11"/>
        <v>277.26837113483089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</row>
    <row r="145" spans="1:38" x14ac:dyDescent="0.3">
      <c r="A145" s="6">
        <v>1955.1946053516383</v>
      </c>
      <c r="B145" s="6">
        <v>313.6452666666666</v>
      </c>
      <c r="C145" s="10">
        <v>1987.9534000000001</v>
      </c>
      <c r="D145" s="10">
        <v>347.40499999999997</v>
      </c>
      <c r="E145" s="2">
        <v>1889</v>
      </c>
      <c r="F145" s="2">
        <v>327</v>
      </c>
      <c r="G145" s="3">
        <f t="shared" si="10"/>
        <v>0.4488356807511738</v>
      </c>
      <c r="H145" s="3">
        <f t="shared" si="10"/>
        <v>0.6508914196181026</v>
      </c>
      <c r="I145" s="3">
        <f t="shared" si="10"/>
        <v>0.85356910169608524</v>
      </c>
      <c r="J145" s="3">
        <f t="shared" si="10"/>
        <v>0.38596226293937108</v>
      </c>
      <c r="K145" s="3">
        <f t="shared" si="10"/>
        <v>3.5711454060952191E-2</v>
      </c>
      <c r="L145" s="3">
        <f t="shared" si="11"/>
        <v>277.37496991906568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</row>
    <row r="146" spans="1:38" x14ac:dyDescent="0.3">
      <c r="A146" s="6">
        <v>1955.1946053516383</v>
      </c>
      <c r="B146" s="6">
        <v>314.10153749999995</v>
      </c>
      <c r="C146" s="10">
        <v>1988.0382999999999</v>
      </c>
      <c r="D146" s="10">
        <v>347.35700000000003</v>
      </c>
      <c r="E146" s="2">
        <v>1890</v>
      </c>
      <c r="F146" s="2">
        <v>356</v>
      </c>
      <c r="G146" s="3">
        <f t="shared" si="10"/>
        <v>0.46879342723004702</v>
      </c>
      <c r="H146" s="3">
        <f t="shared" si="10"/>
        <v>0.67980502321354963</v>
      </c>
      <c r="I146" s="3">
        <f t="shared" si="10"/>
        <v>0.89123873206400628</v>
      </c>
      <c r="J146" s="3">
        <f t="shared" si="10"/>
        <v>0.40229373395712759</v>
      </c>
      <c r="K146" s="3">
        <f t="shared" si="10"/>
        <v>3.7012204466943074E-2</v>
      </c>
      <c r="L146" s="3">
        <f t="shared" si="11"/>
        <v>277.47914312093167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</row>
    <row r="147" spans="1:38" x14ac:dyDescent="0.3">
      <c r="A147" s="6">
        <v>1955.1946053516383</v>
      </c>
      <c r="B147" s="6">
        <v>314.723725</v>
      </c>
      <c r="C147" s="10">
        <v>1988.123</v>
      </c>
      <c r="D147" s="10">
        <v>347.36799999999999</v>
      </c>
      <c r="E147" s="2">
        <v>1891</v>
      </c>
      <c r="F147" s="2">
        <v>372</v>
      </c>
      <c r="G147" s="3">
        <f t="shared" si="10"/>
        <v>0.49052112676056348</v>
      </c>
      <c r="H147" s="3">
        <f t="shared" si="10"/>
        <v>0.71136208931584044</v>
      </c>
      <c r="I147" s="3">
        <f t="shared" si="10"/>
        <v>0.93275954496417235</v>
      </c>
      <c r="J147" s="3">
        <f t="shared" si="10"/>
        <v>0.42109599524795899</v>
      </c>
      <c r="K147" s="3">
        <f t="shared" si="10"/>
        <v>3.9162651816228036E-2</v>
      </c>
      <c r="L147" s="3">
        <f t="shared" si="11"/>
        <v>277.59490140810476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</row>
    <row r="148" spans="1:38" x14ac:dyDescent="0.3">
      <c r="A148" s="6">
        <v>1949.3243294617719</v>
      </c>
      <c r="B148" s="6">
        <v>311.41866499999998</v>
      </c>
      <c r="C148" s="10">
        <v>1988.2021999999999</v>
      </c>
      <c r="D148" s="10">
        <v>347.428</v>
      </c>
      <c r="E148" s="2">
        <v>1892</v>
      </c>
      <c r="F148" s="2">
        <v>374</v>
      </c>
      <c r="G148" s="3">
        <f t="shared" si="10"/>
        <v>0.51322535211267617</v>
      </c>
      <c r="H148" s="3">
        <f t="shared" si="10"/>
        <v>0.7443346884035853</v>
      </c>
      <c r="I148" s="3">
        <f t="shared" si="10"/>
        <v>0.97612679580950323</v>
      </c>
      <c r="J148" s="3">
        <f t="shared" si="10"/>
        <v>0.44070207673512651</v>
      </c>
      <c r="K148" s="3">
        <f t="shared" si="10"/>
        <v>4.1218137774587327E-2</v>
      </c>
      <c r="L148" s="3">
        <f t="shared" si="11"/>
        <v>277.7156070508355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</row>
    <row r="149" spans="1:38" x14ac:dyDescent="0.3">
      <c r="A149" s="6">
        <v>1939.0618319488251</v>
      </c>
      <c r="B149" s="6">
        <v>309.24847499999998</v>
      </c>
      <c r="C149" s="10">
        <v>1988.2869000000001</v>
      </c>
      <c r="D149" s="10">
        <v>347.60700000000003</v>
      </c>
      <c r="E149" s="2">
        <v>1893</v>
      </c>
      <c r="F149" s="2">
        <v>370</v>
      </c>
      <c r="G149" s="3">
        <f t="shared" si="10"/>
        <v>0.53605164319248833</v>
      </c>
      <c r="H149" s="3">
        <f t="shared" si="10"/>
        <v>0.77740437231260717</v>
      </c>
      <c r="I149" s="3">
        <f t="shared" si="10"/>
        <v>1.0192124141877026</v>
      </c>
      <c r="J149" s="3">
        <f t="shared" si="10"/>
        <v>0.45942286620964456</v>
      </c>
      <c r="K149" s="3">
        <f t="shared" si="10"/>
        <v>4.2558749742556051E-2</v>
      </c>
      <c r="L149" s="3">
        <f t="shared" si="11"/>
        <v>277.83465004564499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</row>
    <row r="150" spans="1:38" x14ac:dyDescent="0.3">
      <c r="A150" s="6">
        <v>1937.1576825081356</v>
      </c>
      <c r="B150" s="6">
        <v>307.874685</v>
      </c>
      <c r="C150" s="10">
        <v>1988.3688999999999</v>
      </c>
      <c r="D150" s="10">
        <v>347.81200000000001</v>
      </c>
      <c r="E150" s="2">
        <v>1894</v>
      </c>
      <c r="F150" s="2">
        <v>383</v>
      </c>
      <c r="G150" s="3">
        <f t="shared" si="10"/>
        <v>0.55863380281690145</v>
      </c>
      <c r="H150" s="3">
        <f t="shared" si="10"/>
        <v>0.81000749367796976</v>
      </c>
      <c r="I150" s="3">
        <f t="shared" si="10"/>
        <v>1.0611187718924975</v>
      </c>
      <c r="J150" s="3">
        <f t="shared" si="10"/>
        <v>0.47660471226885354</v>
      </c>
      <c r="K150" s="3">
        <f t="shared" si="10"/>
        <v>4.3184078576676735E-2</v>
      </c>
      <c r="L150" s="3">
        <f t="shared" si="11"/>
        <v>277.94954885923289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</row>
    <row r="151" spans="1:38" x14ac:dyDescent="0.3">
      <c r="A151" s="6">
        <v>1927.7580148055886</v>
      </c>
      <c r="B151" s="6">
        <v>305.18683499999997</v>
      </c>
      <c r="C151" s="10">
        <v>1988.4536000000001</v>
      </c>
      <c r="D151" s="10">
        <v>348.25200000000001</v>
      </c>
      <c r="E151" s="2">
        <v>1895</v>
      </c>
      <c r="F151" s="2">
        <v>406</v>
      </c>
      <c r="G151" s="3">
        <f t="shared" ref="G151:K166" si="12">G150*(1-G$5)+G$4*$F150*$L$4/1000</f>
        <v>0.58200938967136151</v>
      </c>
      <c r="H151" s="3">
        <f t="shared" si="12"/>
        <v>0.8437415801586361</v>
      </c>
      <c r="I151" s="3">
        <f t="shared" si="12"/>
        <v>1.1044156882972804</v>
      </c>
      <c r="J151" s="3">
        <f t="shared" si="12"/>
        <v>0.49433083507617448</v>
      </c>
      <c r="K151" s="3">
        <f t="shared" si="12"/>
        <v>4.4173688325470931E-2</v>
      </c>
      <c r="L151" s="3">
        <f t="shared" si="11"/>
        <v>278.06867118152894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</row>
    <row r="152" spans="1:38" x14ac:dyDescent="0.3">
      <c r="A152" s="6">
        <v>1927.1770631691543</v>
      </c>
      <c r="B152" s="6">
        <v>305.01759999999996</v>
      </c>
      <c r="C152" s="10">
        <v>1988.5355</v>
      </c>
      <c r="D152" s="10">
        <v>348.91199999999998</v>
      </c>
      <c r="E152" s="2">
        <v>1896</v>
      </c>
      <c r="F152" s="2">
        <v>419</v>
      </c>
      <c r="G152" s="3">
        <f t="shared" si="12"/>
        <v>0.60678873239436626</v>
      </c>
      <c r="H152" s="3">
        <f t="shared" si="12"/>
        <v>0.879542487571909</v>
      </c>
      <c r="I152" s="3">
        <f t="shared" si="12"/>
        <v>1.1505868458845767</v>
      </c>
      <c r="J152" s="3">
        <f t="shared" si="12"/>
        <v>0.51374385073230278</v>
      </c>
      <c r="K152" s="3">
        <f t="shared" si="12"/>
        <v>4.5853729185837903E-2</v>
      </c>
      <c r="L152" s="3">
        <f t="shared" si="11"/>
        <v>278.19651564576901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</row>
    <row r="153" spans="1:38" x14ac:dyDescent="0.3">
      <c r="A153" s="6">
        <v>1904.7531922755438</v>
      </c>
      <c r="B153" s="6">
        <v>299.0446</v>
      </c>
      <c r="C153" s="10">
        <v>1988.6202000000001</v>
      </c>
      <c r="D153" s="10">
        <v>349.15600000000001</v>
      </c>
      <c r="E153" s="2">
        <v>1897</v>
      </c>
      <c r="F153" s="2">
        <v>440</v>
      </c>
      <c r="G153" s="3">
        <f t="shared" si="12"/>
        <v>0.63236150234741795</v>
      </c>
      <c r="H153" s="3">
        <f t="shared" si="12"/>
        <v>0.91646556289545589</v>
      </c>
      <c r="I153" s="3">
        <f t="shared" si="12"/>
        <v>1.1980913174011516</v>
      </c>
      <c r="J153" s="3">
        <f t="shared" si="12"/>
        <v>0.53357368343194445</v>
      </c>
      <c r="K153" s="3">
        <f t="shared" si="12"/>
        <v>4.7483054115718112E-2</v>
      </c>
      <c r="L153" s="3">
        <f t="shared" si="11"/>
        <v>278.3279751201917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</row>
    <row r="154" spans="1:38" x14ac:dyDescent="0.3">
      <c r="A154" s="6">
        <v>1900.7815002589052</v>
      </c>
      <c r="B154" s="6">
        <v>296.4563</v>
      </c>
      <c r="C154" s="10">
        <v>1988.7049</v>
      </c>
      <c r="D154" s="10">
        <v>349.05099999999999</v>
      </c>
      <c r="E154" s="2">
        <v>1898</v>
      </c>
      <c r="F154" s="2">
        <v>465</v>
      </c>
      <c r="G154" s="3">
        <f t="shared" si="12"/>
        <v>0.65921596244131464</v>
      </c>
      <c r="H154" s="3">
        <f t="shared" si="12"/>
        <v>0.95525889272072351</v>
      </c>
      <c r="I154" s="3">
        <f t="shared" si="12"/>
        <v>1.2481130842205315</v>
      </c>
      <c r="J154" s="3">
        <f t="shared" si="12"/>
        <v>0.55473548886396618</v>
      </c>
      <c r="K154" s="3">
        <f t="shared" si="12"/>
        <v>4.9457205133282348E-2</v>
      </c>
      <c r="L154" s="3">
        <f t="shared" si="11"/>
        <v>278.46678063337981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</row>
    <row r="155" spans="1:38" x14ac:dyDescent="0.3">
      <c r="A155" s="6">
        <v>1892.0852779669451</v>
      </c>
      <c r="B155" s="6">
        <v>294.65444500000001</v>
      </c>
      <c r="C155" s="10">
        <v>1988.7869000000001</v>
      </c>
      <c r="D155" s="10">
        <v>348.94799999999998</v>
      </c>
      <c r="E155" s="2">
        <v>1899</v>
      </c>
      <c r="F155" s="2">
        <v>507</v>
      </c>
      <c r="G155" s="3">
        <f t="shared" si="12"/>
        <v>0.68759624413145548</v>
      </c>
      <c r="H155" s="3">
        <f t="shared" si="12"/>
        <v>0.99629291877611803</v>
      </c>
      <c r="I155" s="3">
        <f t="shared" si="12"/>
        <v>1.3012192966218985</v>
      </c>
      <c r="J155" s="3">
        <f t="shared" si="12"/>
        <v>0.57762265918177114</v>
      </c>
      <c r="K155" s="3">
        <f t="shared" si="12"/>
        <v>5.1828297172525739E-2</v>
      </c>
      <c r="L155" s="3">
        <f t="shared" si="11"/>
        <v>278.61455941588378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</row>
    <row r="156" spans="1:38" x14ac:dyDescent="0.3">
      <c r="A156" s="6">
        <v>1884.3545217441565</v>
      </c>
      <c r="B156" s="6">
        <v>289.01265999999998</v>
      </c>
      <c r="C156" s="10">
        <v>1988.8715999999999</v>
      </c>
      <c r="D156" s="10">
        <v>348.87200000000001</v>
      </c>
      <c r="E156" s="2">
        <v>1900</v>
      </c>
      <c r="F156" s="2">
        <v>534</v>
      </c>
      <c r="G156" s="3">
        <f t="shared" si="12"/>
        <v>0.71853990610328644</v>
      </c>
      <c r="H156" s="3">
        <f t="shared" si="12"/>
        <v>1.0411577209707703</v>
      </c>
      <c r="I156" s="3">
        <f t="shared" si="12"/>
        <v>1.3599225438872722</v>
      </c>
      <c r="J156" s="3">
        <f t="shared" si="12"/>
        <v>0.60413193487805061</v>
      </c>
      <c r="K156" s="3">
        <f t="shared" si="12"/>
        <v>5.5238268177242901E-2</v>
      </c>
      <c r="L156" s="3">
        <f t="shared" si="11"/>
        <v>278.77899037401664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</row>
    <row r="157" spans="1:38" x14ac:dyDescent="0.3">
      <c r="A157" s="6">
        <v>1869.092161647889</v>
      </c>
      <c r="B157" s="6">
        <v>287.68864500000001</v>
      </c>
      <c r="C157" s="10">
        <v>1988.9536000000001</v>
      </c>
      <c r="D157" s="10">
        <v>348.83199999999999</v>
      </c>
      <c r="E157" s="2">
        <v>1901</v>
      </c>
      <c r="F157" s="2">
        <v>552</v>
      </c>
      <c r="G157" s="3">
        <f t="shared" si="12"/>
        <v>0.75113145539906112</v>
      </c>
      <c r="H157" s="3">
        <f t="shared" si="12"/>
        <v>1.0884343100207579</v>
      </c>
      <c r="I157" s="3">
        <f t="shared" si="12"/>
        <v>1.4218941780407381</v>
      </c>
      <c r="J157" s="3">
        <f t="shared" si="12"/>
        <v>0.63229583307962434</v>
      </c>
      <c r="K157" s="3">
        <f t="shared" si="12"/>
        <v>5.8574125774137772E-2</v>
      </c>
      <c r="L157" s="3">
        <f t="shared" si="11"/>
        <v>278.95232990231432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</row>
    <row r="158" spans="1:38" x14ac:dyDescent="0.3">
      <c r="A158" s="6">
        <v>1852.2881866570406</v>
      </c>
      <c r="B158" s="6">
        <v>288.57463999999999</v>
      </c>
      <c r="C158" s="10">
        <v>1989.0383999999999</v>
      </c>
      <c r="D158" s="10">
        <v>348.71699999999998</v>
      </c>
      <c r="E158" s="2">
        <v>1902</v>
      </c>
      <c r="F158" s="2">
        <v>566</v>
      </c>
      <c r="G158" s="3">
        <f t="shared" si="12"/>
        <v>0.7848215962441315</v>
      </c>
      <c r="H158" s="3">
        <f t="shared" si="12"/>
        <v>1.1372709806057952</v>
      </c>
      <c r="I158" s="3">
        <f t="shared" si="12"/>
        <v>1.4857382161044315</v>
      </c>
      <c r="J158" s="3">
        <f t="shared" si="12"/>
        <v>0.66096349237648888</v>
      </c>
      <c r="K158" s="3">
        <f t="shared" si="12"/>
        <v>6.1442496105625036E-2</v>
      </c>
      <c r="L158" s="3">
        <f t="shared" si="11"/>
        <v>279.13023678143645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</row>
    <row r="159" spans="1:38" x14ac:dyDescent="0.3">
      <c r="A159" s="6">
        <v>1847.5023593764215</v>
      </c>
      <c r="B159" s="6">
        <v>286.10309999999998</v>
      </c>
      <c r="C159" s="10">
        <v>1989.1233</v>
      </c>
      <c r="D159" s="10">
        <v>348.75599999999997</v>
      </c>
      <c r="E159" s="2">
        <v>1903</v>
      </c>
      <c r="F159" s="2">
        <v>617</v>
      </c>
      <c r="G159" s="3">
        <f t="shared" si="12"/>
        <v>0.81936619718309867</v>
      </c>
      <c r="H159" s="3">
        <f t="shared" si="12"/>
        <v>1.1872878540404739</v>
      </c>
      <c r="I159" s="3">
        <f t="shared" si="12"/>
        <v>1.5508285865527209</v>
      </c>
      <c r="J159" s="3">
        <f t="shared" si="12"/>
        <v>0.68963665091294679</v>
      </c>
      <c r="K159" s="3">
        <f t="shared" si="12"/>
        <v>6.3839527650387307E-2</v>
      </c>
      <c r="L159" s="3">
        <f t="shared" si="11"/>
        <v>279.31095881633962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</row>
    <row r="160" spans="1:38" x14ac:dyDescent="0.3">
      <c r="A160" s="6">
        <v>1838.009354335828</v>
      </c>
      <c r="B160" s="6">
        <v>284.06502500000005</v>
      </c>
      <c r="C160" s="10">
        <v>1989.2</v>
      </c>
      <c r="D160" s="10">
        <v>348.976</v>
      </c>
      <c r="E160" s="2">
        <v>1904</v>
      </c>
      <c r="F160" s="2">
        <v>624</v>
      </c>
      <c r="G160" s="3">
        <f t="shared" si="12"/>
        <v>0.85702347417840385</v>
      </c>
      <c r="H160" s="3">
        <f t="shared" si="12"/>
        <v>1.2419558619552227</v>
      </c>
      <c r="I160" s="3">
        <f t="shared" si="12"/>
        <v>1.6227072457907346</v>
      </c>
      <c r="J160" s="3">
        <f t="shared" si="12"/>
        <v>0.72265771753942387</v>
      </c>
      <c r="K160" s="3">
        <f t="shared" si="12"/>
        <v>6.7687766971767052E-2</v>
      </c>
      <c r="L160" s="3">
        <f t="shared" si="11"/>
        <v>279.51203206643555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</row>
    <row r="161" spans="1:38" x14ac:dyDescent="0.3">
      <c r="A161" s="6">
        <v>1834.5106230131994</v>
      </c>
      <c r="B161" s="6">
        <v>283.72655500000002</v>
      </c>
      <c r="C161" s="10">
        <v>1989.2849000000001</v>
      </c>
      <c r="D161" s="10">
        <v>349.05599999999998</v>
      </c>
      <c r="E161" s="2">
        <v>1905</v>
      </c>
      <c r="F161" s="2">
        <v>663</v>
      </c>
      <c r="G161" s="3">
        <f t="shared" si="12"/>
        <v>0.89510798122065738</v>
      </c>
      <c r="H161" s="3">
        <f t="shared" si="12"/>
        <v>1.29713075354096</v>
      </c>
      <c r="I161" s="3">
        <f t="shared" si="12"/>
        <v>1.6946727485869379</v>
      </c>
      <c r="J161" s="3">
        <f t="shared" si="12"/>
        <v>0.75461399068710311</v>
      </c>
      <c r="K161" s="3">
        <f t="shared" si="12"/>
        <v>7.0350480603748197E-2</v>
      </c>
      <c r="L161" s="3">
        <f t="shared" si="11"/>
        <v>279.71187595463942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</row>
    <row r="162" spans="1:38" x14ac:dyDescent="0.3">
      <c r="A162" s="6">
        <v>1826.8838349409536</v>
      </c>
      <c r="B162" s="6">
        <v>285.10759999999999</v>
      </c>
      <c r="C162" s="10">
        <v>1989.3670999999999</v>
      </c>
      <c r="D162" s="10">
        <v>349.065</v>
      </c>
      <c r="E162" s="2">
        <v>1906</v>
      </c>
      <c r="F162" s="2">
        <v>707</v>
      </c>
      <c r="G162" s="3">
        <f t="shared" si="12"/>
        <v>0.93557276995305172</v>
      </c>
      <c r="H162" s="3">
        <f t="shared" si="12"/>
        <v>1.3558158291812317</v>
      </c>
      <c r="I162" s="3">
        <f t="shared" si="12"/>
        <v>1.7715314410106953</v>
      </c>
      <c r="J162" s="3">
        <f t="shared" si="12"/>
        <v>0.7893221672044729</v>
      </c>
      <c r="K162" s="3">
        <f t="shared" si="12"/>
        <v>7.3796483975072491E-2</v>
      </c>
      <c r="L162" s="3">
        <f t="shared" si="11"/>
        <v>279.92603869132455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</row>
    <row r="163" spans="1:38" x14ac:dyDescent="0.3">
      <c r="A163" s="6">
        <v>1826.1583955909055</v>
      </c>
      <c r="B163" s="6">
        <v>281.277625</v>
      </c>
      <c r="C163" s="10">
        <v>1989.4521</v>
      </c>
      <c r="D163" s="10">
        <v>349.29700000000003</v>
      </c>
      <c r="E163" s="2">
        <v>1907</v>
      </c>
      <c r="F163" s="2">
        <v>784</v>
      </c>
      <c r="G163" s="3">
        <f t="shared" si="12"/>
        <v>0.97872300469483575</v>
      </c>
      <c r="H163" s="3">
        <f t="shared" si="12"/>
        <v>1.4184709158228264</v>
      </c>
      <c r="I163" s="3">
        <f t="shared" si="12"/>
        <v>1.8539688173660345</v>
      </c>
      <c r="J163" s="3">
        <f t="shared" si="12"/>
        <v>0.82721189396370165</v>
      </c>
      <c r="K163" s="3">
        <f t="shared" si="12"/>
        <v>7.7952318372784296E-2</v>
      </c>
      <c r="L163" s="3">
        <f t="shared" si="11"/>
        <v>280.1563269502202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</row>
    <row r="164" spans="1:38" x14ac:dyDescent="0.3">
      <c r="A164" s="6">
        <v>1814.2331866062311</v>
      </c>
      <c r="B164" s="6">
        <v>284.34376500000002</v>
      </c>
      <c r="C164" s="10">
        <v>1989.5342000000001</v>
      </c>
      <c r="D164" s="10">
        <v>349.68200000000002</v>
      </c>
      <c r="E164" s="2">
        <v>1908</v>
      </c>
      <c r="F164" s="2">
        <v>750</v>
      </c>
      <c r="G164" s="3">
        <f t="shared" si="12"/>
        <v>1.0265727699530518</v>
      </c>
      <c r="H164" s="3">
        <f t="shared" si="12"/>
        <v>1.4881836833960742</v>
      </c>
      <c r="I164" s="3">
        <f t="shared" si="12"/>
        <v>1.946867743600192</v>
      </c>
      <c r="J164" s="3">
        <f t="shared" si="12"/>
        <v>0.87197465843842381</v>
      </c>
      <c r="K164" s="3">
        <f t="shared" si="12"/>
        <v>8.40879828258633E-2</v>
      </c>
      <c r="L164" s="3">
        <f t="shared" si="11"/>
        <v>280.41768683821363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</row>
    <row r="165" spans="1:38" x14ac:dyDescent="0.3">
      <c r="A165" s="6">
        <v>1799.5582892886305</v>
      </c>
      <c r="B165" s="6">
        <v>281.14821000000001</v>
      </c>
      <c r="C165" s="10">
        <v>1989.6192000000001</v>
      </c>
      <c r="D165" s="10">
        <v>350.04700000000003</v>
      </c>
      <c r="E165" s="2">
        <v>1909</v>
      </c>
      <c r="F165" s="2">
        <v>785</v>
      </c>
      <c r="G165" s="3">
        <f t="shared" si="12"/>
        <v>1.0723474178403758</v>
      </c>
      <c r="H165" s="3">
        <f t="shared" si="12"/>
        <v>1.5545121807984437</v>
      </c>
      <c r="I165" s="3">
        <f t="shared" si="12"/>
        <v>2.0334117420094064</v>
      </c>
      <c r="J165" s="3">
        <f t="shared" si="12"/>
        <v>0.9101896565777019</v>
      </c>
      <c r="K165" s="3">
        <f t="shared" si="12"/>
        <v>8.6213207302909253E-2</v>
      </c>
      <c r="L165" s="3">
        <f t="shared" si="11"/>
        <v>280.65667420452883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</row>
    <row r="166" spans="1:38" x14ac:dyDescent="0.3">
      <c r="A166" s="6">
        <v>1799.3172594498767</v>
      </c>
      <c r="B166" s="6">
        <v>283.65417000000002</v>
      </c>
      <c r="C166" s="10">
        <v>1989.7040999999999</v>
      </c>
      <c r="D166" s="10">
        <v>350.22199999999998</v>
      </c>
      <c r="E166" s="2">
        <v>1910</v>
      </c>
      <c r="F166" s="2">
        <v>819</v>
      </c>
      <c r="G166" s="3">
        <f t="shared" si="12"/>
        <v>1.1202582159624415</v>
      </c>
      <c r="H166" s="3">
        <f t="shared" si="12"/>
        <v>1.6239445914977995</v>
      </c>
      <c r="I166" s="3">
        <f t="shared" si="12"/>
        <v>2.1240523095320381</v>
      </c>
      <c r="J166" s="3">
        <f t="shared" si="12"/>
        <v>0.9503295332363485</v>
      </c>
      <c r="K166" s="3">
        <f t="shared" si="12"/>
        <v>8.9145413595272283E-2</v>
      </c>
      <c r="L166" s="3">
        <f t="shared" si="11"/>
        <v>280.90773006382392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</row>
    <row r="167" spans="1:38" x14ac:dyDescent="0.3">
      <c r="A167" s="6">
        <v>1796.0687260662141</v>
      </c>
      <c r="B167" s="6">
        <v>281.61339499999997</v>
      </c>
      <c r="C167" s="10">
        <v>1989.7863</v>
      </c>
      <c r="D167" s="10">
        <v>350.14699999999999</v>
      </c>
      <c r="E167" s="2">
        <v>1911</v>
      </c>
      <c r="F167" s="2">
        <v>836</v>
      </c>
      <c r="G167" s="3">
        <f t="shared" ref="G167:K182" si="13">G166*(1-G$5)+G$4*$F166*$L$4/1000</f>
        <v>1.1702441314553993</v>
      </c>
      <c r="H167" s="3">
        <f t="shared" si="13"/>
        <v>1.6963784798222412</v>
      </c>
      <c r="I167" s="3">
        <f t="shared" si="13"/>
        <v>2.2185842247525884</v>
      </c>
      <c r="J167" s="3">
        <f t="shared" si="13"/>
        <v>0.99216695526407217</v>
      </c>
      <c r="K167" s="3">
        <f t="shared" si="13"/>
        <v>9.2520130743648177E-2</v>
      </c>
      <c r="L167" s="3">
        <f t="shared" si="11"/>
        <v>281.16989392203794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</row>
    <row r="168" spans="1:38" x14ac:dyDescent="0.3">
      <c r="A168" s="6">
        <v>1794.4109867808286</v>
      </c>
      <c r="B168" s="6">
        <v>281.53645499999999</v>
      </c>
      <c r="C168" s="10">
        <v>1989.8712</v>
      </c>
      <c r="D168" s="10">
        <v>350.072</v>
      </c>
      <c r="E168" s="2">
        <v>1912</v>
      </c>
      <c r="F168" s="2">
        <v>879</v>
      </c>
      <c r="G168" s="3">
        <f t="shared" si="13"/>
        <v>1.221267605633803</v>
      </c>
      <c r="H168" s="3">
        <f t="shared" si="13"/>
        <v>1.7702093444856244</v>
      </c>
      <c r="I168" s="3">
        <f t="shared" si="13"/>
        <v>2.3144012649952499</v>
      </c>
      <c r="J168" s="3">
        <f t="shared" si="13"/>
        <v>1.0336096420664542</v>
      </c>
      <c r="K168" s="3">
        <f t="shared" si="13"/>
        <v>9.5365122227723836E-2</v>
      </c>
      <c r="L168" s="3">
        <f t="shared" si="11"/>
        <v>281.43485297940884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</row>
    <row r="169" spans="1:38" x14ac:dyDescent="0.3">
      <c r="A169" s="6">
        <v>1780.5946006281674</v>
      </c>
      <c r="B169" s="6">
        <v>276.77796500000005</v>
      </c>
      <c r="C169" s="10">
        <v>1989.9534000000001</v>
      </c>
      <c r="D169" s="10">
        <v>349.96600000000001</v>
      </c>
      <c r="E169" s="2">
        <v>1913</v>
      </c>
      <c r="F169" s="2">
        <v>943</v>
      </c>
      <c r="G169" s="3">
        <f t="shared" si="13"/>
        <v>1.2749154929577466</v>
      </c>
      <c r="H169" s="3">
        <f t="shared" si="13"/>
        <v>1.8478746569182622</v>
      </c>
      <c r="I169" s="3">
        <f t="shared" si="13"/>
        <v>2.4153922838068533</v>
      </c>
      <c r="J169" s="3">
        <f t="shared" si="13"/>
        <v>1.0777317868184166</v>
      </c>
      <c r="K169" s="3">
        <f t="shared" si="13"/>
        <v>9.910947613216009E-2</v>
      </c>
      <c r="L169" s="3">
        <f t="shared" si="11"/>
        <v>281.71502369663347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</row>
    <row r="170" spans="1:38" x14ac:dyDescent="0.3">
      <c r="A170" s="6">
        <v>1779.61585700662</v>
      </c>
      <c r="B170" s="6">
        <v>279.50293499999998</v>
      </c>
      <c r="C170" s="10">
        <v>1990.0383999999999</v>
      </c>
      <c r="D170" s="10">
        <v>349.84899999999999</v>
      </c>
      <c r="E170" s="2">
        <v>1914</v>
      </c>
      <c r="F170" s="2">
        <v>850</v>
      </c>
      <c r="G170" s="3">
        <f t="shared" si="13"/>
        <v>1.3324694835680753</v>
      </c>
      <c r="H170" s="3">
        <f t="shared" si="13"/>
        <v>1.9313356994256092</v>
      </c>
      <c r="I170" s="3">
        <f t="shared" si="13"/>
        <v>2.5246427624378618</v>
      </c>
      <c r="J170" s="3">
        <f t="shared" si="13"/>
        <v>1.1268451092435212</v>
      </c>
      <c r="K170" s="3">
        <f t="shared" si="13"/>
        <v>0.10438523641169614</v>
      </c>
      <c r="L170" s="3">
        <f t="shared" si="11"/>
        <v>282.01967829108679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</row>
    <row r="171" spans="1:38" x14ac:dyDescent="0.3">
      <c r="A171" s="6">
        <v>1773.7353531166873</v>
      </c>
      <c r="B171" s="6">
        <v>277.78342000000004</v>
      </c>
      <c r="C171" s="10">
        <v>1990.1233</v>
      </c>
      <c r="D171" s="10">
        <v>349.89400000000001</v>
      </c>
      <c r="E171" s="2">
        <v>1915</v>
      </c>
      <c r="F171" s="2">
        <v>838</v>
      </c>
      <c r="G171" s="3">
        <f t="shared" si="13"/>
        <v>1.3843474178403756</v>
      </c>
      <c r="H171" s="3">
        <f t="shared" si="13"/>
        <v>2.0058347437433817</v>
      </c>
      <c r="I171" s="3">
        <f t="shared" si="13"/>
        <v>2.6184549828714911</v>
      </c>
      <c r="J171" s="3">
        <f t="shared" si="13"/>
        <v>1.1622372490058914</v>
      </c>
      <c r="K171" s="3">
        <f t="shared" si="13"/>
        <v>0.10321894959143024</v>
      </c>
      <c r="L171" s="3">
        <f t="shared" si="11"/>
        <v>282.27409334305258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</row>
    <row r="172" spans="1:38" x14ac:dyDescent="0.3">
      <c r="A172" s="6">
        <v>1763.4988310826725</v>
      </c>
      <c r="B172" s="6">
        <v>276.32003500000002</v>
      </c>
      <c r="C172" s="10">
        <v>1990.2</v>
      </c>
      <c r="D172" s="10">
        <v>350.05500000000001</v>
      </c>
      <c r="E172" s="2">
        <v>1916</v>
      </c>
      <c r="F172" s="2">
        <v>901</v>
      </c>
      <c r="G172" s="3">
        <f t="shared" si="13"/>
        <v>1.435492957746479</v>
      </c>
      <c r="H172" s="3">
        <f t="shared" si="13"/>
        <v>2.079002078399375</v>
      </c>
      <c r="I172" s="3">
        <f t="shared" si="13"/>
        <v>2.7092051810021838</v>
      </c>
      <c r="J172" s="3">
        <f t="shared" si="13"/>
        <v>1.1941990963871632</v>
      </c>
      <c r="K172" s="3">
        <f t="shared" si="13"/>
        <v>0.10194818059523007</v>
      </c>
      <c r="L172" s="3">
        <f t="shared" si="11"/>
        <v>282.51984749413043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</row>
    <row r="173" spans="1:38" x14ac:dyDescent="0.3">
      <c r="A173" s="6">
        <v>1762.8144271076649</v>
      </c>
      <c r="B173" s="6">
        <v>276.74540000000002</v>
      </c>
      <c r="C173" s="10">
        <v>1990.2849000000001</v>
      </c>
      <c r="D173" s="10">
        <v>350.35</v>
      </c>
      <c r="E173" s="2">
        <v>1917</v>
      </c>
      <c r="F173" s="2">
        <v>955</v>
      </c>
      <c r="G173" s="3">
        <f t="shared" si="13"/>
        <v>1.4904835680751174</v>
      </c>
      <c r="H173" s="3">
        <f t="shared" si="13"/>
        <v>2.1578836204878131</v>
      </c>
      <c r="I173" s="3">
        <f t="shared" si="13"/>
        <v>2.80820206281299</v>
      </c>
      <c r="J173" s="3">
        <f t="shared" si="13"/>
        <v>1.2317294301081356</v>
      </c>
      <c r="K173" s="3">
        <f t="shared" si="13"/>
        <v>0.10413516671649567</v>
      </c>
      <c r="L173" s="3">
        <f t="shared" si="11"/>
        <v>282.79243384820057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</row>
    <row r="174" spans="1:38" x14ac:dyDescent="0.3">
      <c r="A174" s="6">
        <v>1752.2200533292632</v>
      </c>
      <c r="B174" s="6">
        <v>277.24315000000001</v>
      </c>
      <c r="C174" s="10">
        <v>1990.3670999999999</v>
      </c>
      <c r="D174" s="10">
        <v>350.61200000000002</v>
      </c>
      <c r="E174" s="2">
        <v>1918</v>
      </c>
      <c r="F174" s="2">
        <v>936</v>
      </c>
      <c r="G174" s="3">
        <f t="shared" si="13"/>
        <v>1.5487699530516432</v>
      </c>
      <c r="H174" s="3">
        <f t="shared" si="13"/>
        <v>2.2416185796306625</v>
      </c>
      <c r="I174" s="3">
        <f t="shared" si="13"/>
        <v>2.9139828235603726</v>
      </c>
      <c r="J174" s="3">
        <f t="shared" si="13"/>
        <v>1.2734538020225656</v>
      </c>
      <c r="K174" s="3">
        <f t="shared" si="13"/>
        <v>0.1079968521190149</v>
      </c>
      <c r="L174" s="3">
        <f t="shared" si="11"/>
        <v>283.08582201038428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</row>
    <row r="175" spans="1:38" x14ac:dyDescent="0.3">
      <c r="A175" s="6">
        <v>1752.0162762002508</v>
      </c>
      <c r="B175" s="6">
        <v>276.38972000000001</v>
      </c>
      <c r="C175" s="10">
        <v>1990.4521</v>
      </c>
      <c r="D175" s="10">
        <v>350.892</v>
      </c>
      <c r="E175" s="2">
        <v>1919</v>
      </c>
      <c r="F175" s="2">
        <v>806</v>
      </c>
      <c r="G175" s="3">
        <f t="shared" si="13"/>
        <v>1.6058967136150235</v>
      </c>
      <c r="H175" s="3">
        <f t="shared" si="13"/>
        <v>2.3233391438385951</v>
      </c>
      <c r="I175" s="3">
        <f t="shared" si="13"/>
        <v>3.0154892696928255</v>
      </c>
      <c r="J175" s="3">
        <f t="shared" si="13"/>
        <v>1.3105645447965375</v>
      </c>
      <c r="K175" s="3">
        <f t="shared" si="13"/>
        <v>0.10944706393446482</v>
      </c>
      <c r="L175" s="3">
        <f t="shared" si="11"/>
        <v>283.36473673587744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</row>
    <row r="176" spans="1:38" x14ac:dyDescent="0.3">
      <c r="A176" s="6">
        <v>1749.2367976916082</v>
      </c>
      <c r="B176" s="6">
        <v>276.85988249999997</v>
      </c>
      <c r="C176" s="10">
        <v>1990.5342000000001</v>
      </c>
      <c r="D176" s="10">
        <v>351.37400000000002</v>
      </c>
      <c r="E176" s="2">
        <v>1920</v>
      </c>
      <c r="F176" s="2">
        <v>932</v>
      </c>
      <c r="G176" s="3">
        <f t="shared" si="13"/>
        <v>1.6550892018779344</v>
      </c>
      <c r="H176" s="3">
        <f t="shared" si="13"/>
        <v>2.3926283195610387</v>
      </c>
      <c r="I176" s="3">
        <f t="shared" si="13"/>
        <v>3.0961027173556288</v>
      </c>
      <c r="J176" s="3">
        <f t="shared" si="13"/>
        <v>1.3302970515441805</v>
      </c>
      <c r="K176" s="3">
        <f t="shared" si="13"/>
        <v>0.10422337547863618</v>
      </c>
      <c r="L176" s="3">
        <f t="shared" si="11"/>
        <v>283.57834066581739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</row>
    <row r="177" spans="1:38" x14ac:dyDescent="0.3">
      <c r="A177" s="6">
        <v>1742.7269730444052</v>
      </c>
      <c r="B177" s="6">
        <v>276.73814500000003</v>
      </c>
      <c r="C177" s="10">
        <v>1990.6192000000001</v>
      </c>
      <c r="D177" s="10">
        <v>351.73599999999999</v>
      </c>
      <c r="E177" s="2">
        <v>1921</v>
      </c>
      <c r="F177" s="2">
        <v>803</v>
      </c>
      <c r="G177" s="3">
        <f t="shared" si="13"/>
        <v>1.7119718309859155</v>
      </c>
      <c r="H177" s="3">
        <f t="shared" si="13"/>
        <v>2.4735578646048544</v>
      </c>
      <c r="I177" s="3">
        <f t="shared" si="13"/>
        <v>3.1945636991389357</v>
      </c>
      <c r="J177" s="3">
        <f t="shared" si="13"/>
        <v>1.3636910346118345</v>
      </c>
      <c r="K177" s="3">
        <f t="shared" si="13"/>
        <v>0.10697054123113564</v>
      </c>
      <c r="L177" s="3">
        <f t="shared" si="11"/>
        <v>283.85075497057267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</row>
    <row r="178" spans="1:38" x14ac:dyDescent="0.3">
      <c r="A178" s="6">
        <v>1734.0939348733066</v>
      </c>
      <c r="B178" s="6">
        <v>278.23139500000002</v>
      </c>
      <c r="C178" s="10">
        <v>1990.7040999999999</v>
      </c>
      <c r="D178" s="10">
        <v>351.77300000000002</v>
      </c>
      <c r="E178" s="2">
        <v>1922</v>
      </c>
      <c r="F178" s="2">
        <v>845</v>
      </c>
      <c r="G178" s="3">
        <f t="shared" si="13"/>
        <v>1.760981220657277</v>
      </c>
      <c r="H178" s="3">
        <f t="shared" si="13"/>
        <v>2.5421520939941673</v>
      </c>
      <c r="I178" s="3">
        <f t="shared" si="13"/>
        <v>3.27232279529257</v>
      </c>
      <c r="J178" s="3">
        <f t="shared" si="13"/>
        <v>1.3800364793422475</v>
      </c>
      <c r="K178" s="3">
        <f t="shared" si="13"/>
        <v>0.10258044345917008</v>
      </c>
      <c r="L178" s="3">
        <f t="shared" si="11"/>
        <v>284.05807303274543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</row>
    <row r="179" spans="1:38" x14ac:dyDescent="0.3">
      <c r="A179" s="6">
        <v>1722.9403332482652</v>
      </c>
      <c r="B179" s="6">
        <v>277.54180000000002</v>
      </c>
      <c r="C179" s="10">
        <v>1990.7863</v>
      </c>
      <c r="D179" s="10">
        <v>351.78399999999999</v>
      </c>
      <c r="E179" s="2">
        <v>1923</v>
      </c>
      <c r="F179" s="2">
        <v>970</v>
      </c>
      <c r="G179" s="3">
        <f t="shared" si="13"/>
        <v>1.8125539906103287</v>
      </c>
      <c r="H179" s="3">
        <f t="shared" si="13"/>
        <v>2.6145012805793315</v>
      </c>
      <c r="I179" s="3">
        <f t="shared" si="13"/>
        <v>3.3553480201207977</v>
      </c>
      <c r="J179" s="3">
        <f t="shared" si="13"/>
        <v>1.4003777376677067</v>
      </c>
      <c r="K179" s="3">
        <f t="shared" si="13"/>
        <v>0.10188954554725234</v>
      </c>
      <c r="L179" s="3">
        <f t="shared" si="11"/>
        <v>284.28467057452542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</row>
    <row r="180" spans="1:38" x14ac:dyDescent="0.3">
      <c r="A180" s="6">
        <v>1722.7948339536329</v>
      </c>
      <c r="B180" s="6">
        <v>276.93724500000002</v>
      </c>
      <c r="C180" s="10">
        <v>1990.8712</v>
      </c>
      <c r="D180" s="10">
        <v>351.80799999999999</v>
      </c>
      <c r="E180" s="2">
        <v>1924</v>
      </c>
      <c r="F180" s="2">
        <v>963</v>
      </c>
      <c r="G180" s="3">
        <f t="shared" si="13"/>
        <v>1.871755868544601</v>
      </c>
      <c r="H180" s="3">
        <f t="shared" si="13"/>
        <v>2.6983885215908772</v>
      </c>
      <c r="I180" s="3">
        <f t="shared" si="13"/>
        <v>3.4560381719692193</v>
      </c>
      <c r="J180" s="3">
        <f t="shared" si="13"/>
        <v>1.434228325357344</v>
      </c>
      <c r="K180" s="3">
        <f t="shared" si="13"/>
        <v>0.10733903938188176</v>
      </c>
      <c r="L180" s="3">
        <f t="shared" si="11"/>
        <v>284.56774992684393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</row>
    <row r="181" spans="1:38" x14ac:dyDescent="0.3">
      <c r="A181" s="6">
        <v>1694.0641586920481</v>
      </c>
      <c r="B181" s="6">
        <v>276.54630000000003</v>
      </c>
      <c r="C181" s="10">
        <v>1990.9534000000001</v>
      </c>
      <c r="D181" s="10">
        <v>351.61399999999998</v>
      </c>
      <c r="E181" s="2">
        <v>1925</v>
      </c>
      <c r="F181" s="2">
        <v>975</v>
      </c>
      <c r="G181" s="3">
        <f t="shared" si="13"/>
        <v>1.9305305164319249</v>
      </c>
      <c r="H181" s="3">
        <f t="shared" si="13"/>
        <v>2.7813877092989121</v>
      </c>
      <c r="I181" s="3">
        <f t="shared" si="13"/>
        <v>3.5543251553920627</v>
      </c>
      <c r="J181" s="3">
        <f t="shared" si="13"/>
        <v>1.4653235391494759</v>
      </c>
      <c r="K181" s="3">
        <f t="shared" si="13"/>
        <v>0.11031568597484689</v>
      </c>
      <c r="L181" s="3">
        <f t="shared" si="11"/>
        <v>284.84188260624722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</row>
    <row r="182" spans="1:38" x14ac:dyDescent="0.3">
      <c r="A182" s="6">
        <v>1689.5911247320805</v>
      </c>
      <c r="B182" s="6">
        <v>276.25035000000003</v>
      </c>
      <c r="C182" s="10">
        <v>1991.0383999999999</v>
      </c>
      <c r="D182" s="10">
        <v>351.45400000000001</v>
      </c>
      <c r="E182" s="2">
        <v>1926</v>
      </c>
      <c r="F182" s="2">
        <v>983</v>
      </c>
      <c r="G182" s="3">
        <f t="shared" si="13"/>
        <v>1.990037558685446</v>
      </c>
      <c r="H182" s="3">
        <f t="shared" si="13"/>
        <v>2.8652853243233127</v>
      </c>
      <c r="I182" s="3">
        <f t="shared" si="13"/>
        <v>3.6530956872899423</v>
      </c>
      <c r="J182" s="3">
        <f t="shared" si="13"/>
        <v>1.496050831840728</v>
      </c>
      <c r="K182" s="3">
        <f t="shared" si="13"/>
        <v>0.11268449367829952</v>
      </c>
      <c r="L182" s="3">
        <f t="shared" si="11"/>
        <v>285.11715389581775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</row>
    <row r="183" spans="1:38" x14ac:dyDescent="0.3">
      <c r="A183" s="6">
        <v>1681.8876961189101</v>
      </c>
      <c r="B183" s="6">
        <v>275.91913500000004</v>
      </c>
      <c r="C183" s="10">
        <v>1991.1233</v>
      </c>
      <c r="D183" s="10">
        <v>351.55099999999999</v>
      </c>
      <c r="E183" s="2">
        <v>1927</v>
      </c>
      <c r="F183" s="2">
        <v>1062</v>
      </c>
      <c r="G183" s="3">
        <f t="shared" ref="G183:K198" si="14">G182*(1-G$5)+G$4*$F182*$L$4/1000</f>
        <v>2.0500328638497654</v>
      </c>
      <c r="H183" s="3">
        <f t="shared" si="14"/>
        <v>2.9497033082092088</v>
      </c>
      <c r="I183" s="3">
        <f t="shared" si="14"/>
        <v>3.7517423382102733</v>
      </c>
      <c r="J183" s="3">
        <f t="shared" si="14"/>
        <v>1.5259617380388282</v>
      </c>
      <c r="K183" s="3">
        <f t="shared" si="14"/>
        <v>0.11449683503186711</v>
      </c>
      <c r="L183" s="3">
        <f t="shared" si="11"/>
        <v>285.39193708333994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</row>
    <row r="184" spans="1:38" x14ac:dyDescent="0.3">
      <c r="A184" s="6">
        <v>1649.1941028937104</v>
      </c>
      <c r="B184" s="6">
        <v>277.24315000000001</v>
      </c>
      <c r="C184" s="10">
        <v>1991.2</v>
      </c>
      <c r="D184" s="10">
        <v>351.70499999999998</v>
      </c>
      <c r="E184" s="2">
        <v>1928</v>
      </c>
      <c r="F184" s="2">
        <v>1065</v>
      </c>
      <c r="G184" s="3">
        <f t="shared" si="14"/>
        <v>2.1148497652582159</v>
      </c>
      <c r="H184" s="3">
        <f t="shared" si="14"/>
        <v>3.0413068960729701</v>
      </c>
      <c r="I184" s="3">
        <f t="shared" si="14"/>
        <v>3.860933437626501</v>
      </c>
      <c r="J184" s="3">
        <f t="shared" si="14"/>
        <v>1.5634362286708627</v>
      </c>
      <c r="K184" s="3">
        <f t="shared" si="14"/>
        <v>0.11930499581646439</v>
      </c>
      <c r="L184" s="3">
        <f t="shared" si="11"/>
        <v>285.69983132344504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</row>
    <row r="185" spans="1:38" x14ac:dyDescent="0.3">
      <c r="A185" s="6">
        <v>1640.0803605579961</v>
      </c>
      <c r="B185" s="6">
        <v>276.61868500000003</v>
      </c>
      <c r="C185" s="10">
        <v>1991.2849000000001</v>
      </c>
      <c r="D185" s="10">
        <v>351.87900000000002</v>
      </c>
      <c r="E185" s="2">
        <v>1929</v>
      </c>
      <c r="F185" s="2">
        <v>1145</v>
      </c>
      <c r="G185" s="3">
        <f t="shared" si="14"/>
        <v>2.1798497652582158</v>
      </c>
      <c r="H185" s="3">
        <f t="shared" si="14"/>
        <v>3.1329401698684665</v>
      </c>
      <c r="I185" s="3">
        <f t="shared" si="14"/>
        <v>3.9691096110810098</v>
      </c>
      <c r="J185" s="3">
        <f t="shared" si="14"/>
        <v>1.5991220321435056</v>
      </c>
      <c r="K185" s="3">
        <f t="shared" si="14"/>
        <v>0.12236213781957313</v>
      </c>
      <c r="L185" s="3">
        <f t="shared" si="11"/>
        <v>286.00338371617079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</row>
    <row r="186" spans="1:38" x14ac:dyDescent="0.3">
      <c r="A186" s="6">
        <v>1628.9303455233619</v>
      </c>
      <c r="B186" s="6">
        <v>274.49826999999999</v>
      </c>
      <c r="C186" s="10">
        <v>1991.3670999999999</v>
      </c>
      <c r="D186" s="10">
        <v>352.28300000000002</v>
      </c>
      <c r="E186" s="2">
        <v>1930</v>
      </c>
      <c r="F186" s="2">
        <v>1053</v>
      </c>
      <c r="G186" s="3">
        <f t="shared" si="14"/>
        <v>2.2497323943661969</v>
      </c>
      <c r="H186" s="3">
        <f t="shared" si="14"/>
        <v>3.2318330948771683</v>
      </c>
      <c r="I186" s="3">
        <f t="shared" si="14"/>
        <v>4.0878525566525203</v>
      </c>
      <c r="J186" s="3">
        <f t="shared" si="14"/>
        <v>1.6421588892162458</v>
      </c>
      <c r="K186" s="3">
        <f t="shared" si="14"/>
        <v>0.1279722567201548</v>
      </c>
      <c r="L186" s="3">
        <f t="shared" si="11"/>
        <v>286.3395491918323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</row>
    <row r="187" spans="1:38" x14ac:dyDescent="0.3">
      <c r="A187" s="6">
        <v>1610.4072095287759</v>
      </c>
      <c r="B187" s="6">
        <v>271.83033</v>
      </c>
      <c r="C187" s="10">
        <v>1991.4521</v>
      </c>
      <c r="D187" s="10">
        <v>352.654</v>
      </c>
      <c r="E187" s="2">
        <v>1931</v>
      </c>
      <c r="F187" s="2">
        <v>940</v>
      </c>
      <c r="G187" s="3">
        <f t="shared" si="14"/>
        <v>2.3139999999999996</v>
      </c>
      <c r="H187" s="3">
        <f t="shared" si="14"/>
        <v>3.3218154648397449</v>
      </c>
      <c r="I187" s="3">
        <f t="shared" si="14"/>
        <v>4.1911800650307578</v>
      </c>
      <c r="J187" s="3">
        <f t="shared" si="14"/>
        <v>1.6719390638803255</v>
      </c>
      <c r="K187" s="3">
        <f t="shared" si="14"/>
        <v>0.12705571701169985</v>
      </c>
      <c r="L187" s="3">
        <f t="shared" si="11"/>
        <v>286.62599031076252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</row>
    <row r="188" spans="1:38" x14ac:dyDescent="0.3">
      <c r="A188" s="6">
        <v>1603.4209810085183</v>
      </c>
      <c r="B188" s="6">
        <v>274.25664999999998</v>
      </c>
      <c r="C188" s="10">
        <v>1991.5342000000001</v>
      </c>
      <c r="D188" s="10">
        <v>352.86</v>
      </c>
      <c r="E188" s="2">
        <v>1932</v>
      </c>
      <c r="F188" s="2">
        <v>847</v>
      </c>
      <c r="G188" s="3">
        <f t="shared" si="14"/>
        <v>2.371370892018779</v>
      </c>
      <c r="H188" s="3">
        <f t="shared" si="14"/>
        <v>3.4009399619736334</v>
      </c>
      <c r="I188" s="3">
        <f t="shared" si="14"/>
        <v>4.2761441221306207</v>
      </c>
      <c r="J188" s="3">
        <f t="shared" si="14"/>
        <v>1.6867550799922717</v>
      </c>
      <c r="K188" s="3">
        <f t="shared" si="14"/>
        <v>0.12119464325842901</v>
      </c>
      <c r="L188" s="3">
        <f t="shared" si="11"/>
        <v>286.85640469937374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</row>
    <row r="189" spans="1:38" x14ac:dyDescent="0.3">
      <c r="A189" s="6">
        <v>1591.1074635134278</v>
      </c>
      <c r="B189" s="6">
        <v>278.65676000000002</v>
      </c>
      <c r="C189" s="10">
        <v>1991.6192000000001</v>
      </c>
      <c r="D189" s="10">
        <v>353.19099999999997</v>
      </c>
      <c r="E189" s="2">
        <v>1933</v>
      </c>
      <c r="F189" s="2">
        <v>893</v>
      </c>
      <c r="G189" s="3">
        <f t="shared" si="14"/>
        <v>2.4230657276995302</v>
      </c>
      <c r="H189" s="3">
        <f t="shared" si="14"/>
        <v>3.4711143908839301</v>
      </c>
      <c r="I189" s="3">
        <f t="shared" si="14"/>
        <v>4.3459959083408819</v>
      </c>
      <c r="J189" s="3">
        <f t="shared" si="14"/>
        <v>1.6898092107254004</v>
      </c>
      <c r="K189" s="3">
        <f t="shared" si="14"/>
        <v>0.11327352514513464</v>
      </c>
      <c r="L189" s="3">
        <f t="shared" si="11"/>
        <v>287.04325876279489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</row>
    <row r="190" spans="1:38" x14ac:dyDescent="0.3">
      <c r="A190" s="6">
        <v>1588.2982673501078</v>
      </c>
      <c r="B190" s="6">
        <v>281.02875</v>
      </c>
      <c r="C190" s="10">
        <v>1991.7040999999999</v>
      </c>
      <c r="D190" s="10">
        <v>353.32799999999997</v>
      </c>
      <c r="E190" s="2">
        <v>1934</v>
      </c>
      <c r="F190" s="2">
        <v>973</v>
      </c>
      <c r="G190" s="3">
        <f t="shared" si="14"/>
        <v>2.4775680751173708</v>
      </c>
      <c r="H190" s="3">
        <f t="shared" si="14"/>
        <v>3.5454150166684091</v>
      </c>
      <c r="I190" s="3">
        <f t="shared" si="14"/>
        <v>4.421820898977038</v>
      </c>
      <c r="J190" s="3">
        <f t="shared" si="14"/>
        <v>1.698087929604353</v>
      </c>
      <c r="K190" s="3">
        <f t="shared" si="14"/>
        <v>0.11062874856336206</v>
      </c>
      <c r="L190" s="3">
        <f t="shared" si="11"/>
        <v>287.25352066893055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</row>
    <row r="191" spans="1:38" x14ac:dyDescent="0.3">
      <c r="A191" s="6">
        <v>1572.9808941479982</v>
      </c>
      <c r="B191" s="6">
        <v>281.92199999999997</v>
      </c>
      <c r="C191" s="10">
        <v>1991.7863010000001</v>
      </c>
      <c r="D191" s="10">
        <v>354.04700000000003</v>
      </c>
      <c r="E191" s="2">
        <v>1935</v>
      </c>
      <c r="F191" s="2">
        <v>1027</v>
      </c>
      <c r="G191" s="3">
        <f t="shared" si="14"/>
        <v>2.5369530516431924</v>
      </c>
      <c r="H191" s="3">
        <f t="shared" si="14"/>
        <v>3.6270229762990089</v>
      </c>
      <c r="I191" s="3">
        <f t="shared" si="14"/>
        <v>4.5086468992310511</v>
      </c>
      <c r="J191" s="3">
        <f t="shared" si="14"/>
        <v>1.7152833826623444</v>
      </c>
      <c r="K191" s="3">
        <f t="shared" si="14"/>
        <v>0.11278047902302797</v>
      </c>
      <c r="L191" s="3">
        <f t="shared" si="11"/>
        <v>287.50068678885862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</row>
    <row r="192" spans="1:38" x14ac:dyDescent="0.3">
      <c r="A192" s="6">
        <v>1560.4303488641633</v>
      </c>
      <c r="B192" s="6">
        <v>281.74551000000002</v>
      </c>
      <c r="C192" s="10">
        <v>1991.8712330000001</v>
      </c>
      <c r="D192" s="10">
        <v>353.80399999999997</v>
      </c>
      <c r="E192" s="2">
        <v>1936</v>
      </c>
      <c r="F192" s="2">
        <v>1130</v>
      </c>
      <c r="G192" s="3">
        <f t="shared" si="14"/>
        <v>2.5996338028169013</v>
      </c>
      <c r="H192" s="3">
        <f t="shared" si="14"/>
        <v>3.713476852527843</v>
      </c>
      <c r="I192" s="3">
        <f t="shared" si="14"/>
        <v>4.6024201434899314</v>
      </c>
      <c r="J192" s="3">
        <f t="shared" si="14"/>
        <v>1.7378345417161556</v>
      </c>
      <c r="K192" s="3">
        <f t="shared" si="14"/>
        <v>0.11662078078585852</v>
      </c>
      <c r="L192" s="3">
        <f t="shared" si="11"/>
        <v>287.76998612133667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</row>
    <row r="193" spans="1:38" x14ac:dyDescent="0.3">
      <c r="A193" s="6">
        <v>1549.7130622291177</v>
      </c>
      <c r="B193" s="6">
        <v>282.81794999999994</v>
      </c>
      <c r="C193" s="10">
        <v>1991.9534249999999</v>
      </c>
      <c r="D193" s="10">
        <v>353.697</v>
      </c>
      <c r="E193" s="2">
        <v>1937</v>
      </c>
      <c r="F193" s="2">
        <v>1209</v>
      </c>
      <c r="G193" s="3">
        <f t="shared" si="14"/>
        <v>2.6686009389671361</v>
      </c>
      <c r="H193" s="3">
        <f t="shared" si="14"/>
        <v>3.8093642530605956</v>
      </c>
      <c r="I193" s="3">
        <f t="shared" si="14"/>
        <v>4.7104088839132627</v>
      </c>
      <c r="J193" s="3">
        <f t="shared" si="14"/>
        <v>1.7711866258287283</v>
      </c>
      <c r="K193" s="3">
        <f t="shared" si="14"/>
        <v>0.12378572229873744</v>
      </c>
      <c r="L193" s="3">
        <f t="shared" si="11"/>
        <v>288.08334642406845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</row>
    <row r="194" spans="1:38" x14ac:dyDescent="0.3">
      <c r="A194" s="6">
        <v>1529.6778032850689</v>
      </c>
      <c r="B194" s="6">
        <v>283.21615000000003</v>
      </c>
      <c r="C194" s="10">
        <v>1992.0382509999999</v>
      </c>
      <c r="D194" s="10">
        <v>353.48200000000003</v>
      </c>
      <c r="E194" s="2">
        <v>1938</v>
      </c>
      <c r="F194" s="2">
        <v>1142</v>
      </c>
      <c r="G194" s="3">
        <f t="shared" si="14"/>
        <v>2.7423896713615021</v>
      </c>
      <c r="H194" s="3">
        <f t="shared" si="14"/>
        <v>3.9124057048630885</v>
      </c>
      <c r="I194" s="3">
        <f t="shared" si="14"/>
        <v>4.8288166775533963</v>
      </c>
      <c r="J194" s="3">
        <f t="shared" si="14"/>
        <v>1.8119057106995453</v>
      </c>
      <c r="K194" s="3">
        <f t="shared" si="14"/>
        <v>0.13184039918913976</v>
      </c>
      <c r="L194" s="3">
        <f t="shared" si="11"/>
        <v>288.42735816366667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</row>
    <row r="195" spans="1:38" x14ac:dyDescent="0.3">
      <c r="A195" s="6">
        <v>1501.5236039760064</v>
      </c>
      <c r="B195" s="6">
        <v>282.40979499999997</v>
      </c>
      <c r="C195" s="10">
        <v>1992.1229510000001</v>
      </c>
      <c r="D195" s="10">
        <v>353.375</v>
      </c>
      <c r="E195" s="2">
        <v>1939</v>
      </c>
      <c r="F195" s="2">
        <v>1192</v>
      </c>
      <c r="G195" s="3">
        <f t="shared" si="14"/>
        <v>2.8120892018779342</v>
      </c>
      <c r="H195" s="3">
        <f t="shared" si="14"/>
        <v>4.008872606738584</v>
      </c>
      <c r="I195" s="3">
        <f t="shared" si="14"/>
        <v>4.9355694011605005</v>
      </c>
      <c r="J195" s="3">
        <f t="shared" si="14"/>
        <v>1.842434792501328</v>
      </c>
      <c r="K195" s="3">
        <f t="shared" si="14"/>
        <v>0.13358026777114429</v>
      </c>
      <c r="L195" s="3">
        <f t="shared" si="11"/>
        <v>288.73254627004951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</row>
    <row r="196" spans="1:38" x14ac:dyDescent="0.3">
      <c r="A196" s="6">
        <v>1469.472350000392</v>
      </c>
      <c r="B196" s="6">
        <v>279.63234999999997</v>
      </c>
      <c r="C196" s="10">
        <v>1992.202186</v>
      </c>
      <c r="D196" s="10">
        <v>353.30799999999999</v>
      </c>
      <c r="E196" s="2">
        <v>1940</v>
      </c>
      <c r="F196" s="2">
        <v>1299</v>
      </c>
      <c r="G196" s="3">
        <f t="shared" si="14"/>
        <v>2.8848403755868546</v>
      </c>
      <c r="H196" s="3">
        <f t="shared" si="14"/>
        <v>4.1097689609634633</v>
      </c>
      <c r="I196" s="3">
        <f t="shared" si="14"/>
        <v>5.0484009610516392</v>
      </c>
      <c r="J196" s="3">
        <f t="shared" si="14"/>
        <v>1.8770883884397165</v>
      </c>
      <c r="K196" s="3">
        <f t="shared" si="14"/>
        <v>0.13698296925037637</v>
      </c>
      <c r="L196" s="3">
        <f t="shared" si="11"/>
        <v>289.05708165529205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</row>
    <row r="197" spans="1:38" x14ac:dyDescent="0.3">
      <c r="A197" s="6">
        <v>1449.1350714777568</v>
      </c>
      <c r="B197" s="6">
        <v>281.66316999999998</v>
      </c>
      <c r="C197" s="10">
        <v>1992.286885</v>
      </c>
      <c r="D197" s="10">
        <v>353.47199999999998</v>
      </c>
      <c r="E197" s="2">
        <v>1941</v>
      </c>
      <c r="F197" s="2">
        <v>1334</v>
      </c>
      <c r="G197" s="3">
        <f t="shared" si="14"/>
        <v>2.9641220657276994</v>
      </c>
      <c r="H197" s="3">
        <f t="shared" si="14"/>
        <v>4.2204346946579321</v>
      </c>
      <c r="I197" s="3">
        <f t="shared" si="14"/>
        <v>5.175793143623947</v>
      </c>
      <c r="J197" s="3">
        <f t="shared" si="14"/>
        <v>1.9223210188340307</v>
      </c>
      <c r="K197" s="3">
        <f t="shared" si="14"/>
        <v>0.14407028620178391</v>
      </c>
      <c r="L197" s="3">
        <f t="shared" si="11"/>
        <v>289.42674120904542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</row>
    <row r="198" spans="1:38" x14ac:dyDescent="0.3">
      <c r="A198" s="6">
        <v>1431</v>
      </c>
      <c r="B198" s="6">
        <v>282.51929999999999</v>
      </c>
      <c r="C198" s="10">
        <v>1992.3688520000001</v>
      </c>
      <c r="D198" s="10">
        <v>353.85</v>
      </c>
      <c r="E198" s="2">
        <v>1942</v>
      </c>
      <c r="F198" s="2">
        <v>1342</v>
      </c>
      <c r="G198" s="3">
        <f t="shared" si="14"/>
        <v>3.0455399061032864</v>
      </c>
      <c r="H198" s="3">
        <f t="shared" si="14"/>
        <v>4.3340823685866887</v>
      </c>
      <c r="I198" s="3">
        <f t="shared" si="14"/>
        <v>5.3067336058234735</v>
      </c>
      <c r="J198" s="3">
        <f t="shared" si="14"/>
        <v>1.9690776324794006</v>
      </c>
      <c r="K198" s="3">
        <f t="shared" si="14"/>
        <v>0.15001215371617657</v>
      </c>
      <c r="L198" s="3">
        <f t="shared" si="11"/>
        <v>289.80544566670903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</row>
    <row r="199" spans="1:38" x14ac:dyDescent="0.3">
      <c r="A199" s="6">
        <v>1429.3261215367718</v>
      </c>
      <c r="B199" s="6">
        <v>279.53550000000001</v>
      </c>
      <c r="C199" s="10">
        <v>1992.4535519999999</v>
      </c>
      <c r="D199" s="10">
        <v>354.298</v>
      </c>
      <c r="E199" s="2">
        <v>1943</v>
      </c>
      <c r="F199" s="2">
        <v>1391</v>
      </c>
      <c r="G199" s="3">
        <f t="shared" ref="G199:K214" si="15">G198*(1-G$5)+G$4*$F198*$L$4/1000</f>
        <v>3.1274460093896712</v>
      </c>
      <c r="H199" s="3">
        <f t="shared" si="15"/>
        <v>4.448168568075384</v>
      </c>
      <c r="I199" s="3">
        <f t="shared" si="15"/>
        <v>5.4371183824275091</v>
      </c>
      <c r="J199" s="3">
        <f t="shared" si="15"/>
        <v>2.0141021549193683</v>
      </c>
      <c r="K199" s="3">
        <f t="shared" si="15"/>
        <v>0.15399166539406631</v>
      </c>
      <c r="L199" s="3">
        <f t="shared" ref="L199:L262" si="16">SUM(G199:K199,L$5)</f>
        <v>290.18082678020602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</row>
    <row r="200" spans="1:38" x14ac:dyDescent="0.3">
      <c r="A200" s="6">
        <v>1411.2538389565966</v>
      </c>
      <c r="B200" s="6">
        <v>279.61514</v>
      </c>
      <c r="C200" s="10">
        <v>1992.535519</v>
      </c>
      <c r="D200" s="10">
        <v>354.75099999999998</v>
      </c>
      <c r="E200" s="2">
        <v>1944</v>
      </c>
      <c r="F200" s="2">
        <v>1383</v>
      </c>
      <c r="G200" s="3">
        <f t="shared" si="15"/>
        <v>3.2123427230046948</v>
      </c>
      <c r="H200" s="3">
        <f t="shared" si="15"/>
        <v>4.5665418519853072</v>
      </c>
      <c r="I200" s="3">
        <f t="shared" si="15"/>
        <v>5.5731145566035076</v>
      </c>
      <c r="J200" s="3">
        <f t="shared" si="15"/>
        <v>2.0623057416518256</v>
      </c>
      <c r="K200" s="3">
        <f t="shared" si="15"/>
        <v>0.15870583072095895</v>
      </c>
      <c r="L200" s="3">
        <f t="shared" si="16"/>
        <v>290.5730107039663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</row>
    <row r="201" spans="1:38" x14ac:dyDescent="0.3">
      <c r="A201" s="6">
        <v>1390.5117738192309</v>
      </c>
      <c r="B201" s="6">
        <v>279.97579749999994</v>
      </c>
      <c r="C201" s="10">
        <v>1992.6202189999999</v>
      </c>
      <c r="D201" s="10">
        <v>354.86799999999999</v>
      </c>
      <c r="E201" s="2">
        <v>1945</v>
      </c>
      <c r="F201" s="2">
        <v>1160</v>
      </c>
      <c r="G201" s="3">
        <f t="shared" si="15"/>
        <v>3.2967511737089201</v>
      </c>
      <c r="H201" s="3">
        <f t="shared" si="15"/>
        <v>4.683838313742978</v>
      </c>
      <c r="I201" s="3">
        <f t="shared" si="15"/>
        <v>5.7060834284355142</v>
      </c>
      <c r="J201" s="3">
        <f t="shared" si="15"/>
        <v>2.1068166418831882</v>
      </c>
      <c r="K201" s="3">
        <f t="shared" si="15"/>
        <v>0.16118952967221351</v>
      </c>
      <c r="L201" s="3">
        <f t="shared" si="16"/>
        <v>290.9546790874428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</row>
    <row r="202" spans="1:38" x14ac:dyDescent="0.3">
      <c r="A202" s="6">
        <v>1390.4552610634835</v>
      </c>
      <c r="B202" s="6">
        <v>280.40884</v>
      </c>
      <c r="C202" s="10">
        <v>1992.7049179999999</v>
      </c>
      <c r="D202" s="10">
        <v>354.98599999999999</v>
      </c>
      <c r="E202" s="2">
        <v>1946</v>
      </c>
      <c r="F202" s="2">
        <v>1238</v>
      </c>
      <c r="G202" s="3">
        <f t="shared" si="15"/>
        <v>3.3675492957746478</v>
      </c>
      <c r="H202" s="3">
        <f t="shared" si="15"/>
        <v>4.7798731222911037</v>
      </c>
      <c r="I202" s="3">
        <f t="shared" si="15"/>
        <v>5.8037651627565348</v>
      </c>
      <c r="J202" s="3">
        <f t="shared" si="15"/>
        <v>2.1226110653999561</v>
      </c>
      <c r="K202" s="3">
        <f t="shared" si="15"/>
        <v>0.15222648566757038</v>
      </c>
      <c r="L202" s="3">
        <f t="shared" si="16"/>
        <v>291.2260251318898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</row>
    <row r="203" spans="1:38" x14ac:dyDescent="0.3">
      <c r="A203" s="6">
        <v>1349.657371124722</v>
      </c>
      <c r="B203" s="6">
        <v>280.06311499999998</v>
      </c>
      <c r="C203" s="10">
        <v>1992.786885</v>
      </c>
      <c r="D203" s="10">
        <v>355.03500000000003</v>
      </c>
      <c r="E203" s="2">
        <v>1947</v>
      </c>
      <c r="F203" s="2">
        <v>1392</v>
      </c>
      <c r="G203" s="3">
        <f t="shared" si="15"/>
        <v>3.4431079812206571</v>
      </c>
      <c r="H203" s="3">
        <f t="shared" si="15"/>
        <v>4.8829676798714976</v>
      </c>
      <c r="I203" s="3">
        <f t="shared" si="15"/>
        <v>5.9118540625365554</v>
      </c>
      <c r="J203" s="3">
        <f t="shared" si="15"/>
        <v>2.1466581327340513</v>
      </c>
      <c r="K203" s="3">
        <f t="shared" si="15"/>
        <v>0.15045209650538674</v>
      </c>
      <c r="L203" s="3">
        <f t="shared" si="16"/>
        <v>291.53503995286815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</row>
    <row r="204" spans="1:38" x14ac:dyDescent="0.3">
      <c r="A204" s="6">
        <v>1330.0781298190848</v>
      </c>
      <c r="B204" s="6">
        <v>283.41525000000001</v>
      </c>
      <c r="C204" s="10">
        <v>1992.8715850000001</v>
      </c>
      <c r="D204" s="10">
        <v>354.81200000000001</v>
      </c>
      <c r="E204" s="2">
        <v>1948</v>
      </c>
      <c r="F204" s="2">
        <v>1469</v>
      </c>
      <c r="G204" s="3">
        <f t="shared" si="15"/>
        <v>3.5280657276995302</v>
      </c>
      <c r="H204" s="3">
        <f t="shared" si="15"/>
        <v>5.0002387151382299</v>
      </c>
      <c r="I204" s="3">
        <f t="shared" si="15"/>
        <v>6.0416282767666081</v>
      </c>
      <c r="J204" s="3">
        <f t="shared" si="15"/>
        <v>2.1874065840827313</v>
      </c>
      <c r="K204" s="3">
        <f t="shared" si="15"/>
        <v>0.15660592202461737</v>
      </c>
      <c r="L204" s="3">
        <f t="shared" si="16"/>
        <v>291.9139452257117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</row>
    <row r="205" spans="1:38" x14ac:dyDescent="0.3">
      <c r="A205" s="6">
        <v>1306.4533214161377</v>
      </c>
      <c r="B205" s="6">
        <v>281.49663500000003</v>
      </c>
      <c r="C205" s="10">
        <v>1992.9535519999999</v>
      </c>
      <c r="D205" s="10">
        <v>354.553</v>
      </c>
      <c r="E205" s="2">
        <v>1949</v>
      </c>
      <c r="F205" s="2">
        <v>1419</v>
      </c>
      <c r="G205" s="3">
        <f t="shared" si="15"/>
        <v>3.6177230046948354</v>
      </c>
      <c r="H205" s="3">
        <f t="shared" si="15"/>
        <v>5.1244171812289609</v>
      </c>
      <c r="I205" s="3">
        <f t="shared" si="15"/>
        <v>6.1812286566828059</v>
      </c>
      <c r="J205" s="3">
        <f t="shared" si="15"/>
        <v>2.2348647631985243</v>
      </c>
      <c r="K205" s="3">
        <f t="shared" si="15"/>
        <v>0.16395342935073115</v>
      </c>
      <c r="L205" s="3">
        <f t="shared" si="16"/>
        <v>292.32218703515588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</row>
    <row r="206" spans="1:38" x14ac:dyDescent="0.3">
      <c r="A206" s="6">
        <v>1275.7548259945549</v>
      </c>
      <c r="B206" s="6">
        <v>281.12830000000002</v>
      </c>
      <c r="C206" s="10">
        <v>1993.038356</v>
      </c>
      <c r="D206" s="10">
        <v>354.21699999999998</v>
      </c>
      <c r="E206" s="2">
        <v>1950</v>
      </c>
      <c r="F206" s="2">
        <v>1630</v>
      </c>
      <c r="G206" s="3">
        <f t="shared" si="15"/>
        <v>3.7043286384976524</v>
      </c>
      <c r="H206" s="3">
        <f t="shared" si="15"/>
        <v>5.2435591929658569</v>
      </c>
      <c r="I206" s="3">
        <f t="shared" si="15"/>
        <v>6.3114434972308091</v>
      </c>
      <c r="J206" s="3">
        <f t="shared" si="15"/>
        <v>2.2737432611421209</v>
      </c>
      <c r="K206" s="3">
        <f t="shared" si="15"/>
        <v>0.16606249997610675</v>
      </c>
      <c r="L206" s="3">
        <f t="shared" si="16"/>
        <v>292.69913708981255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</row>
    <row r="207" spans="1:38" x14ac:dyDescent="0.3">
      <c r="A207" s="6">
        <v>1257.5572759254273</v>
      </c>
      <c r="B207" s="6">
        <v>282.11384499999997</v>
      </c>
      <c r="C207" s="10">
        <v>1993.123288</v>
      </c>
      <c r="D207" s="10">
        <v>354.14400000000001</v>
      </c>
      <c r="E207" s="2">
        <v>1951</v>
      </c>
      <c r="F207" s="2">
        <v>1767</v>
      </c>
      <c r="G207" s="3">
        <f t="shared" si="15"/>
        <v>3.8038122065727697</v>
      </c>
      <c r="H207" s="3">
        <f t="shared" si="15"/>
        <v>5.3821856480389538</v>
      </c>
      <c r="I207" s="3">
        <f t="shared" si="15"/>
        <v>6.4716100445061979</v>
      </c>
      <c r="J207" s="3">
        <f t="shared" si="15"/>
        <v>2.3351660109425181</v>
      </c>
      <c r="K207" s="3">
        <f t="shared" si="15"/>
        <v>0.17724781926028133</v>
      </c>
      <c r="L207" s="3">
        <f t="shared" si="16"/>
        <v>293.17002172932069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</row>
    <row r="208" spans="1:38" x14ac:dyDescent="0.3">
      <c r="A208" s="6">
        <v>1246.2740771419012</v>
      </c>
      <c r="B208" s="6">
        <v>281.72289999999998</v>
      </c>
      <c r="C208" s="10">
        <v>1993.2</v>
      </c>
      <c r="D208" s="10">
        <v>354.35899999999998</v>
      </c>
      <c r="E208" s="2">
        <v>1952</v>
      </c>
      <c r="F208" s="2">
        <v>1795</v>
      </c>
      <c r="G208" s="3">
        <f t="shared" si="15"/>
        <v>3.9116572769953049</v>
      </c>
      <c r="H208" s="3">
        <f t="shared" si="15"/>
        <v>5.5332945873545478</v>
      </c>
      <c r="I208" s="3">
        <f t="shared" si="15"/>
        <v>6.6502088973620275</v>
      </c>
      <c r="J208" s="3">
        <f t="shared" si="15"/>
        <v>2.4091596843576024</v>
      </c>
      <c r="K208" s="3">
        <f t="shared" si="15"/>
        <v>0.19046398322743729</v>
      </c>
      <c r="L208" s="3">
        <f t="shared" si="16"/>
        <v>293.69478442929693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</row>
    <row r="209" spans="1:38" x14ac:dyDescent="0.3">
      <c r="A209" s="6">
        <v>1207.4211739643513</v>
      </c>
      <c r="B209" s="6">
        <v>283.59713999999997</v>
      </c>
      <c r="C209" s="10">
        <v>1993.284932</v>
      </c>
      <c r="D209" s="10">
        <v>354.28899999999999</v>
      </c>
      <c r="E209" s="2">
        <v>1953</v>
      </c>
      <c r="F209" s="2">
        <v>1841</v>
      </c>
      <c r="G209" s="3">
        <f t="shared" si="15"/>
        <v>4.0212112676056337</v>
      </c>
      <c r="H209" s="3">
        <f t="shared" si="15"/>
        <v>5.6866169294412305</v>
      </c>
      <c r="I209" s="3">
        <f t="shared" si="15"/>
        <v>6.8306170591858955</v>
      </c>
      <c r="J209" s="3">
        <f t="shared" si="15"/>
        <v>2.4822127168123798</v>
      </c>
      <c r="K209" s="3">
        <f t="shared" si="15"/>
        <v>0.19979454586791706</v>
      </c>
      <c r="L209" s="3">
        <f t="shared" si="16"/>
        <v>294.22045251891308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</row>
    <row r="210" spans="1:38" x14ac:dyDescent="0.3">
      <c r="A210" s="6">
        <v>1192.6199335903211</v>
      </c>
      <c r="B210" s="6">
        <v>283.85327000000001</v>
      </c>
      <c r="C210" s="10">
        <v>1993.367123</v>
      </c>
      <c r="D210" s="10">
        <v>354.26400000000001</v>
      </c>
      <c r="E210" s="2">
        <v>1954</v>
      </c>
      <c r="F210" s="2">
        <v>1865</v>
      </c>
      <c r="G210" s="3">
        <f t="shared" si="15"/>
        <v>4.1335727699530516</v>
      </c>
      <c r="H210" s="3">
        <f t="shared" si="15"/>
        <v>5.8438367260068711</v>
      </c>
      <c r="I210" s="3">
        <f t="shared" si="15"/>
        <v>7.0155144696705936</v>
      </c>
      <c r="J210" s="3">
        <f t="shared" si="15"/>
        <v>2.5564915202240117</v>
      </c>
      <c r="K210" s="3">
        <f t="shared" si="15"/>
        <v>0.20761344259488285</v>
      </c>
      <c r="L210" s="3">
        <f t="shared" si="16"/>
        <v>294.75702892844942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</row>
    <row r="211" spans="1:38" x14ac:dyDescent="0.3">
      <c r="A211" s="6">
        <v>1159.6127749214806</v>
      </c>
      <c r="B211" s="6">
        <v>283.87588000000005</v>
      </c>
      <c r="C211" s="10">
        <v>1993.452055</v>
      </c>
      <c r="D211" s="10">
        <v>354.697</v>
      </c>
      <c r="E211" s="2">
        <v>1955</v>
      </c>
      <c r="F211" s="2">
        <v>2043</v>
      </c>
      <c r="G211" s="3">
        <f t="shared" si="15"/>
        <v>4.2473990610328638</v>
      </c>
      <c r="H211" s="3">
        <f t="shared" si="15"/>
        <v>6.0028775273381338</v>
      </c>
      <c r="I211" s="3">
        <f t="shared" si="15"/>
        <v>7.201535707036423</v>
      </c>
      <c r="J211" s="3">
        <f t="shared" si="15"/>
        <v>2.6293439105269663</v>
      </c>
      <c r="K211" s="3">
        <f t="shared" si="15"/>
        <v>0.21348260374829464</v>
      </c>
      <c r="L211" s="3">
        <f t="shared" si="16"/>
        <v>295.29463880968268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</row>
    <row r="212" spans="1:38" x14ac:dyDescent="0.3">
      <c r="A212" s="6">
        <v>1136.7946841810672</v>
      </c>
      <c r="B212" s="6">
        <v>283.81344999999999</v>
      </c>
      <c r="C212" s="10">
        <v>1993.5342470000001</v>
      </c>
      <c r="D212" s="10">
        <v>355.15800000000002</v>
      </c>
      <c r="E212" s="2">
        <v>1956</v>
      </c>
      <c r="F212" s="2">
        <v>2177</v>
      </c>
      <c r="G212" s="3">
        <f t="shared" si="15"/>
        <v>4.3720892018779338</v>
      </c>
      <c r="H212" s="3">
        <f t="shared" si="15"/>
        <v>6.1781944176931756</v>
      </c>
      <c r="I212" s="3">
        <f t="shared" si="15"/>
        <v>7.4118018368215628</v>
      </c>
      <c r="J212" s="3">
        <f t="shared" si="15"/>
        <v>2.718926491588598</v>
      </c>
      <c r="K212" s="3">
        <f t="shared" si="15"/>
        <v>0.22539923744637033</v>
      </c>
      <c r="L212" s="3">
        <f t="shared" si="16"/>
        <v>295.90641118542766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</row>
    <row r="213" spans="1:38" x14ac:dyDescent="0.3">
      <c r="A213" s="6">
        <v>1105.3739406361235</v>
      </c>
      <c r="B213" s="6">
        <v>282.75096500000001</v>
      </c>
      <c r="C213" s="10">
        <v>1993.6191779999999</v>
      </c>
      <c r="D213" s="10">
        <v>355.57799999999997</v>
      </c>
      <c r="E213" s="2">
        <v>1957</v>
      </c>
      <c r="F213" s="2">
        <v>2270</v>
      </c>
      <c r="G213" s="3">
        <f t="shared" si="15"/>
        <v>4.5049577464788726</v>
      </c>
      <c r="H213" s="3">
        <f t="shared" si="15"/>
        <v>6.3656111656653849</v>
      </c>
      <c r="I213" s="3">
        <f t="shared" si="15"/>
        <v>7.6393771005090541</v>
      </c>
      <c r="J213" s="3">
        <f t="shared" si="15"/>
        <v>2.8191192009593293</v>
      </c>
      <c r="K213" s="3">
        <f t="shared" si="15"/>
        <v>0.23891812095702458</v>
      </c>
      <c r="L213" s="3">
        <f t="shared" si="16"/>
        <v>296.56798333456965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</row>
    <row r="214" spans="1:38" x14ac:dyDescent="0.3">
      <c r="A214" s="6">
        <v>1087.5374858030018</v>
      </c>
      <c r="B214" s="6">
        <v>282.39983999999998</v>
      </c>
      <c r="C214" s="10">
        <v>1993.7041099999999</v>
      </c>
      <c r="D214" s="10">
        <v>355.80399999999997</v>
      </c>
      <c r="E214" s="2">
        <v>1958</v>
      </c>
      <c r="F214" s="2">
        <v>2330</v>
      </c>
      <c r="G214" s="3">
        <f t="shared" si="15"/>
        <v>4.6435023474178401</v>
      </c>
      <c r="H214" s="3">
        <f t="shared" si="15"/>
        <v>6.5612447189264618</v>
      </c>
      <c r="I214" s="3">
        <f t="shared" si="15"/>
        <v>7.8778695398298328</v>
      </c>
      <c r="J214" s="3">
        <f t="shared" si="15"/>
        <v>2.9245037087927948</v>
      </c>
      <c r="K214" s="3">
        <f t="shared" si="15"/>
        <v>0.2514839354744185</v>
      </c>
      <c r="L214" s="3">
        <f t="shared" si="16"/>
        <v>297.25860425044135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</row>
    <row r="215" spans="1:38" x14ac:dyDescent="0.3">
      <c r="A215" s="6">
        <v>1058.0112997238571</v>
      </c>
      <c r="B215" s="6">
        <v>282.76092</v>
      </c>
      <c r="C215" s="10">
        <v>1993.7863010000001</v>
      </c>
      <c r="D215" s="10">
        <v>355.83499999999998</v>
      </c>
      <c r="E215" s="2">
        <v>1959</v>
      </c>
      <c r="F215" s="2">
        <v>2454</v>
      </c>
      <c r="G215" s="3">
        <f t="shared" ref="G215:K230" si="17">G214*(1-G$5)+G$4*$F214*$L$4/1000</f>
        <v>4.7857089201877931</v>
      </c>
      <c r="H215" s="3">
        <f t="shared" si="17"/>
        <v>6.7619738812500838</v>
      </c>
      <c r="I215" s="3">
        <f t="shared" si="17"/>
        <v>8.122174871249797</v>
      </c>
      <c r="J215" s="3">
        <f t="shared" si="17"/>
        <v>3.0309101845284601</v>
      </c>
      <c r="K215" s="3">
        <f t="shared" si="17"/>
        <v>0.26192238865193074</v>
      </c>
      <c r="L215" s="3">
        <f t="shared" si="16"/>
        <v>297.96269024586809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</row>
    <row r="216" spans="1:38" x14ac:dyDescent="0.3">
      <c r="A216" s="6">
        <v>1036.7968998901797</v>
      </c>
      <c r="B216" s="6">
        <v>280.26947000000001</v>
      </c>
      <c r="C216" s="10">
        <v>1993.8712330000001</v>
      </c>
      <c r="D216" s="10">
        <v>355.73399999999998</v>
      </c>
      <c r="E216" s="2">
        <v>1960</v>
      </c>
      <c r="F216" s="2">
        <v>2569</v>
      </c>
      <c r="G216" s="3">
        <f t="shared" si="17"/>
        <v>4.9354835680751172</v>
      </c>
      <c r="H216" s="3">
        <f t="shared" si="17"/>
        <v>6.9737940241347243</v>
      </c>
      <c r="I216" s="3">
        <f t="shared" si="17"/>
        <v>8.3818300940252133</v>
      </c>
      <c r="J216" s="3">
        <f t="shared" si="17"/>
        <v>3.1457919834421926</v>
      </c>
      <c r="K216" s="3">
        <f t="shared" si="17"/>
        <v>0.27407522678819812</v>
      </c>
      <c r="L216" s="3">
        <f t="shared" si="16"/>
        <v>298.71097489646547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</row>
    <row r="217" spans="1:38" x14ac:dyDescent="0.3">
      <c r="A217" s="6">
        <v>1025.1723309203073</v>
      </c>
      <c r="B217" s="6">
        <v>280.82965000000002</v>
      </c>
      <c r="C217" s="10">
        <v>1993.9534249999999</v>
      </c>
      <c r="D217" s="10">
        <v>355.40600000000001</v>
      </c>
      <c r="E217" s="2">
        <v>1961</v>
      </c>
      <c r="F217" s="2">
        <v>2580</v>
      </c>
      <c r="G217" s="3">
        <f t="shared" si="17"/>
        <v>5.0922769953051645</v>
      </c>
      <c r="H217" s="3">
        <f t="shared" si="17"/>
        <v>7.1958295655387117</v>
      </c>
      <c r="I217" s="3">
        <f t="shared" si="17"/>
        <v>8.6552770597842681</v>
      </c>
      <c r="J217" s="3">
        <f t="shared" si="17"/>
        <v>3.2676085989378469</v>
      </c>
      <c r="K217" s="3">
        <f t="shared" si="17"/>
        <v>0.28684535675323308</v>
      </c>
      <c r="L217" s="3">
        <f t="shared" si="16"/>
        <v>299.49783757631923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</row>
    <row r="218" spans="1:38" x14ac:dyDescent="0.3">
      <c r="A218" s="6">
        <v>1005</v>
      </c>
      <c r="B218" s="6">
        <v>280.5</v>
      </c>
      <c r="C218" s="10">
        <v>1994.038356</v>
      </c>
      <c r="D218" s="10">
        <v>355.03500000000003</v>
      </c>
      <c r="E218" s="2">
        <v>1962</v>
      </c>
      <c r="F218" s="2">
        <v>2686</v>
      </c>
      <c r="G218" s="3">
        <f t="shared" si="17"/>
        <v>5.2497417840375586</v>
      </c>
      <c r="H218" s="3">
        <f t="shared" si="17"/>
        <v>7.4182871443793204</v>
      </c>
      <c r="I218" s="3">
        <f t="shared" si="17"/>
        <v>8.926706234112773</v>
      </c>
      <c r="J218" s="3">
        <f t="shared" si="17"/>
        <v>3.3837572939762017</v>
      </c>
      <c r="K218" s="3">
        <f t="shared" si="17"/>
        <v>0.29510726403042442</v>
      </c>
      <c r="L218" s="3">
        <f t="shared" si="16"/>
        <v>300.27359972053625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</row>
    <row r="219" spans="1:38" x14ac:dyDescent="0.3">
      <c r="A219" s="6">
        <v>1004.9747775064998</v>
      </c>
      <c r="B219" s="6">
        <v>279.36356499999999</v>
      </c>
      <c r="C219" s="10">
        <v>1994.123288</v>
      </c>
      <c r="D219" s="10">
        <v>355.029</v>
      </c>
      <c r="E219" s="2">
        <v>1963</v>
      </c>
      <c r="F219" s="2">
        <v>2833</v>
      </c>
      <c r="G219" s="3">
        <f t="shared" si="17"/>
        <v>5.4136760563380282</v>
      </c>
      <c r="H219" s="3">
        <f t="shared" si="17"/>
        <v>7.6500857874123716</v>
      </c>
      <c r="I219" s="3">
        <f t="shared" si="17"/>
        <v>9.2104170015195468</v>
      </c>
      <c r="J219" s="3">
        <f t="shared" si="17"/>
        <v>3.5057120937756472</v>
      </c>
      <c r="K219" s="3">
        <f t="shared" si="17"/>
        <v>0.30509488992334016</v>
      </c>
      <c r="L219" s="3">
        <f t="shared" si="16"/>
        <v>301.08498582896891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</row>
    <row r="220" spans="1:38" x14ac:dyDescent="0.3">
      <c r="A220" s="6">
        <v>968.20091040480986</v>
      </c>
      <c r="B220" s="6">
        <v>278.45946000000004</v>
      </c>
      <c r="C220" s="10">
        <v>1994.2</v>
      </c>
      <c r="D220" s="10">
        <v>355.346</v>
      </c>
      <c r="E220" s="2">
        <v>1964</v>
      </c>
      <c r="F220" s="2">
        <v>2995</v>
      </c>
      <c r="G220" s="3">
        <f t="shared" si="17"/>
        <v>5.5865821596244132</v>
      </c>
      <c r="H220" s="3">
        <f t="shared" si="17"/>
        <v>7.895049562349195</v>
      </c>
      <c r="I220" s="3">
        <f t="shared" si="17"/>
        <v>9.5124041353112165</v>
      </c>
      <c r="J220" s="3">
        <f t="shared" si="17"/>
        <v>3.6379535203975024</v>
      </c>
      <c r="K220" s="3">
        <f t="shared" si="17"/>
        <v>0.31805409969583753</v>
      </c>
      <c r="L220" s="3">
        <f t="shared" si="16"/>
        <v>301.95004347737819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</row>
    <row r="221" spans="1:38" x14ac:dyDescent="0.3">
      <c r="A221" s="6">
        <v>944.23650758208908</v>
      </c>
      <c r="B221" s="6">
        <v>279.11739</v>
      </c>
      <c r="C221" s="10">
        <v>1994.284932</v>
      </c>
      <c r="D221" s="10">
        <v>355.62200000000001</v>
      </c>
      <c r="E221" s="2">
        <v>1965</v>
      </c>
      <c r="F221" s="2">
        <v>3130</v>
      </c>
      <c r="G221" s="3">
        <f t="shared" si="17"/>
        <v>5.7693755868544603</v>
      </c>
      <c r="H221" s="3">
        <f t="shared" si="17"/>
        <v>8.1545507022225188</v>
      </c>
      <c r="I221" s="3">
        <f t="shared" si="17"/>
        <v>9.8346758399685257</v>
      </c>
      <c r="J221" s="3">
        <f t="shared" si="17"/>
        <v>3.7816544945713471</v>
      </c>
      <c r="K221" s="3">
        <f t="shared" si="17"/>
        <v>0.33351989155132167</v>
      </c>
      <c r="L221" s="3">
        <f t="shared" si="16"/>
        <v>302.87377651516817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</row>
    <row r="222" spans="1:38" x14ac:dyDescent="0.3">
      <c r="A222" s="6">
        <v>897.43654891130177</v>
      </c>
      <c r="B222" s="6">
        <v>278.91423999999995</v>
      </c>
      <c r="C222" s="10">
        <v>1994.367123</v>
      </c>
      <c r="D222" s="10">
        <v>355.846</v>
      </c>
      <c r="E222" s="2">
        <v>1966</v>
      </c>
      <c r="F222" s="2">
        <v>3288</v>
      </c>
      <c r="G222" s="3">
        <f t="shared" si="17"/>
        <v>5.9604084507042252</v>
      </c>
      <c r="H222" s="3">
        <f t="shared" si="17"/>
        <v>8.4260140030391373</v>
      </c>
      <c r="I222" s="3">
        <f t="shared" si="17"/>
        <v>10.172903505459898</v>
      </c>
      <c r="J222" s="3">
        <f t="shared" si="17"/>
        <v>3.9329913542881836</v>
      </c>
      <c r="K222" s="3">
        <f t="shared" si="17"/>
        <v>0.34923839665742085</v>
      </c>
      <c r="L222" s="3">
        <f t="shared" si="16"/>
        <v>303.84155571014884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</row>
    <row r="223" spans="1:38" x14ac:dyDescent="0.3">
      <c r="A223" s="6">
        <v>857.30982198049514</v>
      </c>
      <c r="B223" s="6">
        <v>279.33640000000003</v>
      </c>
      <c r="C223" s="10">
        <v>1994.452055</v>
      </c>
      <c r="D223" s="10">
        <v>356.10899999999998</v>
      </c>
      <c r="E223" s="2">
        <v>1967</v>
      </c>
      <c r="F223" s="2">
        <v>3393</v>
      </c>
      <c r="G223" s="3">
        <f t="shared" si="17"/>
        <v>6.1610845070422533</v>
      </c>
      <c r="H223" s="3">
        <f t="shared" si="17"/>
        <v>8.7115661809497791</v>
      </c>
      <c r="I223" s="3">
        <f t="shared" si="17"/>
        <v>10.530328360112787</v>
      </c>
      <c r="J223" s="3">
        <f t="shared" si="17"/>
        <v>4.0942274159294891</v>
      </c>
      <c r="K223" s="3">
        <f t="shared" si="17"/>
        <v>0.36618999230470639</v>
      </c>
      <c r="L223" s="3">
        <f t="shared" si="16"/>
        <v>304.86339645633899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</row>
    <row r="224" spans="1:38" x14ac:dyDescent="0.3">
      <c r="A224" s="6">
        <v>799.24277413704067</v>
      </c>
      <c r="B224" s="6">
        <v>278.54995500000001</v>
      </c>
      <c r="C224" s="10">
        <v>1994.5342470000001</v>
      </c>
      <c r="D224" s="10">
        <v>356.58100000000002</v>
      </c>
      <c r="E224" s="2">
        <v>1968</v>
      </c>
      <c r="F224" s="2">
        <v>3566</v>
      </c>
      <c r="G224" s="3">
        <f t="shared" si="17"/>
        <v>6.3681690140845069</v>
      </c>
      <c r="H224" s="3">
        <f t="shared" si="17"/>
        <v>9.0061919512107131</v>
      </c>
      <c r="I224" s="3">
        <f t="shared" si="17"/>
        <v>10.89873028611618</v>
      </c>
      <c r="J224" s="3">
        <f t="shared" si="17"/>
        <v>4.2585765119339767</v>
      </c>
      <c r="K224" s="3">
        <f t="shared" si="17"/>
        <v>0.38140123226062506</v>
      </c>
      <c r="L224" s="3">
        <f t="shared" si="16"/>
        <v>305.91306899560601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</row>
    <row r="225" spans="1:38" x14ac:dyDescent="0.3">
      <c r="A225" s="6">
        <v>764.49516100553888</v>
      </c>
      <c r="B225" s="6">
        <v>278.52599499999997</v>
      </c>
      <c r="C225" s="10">
        <v>1994.6191779999999</v>
      </c>
      <c r="D225" s="10">
        <v>357.14699999999999</v>
      </c>
      <c r="E225" s="2">
        <v>1969</v>
      </c>
      <c r="F225" s="2">
        <v>3780</v>
      </c>
      <c r="G225" s="3">
        <f t="shared" si="17"/>
        <v>6.5858122065727702</v>
      </c>
      <c r="H225" s="3">
        <f t="shared" si="17"/>
        <v>9.3162513286239097</v>
      </c>
      <c r="I225" s="3">
        <f t="shared" si="17"/>
        <v>11.288177904898959</v>
      </c>
      <c r="J225" s="3">
        <f t="shared" si="17"/>
        <v>4.4338420250926829</v>
      </c>
      <c r="K225" s="3">
        <f t="shared" si="17"/>
        <v>0.39874938139383509</v>
      </c>
      <c r="L225" s="3">
        <f t="shared" si="16"/>
        <v>307.02283284658216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</row>
    <row r="226" spans="1:38" x14ac:dyDescent="0.3">
      <c r="A226" s="6">
        <v>729.67119819346613</v>
      </c>
      <c r="B226" s="6">
        <v>278.52599499999997</v>
      </c>
      <c r="C226" s="10">
        <v>1994.7041099999999</v>
      </c>
      <c r="D226" s="10">
        <v>357.46699999999998</v>
      </c>
      <c r="E226" s="2">
        <v>1970</v>
      </c>
      <c r="F226" s="2">
        <v>4053</v>
      </c>
      <c r="G226" s="3">
        <f t="shared" si="17"/>
        <v>6.8165164319248825</v>
      </c>
      <c r="H226" s="3">
        <f t="shared" si="17"/>
        <v>9.6455516201328528</v>
      </c>
      <c r="I226" s="3">
        <f t="shared" si="17"/>
        <v>11.704548352623755</v>
      </c>
      <c r="J226" s="3">
        <f t="shared" si="17"/>
        <v>4.6242125413859894</v>
      </c>
      <c r="K226" s="3">
        <f t="shared" si="17"/>
        <v>0.41931851408920162</v>
      </c>
      <c r="L226" s="3">
        <f t="shared" si="16"/>
        <v>308.21014746015669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</row>
    <row r="227" spans="1:38" x14ac:dyDescent="0.3">
      <c r="A227" s="6">
        <v>698.42128056304807</v>
      </c>
      <c r="B227" s="6">
        <v>279.70473500000003</v>
      </c>
      <c r="C227" s="10">
        <v>1994.7863010000001</v>
      </c>
      <c r="D227" s="10">
        <v>357.47199999999998</v>
      </c>
      <c r="E227" s="2">
        <v>1971</v>
      </c>
      <c r="F227" s="2">
        <v>4208</v>
      </c>
      <c r="G227" s="3">
        <f t="shared" si="17"/>
        <v>7.0638826291079813</v>
      </c>
      <c r="H227" s="3">
        <f t="shared" si="17"/>
        <v>9.9995797995108582</v>
      </c>
      <c r="I227" s="3">
        <f t="shared" si="17"/>
        <v>12.156344104264022</v>
      </c>
      <c r="J227" s="3">
        <f t="shared" si="17"/>
        <v>4.8357500421018615</v>
      </c>
      <c r="K227" s="3">
        <f t="shared" si="17"/>
        <v>0.44461122512108975</v>
      </c>
      <c r="L227" s="3">
        <f t="shared" si="16"/>
        <v>309.50016780010583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</row>
    <row r="228" spans="1:38" x14ac:dyDescent="0.3">
      <c r="A228" s="6">
        <v>667.93828448427166</v>
      </c>
      <c r="B228" s="6">
        <v>279.38617500000004</v>
      </c>
      <c r="C228" s="10">
        <v>1994.8712330000001</v>
      </c>
      <c r="D228" s="10">
        <v>357.36099999999999</v>
      </c>
      <c r="E228" s="2">
        <v>1972</v>
      </c>
      <c r="F228" s="2">
        <v>4376</v>
      </c>
      <c r="G228" s="3">
        <f t="shared" si="17"/>
        <v>7.3207089201877933</v>
      </c>
      <c r="H228" s="3">
        <f t="shared" si="17"/>
        <v>10.367188027392475</v>
      </c>
      <c r="I228" s="3">
        <f t="shared" si="17"/>
        <v>12.625361960041674</v>
      </c>
      <c r="J228" s="3">
        <f t="shared" si="17"/>
        <v>5.0533955587079493</v>
      </c>
      <c r="K228" s="3">
        <f t="shared" si="17"/>
        <v>0.46722902513434617</v>
      </c>
      <c r="L228" s="3">
        <f t="shared" si="16"/>
        <v>310.83388349146423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</row>
    <row r="229" spans="1:38" x14ac:dyDescent="0.3">
      <c r="A229" s="6">
        <v>631.98424029684861</v>
      </c>
      <c r="B229" s="6">
        <v>278.251305</v>
      </c>
      <c r="C229" s="10">
        <v>1994.9534249999999</v>
      </c>
      <c r="D229" s="10">
        <v>357.327</v>
      </c>
      <c r="E229" s="2">
        <v>1973</v>
      </c>
      <c r="F229" s="2">
        <v>4615</v>
      </c>
      <c r="G229" s="3">
        <f t="shared" si="17"/>
        <v>7.5877887323943662</v>
      </c>
      <c r="H229" s="3">
        <f t="shared" si="17"/>
        <v>10.749559601935228</v>
      </c>
      <c r="I229" s="3">
        <f t="shared" si="17"/>
        <v>13.113323805911094</v>
      </c>
      <c r="J229" s="3">
        <f t="shared" si="17"/>
        <v>5.2783259810554055</v>
      </c>
      <c r="K229" s="3">
        <f t="shared" si="17"/>
        <v>0.48883473824129697</v>
      </c>
      <c r="L229" s="3">
        <f t="shared" si="16"/>
        <v>312.2178328595374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</row>
    <row r="230" spans="1:38" x14ac:dyDescent="0.3">
      <c r="A230" s="6">
        <v>595.63840159634913</v>
      </c>
      <c r="B230" s="6">
        <v>276.89742500000006</v>
      </c>
      <c r="C230" s="10">
        <v>1995.038356</v>
      </c>
      <c r="D230" s="10">
        <v>357.38799999999998</v>
      </c>
      <c r="E230" s="2">
        <v>1974</v>
      </c>
      <c r="F230" s="2">
        <v>4623</v>
      </c>
      <c r="G230" s="3">
        <f t="shared" si="17"/>
        <v>7.8694553990610325</v>
      </c>
      <c r="H230" s="3">
        <f t="shared" si="17"/>
        <v>11.153320575397705</v>
      </c>
      <c r="I230" s="3">
        <f t="shared" si="17"/>
        <v>13.630642030636347</v>
      </c>
      <c r="J230" s="3">
        <f t="shared" si="17"/>
        <v>5.5184584787152442</v>
      </c>
      <c r="K230" s="3">
        <f t="shared" si="17"/>
        <v>0.51315992294261292</v>
      </c>
      <c r="L230" s="3">
        <f t="shared" si="16"/>
        <v>313.68503640675294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</row>
    <row r="231" spans="1:38" x14ac:dyDescent="0.3">
      <c r="A231" s="6">
        <v>572.00461163900115</v>
      </c>
      <c r="B231" s="6">
        <v>277.56441000000001</v>
      </c>
      <c r="C231" s="10">
        <v>1995.123288</v>
      </c>
      <c r="D231" s="10">
        <v>357.49099999999999</v>
      </c>
      <c r="E231" s="2">
        <v>1975</v>
      </c>
      <c r="F231" s="2">
        <v>4596</v>
      </c>
      <c r="G231" s="3">
        <f t="shared" ref="G231:K246" si="18">G230*(1-G$5)+G$4*$F230*$L$4/1000</f>
        <v>8.1516103286384975</v>
      </c>
      <c r="H231" s="3">
        <f t="shared" si="18"/>
        <v>11.556721964058877</v>
      </c>
      <c r="I231" s="3">
        <f t="shared" si="18"/>
        <v>14.142218369467749</v>
      </c>
      <c r="J231" s="3">
        <f t="shared" si="18"/>
        <v>5.7458119288616505</v>
      </c>
      <c r="K231" s="3">
        <f t="shared" si="18"/>
        <v>0.52828948012159394</v>
      </c>
      <c r="L231" s="3">
        <f t="shared" si="16"/>
        <v>315.12465207114838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</row>
    <row r="232" spans="1:38" x14ac:dyDescent="0.3">
      <c r="A232" s="6">
        <v>536.67317783497401</v>
      </c>
      <c r="B232" s="6">
        <v>276.00147500000003</v>
      </c>
      <c r="C232" s="10">
        <v>1995.2</v>
      </c>
      <c r="D232" s="10">
        <v>357.517</v>
      </c>
      <c r="E232" s="2">
        <v>1976</v>
      </c>
      <c r="F232" s="2">
        <v>4864</v>
      </c>
      <c r="G232" s="3">
        <f t="shared" si="18"/>
        <v>8.4321173708920192</v>
      </c>
      <c r="H232" s="3">
        <f t="shared" si="18"/>
        <v>11.956478372170753</v>
      </c>
      <c r="I232" s="3">
        <f t="shared" si="18"/>
        <v>14.642871677571748</v>
      </c>
      <c r="J232" s="3">
        <f t="shared" si="18"/>
        <v>5.9570083770829374</v>
      </c>
      <c r="K232" s="3">
        <f t="shared" si="18"/>
        <v>0.53619841478471852</v>
      </c>
      <c r="L232" s="3">
        <f t="shared" si="16"/>
        <v>316.52467421250219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</row>
    <row r="233" spans="1:38" x14ac:dyDescent="0.3">
      <c r="A233" s="6">
        <v>499.79633604650161</v>
      </c>
      <c r="B233" s="6">
        <v>276.35985500000004</v>
      </c>
      <c r="C233" s="10">
        <v>1995.284932</v>
      </c>
      <c r="D233" s="10">
        <v>357.48599999999999</v>
      </c>
      <c r="E233" s="2">
        <v>1977</v>
      </c>
      <c r="F233" s="2">
        <v>5026</v>
      </c>
      <c r="G233" s="3">
        <f t="shared" si="18"/>
        <v>8.7289812206572783</v>
      </c>
      <c r="H233" s="3">
        <f t="shared" si="18"/>
        <v>12.380299357700245</v>
      </c>
      <c r="I233" s="3">
        <f t="shared" si="18"/>
        <v>15.177067819420543</v>
      </c>
      <c r="J233" s="3">
        <f t="shared" si="18"/>
        <v>6.1875952352493577</v>
      </c>
      <c r="K233" s="3">
        <f t="shared" si="18"/>
        <v>0.55357758576798066</v>
      </c>
      <c r="L233" s="3">
        <f t="shared" si="16"/>
        <v>318.02752121879541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</row>
    <row r="234" spans="1:38" x14ac:dyDescent="0.3">
      <c r="A234" s="6">
        <v>461.23531057480534</v>
      </c>
      <c r="B234" s="6">
        <v>276.71823500000005</v>
      </c>
      <c r="C234" s="10">
        <v>1995.367123</v>
      </c>
      <c r="D234" s="10">
        <v>357.76799999999997</v>
      </c>
      <c r="E234" s="2">
        <v>1978</v>
      </c>
      <c r="F234" s="2">
        <v>5087</v>
      </c>
      <c r="G234" s="3">
        <f t="shared" si="18"/>
        <v>9.0357323943661978</v>
      </c>
      <c r="H234" s="3">
        <f t="shared" si="18"/>
        <v>12.818165666632165</v>
      </c>
      <c r="I234" s="3">
        <f t="shared" si="18"/>
        <v>15.728431679811502</v>
      </c>
      <c r="J234" s="3">
        <f t="shared" si="18"/>
        <v>6.4240234756473917</v>
      </c>
      <c r="K234" s="3">
        <f t="shared" si="18"/>
        <v>0.57172421961253428</v>
      </c>
      <c r="L234" s="3">
        <f t="shared" si="16"/>
        <v>319.5780774360698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</row>
    <row r="235" spans="1:38" x14ac:dyDescent="0.3">
      <c r="A235" s="6">
        <v>428.38085402493795</v>
      </c>
      <c r="B235" s="6">
        <v>276.90738000000005</v>
      </c>
      <c r="C235" s="10">
        <v>1995.452055</v>
      </c>
      <c r="D235" s="10">
        <v>358.17599999999999</v>
      </c>
      <c r="E235" s="2">
        <v>1979</v>
      </c>
      <c r="F235" s="2">
        <v>5369</v>
      </c>
      <c r="G235" s="3">
        <f t="shared" si="18"/>
        <v>9.3462065727699546</v>
      </c>
      <c r="H235" s="3">
        <f t="shared" si="18"/>
        <v>13.260555091786765</v>
      </c>
      <c r="I235" s="3">
        <f t="shared" si="18"/>
        <v>16.28155911413258</v>
      </c>
      <c r="J235" s="3">
        <f t="shared" si="18"/>
        <v>6.6541049383807076</v>
      </c>
      <c r="K235" s="3">
        <f t="shared" si="18"/>
        <v>0.58559455917509318</v>
      </c>
      <c r="L235" s="3">
        <f t="shared" si="16"/>
        <v>321.12802027624508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</row>
    <row r="236" spans="1:38" x14ac:dyDescent="0.3">
      <c r="A236" s="6">
        <v>364.64069483611263</v>
      </c>
      <c r="B236" s="6">
        <v>277.04675000000003</v>
      </c>
      <c r="C236" s="10">
        <v>1995.5342470000001</v>
      </c>
      <c r="D236" s="10">
        <v>358.45699999999999</v>
      </c>
      <c r="E236" s="2">
        <v>1980</v>
      </c>
      <c r="F236" s="2">
        <v>5316</v>
      </c>
      <c r="G236" s="3">
        <f t="shared" si="18"/>
        <v>9.6738920187793447</v>
      </c>
      <c r="H236" s="3">
        <f t="shared" si="18"/>
        <v>13.728206363645002</v>
      </c>
      <c r="I236" s="3">
        <f t="shared" si="18"/>
        <v>16.869628328542579</v>
      </c>
      <c r="J236" s="3">
        <f t="shared" si="18"/>
        <v>6.9041411620400934</v>
      </c>
      <c r="K236" s="3">
        <f t="shared" si="18"/>
        <v>0.6072467820001286</v>
      </c>
      <c r="L236" s="3">
        <f t="shared" si="16"/>
        <v>322.78311465500713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</row>
    <row r="237" spans="1:38" x14ac:dyDescent="0.3">
      <c r="A237" s="6">
        <v>329.24210070529784</v>
      </c>
      <c r="B237" s="6">
        <v>278.91829000000001</v>
      </c>
      <c r="C237" s="10">
        <v>1995.6191779999999</v>
      </c>
      <c r="D237" s="10">
        <v>358.79700000000003</v>
      </c>
      <c r="E237" s="2">
        <v>1981</v>
      </c>
      <c r="F237" s="2">
        <v>5152</v>
      </c>
      <c r="G237" s="3">
        <f t="shared" si="18"/>
        <v>9.9983427230046971</v>
      </c>
      <c r="H237" s="3">
        <f t="shared" si="18"/>
        <v>14.189594587050243</v>
      </c>
      <c r="I237" s="3">
        <f t="shared" si="18"/>
        <v>17.441841674450874</v>
      </c>
      <c r="J237" s="3">
        <f t="shared" si="18"/>
        <v>7.1336729450424237</v>
      </c>
      <c r="K237" s="3">
        <f t="shared" si="18"/>
        <v>0.61789125608364415</v>
      </c>
      <c r="L237" s="3">
        <f t="shared" si="16"/>
        <v>324.38134318563186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</row>
    <row r="238" spans="1:38" x14ac:dyDescent="0.3">
      <c r="A238" s="6">
        <v>302.34742552285286</v>
      </c>
      <c r="B238" s="6">
        <v>279.83415000000002</v>
      </c>
      <c r="C238" s="10">
        <v>1995.7041099999999</v>
      </c>
      <c r="D238" s="10">
        <v>359.084</v>
      </c>
      <c r="E238" s="2">
        <v>1982</v>
      </c>
      <c r="F238" s="2">
        <v>5113</v>
      </c>
      <c r="G238" s="3">
        <f t="shared" si="18"/>
        <v>10.312784037558687</v>
      </c>
      <c r="H238" s="3">
        <f t="shared" si="18"/>
        <v>14.634314456624777</v>
      </c>
      <c r="I238" s="3">
        <f t="shared" si="18"/>
        <v>17.981735922752087</v>
      </c>
      <c r="J238" s="3">
        <f t="shared" si="18"/>
        <v>7.3308434726053662</v>
      </c>
      <c r="K238" s="3">
        <f t="shared" si="18"/>
        <v>0.61664792545538094</v>
      </c>
      <c r="L238" s="3">
        <f t="shared" si="16"/>
        <v>325.87632581499628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</row>
    <row r="239" spans="1:38" x14ac:dyDescent="0.3">
      <c r="A239" s="6">
        <v>274.1568772034243</v>
      </c>
      <c r="B239" s="6">
        <v>280.13280000000003</v>
      </c>
      <c r="C239" s="10">
        <v>1995.7863010000001</v>
      </c>
      <c r="D239" s="10">
        <v>359.19</v>
      </c>
      <c r="E239" s="2">
        <v>1983</v>
      </c>
      <c r="F239" s="2">
        <v>5095</v>
      </c>
      <c r="G239" s="3">
        <f t="shared" si="18"/>
        <v>10.624845070422538</v>
      </c>
      <c r="H239" s="3">
        <f t="shared" si="18"/>
        <v>15.074148916710246</v>
      </c>
      <c r="I239" s="3">
        <f t="shared" si="18"/>
        <v>18.50852422300261</v>
      </c>
      <c r="J239" s="3">
        <f t="shared" si="18"/>
        <v>7.5121728030154289</v>
      </c>
      <c r="K239" s="3">
        <f t="shared" si="18"/>
        <v>0.61406282139368651</v>
      </c>
      <c r="L239" s="3">
        <f t="shared" si="16"/>
        <v>327.3337538345445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</row>
    <row r="240" spans="1:38" x14ac:dyDescent="0.3">
      <c r="A240" s="6">
        <v>227.90304089821478</v>
      </c>
      <c r="B240" s="6">
        <v>281.48667999999998</v>
      </c>
      <c r="C240" s="10">
        <v>1995.8712330000001</v>
      </c>
      <c r="D240" s="10">
        <v>359.26499999999999</v>
      </c>
      <c r="E240" s="2">
        <v>1984</v>
      </c>
      <c r="F240" s="2">
        <v>5283</v>
      </c>
      <c r="G240" s="3">
        <f t="shared" si="18"/>
        <v>10.935807511737092</v>
      </c>
      <c r="H240" s="3">
        <f t="shared" si="18"/>
        <v>15.511083238200142</v>
      </c>
      <c r="I240" s="3">
        <f t="shared" si="18"/>
        <v>19.025537420886582</v>
      </c>
      <c r="J240" s="3">
        <f t="shared" si="18"/>
        <v>7.6810306827959272</v>
      </c>
      <c r="K240" s="3">
        <f t="shared" si="18"/>
        <v>0.61164980609918596</v>
      </c>
      <c r="L240" s="3">
        <f t="shared" si="16"/>
        <v>328.76510865971892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</row>
    <row r="241" spans="1:38" x14ac:dyDescent="0.3">
      <c r="A241" s="6">
        <v>202.4849869723617</v>
      </c>
      <c r="B241" s="6">
        <v>280.720145</v>
      </c>
      <c r="C241" s="10">
        <v>1995.9534249999999</v>
      </c>
      <c r="D241" s="10">
        <v>359.52800000000002</v>
      </c>
      <c r="E241" s="2">
        <v>1985</v>
      </c>
      <c r="F241" s="2">
        <v>5441</v>
      </c>
      <c r="G241" s="3">
        <f t="shared" si="18"/>
        <v>11.258244131455402</v>
      </c>
      <c r="H241" s="3">
        <f t="shared" si="18"/>
        <v>15.964468122467146</v>
      </c>
      <c r="I241" s="3">
        <f t="shared" si="18"/>
        <v>19.563855080655962</v>
      </c>
      <c r="J241" s="3">
        <f t="shared" si="18"/>
        <v>7.8623079704687644</v>
      </c>
      <c r="K241" s="3">
        <f t="shared" si="18"/>
        <v>0.61901252942052809</v>
      </c>
      <c r="L241" s="3">
        <f t="shared" si="16"/>
        <v>330.26788783446779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</row>
    <row r="242" spans="1:38" x14ac:dyDescent="0.3">
      <c r="A242" s="6">
        <v>168.21349890930378</v>
      </c>
      <c r="B242" s="6">
        <v>280.05315999999999</v>
      </c>
      <c r="C242" s="10">
        <v>1996.0382509999999</v>
      </c>
      <c r="D242" s="10">
        <v>359.423</v>
      </c>
      <c r="E242" s="2">
        <v>1986</v>
      </c>
      <c r="F242" s="2">
        <v>5609</v>
      </c>
      <c r="G242" s="3">
        <f t="shared" si="18"/>
        <v>11.590323943661975</v>
      </c>
      <c r="H242" s="3">
        <f t="shared" si="18"/>
        <v>16.431441412112747</v>
      </c>
      <c r="I242" s="3">
        <f t="shared" si="18"/>
        <v>20.118684198448399</v>
      </c>
      <c r="J242" s="3">
        <f t="shared" si="18"/>
        <v>8.0517740575453036</v>
      </c>
      <c r="K242" s="3">
        <f t="shared" si="18"/>
        <v>0.6308960872294902</v>
      </c>
      <c r="L242" s="3">
        <f t="shared" si="16"/>
        <v>331.82311969899791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</row>
    <row r="243" spans="1:38" x14ac:dyDescent="0.3">
      <c r="A243" s="6">
        <v>135.98307171747592</v>
      </c>
      <c r="B243" s="6">
        <v>278.131845</v>
      </c>
      <c r="C243" s="10">
        <v>1996.1229510000001</v>
      </c>
      <c r="D243" s="10">
        <v>359.09</v>
      </c>
      <c r="E243" s="2">
        <v>1987</v>
      </c>
      <c r="F243" s="2">
        <v>5755</v>
      </c>
      <c r="G243" s="3">
        <f t="shared" si="18"/>
        <v>11.932657276995307</v>
      </c>
      <c r="H243" s="3">
        <f t="shared" si="18"/>
        <v>16.912904692163611</v>
      </c>
      <c r="I243" s="3">
        <f t="shared" si="18"/>
        <v>20.691305494722755</v>
      </c>
      <c r="J243" s="3">
        <f t="shared" si="18"/>
        <v>8.2501348525801976</v>
      </c>
      <c r="K243" s="3">
        <f t="shared" si="18"/>
        <v>0.64599115333075519</v>
      </c>
      <c r="L243" s="3">
        <f t="shared" si="16"/>
        <v>333.43299346979262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</row>
    <row r="244" spans="1:38" x14ac:dyDescent="0.3">
      <c r="A244" s="6">
        <v>104.48192862208691</v>
      </c>
      <c r="B244" s="6">
        <v>277.51463500000006</v>
      </c>
      <c r="C244" s="10">
        <v>1996.202186</v>
      </c>
      <c r="D244" s="10">
        <v>359.08499999999998</v>
      </c>
      <c r="E244" s="2">
        <v>1988</v>
      </c>
      <c r="F244" s="2">
        <v>5968</v>
      </c>
      <c r="G244" s="3">
        <f t="shared" si="18"/>
        <v>12.283901408450706</v>
      </c>
      <c r="H244" s="3">
        <f t="shared" si="18"/>
        <v>17.406752372523361</v>
      </c>
      <c r="I244" s="3">
        <f t="shared" si="18"/>
        <v>21.278174987582009</v>
      </c>
      <c r="J244" s="3">
        <f t="shared" si="18"/>
        <v>8.4543000692470418</v>
      </c>
      <c r="K244" s="3">
        <f t="shared" si="18"/>
        <v>0.66200123382545795</v>
      </c>
      <c r="L244" s="3">
        <f t="shared" si="16"/>
        <v>335.08513007162856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</row>
    <row r="245" spans="1:38" x14ac:dyDescent="0.3">
      <c r="A245" s="6">
        <v>55.959143681423186</v>
      </c>
      <c r="B245" s="6">
        <v>277.37526500000001</v>
      </c>
      <c r="C245" s="10">
        <v>1996.286885</v>
      </c>
      <c r="D245" s="10">
        <v>359.125</v>
      </c>
      <c r="E245" s="2">
        <v>1989</v>
      </c>
      <c r="F245" s="2">
        <v>6088</v>
      </c>
      <c r="G245" s="3">
        <f t="shared" si="18"/>
        <v>12.648145539906105</v>
      </c>
      <c r="H245" s="3">
        <f t="shared" si="18"/>
        <v>17.919241463148666</v>
      </c>
      <c r="I245" s="3">
        <f t="shared" si="18"/>
        <v>21.889167156655677</v>
      </c>
      <c r="J245" s="3">
        <f t="shared" si="18"/>
        <v>8.6718019689515202</v>
      </c>
      <c r="K245" s="3">
        <f t="shared" si="18"/>
        <v>0.68171183850996242</v>
      </c>
      <c r="L245" s="3">
        <f t="shared" si="16"/>
        <v>336.8100679671719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</row>
    <row r="246" spans="1:38" x14ac:dyDescent="0.3">
      <c r="A246" s="6">
        <v>29.524057891659709</v>
      </c>
      <c r="B246" s="6">
        <v>277.88297</v>
      </c>
      <c r="C246" s="10">
        <v>1996.3688520000001</v>
      </c>
      <c r="D246" s="10">
        <v>359.31900000000002</v>
      </c>
      <c r="E246" s="2">
        <v>1990</v>
      </c>
      <c r="F246" s="2">
        <v>6151</v>
      </c>
      <c r="G246" s="3">
        <f t="shared" si="18"/>
        <v>13.019713615023477</v>
      </c>
      <c r="H246" s="3">
        <f t="shared" si="18"/>
        <v>18.441588286596321</v>
      </c>
      <c r="I246" s="3">
        <f t="shared" si="18"/>
        <v>22.509986381540557</v>
      </c>
      <c r="J246" s="3">
        <f t="shared" si="18"/>
        <v>8.8909631759625434</v>
      </c>
      <c r="K246" s="3">
        <f t="shared" si="18"/>
        <v>0.69930072738949123</v>
      </c>
      <c r="L246" s="3">
        <f t="shared" si="16"/>
        <v>338.56155218651242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</row>
    <row r="247" spans="1:38" x14ac:dyDescent="0.3">
      <c r="A247" s="6">
        <v>13.3</v>
      </c>
      <c r="B247" s="6">
        <v>276.74810000000002</v>
      </c>
      <c r="C247" s="10">
        <v>1996.4535519999999</v>
      </c>
      <c r="D247" s="10">
        <v>359.81900000000002</v>
      </c>
      <c r="E247" s="2">
        <v>1991</v>
      </c>
      <c r="F247" s="2">
        <v>6239</v>
      </c>
      <c r="G247" s="3">
        <f t="shared" ref="G247:K262" si="19">G246*(1-G$5)+G$4*$F246*$L$4/1000</f>
        <v>13.395126760563382</v>
      </c>
      <c r="H247" s="3">
        <f t="shared" si="19"/>
        <v>18.968413611272538</v>
      </c>
      <c r="I247" s="3">
        <f t="shared" si="19"/>
        <v>23.131937377159385</v>
      </c>
      <c r="J247" s="3">
        <f t="shared" si="19"/>
        <v>9.1049987584252374</v>
      </c>
      <c r="K247" s="3">
        <f t="shared" si="19"/>
        <v>0.71292667424407719</v>
      </c>
      <c r="L247" s="3">
        <f t="shared" si="16"/>
        <v>340.31340318166463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</row>
    <row r="248" spans="1:38" x14ac:dyDescent="0.3">
      <c r="A248" s="6">
        <v>1996.518</v>
      </c>
      <c r="B248" s="6">
        <v>359.52511079042995</v>
      </c>
      <c r="C248" s="10">
        <v>1996.535519</v>
      </c>
      <c r="D248" s="10">
        <v>360.24</v>
      </c>
      <c r="E248" s="2">
        <v>1992</v>
      </c>
      <c r="F248" s="2">
        <v>6178</v>
      </c>
      <c r="G248" s="3">
        <f t="shared" si="19"/>
        <v>13.775910798122068</v>
      </c>
      <c r="H248" s="3">
        <f t="shared" si="19"/>
        <v>19.5020525345269</v>
      </c>
      <c r="I248" s="3">
        <f t="shared" si="19"/>
        <v>23.758760820732917</v>
      </c>
      <c r="J248" s="3">
        <f t="shared" si="19"/>
        <v>9.3171357994563024</v>
      </c>
      <c r="K248" s="3">
        <f t="shared" si="19"/>
        <v>0.72532268417805956</v>
      </c>
      <c r="L248" s="3">
        <f t="shared" si="16"/>
        <v>342.07918263701623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</row>
    <row r="249" spans="1:38" x14ac:dyDescent="0.3">
      <c r="A249" s="6">
        <v>1994.49</v>
      </c>
      <c r="B249" s="6">
        <v>356.87847777427163</v>
      </c>
      <c r="C249" s="10">
        <v>1996.6202189999999</v>
      </c>
      <c r="D249" s="10">
        <v>360.57900000000001</v>
      </c>
      <c r="E249" s="2">
        <v>1993</v>
      </c>
      <c r="F249" s="2">
        <v>6172</v>
      </c>
      <c r="G249" s="3">
        <f t="shared" si="19"/>
        <v>14.152971830985917</v>
      </c>
      <c r="H249" s="3">
        <f t="shared" si="19"/>
        <v>20.028495701617366</v>
      </c>
      <c r="I249" s="3">
        <f t="shared" si="19"/>
        <v>24.368006334737949</v>
      </c>
      <c r="J249" s="3">
        <f t="shared" si="19"/>
        <v>9.5099944938481862</v>
      </c>
      <c r="K249" s="3">
        <f t="shared" si="19"/>
        <v>0.72997739449586407</v>
      </c>
      <c r="L249" s="3">
        <f t="shared" si="16"/>
        <v>343.78944575568528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</row>
    <row r="250" spans="1:38" x14ac:dyDescent="0.3">
      <c r="A250" s="6">
        <v>1992.375</v>
      </c>
      <c r="B250" s="6">
        <v>353.5523371219262</v>
      </c>
      <c r="C250" s="10">
        <v>1996.7049179999999</v>
      </c>
      <c r="D250" s="10">
        <v>360.72500000000002</v>
      </c>
      <c r="E250" s="2">
        <v>1994</v>
      </c>
      <c r="F250" s="2">
        <v>6284</v>
      </c>
      <c r="G250" s="3">
        <f t="shared" si="19"/>
        <v>14.529666666666669</v>
      </c>
      <c r="H250" s="3">
        <f t="shared" si="19"/>
        <v>20.552927227533115</v>
      </c>
      <c r="I250" s="3">
        <f t="shared" si="19"/>
        <v>24.968172771769495</v>
      </c>
      <c r="J250" s="3">
        <f t="shared" si="19"/>
        <v>9.6911315519970955</v>
      </c>
      <c r="K250" s="3">
        <f t="shared" si="19"/>
        <v>0.73251892887484815</v>
      </c>
      <c r="L250" s="3">
        <f t="shared" si="16"/>
        <v>345.47441714684123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</row>
    <row r="251" spans="1:38" x14ac:dyDescent="0.3">
      <c r="A251" s="6">
        <v>1989.758</v>
      </c>
      <c r="B251" s="6">
        <v>349.67310772438844</v>
      </c>
      <c r="C251" s="10">
        <v>1996.786885</v>
      </c>
      <c r="D251" s="10">
        <v>360.59100000000001</v>
      </c>
      <c r="E251" s="2">
        <v>1995</v>
      </c>
      <c r="F251" s="2">
        <v>6422</v>
      </c>
      <c r="G251" s="3">
        <f t="shared" si="19"/>
        <v>14.913197183098594</v>
      </c>
      <c r="H251" s="3">
        <f t="shared" si="19"/>
        <v>21.086432458565735</v>
      </c>
      <c r="I251" s="3">
        <f t="shared" si="19"/>
        <v>25.577109696321013</v>
      </c>
      <c r="J251" s="3">
        <f t="shared" si="19"/>
        <v>9.8750663593886845</v>
      </c>
      <c r="K251" s="3">
        <f t="shared" si="19"/>
        <v>0.73931866336085705</v>
      </c>
      <c r="L251" s="3">
        <f t="shared" si="16"/>
        <v>347.19112436073488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</row>
    <row r="252" spans="1:38" x14ac:dyDescent="0.3">
      <c r="A252" s="6">
        <v>1983.673</v>
      </c>
      <c r="B252" s="6">
        <v>341.19103438367074</v>
      </c>
      <c r="C252" s="10">
        <v>1996.8715850000001</v>
      </c>
      <c r="D252" s="10">
        <v>360.44200000000001</v>
      </c>
      <c r="E252" s="2">
        <v>1996</v>
      </c>
      <c r="F252" s="2">
        <v>6550</v>
      </c>
      <c r="G252" s="3">
        <f t="shared" si="19"/>
        <v>15.305150234741786</v>
      </c>
      <c r="H252" s="3">
        <f t="shared" si="19"/>
        <v>21.63142774723514</v>
      </c>
      <c r="I252" s="3">
        <f t="shared" si="19"/>
        <v>26.198605488793653</v>
      </c>
      <c r="J252" s="3">
        <f t="shared" si="19"/>
        <v>10.064690732596926</v>
      </c>
      <c r="K252" s="3">
        <f t="shared" si="19"/>
        <v>0.74992178404396337</v>
      </c>
      <c r="L252" s="3">
        <f t="shared" si="16"/>
        <v>348.94979598741145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</row>
    <row r="253" spans="1:38" x14ac:dyDescent="0.3">
      <c r="A253" s="6">
        <v>1969.9649999999999</v>
      </c>
      <c r="B253" s="6">
        <v>324.80814873487839</v>
      </c>
      <c r="C253" s="10">
        <v>1996.9535519999999</v>
      </c>
      <c r="D253" s="10">
        <v>360.31599999999997</v>
      </c>
      <c r="E253" s="2">
        <v>1997</v>
      </c>
      <c r="F253" s="2">
        <v>6663</v>
      </c>
      <c r="G253" s="3">
        <f t="shared" si="19"/>
        <v>15.704915492957749</v>
      </c>
      <c r="H253" s="3">
        <f t="shared" si="19"/>
        <v>22.186942516913081</v>
      </c>
      <c r="I253" s="3">
        <f t="shared" si="19"/>
        <v>26.830989228909349</v>
      </c>
      <c r="J253" s="3">
        <f t="shared" si="19"/>
        <v>10.258505935693693</v>
      </c>
      <c r="K253" s="3">
        <f t="shared" si="19"/>
        <v>0.76236229149826196</v>
      </c>
      <c r="L253" s="3">
        <f t="shared" si="16"/>
        <v>350.74371546597212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</row>
    <row r="254" spans="1:38" x14ac:dyDescent="0.3">
      <c r="A254" s="6">
        <v>1956.087</v>
      </c>
      <c r="B254" s="6">
        <v>316.2641053013316</v>
      </c>
      <c r="C254" s="10">
        <v>1997.038356</v>
      </c>
      <c r="D254" s="10">
        <v>360.33499999999998</v>
      </c>
      <c r="E254" s="2">
        <v>1998</v>
      </c>
      <c r="F254" s="2">
        <v>6638</v>
      </c>
      <c r="G254" s="3">
        <f t="shared" si="19"/>
        <v>16.111577464788734</v>
      </c>
      <c r="H254" s="3">
        <f t="shared" si="19"/>
        <v>22.751539377488548</v>
      </c>
      <c r="I254" s="3">
        <f t="shared" si="19"/>
        <v>27.471861250802188</v>
      </c>
      <c r="J254" s="3">
        <f t="shared" si="19"/>
        <v>10.454511996362534</v>
      </c>
      <c r="K254" s="3">
        <f t="shared" si="19"/>
        <v>0.77521300501092649</v>
      </c>
      <c r="L254" s="3">
        <f t="shared" si="16"/>
        <v>352.56470309445297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</row>
    <row r="255" spans="1:38" x14ac:dyDescent="0.3">
      <c r="A255" s="6">
        <v>1942.0630000000001</v>
      </c>
      <c r="B255" s="6">
        <v>312.27818420315549</v>
      </c>
      <c r="C255" s="10">
        <v>1997.123288</v>
      </c>
      <c r="D255" s="10">
        <v>360.46600000000001</v>
      </c>
      <c r="E255" s="2">
        <v>1999</v>
      </c>
      <c r="F255" s="2">
        <v>6584</v>
      </c>
      <c r="G255" s="3">
        <f t="shared" si="19"/>
        <v>16.516713615023477</v>
      </c>
      <c r="H255" s="3">
        <f t="shared" si="19"/>
        <v>23.312235597379065</v>
      </c>
      <c r="I255" s="3">
        <f t="shared" si="19"/>
        <v>28.100375225160043</v>
      </c>
      <c r="J255" s="3">
        <f t="shared" si="19"/>
        <v>10.636386574699504</v>
      </c>
      <c r="K255" s="3">
        <f t="shared" si="19"/>
        <v>0.78183364783535314</v>
      </c>
      <c r="L255" s="3">
        <f t="shared" si="16"/>
        <v>354.34754466009747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</row>
    <row r="256" spans="1:38" x14ac:dyDescent="0.3">
      <c r="A256" s="6"/>
      <c r="B256" s="3"/>
      <c r="C256" s="10">
        <v>1997.2</v>
      </c>
      <c r="D256" s="10">
        <v>360.50900000000001</v>
      </c>
      <c r="E256" s="2">
        <v>2000</v>
      </c>
      <c r="F256" s="2">
        <v>6750</v>
      </c>
      <c r="G256" s="3">
        <f t="shared" si="19"/>
        <v>16.918553990610331</v>
      </c>
      <c r="H256" s="3">
        <f t="shared" si="19"/>
        <v>23.86631890266894</v>
      </c>
      <c r="I256" s="3">
        <f t="shared" si="19"/>
        <v>28.712340221796499</v>
      </c>
      <c r="J256" s="3">
        <f t="shared" si="19"/>
        <v>10.801533201994349</v>
      </c>
      <c r="K256" s="3">
        <f t="shared" si="19"/>
        <v>0.78331405942776877</v>
      </c>
      <c r="L256" s="3">
        <f t="shared" si="16"/>
        <v>356.08206037649791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</row>
    <row r="257" spans="1:38" x14ac:dyDescent="0.3">
      <c r="A257" s="6"/>
      <c r="B257" s="3"/>
      <c r="C257" s="10">
        <v>1997.284932</v>
      </c>
      <c r="D257" s="10">
        <v>360.565</v>
      </c>
      <c r="E257" s="2">
        <v>2001</v>
      </c>
      <c r="F257" s="2">
        <v>6916</v>
      </c>
      <c r="G257" s="3">
        <f t="shared" si="19"/>
        <v>17.330525821596247</v>
      </c>
      <c r="H257" s="3">
        <f t="shared" si="19"/>
        <v>24.434464762679269</v>
      </c>
      <c r="I257" s="3">
        <f t="shared" si="19"/>
        <v>29.341030014475518</v>
      </c>
      <c r="J257" s="3">
        <f t="shared" si="19"/>
        <v>10.976729089743987</v>
      </c>
      <c r="K257" s="3">
        <f t="shared" si="19"/>
        <v>0.7920054016776098</v>
      </c>
      <c r="L257" s="3">
        <f t="shared" si="16"/>
        <v>357.87475509017264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</row>
    <row r="258" spans="1:38" x14ac:dyDescent="0.3">
      <c r="A258" s="6"/>
      <c r="B258" s="3"/>
      <c r="C258" s="10">
        <v>1997.367123</v>
      </c>
      <c r="D258" s="10">
        <v>360.73599999999999</v>
      </c>
      <c r="E258" s="2">
        <v>2002</v>
      </c>
      <c r="F258" s="2">
        <v>6981</v>
      </c>
      <c r="G258" s="3">
        <f t="shared" si="19"/>
        <v>17.752629107981225</v>
      </c>
      <c r="H258" s="3">
        <f t="shared" si="19"/>
        <v>25.016634490901552</v>
      </c>
      <c r="I258" s="3">
        <f t="shared" si="19"/>
        <v>29.986220112683835</v>
      </c>
      <c r="J258" s="3">
        <f t="shared" si="19"/>
        <v>11.161400155292052</v>
      </c>
      <c r="K258" s="3">
        <f t="shared" si="19"/>
        <v>0.80507039445624107</v>
      </c>
      <c r="L258" s="3">
        <f t="shared" si="16"/>
        <v>359.72195426131492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</row>
    <row r="259" spans="1:38" x14ac:dyDescent="0.3">
      <c r="A259" s="6"/>
      <c r="B259" s="3"/>
      <c r="C259" s="10">
        <v>1997.452055</v>
      </c>
      <c r="D259" s="10">
        <v>360.947</v>
      </c>
      <c r="E259" s="2">
        <v>2003</v>
      </c>
      <c r="F259" s="2">
        <v>7397</v>
      </c>
      <c r="G259" s="3">
        <f t="shared" si="19"/>
        <v>18.178699530516436</v>
      </c>
      <c r="H259" s="3">
        <f t="shared" si="19"/>
        <v>25.603305939179918</v>
      </c>
      <c r="I259" s="3">
        <f t="shared" si="19"/>
        <v>30.632515330237922</v>
      </c>
      <c r="J259" s="3">
        <f t="shared" si="19"/>
        <v>11.343150651425605</v>
      </c>
      <c r="K259" s="3">
        <f t="shared" si="19"/>
        <v>0.81604635633789335</v>
      </c>
      <c r="L259" s="3">
        <f t="shared" si="16"/>
        <v>361.57371780769779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</row>
    <row r="260" spans="1:38" x14ac:dyDescent="0.3">
      <c r="A260" s="6"/>
      <c r="B260" s="3"/>
      <c r="C260" s="10">
        <v>1997.5342470000001</v>
      </c>
      <c r="D260" s="10">
        <v>361.33800000000002</v>
      </c>
      <c r="E260" s="2">
        <v>2004</v>
      </c>
      <c r="F260" s="2">
        <v>7782</v>
      </c>
      <c r="G260" s="3">
        <f t="shared" si="19"/>
        <v>18.63015962441315</v>
      </c>
      <c r="H260" s="3">
        <f t="shared" si="19"/>
        <v>26.227424469626765</v>
      </c>
      <c r="I260" s="3">
        <f t="shared" si="19"/>
        <v>31.332633227911476</v>
      </c>
      <c r="J260" s="3">
        <f t="shared" si="19"/>
        <v>11.563344604192045</v>
      </c>
      <c r="K260" s="3">
        <f t="shared" si="19"/>
        <v>0.84223413017087756</v>
      </c>
      <c r="L260" s="3">
        <f t="shared" si="16"/>
        <v>363.59579605631433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</row>
    <row r="261" spans="1:38" x14ac:dyDescent="0.3">
      <c r="A261" s="6"/>
      <c r="B261" s="3"/>
      <c r="C261" s="10">
        <v>1997.6191779999999</v>
      </c>
      <c r="D261" s="10">
        <v>361.80599999999998</v>
      </c>
      <c r="E261" s="2">
        <v>2005</v>
      </c>
      <c r="F261" s="2">
        <v>8086</v>
      </c>
      <c r="G261" s="3">
        <f t="shared" si="19"/>
        <v>19.105117370892025</v>
      </c>
      <c r="H261" s="3">
        <f t="shared" si="19"/>
        <v>26.885976266077336</v>
      </c>
      <c r="I261" s="3">
        <f t="shared" si="19"/>
        <v>32.081194087547281</v>
      </c>
      <c r="J261" s="3">
        <f t="shared" si="19"/>
        <v>11.816147362121999</v>
      </c>
      <c r="K261" s="3">
        <f t="shared" si="19"/>
        <v>0.87619293528109476</v>
      </c>
      <c r="L261" s="3">
        <f t="shared" si="16"/>
        <v>365.76462802191975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</row>
    <row r="262" spans="1:38" x14ac:dyDescent="0.3">
      <c r="A262" s="6"/>
      <c r="B262" s="3"/>
      <c r="C262" s="10">
        <v>1997.7041099999999</v>
      </c>
      <c r="D262" s="10">
        <v>362.072</v>
      </c>
      <c r="E262" s="2">
        <v>2006</v>
      </c>
      <c r="F262" s="2">
        <v>8350</v>
      </c>
      <c r="G262" s="3">
        <f t="shared" si="19"/>
        <v>19.598629107981225</v>
      </c>
      <c r="H262" s="3">
        <f t="shared" si="19"/>
        <v>27.571260967784504</v>
      </c>
      <c r="I262" s="3">
        <f t="shared" si="19"/>
        <v>32.8653786637894</v>
      </c>
      <c r="J262" s="3">
        <f t="shared" si="19"/>
        <v>12.090189044440306</v>
      </c>
      <c r="K262" s="3">
        <f t="shared" si="19"/>
        <v>0.91106229221713098</v>
      </c>
      <c r="L262" s="3">
        <f t="shared" si="16"/>
        <v>368.03652007621258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</row>
    <row r="263" spans="1:38" x14ac:dyDescent="0.3">
      <c r="A263" s="6"/>
      <c r="B263" s="3"/>
      <c r="C263" s="10">
        <v>1997.7863010000001</v>
      </c>
      <c r="D263" s="10">
        <v>362.197</v>
      </c>
      <c r="E263" s="2">
        <v>2007</v>
      </c>
      <c r="F263" s="2">
        <v>8543</v>
      </c>
      <c r="G263" s="3">
        <f t="shared" ref="G263:K278" si="20">G262*(1-G$5)+G$4*$F262*$L$4/1000</f>
        <v>20.108253521126766</v>
      </c>
      <c r="H263" s="3">
        <f t="shared" si="20"/>
        <v>28.279449163182001</v>
      </c>
      <c r="I263" s="3">
        <f t="shared" si="20"/>
        <v>33.678699403501554</v>
      </c>
      <c r="J263" s="3">
        <f t="shared" si="20"/>
        <v>12.379561502488006</v>
      </c>
      <c r="K263" s="3">
        <f t="shared" si="20"/>
        <v>0.94460599248048349</v>
      </c>
      <c r="L263" s="3">
        <f>SUM(G263:K263,L$5)</f>
        <v>370.39056958277882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</row>
    <row r="264" spans="1:38" x14ac:dyDescent="0.3">
      <c r="A264" s="6"/>
      <c r="B264" s="3"/>
      <c r="C264" s="10">
        <v>1997.8712330000001</v>
      </c>
      <c r="D264" s="10">
        <v>362.16800000000001</v>
      </c>
      <c r="E264" s="2">
        <v>2008</v>
      </c>
      <c r="F264" s="2">
        <v>8749</v>
      </c>
      <c r="G264" s="3">
        <f t="shared" si="20"/>
        <v>20.62965727699531</v>
      </c>
      <c r="H264" s="3">
        <f t="shared" si="20"/>
        <v>29.003811177407222</v>
      </c>
      <c r="I264" s="3">
        <f t="shared" si="20"/>
        <v>34.510098556486049</v>
      </c>
      <c r="J264" s="3">
        <f t="shared" si="20"/>
        <v>12.675055603912078</v>
      </c>
      <c r="K264" s="3">
        <f t="shared" si="20"/>
        <v>0.9740123079942673</v>
      </c>
      <c r="L264" s="3">
        <f>SUM(G264:K264,L$5)</f>
        <v>372.79263492279495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</row>
    <row r="265" spans="1:38" x14ac:dyDescent="0.3">
      <c r="A265" s="6"/>
      <c r="B265" s="3"/>
      <c r="C265" s="10">
        <v>1997.9534249999999</v>
      </c>
      <c r="D265" s="10">
        <v>362.08</v>
      </c>
      <c r="E265" s="4">
        <f>1+E264</f>
        <v>2009</v>
      </c>
      <c r="F265" s="5">
        <f>F264*SUM(econhigh!Z55:AB55)/SUM(econhigh!Z54:AB54)</f>
        <v>8747.908742429694</v>
      </c>
      <c r="G265" s="13">
        <f t="shared" si="20"/>
        <v>21.163633802816907</v>
      </c>
      <c r="H265" s="13">
        <f t="shared" si="20"/>
        <v>29.745523173077977</v>
      </c>
      <c r="I265" s="13">
        <f t="shared" si="20"/>
        <v>35.361286514788659</v>
      </c>
      <c r="J265" s="13">
        <f t="shared" si="20"/>
        <v>12.977847460068233</v>
      </c>
      <c r="K265" s="13">
        <f t="shared" si="20"/>
        <v>1.0015195014449079</v>
      </c>
      <c r="L265" s="13">
        <f>SUM(G265:K265,L$5)</f>
        <v>375.2498104521967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</row>
    <row r="266" spans="1:38" x14ac:dyDescent="0.3">
      <c r="A266" s="6"/>
      <c r="B266" s="3"/>
      <c r="C266" s="10">
        <v>1998.038356</v>
      </c>
      <c r="D266" s="10">
        <v>362.02</v>
      </c>
      <c r="E266" s="4">
        <f t="shared" ref="E266:E329" si="21">1+E265</f>
        <v>2010</v>
      </c>
      <c r="F266" s="5">
        <f>F265*SUM(econhigh!Z56:AB56)/SUM(econhigh!Z55:AB55)</f>
        <v>8682.9561636055314</v>
      </c>
      <c r="G266" s="13">
        <f t="shared" si="20"/>
        <v>21.697543726063788</v>
      </c>
      <c r="H266" s="13">
        <f t="shared" si="20"/>
        <v>30.485092231372303</v>
      </c>
      <c r="I266" s="13">
        <f t="shared" si="20"/>
        <v>36.200885359269684</v>
      </c>
      <c r="J266" s="13">
        <f t="shared" si="20"/>
        <v>13.26321368754139</v>
      </c>
      <c r="K266" s="13">
        <f t="shared" si="20"/>
        <v>1.0181522248855883</v>
      </c>
      <c r="L266" s="13">
        <f t="shared" ref="L266:L329" si="22">SUM(G266:K266,L$5)</f>
        <v>377.66488722913277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</row>
    <row r="267" spans="1:38" x14ac:dyDescent="0.3">
      <c r="A267" s="6"/>
      <c r="B267" s="3"/>
      <c r="C267" s="10">
        <v>1998.123288</v>
      </c>
      <c r="D267" s="10">
        <v>362.16399999999999</v>
      </c>
      <c r="E267" s="4">
        <f t="shared" si="21"/>
        <v>2011</v>
      </c>
      <c r="F267" s="5">
        <f>F266*SUM(econhigh!Z57:AB57)/SUM(econhigh!Z56:AB56)</f>
        <v>8898.5686695256591</v>
      </c>
      <c r="G267" s="13">
        <f t="shared" si="20"/>
        <v>22.227489407410605</v>
      </c>
      <c r="H267" s="13">
        <f t="shared" si="20"/>
        <v>31.216527879382141</v>
      </c>
      <c r="I267" s="13">
        <f t="shared" si="20"/>
        <v>37.019456457044001</v>
      </c>
      <c r="J267" s="13">
        <f t="shared" si="20"/>
        <v>13.5246542974735</v>
      </c>
      <c r="K267" s="13">
        <f t="shared" si="20"/>
        <v>1.0251910647606772</v>
      </c>
      <c r="L267" s="13">
        <f t="shared" si="22"/>
        <v>380.01331910607092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</row>
    <row r="268" spans="1:38" x14ac:dyDescent="0.3">
      <c r="A268" s="6"/>
      <c r="B268" s="3"/>
      <c r="C268" s="10">
        <v>1998.2</v>
      </c>
      <c r="D268" s="10">
        <v>362.47</v>
      </c>
      <c r="E268" s="4">
        <f t="shared" si="21"/>
        <v>2012</v>
      </c>
      <c r="F268" s="5">
        <f>F267*SUM(econhigh!Z58:AB58)/SUM(econhigh!Z57:AB57)</f>
        <v>9128.285945038504</v>
      </c>
      <c r="G268" s="13">
        <f t="shared" si="20"/>
        <v>22.770594537475553</v>
      </c>
      <c r="H268" s="13">
        <f t="shared" si="20"/>
        <v>31.966196631774981</v>
      </c>
      <c r="I268" s="13">
        <f t="shared" si="20"/>
        <v>37.859432678539065</v>
      </c>
      <c r="J268" s="13">
        <f t="shared" si="20"/>
        <v>13.796466259441774</v>
      </c>
      <c r="K268" s="13">
        <f t="shared" si="20"/>
        <v>1.0395829898138262</v>
      </c>
      <c r="L268" s="13">
        <f t="shared" si="22"/>
        <v>382.4322730970452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</row>
    <row r="269" spans="1:38" x14ac:dyDescent="0.3">
      <c r="A269" s="6"/>
      <c r="B269" s="3"/>
      <c r="C269" s="10">
        <v>1998.284932</v>
      </c>
      <c r="D269" s="10">
        <v>362.745</v>
      </c>
      <c r="E269" s="4">
        <f t="shared" si="21"/>
        <v>2013</v>
      </c>
      <c r="F269" s="5">
        <f>F268*SUM(econhigh!Z59:AB59)/SUM(econhigh!Z58:AB58)</f>
        <v>9359.5836817672807</v>
      </c>
      <c r="G269" s="13">
        <f t="shared" si="20"/>
        <v>23.327719970740812</v>
      </c>
      <c r="H269" s="13">
        <f t="shared" si="20"/>
        <v>32.735372720246552</v>
      </c>
      <c r="I269" s="13">
        <f t="shared" si="20"/>
        <v>38.722645737418574</v>
      </c>
      <c r="J269" s="13">
        <f t="shared" si="20"/>
        <v>14.079712580099228</v>
      </c>
      <c r="K269" s="13">
        <f t="shared" si="20"/>
        <v>1.0590969822264742</v>
      </c>
      <c r="L269" s="13">
        <f t="shared" si="22"/>
        <v>384.92454799073164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</row>
    <row r="270" spans="1:38" x14ac:dyDescent="0.3">
      <c r="A270" s="6"/>
      <c r="B270" s="3"/>
      <c r="C270" s="10">
        <v>1998.367123</v>
      </c>
      <c r="D270" s="10">
        <v>363.11099999999999</v>
      </c>
      <c r="E270" s="4">
        <f t="shared" si="21"/>
        <v>2014</v>
      </c>
      <c r="F270" s="5">
        <f>F269*SUM(econhigh!Z60:AB60)/SUM(econhigh!Z59:AB59)</f>
        <v>9592.3127656530069</v>
      </c>
      <c r="G270" s="13">
        <f t="shared" si="20"/>
        <v>23.898962167280601</v>
      </c>
      <c r="H270" s="13">
        <f t="shared" si="20"/>
        <v>33.524150879646221</v>
      </c>
      <c r="I270" s="13">
        <f t="shared" si="20"/>
        <v>39.60902117472228</v>
      </c>
      <c r="J270" s="13">
        <f t="shared" si="20"/>
        <v>14.373925550624628</v>
      </c>
      <c r="K270" s="13">
        <f t="shared" si="20"/>
        <v>1.0817918655908574</v>
      </c>
      <c r="L270" s="13">
        <f t="shared" si="22"/>
        <v>387.48785163786459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</row>
    <row r="271" spans="1:38" x14ac:dyDescent="0.3">
      <c r="A271" s="6"/>
      <c r="B271" s="3"/>
      <c r="C271" s="10">
        <v>1998.452055</v>
      </c>
      <c r="D271" s="10">
        <v>363.54199999999997</v>
      </c>
      <c r="E271" s="4">
        <f t="shared" si="21"/>
        <v>2015</v>
      </c>
      <c r="F271" s="5">
        <f>F270*SUM(econhigh!Z61:AB61)/SUM(econhigh!Z60:AB60)</f>
        <v>9826.3298369437307</v>
      </c>
      <c r="G271" s="13">
        <f t="shared" si="20"/>
        <v>24.484408486311068</v>
      </c>
      <c r="H271" s="13">
        <f t="shared" si="20"/>
        <v>34.332611582884851</v>
      </c>
      <c r="I271" s="13">
        <f t="shared" si="20"/>
        <v>40.518463128811817</v>
      </c>
      <c r="J271" s="13">
        <f t="shared" si="20"/>
        <v>14.678646679281176</v>
      </c>
      <c r="K271" s="13">
        <f t="shared" si="20"/>
        <v>1.1064832562397102</v>
      </c>
      <c r="L271" s="13">
        <f t="shared" si="22"/>
        <v>390.12061313352865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</row>
    <row r="272" spans="1:38" x14ac:dyDescent="0.3">
      <c r="A272" s="6"/>
      <c r="B272" s="3"/>
      <c r="C272" s="10">
        <v>1998.5342470000001</v>
      </c>
      <c r="D272" s="10">
        <v>364.05799999999999</v>
      </c>
      <c r="E272" s="4">
        <f t="shared" si="21"/>
        <v>2016</v>
      </c>
      <c r="F272" s="5">
        <f>F271*SUM(econhigh!Z62:AB62)/SUM(econhigh!Z61:AB61)</f>
        <v>9634.2237131442107</v>
      </c>
      <c r="G272" s="13">
        <f t="shared" si="20"/>
        <v>25.084137537392142</v>
      </c>
      <c r="H272" s="13">
        <f t="shared" si="20"/>
        <v>35.160821620480363</v>
      </c>
      <c r="I272" s="13">
        <f t="shared" si="20"/>
        <v>41.450855487147443</v>
      </c>
      <c r="J272" s="13">
        <f t="shared" si="20"/>
        <v>14.993426840261595</v>
      </c>
      <c r="K272" s="13">
        <f t="shared" si="20"/>
        <v>1.1324460586611871</v>
      </c>
      <c r="L272" s="13">
        <f t="shared" si="22"/>
        <v>392.82168754394274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</row>
    <row r="273" spans="1:38" x14ac:dyDescent="0.3">
      <c r="A273" s="6"/>
      <c r="B273" s="3"/>
      <c r="C273" s="10">
        <v>1998.6191779999999</v>
      </c>
      <c r="D273" s="10">
        <v>364.69799999999998</v>
      </c>
      <c r="E273" s="4">
        <f t="shared" si="21"/>
        <v>2017</v>
      </c>
      <c r="F273" s="5">
        <f>F272*SUM(econhigh!Z63:AB63)/SUM(econhigh!Z62:AB62)</f>
        <v>9860.9686554159216</v>
      </c>
      <c r="G273" s="13">
        <f t="shared" si="20"/>
        <v>25.672141801574654</v>
      </c>
      <c r="H273" s="13">
        <f t="shared" si="20"/>
        <v>35.968715093809323</v>
      </c>
      <c r="I273" s="13">
        <f t="shared" si="20"/>
        <v>42.341871687085664</v>
      </c>
      <c r="J273" s="13">
        <f t="shared" si="20"/>
        <v>15.267676933155727</v>
      </c>
      <c r="K273" s="13">
        <f t="shared" si="20"/>
        <v>1.1391742274968264</v>
      </c>
      <c r="L273" s="13">
        <f t="shared" si="22"/>
        <v>395.38957974312217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</row>
    <row r="274" spans="1:38" x14ac:dyDescent="0.3">
      <c r="A274" s="6"/>
      <c r="B274" s="3"/>
      <c r="C274" s="10">
        <v>1998.7041099999999</v>
      </c>
      <c r="D274" s="10">
        <v>365.05599999999998</v>
      </c>
      <c r="E274" s="4">
        <f t="shared" si="21"/>
        <v>2018</v>
      </c>
      <c r="F274" s="5">
        <f>F273*SUM(econhigh!Z64:AB64)/SUM(econhigh!Z63:AB63)</f>
        <v>10093.722140445336</v>
      </c>
      <c r="G274" s="13">
        <f t="shared" si="20"/>
        <v>26.273984958947455</v>
      </c>
      <c r="H274" s="13">
        <f t="shared" si="20"/>
        <v>36.795676632945721</v>
      </c>
      <c r="I274" s="13">
        <f t="shared" si="20"/>
        <v>43.254993086665209</v>
      </c>
      <c r="J274" s="13">
        <f t="shared" si="20"/>
        <v>15.552873236580485</v>
      </c>
      <c r="K274" s="13">
        <f t="shared" si="20"/>
        <v>1.1539003706334356</v>
      </c>
      <c r="L274" s="13">
        <f t="shared" si="22"/>
        <v>398.03142828577234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</row>
    <row r="275" spans="1:38" x14ac:dyDescent="0.3">
      <c r="A275" s="6"/>
      <c r="B275" s="3"/>
      <c r="C275" s="10">
        <v>1998.7863010000001</v>
      </c>
      <c r="D275" s="10">
        <v>365.012</v>
      </c>
      <c r="E275" s="4">
        <f t="shared" si="21"/>
        <v>2019</v>
      </c>
      <c r="F275" s="5">
        <f>F274*SUM(econhigh!Z65:AB65)/SUM(econhigh!Z64:AB64)</f>
        <v>10326.570455497978</v>
      </c>
      <c r="G275" s="13">
        <f t="shared" si="20"/>
        <v>26.890033728082617</v>
      </c>
      <c r="H275" s="13">
        <f t="shared" si="20"/>
        <v>37.642217963488967</v>
      </c>
      <c r="I275" s="13">
        <f t="shared" si="20"/>
        <v>44.190825668151625</v>
      </c>
      <c r="J275" s="13">
        <f t="shared" si="20"/>
        <v>15.849095655964758</v>
      </c>
      <c r="K275" s="13">
        <f t="shared" si="20"/>
        <v>1.1737596216084587</v>
      </c>
      <c r="L275" s="13">
        <f t="shared" si="22"/>
        <v>400.74593263729645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</row>
    <row r="276" spans="1:38" x14ac:dyDescent="0.3">
      <c r="A276" s="6"/>
      <c r="B276" s="3"/>
      <c r="C276" s="10">
        <v>1998.8712330000001</v>
      </c>
      <c r="D276" s="10">
        <v>364.90899999999999</v>
      </c>
      <c r="E276" s="4">
        <f t="shared" si="21"/>
        <v>2020</v>
      </c>
      <c r="F276" s="5">
        <f>F275*SUM(econhigh!Z66:AB66)/SUM(econhigh!Z65:AB65)</f>
        <v>10559.453439488609</v>
      </c>
      <c r="G276" s="13">
        <f t="shared" si="20"/>
        <v>27.520293896728035</v>
      </c>
      <c r="H276" s="13">
        <f t="shared" si="20"/>
        <v>38.508294125075004</v>
      </c>
      <c r="I276" s="13">
        <f t="shared" si="20"/>
        <v>45.14907883483761</v>
      </c>
      <c r="J276" s="13">
        <f t="shared" si="20"/>
        <v>16.155725434252702</v>
      </c>
      <c r="K276" s="13">
        <f t="shared" si="20"/>
        <v>1.1967367119808576</v>
      </c>
      <c r="L276" s="13">
        <f t="shared" si="22"/>
        <v>403.53012900287422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</row>
    <row r="277" spans="1:38" x14ac:dyDescent="0.3">
      <c r="A277" s="6"/>
      <c r="B277" s="3"/>
      <c r="C277" s="10">
        <v>1998.9534249999999</v>
      </c>
      <c r="D277" s="10">
        <v>364.88099999999997</v>
      </c>
      <c r="E277" s="4">
        <f t="shared" si="21"/>
        <v>2021</v>
      </c>
      <c r="F277" s="5">
        <f>F276*SUM(econhigh!Z67:AB67)/SUM(econhigh!Z66:AB66)</f>
        <v>10792.269680672771</v>
      </c>
      <c r="G277" s="13">
        <f t="shared" si="20"/>
        <v>28.164767580828279</v>
      </c>
      <c r="H277" s="13">
        <f t="shared" si="20"/>
        <v>39.393854632098893</v>
      </c>
      <c r="I277" s="13">
        <f t="shared" si="20"/>
        <v>46.129456852298738</v>
      </c>
      <c r="J277" s="13">
        <f t="shared" si="20"/>
        <v>16.472172100873557</v>
      </c>
      <c r="K277" s="13">
        <f t="shared" si="20"/>
        <v>1.2216064951894956</v>
      </c>
      <c r="L277" s="13">
        <f t="shared" si="22"/>
        <v>406.38185766128896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</row>
    <row r="278" spans="1:38" x14ac:dyDescent="0.3">
      <c r="A278" s="6"/>
      <c r="B278" s="3"/>
      <c r="C278" s="10">
        <v>1999.038356</v>
      </c>
      <c r="D278" s="10">
        <v>365.01600000000002</v>
      </c>
      <c r="E278" s="4">
        <f t="shared" si="21"/>
        <v>2022</v>
      </c>
      <c r="F278" s="5">
        <f>F277*SUM(econhigh!Z68:AB68)/SUM(econhigh!Z67:AB67)</f>
        <v>11024.919448698176</v>
      </c>
      <c r="G278" s="13">
        <f t="shared" si="20"/>
        <v>28.823450706878731</v>
      </c>
      <c r="H278" s="13">
        <f t="shared" si="20"/>
        <v>40.298839615613588</v>
      </c>
      <c r="I278" s="13">
        <f t="shared" si="20"/>
        <v>47.131652720072942</v>
      </c>
      <c r="J278" s="13">
        <f t="shared" si="20"/>
        <v>16.797867014197003</v>
      </c>
      <c r="K278" s="13">
        <f t="shared" si="20"/>
        <v>1.2476211211676387</v>
      </c>
      <c r="L278" s="13">
        <f t="shared" si="22"/>
        <v>409.29943117792993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</row>
    <row r="279" spans="1:38" x14ac:dyDescent="0.3">
      <c r="A279" s="6"/>
      <c r="B279" s="3"/>
      <c r="C279" s="10">
        <v>1999.123288</v>
      </c>
      <c r="D279" s="10">
        <v>365.07499999999999</v>
      </c>
      <c r="E279" s="4">
        <f t="shared" si="21"/>
        <v>2023</v>
      </c>
      <c r="F279" s="5">
        <f>F278*SUM(econhigh!Z69:AB69)/SUM(econhigh!Z68:AB68)</f>
        <v>11257.304408624268</v>
      </c>
      <c r="G279" s="13">
        <f t="shared" ref="G279:K294" si="23">G278*(1-G$5)+G$4*$F278*$L$4/1000</f>
        <v>29.496333114545756</v>
      </c>
      <c r="H279" s="13">
        <f t="shared" si="23"/>
        <v>41.223180007020964</v>
      </c>
      <c r="I279" s="13">
        <f t="shared" si="23"/>
        <v>48.155348575483693</v>
      </c>
      <c r="J279" s="13">
        <f t="shared" si="23"/>
        <v>17.132262311860924</v>
      </c>
      <c r="K279" s="13">
        <f t="shared" si="23"/>
        <v>1.2743223137447808</v>
      </c>
      <c r="L279" s="13">
        <f t="shared" si="22"/>
        <v>412.28144632265617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</row>
    <row r="280" spans="1:38" x14ac:dyDescent="0.3">
      <c r="A280" s="6"/>
      <c r="B280" s="3"/>
      <c r="C280" s="10">
        <v>1999.2</v>
      </c>
      <c r="D280" s="10">
        <v>364.89100000000002</v>
      </c>
      <c r="E280" s="4">
        <f t="shared" si="21"/>
        <v>2024</v>
      </c>
      <c r="F280" s="5">
        <f>F279*SUM(econhigh!Z70:AB70)/SUM(econhigh!Z69:AB69)</f>
        <v>11489.327652829581</v>
      </c>
      <c r="G280" s="13">
        <f t="shared" si="23"/>
        <v>30.183398641832682</v>
      </c>
      <c r="H280" s="13">
        <f t="shared" si="23"/>
        <v>42.166797694404927</v>
      </c>
      <c r="I280" s="13">
        <f t="shared" si="23"/>
        <v>49.200216049078698</v>
      </c>
      <c r="J280" s="13">
        <f t="shared" si="23"/>
        <v>17.474829887497865</v>
      </c>
      <c r="K280" s="13">
        <f t="shared" si="23"/>
        <v>1.3014274977090183</v>
      </c>
      <c r="L280" s="13">
        <f t="shared" si="22"/>
        <v>415.32666977052321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</row>
    <row r="281" spans="1:38" x14ac:dyDescent="0.3">
      <c r="A281" s="6"/>
      <c r="B281" s="3"/>
      <c r="C281" s="10">
        <v>1999.284932</v>
      </c>
      <c r="D281" s="10">
        <v>364.94400000000002</v>
      </c>
      <c r="E281" s="4">
        <f t="shared" si="21"/>
        <v>2025</v>
      </c>
      <c r="F281" s="5">
        <f>F280*SUM(econhigh!Z71:AB71)/SUM(econhigh!Z70:AB70)</f>
        <v>11720.893720546481</v>
      </c>
      <c r="G281" s="13">
        <f t="shared" si="23"/>
        <v>30.884625212193171</v>
      </c>
      <c r="H281" s="13">
        <f t="shared" si="23"/>
        <v>43.129605681430419</v>
      </c>
      <c r="I281" s="13">
        <f t="shared" si="23"/>
        <v>50.265916620091183</v>
      </c>
      <c r="J281" s="13">
        <f t="shared" si="23"/>
        <v>17.82506042966288</v>
      </c>
      <c r="K281" s="13">
        <f t="shared" si="23"/>
        <v>1.328760732877067</v>
      </c>
      <c r="L281" s="13">
        <f t="shared" si="22"/>
        <v>418.43396867625472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</row>
    <row r="282" spans="1:38" x14ac:dyDescent="0.3">
      <c r="A282" s="6"/>
      <c r="B282" s="3"/>
      <c r="C282" s="10">
        <v>1999.367123</v>
      </c>
      <c r="D282" s="10">
        <v>365.19</v>
      </c>
      <c r="E282" s="4">
        <f t="shared" si="21"/>
        <v>2026</v>
      </c>
      <c r="F282" s="5">
        <f>F281*SUM(econhigh!Z72:AB72)/SUM(econhigh!Z71:AB71)</f>
        <v>11038.947559278939</v>
      </c>
      <c r="G282" s="13">
        <f t="shared" si="23"/>
        <v>31.599984922836853</v>
      </c>
      <c r="H282" s="13">
        <f t="shared" si="23"/>
        <v>44.111508247639541</v>
      </c>
      <c r="I282" s="13">
        <f t="shared" si="23"/>
        <v>51.352101970064851</v>
      </c>
      <c r="J282" s="13">
        <f t="shared" si="23"/>
        <v>18.182462517957216</v>
      </c>
      <c r="K282" s="13">
        <f t="shared" si="23"/>
        <v>1.3562108244073097</v>
      </c>
      <c r="L282" s="13">
        <f t="shared" si="22"/>
        <v>421.60226848290574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</row>
    <row r="283" spans="1:38" x14ac:dyDescent="0.3">
      <c r="A283" s="6"/>
      <c r="B283" s="3"/>
      <c r="C283" s="10">
        <v>1999.452055</v>
      </c>
      <c r="D283" s="10">
        <v>365.34800000000001</v>
      </c>
      <c r="E283" s="4">
        <f t="shared" si="21"/>
        <v>2027</v>
      </c>
      <c r="F283" s="5">
        <f>F282*SUM(econhigh!Z73:AB73)/SUM(econhigh!Z72:AB72)</f>
        <v>11237.225309231413</v>
      </c>
      <c r="G283" s="13">
        <f t="shared" si="23"/>
        <v>32.273723506267025</v>
      </c>
      <c r="H283" s="13">
        <f t="shared" si="23"/>
        <v>45.026677067125277</v>
      </c>
      <c r="I283" s="13">
        <f t="shared" si="23"/>
        <v>52.321255865841877</v>
      </c>
      <c r="J283" s="13">
        <f t="shared" si="23"/>
        <v>18.439406719310842</v>
      </c>
      <c r="K283" s="13">
        <f t="shared" si="23"/>
        <v>1.3408438948296184</v>
      </c>
      <c r="L283" s="13">
        <f t="shared" si="22"/>
        <v>424.40190705337466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</row>
    <row r="284" spans="1:38" x14ac:dyDescent="0.3">
      <c r="A284" s="6"/>
      <c r="B284" s="3"/>
      <c r="C284" s="10">
        <v>1999.5342470000001</v>
      </c>
      <c r="D284" s="10">
        <v>365.63099999999997</v>
      </c>
      <c r="E284" s="4">
        <f t="shared" si="21"/>
        <v>2028</v>
      </c>
      <c r="F284" s="5">
        <f>F283*SUM(econhigh!Z74:AB74)/SUM(econhigh!Z73:AB73)</f>
        <v>11449.663389978892</v>
      </c>
      <c r="G284" s="13">
        <f t="shared" si="23"/>
        <v>32.959563548614483</v>
      </c>
      <c r="H284" s="13">
        <f t="shared" si="23"/>
        <v>45.957945858929079</v>
      </c>
      <c r="I284" s="13">
        <f t="shared" si="23"/>
        <v>53.307189387694343</v>
      </c>
      <c r="J284" s="13">
        <f t="shared" si="23"/>
        <v>18.704944542615813</v>
      </c>
      <c r="K284" s="13">
        <f t="shared" si="23"/>
        <v>1.3408321954468634</v>
      </c>
      <c r="L284" s="13">
        <f t="shared" si="22"/>
        <v>427.27047553330056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</row>
    <row r="285" spans="1:38" x14ac:dyDescent="0.3">
      <c r="A285" s="6"/>
      <c r="B285" s="3"/>
      <c r="C285" s="10">
        <v>1999.6191779999999</v>
      </c>
      <c r="D285" s="10">
        <v>366.077</v>
      </c>
      <c r="E285" s="4">
        <f t="shared" si="21"/>
        <v>2029</v>
      </c>
      <c r="F285" s="5">
        <f>F284*SUM(econhigh!Z75:AB75)/SUM(econhigh!Z74:AB74)</f>
        <v>11661.341440042223</v>
      </c>
      <c r="G285" s="13">
        <f t="shared" si="23"/>
        <v>33.658369295420705</v>
      </c>
      <c r="H285" s="13">
        <f t="shared" si="23"/>
        <v>46.906599940071068</v>
      </c>
      <c r="I285" s="13">
        <f t="shared" si="23"/>
        <v>54.311804682787063</v>
      </c>
      <c r="J285" s="13">
        <f t="shared" si="23"/>
        <v>18.980247071923841</v>
      </c>
      <c r="K285" s="13">
        <f t="shared" si="23"/>
        <v>1.3507987182269581</v>
      </c>
      <c r="L285" s="13">
        <f t="shared" si="22"/>
        <v>430.20781970842961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</row>
    <row r="286" spans="1:38" x14ac:dyDescent="0.3">
      <c r="A286" s="6"/>
      <c r="B286" s="3"/>
      <c r="C286" s="10">
        <v>1999.7041099999999</v>
      </c>
      <c r="D286" s="10">
        <v>366.45100000000002</v>
      </c>
      <c r="E286" s="4">
        <f t="shared" si="21"/>
        <v>2030</v>
      </c>
      <c r="F286" s="5">
        <f>F285*SUM(econhigh!Z76:AB76)/SUM(econhigh!Z75:AB75)</f>
        <v>11872.261561297397</v>
      </c>
      <c r="G286" s="13">
        <f t="shared" si="23"/>
        <v>34.370094359836429</v>
      </c>
      <c r="H286" s="13">
        <f t="shared" si="23"/>
        <v>47.872520118716984</v>
      </c>
      <c r="I286" s="13">
        <f t="shared" si="23"/>
        <v>55.334736809839946</v>
      </c>
      <c r="J286" s="13">
        <f t="shared" si="23"/>
        <v>19.264667274800431</v>
      </c>
      <c r="K286" s="13">
        <f t="shared" si="23"/>
        <v>1.3667816564865014</v>
      </c>
      <c r="L286" s="13">
        <f t="shared" si="22"/>
        <v>433.20880021968026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</row>
    <row r="287" spans="1:38" x14ac:dyDescent="0.3">
      <c r="A287" s="6"/>
      <c r="B287" s="3"/>
      <c r="C287" s="10">
        <v>1999.7863010000001</v>
      </c>
      <c r="D287" s="10">
        <v>366.60199999999998</v>
      </c>
      <c r="E287" s="4">
        <f t="shared" si="21"/>
        <v>2031</v>
      </c>
      <c r="F287" s="5">
        <f>F286*SUM(econhigh!Z77:AB77)/SUM(econhigh!Z76:AB76)</f>
        <v>12082.345790355812</v>
      </c>
      <c r="G287" s="13">
        <f t="shared" si="23"/>
        <v>35.094692483295894</v>
      </c>
      <c r="H287" s="13">
        <f t="shared" si="23"/>
        <v>48.855587728292107</v>
      </c>
      <c r="I287" s="13">
        <f t="shared" si="23"/>
        <v>56.375626041814314</v>
      </c>
      <c r="J287" s="13">
        <f t="shared" si="23"/>
        <v>19.55759532843895</v>
      </c>
      <c r="K287" s="13">
        <f t="shared" si="23"/>
        <v>1.3863781516837803</v>
      </c>
      <c r="L287" s="13">
        <f t="shared" si="22"/>
        <v>436.26987973352504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</row>
    <row r="288" spans="1:38" x14ac:dyDescent="0.3">
      <c r="A288" s="6"/>
      <c r="B288" s="3"/>
      <c r="C288" s="10">
        <v>1999.8712330000001</v>
      </c>
      <c r="D288" s="10">
        <v>366.53199999999998</v>
      </c>
      <c r="E288" s="4">
        <f t="shared" si="21"/>
        <v>2032</v>
      </c>
      <c r="F288" s="5">
        <f>F287*SUM(econhigh!Z78:AB78)/SUM(econhigh!Z77:AB77)</f>
        <v>12291.518362549088</v>
      </c>
      <c r="G288" s="13">
        <f t="shared" si="23"/>
        <v>35.832112648904463</v>
      </c>
      <c r="H288" s="13">
        <f t="shared" si="23"/>
        <v>49.855677108171044</v>
      </c>
      <c r="I288" s="13">
        <f t="shared" si="23"/>
        <v>57.434105767339808</v>
      </c>
      <c r="J288" s="13">
        <f t="shared" si="23"/>
        <v>19.858447096660054</v>
      </c>
      <c r="K288" s="13">
        <f t="shared" si="23"/>
        <v>1.4081271361893068</v>
      </c>
      <c r="L288" s="13">
        <f t="shared" si="22"/>
        <v>439.38846975726472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</row>
    <row r="289" spans="1:38" x14ac:dyDescent="0.3">
      <c r="A289" s="6"/>
      <c r="B289" s="3"/>
      <c r="C289" s="10">
        <v>1999.9534249999999</v>
      </c>
      <c r="D289" s="10">
        <v>366.53699999999998</v>
      </c>
      <c r="E289" s="4">
        <f t="shared" si="21"/>
        <v>2033</v>
      </c>
      <c r="F289" s="5">
        <f>F288*SUM(econhigh!Z79:AB79)/SUM(econhigh!Z78:AB78)</f>
        <v>12499.705142612322</v>
      </c>
      <c r="G289" s="13">
        <f t="shared" si="23"/>
        <v>36.582299215632808</v>
      </c>
      <c r="H289" s="13">
        <f t="shared" si="23"/>
        <v>50.872655829371155</v>
      </c>
      <c r="I289" s="13">
        <f t="shared" si="23"/>
        <v>58.509802913444283</v>
      </c>
      <c r="J289" s="13">
        <f t="shared" si="23"/>
        <v>20.166662920581174</v>
      </c>
      <c r="K289" s="13">
        <f t="shared" si="23"/>
        <v>1.4311388706631984</v>
      </c>
      <c r="L289" s="13">
        <f t="shared" si="22"/>
        <v>442.56255974969258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</row>
    <row r="290" spans="1:38" x14ac:dyDescent="0.3">
      <c r="A290" s="6"/>
      <c r="B290" s="3"/>
      <c r="C290" s="10">
        <v>2000.0382509999999</v>
      </c>
      <c r="D290" s="10">
        <v>366.60300000000001</v>
      </c>
      <c r="E290" s="4">
        <f t="shared" si="21"/>
        <v>2034</v>
      </c>
      <c r="F290" s="5">
        <f>F289*SUM(econhigh!Z80:AB80)/SUM(econhigh!Z79:AB79)</f>
        <v>12706.833598016185</v>
      </c>
      <c r="G290" s="13">
        <f t="shared" si="23"/>
        <v>37.345192017764077</v>
      </c>
      <c r="H290" s="13">
        <f t="shared" si="23"/>
        <v>51.906384866168167</v>
      </c>
      <c r="I290" s="13">
        <f t="shared" si="23"/>
        <v>59.602338277078424</v>
      </c>
      <c r="J290" s="13">
        <f t="shared" si="23"/>
        <v>20.481706411550039</v>
      </c>
      <c r="K290" s="13">
        <f t="shared" si="23"/>
        <v>1.4548702203877957</v>
      </c>
      <c r="L290" s="13">
        <f t="shared" si="22"/>
        <v>445.7904917929485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</row>
    <row r="291" spans="1:38" x14ac:dyDescent="0.3">
      <c r="A291" s="6"/>
      <c r="B291" s="3"/>
      <c r="C291" s="10">
        <v>2000.1229510000001</v>
      </c>
      <c r="D291" s="10">
        <v>366.428</v>
      </c>
      <c r="E291" s="4">
        <f t="shared" si="21"/>
        <v>2035</v>
      </c>
      <c r="F291" s="5">
        <f>F290*SUM(econhigh!Z81:AB81)/SUM(econhigh!Z80:AB80)</f>
        <v>12912.832773731325</v>
      </c>
      <c r="G291" s="13">
        <f t="shared" si="23"/>
        <v>38.120726462713421</v>
      </c>
      <c r="H291" s="13">
        <f t="shared" si="23"/>
        <v>52.956718764735605</v>
      </c>
      <c r="I291" s="13">
        <f t="shared" si="23"/>
        <v>60.71132684818398</v>
      </c>
      <c r="J291" s="13">
        <f t="shared" si="23"/>
        <v>20.80306330990409</v>
      </c>
      <c r="K291" s="13">
        <f t="shared" si="23"/>
        <v>1.4789883522214162</v>
      </c>
      <c r="L291" s="13">
        <f t="shared" si="22"/>
        <v>449.07082373775847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</row>
    <row r="292" spans="1:38" x14ac:dyDescent="0.3">
      <c r="A292" s="6"/>
      <c r="B292" s="3"/>
      <c r="C292" s="10">
        <v>2000.202186</v>
      </c>
      <c r="D292" s="10">
        <v>366.18799999999999</v>
      </c>
      <c r="E292" s="4">
        <f t="shared" si="21"/>
        <v>2036</v>
      </c>
      <c r="F292" s="5">
        <f>F291*SUM(econhigh!Z82:AB82)/SUM(econhigh!Z81:AB81)</f>
        <v>13117.633272357787</v>
      </c>
      <c r="G292" s="13">
        <f t="shared" si="23"/>
        <v>38.908833627307352</v>
      </c>
      <c r="H292" s="13">
        <f t="shared" si="23"/>
        <v>54.023505808950731</v>
      </c>
      <c r="I292" s="13">
        <f t="shared" si="23"/>
        <v>61.836378124634308</v>
      </c>
      <c r="J292" s="13">
        <f t="shared" si="23"/>
        <v>21.130240405963445</v>
      </c>
      <c r="K292" s="13">
        <f t="shared" si="23"/>
        <v>1.5032880614370261</v>
      </c>
      <c r="L292" s="13">
        <f t="shared" si="22"/>
        <v>452.40224602829284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</row>
    <row r="293" spans="1:38" x14ac:dyDescent="0.3">
      <c r="A293" s="6"/>
      <c r="B293" s="3"/>
      <c r="C293" s="10">
        <v>2000.286885</v>
      </c>
      <c r="D293" s="10">
        <v>366.11200000000002</v>
      </c>
      <c r="E293" s="4">
        <f t="shared" si="21"/>
        <v>2037</v>
      </c>
      <c r="F293" s="5">
        <f>F292*SUM(econhigh!Z83:AB83)/SUM(econhigh!Z82:AB82)</f>
        <v>13321.167239229311</v>
      </c>
      <c r="G293" s="13">
        <f t="shared" si="23"/>
        <v>39.709440352850315</v>
      </c>
      <c r="H293" s="13">
        <f t="shared" si="23"/>
        <v>55.106588183878614</v>
      </c>
      <c r="I293" s="13">
        <f t="shared" si="23"/>
        <v>62.977096419962379</v>
      </c>
      <c r="J293" s="13">
        <f t="shared" si="23"/>
        <v>21.462764520331916</v>
      </c>
      <c r="K293" s="13">
        <f t="shared" si="23"/>
        <v>1.5276416269822666</v>
      </c>
      <c r="L293" s="13">
        <f t="shared" si="22"/>
        <v>455.78353110400553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</row>
    <row r="294" spans="1:38" x14ac:dyDescent="0.3">
      <c r="A294" s="6"/>
      <c r="B294" s="3"/>
      <c r="C294" s="10">
        <v>2000.3688520000001</v>
      </c>
      <c r="D294" s="10">
        <v>366.32799999999997</v>
      </c>
      <c r="E294" s="4">
        <f t="shared" si="21"/>
        <v>2038</v>
      </c>
      <c r="F294" s="5">
        <f>F293*SUM(econhigh!Z84:AB84)/SUM(econhigh!Z83:AB83)</f>
        <v>13523.368351983379</v>
      </c>
      <c r="G294" s="13">
        <f t="shared" si="23"/>
        <v>40.522469339282154</v>
      </c>
      <c r="H294" s="13">
        <f t="shared" si="23"/>
        <v>56.205802137407773</v>
      </c>
      <c r="I294" s="13">
        <f t="shared" si="23"/>
        <v>64.133081164720338</v>
      </c>
      <c r="J294" s="13">
        <f t="shared" si="23"/>
        <v>21.800181540701903</v>
      </c>
      <c r="K294" s="13">
        <f t="shared" si="23"/>
        <v>1.5519683964579087</v>
      </c>
      <c r="L294" s="13">
        <f t="shared" si="22"/>
        <v>459.21350257857011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</row>
    <row r="295" spans="1:38" x14ac:dyDescent="0.3">
      <c r="A295" s="6"/>
      <c r="B295" s="3"/>
      <c r="C295" s="10">
        <v>2000.4535519999999</v>
      </c>
      <c r="D295" s="10">
        <v>366.77300000000002</v>
      </c>
      <c r="E295" s="4">
        <f t="shared" si="21"/>
        <v>2039</v>
      </c>
      <c r="F295" s="5">
        <f>F294*SUM(econhigh!Z85:AB85)/SUM(econhigh!Z84:AB84)</f>
        <v>13724.171814070338</v>
      </c>
      <c r="G295" s="13">
        <f t="shared" ref="G295:K310" si="24">G294*(1-G$5)+G$4*$F294*$L$4/1000</f>
        <v>41.347839238698981</v>
      </c>
      <c r="H295" s="13">
        <f t="shared" si="24"/>
        <v>57.320978140461783</v>
      </c>
      <c r="I295" s="13">
        <f t="shared" si="24"/>
        <v>65.303927202227172</v>
      </c>
      <c r="J295" s="13">
        <f t="shared" si="24"/>
        <v>22.142055512459436</v>
      </c>
      <c r="K295" s="13">
        <f t="shared" si="24"/>
        <v>1.5762163379851009</v>
      </c>
      <c r="L295" s="13">
        <f t="shared" si="22"/>
        <v>462.69101643183245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</row>
    <row r="296" spans="1:38" x14ac:dyDescent="0.3">
      <c r="A296" s="6"/>
      <c r="B296" s="3"/>
      <c r="C296" s="10">
        <v>2000.535519</v>
      </c>
      <c r="D296" s="10">
        <v>367.18400000000003</v>
      </c>
      <c r="E296" s="4">
        <f t="shared" si="21"/>
        <v>2040</v>
      </c>
      <c r="F296" s="5">
        <f>F295*SUM(econhigh!Z86:AB86)/SUM(econhigh!Z85:AB85)</f>
        <v>13923.514351709913</v>
      </c>
      <c r="G296" s="13">
        <f t="shared" si="24"/>
        <v>42.185464748477919</v>
      </c>
      <c r="H296" s="13">
        <f t="shared" si="24"/>
        <v>58.451941046160727</v>
      </c>
      <c r="I296" s="13">
        <f t="shared" si="24"/>
        <v>66.489225079371465</v>
      </c>
      <c r="J296" s="13">
        <f t="shared" si="24"/>
        <v>22.487967780478215</v>
      </c>
      <c r="K296" s="13">
        <f t="shared" si="24"/>
        <v>1.6003508505425041</v>
      </c>
      <c r="L296" s="13">
        <f t="shared" si="22"/>
        <v>466.21494950503086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</row>
    <row r="297" spans="1:38" x14ac:dyDescent="0.3">
      <c r="A297" s="6"/>
      <c r="B297" s="3"/>
      <c r="C297" s="10">
        <v>2000.6202189999999</v>
      </c>
      <c r="D297" s="10">
        <v>367.44799999999998</v>
      </c>
      <c r="E297" s="4">
        <f t="shared" si="21"/>
        <v>2041</v>
      </c>
      <c r="F297" s="5">
        <f>F296*SUM(econhigh!Z87:AB87)/SUM(econhigh!Z86:AB86)</f>
        <v>14121.334213850951</v>
      </c>
      <c r="G297" s="13">
        <f t="shared" si="24"/>
        <v>43.035256704216081</v>
      </c>
      <c r="H297" s="13">
        <f t="shared" si="24"/>
        <v>59.598510248258961</v>
      </c>
      <c r="I297" s="13">
        <f t="shared" si="24"/>
        <v>67.688561333053613</v>
      </c>
      <c r="J297" s="13">
        <f t="shared" si="24"/>
        <v>22.837516179583098</v>
      </c>
      <c r="K297" s="13">
        <f t="shared" si="24"/>
        <v>1.6243479769498066</v>
      </c>
      <c r="L297" s="13">
        <f t="shared" si="22"/>
        <v>469.78419244206157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</row>
    <row r="298" spans="1:38" x14ac:dyDescent="0.3">
      <c r="A298" s="6"/>
      <c r="B298" s="3"/>
      <c r="C298" s="10">
        <v>2000.7049179999999</v>
      </c>
      <c r="D298" s="10">
        <v>367.67500000000001</v>
      </c>
      <c r="E298" s="4">
        <f t="shared" si="21"/>
        <v>2042</v>
      </c>
      <c r="F298" s="5">
        <f>F297*SUM(econhigh!Z88:AB88)/SUM(econhigh!Z87:AB87)</f>
        <v>14317.571174736962</v>
      </c>
      <c r="G298" s="13">
        <f t="shared" si="24"/>
        <v>43.897122172667082</v>
      </c>
      <c r="H298" s="13">
        <f t="shared" si="24"/>
        <v>60.760499839143243</v>
      </c>
      <c r="I298" s="13">
        <f t="shared" si="24"/>
        <v>68.901518772777166</v>
      </c>
      <c r="J298" s="13">
        <f t="shared" si="24"/>
        <v>23.190314271255083</v>
      </c>
      <c r="K298" s="13">
        <f t="shared" si="24"/>
        <v>1.6481902873322454</v>
      </c>
      <c r="L298" s="13">
        <f t="shared" si="22"/>
        <v>473.39764534317487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</row>
    <row r="299" spans="1:38" x14ac:dyDescent="0.3">
      <c r="A299" s="6"/>
      <c r="B299" s="3"/>
      <c r="C299" s="10">
        <v>2000.786885</v>
      </c>
      <c r="D299" s="10">
        <v>367.79399999999998</v>
      </c>
      <c r="E299" s="4">
        <f t="shared" si="21"/>
        <v>2043</v>
      </c>
      <c r="F299" s="5">
        <f>F298*SUM(econhigh!Z89:AB89)/SUM(econhigh!Z88:AB88)</f>
        <v>14512.166538718982</v>
      </c>
      <c r="G299" s="13">
        <f t="shared" si="24"/>
        <v>44.770964544834129</v>
      </c>
      <c r="H299" s="13">
        <f t="shared" si="24"/>
        <v>61.937718767637151</v>
      </c>
      <c r="I299" s="13">
        <f t="shared" si="24"/>
        <v>70.127676759832468</v>
      </c>
      <c r="J299" s="13">
        <f t="shared" si="24"/>
        <v>23.545990624242094</v>
      </c>
      <c r="K299" s="13">
        <f t="shared" si="24"/>
        <v>1.6718643824360777</v>
      </c>
      <c r="L299" s="13">
        <f t="shared" si="22"/>
        <v>477.05421507898194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</row>
    <row r="300" spans="1:38" x14ac:dyDescent="0.3">
      <c r="A300" s="6"/>
      <c r="B300" s="3"/>
      <c r="C300" s="10">
        <v>2000.8715850000001</v>
      </c>
      <c r="D300" s="10">
        <v>367.72899999999998</v>
      </c>
      <c r="E300" s="4">
        <f t="shared" si="21"/>
        <v>2044</v>
      </c>
      <c r="F300" s="5">
        <f>F299*SUM(econhigh!Z90:AB90)/SUM(econhigh!Z89:AB89)</f>
        <v>14705.063146988374</v>
      </c>
      <c r="G300" s="13">
        <f t="shared" si="24"/>
        <v>45.656683629356884</v>
      </c>
      <c r="H300" s="13">
        <f t="shared" si="24"/>
        <v>63.129970996823204</v>
      </c>
      <c r="I300" s="13">
        <f t="shared" si="24"/>
        <v>71.36661148345604</v>
      </c>
      <c r="J300" s="13">
        <f t="shared" si="24"/>
        <v>23.904188136831085</v>
      </c>
      <c r="K300" s="13">
        <f t="shared" si="24"/>
        <v>1.6953593795388202</v>
      </c>
      <c r="L300" s="13">
        <f t="shared" si="22"/>
        <v>480.75281362600606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x14ac:dyDescent="0.3">
      <c r="A301" s="6"/>
      <c r="B301" s="3"/>
      <c r="C301" s="10">
        <v>2000.9535519999999</v>
      </c>
      <c r="D301" s="10">
        <v>367.64100000000002</v>
      </c>
      <c r="E301" s="4">
        <f t="shared" si="21"/>
        <v>2045</v>
      </c>
      <c r="F301" s="5">
        <f>F300*SUM(econhigh!Z91:AB91)/SUM(econhigh!Z90:AB90)</f>
        <v>14896.205385926873</v>
      </c>
      <c r="G301" s="13">
        <f t="shared" si="24"/>
        <v>46.554175746309227</v>
      </c>
      <c r="H301" s="13">
        <f t="shared" si="24"/>
        <v>64.337055662063065</v>
      </c>
      <c r="I301" s="13">
        <f t="shared" si="24"/>
        <v>72.617896234294662</v>
      </c>
      <c r="J301" s="13">
        <f t="shared" si="24"/>
        <v>24.264563398626834</v>
      </c>
      <c r="K301" s="13">
        <f t="shared" si="24"/>
        <v>1.7186659944234832</v>
      </c>
      <c r="L301" s="13">
        <f t="shared" si="22"/>
        <v>484.49235703571725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x14ac:dyDescent="0.3">
      <c r="A302" s="6"/>
      <c r="B302" s="3"/>
      <c r="C302" s="10">
        <v>2001.038356</v>
      </c>
      <c r="D302" s="10">
        <v>367.58699999999999</v>
      </c>
      <c r="E302" s="4">
        <f t="shared" si="21"/>
        <v>2046</v>
      </c>
      <c r="F302" s="5">
        <f>F301*SUM(econhigh!Z92:AB92)/SUM(econhigh!Z91:AB91)</f>
        <v>15085.539196790985</v>
      </c>
      <c r="G302" s="13">
        <f t="shared" si="24"/>
        <v>47.463333821506644</v>
      </c>
      <c r="H302" s="13">
        <f t="shared" si="24"/>
        <v>65.558767229367007</v>
      </c>
      <c r="I302" s="13">
        <f t="shared" si="24"/>
        <v>73.881101675453237</v>
      </c>
      <c r="J302" s="13">
        <f t="shared" si="24"/>
        <v>24.626786089770395</v>
      </c>
      <c r="K302" s="13">
        <f t="shared" si="24"/>
        <v>1.7417759849598173</v>
      </c>
      <c r="L302" s="13">
        <f t="shared" si="22"/>
        <v>488.27176480105709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x14ac:dyDescent="0.3">
      <c r="A303" s="6"/>
      <c r="B303" s="3"/>
      <c r="C303" s="10">
        <v>2001.123288</v>
      </c>
      <c r="D303" s="10">
        <v>367.53899999999999</v>
      </c>
      <c r="E303" s="4">
        <f t="shared" si="21"/>
        <v>2047</v>
      </c>
      <c r="F303" s="5">
        <f>F302*SUM(econhigh!Z93:AB93)/SUM(econhigh!Z92:AB92)</f>
        <v>15273.012086463497</v>
      </c>
      <c r="G303" s="13">
        <f t="shared" si="24"/>
        <v>48.384047481404686</v>
      </c>
      <c r="H303" s="13">
        <f t="shared" si="24"/>
        <v>66.794895654237152</v>
      </c>
      <c r="I303" s="13">
        <f t="shared" si="24"/>
        <v>75.155796111359578</v>
      </c>
      <c r="J303" s="13">
        <f t="shared" si="24"/>
        <v>24.990538415614935</v>
      </c>
      <c r="K303" s="13">
        <f t="shared" si="24"/>
        <v>1.7646818140739473</v>
      </c>
      <c r="L303" s="13">
        <f t="shared" si="22"/>
        <v>492.0899594766903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x14ac:dyDescent="0.3">
      <c r="A304" s="6"/>
      <c r="B304" s="3"/>
      <c r="C304" s="10">
        <v>2001.2</v>
      </c>
      <c r="D304" s="10">
        <v>367.53199999999998</v>
      </c>
      <c r="E304" s="4">
        <f t="shared" si="21"/>
        <v>2048</v>
      </c>
      <c r="F304" s="5">
        <f>F303*SUM(econhigh!Z94:AB94)/SUM(econhigh!Z93:AB93)</f>
        <v>15458.573139019034</v>
      </c>
      <c r="G304" s="13">
        <f t="shared" si="24"/>
        <v>49.316203148653635</v>
      </c>
      <c r="H304" s="13">
        <f t="shared" si="24"/>
        <v>68.045226541083082</v>
      </c>
      <c r="I304" s="13">
        <f t="shared" si="24"/>
        <v>76.441545754635399</v>
      </c>
      <c r="J304" s="13">
        <f t="shared" si="24"/>
        <v>25.355514574958701</v>
      </c>
      <c r="K304" s="13">
        <f t="shared" si="24"/>
        <v>1.7873764458338857</v>
      </c>
      <c r="L304" s="13">
        <f t="shared" si="22"/>
        <v>495.94586646516473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spans="1:38" x14ac:dyDescent="0.3">
      <c r="A305" s="6"/>
      <c r="B305" s="3"/>
      <c r="C305" s="10">
        <v>2001.284932</v>
      </c>
      <c r="D305" s="10">
        <v>367.69200000000001</v>
      </c>
      <c r="E305" s="4">
        <f t="shared" si="21"/>
        <v>2049</v>
      </c>
      <c r="F305" s="5">
        <f>F304*SUM(econhigh!Z95:AB95)/SUM(econhigh!Z94:AB94)</f>
        <v>15642.173027862955</v>
      </c>
      <c r="G305" s="13">
        <f t="shared" si="24"/>
        <v>50.25968413835902</v>
      </c>
      <c r="H305" s="13">
        <f t="shared" si="24"/>
        <v>69.309541303285002</v>
      </c>
      <c r="I305" s="13">
        <f t="shared" si="24"/>
        <v>77.737914991122892</v>
      </c>
      <c r="J305" s="13">
        <f t="shared" si="24"/>
        <v>25.72142026001362</v>
      </c>
      <c r="K305" s="13">
        <f t="shared" si="24"/>
        <v>1.8098532223121311</v>
      </c>
      <c r="L305" s="13">
        <f t="shared" si="22"/>
        <v>499.8384139150927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</row>
    <row r="306" spans="1:38" x14ac:dyDescent="0.3">
      <c r="A306" s="6"/>
      <c r="B306" s="3"/>
      <c r="C306" s="10">
        <v>2001.367123</v>
      </c>
      <c r="D306" s="10">
        <v>367.93900000000002</v>
      </c>
      <c r="E306" s="4">
        <f t="shared" si="21"/>
        <v>2050</v>
      </c>
      <c r="F306" s="5">
        <f>F305*SUM(econhigh!Z96:AB96)/SUM(econhigh!Z95:AB95)</f>
        <v>15823.764028214853</v>
      </c>
      <c r="G306" s="13">
        <f t="shared" si="24"/>
        <v>51.214370755083053</v>
      </c>
      <c r="H306" s="13">
        <f t="shared" si="24"/>
        <v>70.587617323956309</v>
      </c>
      <c r="I306" s="13">
        <f t="shared" si="24"/>
        <v>79.044466643177572</v>
      </c>
      <c r="J306" s="13">
        <f t="shared" si="24"/>
        <v>26.087972186363885</v>
      </c>
      <c r="K306" s="13">
        <f t="shared" si="24"/>
        <v>1.8321057894689585</v>
      </c>
      <c r="L306" s="13">
        <f t="shared" si="22"/>
        <v>503.76653269804979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</row>
    <row r="307" spans="1:38" x14ac:dyDescent="0.3">
      <c r="A307" s="6"/>
      <c r="B307" s="3"/>
      <c r="C307" s="10">
        <v>2001.452055</v>
      </c>
      <c r="D307" s="10">
        <v>368.20100000000002</v>
      </c>
      <c r="E307" s="4">
        <f t="shared" si="21"/>
        <v>2051</v>
      </c>
      <c r="F307" s="5">
        <f>F306*SUM(econhigh!Z97:AB97)/SUM(econhigh!Z96:AB96)</f>
        <v>16003.30002971937</v>
      </c>
      <c r="G307" s="13">
        <f t="shared" si="24"/>
        <v>52.180140390607903</v>
      </c>
      <c r="H307" s="13">
        <f t="shared" si="24"/>
        <v>71.879228117436085</v>
      </c>
      <c r="I307" s="13">
        <f t="shared" si="24"/>
        <v>80.360762231302488</v>
      </c>
      <c r="J307" s="13">
        <f t="shared" si="24"/>
        <v>26.454897651241701</v>
      </c>
      <c r="K307" s="13">
        <f t="shared" si="24"/>
        <v>1.8541280527844426</v>
      </c>
      <c r="L307" s="13">
        <f t="shared" si="22"/>
        <v>507.72915644337263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</row>
    <row r="308" spans="1:38" x14ac:dyDescent="0.3">
      <c r="A308" s="6"/>
      <c r="B308" s="3"/>
      <c r="C308" s="10">
        <v>2001.5342470000001</v>
      </c>
      <c r="D308" s="10">
        <v>368.61700000000002</v>
      </c>
      <c r="E308" s="4">
        <f t="shared" si="21"/>
        <v>2052</v>
      </c>
      <c r="F308" s="5">
        <f>F307*SUM(econhigh!Z98:AB98)/SUM(econhigh!Z97:AB97)</f>
        <v>16180.736548978573</v>
      </c>
      <c r="G308" s="13">
        <f t="shared" si="24"/>
        <v>53.15686762246871</v>
      </c>
      <c r="H308" s="13">
        <f t="shared" si="24"/>
        <v>73.184143491521397</v>
      </c>
      <c r="I308" s="13">
        <f t="shared" si="24"/>
        <v>81.686362234165216</v>
      </c>
      <c r="J308" s="13">
        <f t="shared" si="24"/>
        <v>26.821934118517532</v>
      </c>
      <c r="K308" s="13">
        <f t="shared" si="24"/>
        <v>1.8759141509399766</v>
      </c>
      <c r="L308" s="13">
        <f t="shared" si="22"/>
        <v>511.72522161761282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</row>
    <row r="309" spans="1:38" x14ac:dyDescent="0.3">
      <c r="A309" s="6"/>
      <c r="B309" s="3"/>
      <c r="C309" s="10">
        <v>2001.6191779999999</v>
      </c>
      <c r="D309" s="10">
        <v>369.166</v>
      </c>
      <c r="E309" s="4">
        <f t="shared" si="21"/>
        <v>2053</v>
      </c>
      <c r="F309" s="5">
        <f>F308*SUM(econhigh!Z99:AB99)/SUM(econhigh!Z98:AB98)</f>
        <v>16356.030741812081</v>
      </c>
      <c r="G309" s="13">
        <f t="shared" si="24"/>
        <v>54.144424313251442</v>
      </c>
      <c r="H309" s="13">
        <f t="shared" si="24"/>
        <v>74.502129710430083</v>
      </c>
      <c r="I309" s="13">
        <f t="shared" si="24"/>
        <v>83.020826347007542</v>
      </c>
      <c r="J309" s="13">
        <f t="shared" si="24"/>
        <v>27.18882882886944</v>
      </c>
      <c r="K309" s="13">
        <f t="shared" si="24"/>
        <v>1.8974584404436809</v>
      </c>
      <c r="L309" s="13">
        <f t="shared" si="22"/>
        <v>515.75366764000216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</row>
    <row r="310" spans="1:38" x14ac:dyDescent="0.3">
      <c r="A310" s="6"/>
      <c r="B310" s="3"/>
      <c r="C310" s="10">
        <v>2001.7041099999999</v>
      </c>
      <c r="D310" s="10">
        <v>369.66</v>
      </c>
      <c r="E310" s="4">
        <f t="shared" si="21"/>
        <v>2054</v>
      </c>
      <c r="F310" s="5">
        <f>F309*SUM(econhigh!Z100:AB100)/SUM(econhigh!Z99:AB99)</f>
        <v>16529.14141506271</v>
      </c>
      <c r="G310" s="13">
        <f t="shared" si="24"/>
        <v>55.142679710639037</v>
      </c>
      <c r="H310" s="13">
        <f t="shared" si="24"/>
        <v>75.832949658466347</v>
      </c>
      <c r="I310" s="13">
        <f t="shared" si="24"/>
        <v>84.363713738428558</v>
      </c>
      <c r="J310" s="13">
        <f t="shared" si="24"/>
        <v>27.555338433661248</v>
      </c>
      <c r="K310" s="13">
        <f t="shared" si="24"/>
        <v>1.9187554868808347</v>
      </c>
      <c r="L310" s="13">
        <f t="shared" si="22"/>
        <v>519.81343702807601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</row>
    <row r="311" spans="1:38" x14ac:dyDescent="0.3">
      <c r="A311" s="6"/>
      <c r="B311" s="3"/>
      <c r="C311" s="10">
        <v>2001.7863010000001</v>
      </c>
      <c r="D311" s="10">
        <v>369.74</v>
      </c>
      <c r="E311" s="4">
        <f t="shared" si="21"/>
        <v>2055</v>
      </c>
      <c r="F311" s="5">
        <f>F310*SUM(econhigh!Z101:AB101)/SUM(econhigh!Z100:AB100)</f>
        <v>16700.029037777505</v>
      </c>
      <c r="G311" s="13">
        <f t="shared" ref="G311:K326" si="25">G310*(1-G$5)+G$4*$F310*$L$4/1000</f>
        <v>56.151500548178078</v>
      </c>
      <c r="H311" s="13">
        <f t="shared" si="25"/>
        <v>77.176363004344694</v>
      </c>
      <c r="I311" s="13">
        <f t="shared" si="25"/>
        <v>85.714583305494571</v>
      </c>
      <c r="J311" s="13">
        <f t="shared" si="25"/>
        <v>27.921228651121705</v>
      </c>
      <c r="K311" s="13">
        <f t="shared" si="25"/>
        <v>1.9398000601612515</v>
      </c>
      <c r="L311" s="13">
        <f t="shared" si="22"/>
        <v>523.90347556930033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</row>
    <row r="312" spans="1:38" x14ac:dyDescent="0.3">
      <c r="A312" s="6"/>
      <c r="B312" s="3"/>
      <c r="C312" s="10">
        <v>2001.8712330000001</v>
      </c>
      <c r="D312" s="10">
        <v>369.46</v>
      </c>
      <c r="E312" s="4">
        <f t="shared" si="21"/>
        <v>2056</v>
      </c>
      <c r="F312" s="5">
        <f>F311*SUM(econhigh!Z102:AB102)/SUM(econhigh!Z101:AB101)</f>
        <v>16868.655751606464</v>
      </c>
      <c r="G312" s="13">
        <f t="shared" si="25"/>
        <v>57.170751146727881</v>
      </c>
      <c r="H312" s="13">
        <f t="shared" si="25"/>
        <v>78.532126366111612</v>
      </c>
      <c r="I312" s="13">
        <f t="shared" si="25"/>
        <v>87.072993927104633</v>
      </c>
      <c r="J312" s="13">
        <f t="shared" si="25"/>
        <v>28.286273943477397</v>
      </c>
      <c r="K312" s="13">
        <f t="shared" si="25"/>
        <v>1.9605871321615953</v>
      </c>
      <c r="L312" s="13">
        <f t="shared" si="22"/>
        <v>528.02273251558313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</row>
    <row r="313" spans="1:38" x14ac:dyDescent="0.3">
      <c r="A313" s="6"/>
      <c r="B313" s="3"/>
      <c r="C313" s="10">
        <v>2001.9534249999999</v>
      </c>
      <c r="D313" s="10">
        <v>369.29599999999999</v>
      </c>
      <c r="E313" s="4">
        <f t="shared" si="21"/>
        <v>2057</v>
      </c>
      <c r="F313" s="5">
        <f>F312*SUM(econhigh!Z103:AB103)/SUM(econhigh!Z102:AB102)</f>
        <v>17034.985380273425</v>
      </c>
      <c r="G313" s="13">
        <f t="shared" si="25"/>
        <v>58.200293516544235</v>
      </c>
      <c r="H313" s="13">
        <f t="shared" si="25"/>
        <v>79.89999347658997</v>
      </c>
      <c r="I313" s="13">
        <f t="shared" si="25"/>
        <v>88.438504715517453</v>
      </c>
      <c r="J313" s="13">
        <f t="shared" si="25"/>
        <v>28.650257213750528</v>
      </c>
      <c r="K313" s="13">
        <f t="shared" si="25"/>
        <v>1.9811118757835779</v>
      </c>
      <c r="L313" s="13">
        <f t="shared" si="22"/>
        <v>532.17016079818586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</row>
    <row r="314" spans="1:38" x14ac:dyDescent="0.3">
      <c r="A314" s="6"/>
      <c r="B314" s="3"/>
      <c r="C314" s="10">
        <v>2002.038356</v>
      </c>
      <c r="D314" s="10">
        <v>369.37099999999998</v>
      </c>
      <c r="E314" s="4">
        <f t="shared" si="21"/>
        <v>2058</v>
      </c>
      <c r="F314" s="5">
        <f>F313*SUM(econhigh!Z104:AB104)/SUM(econhigh!Z103:AB103)</f>
        <v>17198.983437985826</v>
      </c>
      <c r="G314" s="13">
        <f t="shared" si="25"/>
        <v>59.239987459941204</v>
      </c>
      <c r="H314" s="13">
        <f t="shared" si="25"/>
        <v>81.279715349257557</v>
      </c>
      <c r="I314" s="13">
        <f t="shared" si="25"/>
        <v>89.81067526592507</v>
      </c>
      <c r="J314" s="13">
        <f t="shared" si="25"/>
        <v>29.01296952098933</v>
      </c>
      <c r="K314" s="13">
        <f t="shared" si="25"/>
        <v>2.0013696648273691</v>
      </c>
      <c r="L314" s="13">
        <f t="shared" si="22"/>
        <v>536.34471726094057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</row>
    <row r="315" spans="1:38" x14ac:dyDescent="0.3">
      <c r="A315" s="6"/>
      <c r="B315" s="3"/>
      <c r="C315" s="10">
        <v>2002.123288</v>
      </c>
      <c r="D315" s="10">
        <v>369.43900000000002</v>
      </c>
      <c r="E315" s="4">
        <f t="shared" si="21"/>
        <v>2059</v>
      </c>
      <c r="F315" s="5">
        <f>F314*SUM(econhigh!Z105:AB105)/SUM(econhigh!Z104:AB104)</f>
        <v>17360.617136662619</v>
      </c>
      <c r="G315" s="13">
        <f t="shared" si="25"/>
        <v>60.289690674466158</v>
      </c>
      <c r="H315" s="13">
        <f t="shared" si="25"/>
        <v>82.671040444458953</v>
      </c>
      <c r="I315" s="13">
        <f t="shared" si="25"/>
        <v>91.189065903939934</v>
      </c>
      <c r="J315" s="13">
        <f t="shared" si="25"/>
        <v>29.374209812753485</v>
      </c>
      <c r="K315" s="13">
        <f t="shared" si="25"/>
        <v>2.0213560743096397</v>
      </c>
      <c r="L315" s="13">
        <f t="shared" si="22"/>
        <v>540.54536290992814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</row>
    <row r="316" spans="1:38" x14ac:dyDescent="0.3">
      <c r="A316" s="6"/>
      <c r="B316" s="3"/>
      <c r="C316" s="10">
        <v>2002.2</v>
      </c>
      <c r="D316" s="10">
        <v>369.49400000000003</v>
      </c>
      <c r="E316" s="4">
        <f t="shared" si="21"/>
        <v>2060</v>
      </c>
      <c r="F316" s="5">
        <f>F315*SUM(econhigh!Z106:AB106)/SUM(econhigh!Z105:AB105)</f>
        <v>17519.855391871926</v>
      </c>
      <c r="G316" s="13">
        <f t="shared" si="25"/>
        <v>61.349258856515988</v>
      </c>
      <c r="H316" s="13">
        <f t="shared" si="25"/>
        <v>84.073714835838786</v>
      </c>
      <c r="I316" s="13">
        <f t="shared" si="25"/>
        <v>92.573237930846034</v>
      </c>
      <c r="J316" s="13">
        <f t="shared" si="25"/>
        <v>29.733784673730195</v>
      </c>
      <c r="K316" s="13">
        <f t="shared" si="25"/>
        <v>2.0410668809958041</v>
      </c>
      <c r="L316" s="13">
        <f t="shared" si="22"/>
        <v>544.77106317792686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</row>
    <row r="317" spans="1:38" x14ac:dyDescent="0.3">
      <c r="A317" s="6"/>
      <c r="B317" s="3"/>
      <c r="C317" s="10">
        <v>2002.284932</v>
      </c>
      <c r="D317" s="10">
        <v>369.65</v>
      </c>
      <c r="E317" s="4">
        <f t="shared" si="21"/>
        <v>2061</v>
      </c>
      <c r="F317" s="5">
        <f>F316*SUM(econhigh!Z107:AB107)/SUM(econhigh!Z106:AB106)</f>
        <v>17676.668827381931</v>
      </c>
      <c r="G317" s="13">
        <f t="shared" si="25"/>
        <v>62.418545805315681</v>
      </c>
      <c r="H317" s="13">
        <f t="shared" si="25"/>
        <v>85.487482376874681</v>
      </c>
      <c r="I317" s="13">
        <f t="shared" si="25"/>
        <v>93.962753866450115</v>
      </c>
      <c r="J317" s="13">
        <f t="shared" si="25"/>
        <v>30.091508089407917</v>
      </c>
      <c r="K317" s="13">
        <f t="shared" si="25"/>
        <v>2.060498064001604</v>
      </c>
      <c r="L317" s="13">
        <f t="shared" si="22"/>
        <v>549.02078820204997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</row>
    <row r="318" spans="1:38" x14ac:dyDescent="0.3">
      <c r="A318" s="6"/>
      <c r="B318" s="3"/>
      <c r="C318" s="10">
        <v>2002.367123</v>
      </c>
      <c r="D318" s="10">
        <v>369.90699999999998</v>
      </c>
      <c r="E318" s="4">
        <f t="shared" si="21"/>
        <v>2062</v>
      </c>
      <c r="F318" s="5">
        <f>F317*SUM(econhigh!Z108:AB108)/SUM(econhigh!Z107:AB107)</f>
        <v>17831.029778240572</v>
      </c>
      <c r="G318" s="13">
        <f t="shared" si="25"/>
        <v>63.497403527174669</v>
      </c>
      <c r="H318" s="13">
        <f t="shared" si="25"/>
        <v>86.912084867379377</v>
      </c>
      <c r="I318" s="13">
        <f t="shared" si="25"/>
        <v>95.357177689356931</v>
      </c>
      <c r="J318" s="13">
        <f t="shared" si="25"/>
        <v>30.447201223784813</v>
      </c>
      <c r="K318" s="13">
        <f t="shared" si="25"/>
        <v>2.0796458053716438</v>
      </c>
      <c r="L318" s="13">
        <f t="shared" si="22"/>
        <v>553.29351311306743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</row>
    <row r="319" spans="1:38" x14ac:dyDescent="0.3">
      <c r="A319" s="6"/>
      <c r="B319" s="3"/>
      <c r="C319" s="10">
        <v>2002.452055</v>
      </c>
      <c r="D319" s="10">
        <v>370.37400000000002</v>
      </c>
      <c r="E319" s="4">
        <f t="shared" si="21"/>
        <v>2063</v>
      </c>
      <c r="F319" s="5">
        <f>F318*SUM(econhigh!Z109:AB109)/SUM(econhigh!Z108:AB108)</f>
        <v>17982.912292311561</v>
      </c>
      <c r="G319" s="13">
        <f t="shared" si="25"/>
        <v>64.585682339931139</v>
      </c>
      <c r="H319" s="13">
        <f t="shared" si="25"/>
        <v>88.347262219833993</v>
      </c>
      <c r="I319" s="13">
        <f t="shared" si="25"/>
        <v>96.756075074482013</v>
      </c>
      <c r="J319" s="13">
        <f t="shared" si="25"/>
        <v>30.800692210137495</v>
      </c>
      <c r="K319" s="13">
        <f t="shared" si="25"/>
        <v>2.0985064905748794</v>
      </c>
      <c r="L319" s="13">
        <f t="shared" si="22"/>
        <v>557.58821833495949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</row>
    <row r="320" spans="1:38" x14ac:dyDescent="0.3">
      <c r="A320" s="6"/>
      <c r="B320" s="3"/>
      <c r="C320" s="10">
        <v>2002.5342470000001</v>
      </c>
      <c r="D320" s="10">
        <v>370.93799999999999</v>
      </c>
      <c r="E320" s="4">
        <f t="shared" si="21"/>
        <v>2064</v>
      </c>
      <c r="F320" s="5">
        <f>F319*SUM(econhigh!Z110:AB110)/SUM(econhigh!Z109:AB109)</f>
        <v>18132.292130204998</v>
      </c>
      <c r="G320" s="13">
        <f t="shared" si="25"/>
        <v>65.683230977490055</v>
      </c>
      <c r="H320" s="13">
        <f t="shared" si="25"/>
        <v>89.792752625407829</v>
      </c>
      <c r="I320" s="13">
        <f t="shared" si="25"/>
        <v>98.15901362760718</v>
      </c>
      <c r="J320" s="13">
        <f t="shared" si="25"/>
        <v>31.151815953922778</v>
      </c>
      <c r="K320" s="13">
        <f t="shared" si="25"/>
        <v>2.1170767088772569</v>
      </c>
      <c r="L320" s="13">
        <f t="shared" si="22"/>
        <v>561.90388989330518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</row>
    <row r="321" spans="1:38" x14ac:dyDescent="0.3">
      <c r="A321" s="6"/>
      <c r="B321" s="3"/>
      <c r="C321" s="10">
        <v>2002.6191779999999</v>
      </c>
      <c r="D321" s="10">
        <v>371.43299999999999</v>
      </c>
      <c r="E321" s="4">
        <f t="shared" si="21"/>
        <v>2065</v>
      </c>
      <c r="F321" s="5">
        <f>F320*SUM(econhigh!Z111:AB111)/SUM(econhigh!Z110:AB110)</f>
        <v>18279.14676355277</v>
      </c>
      <c r="G321" s="13">
        <f t="shared" si="25"/>
        <v>66.789896694357026</v>
      </c>
      <c r="H321" s="13">
        <f t="shared" si="25"/>
        <v>91.248292719515106</v>
      </c>
      <c r="I321" s="13">
        <f t="shared" si="25"/>
        <v>99.565563116777284</v>
      </c>
      <c r="J321" s="13">
        <f t="shared" si="25"/>
        <v>31.500413946930873</v>
      </c>
      <c r="K321" s="13">
        <f t="shared" si="25"/>
        <v>2.1353532535644746</v>
      </c>
      <c r="L321" s="13">
        <f t="shared" si="22"/>
        <v>566.23951973114481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</row>
    <row r="322" spans="1:38" x14ac:dyDescent="0.3">
      <c r="A322" s="6"/>
      <c r="B322" s="3"/>
      <c r="C322" s="10">
        <v>2002.7041099999999</v>
      </c>
      <c r="D322" s="10">
        <v>371.77300000000002</v>
      </c>
      <c r="E322" s="4">
        <f t="shared" si="21"/>
        <v>2066</v>
      </c>
      <c r="F322" s="5">
        <f>F321*SUM(econhigh!Z112:AB112)/SUM(econhigh!Z111:AB111)</f>
        <v>18423.455371588807</v>
      </c>
      <c r="G322" s="13">
        <f t="shared" si="25"/>
        <v>67.905525370066826</v>
      </c>
      <c r="H322" s="13">
        <f t="shared" si="25"/>
        <v>92.713617746754139</v>
      </c>
      <c r="I322" s="13">
        <f t="shared" si="25"/>
        <v>100.9752957003319</v>
      </c>
      <c r="J322" s="13">
        <f t="shared" si="25"/>
        <v>31.846334091853038</v>
      </c>
      <c r="K322" s="13">
        <f t="shared" si="25"/>
        <v>2.1533331219961278</v>
      </c>
      <c r="L322" s="13">
        <f t="shared" si="22"/>
        <v>570.59410603100196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</row>
    <row r="323" spans="1:38" x14ac:dyDescent="0.3">
      <c r="A323" s="6"/>
      <c r="B323" s="3"/>
      <c r="C323" s="10">
        <v>2002.7863010000001</v>
      </c>
      <c r="D323" s="10">
        <v>371.899</v>
      </c>
      <c r="E323" s="4">
        <f t="shared" si="21"/>
        <v>2067</v>
      </c>
      <c r="F323" s="5">
        <f>F322*SUM(econhigh!Z113:AB113)/SUM(econhigh!Z112:AB112)</f>
        <v>18565.198836005158</v>
      </c>
      <c r="G323" s="13">
        <f t="shared" si="25"/>
        <v>69.029961613403231</v>
      </c>
      <c r="H323" s="13">
        <f t="shared" si="25"/>
        <v>94.188461725071775</v>
      </c>
      <c r="I323" s="13">
        <f t="shared" si="25"/>
        <v>102.38778615136243</v>
      </c>
      <c r="J323" s="13">
        <f t="shared" si="25"/>
        <v>32.189430536469708</v>
      </c>
      <c r="K323" s="13">
        <f t="shared" si="25"/>
        <v>2.1710135154779961</v>
      </c>
      <c r="L323" s="13">
        <f t="shared" si="22"/>
        <v>574.96665354178526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</row>
    <row r="324" spans="1:38" x14ac:dyDescent="0.3">
      <c r="A324" s="6"/>
      <c r="B324" s="3"/>
      <c r="C324" s="10">
        <v>2002.8712330000001</v>
      </c>
      <c r="D324" s="10">
        <v>371.79</v>
      </c>
      <c r="E324" s="4">
        <f t="shared" si="21"/>
        <v>2068</v>
      </c>
      <c r="F324" s="5">
        <f>F323*SUM(econhigh!Z114:AB114)/SUM(econhigh!Z113:AB113)</f>
        <v>18704.35973406431</v>
      </c>
      <c r="G324" s="13">
        <f t="shared" si="25"/>
        <v>70.163048866304948</v>
      </c>
      <c r="H324" s="13">
        <f t="shared" si="25"/>
        <v>95.672557608993131</v>
      </c>
      <c r="I324" s="13">
        <f t="shared" si="25"/>
        <v>103.80261207838372</v>
      </c>
      <c r="J324" s="13">
        <f t="shared" si="25"/>
        <v>32.529563516707235</v>
      </c>
      <c r="K324" s="13">
        <f t="shared" si="25"/>
        <v>2.1883918389430841</v>
      </c>
      <c r="L324" s="13">
        <f t="shared" si="22"/>
        <v>579.35617390933203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</row>
    <row r="325" spans="1:38" x14ac:dyDescent="0.3">
      <c r="A325" s="6"/>
      <c r="B325" s="3"/>
      <c r="C325" s="10">
        <v>2002.9534249999999</v>
      </c>
      <c r="D325" s="10">
        <v>371.601</v>
      </c>
      <c r="E325" s="4">
        <f t="shared" si="21"/>
        <v>2069</v>
      </c>
      <c r="F325" s="5">
        <f>F324*SUM(econhigh!Z115:AB115)/SUM(econhigh!Z114:AB114)</f>
        <v>18840.922329957724</v>
      </c>
      <c r="G325" s="13">
        <f t="shared" si="25"/>
        <v>71.304629507351123</v>
      </c>
      <c r="H325" s="13">
        <f t="shared" si="25"/>
        <v>97.165637451755643</v>
      </c>
      <c r="I325" s="13">
        <f t="shared" si="25"/>
        <v>105.21935414200877</v>
      </c>
      <c r="J325" s="13">
        <f t="shared" si="25"/>
        <v>32.866599207851863</v>
      </c>
      <c r="K325" s="13">
        <f t="shared" si="25"/>
        <v>2.2054657004347984</v>
      </c>
      <c r="L325" s="13">
        <f t="shared" si="22"/>
        <v>583.76168600940218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</row>
    <row r="326" spans="1:38" x14ac:dyDescent="0.3">
      <c r="A326" s="6"/>
      <c r="B326" s="3"/>
      <c r="C326" s="10">
        <v>2003.038356</v>
      </c>
      <c r="D326" s="10">
        <v>371.56799999999998</v>
      </c>
      <c r="E326" s="4">
        <f t="shared" si="21"/>
        <v>2070</v>
      </c>
      <c r="F326" s="5">
        <f>F325*SUM(econhigh!Z116:AB116)/SUM(econhigh!Z115:AB115)</f>
        <v>18974.872564409579</v>
      </c>
      <c r="G326" s="13">
        <f t="shared" si="25"/>
        <v>72.454544954719438</v>
      </c>
      <c r="H326" s="13">
        <f t="shared" si="25"/>
        <v>98.667432566185568</v>
      </c>
      <c r="I326" s="13">
        <f t="shared" si="25"/>
        <v>106.637596267417</v>
      </c>
      <c r="J326" s="13">
        <f t="shared" si="25"/>
        <v>33.200409583249105</v>
      </c>
      <c r="K326" s="13">
        <f t="shared" si="25"/>
        <v>2.222232910387774</v>
      </c>
      <c r="L326" s="13">
        <f t="shared" si="22"/>
        <v>588.18221628195886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</row>
    <row r="327" spans="1:38" x14ac:dyDescent="0.3">
      <c r="A327" s="6"/>
      <c r="B327" s="3"/>
      <c r="C327" s="10">
        <v>2003.123288</v>
      </c>
      <c r="D327" s="10">
        <v>371.654</v>
      </c>
      <c r="E327" s="4">
        <f t="shared" si="21"/>
        <v>2071</v>
      </c>
      <c r="F327" s="5">
        <f>F326*SUM(econhigh!Z117:AB117)/SUM(econhigh!Z116:AB116)</f>
        <v>19106.198042532782</v>
      </c>
      <c r="G327" s="13">
        <f t="shared" ref="G327:K342" si="26">G326*(1-G$5)+G$4*$F326*$L$4/1000</f>
        <v>73.612635768509691</v>
      </c>
      <c r="H327" s="13">
        <f t="shared" si="26"/>
        <v>100.17767368415583</v>
      </c>
      <c r="I327" s="13">
        <f t="shared" si="26"/>
        <v>108.05692585240865</v>
      </c>
      <c r="J327" s="13">
        <f t="shared" si="26"/>
        <v>33.530872279855018</v>
      </c>
      <c r="K327" s="13">
        <f t="shared" si="26"/>
        <v>2.2386914807035883</v>
      </c>
      <c r="L327" s="13">
        <f t="shared" si="22"/>
        <v>592.61679906563279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</row>
    <row r="328" spans="1:38" x14ac:dyDescent="0.3">
      <c r="A328" s="6"/>
      <c r="B328" s="3"/>
      <c r="C328" s="10">
        <v>2003.2</v>
      </c>
      <c r="D328" s="10">
        <v>371.85500000000002</v>
      </c>
      <c r="E328" s="4">
        <f t="shared" si="21"/>
        <v>2072</v>
      </c>
      <c r="F328" s="5">
        <f>F327*SUM(econhigh!Z118:AB118)/SUM(econhigh!Z117:AB117)</f>
        <v>19234.888019952668</v>
      </c>
      <c r="G328" s="13">
        <f t="shared" si="26"/>
        <v>74.778741752326241</v>
      </c>
      <c r="H328" s="13">
        <f t="shared" si="26"/>
        <v>101.69609111446488</v>
      </c>
      <c r="I328" s="13">
        <f t="shared" si="26"/>
        <v>109.47693397084215</v>
      </c>
      <c r="J328" s="13">
        <f t="shared" si="26"/>
        <v>33.857870470042705</v>
      </c>
      <c r="K328" s="13">
        <f t="shared" si="26"/>
        <v>2.2548396236200112</v>
      </c>
      <c r="L328" s="13">
        <f t="shared" si="22"/>
        <v>597.06447693129599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</row>
    <row r="329" spans="1:38" x14ac:dyDescent="0.3">
      <c r="A329" s="6"/>
      <c r="B329" s="3"/>
      <c r="C329" s="10">
        <v>2003.284932</v>
      </c>
      <c r="D329" s="10">
        <v>372.13099999999997</v>
      </c>
      <c r="E329" s="4">
        <f t="shared" si="21"/>
        <v>2073</v>
      </c>
      <c r="F329" s="5">
        <f>F328*SUM(econhigh!Z119:AB119)/SUM(econhigh!Z118:AB118)</f>
        <v>19360.933387220997</v>
      </c>
      <c r="G329" s="13">
        <f t="shared" si="26"/>
        <v>75.952702054013486</v>
      </c>
      <c r="H329" s="13">
        <f t="shared" si="26"/>
        <v>103.22241489897822</v>
      </c>
      <c r="I329" s="13">
        <f t="shared" si="26"/>
        <v>110.8972155712561</v>
      </c>
      <c r="J329" s="13">
        <f t="shared" si="26"/>
        <v>34.181292739103476</v>
      </c>
      <c r="K329" s="13">
        <f t="shared" si="26"/>
        <v>2.2706757503737021</v>
      </c>
      <c r="L329" s="13">
        <f t="shared" si="22"/>
        <v>601.52430101372488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</row>
    <row r="330" spans="1:38" x14ac:dyDescent="0.3">
      <c r="A330" s="6"/>
      <c r="B330" s="3"/>
      <c r="C330" s="10">
        <v>2003.367123</v>
      </c>
      <c r="D330" s="10">
        <v>372.42500000000001</v>
      </c>
      <c r="E330" s="4">
        <f t="shared" ref="E330:E393" si="27">1+E329</f>
        <v>2074</v>
      </c>
      <c r="F330" s="5">
        <f>F329*SUM(econhigh!Z120:AB120)/SUM(econhigh!Z119:AB119)</f>
        <v>19484.326652549582</v>
      </c>
      <c r="G330" s="13">
        <f t="shared" si="26"/>
        <v>77.134355265440121</v>
      </c>
      <c r="H330" s="13">
        <f t="shared" si="26"/>
        <v>104.756374966877</v>
      </c>
      <c r="I330" s="13">
        <f t="shared" si="26"/>
        <v>112.31736967048366</v>
      </c>
      <c r="J330" s="13">
        <f t="shared" si="26"/>
        <v>34.501032967916601</v>
      </c>
      <c r="K330" s="13">
        <f t="shared" si="26"/>
        <v>2.2861984696573585</v>
      </c>
      <c r="L330" s="13">
        <f t="shared" ref="L330:L393" si="28">SUM(G330:K330,L$5)</f>
        <v>605.99533134037472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</row>
    <row r="331" spans="1:38" x14ac:dyDescent="0.3">
      <c r="A331" s="6"/>
      <c r="B331" s="3"/>
      <c r="C331" s="10">
        <v>2003.452055</v>
      </c>
      <c r="D331" s="10">
        <v>372.77100000000002</v>
      </c>
      <c r="E331" s="4">
        <f t="shared" si="27"/>
        <v>2075</v>
      </c>
      <c r="F331" s="5">
        <f>F330*SUM(econhigh!Z121:AB121)/SUM(econhigh!Z120:AB120)</f>
        <v>19605.061922899811</v>
      </c>
      <c r="G331" s="13">
        <f t="shared" si="26"/>
        <v>78.323539521229534</v>
      </c>
      <c r="H331" s="13">
        <f t="shared" si="26"/>
        <v>106.29770128686103</v>
      </c>
      <c r="I331" s="13">
        <f t="shared" si="26"/>
        <v>113.7369995420742</v>
      </c>
      <c r="J331" s="13">
        <f t="shared" si="26"/>
        <v>34.816990220295239</v>
      </c>
      <c r="K331" s="13">
        <f t="shared" si="26"/>
        <v>2.3014065858732993</v>
      </c>
      <c r="L331" s="13">
        <f t="shared" si="28"/>
        <v>610.47663715633325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</row>
    <row r="332" spans="1:38" x14ac:dyDescent="0.3">
      <c r="A332" s="6"/>
      <c r="B332" s="3"/>
      <c r="C332" s="10">
        <v>2003.5342470000001</v>
      </c>
      <c r="D332" s="10">
        <v>373.22399999999999</v>
      </c>
      <c r="E332" s="4">
        <f t="shared" si="27"/>
        <v>2076</v>
      </c>
      <c r="F332" s="5">
        <f>F331*SUM(econhigh!Z122:AB122)/SUM(econhigh!Z121:AB121)</f>
        <v>19723.134883469593</v>
      </c>
      <c r="G332" s="13">
        <f t="shared" si="26"/>
        <v>79.520092596336099</v>
      </c>
      <c r="H332" s="13">
        <f t="shared" si="26"/>
        <v>107.84612401715727</v>
      </c>
      <c r="I332" s="13">
        <f t="shared" si="26"/>
        <v>115.15571289934469</v>
      </c>
      <c r="J332" s="13">
        <f t="shared" si="26"/>
        <v>35.129068634548368</v>
      </c>
      <c r="K332" s="13">
        <f t="shared" si="26"/>
        <v>2.3162990971863944</v>
      </c>
      <c r="L332" s="13">
        <f t="shared" si="28"/>
        <v>614.96729724457282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</row>
    <row r="333" spans="1:38" x14ac:dyDescent="0.3">
      <c r="A333" s="6"/>
      <c r="B333" s="3"/>
      <c r="C333" s="10">
        <v>2003.6191779999999</v>
      </c>
      <c r="D333" s="10">
        <v>373.76499999999999</v>
      </c>
      <c r="E333" s="4">
        <f t="shared" si="27"/>
        <v>2077</v>
      </c>
      <c r="F333" s="5">
        <f>F332*SUM(econhigh!Z123:AB123)/SUM(econhigh!Z122:AB122)</f>
        <v>19838.542775625188</v>
      </c>
      <c r="G333" s="13">
        <f t="shared" si="26"/>
        <v>80.723852002369455</v>
      </c>
      <c r="H333" s="13">
        <f t="shared" si="26"/>
        <v>109.40137365318976</v>
      </c>
      <c r="I333" s="13">
        <f t="shared" si="26"/>
        <v>116.57312207289242</v>
      </c>
      <c r="J333" s="13">
        <f t="shared" si="26"/>
        <v>35.437177318829832</v>
      </c>
      <c r="K333" s="13">
        <f t="shared" si="26"/>
        <v>2.3308751933800531</v>
      </c>
      <c r="L333" s="13">
        <f t="shared" si="28"/>
        <v>619.46640024066153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</row>
    <row r="334" spans="1:38" x14ac:dyDescent="0.3">
      <c r="A334" s="6"/>
      <c r="B334" s="3"/>
      <c r="C334" s="10">
        <v>2003.7041099999999</v>
      </c>
      <c r="D334" s="10">
        <v>374.06299999999999</v>
      </c>
      <c r="E334" s="4">
        <f t="shared" si="27"/>
        <v>2078</v>
      </c>
      <c r="F334" s="5">
        <f>F333*SUM(econhigh!Z124:AB124)/SUM(econhigh!Z123:AB123)</f>
        <v>19951.284373329792</v>
      </c>
      <c r="G334" s="13">
        <f t="shared" si="26"/>
        <v>81.934655082571936</v>
      </c>
      <c r="H334" s="13">
        <f t="shared" si="26"/>
        <v>110.96318117277109</v>
      </c>
      <c r="I334" s="13">
        <f t="shared" si="26"/>
        <v>117.98884418240951</v>
      </c>
      <c r="J334" s="13">
        <f t="shared" si="26"/>
        <v>35.741230249875592</v>
      </c>
      <c r="K334" s="13">
        <f t="shared" si="26"/>
        <v>2.3451342535197512</v>
      </c>
      <c r="L334" s="13">
        <f t="shared" si="28"/>
        <v>623.9730449411478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</row>
    <row r="335" spans="1:38" x14ac:dyDescent="0.3">
      <c r="A335" s="6"/>
      <c r="B335" s="3"/>
      <c r="C335" s="10">
        <v>2003.7863010000001</v>
      </c>
      <c r="D335" s="10">
        <v>373.98099999999999</v>
      </c>
      <c r="E335" s="4">
        <f t="shared" si="27"/>
        <v>2079</v>
      </c>
      <c r="F335" s="5">
        <f>F334*SUM(econhigh!Z125:AB125)/SUM(econhigh!Z124:AB124)</f>
        <v>20061.359958125617</v>
      </c>
      <c r="G335" s="13">
        <f t="shared" si="26"/>
        <v>83.152339105357328</v>
      </c>
      <c r="H335" s="13">
        <f t="shared" si="26"/>
        <v>112.53127817868102</v>
      </c>
      <c r="I335" s="13">
        <f t="shared" si="26"/>
        <v>119.40250130265007</v>
      </c>
      <c r="J335" s="13">
        <f t="shared" si="26"/>
        <v>36.041146174759206</v>
      </c>
      <c r="K335" s="13">
        <f t="shared" si="26"/>
        <v>2.3590758434292489</v>
      </c>
      <c r="L335" s="13">
        <f t="shared" si="28"/>
        <v>628.48634060487689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</row>
    <row r="336" spans="1:38" x14ac:dyDescent="0.3">
      <c r="A336" s="6"/>
      <c r="B336" s="3"/>
      <c r="C336" s="10">
        <v>2003.8712330000001</v>
      </c>
      <c r="D336" s="10">
        <v>373.76900000000001</v>
      </c>
      <c r="E336" s="4">
        <f t="shared" si="27"/>
        <v>2080</v>
      </c>
      <c r="F336" s="5">
        <f>F335*SUM(econhigh!Z126:AB126)/SUM(econhigh!Z125:AB125)</f>
        <v>20168.771292729623</v>
      </c>
      <c r="G336" s="13">
        <f t="shared" si="26"/>
        <v>84.376741356322739</v>
      </c>
      <c r="H336" s="13">
        <f t="shared" si="26"/>
        <v>114.10539703850402</v>
      </c>
      <c r="I336" s="13">
        <f t="shared" si="26"/>
        <v>120.81372062341104</v>
      </c>
      <c r="J336" s="13">
        <f t="shared" si="26"/>
        <v>36.336848515323339</v>
      </c>
      <c r="K336" s="13">
        <f t="shared" si="26"/>
        <v>2.3726997129852898</v>
      </c>
      <c r="L336" s="13">
        <f t="shared" si="28"/>
        <v>633.0054072465465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</row>
    <row r="337" spans="1:38" x14ac:dyDescent="0.3">
      <c r="A337" s="6"/>
      <c r="B337" s="3"/>
      <c r="C337" s="10">
        <v>2003.9534249999999</v>
      </c>
      <c r="D337" s="10">
        <v>373.58800000000002</v>
      </c>
      <c r="E337" s="4">
        <f t="shared" si="27"/>
        <v>2081</v>
      </c>
      <c r="F337" s="5">
        <f>F336*SUM(econhigh!Z127:AB127)/SUM(econhigh!Z126:AB126)</f>
        <v>20273.521593307174</v>
      </c>
      <c r="G337" s="13">
        <f t="shared" si="26"/>
        <v>85.607699228648954</v>
      </c>
      <c r="H337" s="13">
        <f t="shared" si="26"/>
        <v>115.68527102160269</v>
      </c>
      <c r="I337" s="13">
        <f t="shared" si="26"/>
        <v>122.22213460339889</v>
      </c>
      <c r="J337" s="13">
        <f t="shared" si="26"/>
        <v>36.628265274971689</v>
      </c>
      <c r="K337" s="13">
        <f t="shared" si="26"/>
        <v>2.3860057932371141</v>
      </c>
      <c r="L337" s="13">
        <f t="shared" si="28"/>
        <v>637.52937592185936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</row>
    <row r="338" spans="1:38" x14ac:dyDescent="0.3">
      <c r="A338" s="6"/>
      <c r="B338" s="3"/>
      <c r="C338" s="10">
        <v>2004.0382509999999</v>
      </c>
      <c r="D338" s="10">
        <v>373.553</v>
      </c>
      <c r="E338" s="4">
        <f t="shared" si="27"/>
        <v>2082</v>
      </c>
      <c r="F338" s="5">
        <f>F337*SUM(econhigh!Z128:AB128)/SUM(econhigh!Z127:AB127)</f>
        <v>20375.615500489967</v>
      </c>
      <c r="G338" s="13">
        <f t="shared" si="26"/>
        <v>86.845050311808549</v>
      </c>
      <c r="H338" s="13">
        <f t="shared" si="26"/>
        <v>117.27063443311091</v>
      </c>
      <c r="I338" s="13">
        <f t="shared" si="26"/>
        <v>123.62738111786541</v>
      </c>
      <c r="J338" s="13">
        <f t="shared" si="26"/>
        <v>36.91532894753135</v>
      </c>
      <c r="K338" s="13">
        <f t="shared" si="26"/>
        <v>2.3989941933576513</v>
      </c>
      <c r="L338" s="13">
        <f t="shared" si="28"/>
        <v>642.05738900367385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</row>
    <row r="339" spans="1:38" x14ac:dyDescent="0.3">
      <c r="A339" s="6"/>
      <c r="B339" s="3"/>
      <c r="C339" s="10">
        <v>2004.1229510000001</v>
      </c>
      <c r="D339" s="10">
        <v>373.69400000000002</v>
      </c>
      <c r="E339" s="4">
        <f t="shared" si="27"/>
        <v>2083</v>
      </c>
      <c r="F339" s="5">
        <f>F338*SUM(econhigh!Z129:AB129)/SUM(econhigh!Z128:AB128)</f>
        <v>20475.059049208314</v>
      </c>
      <c r="G339" s="13">
        <f t="shared" si="26"/>
        <v>88.088632478505119</v>
      </c>
      <c r="H339" s="13">
        <f t="shared" si="26"/>
        <v>118.86122274483716</v>
      </c>
      <c r="I339" s="13">
        <f t="shared" si="26"/>
        <v>125.02910359990794</v>
      </c>
      <c r="J339" s="13">
        <f t="shared" si="26"/>
        <v>37.197976427919933</v>
      </c>
      <c r="K339" s="13">
        <f t="shared" si="26"/>
        <v>2.4116651974336629</v>
      </c>
      <c r="L339" s="13">
        <f t="shared" si="28"/>
        <v>646.58860044860376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</row>
    <row r="340" spans="1:38" x14ac:dyDescent="0.3">
      <c r="A340" s="6"/>
      <c r="B340" s="3"/>
      <c r="C340" s="10">
        <v>2004.202186</v>
      </c>
      <c r="D340" s="10">
        <v>373.77800000000002</v>
      </c>
      <c r="E340" s="4">
        <f t="shared" si="27"/>
        <v>2084</v>
      </c>
      <c r="F340" s="5">
        <f>F339*SUM(econhigh!Z130:AB130)/SUM(econhigh!Z129:AB129)</f>
        <v>20571.859637408979</v>
      </c>
      <c r="G340" s="13">
        <f t="shared" si="26"/>
        <v>89.338283969771354</v>
      </c>
      <c r="H340" s="13">
        <f t="shared" si="26"/>
        <v>120.45677272297499</v>
      </c>
      <c r="I340" s="13">
        <f t="shared" si="26"/>
        <v>126.42695117534059</v>
      </c>
      <c r="J340" s="13">
        <f t="shared" si="26"/>
        <v>37.476148924375153</v>
      </c>
      <c r="K340" s="13">
        <f t="shared" si="26"/>
        <v>2.4240192611025417</v>
      </c>
      <c r="L340" s="13">
        <f t="shared" si="28"/>
        <v>651.12217605356466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</row>
    <row r="341" spans="1:38" x14ac:dyDescent="0.3">
      <c r="A341" s="6"/>
      <c r="B341" s="3"/>
      <c r="C341" s="10">
        <v>2004.286885</v>
      </c>
      <c r="D341" s="10">
        <v>373.904</v>
      </c>
      <c r="E341" s="4">
        <f t="shared" si="27"/>
        <v>2085</v>
      </c>
      <c r="F341" s="5">
        <f>F340*SUM(econhigh!Z131:AB131)/SUM(econhigh!Z130:AB130)</f>
        <v>20666.025993731982</v>
      </c>
      <c r="G341" s="13">
        <f t="shared" si="26"/>
        <v>90.593843478157822</v>
      </c>
      <c r="H341" s="13">
        <f t="shared" si="26"/>
        <v>122.05702255252494</v>
      </c>
      <c r="I341" s="13">
        <f t="shared" si="26"/>
        <v>127.8205787910555</v>
      </c>
      <c r="J341" s="13">
        <f t="shared" si="26"/>
        <v>37.749791872026904</v>
      </c>
      <c r="K341" s="13">
        <f t="shared" si="26"/>
        <v>2.4360570080437807</v>
      </c>
      <c r="L341" s="13">
        <f t="shared" si="28"/>
        <v>655.65729370180895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</row>
    <row r="342" spans="1:38" x14ac:dyDescent="0.3">
      <c r="A342" s="6"/>
      <c r="B342" s="3"/>
      <c r="C342" s="10">
        <v>2004.3688520000001</v>
      </c>
      <c r="D342" s="10">
        <v>374.30099999999999</v>
      </c>
      <c r="E342" s="4">
        <f t="shared" si="27"/>
        <v>2086</v>
      </c>
      <c r="F342" s="5">
        <f>F341*SUM(econhigh!Z132:AB132)/SUM(econhigh!Z131:AB131)</f>
        <v>20757.568144221364</v>
      </c>
      <c r="G342" s="13">
        <f t="shared" si="26"/>
        <v>91.855150228948972</v>
      </c>
      <c r="H342" s="13">
        <f t="shared" si="26"/>
        <v>123.66171195833904</v>
      </c>
      <c r="I342" s="13">
        <f t="shared" si="26"/>
        <v>129.20964733680512</v>
      </c>
      <c r="J342" s="13">
        <f t="shared" si="26"/>
        <v>38.018854847612815</v>
      </c>
      <c r="K342" s="13">
        <f t="shared" si="26"/>
        <v>2.4477792263334197</v>
      </c>
      <c r="L342" s="13">
        <f t="shared" si="28"/>
        <v>660.19314359803934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</row>
    <row r="343" spans="1:38" x14ac:dyDescent="0.3">
      <c r="A343" s="6"/>
      <c r="B343" s="3"/>
      <c r="C343" s="10">
        <v>2004.4535519999999</v>
      </c>
      <c r="D343" s="10">
        <v>374.786</v>
      </c>
      <c r="E343" s="4">
        <f t="shared" si="27"/>
        <v>2087</v>
      </c>
      <c r="F343" s="5">
        <f>F342*SUM(econhigh!Z133:AB133)/SUM(econhigh!Z132:AB132)</f>
        <v>20846.497378145334</v>
      </c>
      <c r="G343" s="13">
        <f t="shared" ref="G343:K358" si="29">G342*(1-G$5)+G$4*$F342*$L$4/1000</f>
        <v>93.122044059347459</v>
      </c>
      <c r="H343" s="13">
        <f t="shared" si="29"/>
        <v>125.27058232270662</v>
      </c>
      <c r="I343" s="13">
        <f t="shared" si="29"/>
        <v>130.59382376034867</v>
      </c>
      <c r="J343" s="13">
        <f t="shared" si="29"/>
        <v>38.283291485158706</v>
      </c>
      <c r="K343" s="13">
        <f t="shared" si="29"/>
        <v>2.4591868646700323</v>
      </c>
      <c r="L343" s="13">
        <f t="shared" si="28"/>
        <v>664.72892849223149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</row>
    <row r="344" spans="1:38" x14ac:dyDescent="0.3">
      <c r="A344" s="6"/>
      <c r="B344" s="3"/>
      <c r="C344" s="10">
        <v>2004.535519</v>
      </c>
      <c r="D344" s="10">
        <v>375.18299999999999</v>
      </c>
      <c r="E344" s="4">
        <f t="shared" si="27"/>
        <v>2088</v>
      </c>
      <c r="F344" s="5">
        <f>F343*SUM(econhigh!Z134:AB134)/SUM(econhigh!Z133:AB133)</f>
        <v>20932.826213002354</v>
      </c>
      <c r="G344" s="13">
        <f t="shared" si="29"/>
        <v>94.394365495572288</v>
      </c>
      <c r="H344" s="13">
        <f t="shared" si="29"/>
        <v>126.88337679940724</v>
      </c>
      <c r="I344" s="13">
        <f t="shared" si="29"/>
        <v>131.97278117591793</v>
      </c>
      <c r="J344" s="13">
        <f t="shared" si="29"/>
        <v>38.543059392464215</v>
      </c>
      <c r="K344" s="13">
        <f t="shared" si="29"/>
        <v>2.4702810284809824</v>
      </c>
      <c r="L344" s="13">
        <f t="shared" si="28"/>
        <v>669.26386389184268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</row>
    <row r="345" spans="1:38" x14ac:dyDescent="0.3">
      <c r="A345" s="6"/>
      <c r="B345" s="3"/>
      <c r="C345" s="10">
        <v>2004.6202189999999</v>
      </c>
      <c r="D345" s="10">
        <v>375.52800000000002</v>
      </c>
      <c r="E345" s="4">
        <f t="shared" si="27"/>
        <v>2089</v>
      </c>
      <c r="F345" s="5">
        <f>F344*SUM(econhigh!Z135:AB135)/SUM(econhigh!Z134:AB134)</f>
        <v>21016.568358789857</v>
      </c>
      <c r="G345" s="13">
        <f t="shared" si="29"/>
        <v>95.671955827821265</v>
      </c>
      <c r="H345" s="13">
        <f t="shared" si="29"/>
        <v>128.49984042416409</v>
      </c>
      <c r="I345" s="13">
        <f t="shared" si="29"/>
        <v>133.34619896596996</v>
      </c>
      <c r="J345" s="13">
        <f t="shared" si="29"/>
        <v>38.798120068252075</v>
      </c>
      <c r="K345" s="13">
        <f t="shared" si="29"/>
        <v>2.4810629759178422</v>
      </c>
      <c r="L345" s="13">
        <f t="shared" si="28"/>
        <v>673.79717826212527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</row>
    <row r="346" spans="1:38" x14ac:dyDescent="0.3">
      <c r="A346" s="6"/>
      <c r="B346" s="3"/>
      <c r="C346" s="10">
        <v>2004.7049179999999</v>
      </c>
      <c r="D346" s="10">
        <v>375.68299999999999</v>
      </c>
      <c r="E346" s="4">
        <f t="shared" si="27"/>
        <v>2090</v>
      </c>
      <c r="F346" s="5">
        <f>F345*SUM(econhigh!Z136:AB136)/SUM(econhigh!Z135:AB135)</f>
        <v>21097.738681612191</v>
      </c>
      <c r="G346" s="13">
        <f t="shared" si="29"/>
        <v>96.954657183052575</v>
      </c>
      <c r="H346" s="13">
        <f t="shared" si="29"/>
        <v>130.11972022143837</v>
      </c>
      <c r="I346" s="13">
        <f t="shared" si="29"/>
        <v>134.71376287620589</v>
      </c>
      <c r="J346" s="13">
        <f t="shared" si="29"/>
        <v>39.048438819856571</v>
      </c>
      <c r="K346" s="13">
        <f t="shared" si="29"/>
        <v>2.491534113749966</v>
      </c>
      <c r="L346" s="13">
        <f t="shared" si="28"/>
        <v>678.32811321430336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</row>
    <row r="347" spans="1:38" x14ac:dyDescent="0.3">
      <c r="A347" s="6"/>
      <c r="B347" s="3"/>
      <c r="C347" s="10">
        <v>2004.786885</v>
      </c>
      <c r="D347" s="10">
        <v>375.697</v>
      </c>
      <c r="E347" s="4">
        <f t="shared" si="27"/>
        <v>2091</v>
      </c>
      <c r="F347" s="5">
        <f>F346*SUM(econhigh!Z137:AB137)/SUM(econhigh!Z136:AB136)</f>
        <v>21176.353166704233</v>
      </c>
      <c r="G347" s="13">
        <f t="shared" si="29"/>
        <v>98.242312595545343</v>
      </c>
      <c r="H347" s="13">
        <f t="shared" si="29"/>
        <v>131.74276530751291</v>
      </c>
      <c r="I347" s="13">
        <f t="shared" si="29"/>
        <v>136.0751651038469</v>
      </c>
      <c r="J347" s="13">
        <f t="shared" si="29"/>
        <v>39.293984681342842</v>
      </c>
      <c r="K347" s="13">
        <f t="shared" si="29"/>
        <v>2.5016959931652698</v>
      </c>
      <c r="L347" s="13">
        <f t="shared" si="28"/>
        <v>682.85592368141329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</row>
    <row r="348" spans="1:38" x14ac:dyDescent="0.3">
      <c r="A348" s="6"/>
      <c r="B348" s="3"/>
      <c r="C348" s="10">
        <v>2004.8715850000001</v>
      </c>
      <c r="D348" s="10">
        <v>375.69900000000001</v>
      </c>
      <c r="E348" s="4">
        <f t="shared" si="27"/>
        <v>2092</v>
      </c>
      <c r="F348" s="5">
        <f>F347*SUM(econhigh!Z138:AB138)/SUM(econhigh!Z137:AB137)</f>
        <v>21252.428880946703</v>
      </c>
      <c r="G348" s="13">
        <f t="shared" si="29"/>
        <v>99.534766075203351</v>
      </c>
      <c r="H348" s="13">
        <f t="shared" si="29"/>
        <v>133.36872698982017</v>
      </c>
      <c r="I348" s="13">
        <f t="shared" si="29"/>
        <v>137.4301043791703</v>
      </c>
      <c r="J348" s="13">
        <f t="shared" si="29"/>
        <v>39.5347303319638</v>
      </c>
      <c r="K348" s="13">
        <f t="shared" si="29"/>
        <v>2.5115503054872943</v>
      </c>
      <c r="L348" s="13">
        <f t="shared" si="28"/>
        <v>687.37987808164496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</row>
    <row r="349" spans="1:38" x14ac:dyDescent="0.3">
      <c r="A349" s="6"/>
      <c r="B349" s="3"/>
      <c r="C349" s="10">
        <v>2004.9535519999999</v>
      </c>
      <c r="D349" s="10">
        <v>375.53800000000001</v>
      </c>
      <c r="E349" s="4">
        <f t="shared" si="27"/>
        <v>2093</v>
      </c>
      <c r="F349" s="5">
        <f>F348*SUM(econhigh!Z139:AB139)/SUM(econhigh!Z138:AB138)</f>
        <v>21325.983934947937</v>
      </c>
      <c r="G349" s="13">
        <f t="shared" si="29"/>
        <v>100.831862673571</v>
      </c>
      <c r="H349" s="13">
        <f t="shared" si="29"/>
        <v>134.99735886247734</v>
      </c>
      <c r="I349" s="13">
        <f t="shared" si="29"/>
        <v>138.77828604031961</v>
      </c>
      <c r="J349" s="13">
        <f t="shared" si="29"/>
        <v>39.770652014875779</v>
      </c>
      <c r="K349" s="13">
        <f t="shared" si="29"/>
        <v>2.5210988778176278</v>
      </c>
      <c r="L349" s="13">
        <f t="shared" si="28"/>
        <v>691.89925846906135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</row>
    <row r="350" spans="1:38" x14ac:dyDescent="0.3">
      <c r="A350" s="6"/>
      <c r="B350" s="3"/>
      <c r="C350" s="10">
        <v>2005.038356</v>
      </c>
      <c r="D350" s="10">
        <v>375.38099999999997</v>
      </c>
      <c r="E350" s="4">
        <f t="shared" si="27"/>
        <v>2094</v>
      </c>
      <c r="F350" s="5">
        <f>F349*SUM(econhigh!Z140:AB140)/SUM(econhigh!Z139:AB139)</f>
        <v>21397.037444766349</v>
      </c>
      <c r="G350" s="13">
        <f t="shared" si="29"/>
        <v>102.13344854753495</v>
      </c>
      <c r="H350" s="13">
        <f t="shared" si="29"/>
        <v>136.62841689799814</v>
      </c>
      <c r="I350" s="13">
        <f t="shared" si="29"/>
        <v>140.11942210141379</v>
      </c>
      <c r="J350" s="13">
        <f t="shared" si="29"/>
        <v>40.001729456047137</v>
      </c>
      <c r="K350" s="13">
        <f t="shared" si="29"/>
        <v>2.5303436686127045</v>
      </c>
      <c r="L350" s="13">
        <f t="shared" si="28"/>
        <v>696.41336067160671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</row>
    <row r="351" spans="1:38" x14ac:dyDescent="0.3">
      <c r="A351" s="6"/>
      <c r="B351" s="3"/>
      <c r="C351" s="10">
        <v>2005.123288</v>
      </c>
      <c r="D351" s="10">
        <v>375.41300000000001</v>
      </c>
      <c r="E351" s="4">
        <f t="shared" si="27"/>
        <v>2095</v>
      </c>
      <c r="F351" s="5">
        <f>F350*SUM(econhigh!Z141:AB141)/SUM(econhigh!Z140:AB140)</f>
        <v>21465.609493346063</v>
      </c>
      <c r="G351" s="13">
        <f t="shared" si="29"/>
        <v>103.43937102068971</v>
      </c>
      <c r="H351" s="13">
        <f t="shared" si="29"/>
        <v>138.26165953515823</v>
      </c>
      <c r="I351" s="13">
        <f t="shared" si="29"/>
        <v>141.45323131399184</v>
      </c>
      <c r="J351" s="13">
        <f t="shared" si="29"/>
        <v>40.227945783306772</v>
      </c>
      <c r="K351" s="13">
        <f t="shared" si="29"/>
        <v>2.5392867632039287</v>
      </c>
      <c r="L351" s="13">
        <f t="shared" si="28"/>
        <v>700.92149441635047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</row>
    <row r="352" spans="1:38" x14ac:dyDescent="0.3">
      <c r="A352" s="6"/>
      <c r="B352" s="3"/>
      <c r="C352" s="10">
        <v>2005.2</v>
      </c>
      <c r="D352" s="10">
        <v>375.43299999999999</v>
      </c>
      <c r="E352" s="4">
        <f t="shared" si="27"/>
        <v>2096</v>
      </c>
      <c r="F352" s="5">
        <f>F351*SUM(econhigh!Z142:AB142)/SUM(econhigh!Z141:AB141)</f>
        <v>21531.721091737349</v>
      </c>
      <c r="G352" s="13">
        <f t="shared" si="29"/>
        <v>104.74947864234933</v>
      </c>
      <c r="H352" s="13">
        <f t="shared" si="29"/>
        <v>139.89684776299794</v>
      </c>
      <c r="I352" s="13">
        <f t="shared" si="29"/>
        <v>142.77943922183863</v>
      </c>
      <c r="J352" s="13">
        <f t="shared" si="29"/>
        <v>40.449287445490725</v>
      </c>
      <c r="K352" s="13">
        <f t="shared" si="29"/>
        <v>2.5479303692699586</v>
      </c>
      <c r="L352" s="13">
        <f t="shared" si="28"/>
        <v>705.4229834419466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</row>
    <row r="353" spans="1:38" x14ac:dyDescent="0.3">
      <c r="A353" s="6"/>
      <c r="B353" s="3"/>
      <c r="C353" s="10">
        <v>2005.284932</v>
      </c>
      <c r="D353" s="10">
        <v>375.55900000000003</v>
      </c>
      <c r="E353" s="4">
        <f t="shared" si="27"/>
        <v>2097</v>
      </c>
      <c r="F353" s="5">
        <f>F352*SUM(econhigh!Z143:AB143)/SUM(econhigh!Z142:AB142)</f>
        <v>21595.394140171076</v>
      </c>
      <c r="G353" s="13">
        <f t="shared" si="29"/>
        <v>106.06362124419246</v>
      </c>
      <c r="H353" s="13">
        <f t="shared" si="29"/>
        <v>141.53374520095235</v>
      </c>
      <c r="I353" s="13">
        <f t="shared" si="29"/>
        <v>144.09777820924924</v>
      </c>
      <c r="J353" s="13">
        <f t="shared" si="29"/>
        <v>40.66574413165614</v>
      </c>
      <c r="K353" s="13">
        <f t="shared" si="29"/>
        <v>2.5562768122698731</v>
      </c>
      <c r="L353" s="13">
        <f t="shared" si="28"/>
        <v>709.91716559832003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</row>
    <row r="354" spans="1:38" x14ac:dyDescent="0.3">
      <c r="A354" s="6"/>
      <c r="B354" s="3"/>
      <c r="C354" s="10">
        <v>2005.367123</v>
      </c>
      <c r="D354" s="10">
        <v>376.17</v>
      </c>
      <c r="E354" s="4">
        <f t="shared" si="27"/>
        <v>2098</v>
      </c>
      <c r="F354" s="5">
        <f>F353*SUM(econhigh!Z144:AB144)/SUM(econhigh!Z143:AB143)</f>
        <v>21656.651389055216</v>
      </c>
      <c r="G354" s="13">
        <f t="shared" si="29"/>
        <v>107.38164999453154</v>
      </c>
      <c r="H354" s="13">
        <f t="shared" si="29"/>
        <v>143.17211817510642</v>
      </c>
      <c r="I354" s="13">
        <f t="shared" si="29"/>
        <v>145.40798754279697</v>
      </c>
      <c r="J354" s="13">
        <f t="shared" si="29"/>
        <v>40.877308690341557</v>
      </c>
      <c r="K354" s="13">
        <f t="shared" si="29"/>
        <v>2.5643285308457537</v>
      </c>
      <c r="L354" s="13">
        <f t="shared" si="28"/>
        <v>714.40339293362229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</row>
    <row r="355" spans="1:38" x14ac:dyDescent="0.3">
      <c r="A355" s="6"/>
      <c r="B355" s="3"/>
      <c r="C355" s="10">
        <v>2005.452055</v>
      </c>
      <c r="D355" s="10">
        <v>376.93</v>
      </c>
      <c r="E355" s="4">
        <f t="shared" si="27"/>
        <v>2099</v>
      </c>
      <c r="F355" s="5">
        <f>F354*SUM(econhigh!Z145:AB145)/SUM(econhigh!Z144:AB144)</f>
        <v>21715.516399959295</v>
      </c>
      <c r="G355" s="13">
        <f t="shared" si="29"/>
        <v>108.70341745020158</v>
      </c>
      <c r="H355" s="13">
        <f t="shared" si="29"/>
        <v>144.81173579057747</v>
      </c>
      <c r="I355" s="13">
        <f t="shared" si="29"/>
        <v>146.70981340668152</v>
      </c>
      <c r="J355" s="13">
        <f t="shared" si="29"/>
        <v>41.083977048861698</v>
      </c>
      <c r="K355" s="13">
        <f t="shared" si="29"/>
        <v>2.5720880722030621</v>
      </c>
      <c r="L355" s="13">
        <f t="shared" si="28"/>
        <v>718.88103176852542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</row>
    <row r="356" spans="1:38" x14ac:dyDescent="0.3">
      <c r="A356" s="3"/>
      <c r="B356" s="3"/>
      <c r="C356" s="10">
        <v>2005.5342470000001</v>
      </c>
      <c r="D356" s="10">
        <v>377.291</v>
      </c>
      <c r="E356" s="4">
        <f t="shared" si="27"/>
        <v>2100</v>
      </c>
      <c r="F356" s="5">
        <f>F355*SUM(econhigh!Z146:AB146)/SUM(econhigh!Z145:AB145)</f>
        <v>21772.013506650488</v>
      </c>
      <c r="G356" s="13">
        <f t="shared" si="29"/>
        <v>110.02877760606765</v>
      </c>
      <c r="H356" s="13">
        <f t="shared" si="29"/>
        <v>146.4523700000355</v>
      </c>
      <c r="I356" s="13">
        <f t="shared" si="29"/>
        <v>148.00300893174085</v>
      </c>
      <c r="J356" s="13">
        <f t="shared" si="29"/>
        <v>41.285748132633415</v>
      </c>
      <c r="K356" s="13">
        <f t="shared" si="29"/>
        <v>2.5795580874769808</v>
      </c>
      <c r="L356" s="13">
        <f t="shared" si="28"/>
        <v>723.34946275795437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</row>
    <row r="357" spans="1:38" x14ac:dyDescent="0.3">
      <c r="A357" s="3"/>
      <c r="B357" s="3"/>
      <c r="C357" s="10">
        <v>2005.6191779999999</v>
      </c>
      <c r="D357" s="10">
        <v>377.58600000000001</v>
      </c>
      <c r="E357" s="4">
        <f t="shared" si="27"/>
        <v>2101</v>
      </c>
      <c r="F357" s="5">
        <f>F356*SUM(econhigh!Z147:AB147)/SUM(econhigh!Z146:AB146)</f>
        <v>21826.167776242793</v>
      </c>
      <c r="G357" s="13">
        <f t="shared" si="29"/>
        <v>111.3575859421543</v>
      </c>
      <c r="H357" s="13">
        <f t="shared" si="29"/>
        <v>148.09379566837629</v>
      </c>
      <c r="I357" s="13">
        <f t="shared" si="29"/>
        <v>149.28733421822005</v>
      </c>
      <c r="J357" s="13">
        <f t="shared" si="29"/>
        <v>41.482623784537083</v>
      </c>
      <c r="K357" s="13">
        <f t="shared" si="29"/>
        <v>2.586741327092664</v>
      </c>
      <c r="L357" s="13">
        <f t="shared" si="28"/>
        <v>727.80808094038036</v>
      </c>
      <c r="M357" s="3"/>
      <c r="N357" s="3"/>
      <c r="O357" s="3"/>
      <c r="P357" s="3"/>
      <c r="Q357" s="3"/>
      <c r="R357" s="3"/>
      <c r="S357" s="3"/>
    </row>
    <row r="358" spans="1:38" x14ac:dyDescent="0.3">
      <c r="A358" s="3"/>
      <c r="B358" s="3"/>
      <c r="C358" s="10">
        <v>2005.7041099999999</v>
      </c>
      <c r="D358" s="10">
        <v>377.863</v>
      </c>
      <c r="E358" s="4">
        <f t="shared" si="27"/>
        <v>2102</v>
      </c>
      <c r="F358" s="5">
        <f>F357*SUM(econhigh!Z148:AB148)/SUM(econhigh!Z147:AB147)</f>
        <v>21878.004970518865</v>
      </c>
      <c r="G358" s="13">
        <f t="shared" si="29"/>
        <v>112.68969946840386</v>
      </c>
      <c r="H358" s="13">
        <f t="shared" si="29"/>
        <v>149.73579063356868</v>
      </c>
      <c r="I358" s="13">
        <f t="shared" si="29"/>
        <v>150.56255635239799</v>
      </c>
      <c r="J358" s="13">
        <f t="shared" si="29"/>
        <v>41.674608684324639</v>
      </c>
      <c r="K358" s="13">
        <f t="shared" si="29"/>
        <v>2.593640636127108</v>
      </c>
      <c r="L358" s="13">
        <f t="shared" si="28"/>
        <v>732.25629577482232</v>
      </c>
      <c r="M358" s="3"/>
      <c r="N358" s="3"/>
      <c r="O358" s="3"/>
      <c r="P358" s="3"/>
      <c r="Q358" s="3"/>
      <c r="R358" s="3"/>
      <c r="S358" s="3"/>
    </row>
    <row r="359" spans="1:38" x14ac:dyDescent="0.3">
      <c r="A359" s="3"/>
      <c r="B359" s="3"/>
      <c r="C359" s="10">
        <v>2005.7863010000001</v>
      </c>
      <c r="D359" s="10">
        <v>377.92700000000002</v>
      </c>
      <c r="E359" s="4">
        <f t="shared" si="27"/>
        <v>2103</v>
      </c>
      <c r="F359" s="5">
        <f>F358*SUM(econhigh!Z149:AB149)/SUM(econhigh!Z148:AB148)</f>
        <v>21927.551507481356</v>
      </c>
      <c r="G359" s="13">
        <f t="shared" ref="G359:K374" si="30">G358*(1-G$5)+G$4*$F358*$L$4/1000</f>
        <v>114.02497676707402</v>
      </c>
      <c r="H359" s="13">
        <f t="shared" si="30"/>
        <v>151.37813576370263</v>
      </c>
      <c r="I359" s="13">
        <f t="shared" si="30"/>
        <v>151.82844941717963</v>
      </c>
      <c r="J359" s="13">
        <f t="shared" si="30"/>
        <v>41.861710268091933</v>
      </c>
      <c r="K359" s="13">
        <f t="shared" si="30"/>
        <v>2.6002589496801041</v>
      </c>
      <c r="L359" s="13">
        <f t="shared" si="28"/>
        <v>736.69353116572825</v>
      </c>
      <c r="M359" s="3"/>
      <c r="N359" s="3"/>
      <c r="O359" s="3"/>
      <c r="P359" s="3"/>
      <c r="Q359" s="3"/>
      <c r="R359" s="3"/>
      <c r="S359" s="3"/>
    </row>
    <row r="360" spans="1:38" x14ac:dyDescent="0.3">
      <c r="A360" s="3"/>
      <c r="B360" s="3"/>
      <c r="C360" s="10">
        <v>2005.8712330000001</v>
      </c>
      <c r="D360" s="10">
        <v>377.875</v>
      </c>
      <c r="E360" s="4">
        <f t="shared" si="27"/>
        <v>2104</v>
      </c>
      <c r="F360" s="5">
        <f>F359*SUM(econhigh!Z150:AB150)/SUM(econhigh!Z149:AB149)</f>
        <v>21974.834423187789</v>
      </c>
      <c r="G360" s="13">
        <f t="shared" si="30"/>
        <v>115.36327803278884</v>
      </c>
      <c r="H360" s="13">
        <f t="shared" si="30"/>
        <v>153.02061501027015</v>
      </c>
      <c r="I360" s="13">
        <f t="shared" si="30"/>
        <v>153.08479449677014</v>
      </c>
      <c r="J360" s="13">
        <f t="shared" si="30"/>
        <v>42.043938647838559</v>
      </c>
      <c r="K360" s="13">
        <f t="shared" si="30"/>
        <v>2.6065992882614792</v>
      </c>
      <c r="L360" s="13">
        <f t="shared" si="28"/>
        <v>741.11922547592917</v>
      </c>
      <c r="M360" s="3"/>
      <c r="N360" s="3"/>
      <c r="O360" s="3"/>
      <c r="P360" s="3"/>
      <c r="Q360" s="3"/>
      <c r="R360" s="3"/>
      <c r="S360" s="3"/>
    </row>
    <row r="361" spans="1:38" x14ac:dyDescent="0.3">
      <c r="A361" s="3"/>
      <c r="B361" s="3"/>
      <c r="C361" s="10">
        <v>2005.9534249999999</v>
      </c>
      <c r="D361" s="10">
        <v>377.76100000000002</v>
      </c>
      <c r="E361" s="4">
        <f t="shared" si="27"/>
        <v>2105</v>
      </c>
      <c r="F361" s="5">
        <f>F360*SUM(econhigh!Z151:AB151)/SUM(econhigh!Z150:AB150)</f>
        <v>22019.881333921654</v>
      </c>
      <c r="G361" s="13">
        <f t="shared" si="30"/>
        <v>116.7044651102604</v>
      </c>
      <c r="H361" s="13">
        <f t="shared" si="30"/>
        <v>154.66301545771611</v>
      </c>
      <c r="I361" s="13">
        <f t="shared" si="30"/>
        <v>154.33137967555245</v>
      </c>
      <c r="J361" s="13">
        <f t="shared" si="30"/>
        <v>42.221306531143547</v>
      </c>
      <c r="K361" s="13">
        <f t="shared" si="30"/>
        <v>2.6126647532015275</v>
      </c>
      <c r="L361" s="13">
        <f t="shared" si="28"/>
        <v>745.53283152787401</v>
      </c>
      <c r="M361" s="3"/>
      <c r="N361" s="3"/>
      <c r="O361" s="3"/>
      <c r="P361" s="3"/>
      <c r="Q361" s="3"/>
      <c r="R361" s="3"/>
      <c r="S361" s="3"/>
    </row>
    <row r="362" spans="1:38" x14ac:dyDescent="0.3">
      <c r="A362" s="3"/>
      <c r="B362" s="3"/>
      <c r="C362" s="10">
        <v>2006.038356</v>
      </c>
      <c r="D362" s="10">
        <v>377.84399999999999</v>
      </c>
      <c r="E362" s="4">
        <f t="shared" si="27"/>
        <v>2106</v>
      </c>
      <c r="F362" s="5">
        <f>F361*SUM(econhigh!Z152:AB152)/SUM(econhigh!Z151:AB151)</f>
        <v>22062.720398748388</v>
      </c>
      <c r="G362" s="13">
        <f t="shared" si="30"/>
        <v>118.04840152970164</v>
      </c>
      <c r="H362" s="13">
        <f t="shared" si="30"/>
        <v>156.30512736930069</v>
      </c>
      <c r="I362" s="13">
        <f t="shared" si="30"/>
        <v>155.56800003129666</v>
      </c>
      <c r="J362" s="13">
        <f t="shared" si="30"/>
        <v>42.393829140989737</v>
      </c>
      <c r="K362" s="13">
        <f t="shared" si="30"/>
        <v>2.6184585220912879</v>
      </c>
      <c r="L362" s="13">
        <f t="shared" si="28"/>
        <v>749.93381659338002</v>
      </c>
      <c r="M362" s="3"/>
      <c r="N362" s="3"/>
      <c r="O362" s="3"/>
      <c r="P362" s="3"/>
      <c r="Q362" s="3"/>
      <c r="R362" s="3"/>
      <c r="S362" s="3"/>
    </row>
    <row r="363" spans="1:38" x14ac:dyDescent="0.3">
      <c r="A363" s="3"/>
      <c r="B363" s="3"/>
      <c r="C363" s="10">
        <v>2006.123288</v>
      </c>
      <c r="D363" s="10">
        <v>377.983</v>
      </c>
      <c r="E363" s="4">
        <f t="shared" si="27"/>
        <v>2107</v>
      </c>
      <c r="F363" s="5">
        <f>F362*SUM(econhigh!Z153:AB153)/SUM(econhigh!Z152:AB152)</f>
        <v>22103.380282503589</v>
      </c>
      <c r="G363" s="13">
        <f t="shared" si="30"/>
        <v>119.39495253995389</v>
      </c>
      <c r="H363" s="13">
        <f t="shared" si="30"/>
        <v>157.94674422931985</v>
      </c>
      <c r="I363" s="13">
        <f t="shared" si="30"/>
        <v>156.79445762283513</v>
      </c>
      <c r="J363" s="13">
        <f t="shared" si="30"/>
        <v>42.561524135773425</v>
      </c>
      <c r="K363" s="13">
        <f t="shared" si="30"/>
        <v>2.6239838442590031</v>
      </c>
      <c r="L363" s="13">
        <f t="shared" si="28"/>
        <v>754.3216623721413</v>
      </c>
      <c r="M363" s="3"/>
      <c r="N363" s="3"/>
      <c r="O363" s="3"/>
      <c r="P363" s="3"/>
      <c r="Q363" s="3"/>
      <c r="R363" s="3"/>
      <c r="S363" s="3"/>
    </row>
    <row r="364" spans="1:38" x14ac:dyDescent="0.3">
      <c r="A364" s="3"/>
      <c r="B364" s="3"/>
      <c r="C364" s="10">
        <v>2006.2</v>
      </c>
      <c r="D364" s="10">
        <v>377.99900000000002</v>
      </c>
      <c r="E364" s="4">
        <f t="shared" si="27"/>
        <v>2108</v>
      </c>
      <c r="F364" s="5">
        <f>F363*SUM(econhigh!Z154:AB154)/SUM(econhigh!Z153:AB153)</f>
        <v>22141.890119257278</v>
      </c>
      <c r="G364" s="13">
        <f t="shared" si="30"/>
        <v>120.74398513935552</v>
      </c>
      <c r="H364" s="13">
        <f t="shared" si="30"/>
        <v>159.58766278173422</v>
      </c>
      <c r="I364" s="13">
        <f t="shared" si="30"/>
        <v>158.01056147234272</v>
      </c>
      <c r="J364" s="13">
        <f t="shared" si="30"/>
        <v>42.724411529539573</v>
      </c>
      <c r="K364" s="13">
        <f t="shared" si="30"/>
        <v>2.629244036288803</v>
      </c>
      <c r="L364" s="13">
        <f t="shared" si="28"/>
        <v>758.6958649592608</v>
      </c>
      <c r="M364" s="3"/>
      <c r="N364" s="3"/>
      <c r="O364" s="3"/>
      <c r="P364" s="3"/>
      <c r="Q364" s="3"/>
      <c r="R364" s="3"/>
      <c r="S364" s="3"/>
    </row>
    <row r="365" spans="1:38" x14ac:dyDescent="0.3">
      <c r="A365" s="3"/>
      <c r="B365" s="3"/>
      <c r="C365" s="10">
        <v>2006.284932</v>
      </c>
      <c r="D365" s="10">
        <v>378.053</v>
      </c>
      <c r="E365" s="4">
        <f t="shared" si="27"/>
        <v>2109</v>
      </c>
      <c r="F365" s="5">
        <f>F364*SUM(econhigh!Z155:AB155)/SUM(econhigh!Z154:AB154)</f>
        <v>22178.279476296186</v>
      </c>
      <c r="G365" s="13">
        <f t="shared" si="30"/>
        <v>122.09536810438061</v>
      </c>
      <c r="H365" s="13">
        <f t="shared" si="30"/>
        <v>161.22768306526137</v>
      </c>
      <c r="I365" s="13">
        <f t="shared" si="30"/>
        <v>159.21612754236571</v>
      </c>
      <c r="J365" s="13">
        <f t="shared" si="30"/>
        <v>42.882513612485468</v>
      </c>
      <c r="K365" s="13">
        <f t="shared" si="30"/>
        <v>2.6342424775873639</v>
      </c>
      <c r="L365" s="13">
        <f t="shared" si="28"/>
        <v>763.05593480208051</v>
      </c>
      <c r="M365" s="3"/>
      <c r="N365" s="3"/>
      <c r="O365" s="3"/>
      <c r="P365" s="3"/>
      <c r="Q365" s="3"/>
      <c r="R365" s="3"/>
      <c r="S365" s="3"/>
    </row>
    <row r="366" spans="1:38" x14ac:dyDescent="0.3">
      <c r="A366" s="3"/>
      <c r="B366" s="3"/>
      <c r="C366" s="10">
        <v>2006.367123</v>
      </c>
      <c r="D366" s="10">
        <v>378.185</v>
      </c>
      <c r="E366" s="4">
        <f t="shared" si="27"/>
        <v>2110</v>
      </c>
      <c r="F366" s="5">
        <f>F365*SUM(econhigh!Z156:AB156)/SUM(econhigh!Z155:AB155)</f>
        <v>22212.578318662563</v>
      </c>
      <c r="G366" s="13">
        <f t="shared" si="30"/>
        <v>123.44897201607944</v>
      </c>
      <c r="H366" s="13">
        <f t="shared" si="30"/>
        <v>162.86660844498934</v>
      </c>
      <c r="I366" s="13">
        <f t="shared" si="30"/>
        <v>160.41097870774814</v>
      </c>
      <c r="J366" s="13">
        <f t="shared" si="30"/>
        <v>43.035854871778312</v>
      </c>
      <c r="K366" s="13">
        <f t="shared" si="30"/>
        <v>2.6389826060039736</v>
      </c>
      <c r="L366" s="13">
        <f t="shared" si="28"/>
        <v>767.40139664659921</v>
      </c>
      <c r="M366" s="3"/>
      <c r="N366" s="3"/>
      <c r="O366" s="3"/>
      <c r="P366" s="3"/>
      <c r="Q366" s="3"/>
      <c r="R366" s="3"/>
      <c r="S366" s="3"/>
    </row>
    <row r="367" spans="1:38" x14ac:dyDescent="0.3">
      <c r="A367" s="3"/>
      <c r="B367" s="3"/>
      <c r="C367" s="10">
        <v>2006.452055</v>
      </c>
      <c r="D367" s="10">
        <v>378.41800000000001</v>
      </c>
      <c r="E367" s="4">
        <f t="shared" si="27"/>
        <v>2111</v>
      </c>
      <c r="F367" s="5">
        <f>F366*SUM(econhigh!Z157:AB157)/SUM(econhigh!Z156:AB156)</f>
        <v>22244.816974286347</v>
      </c>
      <c r="G367" s="13">
        <f t="shared" si="30"/>
        <v>124.80466928435462</v>
      </c>
      <c r="H367" s="13">
        <f t="shared" si="30"/>
        <v>164.50424564057371</v>
      </c>
      <c r="I367" s="13">
        <f t="shared" si="30"/>
        <v>161.59494472260738</v>
      </c>
      <c r="J367" s="13">
        <f t="shared" si="30"/>
        <v>43.184461912734172</v>
      </c>
      <c r="K367" s="13">
        <f t="shared" si="30"/>
        <v>2.6434679135091237</v>
      </c>
      <c r="L367" s="13">
        <f t="shared" si="28"/>
        <v>771.73178947377892</v>
      </c>
      <c r="M367" s="3"/>
      <c r="N367" s="3"/>
      <c r="O367" s="3"/>
      <c r="P367" s="3"/>
      <c r="Q367" s="3"/>
      <c r="R367" s="3"/>
      <c r="S367" s="3"/>
    </row>
    <row r="368" spans="1:38" x14ac:dyDescent="0.3">
      <c r="A368" s="3"/>
      <c r="B368" s="3"/>
      <c r="C368" s="10">
        <v>2006.5342470000001</v>
      </c>
      <c r="D368" s="10">
        <v>378.8</v>
      </c>
      <c r="E368" s="4">
        <f t="shared" si="27"/>
        <v>2112</v>
      </c>
      <c r="F368" s="5">
        <f>F367*SUM(econhigh!Z158:AB158)/SUM(econhigh!Z157:AB157)</f>
        <v>22275.026099744093</v>
      </c>
      <c r="G368" s="13">
        <f t="shared" si="30"/>
        <v>126.16233417010918</v>
      </c>
      <c r="H368" s="13">
        <f t="shared" si="30"/>
        <v>166.14040475108303</v>
      </c>
      <c r="I368" s="13">
        <f t="shared" si="30"/>
        <v>162.76786218251459</v>
      </c>
      <c r="J368" s="13">
        <f t="shared" si="30"/>
        <v>43.328363380407247</v>
      </c>
      <c r="K368" s="13">
        <f t="shared" si="30"/>
        <v>2.6477019419364565</v>
      </c>
      <c r="L368" s="13">
        <f t="shared" si="28"/>
        <v>776.04666642605048</v>
      </c>
      <c r="M368" s="3"/>
      <c r="N368" s="3"/>
      <c r="O368" s="3"/>
      <c r="P368" s="3"/>
      <c r="Q368" s="3"/>
      <c r="R368" s="3"/>
      <c r="S368" s="3"/>
    </row>
    <row r="369" spans="1:19" x14ac:dyDescent="0.3">
      <c r="A369" s="3"/>
      <c r="B369" s="3"/>
      <c r="C369" s="10">
        <v>2006.6191779999999</v>
      </c>
      <c r="D369" s="10">
        <v>379.255</v>
      </c>
      <c r="E369" s="4">
        <f t="shared" si="27"/>
        <v>2113</v>
      </c>
      <c r="F369" s="5">
        <f>F368*SUM(econhigh!Z159:AB159)/SUM(econhigh!Z158:AB158)</f>
        <v>22303.23664667616</v>
      </c>
      <c r="G369" s="13">
        <f t="shared" si="30"/>
        <v>127.52184280530483</v>
      </c>
      <c r="H369" s="13">
        <f t="shared" si="30"/>
        <v>167.77489927656072</v>
      </c>
      <c r="I369" s="13">
        <f t="shared" si="30"/>
        <v>163.92957448203873</v>
      </c>
      <c r="J369" s="13">
        <f t="shared" si="30"/>
        <v>43.467589881639576</v>
      </c>
      <c r="K369" s="13">
        <f t="shared" si="30"/>
        <v>2.6516882787925615</v>
      </c>
      <c r="L369" s="13">
        <f t="shared" si="28"/>
        <v>780.34559472433648</v>
      </c>
      <c r="M369" s="3"/>
      <c r="N369" s="3"/>
      <c r="O369" s="3"/>
      <c r="P369" s="3"/>
      <c r="Q369" s="3"/>
      <c r="R369" s="3"/>
      <c r="S369" s="3"/>
    </row>
    <row r="370" spans="1:19" x14ac:dyDescent="0.3">
      <c r="A370" s="3"/>
      <c r="B370" s="3"/>
      <c r="C370" s="10">
        <v>2006.7041099999999</v>
      </c>
      <c r="D370" s="10">
        <v>379.48</v>
      </c>
      <c r="E370" s="4">
        <f t="shared" si="27"/>
        <v>2114</v>
      </c>
      <c r="F370" s="5">
        <f>F369*SUM(econhigh!Z160:AB160)/SUM(econhigh!Z159:AB159)</f>
        <v>22329.479828890599</v>
      </c>
      <c r="G370" s="13">
        <f t="shared" si="30"/>
        <v>128.88307321097051</v>
      </c>
      <c r="H370" s="13">
        <f t="shared" si="30"/>
        <v>169.40754613637452</v>
      </c>
      <c r="I370" s="13">
        <f t="shared" si="30"/>
        <v>165.07993176781494</v>
      </c>
      <c r="J370" s="13">
        <f t="shared" si="30"/>
        <v>43.602173907622166</v>
      </c>
      <c r="K370" s="13">
        <f t="shared" si="30"/>
        <v>2.6554305531388334</v>
      </c>
      <c r="L370" s="13">
        <f t="shared" si="28"/>
        <v>784.62815557592103</v>
      </c>
      <c r="M370" s="3"/>
      <c r="N370" s="3"/>
      <c r="O370" s="3"/>
      <c r="P370" s="3"/>
      <c r="Q370" s="3"/>
      <c r="R370" s="3"/>
      <c r="S370" s="3"/>
    </row>
    <row r="371" spans="1:19" x14ac:dyDescent="0.3">
      <c r="A371" s="3"/>
      <c r="B371" s="3"/>
      <c r="C371" s="10">
        <v>2006.7863010000001</v>
      </c>
      <c r="D371" s="10">
        <v>379.46300000000002</v>
      </c>
      <c r="E371" s="4">
        <f t="shared" si="27"/>
        <v>2115</v>
      </c>
      <c r="F371" s="5">
        <f>F370*SUM(econhigh!Z161:AB161)/SUM(econhigh!Z160:AB160)</f>
        <v>22353.787090179972</v>
      </c>
      <c r="G371" s="13">
        <f t="shared" si="30"/>
        <v>130.24590531320328</v>
      </c>
      <c r="H371" s="13">
        <f t="shared" si="30"/>
        <v>171.03816568442647</v>
      </c>
      <c r="I371" s="13">
        <f t="shared" si="30"/>
        <v>166.21879088730097</v>
      </c>
      <c r="J371" s="13">
        <f t="shared" si="30"/>
        <v>43.732149757018945</v>
      </c>
      <c r="K371" s="13">
        <f t="shared" si="30"/>
        <v>2.6589324315492719</v>
      </c>
      <c r="L371" s="13">
        <f t="shared" si="28"/>
        <v>788.89394407349903</v>
      </c>
      <c r="M371" s="3"/>
      <c r="N371" s="3"/>
      <c r="O371" s="3"/>
      <c r="P371" s="3"/>
      <c r="Q371" s="3"/>
      <c r="R371" s="3"/>
      <c r="S371" s="3"/>
    </row>
    <row r="372" spans="1:19" x14ac:dyDescent="0.3">
      <c r="A372" s="3"/>
      <c r="B372" s="3"/>
      <c r="C372" s="10">
        <v>2006.8712330000001</v>
      </c>
      <c r="D372" s="10">
        <v>379.42399999999998</v>
      </c>
      <c r="E372" s="4">
        <f t="shared" si="27"/>
        <v>2116</v>
      </c>
      <c r="F372" s="5">
        <f>F371*SUM(econhigh!Z162:AB162)/SUM(econhigh!Z161:AB161)</f>
        <v>22376.190072875048</v>
      </c>
      <c r="G372" s="13">
        <f t="shared" si="30"/>
        <v>131.61022095720489</v>
      </c>
      <c r="H372" s="13">
        <f t="shared" si="30"/>
        <v>172.66658172129917</v>
      </c>
      <c r="I372" s="13">
        <f t="shared" si="30"/>
        <v>167.34601533338616</v>
      </c>
      <c r="J372" s="13">
        <f t="shared" si="30"/>
        <v>43.857553459704953</v>
      </c>
      <c r="K372" s="13">
        <f t="shared" si="30"/>
        <v>2.6621976141478152</v>
      </c>
      <c r="L372" s="13">
        <f t="shared" si="28"/>
        <v>793.14256908574293</v>
      </c>
      <c r="M372" s="3"/>
      <c r="N372" s="3"/>
      <c r="O372" s="3"/>
      <c r="P372" s="3"/>
      <c r="Q372" s="3"/>
      <c r="R372" s="3"/>
      <c r="S372" s="3"/>
    </row>
    <row r="373" spans="1:19" x14ac:dyDescent="0.3">
      <c r="A373" s="3"/>
      <c r="B373" s="3"/>
      <c r="C373" s="10">
        <v>2006.9534249999999</v>
      </c>
      <c r="D373" s="10">
        <v>379.43799999999999</v>
      </c>
      <c r="E373" s="4">
        <f t="shared" si="27"/>
        <v>2117</v>
      </c>
      <c r="F373" s="5">
        <f>F372*SUM(econhigh!Z163:AB163)/SUM(econhigh!Z162:AB162)</f>
        <v>22396.720587156346</v>
      </c>
      <c r="G373" s="13">
        <f t="shared" si="30"/>
        <v>132.97590391939914</v>
      </c>
      <c r="H373" s="13">
        <f t="shared" si="30"/>
        <v>174.29262150341592</v>
      </c>
      <c r="I373" s="13">
        <f t="shared" si="30"/>
        <v>168.46147518501979</v>
      </c>
      <c r="J373" s="13">
        <f t="shared" si="30"/>
        <v>43.978422701170359</v>
      </c>
      <c r="K373" s="13">
        <f t="shared" si="30"/>
        <v>2.6652298307285127</v>
      </c>
      <c r="L373" s="13">
        <f t="shared" si="28"/>
        <v>797.37365313973373</v>
      </c>
      <c r="M373" s="3"/>
      <c r="N373" s="3"/>
      <c r="O373" s="3"/>
      <c r="P373" s="3"/>
      <c r="Q373" s="3"/>
      <c r="R373" s="3"/>
      <c r="S373" s="3"/>
    </row>
    <row r="374" spans="1:19" x14ac:dyDescent="0.3">
      <c r="A374" s="3"/>
      <c r="B374" s="3"/>
      <c r="C374" s="10">
        <v>2007.038356</v>
      </c>
      <c r="D374" s="10">
        <v>379.36099999999999</v>
      </c>
      <c r="E374" s="4">
        <f t="shared" si="27"/>
        <v>2118</v>
      </c>
      <c r="F374" s="5">
        <f>F373*SUM(econhigh!Z164:AB164)/SUM(econhigh!Z163:AB163)</f>
        <v>22415.410581142743</v>
      </c>
      <c r="G374" s="13">
        <f t="shared" si="30"/>
        <v>134.34283991767629</v>
      </c>
      <c r="H374" s="13">
        <f t="shared" si="30"/>
        <v>175.91611574929419</v>
      </c>
      <c r="I374" s="13">
        <f t="shared" si="30"/>
        <v>169.56504704402576</v>
      </c>
      <c r="J374" s="13">
        <f t="shared" si="30"/>
        <v>44.094796747640999</v>
      </c>
      <c r="K374" s="13">
        <f t="shared" si="30"/>
        <v>2.6680328369615154</v>
      </c>
      <c r="L374" s="13">
        <f t="shared" si="28"/>
        <v>801.5868322955987</v>
      </c>
      <c r="M374" s="3"/>
      <c r="N374" s="3"/>
      <c r="O374" s="3"/>
      <c r="P374" s="3"/>
      <c r="Q374" s="3"/>
      <c r="R374" s="3"/>
      <c r="S374" s="3"/>
    </row>
    <row r="375" spans="1:19" x14ac:dyDescent="0.3">
      <c r="A375" s="3"/>
      <c r="B375" s="3"/>
      <c r="C375" s="10">
        <v>2007.123288</v>
      </c>
      <c r="D375" s="10">
        <v>379.34399999999999</v>
      </c>
      <c r="E375" s="4">
        <f t="shared" si="27"/>
        <v>2119</v>
      </c>
      <c r="F375" s="5">
        <f>F374*SUM(econhigh!Z165:AB165)/SUM(econhigh!Z164:AB164)</f>
        <v>22432.292111773979</v>
      </c>
      <c r="G375" s="13">
        <f t="shared" ref="G375:K390" si="31">G374*(1-G$5)+G$4*$F374*$L$4/1000</f>
        <v>135.71091661981177</v>
      </c>
      <c r="H375" s="13">
        <f t="shared" si="31"/>
        <v>177.53689864297328</v>
      </c>
      <c r="I375" s="13">
        <f t="shared" si="31"/>
        <v>170.65661396827164</v>
      </c>
      <c r="J375" s="13">
        <f t="shared" si="31"/>
        <v>44.206716371965896</v>
      </c>
      <c r="K375" s="13">
        <f t="shared" si="31"/>
        <v>2.6706104106876003</v>
      </c>
      <c r="L375" s="13">
        <f t="shared" si="28"/>
        <v>805.78175601371015</v>
      </c>
      <c r="M375" s="3"/>
      <c r="N375" s="3"/>
      <c r="O375" s="3"/>
      <c r="P375" s="3"/>
      <c r="Q375" s="3"/>
      <c r="R375" s="3"/>
      <c r="S375" s="3"/>
    </row>
    <row r="376" spans="1:19" x14ac:dyDescent="0.3">
      <c r="A376" s="3"/>
      <c r="B376" s="3"/>
      <c r="C376" s="10">
        <v>2007.2</v>
      </c>
      <c r="D376" s="10">
        <v>379.44200000000001</v>
      </c>
      <c r="E376" s="4">
        <f t="shared" si="27"/>
        <v>2120</v>
      </c>
      <c r="F376" s="5">
        <f>F375*SUM(econhigh!Z166:AB166)/SUM(econhigh!Z165:AB165)</f>
        <v>22447.397316501116</v>
      </c>
      <c r="G376" s="13">
        <f t="shared" si="31"/>
        <v>137.08002365010785</v>
      </c>
      <c r="H376" s="13">
        <f t="shared" si="31"/>
        <v>179.1548078346984</v>
      </c>
      <c r="I376" s="13">
        <f t="shared" si="31"/>
        <v>171.73606540136046</v>
      </c>
      <c r="J376" s="13">
        <f t="shared" si="31"/>
        <v>44.314223780320994</v>
      </c>
      <c r="K376" s="13">
        <f t="shared" si="31"/>
        <v>2.6729663483036727</v>
      </c>
      <c r="L376" s="13">
        <f t="shared" si="28"/>
        <v>809.95808701479143</v>
      </c>
      <c r="M376" s="3"/>
      <c r="N376" s="3"/>
      <c r="O376" s="3"/>
      <c r="P376" s="3"/>
      <c r="Q376" s="3"/>
      <c r="R376" s="3"/>
      <c r="S376" s="3"/>
    </row>
    <row r="377" spans="1:19" x14ac:dyDescent="0.3">
      <c r="A377" s="3"/>
      <c r="B377" s="3"/>
      <c r="C377" s="10">
        <v>2007.284932</v>
      </c>
      <c r="D377" s="10">
        <v>379.625</v>
      </c>
      <c r="E377" s="4">
        <f t="shared" si="27"/>
        <v>2121</v>
      </c>
      <c r="F377" s="5">
        <f>F376*SUM(econhigh!Z167:AB167)/SUM(econhigh!Z166:AB166)</f>
        <v>22460.758385797817</v>
      </c>
      <c r="G377" s="13">
        <f t="shared" si="31"/>
        <v>138.45005259430744</v>
      </c>
      <c r="H377" s="13">
        <f t="shared" si="31"/>
        <v>180.76968443894486</v>
      </c>
      <c r="I377" s="13">
        <f t="shared" si="31"/>
        <v>172.80329709901289</v>
      </c>
      <c r="J377" s="13">
        <f t="shared" si="31"/>
        <v>44.417362539777407</v>
      </c>
      <c r="K377" s="13">
        <f t="shared" si="31"/>
        <v>2.675104461241371</v>
      </c>
      <c r="L377" s="13">
        <f t="shared" si="28"/>
        <v>814.11550113328394</v>
      </c>
      <c r="M377" s="3"/>
      <c r="N377" s="3"/>
      <c r="O377" s="3"/>
      <c r="P377" s="3"/>
      <c r="Q377" s="3"/>
      <c r="R377" s="3"/>
      <c r="S377" s="3"/>
    </row>
    <row r="378" spans="1:19" x14ac:dyDescent="0.3">
      <c r="A378" s="3"/>
      <c r="B378" s="3"/>
      <c r="C378" s="10">
        <v>2007.367123</v>
      </c>
      <c r="D378" s="10">
        <v>380.01100000000002</v>
      </c>
      <c r="E378" s="4">
        <f t="shared" si="27"/>
        <v>2122</v>
      </c>
      <c r="F378" s="5">
        <f>F377*SUM(econhigh!Z168:AB168)/SUM(econhigh!Z167:AB167)</f>
        <v>22472.407536502305</v>
      </c>
      <c r="G378" s="13">
        <f t="shared" si="31"/>
        <v>139.82089700283032</v>
      </c>
      <c r="H378" s="13">
        <f t="shared" si="31"/>
        <v>182.38137302986647</v>
      </c>
      <c r="I378" s="13">
        <f t="shared" si="31"/>
        <v>173.85821105230806</v>
      </c>
      <c r="J378" s="13">
        <f t="shared" si="31"/>
        <v>44.516177506781048</v>
      </c>
      <c r="K378" s="13">
        <f t="shared" si="31"/>
        <v>2.677028572540685</v>
      </c>
      <c r="L378" s="13">
        <f t="shared" si="28"/>
        <v>818.25368716432661</v>
      </c>
      <c r="M378" s="3"/>
      <c r="N378" s="3"/>
      <c r="O378" s="3"/>
      <c r="P378" s="3"/>
      <c r="Q378" s="3"/>
      <c r="R378" s="3"/>
      <c r="S378" s="3"/>
    </row>
    <row r="379" spans="1:19" x14ac:dyDescent="0.3">
      <c r="A379" s="3"/>
      <c r="B379" s="3"/>
      <c r="C379" s="10">
        <v>2007.452055</v>
      </c>
      <c r="D379" s="10">
        <v>380.40499999999997</v>
      </c>
      <c r="E379" s="4">
        <f t="shared" si="27"/>
        <v>2123</v>
      </c>
      <c r="F379" s="5">
        <f>F378*SUM(econhigh!Z169:AB169)/SUM(econhigh!Z168:AB168)</f>
        <v>22482.376985998417</v>
      </c>
      <c r="G379" s="13">
        <f t="shared" si="31"/>
        <v>141.19245239238211</v>
      </c>
      <c r="H379" s="13">
        <f t="shared" si="31"/>
        <v>183.98972163425341</v>
      </c>
      <c r="I379" s="13">
        <f t="shared" si="31"/>
        <v>174.90071540794958</v>
      </c>
      <c r="J379" s="13">
        <f t="shared" si="31"/>
        <v>44.610714756589132</v>
      </c>
      <c r="K379" s="13">
        <f t="shared" si="31"/>
        <v>2.6787425135201968</v>
      </c>
      <c r="L379" s="13">
        <f t="shared" si="28"/>
        <v>822.37234670469445</v>
      </c>
      <c r="M379" s="3"/>
      <c r="N379" s="3"/>
      <c r="O379" s="3"/>
      <c r="P379" s="3"/>
      <c r="Q379" s="3"/>
      <c r="R379" s="3"/>
      <c r="S379" s="3"/>
    </row>
    <row r="380" spans="1:19" x14ac:dyDescent="0.3">
      <c r="A380" s="3"/>
      <c r="B380" s="3"/>
      <c r="C380" s="10">
        <v>2007.5342470000001</v>
      </c>
      <c r="D380" s="10">
        <v>380.89800000000002</v>
      </c>
      <c r="E380" s="4">
        <f t="shared" si="27"/>
        <v>2124</v>
      </c>
      <c r="F380" s="5">
        <f>F379*SUM(econhigh!Z170:AB170)/SUM(econhigh!Z169:AB169)</f>
        <v>22490.698927242127</v>
      </c>
      <c r="G380" s="13">
        <f t="shared" si="31"/>
        <v>142.56461624598765</v>
      </c>
      <c r="H380" s="13">
        <f t="shared" si="31"/>
        <v>185.59458172208517</v>
      </c>
      <c r="I380" s="13">
        <f t="shared" si="31"/>
        <v>175.9307243857229</v>
      </c>
      <c r="J380" s="13">
        <f t="shared" si="31"/>
        <v>44.701021513707367</v>
      </c>
      <c r="K380" s="13">
        <f t="shared" si="31"/>
        <v>2.6802501205453266</v>
      </c>
      <c r="L380" s="13">
        <f t="shared" si="28"/>
        <v>826.47119398804841</v>
      </c>
      <c r="M380" s="3"/>
      <c r="N380" s="3"/>
      <c r="O380" s="3"/>
      <c r="P380" s="3"/>
      <c r="Q380" s="3"/>
      <c r="R380" s="3"/>
      <c r="S380" s="3"/>
    </row>
    <row r="381" spans="1:19" x14ac:dyDescent="0.3">
      <c r="A381" s="3"/>
      <c r="B381" s="3"/>
      <c r="C381" s="10">
        <v>2007.6191779999999</v>
      </c>
      <c r="D381" s="10">
        <v>381.32</v>
      </c>
      <c r="E381" s="4">
        <f t="shared" si="27"/>
        <v>2125</v>
      </c>
      <c r="F381" s="5">
        <f>F380*SUM(econhigh!Z171:AB171)/SUM(econhigh!Z170:AB170)</f>
        <v>22497.405504637856</v>
      </c>
      <c r="G381" s="13">
        <f t="shared" si="31"/>
        <v>143.93728801150007</v>
      </c>
      <c r="H381" s="13">
        <f t="shared" si="31"/>
        <v>187.19580819476454</v>
      </c>
      <c r="I381" s="13">
        <f t="shared" si="31"/>
        <v>176.94815819330876</v>
      </c>
      <c r="J381" s="13">
        <f t="shared" si="31"/>
        <v>44.787146083369876</v>
      </c>
      <c r="K381" s="13">
        <f t="shared" si="31"/>
        <v>2.6815552318957074</v>
      </c>
      <c r="L381" s="13">
        <f t="shared" si="28"/>
        <v>830.54995571483892</v>
      </c>
      <c r="M381" s="3"/>
      <c r="N381" s="3"/>
      <c r="O381" s="3"/>
      <c r="P381" s="3"/>
      <c r="Q381" s="3"/>
      <c r="R381" s="3"/>
      <c r="S381" s="3"/>
    </row>
    <row r="382" spans="1:19" x14ac:dyDescent="0.3">
      <c r="A382" s="3"/>
      <c r="B382" s="3"/>
      <c r="C382" s="10">
        <v>2007.7041099999999</v>
      </c>
      <c r="D382" s="10">
        <v>381.53399999999999</v>
      </c>
      <c r="E382" s="4">
        <f t="shared" si="27"/>
        <v>2126</v>
      </c>
      <c r="F382" s="5">
        <f>F381*SUM(econhigh!Z172:AB172)/SUM(econhigh!Z171:AB171)</f>
        <v>22502.528790767476</v>
      </c>
      <c r="G382" s="13">
        <f t="shared" si="31"/>
        <v>145.31036909863761</v>
      </c>
      <c r="H382" s="13">
        <f t="shared" si="31"/>
        <v>188.79325937111884</v>
      </c>
      <c r="I382" s="13">
        <f t="shared" si="31"/>
        <v>177.95294293861588</v>
      </c>
      <c r="J382" s="13">
        <f t="shared" si="31"/>
        <v>44.869137784102051</v>
      </c>
      <c r="K382" s="13">
        <f t="shared" si="31"/>
        <v>2.6826616847325839</v>
      </c>
      <c r="L382" s="13">
        <f t="shared" si="28"/>
        <v>834.60837087720688</v>
      </c>
      <c r="M382" s="3"/>
      <c r="N382" s="3"/>
      <c r="O382" s="3"/>
      <c r="P382" s="3"/>
      <c r="Q382" s="3"/>
      <c r="R382" s="3"/>
      <c r="S382" s="3"/>
    </row>
    <row r="383" spans="1:19" x14ac:dyDescent="0.3">
      <c r="A383" s="3"/>
      <c r="B383" s="3"/>
      <c r="C383" s="10">
        <v>2007.7863010000001</v>
      </c>
      <c r="D383" s="10">
        <v>381.65300000000002</v>
      </c>
      <c r="E383" s="4">
        <f t="shared" si="27"/>
        <v>2127</v>
      </c>
      <c r="F383" s="5">
        <f>F382*SUM(econhigh!Z173:AB173)/SUM(econhigh!Z172:AB172)</f>
        <v>22506.10076397283</v>
      </c>
      <c r="G383" s="13">
        <f t="shared" si="31"/>
        <v>146.68376287459995</v>
      </c>
      <c r="H383" s="13">
        <f t="shared" si="31"/>
        <v>190.38679697125454</v>
      </c>
      <c r="I383" s="13">
        <f t="shared" si="31"/>
        <v>178.9450105397942</v>
      </c>
      <c r="J383" s="13">
        <f t="shared" si="31"/>
        <v>44.947046881404503</v>
      </c>
      <c r="K383" s="13">
        <f t="shared" si="31"/>
        <v>2.6835733121669159</v>
      </c>
      <c r="L383" s="13">
        <f t="shared" si="28"/>
        <v>838.64619057922016</v>
      </c>
      <c r="M383" s="3"/>
      <c r="N383" s="3"/>
      <c r="O383" s="3"/>
      <c r="P383" s="3"/>
      <c r="Q383" s="3"/>
      <c r="R383" s="3"/>
      <c r="S383" s="3"/>
    </row>
    <row r="384" spans="1:19" x14ac:dyDescent="0.3">
      <c r="A384" s="3"/>
      <c r="B384" s="3"/>
      <c r="C384" s="10">
        <v>2007.8712330000001</v>
      </c>
      <c r="D384" s="10">
        <v>381.63400000000001</v>
      </c>
      <c r="E384" s="4">
        <f t="shared" si="27"/>
        <v>2128</v>
      </c>
      <c r="F384" s="5">
        <f>F383*SUM(econhigh!Z174:AB174)/SUM(econhigh!Z173:AB173)</f>
        <v>22508.153286790995</v>
      </c>
      <c r="G384" s="13">
        <f t="shared" si="31"/>
        <v>148.0573746583166</v>
      </c>
      <c r="H384" s="13">
        <f t="shared" si="31"/>
        <v>191.97628609835149</v>
      </c>
      <c r="I384" s="13">
        <f t="shared" si="31"/>
        <v>179.92429863308803</v>
      </c>
      <c r="J384" s="13">
        <f t="shared" si="31"/>
        <v>45.020924522594342</v>
      </c>
      <c r="K384" s="13">
        <f t="shared" si="31"/>
        <v>2.684293940428625</v>
      </c>
      <c r="L384" s="13">
        <f t="shared" si="28"/>
        <v>842.66317785277897</v>
      </c>
      <c r="M384" s="3"/>
      <c r="N384" s="3"/>
      <c r="O384" s="3"/>
      <c r="P384" s="3"/>
      <c r="Q384" s="3"/>
      <c r="R384" s="3"/>
      <c r="S384" s="3"/>
    </row>
    <row r="385" spans="1:19" x14ac:dyDescent="0.3">
      <c r="A385" s="3"/>
      <c r="B385" s="3"/>
      <c r="C385" s="10">
        <v>2007.9534249999999</v>
      </c>
      <c r="D385" s="10">
        <v>381.58699999999999</v>
      </c>
      <c r="E385" s="4">
        <f t="shared" si="27"/>
        <v>2129</v>
      </c>
      <c r="F385" s="5">
        <f>F384*SUM(econhigh!Z175:AB175)/SUM(econhigh!Z174:AB174)</f>
        <v>22508.71808524074</v>
      </c>
      <c r="G385" s="13">
        <f t="shared" si="31"/>
        <v>149.43111171337895</v>
      </c>
      <c r="H385" s="13">
        <f t="shared" si="31"/>
        <v>193.56159521848218</v>
      </c>
      <c r="I385" s="13">
        <f t="shared" si="31"/>
        <v>180.89075047868658</v>
      </c>
      <c r="J385" s="13">
        <f t="shared" si="31"/>
        <v>45.090822672837646</v>
      </c>
      <c r="K385" s="13">
        <f t="shared" si="31"/>
        <v>2.68482738613723</v>
      </c>
      <c r="L385" s="13">
        <f t="shared" si="28"/>
        <v>846.65910746952261</v>
      </c>
      <c r="M385" s="3"/>
      <c r="N385" s="3"/>
      <c r="O385" s="3"/>
      <c r="P385" s="3"/>
      <c r="Q385" s="3"/>
      <c r="R385" s="3"/>
      <c r="S385" s="3"/>
    </row>
    <row r="386" spans="1:19" x14ac:dyDescent="0.3">
      <c r="A386" s="3"/>
      <c r="B386" s="3"/>
      <c r="C386" s="10">
        <v>2008.0382509999999</v>
      </c>
      <c r="D386" s="10">
        <v>381.64400000000001</v>
      </c>
      <c r="E386" s="4">
        <f t="shared" si="27"/>
        <v>2130</v>
      </c>
      <c r="F386" s="5">
        <f>F385*SUM(econhigh!Z176:AB176)/SUM(econhigh!Z175:AB175)</f>
        <v>22507.826728955686</v>
      </c>
      <c r="G386" s="13">
        <f t="shared" si="31"/>
        <v>150.8048832397082</v>
      </c>
      <c r="H386" s="13">
        <f t="shared" si="31"/>
        <v>195.14259613854182</v>
      </c>
      <c r="I386" s="13">
        <f t="shared" si="31"/>
        <v>181.84431486472585</v>
      </c>
      <c r="J386" s="13">
        <f t="shared" si="31"/>
        <v>45.156794052405047</v>
      </c>
      <c r="K386" s="13">
        <f t="shared" si="31"/>
        <v>2.6851774536739339</v>
      </c>
      <c r="L386" s="13">
        <f t="shared" si="28"/>
        <v>850.63376574905487</v>
      </c>
      <c r="M386" s="3"/>
      <c r="N386" s="3"/>
      <c r="O386" s="3"/>
      <c r="P386" s="3"/>
      <c r="Q386" s="3"/>
      <c r="R386" s="3"/>
      <c r="S386" s="3"/>
    </row>
    <row r="387" spans="1:19" x14ac:dyDescent="0.3">
      <c r="A387" s="3"/>
      <c r="B387" s="3"/>
      <c r="C387" s="10">
        <v>2008.1229510000001</v>
      </c>
      <c r="D387" s="10">
        <v>381.733</v>
      </c>
      <c r="E387" s="4">
        <f t="shared" si="27"/>
        <v>2131</v>
      </c>
      <c r="F387" s="5">
        <f>F386*SUM(econhigh!Z177:AB177)/SUM(econhigh!Z176:AB176)</f>
        <v>22505.510612159935</v>
      </c>
      <c r="G387" s="13">
        <f t="shared" si="31"/>
        <v>152.17860036401066</v>
      </c>
      <c r="H387" s="13">
        <f t="shared" si="31"/>
        <v>196.71916398237349</v>
      </c>
      <c r="I387" s="13">
        <f t="shared" si="31"/>
        <v>182.78494600959488</v>
      </c>
      <c r="J387" s="13">
        <f t="shared" si="31"/>
        <v>45.218892075179923</v>
      </c>
      <c r="K387" s="13">
        <f t="shared" si="31"/>
        <v>2.6853479326550018</v>
      </c>
      <c r="L387" s="13">
        <f t="shared" si="28"/>
        <v>854.58695036381391</v>
      </c>
      <c r="M387" s="3"/>
      <c r="N387" s="3"/>
      <c r="O387" s="3"/>
      <c r="P387" s="3"/>
      <c r="Q387" s="3"/>
      <c r="R387" s="3"/>
      <c r="S387" s="3"/>
    </row>
    <row r="388" spans="1:19" x14ac:dyDescent="0.3">
      <c r="A388" s="3"/>
      <c r="B388" s="3"/>
      <c r="C388" s="10">
        <v>2008.202186</v>
      </c>
      <c r="D388" s="10">
        <v>381.73899999999998</v>
      </c>
      <c r="E388" s="4">
        <f t="shared" si="27"/>
        <v>2132</v>
      </c>
      <c r="F388" s="5">
        <f>F387*SUM(econhigh!Z178:AB178)/SUM(econhigh!Z177:AB177)</f>
        <v>22501.800935479383</v>
      </c>
      <c r="G388" s="13">
        <f t="shared" si="31"/>
        <v>153.55217612907208</v>
      </c>
      <c r="H388" s="13">
        <f t="shared" si="31"/>
        <v>198.2911771651728</v>
      </c>
      <c r="I388" s="13">
        <f t="shared" si="31"/>
        <v>183.7126034626948</v>
      </c>
      <c r="J388" s="13">
        <f t="shared" si="31"/>
        <v>45.277170788446504</v>
      </c>
      <c r="K388" s="13">
        <f t="shared" si="31"/>
        <v>2.6853425955061212</v>
      </c>
      <c r="L388" s="13">
        <f t="shared" si="28"/>
        <v>858.51847014089219</v>
      </c>
      <c r="M388" s="3"/>
      <c r="N388" s="3"/>
      <c r="O388" s="3"/>
      <c r="P388" s="3"/>
      <c r="Q388" s="3"/>
      <c r="R388" s="3"/>
      <c r="S388" s="3"/>
    </row>
    <row r="389" spans="1:19" x14ac:dyDescent="0.3">
      <c r="A389" s="3"/>
      <c r="B389" s="3"/>
      <c r="C389" s="10">
        <v>2008.286885</v>
      </c>
      <c r="D389" s="10">
        <v>381.82499999999999</v>
      </c>
      <c r="E389" s="4">
        <f t="shared" si="27"/>
        <v>2133</v>
      </c>
      <c r="F389" s="5">
        <f>F388*SUM(econhigh!Z179:AB179)/SUM(econhigh!Z178:AB178)</f>
        <v>22496.728688581406</v>
      </c>
      <c r="G389" s="13">
        <f t="shared" si="31"/>
        <v>154.92552548194172</v>
      </c>
      <c r="H389" s="13">
        <f t="shared" si="31"/>
        <v>199.858517366255</v>
      </c>
      <c r="I389" s="13">
        <f t="shared" si="31"/>
        <v>184.62725200379757</v>
      </c>
      <c r="J389" s="13">
        <f t="shared" si="31"/>
        <v>45.331684813982882</v>
      </c>
      <c r="K389" s="13">
        <f t="shared" si="31"/>
        <v>2.6851651951372508</v>
      </c>
      <c r="L389" s="13">
        <f t="shared" si="28"/>
        <v>862.42814486111445</v>
      </c>
      <c r="M389" s="3"/>
      <c r="N389" s="3"/>
      <c r="O389" s="3"/>
      <c r="P389" s="3"/>
      <c r="Q389" s="3"/>
      <c r="R389" s="3"/>
      <c r="S389" s="3"/>
    </row>
    <row r="390" spans="1:19" x14ac:dyDescent="0.3">
      <c r="A390" s="3"/>
      <c r="B390" s="3"/>
      <c r="C390" s="10">
        <v>2008.3688520000001</v>
      </c>
      <c r="D390" s="10">
        <v>382.10500000000002</v>
      </c>
      <c r="E390" s="4">
        <f t="shared" si="27"/>
        <v>2134</v>
      </c>
      <c r="F390" s="5">
        <f>F389*SUM(econhigh!Z180:AB180)/SUM(econhigh!Z179:AB179)</f>
        <v>22490.324633634187</v>
      </c>
      <c r="G390" s="13">
        <f t="shared" si="31"/>
        <v>156.29856526105701</v>
      </c>
      <c r="H390" s="13">
        <f t="shared" si="31"/>
        <v>201.42106950026707</v>
      </c>
      <c r="I390" s="13">
        <f t="shared" si="31"/>
        <v>185.52886154114739</v>
      </c>
      <c r="J390" s="13">
        <f t="shared" si="31"/>
        <v>45.382489290481601</v>
      </c>
      <c r="K390" s="13">
        <f t="shared" si="31"/>
        <v>2.6848194627173041</v>
      </c>
      <c r="L390" s="13">
        <f t="shared" si="28"/>
        <v>866.31580505567035</v>
      </c>
      <c r="M390" s="3"/>
      <c r="N390" s="3"/>
      <c r="O390" s="3"/>
      <c r="P390" s="3"/>
      <c r="Q390" s="3"/>
      <c r="R390" s="3"/>
      <c r="S390" s="3"/>
    </row>
    <row r="391" spans="1:19" x14ac:dyDescent="0.3">
      <c r="A391" s="3"/>
      <c r="B391" s="3"/>
      <c r="C391" s="10">
        <v>2008.4535519999999</v>
      </c>
      <c r="D391" s="10">
        <v>382.59699999999998</v>
      </c>
      <c r="E391" s="4">
        <f t="shared" si="27"/>
        <v>2135</v>
      </c>
      <c r="F391" s="5">
        <f>F390*SUM(econhigh!Z181:AB181)/SUM(econhigh!Z180:AB180)</f>
        <v>22482.619289575909</v>
      </c>
      <c r="G391" s="13">
        <f t="shared" ref="G391:K406" si="32">G390*(1-G$5)+G$4*$F390*$L$4/1000</f>
        <v>157.67121418235863</v>
      </c>
      <c r="H391" s="13">
        <f t="shared" si="32"/>
        <v>202.97872168692564</v>
      </c>
      <c r="I391" s="13">
        <f t="shared" si="32"/>
        <v>186.417407008445</v>
      </c>
      <c r="J391" s="13">
        <f t="shared" si="32"/>
        <v>45.429639817318154</v>
      </c>
      <c r="K391" s="13">
        <f t="shared" si="32"/>
        <v>2.6843091055478729</v>
      </c>
      <c r="L391" s="13">
        <f t="shared" si="28"/>
        <v>870.18129180059532</v>
      </c>
      <c r="M391" s="3"/>
      <c r="N391" s="3"/>
      <c r="O391" s="3"/>
      <c r="P391" s="3"/>
      <c r="Q391" s="3"/>
      <c r="R391" s="3"/>
      <c r="S391" s="3"/>
    </row>
    <row r="392" spans="1:19" x14ac:dyDescent="0.3">
      <c r="A392" s="3"/>
      <c r="B392" s="3"/>
      <c r="C392" s="10">
        <v>2008.535519</v>
      </c>
      <c r="D392" s="10">
        <v>382.90899999999999</v>
      </c>
      <c r="E392" s="4">
        <f t="shared" si="27"/>
        <v>2136</v>
      </c>
      <c r="F392" s="5">
        <f>F391*SUM(econhigh!Z182:AB182)/SUM(econhigh!Z181:AB181)</f>
        <v>22473.642917183104</v>
      </c>
      <c r="G392" s="13">
        <f t="shared" si="32"/>
        <v>159.04339282444542</v>
      </c>
      <c r="H392" s="13">
        <f t="shared" si="32"/>
        <v>204.53136521936142</v>
      </c>
      <c r="I392" s="13">
        <f t="shared" si="32"/>
        <v>187.29286826085118</v>
      </c>
      <c r="J392" s="13">
        <f t="shared" si="32"/>
        <v>45.473192399685516</v>
      </c>
      <c r="K392" s="13">
        <f t="shared" si="32"/>
        <v>2.683637805035036</v>
      </c>
      <c r="L392" s="13">
        <f t="shared" si="28"/>
        <v>874.02445650937852</v>
      </c>
      <c r="M392" s="3"/>
      <c r="N392" s="3"/>
      <c r="O392" s="3"/>
      <c r="P392" s="3"/>
      <c r="Q392" s="3"/>
      <c r="R392" s="3"/>
      <c r="S392" s="3"/>
    </row>
    <row r="393" spans="1:19" x14ac:dyDescent="0.3">
      <c r="A393" s="3"/>
      <c r="B393" s="3"/>
      <c r="C393" s="10">
        <v>2008.6202189999999</v>
      </c>
      <c r="D393" s="10">
        <v>383.28500000000003</v>
      </c>
      <c r="E393" s="4">
        <f t="shared" si="27"/>
        <v>2137</v>
      </c>
      <c r="F393" s="5">
        <f>F392*SUM(econhigh!Z183:AB183)/SUM(econhigh!Z182:AB182)</f>
        <v>22463.42550492649</v>
      </c>
      <c r="G393" s="13">
        <f t="shared" si="32"/>
        <v>160.41502361281809</v>
      </c>
      <c r="H393" s="13">
        <f t="shared" si="32"/>
        <v>206.07889453114842</v>
      </c>
      <c r="I393" s="13">
        <f t="shared" si="32"/>
        <v>188.1552299701431</v>
      </c>
      <c r="J393" s="13">
        <f t="shared" si="32"/>
        <v>45.513203395110395</v>
      </c>
      <c r="K393" s="13">
        <f t="shared" si="32"/>
        <v>2.6828092147581852</v>
      </c>
      <c r="L393" s="13">
        <f t="shared" si="28"/>
        <v>877.84516072397821</v>
      </c>
      <c r="M393" s="3"/>
      <c r="N393" s="3"/>
      <c r="O393" s="3"/>
      <c r="P393" s="3"/>
      <c r="Q393" s="3"/>
      <c r="R393" s="3"/>
      <c r="S393" s="3"/>
    </row>
    <row r="394" spans="1:19" x14ac:dyDescent="0.3">
      <c r="A394" s="3"/>
      <c r="B394" s="3"/>
      <c r="C394" s="10">
        <v>2008.7049179999999</v>
      </c>
      <c r="D394" s="10">
        <v>383.70800000000003</v>
      </c>
      <c r="E394" s="4">
        <f t="shared" ref="E394:E457" si="33">1+E393</f>
        <v>2138</v>
      </c>
      <c r="F394" s="5">
        <f>F393*SUM(econhigh!Z184:AB184)/SUM(econhigh!Z183:AB183)</f>
        <v>22451.99675560182</v>
      </c>
      <c r="G394" s="13">
        <f t="shared" si="32"/>
        <v>161.78603080325962</v>
      </c>
      <c r="H394" s="13">
        <f t="shared" si="32"/>
        <v>207.62120716209586</v>
      </c>
      <c r="I394" s="13">
        <f t="shared" si="32"/>
        <v>189.00448151915296</v>
      </c>
      <c r="J394" s="13">
        <f t="shared" si="32"/>
        <v>45.549729461364727</v>
      </c>
      <c r="K394" s="13">
        <f t="shared" si="32"/>
        <v>2.6818269586346624</v>
      </c>
      <c r="L394" s="13">
        <f t="shared" ref="L394:L457" si="34">SUM(G394:K394,L$5)</f>
        <v>881.64327590450785</v>
      </c>
      <c r="M394" s="3"/>
      <c r="N394" s="3"/>
      <c r="O394" s="3"/>
      <c r="P394" s="3"/>
      <c r="Q394" s="3"/>
      <c r="R394" s="3"/>
      <c r="S394" s="3"/>
    </row>
    <row r="395" spans="1:19" x14ac:dyDescent="0.3">
      <c r="A395" s="3"/>
      <c r="B395" s="3"/>
      <c r="C395" s="10">
        <v>2008.786885</v>
      </c>
      <c r="D395" s="10">
        <v>383.66500000000002</v>
      </c>
      <c r="E395" s="4">
        <f t="shared" si="33"/>
        <v>2139</v>
      </c>
      <c r="F395" s="5">
        <f>F394*SUM(econhigh!Z185:AB185)/SUM(econhigh!Z184:AB184)</f>
        <v>22439.38607372218</v>
      </c>
      <c r="G395" s="13">
        <f t="shared" si="32"/>
        <v>163.15634046439965</v>
      </c>
      <c r="H395" s="13">
        <f t="shared" si="32"/>
        <v>209.15820372287897</v>
      </c>
      <c r="I395" s="13">
        <f t="shared" si="32"/>
        <v>189.840616895615</v>
      </c>
      <c r="J395" s="13">
        <f t="shared" si="32"/>
        <v>45.582827505783705</v>
      </c>
      <c r="K395" s="13">
        <f t="shared" si="32"/>
        <v>2.6806946291788973</v>
      </c>
      <c r="L395" s="13">
        <f t="shared" si="34"/>
        <v>885.41868321785626</v>
      </c>
      <c r="M395" s="3"/>
      <c r="N395" s="3"/>
      <c r="O395" s="3"/>
      <c r="P395" s="3"/>
      <c r="Q395" s="3"/>
      <c r="R395" s="3"/>
      <c r="S395" s="3"/>
    </row>
    <row r="396" spans="1:19" x14ac:dyDescent="0.3">
      <c r="A396" s="3"/>
      <c r="B396" s="3"/>
      <c r="C396" s="10">
        <v>2008.8715850000001</v>
      </c>
      <c r="D396" s="10">
        <v>383.51100000000002</v>
      </c>
      <c r="E396" s="4">
        <f t="shared" si="33"/>
        <v>2140</v>
      </c>
      <c r="F396" s="5">
        <f>F395*SUM(econhigh!Z186:AB186)/SUM(econhigh!Z185:AB185)</f>
        <v>22425.622553658162</v>
      </c>
      <c r="G396" s="13">
        <f t="shared" si="32"/>
        <v>164.52588045950947</v>
      </c>
      <c r="H396" s="13">
        <f t="shared" si="32"/>
        <v>210.68978785858306</v>
      </c>
      <c r="I396" s="13">
        <f t="shared" si="32"/>
        <v>190.66363458554321</v>
      </c>
      <c r="J396" s="13">
        <f t="shared" si="32"/>
        <v>45.612554635999302</v>
      </c>
      <c r="K396" s="13">
        <f t="shared" si="32"/>
        <v>2.6794157858546086</v>
      </c>
      <c r="L396" s="13">
        <f t="shared" si="34"/>
        <v>889.17127332548978</v>
      </c>
      <c r="M396" s="3"/>
      <c r="N396" s="3"/>
      <c r="O396" s="3"/>
      <c r="P396" s="3"/>
      <c r="Q396" s="3"/>
      <c r="R396" s="3"/>
      <c r="S396" s="3"/>
    </row>
    <row r="397" spans="1:19" x14ac:dyDescent="0.3">
      <c r="A397" s="3"/>
      <c r="B397" s="3"/>
      <c r="C397" s="10">
        <v>2008.9535519999999</v>
      </c>
      <c r="D397" s="10">
        <v>383.55200000000002</v>
      </c>
      <c r="E397" s="4">
        <f t="shared" si="33"/>
        <v>2141</v>
      </c>
      <c r="F397" s="5">
        <f>F396*SUM(econhigh!Z187:AB187)/SUM(econhigh!Z186:AB186)</f>
        <v>22410.734968510842</v>
      </c>
      <c r="G397" s="13">
        <f t="shared" si="32"/>
        <v>165.89458042757312</v>
      </c>
      <c r="H397" s="13">
        <f t="shared" si="32"/>
        <v>212.21586621123453</v>
      </c>
      <c r="I397" s="13">
        <f t="shared" si="32"/>
        <v>191.47353746625842</v>
      </c>
      <c r="J397" s="13">
        <f t="shared" si="32"/>
        <v>45.638968112096229</v>
      </c>
      <c r="K397" s="13">
        <f t="shared" si="32"/>
        <v>2.6779939535185662</v>
      </c>
      <c r="L397" s="13">
        <f t="shared" si="34"/>
        <v>892.90094617068087</v>
      </c>
      <c r="M397" s="3"/>
      <c r="N397" s="3"/>
      <c r="O397" s="3"/>
      <c r="P397" s="3"/>
      <c r="Q397" s="3"/>
      <c r="R397" s="3"/>
      <c r="S397" s="3"/>
    </row>
    <row r="398" spans="1:19" x14ac:dyDescent="0.3">
      <c r="A398" s="3"/>
      <c r="B398" s="3"/>
      <c r="C398" s="10">
        <v>2009.038356</v>
      </c>
      <c r="D398" s="10">
        <v>383.79500000000002</v>
      </c>
      <c r="E398" s="4">
        <f t="shared" si="33"/>
        <v>2142</v>
      </c>
      <c r="F398" s="5">
        <f>F397*SUM(econhigh!Z188:AB188)/SUM(econhigh!Z187:AB187)</f>
        <v>22394.751759702354</v>
      </c>
      <c r="G398" s="13">
        <f t="shared" si="32"/>
        <v>167.26237176367943</v>
      </c>
      <c r="H398" s="13">
        <f t="shared" si="32"/>
        <v>213.73634838138994</v>
      </c>
      <c r="I398" s="13">
        <f t="shared" si="32"/>
        <v>192.27033269917976</v>
      </c>
      <c r="J398" s="13">
        <f t="shared" si="32"/>
        <v>45.662125300195129</v>
      </c>
      <c r="K398" s="13">
        <f t="shared" si="32"/>
        <v>2.6764326209542864</v>
      </c>
      <c r="L398" s="13">
        <f t="shared" si="34"/>
        <v>896.60761076539859</v>
      </c>
      <c r="M398" s="3"/>
      <c r="N398" s="3"/>
      <c r="O398" s="3"/>
      <c r="P398" s="3"/>
      <c r="Q398" s="3"/>
      <c r="R398" s="3"/>
      <c r="S398" s="3"/>
    </row>
    <row r="399" spans="1:19" x14ac:dyDescent="0.3">
      <c r="A399" s="3"/>
      <c r="B399" s="3"/>
      <c r="C399" s="10">
        <v>2009.123288</v>
      </c>
      <c r="D399" s="10">
        <v>383.80099999999999</v>
      </c>
      <c r="E399" s="4">
        <f t="shared" si="33"/>
        <v>2143</v>
      </c>
      <c r="F399" s="5">
        <f>F398*SUM(econhigh!Z189:AB189)/SUM(econhigh!Z188:AB188)</f>
        <v>22377.701027268504</v>
      </c>
      <c r="G399" s="13">
        <f t="shared" si="32"/>
        <v>168.62918759877863</v>
      </c>
      <c r="H399" s="13">
        <f t="shared" si="32"/>
        <v>215.25114688885353</v>
      </c>
      <c r="I399" s="13">
        <f t="shared" si="32"/>
        <v>193.0540316224911</v>
      </c>
      <c r="J399" s="13">
        <f t="shared" si="32"/>
        <v>45.682083627465602</v>
      </c>
      <c r="K399" s="13">
        <f t="shared" si="32"/>
        <v>2.6747352394939732</v>
      </c>
      <c r="L399" s="13">
        <f t="shared" si="34"/>
        <v>900.29118497708271</v>
      </c>
      <c r="M399" s="3"/>
      <c r="N399" s="3"/>
      <c r="O399" s="3"/>
      <c r="P399" s="3"/>
      <c r="Q399" s="3"/>
      <c r="R399" s="3"/>
      <c r="S399" s="3"/>
    </row>
    <row r="400" spans="1:19" x14ac:dyDescent="0.3">
      <c r="A400" s="3"/>
      <c r="B400" s="3"/>
      <c r="C400" s="10">
        <v>2009.2</v>
      </c>
      <c r="D400" s="10">
        <v>383.471</v>
      </c>
      <c r="E400" s="4">
        <f t="shared" si="33"/>
        <v>2144</v>
      </c>
      <c r="F400" s="5">
        <f>F399*SUM(econhigh!Z190:AB190)/SUM(econhigh!Z189:AB189)</f>
        <v>22359.610520836901</v>
      </c>
      <c r="G400" s="13">
        <f t="shared" si="32"/>
        <v>169.99496277884666</v>
      </c>
      <c r="H400" s="13">
        <f t="shared" si="32"/>
        <v>216.7601771325912</v>
      </c>
      <c r="I400" s="13">
        <f t="shared" si="32"/>
        <v>193.82464964378983</v>
      </c>
      <c r="J400" s="13">
        <f t="shared" si="32"/>
        <v>45.698900538569859</v>
      </c>
      <c r="K400" s="13">
        <f t="shared" si="32"/>
        <v>2.672905221726932</v>
      </c>
      <c r="L400" s="13">
        <f t="shared" si="34"/>
        <v>903.95159531552451</v>
      </c>
      <c r="M400" s="3"/>
      <c r="N400" s="3"/>
      <c r="O400" s="3"/>
      <c r="P400" s="3"/>
      <c r="Q400" s="3"/>
      <c r="R400" s="3"/>
      <c r="S400" s="3"/>
    </row>
    <row r="401" spans="1:19" x14ac:dyDescent="0.3">
      <c r="A401" s="3"/>
      <c r="B401" s="3"/>
      <c r="C401" s="10">
        <v>2009.284932</v>
      </c>
      <c r="D401" s="10">
        <v>383.363</v>
      </c>
      <c r="E401" s="4">
        <f t="shared" si="33"/>
        <v>2145</v>
      </c>
      <c r="F401" s="5">
        <f>F400*SUM(econhigh!Z191:AB191)/SUM(econhigh!Z190:AB190)</f>
        <v>22340.50763127402</v>
      </c>
      <c r="G401" s="13">
        <f t="shared" si="32"/>
        <v>171.35963384349867</v>
      </c>
      <c r="H401" s="13">
        <f t="shared" si="32"/>
        <v>218.26335734990758</v>
      </c>
      <c r="I401" s="13">
        <f t="shared" si="32"/>
        <v>194.58220613282117</v>
      </c>
      <c r="J401" s="13">
        <f t="shared" si="32"/>
        <v>45.712633453535716</v>
      </c>
      <c r="K401" s="13">
        <f t="shared" si="32"/>
        <v>2.670945940292623</v>
      </c>
      <c r="L401" s="13">
        <f t="shared" si="34"/>
        <v>907.58877672005576</v>
      </c>
      <c r="M401" s="3"/>
      <c r="N401" s="3"/>
      <c r="O401" s="3"/>
      <c r="P401" s="3"/>
      <c r="Q401" s="3"/>
      <c r="R401" s="3"/>
      <c r="S401" s="3"/>
    </row>
    <row r="402" spans="1:19" x14ac:dyDescent="0.3">
      <c r="A402" s="3"/>
      <c r="B402" s="3"/>
      <c r="C402" s="10">
        <v>2009.367123</v>
      </c>
      <c r="D402" s="10">
        <v>383.59899999999999</v>
      </c>
      <c r="E402" s="4">
        <f t="shared" si="33"/>
        <v>2146</v>
      </c>
      <c r="F402" s="5">
        <f>F401*SUM(econhigh!Z192:AB192)/SUM(econhigh!Z191:AB191)</f>
        <v>22320.419382984077</v>
      </c>
      <c r="G402" s="13">
        <f t="shared" si="32"/>
        <v>172.72313900409287</v>
      </c>
      <c r="H402" s="13">
        <f t="shared" si="32"/>
        <v>219.76060857495136</v>
      </c>
      <c r="I402" s="13">
        <f t="shared" si="32"/>
        <v>195.32672431439755</v>
      </c>
      <c r="J402" s="13">
        <f t="shared" si="32"/>
        <v>45.72333972705573</v>
      </c>
      <c r="K402" s="13">
        <f t="shared" si="32"/>
        <v>2.6688607267564564</v>
      </c>
      <c r="L402" s="13">
        <f t="shared" si="34"/>
        <v>911.20267234725395</v>
      </c>
      <c r="M402" s="3"/>
      <c r="N402" s="3"/>
      <c r="O402" s="3"/>
      <c r="P402" s="3"/>
      <c r="Q402" s="3"/>
      <c r="R402" s="3"/>
      <c r="S402" s="3"/>
    </row>
    <row r="403" spans="1:19" x14ac:dyDescent="0.3">
      <c r="A403" s="3"/>
      <c r="B403" s="3"/>
      <c r="C403" s="10">
        <v>2009.452055</v>
      </c>
      <c r="D403" s="10">
        <v>383.88799999999998</v>
      </c>
      <c r="E403" s="4">
        <f t="shared" si="33"/>
        <v>2147</v>
      </c>
      <c r="F403" s="5">
        <f>F402*SUM(econhigh!Z193:AB193)/SUM(econhigh!Z192:AB192)</f>
        <v>22299.372426842521</v>
      </c>
      <c r="G403" s="13">
        <f t="shared" si="32"/>
        <v>174.0854181213642</v>
      </c>
      <c r="H403" s="13">
        <f t="shared" si="32"/>
        <v>221.25185459661137</v>
      </c>
      <c r="I403" s="13">
        <f t="shared" si="32"/>
        <v>196.05823116159794</v>
      </c>
      <c r="J403" s="13">
        <f t="shared" si="32"/>
        <v>45.731076609207634</v>
      </c>
      <c r="K403" s="13">
        <f t="shared" si="32"/>
        <v>2.6666528705663692</v>
      </c>
      <c r="L403" s="13">
        <f t="shared" si="34"/>
        <v>914.7932333593476</v>
      </c>
      <c r="M403" s="3"/>
      <c r="N403" s="3"/>
      <c r="O403" s="3"/>
      <c r="P403" s="3"/>
      <c r="Q403" s="3"/>
      <c r="R403" s="3"/>
      <c r="S403" s="3"/>
    </row>
    <row r="404" spans="1:19" x14ac:dyDescent="0.3">
      <c r="A404" s="3"/>
      <c r="B404" s="3"/>
      <c r="C404" s="10">
        <v>2009.5342470000001</v>
      </c>
      <c r="D404" s="10">
        <v>384.27800000000002</v>
      </c>
      <c r="E404" s="4">
        <f t="shared" si="33"/>
        <v>2148</v>
      </c>
      <c r="F404" s="5">
        <f>F403*SUM(econhigh!Z194:AB194)/SUM(econhigh!Z193:AB193)</f>
        <v>22277.393033746557</v>
      </c>
      <c r="G404" s="13">
        <f t="shared" si="32"/>
        <v>175.44641268262689</v>
      </c>
      <c r="H404" s="13">
        <f t="shared" si="32"/>
        <v>222.73702191586506</v>
      </c>
      <c r="I404" s="13">
        <f t="shared" si="32"/>
        <v>196.77675728933949</v>
      </c>
      <c r="J404" s="13">
        <f t="shared" si="32"/>
        <v>45.735901207589215</v>
      </c>
      <c r="K404" s="13">
        <f t="shared" si="32"/>
        <v>2.6643256180881996</v>
      </c>
      <c r="L404" s="13">
        <f t="shared" si="34"/>
        <v>918.36041871350892</v>
      </c>
      <c r="M404" s="3"/>
      <c r="N404" s="3"/>
      <c r="O404" s="3"/>
      <c r="P404" s="3"/>
      <c r="Q404" s="3"/>
      <c r="R404" s="3"/>
      <c r="S404" s="3"/>
    </row>
    <row r="405" spans="1:19" x14ac:dyDescent="0.3">
      <c r="A405" s="3"/>
      <c r="B405" s="3"/>
      <c r="C405" s="10">
        <v>2009.6191779999999</v>
      </c>
      <c r="D405" s="10">
        <v>384.74900000000002</v>
      </c>
      <c r="E405" s="4">
        <f t="shared" si="33"/>
        <v>2149</v>
      </c>
      <c r="F405" s="5">
        <f>F404*SUM(econhigh!Z195:AB195)/SUM(econhigh!Z194:AB194)</f>
        <v>22254.507088764378</v>
      </c>
      <c r="G405" s="13">
        <f t="shared" si="32"/>
        <v>176.80606577858325</v>
      </c>
      <c r="H405" s="13">
        <f t="shared" si="32"/>
        <v>224.21603970263882</v>
      </c>
      <c r="I405" s="13">
        <f t="shared" si="32"/>
        <v>197.48233684840849</v>
      </c>
      <c r="J405" s="13">
        <f t="shared" si="32"/>
        <v>45.73787045085939</v>
      </c>
      <c r="K405" s="13">
        <f t="shared" si="32"/>
        <v>2.6618821717178154</v>
      </c>
      <c r="L405" s="13">
        <f t="shared" si="34"/>
        <v>921.90419495220783</v>
      </c>
      <c r="M405" s="3"/>
      <c r="N405" s="3"/>
      <c r="O405" s="3"/>
      <c r="P405" s="3"/>
      <c r="Q405" s="3"/>
      <c r="R405" s="3"/>
      <c r="S405" s="3"/>
    </row>
    <row r="406" spans="1:19" x14ac:dyDescent="0.3">
      <c r="A406" s="3"/>
      <c r="B406" s="3"/>
      <c r="C406" s="10">
        <v>2009.7041099999999</v>
      </c>
      <c r="D406" s="10">
        <v>384.98500000000001</v>
      </c>
      <c r="E406" s="4">
        <f t="shared" si="33"/>
        <v>2150</v>
      </c>
      <c r="F406" s="5">
        <f>F405*SUM(econhigh!Z196:AB196)/SUM(econhigh!Z195:AB195)</f>
        <v>22230.740085865873</v>
      </c>
      <c r="G406" s="13">
        <f t="shared" si="32"/>
        <v>178.16432207977545</v>
      </c>
      <c r="H406" s="13">
        <f t="shared" si="32"/>
        <v>225.68883975223756</v>
      </c>
      <c r="I406" s="13">
        <f t="shared" si="32"/>
        <v>198.17500742003494</v>
      </c>
      <c r="J406" s="13">
        <f t="shared" si="32"/>
        <v>45.737041053675306</v>
      </c>
      <c r="K406" s="13">
        <f t="shared" si="32"/>
        <v>2.6593256890679133</v>
      </c>
      <c r="L406" s="13">
        <f t="shared" si="34"/>
        <v>925.4245359947912</v>
      </c>
      <c r="M406" s="3"/>
      <c r="N406" s="3"/>
      <c r="O406" s="3"/>
      <c r="P406" s="3"/>
      <c r="Q406" s="3"/>
      <c r="R406" s="3"/>
      <c r="S406" s="3"/>
    </row>
    <row r="407" spans="1:19" x14ac:dyDescent="0.3">
      <c r="A407" s="3"/>
      <c r="B407" s="3"/>
      <c r="C407" s="10">
        <v>2009.7863010000001</v>
      </c>
      <c r="D407" s="10">
        <v>385.11200000000002</v>
      </c>
      <c r="E407" s="4">
        <f t="shared" si="33"/>
        <v>2151</v>
      </c>
      <c r="F407" s="5">
        <f>F406*SUM(econhigh!Z197:AB197)/SUM(econhigh!Z196:AB196)</f>
        <v>22206.11712321618</v>
      </c>
      <c r="G407" s="13">
        <f t="shared" ref="G407:K422" si="35">G406*(1-G$5)+G$4*$F406*$L$4/1000</f>
        <v>179.5211278127156</v>
      </c>
      <c r="H407" s="13">
        <f t="shared" si="35"/>
        <v>227.15535644139928</v>
      </c>
      <c r="I407" s="13">
        <f t="shared" si="35"/>
        <v>198.85480991109034</v>
      </c>
      <c r="J407" s="13">
        <f t="shared" si="35"/>
        <v>45.733469483014026</v>
      </c>
      <c r="K407" s="13">
        <f t="shared" si="35"/>
        <v>2.6566592822274</v>
      </c>
      <c r="L407" s="13">
        <f t="shared" si="34"/>
        <v>928.92142293044674</v>
      </c>
      <c r="M407" s="3"/>
      <c r="N407" s="3"/>
      <c r="O407" s="3"/>
      <c r="P407" s="3"/>
      <c r="Q407" s="3"/>
      <c r="R407" s="3"/>
      <c r="S407" s="3"/>
    </row>
    <row r="408" spans="1:19" x14ac:dyDescent="0.3">
      <c r="A408" s="3"/>
      <c r="B408" s="3"/>
      <c r="C408" s="10">
        <v>2009.8712330000001</v>
      </c>
      <c r="D408" s="10">
        <v>385.09300000000002</v>
      </c>
      <c r="E408" s="4">
        <f t="shared" si="33"/>
        <v>2152</v>
      </c>
      <c r="F408" s="5">
        <f>F407*SUM(econhigh!Z198:AB198)/SUM(econhigh!Z197:AB197)</f>
        <v>22180.662899013947</v>
      </c>
      <c r="G408" s="13">
        <f t="shared" si="35"/>
        <v>180.8764307357288</v>
      </c>
      <c r="H408" s="13">
        <f t="shared" si="35"/>
        <v>228.61552668402879</v>
      </c>
      <c r="I408" s="13">
        <f t="shared" si="35"/>
        <v>199.52178844998539</v>
      </c>
      <c r="J408" s="13">
        <f t="shared" si="35"/>
        <v>45.727211925865795</v>
      </c>
      <c r="K408" s="13">
        <f t="shared" si="35"/>
        <v>2.6538860170912253</v>
      </c>
      <c r="L408" s="13">
        <f t="shared" si="34"/>
        <v>932.39484381270006</v>
      </c>
      <c r="M408" s="3"/>
      <c r="N408" s="3"/>
      <c r="O408" s="3"/>
      <c r="P408" s="3"/>
      <c r="Q408" s="3"/>
      <c r="R408" s="3"/>
      <c r="S408" s="3"/>
    </row>
    <row r="409" spans="1:19" x14ac:dyDescent="0.3">
      <c r="A409" s="3"/>
      <c r="B409" s="3"/>
      <c r="C409" s="10">
        <v>2009.9534249999999</v>
      </c>
      <c r="D409" s="10">
        <v>385.00799999999998</v>
      </c>
      <c r="E409" s="4">
        <f t="shared" si="33"/>
        <v>2153</v>
      </c>
      <c r="F409" s="5">
        <f>F408*SUM(econhigh!Z199:AB199)/SUM(econhigh!Z198:AB198)</f>
        <v>22154.401707856247</v>
      </c>
      <c r="G409" s="13">
        <f t="shared" si="35"/>
        <v>182.23018011454187</v>
      </c>
      <c r="H409" s="13">
        <f t="shared" si="35"/>
        <v>230.06928988666232</v>
      </c>
      <c r="I409" s="13">
        <f t="shared" si="35"/>
        <v>200.17599028333953</v>
      </c>
      <c r="J409" s="13">
        <f t="shared" si="35"/>
        <v>45.718324258284326</v>
      </c>
      <c r="K409" s="13">
        <f t="shared" si="35"/>
        <v>2.6510089127585186</v>
      </c>
      <c r="L409" s="13">
        <f t="shared" si="34"/>
        <v>935.84479345558657</v>
      </c>
      <c r="M409" s="3"/>
      <c r="N409" s="3"/>
      <c r="O409" s="3"/>
      <c r="P409" s="3"/>
      <c r="Q409" s="3"/>
      <c r="R409" s="3"/>
      <c r="S409" s="3"/>
    </row>
    <row r="410" spans="1:19" x14ac:dyDescent="0.3">
      <c r="A410" s="3"/>
      <c r="B410" s="3"/>
      <c r="C410" s="10">
        <v>2010.038356</v>
      </c>
      <c r="D410" s="10">
        <v>384.97199999999998</v>
      </c>
      <c r="E410" s="4">
        <f t="shared" si="33"/>
        <v>2154</v>
      </c>
      <c r="F410" s="5">
        <f>F409*SUM(econhigh!Z200:AB200)/SUM(econhigh!Z199:AB199)</f>
        <v>22127.35743761155</v>
      </c>
      <c r="G410" s="13">
        <f t="shared" si="35"/>
        <v>183.58232669765047</v>
      </c>
      <c r="H410" s="13">
        <f t="shared" si="35"/>
        <v>231.51658790371337</v>
      </c>
      <c r="I410" s="13">
        <f t="shared" si="35"/>
        <v>200.81746567349151</v>
      </c>
      <c r="J410" s="13">
        <f t="shared" si="35"/>
        <v>45.706862015778597</v>
      </c>
      <c r="K410" s="13">
        <f t="shared" si="35"/>
        <v>2.6480309409968781</v>
      </c>
      <c r="L410" s="13">
        <f t="shared" si="34"/>
        <v>939.27127323163086</v>
      </c>
      <c r="M410" s="3"/>
      <c r="N410" s="3"/>
      <c r="O410" s="3"/>
      <c r="P410" s="3"/>
      <c r="Q410" s="3"/>
      <c r="R410" s="3"/>
      <c r="S410" s="3"/>
    </row>
    <row r="411" spans="1:19" x14ac:dyDescent="0.3">
      <c r="A411" s="3"/>
      <c r="B411" s="3"/>
      <c r="C411" s="10">
        <v>2010.123288</v>
      </c>
      <c r="D411" s="10">
        <v>384.72399999999999</v>
      </c>
      <c r="E411" s="4">
        <f t="shared" si="33"/>
        <v>2155</v>
      </c>
      <c r="F411" s="5">
        <f>F410*SUM(econhigh!Z201:AB201)/SUM(econhigh!Z200:AB200)</f>
        <v>22099.553566782943</v>
      </c>
      <c r="G411" s="13">
        <f t="shared" si="35"/>
        <v>184.93282269149532</v>
      </c>
      <c r="H411" s="13">
        <f t="shared" si="35"/>
        <v>232.95736499254801</v>
      </c>
      <c r="I411" s="13">
        <f t="shared" si="35"/>
        <v>201.44626779691578</v>
      </c>
      <c r="J411" s="13">
        <f t="shared" si="35"/>
        <v>45.692880365028977</v>
      </c>
      <c r="K411" s="13">
        <f t="shared" si="35"/>
        <v>2.6449550257706376</v>
      </c>
      <c r="L411" s="13">
        <f t="shared" si="34"/>
        <v>942.67429087175867</v>
      </c>
      <c r="M411" s="3"/>
      <c r="N411" s="3"/>
      <c r="O411" s="3"/>
      <c r="P411" s="3"/>
      <c r="Q411" s="3"/>
      <c r="R411" s="3"/>
      <c r="S411" s="3"/>
    </row>
    <row r="412" spans="1:19" x14ac:dyDescent="0.3">
      <c r="A412" s="3"/>
      <c r="B412" s="3"/>
      <c r="C412" s="10">
        <v>2010.2</v>
      </c>
      <c r="D412" s="10">
        <v>384.62200000000001</v>
      </c>
      <c r="E412" s="4">
        <f t="shared" si="33"/>
        <v>2156</v>
      </c>
      <c r="F412" s="5">
        <f>F411*SUM(econhigh!Z202:AB202)/SUM(econhigh!Z201:AB201)</f>
        <v>22071.013162342842</v>
      </c>
      <c r="G412" s="13">
        <f t="shared" si="35"/>
        <v>186.28162173547739</v>
      </c>
      <c r="H412" s="13">
        <f t="shared" si="35"/>
        <v>234.39156776843623</v>
      </c>
      <c r="I412" s="13">
        <f t="shared" si="35"/>
        <v>202.06245264360618</v>
      </c>
      <c r="J412" s="13">
        <f t="shared" si="35"/>
        <v>45.676434076909672</v>
      </c>
      <c r="K412" s="13">
        <f t="shared" si="35"/>
        <v>2.6417840428309542</v>
      </c>
      <c r="L412" s="13">
        <f t="shared" si="34"/>
        <v>946.05386026726046</v>
      </c>
      <c r="M412" s="3"/>
      <c r="N412" s="3"/>
      <c r="O412" s="3"/>
      <c r="P412" s="3"/>
      <c r="Q412" s="3"/>
      <c r="R412" s="3"/>
      <c r="S412" s="3"/>
    </row>
    <row r="413" spans="1:19" x14ac:dyDescent="0.3">
      <c r="A413" s="3"/>
      <c r="B413" s="3"/>
      <c r="C413" s="10">
        <v>2010.284932</v>
      </c>
      <c r="D413" s="10">
        <v>384.90800000000002</v>
      </c>
      <c r="E413" s="4">
        <f t="shared" si="33"/>
        <v>2157</v>
      </c>
      <c r="F413" s="5">
        <f>F412*SUM(econhigh!Z203:AB203)/SUM(econhigh!Z202:AB202)</f>
        <v>22041.758878021657</v>
      </c>
      <c r="G413" s="13">
        <f t="shared" si="35"/>
        <v>187.62867887684104</v>
      </c>
      <c r="H413" s="13">
        <f t="shared" si="35"/>
        <v>235.81914515942393</v>
      </c>
      <c r="I413" s="13">
        <f t="shared" si="35"/>
        <v>202.66607891748515</v>
      </c>
      <c r="J413" s="13">
        <f t="shared" si="35"/>
        <v>45.657577500798162</v>
      </c>
      <c r="K413" s="13">
        <f t="shared" si="35"/>
        <v>2.6385208193655263</v>
      </c>
      <c r="L413" s="13">
        <f t="shared" si="34"/>
        <v>949.41000127391385</v>
      </c>
      <c r="M413" s="3"/>
      <c r="N413" s="3"/>
      <c r="O413" s="3"/>
      <c r="P413" s="3"/>
      <c r="Q413" s="3"/>
      <c r="R413" s="3"/>
      <c r="S413" s="3"/>
    </row>
    <row r="414" spans="1:19" x14ac:dyDescent="0.3">
      <c r="A414" s="3"/>
      <c r="B414" s="3"/>
      <c r="C414" s="10">
        <v>2010.367123</v>
      </c>
      <c r="D414" s="10">
        <v>385.30099999999999</v>
      </c>
      <c r="E414" s="4">
        <f t="shared" si="33"/>
        <v>2158</v>
      </c>
      <c r="F414" s="5">
        <f>F413*SUM(econhigh!Z204:AB204)/SUM(econhigh!Z203:AB203)</f>
        <v>22011.812953031942</v>
      </c>
      <c r="G414" s="13">
        <f t="shared" si="35"/>
        <v>188.97395054545268</v>
      </c>
      <c r="H414" s="13">
        <f t="shared" si="35"/>
        <v>237.24004836116831</v>
      </c>
      <c r="I414" s="13">
        <f t="shared" si="35"/>
        <v>203.2572079378921</v>
      </c>
      <c r="J414" s="13">
        <f t="shared" si="35"/>
        <v>45.636364540151419</v>
      </c>
      <c r="K414" s="13">
        <f t="shared" si="35"/>
        <v>2.6351681337057915</v>
      </c>
      <c r="L414" s="13">
        <f t="shared" si="34"/>
        <v>952.74273951837017</v>
      </c>
      <c r="M414" s="3"/>
      <c r="N414" s="3"/>
      <c r="O414" s="3"/>
      <c r="P414" s="3"/>
      <c r="Q414" s="3"/>
      <c r="R414" s="3"/>
      <c r="S414" s="3"/>
    </row>
    <row r="415" spans="1:19" x14ac:dyDescent="0.3">
      <c r="A415" s="3"/>
      <c r="B415" s="3"/>
      <c r="C415" s="10">
        <v>2010.452055</v>
      </c>
      <c r="D415" s="10">
        <v>385.803</v>
      </c>
      <c r="E415" s="4">
        <f t="shared" si="33"/>
        <v>2159</v>
      </c>
      <c r="F415" s="5">
        <f>F414*SUM(econhigh!Z205:AB205)/SUM(econhigh!Z204:AB204)</f>
        <v>21981.197211210205</v>
      </c>
      <c r="G415" s="13">
        <f t="shared" si="35"/>
        <v>190.31739452850158</v>
      </c>
      <c r="H415" s="13">
        <f t="shared" si="35"/>
        <v>238.65423079177779</v>
      </c>
      <c r="I415" s="13">
        <f t="shared" si="35"/>
        <v>203.83590354220297</v>
      </c>
      <c r="J415" s="13">
        <f t="shared" si="35"/>
        <v>45.61284862932758</v>
      </c>
      <c r="K415" s="13">
        <f t="shared" si="35"/>
        <v>2.6317287150894351</v>
      </c>
      <c r="L415" s="13">
        <f t="shared" si="34"/>
        <v>956.05210620689934</v>
      </c>
      <c r="M415" s="3"/>
      <c r="N415" s="3"/>
      <c r="O415" s="3"/>
      <c r="P415" s="3"/>
      <c r="Q415" s="3"/>
      <c r="R415" s="3"/>
      <c r="S415" s="3"/>
    </row>
    <row r="416" spans="1:19" x14ac:dyDescent="0.3">
      <c r="A416" s="3"/>
      <c r="B416" s="3"/>
      <c r="C416" s="10">
        <v>2010.5342470000001</v>
      </c>
      <c r="D416" s="10">
        <v>386.45299999999997</v>
      </c>
      <c r="E416" s="4">
        <f t="shared" si="33"/>
        <v>2160</v>
      </c>
      <c r="F416" s="5">
        <f>F415*SUM(econhigh!Z206:AB206)/SUM(econhigh!Z205:AB205)</f>
        <v>21949.933060558917</v>
      </c>
      <c r="G416" s="13">
        <f t="shared" si="35"/>
        <v>191.65896994514821</v>
      </c>
      <c r="H416" s="13">
        <f t="shared" si="35"/>
        <v>240.06164804669544</v>
      </c>
      <c r="I416" s="13">
        <f t="shared" si="35"/>
        <v>204.40223198962755</v>
      </c>
      <c r="J416" s="13">
        <f t="shared" si="35"/>
        <v>45.587082711631069</v>
      </c>
      <c r="K416" s="13">
        <f t="shared" si="35"/>
        <v>2.6282052434760548</v>
      </c>
      <c r="L416" s="13">
        <f t="shared" si="34"/>
        <v>959.33813793657828</v>
      </c>
      <c r="M416" s="3"/>
      <c r="N416" s="3"/>
      <c r="O416" s="3"/>
      <c r="P416" s="3"/>
      <c r="Q416" s="3"/>
      <c r="R416" s="3"/>
      <c r="S416" s="3"/>
    </row>
    <row r="417" spans="1:19" x14ac:dyDescent="0.3">
      <c r="A417" s="3"/>
      <c r="B417" s="3"/>
      <c r="C417" s="10">
        <v>2010.6191779999999</v>
      </c>
      <c r="D417" s="10">
        <v>387.10199999999998</v>
      </c>
      <c r="E417" s="4">
        <f t="shared" si="33"/>
        <v>2161</v>
      </c>
      <c r="F417" s="5">
        <f>F416*SUM(econhigh!Z207:AB207)/SUM(econhigh!Z206:AB206)</f>
        <v>21918.041493170786</v>
      </c>
      <c r="G417" s="13">
        <f t="shared" si="35"/>
        <v>192.99863722114478</v>
      </c>
      <c r="H417" s="13">
        <f t="shared" si="35"/>
        <v>241.46225785366369</v>
      </c>
      <c r="I417" s="13">
        <f t="shared" si="35"/>
        <v>204.95626186622937</v>
      </c>
      <c r="J417" s="13">
        <f t="shared" si="35"/>
        <v>45.559119218558102</v>
      </c>
      <c r="K417" s="13">
        <f t="shared" si="35"/>
        <v>2.6246003494138521</v>
      </c>
      <c r="L417" s="13">
        <f t="shared" si="34"/>
        <v>962.60087650900982</v>
      </c>
      <c r="M417" s="3"/>
      <c r="N417" s="3"/>
      <c r="O417" s="3"/>
      <c r="P417" s="3"/>
      <c r="Q417" s="3"/>
      <c r="R417" s="3"/>
      <c r="S417" s="3"/>
    </row>
    <row r="418" spans="1:19" x14ac:dyDescent="0.3">
      <c r="A418" s="3"/>
      <c r="B418" s="3"/>
      <c r="C418" s="10">
        <v>2010.7041099999999</v>
      </c>
      <c r="D418" s="10">
        <v>387.44600000000003</v>
      </c>
      <c r="E418" s="4">
        <f t="shared" si="33"/>
        <v>2162</v>
      </c>
      <c r="F418" s="5">
        <f>F417*SUM(econhigh!Z208:AB208)/SUM(econhigh!Z207:AB207)</f>
        <v>21885.543085517907</v>
      </c>
      <c r="G418" s="13">
        <f t="shared" si="35"/>
        <v>194.33635806345097</v>
      </c>
      <c r="H418" s="13">
        <f t="shared" si="35"/>
        <v>242.85602002780573</v>
      </c>
      <c r="I418" s="13">
        <f t="shared" si="35"/>
        <v>205.49806399120925</v>
      </c>
      <c r="J418" s="13">
        <f t="shared" si="35"/>
        <v>45.529010050219</v>
      </c>
      <c r="K418" s="13">
        <f t="shared" si="35"/>
        <v>2.6209166139552211</v>
      </c>
      <c r="L418" s="13">
        <f t="shared" si="34"/>
        <v>965.84036874664025</v>
      </c>
      <c r="M418" s="3"/>
      <c r="N418" s="3"/>
      <c r="O418" s="3"/>
      <c r="P418" s="3"/>
      <c r="Q418" s="3"/>
      <c r="R418" s="3"/>
      <c r="S418" s="3"/>
    </row>
    <row r="419" spans="1:19" x14ac:dyDescent="0.3">
      <c r="A419" s="3"/>
      <c r="B419" s="3"/>
      <c r="C419" s="10">
        <v>2010.7863010000001</v>
      </c>
      <c r="D419" s="10">
        <v>387.43099999999998</v>
      </c>
      <c r="E419" s="4">
        <f t="shared" si="33"/>
        <v>2163</v>
      </c>
      <c r="F419" s="5">
        <f>F418*SUM(econhigh!Z209:AB209)/SUM(econhigh!Z208:AB208)</f>
        <v>21852.457999089005</v>
      </c>
      <c r="G419" s="13">
        <f t="shared" si="35"/>
        <v>195.67209543486757</v>
      </c>
      <c r="H419" s="13">
        <f t="shared" si="35"/>
        <v>244.24289642685767</v>
      </c>
      <c r="I419" s="13">
        <f t="shared" si="35"/>
        <v>206.02771132449004</v>
      </c>
      <c r="J419" s="13">
        <f t="shared" si="35"/>
        <v>45.496806556912858</v>
      </c>
      <c r="K419" s="13">
        <f t="shared" si="35"/>
        <v>2.6171565686191278</v>
      </c>
      <c r="L419" s="13">
        <f t="shared" si="34"/>
        <v>969.05666631174734</v>
      </c>
      <c r="M419" s="3"/>
      <c r="N419" s="3"/>
      <c r="O419" s="3"/>
      <c r="P419" s="3"/>
      <c r="Q419" s="3"/>
      <c r="R419" s="3"/>
      <c r="S419" s="3"/>
    </row>
    <row r="420" spans="1:19" x14ac:dyDescent="0.3">
      <c r="A420" s="3"/>
      <c r="B420" s="3"/>
      <c r="C420" s="10">
        <v>2010.8712330000001</v>
      </c>
      <c r="D420" s="10">
        <v>387.28699999999998</v>
      </c>
      <c r="E420" s="4">
        <f t="shared" si="33"/>
        <v>2164</v>
      </c>
      <c r="F420" s="5">
        <f>F419*SUM(econhigh!Z210:AB210)/SUM(econhigh!Z209:AB209)</f>
        <v>21818.805981357178</v>
      </c>
      <c r="G420" s="13">
        <f t="shared" si="35"/>
        <v>197.00581352870867</v>
      </c>
      <c r="H420" s="13">
        <f t="shared" si="35"/>
        <v>245.62285090658361</v>
      </c>
      <c r="I420" s="13">
        <f t="shared" si="35"/>
        <v>206.54527887563765</v>
      </c>
      <c r="J420" s="13">
        <f t="shared" si="35"/>
        <v>45.462559521829505</v>
      </c>
      <c r="K420" s="13">
        <f t="shared" si="35"/>
        <v>2.6133226953982063</v>
      </c>
      <c r="L420" s="13">
        <f t="shared" si="34"/>
        <v>972.24982552815766</v>
      </c>
      <c r="M420" s="3"/>
      <c r="N420" s="3"/>
      <c r="O420" s="3"/>
      <c r="P420" s="3"/>
      <c r="Q420" s="3"/>
      <c r="R420" s="3"/>
      <c r="S420" s="3"/>
    </row>
    <row r="421" spans="1:19" x14ac:dyDescent="0.3">
      <c r="A421" s="3"/>
      <c r="B421" s="3"/>
      <c r="C421" s="10">
        <v>2010.9534249999999</v>
      </c>
      <c r="D421" s="10">
        <v>387.04399999999998</v>
      </c>
      <c r="E421" s="4">
        <f t="shared" si="33"/>
        <v>2165</v>
      </c>
      <c r="F421" s="5">
        <f>F420*SUM(econhigh!Z211:AB211)/SUM(econhigh!Z210:AB210)</f>
        <v>21784.606367061719</v>
      </c>
      <c r="G421" s="13">
        <f t="shared" si="35"/>
        <v>198.3374777435333</v>
      </c>
      <c r="H421" s="13">
        <f t="shared" si="35"/>
        <v>246.99584927640441</v>
      </c>
      <c r="I421" s="13">
        <f t="shared" si="35"/>
        <v>207.05084361414987</v>
      </c>
      <c r="J421" s="13">
        <f t="shared" si="35"/>
        <v>45.426319144853338</v>
      </c>
      <c r="K421" s="13">
        <f t="shared" si="35"/>
        <v>2.6094174268084993</v>
      </c>
      <c r="L421" s="13">
        <f t="shared" si="34"/>
        <v>975.41990720574938</v>
      </c>
      <c r="M421" s="3"/>
      <c r="N421" s="3"/>
      <c r="O421" s="3"/>
      <c r="P421" s="3"/>
      <c r="Q421" s="3"/>
      <c r="R421" s="3"/>
      <c r="S421" s="3"/>
    </row>
    <row r="422" spans="1:19" x14ac:dyDescent="0.3">
      <c r="A422" s="3"/>
      <c r="B422" s="3"/>
      <c r="C422" s="10">
        <v>2011.038356</v>
      </c>
      <c r="D422" s="10">
        <v>386.892</v>
      </c>
      <c r="E422" s="4">
        <f t="shared" si="33"/>
        <v>2166</v>
      </c>
      <c r="F422" s="5">
        <f>F421*SUM(econhigh!Z212:AB212)/SUM(econhigh!Z211:AB211)</f>
        <v>21749.878079787602</v>
      </c>
      <c r="G422" s="13">
        <f t="shared" si="35"/>
        <v>199.66705465795491</v>
      </c>
      <c r="H422" s="13">
        <f t="shared" si="35"/>
        <v>248.36185925526871</v>
      </c>
      <c r="I422" s="13">
        <f t="shared" si="35"/>
        <v>207.5444843811421</v>
      </c>
      <c r="J422" s="13">
        <f t="shared" si="35"/>
        <v>45.388135027442779</v>
      </c>
      <c r="K422" s="13">
        <f t="shared" si="35"/>
        <v>2.6054431459798071</v>
      </c>
      <c r="L422" s="13">
        <f t="shared" si="34"/>
        <v>978.56697646778832</v>
      </c>
      <c r="M422" s="3"/>
      <c r="N422" s="3"/>
      <c r="O422" s="3"/>
      <c r="P422" s="3"/>
      <c r="Q422" s="3"/>
      <c r="R422" s="3"/>
      <c r="S422" s="3"/>
    </row>
    <row r="423" spans="1:19" x14ac:dyDescent="0.3">
      <c r="A423" s="3"/>
      <c r="B423" s="3"/>
      <c r="C423" s="10">
        <v>2011.123288</v>
      </c>
      <c r="D423" s="10">
        <v>386.97300000000001</v>
      </c>
      <c r="E423" s="4">
        <f t="shared" si="33"/>
        <v>2167</v>
      </c>
      <c r="F423" s="5">
        <f>F422*SUM(econhigh!Z213:AB213)/SUM(econhigh!Z212:AB212)</f>
        <v>21714.639633825835</v>
      </c>
      <c r="G423" s="13">
        <f t="shared" ref="G423:K438" si="36">G422*(1-G$5)+G$4*$F422*$L$4/1000</f>
        <v>200.99451200554759</v>
      </c>
      <c r="H423" s="13">
        <f t="shared" si="36"/>
        <v>249.72085042779366</v>
      </c>
      <c r="I423" s="13">
        <f t="shared" si="36"/>
        <v>208.0262818024556</v>
      </c>
      <c r="J423" s="13">
        <f t="shared" si="36"/>
        <v>45.348056158558911</v>
      </c>
      <c r="K423" s="13">
        <f t="shared" si="36"/>
        <v>2.6014021867846382</v>
      </c>
      <c r="L423" s="13">
        <f t="shared" si="34"/>
        <v>981.69110258114051</v>
      </c>
      <c r="M423" s="3"/>
      <c r="N423" s="3"/>
      <c r="O423" s="3"/>
      <c r="P423" s="3"/>
      <c r="Q423" s="3"/>
      <c r="R423" s="3"/>
      <c r="S423" s="3"/>
    </row>
    <row r="424" spans="1:19" x14ac:dyDescent="0.3">
      <c r="A424" s="3"/>
      <c r="B424" s="3"/>
      <c r="C424" s="10">
        <v>2011.2</v>
      </c>
      <c r="D424" s="10">
        <v>387.01499999999999</v>
      </c>
      <c r="E424" s="4">
        <f t="shared" si="33"/>
        <v>2168</v>
      </c>
      <c r="F424" s="5">
        <f>F423*SUM(econhigh!Z214:AB214)/SUM(econhigh!Z213:AB213)</f>
        <v>21678.909136299048</v>
      </c>
      <c r="G424" s="13">
        <f t="shared" si="36"/>
        <v>202.3198186498656</v>
      </c>
      <c r="H424" s="13">
        <f t="shared" si="36"/>
        <v>251.0727942007012</v>
      </c>
      <c r="I424" s="13">
        <f t="shared" si="36"/>
        <v>208.49631820321167</v>
      </c>
      <c r="J424" s="13">
        <f t="shared" si="36"/>
        <v>45.306130901616342</v>
      </c>
      <c r="K424" s="13">
        <f t="shared" si="36"/>
        <v>2.5972968340037652</v>
      </c>
      <c r="L424" s="13">
        <f t="shared" si="34"/>
        <v>984.79235878939858</v>
      </c>
      <c r="M424" s="3"/>
      <c r="N424" s="3"/>
      <c r="O424" s="3"/>
      <c r="P424" s="3"/>
      <c r="Q424" s="3"/>
      <c r="R424" s="3"/>
      <c r="S424" s="3"/>
    </row>
    <row r="425" spans="1:19" x14ac:dyDescent="0.3">
      <c r="A425" s="3"/>
      <c r="B425" s="3"/>
      <c r="C425" s="10">
        <v>2011.284932</v>
      </c>
      <c r="D425" s="10">
        <v>387.01</v>
      </c>
      <c r="E425" s="4">
        <f t="shared" si="33"/>
        <v>2169</v>
      </c>
      <c r="F425" s="5">
        <f>F424*SUM(econhigh!Z215:AB215)/SUM(econhigh!Z214:AB214)</f>
        <v>21642.704289536356</v>
      </c>
      <c r="G425" s="13">
        <f t="shared" si="36"/>
        <v>203.64294455959276</v>
      </c>
      <c r="H425" s="13">
        <f t="shared" si="36"/>
        <v>252.41766375957349</v>
      </c>
      <c r="I425" s="13">
        <f t="shared" si="36"/>
        <v>208.95467752383203</v>
      </c>
      <c r="J425" s="13">
        <f t="shared" si="36"/>
        <v>45.262406982428985</v>
      </c>
      <c r="K425" s="13">
        <f t="shared" si="36"/>
        <v>2.5931293235264317</v>
      </c>
      <c r="L425" s="13">
        <f t="shared" si="34"/>
        <v>987.87082214895372</v>
      </c>
      <c r="M425" s="3"/>
      <c r="N425" s="3"/>
      <c r="O425" s="3"/>
      <c r="P425" s="3"/>
      <c r="Q425" s="3"/>
      <c r="R425" s="3"/>
      <c r="S425" s="3"/>
    </row>
    <row r="426" spans="1:19" x14ac:dyDescent="0.3">
      <c r="A426" s="3"/>
      <c r="B426" s="3"/>
      <c r="C426" s="10">
        <v>2011.367123</v>
      </c>
      <c r="D426" s="10">
        <v>387.279</v>
      </c>
      <c r="E426" s="4">
        <f t="shared" si="33"/>
        <v>2170</v>
      </c>
      <c r="F426" s="5">
        <f>F425*SUM(econhigh!Z216:AB216)/SUM(econhigh!Z215:AB215)</f>
        <v>21606.042393681866</v>
      </c>
      <c r="G426" s="13">
        <f t="shared" si="36"/>
        <v>204.96386078383676</v>
      </c>
      <c r="H426" s="13">
        <f t="shared" si="36"/>
        <v>253.75543402595051</v>
      </c>
      <c r="I426" s="13">
        <f t="shared" si="36"/>
        <v>209.40144523754316</v>
      </c>
      <c r="J426" s="13">
        <f t="shared" si="36"/>
        <v>45.216931478123207</v>
      </c>
      <c r="K426" s="13">
        <f t="shared" si="36"/>
        <v>2.5889018425832786</v>
      </c>
      <c r="L426" s="13">
        <f t="shared" si="34"/>
        <v>990.92657336803688</v>
      </c>
      <c r="M426" s="3"/>
      <c r="N426" s="3"/>
      <c r="O426" s="3"/>
      <c r="P426" s="3"/>
      <c r="Q426" s="3"/>
      <c r="R426" s="3"/>
      <c r="S426" s="3"/>
    </row>
    <row r="427" spans="1:19" x14ac:dyDescent="0.3">
      <c r="A427" s="3"/>
      <c r="B427" s="3"/>
      <c r="C427" s="10">
        <v>2011.452055</v>
      </c>
      <c r="D427" s="10">
        <v>387.709</v>
      </c>
      <c r="E427" s="4">
        <f t="shared" si="33"/>
        <v>2171</v>
      </c>
      <c r="F427" s="5">
        <f>F426*SUM(econhigh!Z217:AB217)/SUM(econhigh!Z216:AB216)</f>
        <v>21568.940349521436</v>
      </c>
      <c r="G427" s="13">
        <f t="shared" si="36"/>
        <v>206.28253942758261</v>
      </c>
      <c r="H427" s="13">
        <f t="shared" si="36"/>
        <v>255.08608161479049</v>
      </c>
      <c r="I427" s="13">
        <f t="shared" si="36"/>
        <v>209.83670826937998</v>
      </c>
      <c r="J427" s="13">
        <f t="shared" si="36"/>
        <v>45.169750806990493</v>
      </c>
      <c r="K427" s="13">
        <f t="shared" si="36"/>
        <v>2.5846165300100896</v>
      </c>
      <c r="L427" s="13">
        <f t="shared" si="34"/>
        <v>993.95969664875361</v>
      </c>
      <c r="M427" s="3"/>
      <c r="N427" s="3"/>
      <c r="O427" s="3"/>
      <c r="P427" s="3"/>
      <c r="Q427" s="3"/>
      <c r="R427" s="3"/>
      <c r="S427" s="3"/>
    </row>
    <row r="428" spans="1:19" x14ac:dyDescent="0.3">
      <c r="A428" s="3"/>
      <c r="B428" s="3"/>
      <c r="C428" s="10">
        <v>2011.5342470000001</v>
      </c>
      <c r="D428" s="10">
        <v>388.05500000000001</v>
      </c>
      <c r="E428" s="4">
        <f t="shared" si="33"/>
        <v>2172</v>
      </c>
      <c r="F428" s="5">
        <f>F427*SUM(econhigh!Z218:AB218)/SUM(econhigh!Z217:AB217)</f>
        <v>21531.414661512754</v>
      </c>
      <c r="G428" s="13">
        <f t="shared" si="36"/>
        <v>207.59895362731865</v>
      </c>
      <c r="H428" s="13">
        <f t="shared" si="36"/>
        <v>256.4095847923129</v>
      </c>
      <c r="I428" s="13">
        <f t="shared" si="36"/>
        <v>210.26055491670127</v>
      </c>
      <c r="J428" s="13">
        <f t="shared" si="36"/>
        <v>45.120910719251576</v>
      </c>
      <c r="K428" s="13">
        <f t="shared" si="36"/>
        <v>2.5802754765404661</v>
      </c>
      <c r="L428" s="13">
        <f t="shared" si="34"/>
        <v>996.97027953212489</v>
      </c>
      <c r="M428" s="3"/>
      <c r="N428" s="3"/>
      <c r="O428" s="3"/>
      <c r="P428" s="3"/>
      <c r="Q428" s="3"/>
      <c r="R428" s="3"/>
      <c r="S428" s="3"/>
    </row>
    <row r="429" spans="1:19" x14ac:dyDescent="0.3">
      <c r="A429" s="3"/>
      <c r="B429" s="3"/>
      <c r="C429" s="10">
        <v>2011.6191779999999</v>
      </c>
      <c r="D429" s="10">
        <v>388.49599999999998</v>
      </c>
      <c r="E429" s="4">
        <f t="shared" si="33"/>
        <v>2173</v>
      </c>
      <c r="F429" s="5">
        <f>F428*SUM(econhigh!Z219:AB219)/SUM(econhigh!Z218:AB218)</f>
        <v>21493.481441003645</v>
      </c>
      <c r="G429" s="13">
        <f t="shared" si="36"/>
        <v>208.91307752684759</v>
      </c>
      <c r="H429" s="13">
        <f t="shared" si="36"/>
        <v>257.72592343424174</v>
      </c>
      <c r="I429" s="13">
        <f t="shared" si="36"/>
        <v>210.67307477122714</v>
      </c>
      <c r="J429" s="13">
        <f t="shared" si="36"/>
        <v>45.070456288703838</v>
      </c>
      <c r="K429" s="13">
        <f t="shared" si="36"/>
        <v>2.5758807251256091</v>
      </c>
      <c r="L429" s="13">
        <f t="shared" si="34"/>
        <v>999.95841274614588</v>
      </c>
      <c r="M429" s="3"/>
      <c r="N429" s="3"/>
      <c r="O429" s="3"/>
      <c r="P429" s="3"/>
      <c r="Q429" s="3"/>
      <c r="R429" s="3"/>
      <c r="S429" s="3"/>
    </row>
    <row r="430" spans="1:19" x14ac:dyDescent="0.3">
      <c r="A430" s="3"/>
      <c r="B430" s="3"/>
      <c r="C430" s="10">
        <v>2011.7041099999999</v>
      </c>
      <c r="D430" s="10">
        <v>388.99200000000002</v>
      </c>
      <c r="E430" s="4">
        <f t="shared" si="33"/>
        <v>2174</v>
      </c>
      <c r="F430" s="5">
        <f>F429*SUM(econhigh!Z220:AB220)/SUM(econhigh!Z219:AB219)</f>
        <v>21455.156409624211</v>
      </c>
      <c r="G430" s="13">
        <f t="shared" si="36"/>
        <v>210.22488625329382</v>
      </c>
      <c r="H430" s="13">
        <f t="shared" si="36"/>
        <v>259.03507898446622</v>
      </c>
      <c r="I430" s="13">
        <f t="shared" si="36"/>
        <v>211.07435864260674</v>
      </c>
      <c r="J430" s="13">
        <f t="shared" si="36"/>
        <v>45.018431905223586</v>
      </c>
      <c r="K430" s="13">
        <f t="shared" si="36"/>
        <v>2.571434271279363</v>
      </c>
      <c r="L430" s="13">
        <f t="shared" si="34"/>
        <v>1002.9241900568697</v>
      </c>
      <c r="M430" s="3"/>
      <c r="N430" s="3"/>
      <c r="O430" s="3"/>
      <c r="P430" s="3"/>
      <c r="Q430" s="3"/>
      <c r="R430" s="3"/>
      <c r="S430" s="3"/>
    </row>
    <row r="431" spans="1:19" x14ac:dyDescent="0.3">
      <c r="A431" s="3"/>
      <c r="B431" s="3"/>
      <c r="C431" s="10">
        <v>2011.7863010000001</v>
      </c>
      <c r="D431" s="10">
        <v>389.11599999999999</v>
      </c>
      <c r="E431" s="4">
        <f t="shared" si="33"/>
        <v>2175</v>
      </c>
      <c r="F431" s="5">
        <f>F430*SUM(econhigh!Z221:AB221)/SUM(econhigh!Z220:AB220)</f>
        <v>21416.454902837817</v>
      </c>
      <c r="G431" s="13">
        <f t="shared" si="36"/>
        <v>211.53435589331784</v>
      </c>
      <c r="H431" s="13">
        <f t="shared" si="36"/>
        <v>260.33703441413331</v>
      </c>
      <c r="I431" s="13">
        <f t="shared" si="36"/>
        <v>211.46449848352111</v>
      </c>
      <c r="J431" s="13">
        <f t="shared" si="36"/>
        <v>44.9648812680948</v>
      </c>
      <c r="K431" s="13">
        <f t="shared" si="36"/>
        <v>2.5669380634467567</v>
      </c>
      <c r="L431" s="13">
        <f t="shared" si="34"/>
        <v>1005.8677081225138</v>
      </c>
      <c r="M431" s="3"/>
      <c r="N431" s="3"/>
      <c r="O431" s="3"/>
      <c r="P431" s="3"/>
      <c r="Q431" s="3"/>
      <c r="R431" s="3"/>
      <c r="S431" s="3"/>
    </row>
    <row r="432" spans="1:19" x14ac:dyDescent="0.3">
      <c r="A432" s="3"/>
      <c r="B432" s="3"/>
      <c r="C432" s="10">
        <v>2011.8712330000001</v>
      </c>
      <c r="D432" s="10">
        <v>388.92899999999997</v>
      </c>
      <c r="E432" s="4">
        <f t="shared" si="33"/>
        <v>2176</v>
      </c>
      <c r="F432" s="5">
        <f>F431*SUM(econhigh!Z222:AB222)/SUM(econhigh!Z221:AB221)</f>
        <v>21377.391873637425</v>
      </c>
      <c r="G432" s="13">
        <f t="shared" si="36"/>
        <v>212.84146346954736</v>
      </c>
      <c r="H432" s="13">
        <f t="shared" si="36"/>
        <v>261.63177418118642</v>
      </c>
      <c r="I432" s="13">
        <f t="shared" si="36"/>
        <v>211.84358731632523</v>
      </c>
      <c r="J432" s="13">
        <f t="shared" si="36"/>
        <v>44.909847380135751</v>
      </c>
      <c r="K432" s="13">
        <f t="shared" si="36"/>
        <v>2.5623940033942452</v>
      </c>
      <c r="L432" s="13">
        <f t="shared" si="34"/>
        <v>1008.789066350589</v>
      </c>
      <c r="M432" s="3"/>
      <c r="N432" s="3"/>
      <c r="O432" s="3"/>
      <c r="P432" s="3"/>
      <c r="Q432" s="3"/>
      <c r="R432" s="3"/>
      <c r="S432" s="3"/>
    </row>
    <row r="433" spans="1:19" x14ac:dyDescent="0.3">
      <c r="A433" s="3"/>
      <c r="B433" s="3"/>
      <c r="C433" s="10">
        <v>2011.9534249999999</v>
      </c>
      <c r="D433" s="10">
        <v>388.79700000000003</v>
      </c>
      <c r="E433" s="4">
        <f t="shared" si="33"/>
        <v>2177</v>
      </c>
      <c r="F433" s="5">
        <f>F432*SUM(econhigh!Z223:AB223)/SUM(econhigh!Z222:AB222)</f>
        <v>21337.981896372392</v>
      </c>
      <c r="G433" s="13">
        <f t="shared" si="36"/>
        <v>214.14618691723416</v>
      </c>
      <c r="H433" s="13">
        <f t="shared" si="36"/>
        <v>262.91928419036259</v>
      </c>
      <c r="I433" s="13">
        <f t="shared" si="36"/>
        <v>212.21171916122972</v>
      </c>
      <c r="J433" s="13">
        <f t="shared" si="36"/>
        <v>44.853372542595039</v>
      </c>
      <c r="K433" s="13">
        <f t="shared" si="36"/>
        <v>2.5578039466199392</v>
      </c>
      <c r="L433" s="13">
        <f t="shared" si="34"/>
        <v>1011.6883667580414</v>
      </c>
      <c r="M433" s="3"/>
      <c r="N433" s="3"/>
      <c r="O433" s="3"/>
      <c r="P433" s="3"/>
      <c r="Q433" s="3"/>
      <c r="R433" s="3"/>
      <c r="S433" s="3"/>
    </row>
    <row r="434" spans="1:19" x14ac:dyDescent="0.3">
      <c r="A434" s="3"/>
      <c r="B434" s="3"/>
      <c r="C434" s="10">
        <v>2012.0382509999999</v>
      </c>
      <c r="D434" s="10">
        <v>388.66699999999997</v>
      </c>
      <c r="E434" s="4">
        <f t="shared" si="33"/>
        <v>2178</v>
      </c>
      <c r="F434" s="5">
        <f>F433*SUM(econhigh!Z224:AB224)/SUM(econhigh!Z223:AB223)</f>
        <v>21298.239170692348</v>
      </c>
      <c r="G434" s="13">
        <f t="shared" si="36"/>
        <v>215.4485050611442</v>
      </c>
      <c r="H434" s="13">
        <f t="shared" si="36"/>
        <v>264.19955175365885</v>
      </c>
      <c r="I434" s="13">
        <f t="shared" si="36"/>
        <v>212.56898896602166</v>
      </c>
      <c r="J434" s="13">
        <f t="shared" si="36"/>
        <v>44.795498350788307</v>
      </c>
      <c r="K434" s="13">
        <f t="shared" si="36"/>
        <v>2.5531697027820863</v>
      </c>
      <c r="L434" s="13">
        <f t="shared" si="34"/>
        <v>1014.5657138343951</v>
      </c>
      <c r="M434" s="3"/>
      <c r="N434" s="3"/>
      <c r="O434" s="3"/>
      <c r="P434" s="3"/>
      <c r="Q434" s="3"/>
      <c r="R434" s="3"/>
      <c r="S434" s="3"/>
    </row>
    <row r="435" spans="1:19" x14ac:dyDescent="0.3">
      <c r="A435" s="3"/>
      <c r="B435" s="3"/>
      <c r="C435" s="10">
        <v>2012.1229510000001</v>
      </c>
      <c r="D435" s="10">
        <v>388.64600000000002</v>
      </c>
      <c r="E435" s="4">
        <f t="shared" si="33"/>
        <v>2179</v>
      </c>
      <c r="F435" s="5">
        <f>F434*SUM(econhigh!Z225:AB225)/SUM(econhigh!Z224:AB224)</f>
        <v>21258.177525593946</v>
      </c>
      <c r="G435" s="13">
        <f t="shared" si="36"/>
        <v>216.7483975926888</v>
      </c>
      <c r="H435" s="13">
        <f t="shared" si="36"/>
        <v>265.47256555127774</v>
      </c>
      <c r="I435" s="13">
        <f t="shared" si="36"/>
        <v>212.9154925373212</v>
      </c>
      <c r="J435" s="13">
        <f t="shared" si="36"/>
        <v>44.736265690447112</v>
      </c>
      <c r="K435" s="13">
        <f t="shared" si="36"/>
        <v>2.548493036144114</v>
      </c>
      <c r="L435" s="13">
        <f t="shared" si="34"/>
        <v>1017.421214407879</v>
      </c>
      <c r="M435" s="3"/>
      <c r="N435" s="3"/>
      <c r="O435" s="3"/>
      <c r="P435" s="3"/>
      <c r="Q435" s="3"/>
      <c r="R435" s="3"/>
      <c r="S435" s="3"/>
    </row>
    <row r="436" spans="1:19" x14ac:dyDescent="0.3">
      <c r="A436" s="3"/>
      <c r="B436" s="3"/>
      <c r="C436" s="10">
        <v>2012.202186</v>
      </c>
      <c r="D436" s="10">
        <v>388.67200000000003</v>
      </c>
      <c r="E436" s="4">
        <f t="shared" si="33"/>
        <v>2180</v>
      </c>
      <c r="F436" s="5">
        <f>F435*SUM(econhigh!Z226:AB226)/SUM(econhigh!Z225:AB225)</f>
        <v>21217.810423557068</v>
      </c>
      <c r="G436" s="13">
        <f t="shared" si="36"/>
        <v>218.04584504730252</v>
      </c>
      <c r="H436" s="13">
        <f t="shared" si="36"/>
        <v>266.73831559306018</v>
      </c>
      <c r="I436" s="13">
        <f t="shared" si="36"/>
        <v>213.25132647336869</v>
      </c>
      <c r="J436" s="13">
        <f t="shared" si="36"/>
        <v>44.675714734751374</v>
      </c>
      <c r="K436" s="13">
        <f t="shared" si="36"/>
        <v>2.5437756660345534</v>
      </c>
      <c r="L436" s="13">
        <f t="shared" si="34"/>
        <v>1020.2549775145173</v>
      </c>
      <c r="M436" s="3"/>
      <c r="N436" s="3"/>
      <c r="O436" s="3"/>
      <c r="P436" s="3"/>
      <c r="Q436" s="3"/>
      <c r="R436" s="3"/>
      <c r="S436" s="3"/>
    </row>
    <row r="437" spans="1:19" x14ac:dyDescent="0.3">
      <c r="A437" s="3"/>
      <c r="B437" s="3"/>
      <c r="C437" s="10">
        <v>2012.286885</v>
      </c>
      <c r="D437" s="10">
        <v>388.83199999999999</v>
      </c>
      <c r="E437" s="4">
        <f t="shared" si="33"/>
        <v>2181</v>
      </c>
      <c r="F437" s="5">
        <f>F436*SUM(econhigh!Z227:AB227)/SUM(econhigh!Z226:AB226)</f>
        <v>21177.1509647565</v>
      </c>
      <c r="G437" s="13">
        <f t="shared" si="36"/>
        <v>219.3408287820736</v>
      </c>
      <c r="H437" s="13">
        <f t="shared" si="36"/>
        <v>267.99679318041302</v>
      </c>
      <c r="I437" s="13">
        <f t="shared" si="36"/>
        <v>213.57658809833563</v>
      </c>
      <c r="J437" s="13">
        <f t="shared" si="36"/>
        <v>44.613884942016831</v>
      </c>
      <c r="K437" s="13">
        <f t="shared" si="36"/>
        <v>2.5390192673201804</v>
      </c>
      <c r="L437" s="13">
        <f t="shared" si="34"/>
        <v>1023.0671142701593</v>
      </c>
      <c r="M437" s="3"/>
      <c r="N437" s="3"/>
      <c r="O437" s="3"/>
      <c r="P437" s="3"/>
      <c r="Q437" s="3"/>
      <c r="R437" s="3"/>
      <c r="S437" s="3"/>
    </row>
    <row r="438" spans="1:19" x14ac:dyDescent="0.3">
      <c r="A438" s="3"/>
      <c r="B438" s="3"/>
      <c r="C438" s="10">
        <v>2012.3688520000001</v>
      </c>
      <c r="D438" s="10">
        <v>389.13200000000001</v>
      </c>
      <c r="E438" s="4">
        <f t="shared" si="33"/>
        <v>2182</v>
      </c>
      <c r="F438" s="5">
        <f>F437*SUM(econhigh!Z228:AB228)/SUM(econhigh!Z227:AB227)</f>
        <v>21136.211891335606</v>
      </c>
      <c r="G438" s="13">
        <f t="shared" si="36"/>
        <v>220.63333095363151</v>
      </c>
      <c r="H438" s="13">
        <f t="shared" si="36"/>
        <v>269.24799086873651</v>
      </c>
      <c r="I438" s="13">
        <f t="shared" si="36"/>
        <v>213.89137539814993</v>
      </c>
      <c r="J438" s="13">
        <f t="shared" si="36"/>
        <v>44.550815054008901</v>
      </c>
      <c r="K438" s="13">
        <f t="shared" si="36"/>
        <v>2.5342254708907257</v>
      </c>
      <c r="L438" s="13">
        <f t="shared" si="34"/>
        <v>1025.8577377454176</v>
      </c>
      <c r="M438" s="3"/>
      <c r="N438" s="3"/>
      <c r="O438" s="3"/>
      <c r="P438" s="3"/>
      <c r="Q438" s="3"/>
      <c r="R438" s="3"/>
      <c r="S438" s="3"/>
    </row>
    <row r="439" spans="1:19" x14ac:dyDescent="0.3">
      <c r="A439" s="3"/>
      <c r="B439" s="3"/>
      <c r="C439" s="10">
        <v>2012.4535519999999</v>
      </c>
      <c r="D439" s="10">
        <v>389.55700000000002</v>
      </c>
      <c r="E439" s="4">
        <f t="shared" si="33"/>
        <v>2183</v>
      </c>
      <c r="F439" s="5">
        <f>F438*SUM(econhigh!Z229:AB229)/SUM(econhigh!Z228:AB228)</f>
        <v>21095.005591728368</v>
      </c>
      <c r="G439" s="13">
        <f t="shared" ref="G439:K454" si="37">G438*(1-G$5)+G$4*$F438*$L$4/1000</f>
        <v>221.92333449629518</v>
      </c>
      <c r="H439" s="13">
        <f t="shared" si="37"/>
        <v>270.49190243035667</v>
      </c>
      <c r="I439" s="13">
        <f t="shared" si="37"/>
        <v>214.19578695782462</v>
      </c>
      <c r="J439" s="13">
        <f t="shared" si="37"/>
        <v>44.486543094854454</v>
      </c>
      <c r="K439" s="13">
        <f t="shared" si="37"/>
        <v>2.5293958641535075</v>
      </c>
      <c r="L439" s="13">
        <f t="shared" si="34"/>
        <v>1028.6269628434843</v>
      </c>
      <c r="M439" s="3"/>
      <c r="N439" s="3"/>
      <c r="O439" s="3"/>
      <c r="P439" s="3"/>
      <c r="Q439" s="3"/>
      <c r="R439" s="3"/>
      <c r="S439" s="3"/>
    </row>
    <row r="440" spans="1:19" x14ac:dyDescent="0.3">
      <c r="A440" s="3"/>
      <c r="B440" s="3"/>
      <c r="C440" s="10">
        <v>2012.535519</v>
      </c>
      <c r="D440" s="10">
        <v>390.20600000000002</v>
      </c>
      <c r="E440" s="4">
        <f t="shared" si="33"/>
        <v>2184</v>
      </c>
      <c r="F440" s="5">
        <f>F439*SUM(econhigh!Z230:AB230)/SUM(econhigh!Z229:AB229)</f>
        <v>21053.544105015815</v>
      </c>
      <c r="G440" s="13">
        <f t="shared" si="37"/>
        <v>223.21082310048519</v>
      </c>
      <c r="H440" s="13">
        <f t="shared" si="37"/>
        <v>271.7285228179652</v>
      </c>
      <c r="I440" s="13">
        <f t="shared" si="37"/>
        <v>214.48992190027718</v>
      </c>
      <c r="J440" s="13">
        <f t="shared" si="37"/>
        <v>44.421106370523091</v>
      </c>
      <c r="K440" s="13">
        <f t="shared" si="37"/>
        <v>2.5245319915363522</v>
      </c>
      <c r="L440" s="13">
        <f t="shared" si="34"/>
        <v>1031.3749061807871</v>
      </c>
      <c r="M440" s="3"/>
      <c r="N440" s="3"/>
      <c r="O440" s="3"/>
      <c r="P440" s="3"/>
      <c r="Q440" s="3"/>
      <c r="R440" s="3"/>
      <c r="S440" s="3"/>
    </row>
    <row r="441" spans="1:19" x14ac:dyDescent="0.3">
      <c r="A441" s="3"/>
      <c r="B441" s="3"/>
      <c r="C441" s="10">
        <v>2012.6202189999999</v>
      </c>
      <c r="D441" s="10">
        <v>390.88200000000001</v>
      </c>
      <c r="E441" s="4">
        <f t="shared" si="33"/>
        <v>2185</v>
      </c>
      <c r="F441" s="5">
        <f>F440*SUM(econhigh!Z231:AB231)/SUM(econhigh!Z230:AB230)</f>
        <v>21011.839125303155</v>
      </c>
      <c r="G441" s="13">
        <f t="shared" si="37"/>
        <v>224.49578119140165</v>
      </c>
      <c r="H441" s="13">
        <f t="shared" si="37"/>
        <v>272.95784812856925</v>
      </c>
      <c r="I441" s="13">
        <f t="shared" si="37"/>
        <v>214.77387982662441</v>
      </c>
      <c r="J441" s="13">
        <f t="shared" si="37"/>
        <v>44.354541468849341</v>
      </c>
      <c r="K441" s="13">
        <f t="shared" si="37"/>
        <v>2.5196353549971597</v>
      </c>
      <c r="L441" s="13">
        <f t="shared" si="34"/>
        <v>1034.1016859704418</v>
      </c>
      <c r="M441" s="3"/>
      <c r="N441" s="3"/>
      <c r="O441" s="3"/>
      <c r="P441" s="3"/>
      <c r="Q441" s="3"/>
      <c r="R441" s="3"/>
      <c r="S441" s="3"/>
    </row>
    <row r="442" spans="1:19" x14ac:dyDescent="0.3">
      <c r="A442" s="3"/>
      <c r="B442" s="3"/>
      <c r="C442" s="10">
        <v>2012.7049179999999</v>
      </c>
      <c r="D442" s="10">
        <v>391.31200000000001</v>
      </c>
      <c r="E442" s="4">
        <f t="shared" si="33"/>
        <v>2186</v>
      </c>
      <c r="F442" s="5">
        <f>F441*SUM(econhigh!Z232:AB232)/SUM(econhigh!Z231:AB231)</f>
        <v>20969.902006103366</v>
      </c>
      <c r="G442" s="13">
        <f t="shared" si="37"/>
        <v>225.77819390796944</v>
      </c>
      <c r="H442" s="13">
        <f t="shared" si="37"/>
        <v>274.17987556795123</v>
      </c>
      <c r="I442" s="13">
        <f t="shared" si="37"/>
        <v>215.04776075793652</v>
      </c>
      <c r="J442" s="13">
        <f t="shared" si="37"/>
        <v>44.286884260067325</v>
      </c>
      <c r="K442" s="13">
        <f t="shared" si="37"/>
        <v>2.5147074145384702</v>
      </c>
      <c r="L442" s="13">
        <f t="shared" si="34"/>
        <v>1036.8074219084629</v>
      </c>
      <c r="M442" s="3"/>
      <c r="N442" s="3"/>
      <c r="O442" s="3"/>
      <c r="P442" s="3"/>
      <c r="Q442" s="3"/>
      <c r="R442" s="3"/>
      <c r="S442" s="3"/>
    </row>
    <row r="443" spans="1:19" x14ac:dyDescent="0.3">
      <c r="A443" s="3"/>
      <c r="B443" s="3"/>
      <c r="C443" s="10">
        <v>2012.786885</v>
      </c>
      <c r="D443" s="10">
        <v>391.32299999999998</v>
      </c>
      <c r="E443" s="4">
        <f t="shared" si="33"/>
        <v>2187</v>
      </c>
      <c r="F443" s="5">
        <f>F442*SUM(econhigh!Z233:AB233)/SUM(econhigh!Z232:AB232)</f>
        <v>20927.743764713028</v>
      </c>
      <c r="G443" s="13">
        <f t="shared" si="37"/>
        <v>227.05804708205088</v>
      </c>
      <c r="H443" s="13">
        <f t="shared" si="37"/>
        <v>275.39460341563819</v>
      </c>
      <c r="I443" s="13">
        <f t="shared" si="37"/>
        <v>215.31166507843136</v>
      </c>
      <c r="J443" s="13">
        <f t="shared" si="37"/>
        <v>44.218169897829398</v>
      </c>
      <c r="K443" s="13">
        <f t="shared" si="37"/>
        <v>2.509749588725366</v>
      </c>
      <c r="L443" s="13">
        <f t="shared" si="34"/>
        <v>1039.4922350626753</v>
      </c>
      <c r="M443" s="3"/>
      <c r="N443" s="3"/>
      <c r="O443" s="3"/>
      <c r="P443" s="3"/>
      <c r="Q443" s="3"/>
      <c r="R443" s="3"/>
      <c r="S443" s="3"/>
    </row>
    <row r="444" spans="1:19" x14ac:dyDescent="0.3">
      <c r="A444" s="3"/>
      <c r="B444" s="3"/>
      <c r="C444" s="10">
        <v>2012.8715850000001</v>
      </c>
      <c r="D444" s="10">
        <v>391.15600000000001</v>
      </c>
      <c r="E444" s="4">
        <f t="shared" si="33"/>
        <v>2188</v>
      </c>
      <c r="F444" s="5">
        <f>F443*SUM(econhigh!Z234:AB234)/SUM(econhigh!Z233:AB233)</f>
        <v>20885.375086565527</v>
      </c>
      <c r="G444" s="13">
        <f t="shared" si="37"/>
        <v>228.33532721792537</v>
      </c>
      <c r="H444" s="13">
        <f t="shared" si="37"/>
        <v>276.60203099037813</v>
      </c>
      <c r="I444" s="13">
        <f t="shared" si="37"/>
        <v>215.56569348008873</v>
      </c>
      <c r="J444" s="13">
        <f t="shared" si="37"/>
        <v>44.148432820680213</v>
      </c>
      <c r="K444" s="13">
        <f t="shared" si="37"/>
        <v>2.5047632552050327</v>
      </c>
      <c r="L444" s="13">
        <f t="shared" si="34"/>
        <v>1042.1562477642774</v>
      </c>
      <c r="M444" s="3"/>
      <c r="N444" s="3"/>
      <c r="O444" s="3"/>
      <c r="P444" s="3"/>
      <c r="Q444" s="3"/>
      <c r="R444" s="3"/>
      <c r="S444" s="3"/>
    </row>
    <row r="445" spans="1:19" x14ac:dyDescent="0.3">
      <c r="E445" s="4">
        <f t="shared" si="33"/>
        <v>2189</v>
      </c>
      <c r="F445" s="5">
        <f>F444*SUM(econhigh!Z235:AB235)/SUM(econhigh!Z234:AB234)</f>
        <v>20842.80632954642</v>
      </c>
      <c r="G445" s="13">
        <f t="shared" si="37"/>
        <v>229.61002147203502</v>
      </c>
      <c r="H445" s="13">
        <f t="shared" si="37"/>
        <v>277.80215861612027</v>
      </c>
      <c r="I445" s="13">
        <f t="shared" si="37"/>
        <v>215.80994690866197</v>
      </c>
      <c r="J445" s="13">
        <f t="shared" si="37"/>
        <v>44.077706753957486</v>
      </c>
      <c r="K445" s="13">
        <f t="shared" si="37"/>
        <v>2.4997497512262665</v>
      </c>
      <c r="L445" s="13">
        <f t="shared" si="34"/>
        <v>1044.799583502001</v>
      </c>
      <c r="M445" s="3"/>
      <c r="N445" s="3"/>
      <c r="O445" s="3"/>
      <c r="P445" s="3"/>
      <c r="Q445" s="3"/>
      <c r="R445" s="3"/>
      <c r="S445" s="3"/>
    </row>
    <row r="446" spans="1:19" x14ac:dyDescent="0.3">
      <c r="E446" s="4">
        <f t="shared" si="33"/>
        <v>2190</v>
      </c>
      <c r="F446" s="5">
        <f>F445*SUM(econhigh!Z236:AB236)/SUM(econhigh!Z235:AB235)</f>
        <v>20800.047528255211</v>
      </c>
      <c r="G446" s="13">
        <f t="shared" si="37"/>
        <v>230.88211763299324</v>
      </c>
      <c r="H446" s="13">
        <f t="shared" si="37"/>
        <v>278.99498758849404</v>
      </c>
      <c r="I446" s="13">
        <f t="shared" si="37"/>
        <v>216.04452651106257</v>
      </c>
      <c r="J446" s="13">
        <f t="shared" si="37"/>
        <v>44.006024712090671</v>
      </c>
      <c r="K446" s="13">
        <f t="shared" si="37"/>
        <v>2.4947103741571679</v>
      </c>
      <c r="L446" s="13">
        <f t="shared" si="34"/>
        <v>1047.4223668187979</v>
      </c>
      <c r="M446" s="3"/>
      <c r="N446" s="3"/>
      <c r="O446" s="3"/>
      <c r="P446" s="3"/>
      <c r="Q446" s="3"/>
      <c r="R446" s="3"/>
      <c r="S446" s="3"/>
    </row>
    <row r="447" spans="1:19" x14ac:dyDescent="0.3">
      <c r="E447" s="4">
        <f t="shared" si="33"/>
        <v>2191</v>
      </c>
      <c r="F447" s="5">
        <f>F446*SUM(econhigh!Z237:AB237)/SUM(econhigh!Z236:AB236)</f>
        <v>20757.108398197197</v>
      </c>
      <c r="G447" s="13">
        <f t="shared" si="37"/>
        <v>232.15160410185388</v>
      </c>
      <c r="H447" s="13">
        <f t="shared" si="37"/>
        <v>280.18052014178056</v>
      </c>
      <c r="I447" s="13">
        <f t="shared" si="37"/>
        <v>216.26953358409142</v>
      </c>
      <c r="J447" s="13">
        <f t="shared" si="37"/>
        <v>43.933419001268575</v>
      </c>
      <c r="K447" s="13">
        <f t="shared" si="37"/>
        <v>2.4896463819992261</v>
      </c>
      <c r="L447" s="13">
        <f t="shared" si="34"/>
        <v>1050.0247232109937</v>
      </c>
      <c r="M447" s="3"/>
      <c r="N447" s="3"/>
      <c r="O447" s="3"/>
      <c r="P447" s="3"/>
      <c r="Q447" s="3"/>
      <c r="R447" s="3"/>
      <c r="S447" s="3"/>
    </row>
    <row r="448" spans="1:19" x14ac:dyDescent="0.3">
      <c r="E448" s="4">
        <f t="shared" si="33"/>
        <v>2192</v>
      </c>
      <c r="F448" s="5">
        <f>F447*SUM(econhigh!Z238:AB238)/SUM(econhigh!Z237:AB237)</f>
        <v>20713.998339887588</v>
      </c>
      <c r="G448" s="13">
        <f t="shared" si="37"/>
        <v>233.41846987263585</v>
      </c>
      <c r="H448" s="13">
        <f t="shared" si="37"/>
        <v>281.35875941636829</v>
      </c>
      <c r="I448" s="13">
        <f t="shared" si="37"/>
        <v>216.4850695244877</v>
      </c>
      <c r="J448" s="13">
        <f t="shared" si="37"/>
        <v>43.859921222446509</v>
      </c>
      <c r="K448" s="13">
        <f t="shared" si="37"/>
        <v>2.4845589938959218</v>
      </c>
      <c r="L448" s="13">
        <f t="shared" si="34"/>
        <v>1052.6067790298343</v>
      </c>
      <c r="M448" s="3"/>
      <c r="N448" s="3"/>
      <c r="O448" s="3"/>
      <c r="P448" s="3"/>
      <c r="Q448" s="3"/>
      <c r="R448" s="3"/>
      <c r="S448" s="3"/>
    </row>
    <row r="449" spans="5:19" x14ac:dyDescent="0.3">
      <c r="E449" s="4">
        <f t="shared" si="33"/>
        <v>2193</v>
      </c>
      <c r="F449" s="5">
        <f>F448*SUM(econhigh!Z239:AB239)/SUM(econhigh!Z238:AB238)</f>
        <v>20670.726442849762</v>
      </c>
      <c r="G449" s="13">
        <f t="shared" si="37"/>
        <v>234.68270451309849</v>
      </c>
      <c r="H449" s="13">
        <f t="shared" si="37"/>
        <v>282.52970942668384</v>
      </c>
      <c r="I449" s="13">
        <f t="shared" si="37"/>
        <v>216.69123578026512</v>
      </c>
      <c r="J449" s="13">
        <f t="shared" si="37"/>
        <v>43.785562274663413</v>
      </c>
      <c r="K449" s="13">
        <f t="shared" si="37"/>
        <v>2.4794493906338984</v>
      </c>
      <c r="L449" s="13">
        <f t="shared" si="34"/>
        <v>1055.1686613853449</v>
      </c>
      <c r="M449" s="3"/>
      <c r="N449" s="3"/>
      <c r="O449" s="3"/>
      <c r="P449" s="3"/>
      <c r="Q449" s="3"/>
      <c r="R449" s="3"/>
      <c r="S449" s="3"/>
    </row>
    <row r="450" spans="5:19" x14ac:dyDescent="0.3">
      <c r="E450" s="4">
        <f t="shared" si="33"/>
        <v>2194</v>
      </c>
      <c r="F450" s="5">
        <f>F449*SUM(econhigh!Z240:AB240)/SUM(econhigh!Z239:AB239)</f>
        <v>20627.301489488138</v>
      </c>
      <c r="G450" s="13">
        <f t="shared" si="37"/>
        <v>235.94429814576068</v>
      </c>
      <c r="H450" s="13">
        <f t="shared" si="37"/>
        <v>283.69337502958655</v>
      </c>
      <c r="I450" s="13">
        <f t="shared" si="37"/>
        <v>216.88813380330191</v>
      </c>
      <c r="J450" s="13">
        <f t="shared" si="37"/>
        <v>43.710372358638743</v>
      </c>
      <c r="K450" s="13">
        <f t="shared" si="37"/>
        <v>2.4743187151346442</v>
      </c>
      <c r="L450" s="13">
        <f t="shared" si="34"/>
        <v>1057.7104980524227</v>
      </c>
      <c r="M450" s="3"/>
      <c r="N450" s="3"/>
      <c r="O450" s="3"/>
      <c r="P450" s="3"/>
      <c r="Q450" s="3"/>
      <c r="R450" s="3"/>
      <c r="S450" s="3"/>
    </row>
    <row r="451" spans="5:19" x14ac:dyDescent="0.3">
      <c r="E451" s="4">
        <f t="shared" si="33"/>
        <v>2195</v>
      </c>
      <c r="F451" s="5">
        <f>F450*SUM(econhigh!Z241:AB241)/SUM(econhigh!Z240:AB240)</f>
        <v>20583.731958813914</v>
      </c>
      <c r="G451" s="13">
        <f t="shared" si="37"/>
        <v>237.20324142915666</v>
      </c>
      <c r="H451" s="13">
        <f t="shared" si="37"/>
        <v>284.8497618932131</v>
      </c>
      <c r="I451" s="13">
        <f t="shared" si="37"/>
        <v>217.07586500314889</v>
      </c>
      <c r="J451" s="13">
        <f t="shared" si="37"/>
        <v>43.634380980618452</v>
      </c>
      <c r="K451" s="13">
        <f t="shared" si="37"/>
        <v>2.4691680729345391</v>
      </c>
      <c r="L451" s="13">
        <f t="shared" si="34"/>
        <v>1060.2324173790716</v>
      </c>
      <c r="M451" s="3"/>
      <c r="N451" s="3"/>
      <c r="O451" s="3"/>
      <c r="P451" s="3"/>
      <c r="Q451" s="3"/>
      <c r="R451" s="3"/>
      <c r="S451" s="3"/>
    </row>
    <row r="452" spans="5:19" x14ac:dyDescent="0.3">
      <c r="E452" s="4">
        <f t="shared" si="33"/>
        <v>2196</v>
      </c>
      <c r="F452" s="5">
        <f>F451*SUM(econhigh!Z242:AB242)/SUM(econhigh!Z241:AB241)</f>
        <v>20540.026030001271</v>
      </c>
      <c r="G452" s="13">
        <f t="shared" si="37"/>
        <v>238.459525539319</v>
      </c>
      <c r="H452" s="13">
        <f t="shared" si="37"/>
        <v>285.99887646625848</v>
      </c>
      <c r="I452" s="13">
        <f t="shared" si="37"/>
        <v>217.25453070201755</v>
      </c>
      <c r="J452" s="13">
        <f t="shared" si="37"/>
        <v>43.55761695643853</v>
      </c>
      <c r="K452" s="13">
        <f t="shared" si="37"/>
        <v>2.4639985326509359</v>
      </c>
      <c r="L452" s="13">
        <f t="shared" si="34"/>
        <v>1062.7345481966845</v>
      </c>
      <c r="M452" s="3"/>
      <c r="N452" s="3"/>
      <c r="O452" s="3"/>
      <c r="P452" s="3"/>
      <c r="Q452" s="3"/>
      <c r="R452" s="3"/>
      <c r="S452" s="3"/>
    </row>
    <row r="453" spans="5:19" x14ac:dyDescent="0.3">
      <c r="E453" s="4">
        <f t="shared" si="33"/>
        <v>2197</v>
      </c>
      <c r="F453" s="5">
        <f>F452*SUM(econhigh!Z243:AB243)/SUM(econhigh!Z242:AB242)</f>
        <v>20496.191585748555</v>
      </c>
      <c r="G453" s="13">
        <f t="shared" si="37"/>
        <v>239.71314215147871</v>
      </c>
      <c r="H453" s="13">
        <f t="shared" si="37"/>
        <v>287.14072594767453</v>
      </c>
      <c r="I453" s="13">
        <f t="shared" si="37"/>
        <v>217.42423209090634</v>
      </c>
      <c r="J453" s="13">
        <f t="shared" si="37"/>
        <v>43.480108415773806</v>
      </c>
      <c r="K453" s="13">
        <f t="shared" si="37"/>
        <v>2.4588111264318115</v>
      </c>
      <c r="L453" s="13">
        <f t="shared" si="34"/>
        <v>1065.2170197322653</v>
      </c>
      <c r="M453" s="3"/>
      <c r="N453" s="3"/>
      <c r="O453" s="3"/>
      <c r="P453" s="3"/>
      <c r="Q453" s="3"/>
      <c r="R453" s="3"/>
      <c r="S453" s="3"/>
    </row>
    <row r="454" spans="5:19" x14ac:dyDescent="0.3">
      <c r="E454" s="4">
        <f t="shared" si="33"/>
        <v>2198</v>
      </c>
      <c r="F454" s="5">
        <f>F453*SUM(econhigh!Z244:AB244)/SUM(econhigh!Z243:AB243)</f>
        <v>20452.236215417015</v>
      </c>
      <c r="G454" s="13">
        <f t="shared" si="37"/>
        <v>240.9640834219704</v>
      </c>
      <c r="H454" s="13">
        <f t="shared" si="37"/>
        <v>288.275318256768</v>
      </c>
      <c r="I454" s="13">
        <f t="shared" si="37"/>
        <v>217.58507018682096</v>
      </c>
      <c r="J454" s="13">
        <f t="shared" si="37"/>
        <v>43.401882806538559</v>
      </c>
      <c r="K454" s="13">
        <f t="shared" si="37"/>
        <v>2.4536068503862931</v>
      </c>
      <c r="L454" s="13">
        <f t="shared" si="34"/>
        <v>1067.6799615224843</v>
      </c>
      <c r="M454" s="3"/>
      <c r="N454" s="3"/>
      <c r="O454" s="3"/>
      <c r="P454" s="3"/>
      <c r="Q454" s="3"/>
      <c r="R454" s="3"/>
      <c r="S454" s="3"/>
    </row>
    <row r="455" spans="5:19" x14ac:dyDescent="0.3">
      <c r="E455" s="4">
        <f t="shared" si="33"/>
        <v>2199</v>
      </c>
      <c r="F455" s="5">
        <f>F454*SUM(econhigh!Z245:AB245)/SUM(econhigh!Z244:AB244)</f>
        <v>20408.167217916522</v>
      </c>
      <c r="G455" s="13">
        <f t="shared" ref="G455:K470" si="38">G454*(1-G$5)+G$4*$F454*$L$4/1000</f>
        <v>242.21234197032919</v>
      </c>
      <c r="H455" s="13">
        <f t="shared" si="38"/>
        <v>289.40266200367563</v>
      </c>
      <c r="I455" s="13">
        <f t="shared" si="38"/>
        <v>217.73714579104038</v>
      </c>
      <c r="J455" s="13">
        <f t="shared" si="38"/>
        <v>43.322966899404129</v>
      </c>
      <c r="K455" s="13">
        <f t="shared" si="38"/>
        <v>2.4483866649931465</v>
      </c>
      <c r="L455" s="13">
        <f t="shared" si="34"/>
        <v>1070.1235033294424</v>
      </c>
      <c r="M455" s="3"/>
      <c r="N455" s="3"/>
      <c r="O455" s="3"/>
      <c r="P455" s="3"/>
      <c r="Q455" s="3"/>
      <c r="R455" s="3"/>
      <c r="S455" s="3"/>
    </row>
    <row r="456" spans="5:19" x14ac:dyDescent="0.3">
      <c r="E456" s="4">
        <f t="shared" si="33"/>
        <v>2200</v>
      </c>
      <c r="F456" s="5">
        <f>F455*SUM(econhigh!Z246:AB246)/SUM(econhigh!Z245:AB245)</f>
        <v>20363.991604304218</v>
      </c>
      <c r="G456" s="13">
        <f t="shared" si="38"/>
        <v>243.45791086156353</v>
      </c>
      <c r="H456" s="13">
        <f t="shared" si="38"/>
        <v>290.52276646019101</v>
      </c>
      <c r="I456" s="13">
        <f t="shared" si="38"/>
        <v>217.88055944837654</v>
      </c>
      <c r="J456" s="13">
        <f t="shared" si="38"/>
        <v>43.243386792397132</v>
      </c>
      <c r="K456" s="13">
        <f t="shared" si="38"/>
        <v>2.4431514954840168</v>
      </c>
      <c r="L456" s="13">
        <f t="shared" si="34"/>
        <v>1072.5477750580121</v>
      </c>
      <c r="M456" s="3"/>
      <c r="N456" s="3"/>
      <c r="O456" s="3"/>
      <c r="P456" s="3"/>
      <c r="Q456" s="3"/>
      <c r="R456" s="3"/>
      <c r="S456" s="3"/>
    </row>
    <row r="457" spans="5:19" x14ac:dyDescent="0.3">
      <c r="E457" s="4">
        <f t="shared" si="33"/>
        <v>2201</v>
      </c>
      <c r="F457" s="5">
        <f>F456*SUM(econhigh!Z247:AB247)/SUM(econhigh!Z246:AB246)</f>
        <v>20319.71610005758</v>
      </c>
      <c r="G457" s="13">
        <f t="shared" si="38"/>
        <v>244.7007835885868</v>
      </c>
      <c r="H457" s="13">
        <f t="shared" si="38"/>
        <v>291.63564153091585</v>
      </c>
      <c r="I457" s="13">
        <f t="shared" si="38"/>
        <v>218.01541140737143</v>
      </c>
      <c r="J457" s="13">
        <f t="shared" si="38"/>
        <v>43.163167915539979</v>
      </c>
      <c r="K457" s="13">
        <f t="shared" si="38"/>
        <v>2.4379022321978754</v>
      </c>
      <c r="L457" s="13">
        <f t="shared" si="34"/>
        <v>1074.9529066746118</v>
      </c>
      <c r="M457" s="3"/>
      <c r="N457" s="3"/>
      <c r="O457" s="3"/>
      <c r="P457" s="3"/>
      <c r="Q457" s="3"/>
      <c r="R457" s="3"/>
      <c r="S457" s="3"/>
    </row>
    <row r="458" spans="5:19" x14ac:dyDescent="0.3">
      <c r="E458" s="4">
        <f t="shared" ref="E458:E521" si="39">1+E457</f>
        <v>2202</v>
      </c>
      <c r="F458" s="5">
        <f>F457*SUM(econhigh!Z248:AB248)/SUM(econhigh!Z247:AB247)</f>
        <v>20275.347146979089</v>
      </c>
      <c r="G458" s="13">
        <f t="shared" si="38"/>
        <v>245.94095405478751</v>
      </c>
      <c r="H458" s="13">
        <f t="shared" si="38"/>
        <v>292.7412977247044</v>
      </c>
      <c r="I458" s="13">
        <f t="shared" si="38"/>
        <v>218.14180158136961</v>
      </c>
      <c r="J458" s="13">
        <f t="shared" si="38"/>
        <v>43.082335035493159</v>
      </c>
      <c r="K458" s="13">
        <f t="shared" si="38"/>
        <v>2.4326397309027232</v>
      </c>
      <c r="L458" s="13">
        <f t="shared" ref="L458:L521" si="40">SUM(G458:K458,L$5)</f>
        <v>1077.3390281272573</v>
      </c>
      <c r="M458" s="3"/>
      <c r="N458" s="3"/>
      <c r="O458" s="3"/>
      <c r="P458" s="3"/>
      <c r="Q458" s="3"/>
      <c r="R458" s="3"/>
      <c r="S458" s="3"/>
    </row>
    <row r="459" spans="5:19" x14ac:dyDescent="0.3">
      <c r="E459" s="4">
        <f t="shared" si="39"/>
        <v>2203</v>
      </c>
      <c r="F459" s="5">
        <f>F458*SUM(econhigh!Z249:AB249)/SUM(econhigh!Z248:AB248)</f>
        <v>20230.890904683412</v>
      </c>
      <c r="G459" s="13">
        <f t="shared" si="38"/>
        <v>247.1784165567158</v>
      </c>
      <c r="H459" s="13">
        <f t="shared" si="38"/>
        <v>293.83974612636462</v>
      </c>
      <c r="I459" s="13">
        <f t="shared" si="38"/>
        <v>218.25982951039981</v>
      </c>
      <c r="J459" s="13">
        <f t="shared" si="38"/>
        <v>43.000912260155808</v>
      </c>
      <c r="K459" s="13">
        <f t="shared" si="38"/>
        <v>2.4273648130801311</v>
      </c>
      <c r="L459" s="13">
        <f t="shared" si="40"/>
        <v>1079.7062692667162</v>
      </c>
      <c r="M459" s="3"/>
      <c r="N459" s="3"/>
      <c r="O459" s="3"/>
      <c r="P459" s="3"/>
      <c r="Q459" s="3"/>
      <c r="R459" s="3"/>
      <c r="S459" s="3"/>
    </row>
    <row r="460" spans="5:19" x14ac:dyDescent="0.3">
      <c r="E460" s="4">
        <f t="shared" si="39"/>
        <v>2204</v>
      </c>
      <c r="F460" s="5">
        <f>F459*SUM(econhigh!Z250:AB250)/SUM(econhigh!Z249:AB249)</f>
        <v>20186.353251610719</v>
      </c>
      <c r="G460" s="13">
        <f t="shared" si="38"/>
        <v>248.4131657668608</v>
      </c>
      <c r="H460" s="13">
        <f t="shared" si="38"/>
        <v>294.93099836857772</v>
      </c>
      <c r="I460" s="13">
        <f t="shared" si="38"/>
        <v>218.36959432379129</v>
      </c>
      <c r="J460" s="13">
        <f t="shared" si="38"/>
        <v>42.918923043178047</v>
      </c>
      <c r="K460" s="13">
        <f t="shared" si="38"/>
        <v>2.4220782661676461</v>
      </c>
      <c r="L460" s="13">
        <f t="shared" si="40"/>
        <v>1082.0547597685754</v>
      </c>
      <c r="M460" s="3"/>
      <c r="N460" s="3"/>
      <c r="O460" s="3"/>
      <c r="P460" s="3"/>
      <c r="Q460" s="3"/>
      <c r="R460" s="3"/>
      <c r="S460" s="3"/>
    </row>
    <row r="461" spans="5:19" x14ac:dyDescent="0.3">
      <c r="E461" s="4">
        <f t="shared" si="39"/>
        <v>2205</v>
      </c>
      <c r="F461" s="5">
        <f>F460*SUM(econhigh!Z251:AB251)/SUM(econhigh!Z250:AB250)</f>
        <v>20141.739785502272</v>
      </c>
      <c r="G461" s="13">
        <f t="shared" si="38"/>
        <v>249.64519671648964</v>
      </c>
      <c r="H461" s="13">
        <f t="shared" si="38"/>
        <v>296.01506660398894</v>
      </c>
      <c r="I461" s="13">
        <f t="shared" si="38"/>
        <v>218.47119470344433</v>
      </c>
      <c r="J461" s="13">
        <f t="shared" si="38"/>
        <v>42.836390188334462</v>
      </c>
      <c r="K461" s="13">
        <f t="shared" si="38"/>
        <v>2.4167808437533886</v>
      </c>
      <c r="L461" s="13">
        <f t="shared" si="40"/>
        <v>1084.3846290560109</v>
      </c>
      <c r="M461" s="3"/>
      <c r="N461" s="3"/>
      <c r="O461" s="3"/>
      <c r="P461" s="3"/>
      <c r="Q461" s="3"/>
      <c r="R461" s="3"/>
      <c r="S461" s="3"/>
    </row>
    <row r="462" spans="5:19" x14ac:dyDescent="0.3">
      <c r="E462" s="4">
        <f t="shared" si="39"/>
        <v>2206</v>
      </c>
      <c r="F462" s="5">
        <f>F461*SUM(econhigh!Z252:AB252)/SUM(econhigh!Z251:AB251)</f>
        <v>20097.055823263574</v>
      </c>
      <c r="G462" s="13">
        <f t="shared" si="38"/>
        <v>250.87450477851559</v>
      </c>
      <c r="H462" s="13">
        <f t="shared" si="38"/>
        <v>297.09196347742096</v>
      </c>
      <c r="I462" s="13">
        <f t="shared" si="38"/>
        <v>218.56472884766518</v>
      </c>
      <c r="J462" s="13">
        <f t="shared" si="38"/>
        <v>42.753335853703568</v>
      </c>
      <c r="K462" s="13">
        <f t="shared" si="38"/>
        <v>2.4114732657164133</v>
      </c>
      <c r="L462" s="13">
        <f t="shared" si="40"/>
        <v>1086.6960062230216</v>
      </c>
      <c r="M462" s="3"/>
      <c r="N462" s="3"/>
      <c r="O462" s="3"/>
      <c r="P462" s="3"/>
      <c r="Q462" s="3"/>
      <c r="R462" s="3"/>
      <c r="S462" s="3"/>
    </row>
    <row r="463" spans="5:19" x14ac:dyDescent="0.3">
      <c r="E463" s="4">
        <f t="shared" si="39"/>
        <v>2207</v>
      </c>
      <c r="F463" s="5">
        <f>F462*SUM(econhigh!Z253:AB253)/SUM(econhigh!Z252:AB252)</f>
        <v>20052.306400129342</v>
      </c>
      <c r="G463" s="13">
        <f t="shared" si="38"/>
        <v>252.10108565035796</v>
      </c>
      <c r="H463" s="13">
        <f t="shared" si="38"/>
        <v>298.16170209814999</v>
      </c>
      <c r="I463" s="13">
        <f t="shared" si="38"/>
        <v>218.6502944354659</v>
      </c>
      <c r="J463" s="13">
        <f t="shared" si="38"/>
        <v>42.669781555592479</v>
      </c>
      <c r="K463" s="13">
        <f t="shared" si="38"/>
        <v>2.4061562183054148</v>
      </c>
      <c r="L463" s="13">
        <f t="shared" si="40"/>
        <v>1088.9890199578717</v>
      </c>
      <c r="M463" s="3"/>
      <c r="N463" s="3"/>
      <c r="O463" s="3"/>
      <c r="P463" s="3"/>
      <c r="Q463" s="3"/>
      <c r="R463" s="3"/>
      <c r="S463" s="3"/>
    </row>
    <row r="464" spans="5:19" x14ac:dyDescent="0.3">
      <c r="E464" s="4">
        <f t="shared" si="39"/>
        <v>2208</v>
      </c>
      <c r="F464" s="5">
        <f>F463*SUM(econhigh!Z254:AB254)/SUM(econhigh!Z253:AB253)</f>
        <v>20007.496268029055</v>
      </c>
      <c r="G464" s="13">
        <f t="shared" si="38"/>
        <v>253.32493533675083</v>
      </c>
      <c r="H464" s="13">
        <f t="shared" si="38"/>
        <v>299.22429601218039</v>
      </c>
      <c r="I464" s="13">
        <f t="shared" si="38"/>
        <v>218.72798859121781</v>
      </c>
      <c r="J464" s="13">
        <f t="shared" si="38"/>
        <v>42.585748172139304</v>
      </c>
      <c r="K464" s="13">
        <f t="shared" si="38"/>
        <v>2.4008303541472622</v>
      </c>
      <c r="L464" s="13">
        <f t="shared" si="40"/>
        <v>1091.2637984664357</v>
      </c>
      <c r="M464" s="3"/>
      <c r="N464" s="3"/>
      <c r="O464" s="3"/>
      <c r="P464" s="3"/>
      <c r="Q464" s="3"/>
      <c r="R464" s="3"/>
      <c r="S464" s="3"/>
    </row>
    <row r="465" spans="5:19" x14ac:dyDescent="0.3">
      <c r="E465" s="4">
        <f t="shared" si="39"/>
        <v>2209</v>
      </c>
      <c r="F465" s="5">
        <f>F464*SUM(econhigh!Z255:AB255)/SUM(econhigh!Z254:AB254)</f>
        <v>19962.629893035766</v>
      </c>
      <c r="G465" s="13">
        <f t="shared" si="38"/>
        <v>254.54605013245214</v>
      </c>
      <c r="H465" s="13">
        <f t="shared" si="38"/>
        <v>300.27975917444144</v>
      </c>
      <c r="I465" s="13">
        <f t="shared" si="38"/>
        <v>218.79790784953406</v>
      </c>
      <c r="J465" s="13">
        <f t="shared" si="38"/>
        <v>42.501255946517951</v>
      </c>
      <c r="K465" s="13">
        <f t="shared" si="38"/>
        <v>2.3954962921754417</v>
      </c>
      <c r="L465" s="13">
        <f t="shared" si="40"/>
        <v>1093.5204693951209</v>
      </c>
      <c r="M465" s="3"/>
      <c r="N465" s="3"/>
      <c r="O465" s="3"/>
      <c r="P465" s="3"/>
      <c r="Q465" s="3"/>
      <c r="R465" s="3"/>
      <c r="S465" s="3"/>
    </row>
    <row r="466" spans="5:19" x14ac:dyDescent="0.3">
      <c r="E466" s="4">
        <f t="shared" si="39"/>
        <v>2210</v>
      </c>
      <c r="F466" s="5">
        <f>F465*SUM(econhigh!Z256:AB256)/SUM(econhigh!Z255:AB255)</f>
        <v>19917.711451758645</v>
      </c>
      <c r="G466" s="13">
        <f t="shared" si="38"/>
        <v>255.76442660479705</v>
      </c>
      <c r="H466" s="13">
        <f t="shared" si="38"/>
        <v>301.3281059208216</v>
      </c>
      <c r="I466" s="13">
        <f t="shared" si="38"/>
        <v>218.86014812024007</v>
      </c>
      <c r="J466" s="13">
        <f t="shared" si="38"/>
        <v>42.41632448966044</v>
      </c>
      <c r="K466" s="13">
        <f t="shared" si="38"/>
        <v>2.3901546174668811</v>
      </c>
      <c r="L466" s="13">
        <f t="shared" si="40"/>
        <v>1095.7591597529863</v>
      </c>
      <c r="M466" s="3"/>
      <c r="N466" s="3"/>
      <c r="O466" s="3"/>
      <c r="P466" s="3"/>
      <c r="Q466" s="3"/>
      <c r="R466" s="3"/>
      <c r="S466" s="3"/>
    </row>
    <row r="467" spans="5:19" x14ac:dyDescent="0.3">
      <c r="E467" s="4">
        <f t="shared" si="39"/>
        <v>2211</v>
      </c>
      <c r="F467" s="5">
        <f>F466*SUM(econhigh!Z257:AB257)/SUM(econhigh!Z256:AB256)</f>
        <v>19872.744826514845</v>
      </c>
      <c r="G467" s="13">
        <f t="shared" si="38"/>
        <v>256.98006157603118</v>
      </c>
      <c r="H467" s="13">
        <f t="shared" si="38"/>
        <v>302.36935093994083</v>
      </c>
      <c r="I467" s="13">
        <f t="shared" si="38"/>
        <v>218.91480465327231</v>
      </c>
      <c r="J467" s="13">
        <f t="shared" si="38"/>
        <v>42.330972782400238</v>
      </c>
      <c r="K467" s="13">
        <f t="shared" si="38"/>
        <v>2.3848058809736119</v>
      </c>
      <c r="L467" s="13">
        <f t="shared" si="40"/>
        <v>1097.9799958326184</v>
      </c>
      <c r="M467" s="3"/>
      <c r="N467" s="3"/>
      <c r="O467" s="3"/>
      <c r="P467" s="3"/>
      <c r="Q467" s="3"/>
      <c r="R467" s="3"/>
      <c r="S467" s="3"/>
    </row>
    <row r="468" spans="5:19" x14ac:dyDescent="0.3">
      <c r="E468" s="4">
        <f t="shared" si="39"/>
        <v>2212</v>
      </c>
      <c r="F468" s="5">
        <f>F467*SUM(econhigh!Z258:AB258)/SUM(econhigh!Z257:AB257)</f>
        <v>19827.733599084662</v>
      </c>
      <c r="G468" s="13">
        <f t="shared" si="38"/>
        <v>258.19295210534898</v>
      </c>
      <c r="H468" s="13">
        <f t="shared" si="38"/>
        <v>303.40350924454714</v>
      </c>
      <c r="I468" s="13">
        <f t="shared" si="38"/>
        <v>218.96197200332287</v>
      </c>
      <c r="J468" s="13">
        <f t="shared" si="38"/>
        <v>42.24521917692649</v>
      </c>
      <c r="K468" s="13">
        <f t="shared" si="38"/>
        <v>2.3794505991333446</v>
      </c>
      <c r="L468" s="13">
        <f t="shared" si="40"/>
        <v>1100.1831031292788</v>
      </c>
      <c r="M468" s="3"/>
      <c r="N468" s="3"/>
      <c r="O468" s="3"/>
      <c r="P468" s="3"/>
      <c r="Q468" s="3"/>
      <c r="R468" s="3"/>
      <c r="S468" s="3"/>
    </row>
    <row r="469" spans="5:19" x14ac:dyDescent="0.3">
      <c r="E469" s="4">
        <f t="shared" si="39"/>
        <v>2213</v>
      </c>
      <c r="F469" s="5">
        <f>F468*SUM(econhigh!Z259:AB259)/SUM(econhigh!Z258:AB258)</f>
        <v>19782.681042815486</v>
      </c>
      <c r="G469" s="13">
        <f t="shared" si="38"/>
        <v>259.40309547055131</v>
      </c>
      <c r="H469" s="13">
        <f t="shared" si="38"/>
        <v>304.43059614240519</v>
      </c>
      <c r="I469" s="13">
        <f t="shared" si="38"/>
        <v>219.00174399402039</v>
      </c>
      <c r="J469" s="13">
        <f t="shared" si="38"/>
        <v>42.15908139742222</v>
      </c>
      <c r="K469" s="13">
        <f t="shared" si="38"/>
        <v>2.3740892533400841</v>
      </c>
      <c r="L469" s="13">
        <f t="shared" si="40"/>
        <v>1102.3686062577394</v>
      </c>
      <c r="M469" s="3"/>
      <c r="N469" s="3"/>
      <c r="O469" s="3"/>
      <c r="P469" s="3"/>
      <c r="Q469" s="3"/>
      <c r="R469" s="3"/>
      <c r="S469" s="3"/>
    </row>
    <row r="470" spans="5:19" x14ac:dyDescent="0.3">
      <c r="E470" s="4">
        <f t="shared" si="39"/>
        <v>2214</v>
      </c>
      <c r="F470" s="5">
        <f>F469*SUM(econhigh!Z260:AB260)/SUM(econhigh!Z259:AB259)</f>
        <v>19737.590112792055</v>
      </c>
      <c r="G470" s="13">
        <f t="shared" si="38"/>
        <v>260.61048914922077</v>
      </c>
      <c r="H470" s="13">
        <f t="shared" si="38"/>
        <v>305.4506272065243</v>
      </c>
      <c r="I470" s="13">
        <f t="shared" si="38"/>
        <v>219.03421368140542</v>
      </c>
      <c r="J470" s="13">
        <f t="shared" si="38"/>
        <v>42.072576539739316</v>
      </c>
      <c r="K470" s="13">
        <f t="shared" si="38"/>
        <v>2.3687222892523345</v>
      </c>
      <c r="L470" s="13">
        <f t="shared" si="40"/>
        <v>1104.5366288661421</v>
      </c>
      <c r="M470" s="3"/>
      <c r="N470" s="3"/>
      <c r="O470" s="3"/>
      <c r="P470" s="3"/>
      <c r="Q470" s="3"/>
      <c r="R470" s="3"/>
      <c r="S470" s="3"/>
    </row>
    <row r="471" spans="5:19" x14ac:dyDescent="0.3">
      <c r="E471" s="4">
        <f t="shared" si="39"/>
        <v>2215</v>
      </c>
      <c r="F471" s="5">
        <f>F470*SUM(econhigh!Z261:AB261)/SUM(econhigh!Z260:AB260)</f>
        <v>19692.463433732064</v>
      </c>
      <c r="G471" s="13">
        <f t="shared" ref="G471:K486" si="41">G470*(1-G$5)+G$4*$F470*$L$4/1000</f>
        <v>261.81513079929726</v>
      </c>
      <c r="H471" s="13">
        <f t="shared" si="41"/>
        <v>306.46361824454459</v>
      </c>
      <c r="I471" s="13">
        <f t="shared" si="41"/>
        <v>219.05947331641946</v>
      </c>
      <c r="J471" s="13">
        <f t="shared" si="41"/>
        <v>41.985721069938307</v>
      </c>
      <c r="K471" s="13">
        <f t="shared" si="41"/>
        <v>2.3633501159120152</v>
      </c>
      <c r="L471" s="13">
        <f t="shared" si="40"/>
        <v>1106.6872935461115</v>
      </c>
      <c r="M471" s="3"/>
      <c r="N471" s="3"/>
      <c r="O471" s="3"/>
      <c r="P471" s="3"/>
      <c r="Q471" s="3"/>
      <c r="R471" s="3"/>
      <c r="S471" s="3"/>
    </row>
    <row r="472" spans="5:19" x14ac:dyDescent="0.3">
      <c r="E472" s="4">
        <f t="shared" si="39"/>
        <v>2216</v>
      </c>
      <c r="F472" s="5">
        <f>F471*SUM(econhigh!Z262:AB262)/SUM(econhigh!Z261:AB261)</f>
        <v>19647.303285191763</v>
      </c>
      <c r="G472" s="13">
        <f t="shared" si="41"/>
        <v>263.01701823891472</v>
      </c>
      <c r="H472" s="13">
        <f t="shared" si="41"/>
        <v>307.46958526707135</v>
      </c>
      <c r="I472" s="13">
        <f t="shared" si="41"/>
        <v>219.0776143060788</v>
      </c>
      <c r="J472" s="13">
        <f t="shared" si="41"/>
        <v>41.89853082149093</v>
      </c>
      <c r="K472" s="13">
        <f t="shared" si="41"/>
        <v>2.3579731046417738</v>
      </c>
      <c r="L472" s="13">
        <f t="shared" si="40"/>
        <v>1108.8207217381976</v>
      </c>
      <c r="M472" s="3"/>
      <c r="N472" s="3"/>
      <c r="O472" s="3"/>
      <c r="P472" s="3"/>
      <c r="Q472" s="3"/>
      <c r="R472" s="3"/>
      <c r="S472" s="3"/>
    </row>
    <row r="473" spans="5:19" x14ac:dyDescent="0.3">
      <c r="E473" s="4">
        <f t="shared" si="39"/>
        <v>2217</v>
      </c>
      <c r="F473" s="5">
        <f>F472*SUM(econhigh!Z263:AB263)/SUM(econhigh!Z262:AB262)</f>
        <v>19602.11158357346</v>
      </c>
      <c r="G473" s="13">
        <f t="shared" si="41"/>
        <v>264.21614942533489</v>
      </c>
      <c r="H473" s="13">
        <f t="shared" si="41"/>
        <v>308.46854445470689</v>
      </c>
      <c r="I473" s="13">
        <f t="shared" si="41"/>
        <v>219.08872717294702</v>
      </c>
      <c r="J473" s="13">
        <f t="shared" si="41"/>
        <v>41.811020990905988</v>
      </c>
      <c r="K473" s="13">
        <f t="shared" si="41"/>
        <v>2.3525915876816019</v>
      </c>
      <c r="L473" s="13">
        <f t="shared" si="40"/>
        <v>1110.9370336315765</v>
      </c>
      <c r="M473" s="3"/>
      <c r="N473" s="3"/>
      <c r="O473" s="3"/>
      <c r="P473" s="3"/>
      <c r="Q473" s="3"/>
      <c r="R473" s="3"/>
      <c r="S473" s="3"/>
    </row>
    <row r="474" spans="5:19" x14ac:dyDescent="0.3">
      <c r="E474" s="4">
        <f t="shared" si="39"/>
        <v>2218</v>
      </c>
      <c r="F474" s="5">
        <f>F473*SUM(econhigh!Z264:AB264)/SUM(econhigh!Z263:AB263)</f>
        <v>19556.889860309133</v>
      </c>
      <c r="G474" s="13">
        <f t="shared" si="41"/>
        <v>265.41252243278302</v>
      </c>
      <c r="H474" s="13">
        <f t="shared" si="41"/>
        <v>309.46051212348431</v>
      </c>
      <c r="I474" s="13">
        <f t="shared" si="41"/>
        <v>219.09290151244832</v>
      </c>
      <c r="J474" s="13">
        <f t="shared" si="41"/>
        <v>41.723206131493363</v>
      </c>
      <c r="K474" s="13">
        <f t="shared" si="41"/>
        <v>2.3472058565171796</v>
      </c>
      <c r="L474" s="13">
        <f t="shared" si="40"/>
        <v>1113.0363480567262</v>
      </c>
      <c r="M474" s="3"/>
      <c r="N474" s="3"/>
      <c r="O474" s="3"/>
      <c r="P474" s="3"/>
      <c r="Q474" s="3"/>
      <c r="R474" s="3"/>
      <c r="S474" s="3"/>
    </row>
    <row r="475" spans="5:19" x14ac:dyDescent="0.3">
      <c r="E475" s="4">
        <f t="shared" si="39"/>
        <v>2219</v>
      </c>
      <c r="F475" s="5">
        <f>F474*SUM(econhigh!Z265:AB265)/SUM(econhigh!Z264:AB264)</f>
        <v>19511.639235445135</v>
      </c>
      <c r="G475" s="13">
        <f t="shared" si="41"/>
        <v>266.60613542895214</v>
      </c>
      <c r="H475" s="13">
        <f t="shared" si="41"/>
        <v>310.44550468834711</v>
      </c>
      <c r="I475" s="13">
        <f t="shared" si="41"/>
        <v>219.09022594747623</v>
      </c>
      <c r="J475" s="13">
        <f t="shared" si="41"/>
        <v>41.635100144923641</v>
      </c>
      <c r="K475" s="13">
        <f t="shared" si="41"/>
        <v>2.3418161598417235</v>
      </c>
      <c r="L475" s="13">
        <f t="shared" si="40"/>
        <v>1115.1187823695409</v>
      </c>
      <c r="M475" s="3"/>
      <c r="N475" s="3"/>
      <c r="O475" s="3"/>
      <c r="P475" s="3"/>
      <c r="Q475" s="3"/>
      <c r="R475" s="3"/>
      <c r="S475" s="3"/>
    </row>
    <row r="476" spans="5:19" x14ac:dyDescent="0.3">
      <c r="E476" s="4">
        <f t="shared" si="39"/>
        <v>2220</v>
      </c>
      <c r="F476" s="5">
        <f>F475*SUM(econhigh!Z266:AB266)/SUM(econhigh!Z265:AB265)</f>
        <v>19466.360385660322</v>
      </c>
      <c r="G476" s="13">
        <f t="shared" si="41"/>
        <v>267.79698664989479</v>
      </c>
      <c r="H476" s="13">
        <f t="shared" si="41"/>
        <v>311.42353862424949</v>
      </c>
      <c r="I476" s="13">
        <f t="shared" si="41"/>
        <v>219.08078807964304</v>
      </c>
      <c r="J476" s="13">
        <f t="shared" si="41"/>
        <v>41.546716270169519</v>
      </c>
      <c r="K476" s="13">
        <f t="shared" si="41"/>
        <v>2.3364227010796301</v>
      </c>
      <c r="L476" s="13">
        <f t="shared" si="40"/>
        <v>1117.1844523250365</v>
      </c>
      <c r="M476" s="3"/>
      <c r="N476" s="3"/>
      <c r="O476" s="3"/>
      <c r="P476" s="3"/>
      <c r="Q476" s="3"/>
      <c r="R476" s="3"/>
      <c r="S476" s="3"/>
    </row>
    <row r="477" spans="5:19" x14ac:dyDescent="0.3">
      <c r="E477" s="4">
        <f t="shared" si="39"/>
        <v>2221</v>
      </c>
      <c r="F477" s="5">
        <f>F476*SUM(econhigh!Z267:AB267)/SUM(econhigh!Z266:AB266)</f>
        <v>19421.05350550123</v>
      </c>
      <c r="G477" s="13">
        <f t="shared" si="41"/>
        <v>268.98507437296325</v>
      </c>
      <c r="H477" s="13">
        <f t="shared" si="41"/>
        <v>312.39463042436046</v>
      </c>
      <c r="I477" s="13">
        <f t="shared" si="41"/>
        <v>219.06467443637899</v>
      </c>
      <c r="J477" s="13">
        <f t="shared" si="41"/>
        <v>41.458067069325203</v>
      </c>
      <c r="K477" s="13">
        <f t="shared" si="41"/>
        <v>2.3310256353829937</v>
      </c>
      <c r="L477" s="13">
        <f t="shared" si="40"/>
        <v>1119.2334719384107</v>
      </c>
      <c r="M477" s="3"/>
      <c r="N477" s="3"/>
      <c r="O477" s="3"/>
      <c r="P477" s="3"/>
      <c r="Q477" s="3"/>
      <c r="R477" s="3"/>
      <c r="S477" s="3"/>
    </row>
    <row r="478" spans="5:19" x14ac:dyDescent="0.3">
      <c r="E478" s="4">
        <f t="shared" si="39"/>
        <v>2222</v>
      </c>
      <c r="F478" s="5">
        <f>F477*SUM(econhigh!Z268:AB268)/SUM(econhigh!Z267:AB267)</f>
        <v>19375.718260294343</v>
      </c>
      <c r="G478" s="13">
        <f t="shared" si="41"/>
        <v>270.1703968873835</v>
      </c>
      <c r="H478" s="13">
        <f t="shared" si="41"/>
        <v>313.35879655474315</v>
      </c>
      <c r="I478" s="13">
        <f t="shared" si="41"/>
        <v>219.04197041291746</v>
      </c>
      <c r="J478" s="13">
        <f t="shared" si="41"/>
        <v>41.369164409686036</v>
      </c>
      <c r="K478" s="13">
        <f t="shared" si="41"/>
        <v>2.3256250659899562</v>
      </c>
      <c r="L478" s="13">
        <f t="shared" si="40"/>
        <v>1121.2659533307201</v>
      </c>
      <c r="M478" s="3"/>
      <c r="N478" s="3"/>
      <c r="O478" s="3"/>
      <c r="P478" s="3"/>
      <c r="Q478" s="3"/>
      <c r="R478" s="3"/>
      <c r="S478" s="3"/>
    </row>
    <row r="479" spans="5:19" x14ac:dyDescent="0.3">
      <c r="E479" s="4">
        <f t="shared" si="39"/>
        <v>2223</v>
      </c>
      <c r="F479" s="5">
        <f>F478*SUM(econhigh!Z269:AB269)/SUM(econhigh!Z268:AB268)</f>
        <v>19330.353728767794</v>
      </c>
      <c r="G479" s="13">
        <f t="shared" si="41"/>
        <v>271.35295246195545</v>
      </c>
      <c r="H479" s="13">
        <f t="shared" si="41"/>
        <v>314.31605340473726</v>
      </c>
      <c r="I479" s="13">
        <f t="shared" si="41"/>
        <v>219.01276020798488</v>
      </c>
      <c r="J479" s="13">
        <f t="shared" si="41"/>
        <v>41.280019441325173</v>
      </c>
      <c r="K479" s="13">
        <f t="shared" si="41"/>
        <v>2.3202210398052445</v>
      </c>
      <c r="L479" s="13">
        <f t="shared" si="40"/>
        <v>1123.282006555808</v>
      </c>
      <c r="M479" s="3"/>
      <c r="N479" s="3"/>
      <c r="O479" s="3"/>
      <c r="P479" s="3"/>
      <c r="Q479" s="3"/>
      <c r="R479" s="3"/>
      <c r="S479" s="3"/>
    </row>
    <row r="480" spans="5:19" x14ac:dyDescent="0.3">
      <c r="E480" s="4">
        <f t="shared" si="39"/>
        <v>2224</v>
      </c>
      <c r="F480" s="5">
        <f>F479*SUM(econhigh!Z270:AB270)/SUM(econhigh!Z269:AB269)</f>
        <v>19284.958332847931</v>
      </c>
      <c r="G480" s="13">
        <f t="shared" si="41"/>
        <v>272.53273930925116</v>
      </c>
      <c r="H480" s="13">
        <f t="shared" si="41"/>
        <v>315.26641723209053</v>
      </c>
      <c r="I480" s="13">
        <f t="shared" si="41"/>
        <v>218.97712675173338</v>
      </c>
      <c r="J480" s="13">
        <f t="shared" si="41"/>
        <v>41.190642569216642</v>
      </c>
      <c r="K480" s="13">
        <f t="shared" si="41"/>
        <v>2.3148135420258127</v>
      </c>
      <c r="L480" s="13">
        <f t="shared" si="40"/>
        <v>1125.2817394043177</v>
      </c>
      <c r="M480" s="3"/>
      <c r="N480" s="3"/>
      <c r="O480" s="3"/>
      <c r="P480" s="3"/>
      <c r="Q480" s="3"/>
      <c r="R480" s="3"/>
      <c r="S480" s="3"/>
    </row>
    <row r="481" spans="5:19" x14ac:dyDescent="0.3">
      <c r="E481" s="4">
        <f t="shared" si="39"/>
        <v>2225</v>
      </c>
      <c r="F481" s="5">
        <f>F480*SUM(econhigh!Z271:AB271)/SUM(econhigh!Z270:AB270)</f>
        <v>19239.52975133506</v>
      </c>
      <c r="G481" s="13">
        <f t="shared" si="41"/>
        <v>273.70975554552825</v>
      </c>
      <c r="H481" s="13">
        <f t="shared" si="41"/>
        <v>316.20990410164927</v>
      </c>
      <c r="I481" s="13">
        <f t="shared" si="41"/>
        <v>218.93515162409412</v>
      </c>
      <c r="J481" s="13">
        <f t="shared" si="41"/>
        <v>41.101043418711093</v>
      </c>
      <c r="K481" s="13">
        <f t="shared" si="41"/>
        <v>2.309402489585195</v>
      </c>
      <c r="L481" s="13">
        <f t="shared" si="40"/>
        <v>1127.2652571795679</v>
      </c>
      <c r="M481" s="3"/>
      <c r="N481" s="3"/>
      <c r="O481" s="3"/>
      <c r="P481" s="3"/>
      <c r="Q481" s="3"/>
      <c r="R481" s="3"/>
      <c r="S481" s="3"/>
    </row>
    <row r="482" spans="5:19" x14ac:dyDescent="0.3">
      <c r="E482" s="4">
        <f t="shared" si="39"/>
        <v>2226</v>
      </c>
      <c r="F482" s="5">
        <f>F481*SUM(econhigh!Z272:AB272)/SUM(econhigh!Z271:AB271)</f>
        <v>19194.064813127297</v>
      </c>
      <c r="G482" s="13">
        <f t="shared" si="41"/>
        <v>274.88399914537501</v>
      </c>
      <c r="H482" s="13">
        <f t="shared" si="41"/>
        <v>317.14652981611187</v>
      </c>
      <c r="I482" s="13">
        <f t="shared" si="41"/>
        <v>218.88691496125725</v>
      </c>
      <c r="J482" s="13">
        <f t="shared" si="41"/>
        <v>41.011230792851883</v>
      </c>
      <c r="K482" s="13">
        <f t="shared" si="41"/>
        <v>2.3039877231245223</v>
      </c>
      <c r="L482" s="13">
        <f t="shared" si="40"/>
        <v>1129.2326624387206</v>
      </c>
      <c r="M482" s="3"/>
      <c r="N482" s="3"/>
      <c r="O482" s="3"/>
      <c r="P482" s="3"/>
      <c r="Q482" s="3"/>
      <c r="R482" s="3"/>
      <c r="S482" s="3"/>
    </row>
    <row r="483" spans="5:19" x14ac:dyDescent="0.3">
      <c r="E483" s="4">
        <f t="shared" si="39"/>
        <v>2227</v>
      </c>
      <c r="F483" s="5">
        <f>F482*SUM(econhigh!Z273:AB273)/SUM(econhigh!Z272:AB272)</f>
        <v>19148.559364242734</v>
      </c>
      <c r="G483" s="13">
        <f t="shared" si="41"/>
        <v>276.05546788983816</v>
      </c>
      <c r="H483" s="13">
        <f t="shared" si="41"/>
        <v>318.07630983694696</v>
      </c>
      <c r="I483" s="13">
        <f t="shared" si="41"/>
        <v>218.83249534736603</v>
      </c>
      <c r="J483" s="13">
        <f t="shared" si="41"/>
        <v>40.921212619597128</v>
      </c>
      <c r="K483" s="13">
        <f t="shared" si="41"/>
        <v>2.2985689971097312</v>
      </c>
      <c r="L483" s="13">
        <f t="shared" si="40"/>
        <v>1131.1840546908579</v>
      </c>
      <c r="M483" s="3"/>
      <c r="N483" s="3"/>
      <c r="O483" s="3"/>
      <c r="P483" s="3"/>
      <c r="Q483" s="3"/>
      <c r="R483" s="3"/>
      <c r="S483" s="3"/>
    </row>
    <row r="484" spans="5:19" x14ac:dyDescent="0.3">
      <c r="E484" s="4">
        <f t="shared" si="39"/>
        <v>2228</v>
      </c>
      <c r="F484" s="5">
        <f>F483*SUM(econhigh!Z274:AB274)/SUM(econhigh!Z273:AB273)</f>
        <v>19103.008100911982</v>
      </c>
      <c r="G484" s="13">
        <f t="shared" si="41"/>
        <v>277.22415930643513</v>
      </c>
      <c r="H484" s="13">
        <f t="shared" si="41"/>
        <v>318.99925919304303</v>
      </c>
      <c r="I484" s="13">
        <f t="shared" si="41"/>
        <v>218.77196968768652</v>
      </c>
      <c r="J484" s="13">
        <f t="shared" si="41"/>
        <v>40.830995886449045</v>
      </c>
      <c r="K484" s="13">
        <f t="shared" si="41"/>
        <v>2.2931459675942598</v>
      </c>
      <c r="L484" s="13">
        <f t="shared" si="40"/>
        <v>1133.119530041208</v>
      </c>
      <c r="M484" s="3"/>
      <c r="N484" s="3"/>
      <c r="O484" s="3"/>
      <c r="P484" s="3"/>
      <c r="Q484" s="3"/>
      <c r="R484" s="3"/>
      <c r="S484" s="3"/>
    </row>
    <row r="485" spans="5:19" x14ac:dyDescent="0.3">
      <c r="E485" s="4">
        <f t="shared" si="39"/>
        <v>2229</v>
      </c>
      <c r="F485" s="5">
        <f>F484*SUM(econhigh!Z275:AB275)/SUM(econhigh!Z274:AB274)</f>
        <v>19057.404358224976</v>
      </c>
      <c r="G485" s="13">
        <f t="shared" si="41"/>
        <v>278.39007059897904</v>
      </c>
      <c r="H485" s="13">
        <f t="shared" si="41"/>
        <v>319.91539237393698</v>
      </c>
      <c r="I485" s="13">
        <f t="shared" si="41"/>
        <v>218.7054130584045</v>
      </c>
      <c r="J485" s="13">
        <f t="shared" si="41"/>
        <v>40.740586559227687</v>
      </c>
      <c r="K485" s="13">
        <f t="shared" si="41"/>
        <v>2.2877181769607144</v>
      </c>
      <c r="L485" s="13">
        <f t="shared" si="40"/>
        <v>1135.0391807675092</v>
      </c>
      <c r="M485" s="3"/>
      <c r="N485" s="3"/>
      <c r="O485" s="3"/>
      <c r="P485" s="3"/>
      <c r="Q485" s="3"/>
      <c r="R485" s="3"/>
      <c r="S485" s="3"/>
    </row>
    <row r="486" spans="5:19" x14ac:dyDescent="0.3">
      <c r="E486" s="4">
        <f t="shared" si="39"/>
        <v>2230</v>
      </c>
      <c r="F486" s="5">
        <f>F485*SUM(econhigh!Z276:AB276)/SUM(econhigh!Z275:AB275)</f>
        <v>19011.739839819573</v>
      </c>
      <c r="G486" s="13">
        <f t="shared" si="41"/>
        <v>279.5531985645045</v>
      </c>
      <c r="H486" s="13">
        <f t="shared" si="41"/>
        <v>320.82472320349154</v>
      </c>
      <c r="I486" s="13">
        <f t="shared" si="41"/>
        <v>218.63289852668592</v>
      </c>
      <c r="J486" s="13">
        <f t="shared" si="41"/>
        <v>40.649989480678109</v>
      </c>
      <c r="K486" s="13">
        <f t="shared" si="41"/>
        <v>2.2822850347435408</v>
      </c>
      <c r="L486" s="13">
        <f t="shared" si="40"/>
        <v>1136.9430948101035</v>
      </c>
      <c r="M486" s="3"/>
      <c r="N486" s="3"/>
      <c r="O486" s="3"/>
      <c r="P486" s="3"/>
      <c r="Q486" s="3"/>
      <c r="R486" s="3"/>
      <c r="S486" s="3"/>
    </row>
    <row r="487" spans="5:19" x14ac:dyDescent="0.3">
      <c r="E487" s="4">
        <f t="shared" si="39"/>
        <v>2231</v>
      </c>
      <c r="F487" s="5">
        <f>F486*SUM(econhigh!Z277:AB277)/SUM(econhigh!Z276:AB276)</f>
        <v>18966.004268280245</v>
      </c>
      <c r="G487" s="13">
        <f t="shared" ref="G487:K502" si="42">G486*(1-G$5)+G$4*$F486*$L$4/1000</f>
        <v>280.71353949369535</v>
      </c>
      <c r="H487" s="13">
        <f t="shared" si="42"/>
        <v>321.72726468853847</v>
      </c>
      <c r="I487" s="13">
        <f t="shared" si="42"/>
        <v>218.55449693254235</v>
      </c>
      <c r="J487" s="13">
        <f t="shared" si="42"/>
        <v>40.559208243143154</v>
      </c>
      <c r="K487" s="13">
        <f t="shared" si="42"/>
        <v>2.2768457933067059</v>
      </c>
      <c r="L487" s="13">
        <f t="shared" si="40"/>
        <v>1138.831355151226</v>
      </c>
      <c r="M487" s="3"/>
      <c r="N487" s="3"/>
      <c r="O487" s="3"/>
      <c r="P487" s="3"/>
      <c r="Q487" s="3"/>
      <c r="R487" s="3"/>
      <c r="S487" s="3"/>
    </row>
    <row r="488" spans="5:19" x14ac:dyDescent="0.3">
      <c r="E488" s="4">
        <f t="shared" si="39"/>
        <v>2232</v>
      </c>
      <c r="F488" s="5">
        <f>F487*SUM(econhigh!Z278:AB278)/SUM(econhigh!Z277:AB277)</f>
        <v>18920.184927286293</v>
      </c>
      <c r="G488" s="13">
        <f t="shared" si="42"/>
        <v>281.87108904997535</v>
      </c>
      <c r="H488" s="13">
        <f t="shared" si="42"/>
        <v>322.62302883511165</v>
      </c>
      <c r="I488" s="13">
        <f t="shared" si="42"/>
        <v>218.4702766211023</v>
      </c>
      <c r="J488" s="13">
        <f t="shared" si="42"/>
        <v>40.468245027476975</v>
      </c>
      <c r="K488" s="13">
        <f t="shared" si="42"/>
        <v>2.2713995166782621</v>
      </c>
      <c r="L488" s="13">
        <f t="shared" si="40"/>
        <v>1140.7040390503446</v>
      </c>
      <c r="M488" s="3"/>
      <c r="N488" s="3"/>
      <c r="O488" s="3"/>
      <c r="P488" s="3"/>
      <c r="Q488" s="3"/>
      <c r="R488" s="3"/>
      <c r="S488" s="3"/>
    </row>
    <row r="489" spans="5:19" x14ac:dyDescent="0.3">
      <c r="E489" s="4">
        <f t="shared" si="39"/>
        <v>2233</v>
      </c>
      <c r="F489" s="5">
        <f>F488*SUM(econhigh!Z279:AB279)/SUM(econhigh!Z278:AB278)</f>
        <v>18874.266053493538</v>
      </c>
      <c r="G489" s="13">
        <f t="shared" si="42"/>
        <v>283.02584212065477</v>
      </c>
      <c r="H489" s="13">
        <f t="shared" si="42"/>
        <v>323.51202642219545</v>
      </c>
      <c r="I489" s="13">
        <f t="shared" si="42"/>
        <v>218.38030310969069</v>
      </c>
      <c r="J489" s="13">
        <f t="shared" si="42"/>
        <v>40.377100397422481</v>
      </c>
      <c r="K489" s="13">
        <f t="shared" si="42"/>
        <v>2.2659450401521655</v>
      </c>
      <c r="L489" s="13">
        <f t="shared" si="40"/>
        <v>1142.5612170901154</v>
      </c>
      <c r="M489" s="3"/>
      <c r="N489" s="3"/>
      <c r="O489" s="3"/>
      <c r="P489" s="3"/>
      <c r="Q489" s="3"/>
      <c r="R489" s="3"/>
      <c r="S489" s="3"/>
    </row>
    <row r="490" spans="5:19" x14ac:dyDescent="0.3">
      <c r="E490" s="4">
        <f t="shared" si="39"/>
        <v>2234</v>
      </c>
      <c r="F490" s="5">
        <f>F489*SUM(econhigh!Z280:AB280)/SUM(econhigh!Z279:AB279)</f>
        <v>18828.228015951074</v>
      </c>
      <c r="G490" s="13">
        <f t="shared" si="42"/>
        <v>284.1777926309619</v>
      </c>
      <c r="H490" s="13">
        <f t="shared" si="42"/>
        <v>324.39426671899457</v>
      </c>
      <c r="I490" s="13">
        <f t="shared" si="42"/>
        <v>218.28463866801658</v>
      </c>
      <c r="J490" s="13">
        <f t="shared" si="42"/>
        <v>40.285773034359963</v>
      </c>
      <c r="K490" s="13">
        <f t="shared" si="42"/>
        <v>2.2604809172353839</v>
      </c>
      <c r="L490" s="13">
        <f t="shared" si="40"/>
        <v>1144.4029519695684</v>
      </c>
      <c r="M490" s="3"/>
      <c r="N490" s="3"/>
      <c r="O490" s="3"/>
      <c r="P490" s="3"/>
      <c r="Q490" s="3"/>
      <c r="R490" s="3"/>
      <c r="S490" s="3"/>
    </row>
    <row r="491" spans="5:19" x14ac:dyDescent="0.3">
      <c r="E491" s="4">
        <f t="shared" si="39"/>
        <v>2235</v>
      </c>
      <c r="F491" s="5">
        <f>F490*SUM(econhigh!Z281:AB281)/SUM(econhigh!Z280:AB280)</f>
        <v>18782.04618887357</v>
      </c>
      <c r="G491" s="13">
        <f t="shared" si="42"/>
        <v>285.32693330799179</v>
      </c>
      <c r="H491" s="13">
        <f t="shared" si="42"/>
        <v>325.26975712593219</v>
      </c>
      <c r="I491" s="13">
        <f t="shared" si="42"/>
        <v>218.18334178071584</v>
      </c>
      <c r="J491" s="13">
        <f t="shared" si="42"/>
        <v>40.194259390896072</v>
      </c>
      <c r="K491" s="13">
        <f t="shared" si="42"/>
        <v>2.255005348944656</v>
      </c>
      <c r="L491" s="13">
        <f t="shared" si="40"/>
        <v>1146.2292969544806</v>
      </c>
      <c r="M491" s="3"/>
      <c r="N491" s="3"/>
      <c r="O491" s="3"/>
      <c r="P491" s="3"/>
      <c r="Q491" s="3"/>
      <c r="R491" s="3"/>
      <c r="S491" s="3"/>
    </row>
    <row r="492" spans="5:19" x14ac:dyDescent="0.3">
      <c r="E492" s="4">
        <f t="shared" si="39"/>
        <v>2236</v>
      </c>
      <c r="F492" s="5">
        <f>F491*SUM(econhigh!Z282:AB282)/SUM(econhigh!Z281:AB281)</f>
        <v>18735.689371522498</v>
      </c>
      <c r="G492" s="13">
        <f t="shared" si="42"/>
        <v>286.47325537585732</v>
      </c>
      <c r="H492" s="13">
        <f t="shared" si="42"/>
        <v>326.13850271079235</v>
      </c>
      <c r="I492" s="13">
        <f t="shared" si="42"/>
        <v>218.076466447759</v>
      </c>
      <c r="J492" s="13">
        <f t="shared" si="42"/>
        <v>40.102553231938515</v>
      </c>
      <c r="K492" s="13">
        <f t="shared" si="42"/>
        <v>2.2495160880013216</v>
      </c>
      <c r="L492" s="13">
        <f t="shared" si="40"/>
        <v>1148.0402938543484</v>
      </c>
      <c r="M492" s="3"/>
      <c r="N492" s="3"/>
      <c r="O492" s="3"/>
      <c r="P492" s="3"/>
      <c r="Q492" s="3"/>
      <c r="R492" s="3"/>
      <c r="S492" s="3"/>
    </row>
    <row r="493" spans="5:19" x14ac:dyDescent="0.3">
      <c r="E493" s="4">
        <f t="shared" si="39"/>
        <v>2237</v>
      </c>
      <c r="F493" s="5">
        <f>F492*SUM(econhigh!Z283:AB283)/SUM(econhigh!Z282:AB282)</f>
        <v>18689.11752153952</v>
      </c>
      <c r="G493" s="13">
        <f t="shared" si="42"/>
        <v>287.61674815440097</v>
      </c>
      <c r="H493" s="13">
        <f t="shared" si="42"/>
        <v>327.00050559777065</v>
      </c>
      <c r="I493" s="13">
        <f t="shared" si="42"/>
        <v>217.96406125686087</v>
      </c>
      <c r="J493" s="13">
        <f t="shared" si="42"/>
        <v>40.010645016527704</v>
      </c>
      <c r="K493" s="13">
        <f t="shared" si="42"/>
        <v>2.2440103065385673</v>
      </c>
      <c r="L493" s="13">
        <f t="shared" si="40"/>
        <v>1149.8359703320989</v>
      </c>
      <c r="M493" s="3"/>
      <c r="N493" s="3"/>
      <c r="O493" s="3"/>
      <c r="P493" s="3"/>
      <c r="Q493" s="3"/>
      <c r="R493" s="3"/>
      <c r="S493" s="3"/>
    </row>
    <row r="494" spans="5:19" x14ac:dyDescent="0.3">
      <c r="E494" s="4">
        <f t="shared" si="39"/>
        <v>2238</v>
      </c>
      <c r="F494" s="5">
        <f>F493*SUM(econhigh!Z284:AB284)/SUM(econhigh!Z283:AB283)</f>
        <v>18642.278416137102</v>
      </c>
      <c r="G494" s="13">
        <f t="shared" si="42"/>
        <v>288.75739851956536</v>
      </c>
      <c r="H494" s="13">
        <f t="shared" si="42"/>
        <v>327.85576414537309</v>
      </c>
      <c r="I494" s="13">
        <f t="shared" si="42"/>
        <v>217.84616812780865</v>
      </c>
      <c r="J494" s="13">
        <f t="shared" si="42"/>
        <v>39.918521048941756</v>
      </c>
      <c r="K494" s="13">
        <f t="shared" si="42"/>
        <v>2.2384844094455429</v>
      </c>
      <c r="L494" s="13">
        <f t="shared" si="40"/>
        <v>1151.6163362511343</v>
      </c>
      <c r="M494" s="3"/>
      <c r="N494" s="3"/>
      <c r="O494" s="3"/>
      <c r="P494" s="3"/>
      <c r="Q494" s="3"/>
      <c r="R494" s="3"/>
      <c r="S494" s="3"/>
    </row>
    <row r="495" spans="5:19" x14ac:dyDescent="0.3">
      <c r="E495" s="4">
        <f t="shared" si="39"/>
        <v>2239</v>
      </c>
      <c r="F495" s="5">
        <f>F494*SUM(econhigh!Z285:AB285)/SUM(econhigh!Z284:AB284)</f>
        <v>18595.102580746134</v>
      </c>
      <c r="G495" s="13">
        <f t="shared" si="42"/>
        <v>289.8951901599869</v>
      </c>
      <c r="H495" s="13">
        <f t="shared" si="42"/>
        <v>328.70427181307332</v>
      </c>
      <c r="I495" s="13">
        <f t="shared" si="42"/>
        <v>217.72282057203932</v>
      </c>
      <c r="J495" s="13">
        <f t="shared" si="42"/>
        <v>39.826162286417158</v>
      </c>
      <c r="K495" s="13">
        <f t="shared" si="42"/>
        <v>2.2329337644032292</v>
      </c>
      <c r="L495" s="13">
        <f t="shared" si="40"/>
        <v>1153.3813785959201</v>
      </c>
      <c r="M495" s="3"/>
      <c r="N495" s="3"/>
      <c r="O495" s="3"/>
      <c r="P495" s="3"/>
      <c r="Q495" s="3"/>
      <c r="R495" s="3"/>
      <c r="S495" s="3"/>
    </row>
    <row r="496" spans="5:19" x14ac:dyDescent="0.3">
      <c r="E496" s="4">
        <f t="shared" si="39"/>
        <v>2240</v>
      </c>
      <c r="F496" s="5">
        <f>F495*SUM(econhigh!Z286:AB286)/SUM(econhigh!Z285:AB285)</f>
        <v>18547.495304278906</v>
      </c>
      <c r="G496" s="13">
        <f t="shared" si="42"/>
        <v>291.03010252407</v>
      </c>
      <c r="H496" s="13">
        <f t="shared" si="42"/>
        <v>329.54601555490456</v>
      </c>
      <c r="I496" s="13">
        <f t="shared" si="42"/>
        <v>217.59404121368476</v>
      </c>
      <c r="J496" s="13">
        <f t="shared" si="42"/>
        <v>39.733542619751482</v>
      </c>
      <c r="K496" s="13">
        <f t="shared" si="42"/>
        <v>2.2273523000512565</v>
      </c>
      <c r="L496" s="13">
        <f t="shared" si="40"/>
        <v>1155.131054212462</v>
      </c>
      <c r="M496" s="3"/>
      <c r="N496" s="3"/>
      <c r="O496" s="3"/>
      <c r="P496" s="3"/>
      <c r="Q496" s="3"/>
      <c r="R496" s="3"/>
      <c r="S496" s="3"/>
    </row>
    <row r="497" spans="5:19" x14ac:dyDescent="0.3">
      <c r="E497" s="4">
        <f t="shared" si="39"/>
        <v>2241</v>
      </c>
      <c r="F497" s="5">
        <f>F496*SUM(econhigh!Z287:AB287)/SUM(econhigh!Z286:AB286)</f>
        <v>18499.323519994578</v>
      </c>
      <c r="G497" s="13">
        <f t="shared" si="42"/>
        <v>292.1621092797302</v>
      </c>
      <c r="H497" s="13">
        <f t="shared" si="42"/>
        <v>330.38097346772992</v>
      </c>
      <c r="I497" s="13">
        <f t="shared" si="42"/>
        <v>217.45983814430605</v>
      </c>
      <c r="J497" s="13">
        <f t="shared" si="42"/>
        <v>39.640626314954076</v>
      </c>
      <c r="K497" s="13">
        <f t="shared" si="42"/>
        <v>2.2217318873934744</v>
      </c>
      <c r="L497" s="13">
        <f t="shared" si="40"/>
        <v>1156.8652790941137</v>
      </c>
      <c r="M497" s="3"/>
      <c r="N497" s="3"/>
      <c r="O497" s="3"/>
      <c r="P497" s="3"/>
      <c r="Q497" s="3"/>
      <c r="R497" s="3"/>
      <c r="S497" s="3"/>
    </row>
    <row r="498" spans="5:19" x14ac:dyDescent="0.3">
      <c r="E498" s="4">
        <f t="shared" si="39"/>
        <v>2242</v>
      </c>
      <c r="F498" s="5">
        <f>F497*SUM(econhigh!Z288:AB288)/SUM(econhigh!Z287:AB287)</f>
        <v>18450.393114474293</v>
      </c>
      <c r="G498" s="13">
        <f t="shared" si="42"/>
        <v>293.29117597343878</v>
      </c>
      <c r="H498" s="13">
        <f t="shared" si="42"/>
        <v>331.209111214139</v>
      </c>
      <c r="I498" s="13">
        <f t="shared" si="42"/>
        <v>217.32019935560686</v>
      </c>
      <c r="J498" s="13">
        <f t="shared" si="42"/>
        <v>39.547364061242781</v>
      </c>
      <c r="K498" s="13">
        <f t="shared" si="42"/>
        <v>2.2160613486796574</v>
      </c>
      <c r="L498" s="13">
        <f t="shared" si="40"/>
        <v>1158.583911953107</v>
      </c>
      <c r="M498" s="3"/>
      <c r="N498" s="3"/>
      <c r="O498" s="3"/>
      <c r="P498" s="3"/>
      <c r="Q498" s="3"/>
      <c r="R498" s="3"/>
      <c r="S498" s="3"/>
    </row>
    <row r="499" spans="5:19" x14ac:dyDescent="0.3">
      <c r="E499" s="4">
        <f t="shared" si="39"/>
        <v>2243</v>
      </c>
      <c r="F499" s="5">
        <f>F498*SUM(econhigh!Z289:AB289)/SUM(econhigh!Z288:AB288)</f>
        <v>18400.407122743385</v>
      </c>
      <c r="G499" s="13">
        <f t="shared" si="42"/>
        <v>294.41725630436912</v>
      </c>
      <c r="H499" s="13">
        <f t="shared" si="42"/>
        <v>332.03037632457267</v>
      </c>
      <c r="I499" s="13">
        <f t="shared" si="42"/>
        <v>217.17508383789428</v>
      </c>
      <c r="J499" s="13">
        <f t="shared" si="42"/>
        <v>39.453686581540268</v>
      </c>
      <c r="K499" s="13">
        <f t="shared" si="42"/>
        <v>2.2103247909555375</v>
      </c>
      <c r="L499" s="13">
        <f t="shared" si="40"/>
        <v>1160.2867278393319</v>
      </c>
      <c r="M499" s="3"/>
      <c r="N499" s="3"/>
      <c r="O499" s="3"/>
      <c r="P499" s="3"/>
      <c r="Q499" s="3"/>
      <c r="R499" s="3"/>
      <c r="S499" s="3"/>
    </row>
    <row r="500" spans="5:19" x14ac:dyDescent="0.3">
      <c r="E500" s="4">
        <f t="shared" si="39"/>
        <v>2244</v>
      </c>
      <c r="F500" s="5">
        <f>F499*SUM(econhigh!Z290:AB290)/SUM(econhigh!Z289:AB289)</f>
        <v>18348.882321340701</v>
      </c>
      <c r="G500" s="13">
        <f t="shared" si="42"/>
        <v>295.54028584707174</v>
      </c>
      <c r="H500" s="13">
        <f t="shared" si="42"/>
        <v>332.84468858978181</v>
      </c>
      <c r="I500" s="13">
        <f t="shared" si="42"/>
        <v>217.02440651747645</v>
      </c>
      <c r="J500" s="13">
        <f t="shared" si="42"/>
        <v>39.35949370130686</v>
      </c>
      <c r="K500" s="13">
        <f t="shared" si="42"/>
        <v>2.2044986326394875</v>
      </c>
      <c r="L500" s="13">
        <f t="shared" si="40"/>
        <v>1161.9733732882764</v>
      </c>
      <c r="M500" s="3"/>
      <c r="N500" s="3"/>
      <c r="O500" s="3"/>
      <c r="P500" s="3"/>
      <c r="Q500" s="3"/>
      <c r="R500" s="3"/>
      <c r="S500" s="3"/>
    </row>
    <row r="501" spans="5:19" x14ac:dyDescent="0.3">
      <c r="E501" s="4">
        <f t="shared" si="39"/>
        <v>2245</v>
      </c>
      <c r="F501" s="5">
        <f>F500*SUM(econhigh!Z291:AB291)/SUM(econhigh!Z290:AB290)</f>
        <v>18294.964565227314</v>
      </c>
      <c r="G501" s="13">
        <f t="shared" si="42"/>
        <v>296.66017068358548</v>
      </c>
      <c r="H501" s="13">
        <f t="shared" si="42"/>
        <v>333.65192264808047</v>
      </c>
      <c r="I501" s="13">
        <f t="shared" si="42"/>
        <v>216.8680108656211</v>
      </c>
      <c r="J501" s="13">
        <f t="shared" si="42"/>
        <v>39.264634252290719</v>
      </c>
      <c r="K501" s="13">
        <f t="shared" si="42"/>
        <v>2.1985458842317742</v>
      </c>
      <c r="L501" s="13">
        <f t="shared" si="40"/>
        <v>1163.6432843338093</v>
      </c>
      <c r="M501" s="3"/>
      <c r="N501" s="3"/>
      <c r="O501" s="3"/>
      <c r="P501" s="3"/>
      <c r="Q501" s="3"/>
      <c r="R501" s="3"/>
      <c r="S501" s="3"/>
    </row>
    <row r="502" spans="5:19" x14ac:dyDescent="0.3">
      <c r="E502" s="4">
        <f t="shared" si="39"/>
        <v>2246</v>
      </c>
      <c r="F502" s="5">
        <f>F501*SUM(econhigh!Z292:AB292)/SUM(econhigh!Z291:AB291)</f>
        <v>18236.957161458125</v>
      </c>
      <c r="G502" s="13">
        <f t="shared" si="42"/>
        <v>297.77676476503126</v>
      </c>
      <c r="H502" s="13">
        <f t="shared" si="42"/>
        <v>334.45187328124439</v>
      </c>
      <c r="I502" s="13">
        <f t="shared" si="42"/>
        <v>216.70561413236163</v>
      </c>
      <c r="J502" s="13">
        <f t="shared" si="42"/>
        <v>39.168865450241846</v>
      </c>
      <c r="K502" s="13">
        <f t="shared" si="42"/>
        <v>2.1924040097606685</v>
      </c>
      <c r="L502" s="13">
        <f t="shared" si="40"/>
        <v>1165.2955216386399</v>
      </c>
      <c r="M502" s="3"/>
      <c r="N502" s="3"/>
      <c r="O502" s="3"/>
      <c r="P502" s="3"/>
      <c r="Q502" s="3"/>
      <c r="R502" s="3"/>
      <c r="S502" s="3"/>
    </row>
    <row r="503" spans="5:19" x14ac:dyDescent="0.3">
      <c r="E503" s="4">
        <f t="shared" si="39"/>
        <v>2247</v>
      </c>
      <c r="F503" s="5">
        <f>F502*SUM(econhigh!Z293:AB293)/SUM(econhigh!Z292:AB292)</f>
        <v>18170.832317229128</v>
      </c>
      <c r="G503" s="13">
        <f t="shared" ref="G503:K518" si="43">G502*(1-G$5)+G$4*$F502*$L$4/1000</f>
        <v>298.88981848850051</v>
      </c>
      <c r="H503" s="13">
        <f t="shared" si="43"/>
        <v>335.24417652171906</v>
      </c>
      <c r="I503" s="13">
        <f t="shared" si="43"/>
        <v>216.53668246074918</v>
      </c>
      <c r="J503" s="13">
        <f t="shared" si="43"/>
        <v>39.071759238046731</v>
      </c>
      <c r="K503" s="13">
        <f t="shared" si="43"/>
        <v>2.1859554222962037</v>
      </c>
      <c r="L503" s="13">
        <f t="shared" si="40"/>
        <v>1166.9283921313117</v>
      </c>
      <c r="M503" s="3"/>
      <c r="N503" s="3"/>
      <c r="O503" s="3"/>
      <c r="P503" s="3"/>
      <c r="Q503" s="3"/>
      <c r="R503" s="3"/>
      <c r="S503" s="3"/>
    </row>
    <row r="504" spans="5:19" x14ac:dyDescent="0.3">
      <c r="E504" s="4">
        <f t="shared" si="39"/>
        <v>2248</v>
      </c>
      <c r="F504" s="5">
        <f>F503*SUM(econhigh!Z294:AB294)/SUM(econhigh!Z293:AB293)</f>
        <v>18083.489290757567</v>
      </c>
      <c r="G504" s="13">
        <f t="shared" si="43"/>
        <v>299.99883642335487</v>
      </c>
      <c r="H504" s="13">
        <f t="shared" si="43"/>
        <v>336.02809120672839</v>
      </c>
      <c r="I504" s="13">
        <f t="shared" si="43"/>
        <v>216.36008404517969</v>
      </c>
      <c r="J504" s="13">
        <f t="shared" si="43"/>
        <v>38.972439266514726</v>
      </c>
      <c r="K504" s="13">
        <f t="shared" si="43"/>
        <v>2.178939703506463</v>
      </c>
      <c r="L504" s="13">
        <f t="shared" si="40"/>
        <v>1168.5383906452842</v>
      </c>
      <c r="M504" s="3"/>
      <c r="N504" s="3"/>
      <c r="O504" s="3"/>
      <c r="P504" s="3"/>
      <c r="Q504" s="3"/>
      <c r="R504" s="3"/>
      <c r="S504" s="3"/>
    </row>
    <row r="505" spans="5:19" x14ac:dyDescent="0.3">
      <c r="E505" s="4">
        <f t="shared" si="39"/>
        <v>2249</v>
      </c>
      <c r="F505" s="5">
        <f>F504*SUM(econhigh!Z295:AB295)/SUM(econhigh!Z294:AB294)</f>
        <v>18015.158986119452</v>
      </c>
      <c r="G505" s="13">
        <f t="shared" si="43"/>
        <v>301.10252356316636</v>
      </c>
      <c r="H505" s="13">
        <f t="shared" si="43"/>
        <v>336.80164809585779</v>
      </c>
      <c r="I505" s="13">
        <f t="shared" si="43"/>
        <v>216.17273408528223</v>
      </c>
      <c r="J505" s="13">
        <f t="shared" si="43"/>
        <v>38.868541603780173</v>
      </c>
      <c r="K505" s="13">
        <f t="shared" si="43"/>
        <v>2.1705838433891285</v>
      </c>
      <c r="L505" s="13">
        <f t="shared" si="40"/>
        <v>1170.1160311914755</v>
      </c>
      <c r="M505" s="3"/>
      <c r="N505" s="3"/>
      <c r="O505" s="3"/>
      <c r="P505" s="3"/>
      <c r="Q505" s="3"/>
      <c r="R505" s="3"/>
      <c r="S505" s="3"/>
    </row>
    <row r="506" spans="5:19" x14ac:dyDescent="0.3">
      <c r="E506" s="4">
        <f t="shared" si="39"/>
        <v>2250</v>
      </c>
      <c r="F506" s="5">
        <f>F505*SUM(econhigh!Z296:AB296)/SUM(econhigh!Z295:AB295)</f>
        <v>17979.56509037767</v>
      </c>
      <c r="G506" s="13">
        <f t="shared" si="43"/>
        <v>302.20204030879808</v>
      </c>
      <c r="H506" s="13">
        <f t="shared" si="43"/>
        <v>337.56666091581042</v>
      </c>
      <c r="I506" s="13">
        <f t="shared" si="43"/>
        <v>215.97763326626188</v>
      </c>
      <c r="J506" s="13">
        <f t="shared" si="43"/>
        <v>38.762559299071185</v>
      </c>
      <c r="K506" s="13">
        <f t="shared" si="43"/>
        <v>2.1623077625167788</v>
      </c>
      <c r="L506" s="13">
        <f t="shared" si="40"/>
        <v>1171.6712015524583</v>
      </c>
      <c r="M506" s="3"/>
      <c r="N506" s="3"/>
      <c r="O506" s="3"/>
      <c r="P506" s="3"/>
      <c r="Q506" s="3"/>
      <c r="R506" s="3"/>
      <c r="S506" s="3"/>
    </row>
    <row r="507" spans="5:19" x14ac:dyDescent="0.3">
      <c r="E507" s="4">
        <f t="shared" si="39"/>
        <v>2251</v>
      </c>
      <c r="F507" s="5">
        <f>F506*SUM(econhigh!Z297:AB297)/SUM(econhigh!Z296:AB296)</f>
        <v>17943.940523707621</v>
      </c>
      <c r="G507" s="13">
        <f t="shared" si="43"/>
        <v>303.29938465703708</v>
      </c>
      <c r="H507" s="13">
        <f t="shared" si="43"/>
        <v>338.326227012787</v>
      </c>
      <c r="I507" s="13">
        <f t="shared" si="43"/>
        <v>215.77980377086098</v>
      </c>
      <c r="J507" s="13">
        <f t="shared" si="43"/>
        <v>38.6584537429436</v>
      </c>
      <c r="K507" s="13">
        <f t="shared" si="43"/>
        <v>2.155616990807983</v>
      </c>
      <c r="L507" s="13">
        <f t="shared" si="40"/>
        <v>1173.2194861744367</v>
      </c>
      <c r="M507" s="3"/>
      <c r="N507" s="3"/>
      <c r="O507" s="3"/>
      <c r="P507" s="3"/>
      <c r="Q507" s="3"/>
      <c r="R507" s="3"/>
      <c r="S507" s="3"/>
    </row>
    <row r="508" spans="5:19" x14ac:dyDescent="0.3">
      <c r="E508" s="4">
        <f t="shared" si="39"/>
        <v>2252</v>
      </c>
      <c r="F508" s="5">
        <f>F507*SUM(econhigh!Z298:AB298)/SUM(econhigh!Z297:AB297)</f>
        <v>17908.292810529005</v>
      </c>
      <c r="G508" s="13">
        <f t="shared" si="43"/>
        <v>304.39455473594882</v>
      </c>
      <c r="H508" s="13">
        <f t="shared" si="43"/>
        <v>339.08035849098593</v>
      </c>
      <c r="I508" s="13">
        <f t="shared" si="43"/>
        <v>215.57927761721552</v>
      </c>
      <c r="J508" s="13">
        <f t="shared" si="43"/>
        <v>38.556114122776975</v>
      </c>
      <c r="K508" s="13">
        <f t="shared" si="43"/>
        <v>2.1498863177623222</v>
      </c>
      <c r="L508" s="13">
        <f t="shared" si="40"/>
        <v>1174.7601912846897</v>
      </c>
      <c r="M508" s="3"/>
      <c r="N508" s="3"/>
      <c r="O508" s="3"/>
      <c r="P508" s="3"/>
      <c r="Q508" s="3"/>
      <c r="R508" s="3"/>
      <c r="S508" s="3"/>
    </row>
    <row r="509" spans="5:19" x14ac:dyDescent="0.3">
      <c r="E509" s="4">
        <f t="shared" si="39"/>
        <v>2253</v>
      </c>
      <c r="F509" s="5">
        <f>F508*SUM(econhigh!Z299:AB299)/SUM(econhigh!Z298:AB298)</f>
        <v>17872.622244973005</v>
      </c>
      <c r="G509" s="13">
        <f t="shared" si="43"/>
        <v>305.48754913283557</v>
      </c>
      <c r="H509" s="13">
        <f t="shared" si="43"/>
        <v>339.82906812782483</v>
      </c>
      <c r="I509" s="13">
        <f t="shared" si="43"/>
        <v>215.37608752412362</v>
      </c>
      <c r="J509" s="13">
        <f t="shared" si="43"/>
        <v>38.455436839475354</v>
      </c>
      <c r="K509" s="13">
        <f t="shared" si="43"/>
        <v>2.1447368873016583</v>
      </c>
      <c r="L509" s="13">
        <f t="shared" si="40"/>
        <v>1176.292878511561</v>
      </c>
      <c r="M509" s="3"/>
      <c r="N509" s="3"/>
      <c r="O509" s="3"/>
      <c r="P509" s="3"/>
      <c r="Q509" s="3"/>
      <c r="R509" s="3"/>
      <c r="S509" s="3"/>
    </row>
    <row r="510" spans="5:19" x14ac:dyDescent="0.3">
      <c r="E510" s="4">
        <f t="shared" si="39"/>
        <v>2254</v>
      </c>
      <c r="F510" s="5">
        <f>F509*SUM(econhigh!Z300:AB300)/SUM(econhigh!Z299:AB299)</f>
        <v>17836.9283583775</v>
      </c>
      <c r="G510" s="13">
        <f t="shared" si="43"/>
        <v>306.57836645295129</v>
      </c>
      <c r="H510" s="13">
        <f t="shared" si="43"/>
        <v>340.57236869318831</v>
      </c>
      <c r="I510" s="13">
        <f t="shared" si="43"/>
        <v>215.17026581540017</v>
      </c>
      <c r="J510" s="13">
        <f t="shared" si="43"/>
        <v>38.356324246755861</v>
      </c>
      <c r="K510" s="13">
        <f t="shared" si="43"/>
        <v>2.139938925407959</v>
      </c>
      <c r="L510" s="13">
        <f t="shared" si="40"/>
        <v>1177.8172641337037</v>
      </c>
      <c r="M510" s="3"/>
      <c r="N510" s="3"/>
      <c r="O510" s="3"/>
      <c r="P510" s="3"/>
      <c r="Q510" s="3"/>
      <c r="R510" s="3"/>
      <c r="S510" s="3"/>
    </row>
    <row r="511" spans="5:19" x14ac:dyDescent="0.3">
      <c r="E511" s="4">
        <f t="shared" si="39"/>
        <v>2255</v>
      </c>
      <c r="F511" s="5">
        <f>F510*SUM(econhigh!Z301:AB301)/SUM(econhigh!Z300:AB300)</f>
        <v>17801.210726388272</v>
      </c>
      <c r="G511" s="13">
        <f t="shared" si="43"/>
        <v>307.66700527294614</v>
      </c>
      <c r="H511" s="13">
        <f t="shared" si="43"/>
        <v>341.31027287782467</v>
      </c>
      <c r="I511" s="13">
        <f t="shared" si="43"/>
        <v>214.96184431058069</v>
      </c>
      <c r="J511" s="13">
        <f t="shared" si="43"/>
        <v>38.258684221553494</v>
      </c>
      <c r="K511" s="13">
        <f t="shared" si="43"/>
        <v>2.1353530450915645</v>
      </c>
      <c r="L511" s="13">
        <f t="shared" si="40"/>
        <v>1179.3331597279966</v>
      </c>
      <c r="M511" s="3"/>
      <c r="N511" s="3"/>
      <c r="O511" s="3"/>
      <c r="P511" s="3"/>
      <c r="Q511" s="3"/>
      <c r="R511" s="3"/>
      <c r="S511" s="3"/>
    </row>
    <row r="512" spans="5:19" x14ac:dyDescent="0.3">
      <c r="E512" s="4">
        <f t="shared" si="39"/>
        <v>2256</v>
      </c>
      <c r="F512" s="5">
        <f>F511*SUM(econhigh!Z302:AB302)/SUM(econhigh!Z301:AB301)</f>
        <v>17765.469026503764</v>
      </c>
      <c r="G512" s="13">
        <f t="shared" si="43"/>
        <v>308.7534641435708</v>
      </c>
      <c r="H512" s="13">
        <f t="shared" si="43"/>
        <v>342.0427932977243</v>
      </c>
      <c r="I512" s="13">
        <f t="shared" si="43"/>
        <v>214.7508543383465</v>
      </c>
      <c r="J512" s="13">
        <f t="shared" si="43"/>
        <v>38.162429853697503</v>
      </c>
      <c r="K512" s="13">
        <f t="shared" si="43"/>
        <v>2.1308946839469494</v>
      </c>
      <c r="L512" s="13">
        <f t="shared" si="40"/>
        <v>1180.840436317286</v>
      </c>
      <c r="M512" s="3"/>
      <c r="N512" s="3"/>
      <c r="O512" s="3"/>
      <c r="P512" s="3"/>
      <c r="Q512" s="3"/>
      <c r="R512" s="3"/>
      <c r="S512" s="3"/>
    </row>
    <row r="513" spans="5:19" x14ac:dyDescent="0.3">
      <c r="E513" s="4">
        <f t="shared" si="39"/>
        <v>2257</v>
      </c>
      <c r="F513" s="5">
        <f>F512*SUM(econhigh!Z303:AB303)/SUM(econhigh!Z302:AB302)</f>
        <v>17729.703012857619</v>
      </c>
      <c r="G513" s="13">
        <f t="shared" si="43"/>
        <v>309.83774159589262</v>
      </c>
      <c r="H513" s="13">
        <f t="shared" si="43"/>
        <v>342.76994250388861</v>
      </c>
      <c r="I513" s="13">
        <f t="shared" si="43"/>
        <v>214.53732675841511</v>
      </c>
      <c r="J513" s="13">
        <f t="shared" si="43"/>
        <v>38.067479160069645</v>
      </c>
      <c r="K513" s="13">
        <f t="shared" si="43"/>
        <v>2.1265125371415836</v>
      </c>
      <c r="L513" s="13">
        <f t="shared" si="40"/>
        <v>1182.3390025554077</v>
      </c>
      <c r="M513" s="3"/>
      <c r="N513" s="3"/>
      <c r="O513" s="3"/>
      <c r="P513" s="3"/>
      <c r="Q513" s="3"/>
      <c r="R513" s="3"/>
      <c r="S513" s="3"/>
    </row>
    <row r="514" spans="5:19" x14ac:dyDescent="0.3">
      <c r="E514" s="4">
        <f t="shared" si="39"/>
        <v>2258</v>
      </c>
      <c r="F514" s="5">
        <f>F513*SUM(econhigh!Z304:AB304)/SUM(econhigh!Z303:AB303)</f>
        <v>17693.912493209853</v>
      </c>
      <c r="G514" s="13">
        <f t="shared" si="43"/>
        <v>310.91983614597314</v>
      </c>
      <c r="H514" s="13">
        <f t="shared" si="43"/>
        <v>343.49173298970499</v>
      </c>
      <c r="I514" s="13">
        <f t="shared" si="43"/>
        <v>214.32129197934825</v>
      </c>
      <c r="J514" s="13">
        <f t="shared" si="43"/>
        <v>37.973754812131936</v>
      </c>
      <c r="K514" s="13">
        <f t="shared" si="43"/>
        <v>2.1221754751785258</v>
      </c>
      <c r="L514" s="13">
        <f t="shared" si="40"/>
        <v>1183.8287914023367</v>
      </c>
      <c r="M514" s="3"/>
      <c r="N514" s="3"/>
      <c r="O514" s="3"/>
      <c r="P514" s="3"/>
      <c r="Q514" s="3"/>
      <c r="R514" s="3"/>
      <c r="S514" s="3"/>
    </row>
    <row r="515" spans="5:19" x14ac:dyDescent="0.3">
      <c r="E515" s="4">
        <f t="shared" si="39"/>
        <v>2259</v>
      </c>
      <c r="F515" s="5">
        <f>F514*SUM(econhigh!Z305:AB305)/SUM(econhigh!Z304:AB304)</f>
        <v>17658.097314707487</v>
      </c>
      <c r="G515" s="13">
        <f t="shared" si="43"/>
        <v>311.99974629814085</v>
      </c>
      <c r="H515" s="13">
        <f t="shared" si="43"/>
        <v>344.20817719614024</v>
      </c>
      <c r="I515" s="13">
        <f t="shared" si="43"/>
        <v>214.10277997266405</v>
      </c>
      <c r="J515" s="13">
        <f t="shared" si="43"/>
        <v>37.881183876319291</v>
      </c>
      <c r="K515" s="13">
        <f t="shared" si="43"/>
        <v>2.1178646080381083</v>
      </c>
      <c r="L515" s="13">
        <f t="shared" si="40"/>
        <v>1185.3097519513026</v>
      </c>
      <c r="M515" s="3"/>
      <c r="N515" s="3"/>
      <c r="O515" s="3"/>
      <c r="P515" s="3"/>
      <c r="Q515" s="3"/>
      <c r="R515" s="3"/>
      <c r="S515" s="3"/>
    </row>
    <row r="516" spans="5:19" x14ac:dyDescent="0.3">
      <c r="E516" s="4">
        <f t="shared" si="39"/>
        <v>2260</v>
      </c>
      <c r="F516" s="5">
        <f>F515*SUM(econhigh!Z306:AB306)/SUM(econhigh!Z305:AB305)</f>
        <v>17622.257355932856</v>
      </c>
      <c r="G516" s="13">
        <f t="shared" si="43"/>
        <v>313.07747054739531</v>
      </c>
      <c r="H516" s="13">
        <f t="shared" si="43"/>
        <v>344.91928751558333</v>
      </c>
      <c r="I516" s="13">
        <f t="shared" si="43"/>
        <v>213.88182028462069</v>
      </c>
      <c r="J516" s="13">
        <f t="shared" si="43"/>
        <v>37.789697567591396</v>
      </c>
      <c r="K516" s="13">
        <f t="shared" si="43"/>
        <v>2.1135684711680436</v>
      </c>
      <c r="L516" s="13">
        <f t="shared" si="40"/>
        <v>1186.7818443863589</v>
      </c>
      <c r="M516" s="3"/>
      <c r="N516" s="3"/>
      <c r="O516" s="3"/>
      <c r="P516" s="3"/>
      <c r="Q516" s="3"/>
      <c r="R516" s="3"/>
      <c r="S516" s="3"/>
    </row>
    <row r="517" spans="5:19" x14ac:dyDescent="0.3">
      <c r="E517" s="4">
        <f t="shared" si="39"/>
        <v>2261</v>
      </c>
      <c r="F517" s="5">
        <f>F516*SUM(econhigh!Z307:AB307)/SUM(econhigh!Z306:AB306)</f>
        <v>17586.392522793296</v>
      </c>
      <c r="G517" s="13">
        <f t="shared" si="43"/>
        <v>314.15300738132549</v>
      </c>
      <c r="H517" s="13">
        <f t="shared" si="43"/>
        <v>345.62507629493086</v>
      </c>
      <c r="I517" s="13">
        <f t="shared" si="43"/>
        <v>213.65844204664708</v>
      </c>
      <c r="J517" s="13">
        <f t="shared" si="43"/>
        <v>37.699231016130156</v>
      </c>
      <c r="K517" s="13">
        <f t="shared" si="43"/>
        <v>2.1092801052655097</v>
      </c>
      <c r="L517" s="13">
        <f t="shared" si="40"/>
        <v>1188.2450368442992</v>
      </c>
      <c r="M517" s="3"/>
      <c r="N517" s="3"/>
      <c r="O517" s="3"/>
      <c r="P517" s="3"/>
      <c r="Q517" s="3"/>
      <c r="R517" s="3"/>
      <c r="S517" s="3"/>
    </row>
    <row r="518" spans="5:19" x14ac:dyDescent="0.3">
      <c r="E518" s="4">
        <f t="shared" si="39"/>
        <v>2262</v>
      </c>
      <c r="F518" s="5">
        <f>F517*SUM(econhigh!Z308:AB308)/SUM(econhigh!Z307:AB307)</f>
        <v>17550.502746635397</v>
      </c>
      <c r="G518" s="13">
        <f t="shared" si="43"/>
        <v>315.22635528177767</v>
      </c>
      <c r="H518" s="13">
        <f t="shared" si="43"/>
        <v>346.32555583827752</v>
      </c>
      <c r="I518" s="13">
        <f t="shared" si="43"/>
        <v>213.43267398501618</v>
      </c>
      <c r="J518" s="13">
        <f t="shared" si="43"/>
        <v>37.609723046882493</v>
      </c>
      <c r="K518" s="13">
        <f t="shared" si="43"/>
        <v>2.1049952848824787</v>
      </c>
      <c r="L518" s="13">
        <f t="shared" si="40"/>
        <v>1189.6993034368363</v>
      </c>
      <c r="M518" s="3"/>
      <c r="N518" s="3"/>
      <c r="O518" s="3"/>
      <c r="P518" s="3"/>
      <c r="Q518" s="3"/>
      <c r="R518" s="3"/>
      <c r="S518" s="3"/>
    </row>
    <row r="519" spans="5:19" x14ac:dyDescent="0.3">
      <c r="E519" s="4">
        <f t="shared" si="39"/>
        <v>2263</v>
      </c>
      <c r="F519" s="5">
        <f>F518*SUM(econhigh!Z309:AB309)/SUM(econhigh!Z308:AB308)</f>
        <v>17514.587983593316</v>
      </c>
      <c r="G519" s="13">
        <f t="shared" ref="G519:K534" si="44">G518*(1-G$5)+G$4*$F518*$L$4/1000</f>
        <v>316.297512726408</v>
      </c>
      <c r="H519" s="13">
        <f t="shared" si="44"/>
        <v>347.0207384094229</v>
      </c>
      <c r="I519" s="13">
        <f t="shared" si="44"/>
        <v>213.20454443010507</v>
      </c>
      <c r="J519" s="13">
        <f t="shared" si="44"/>
        <v>37.521115971475879</v>
      </c>
      <c r="K519" s="13">
        <f t="shared" si="44"/>
        <v>2.1007114439320063</v>
      </c>
      <c r="L519" s="13">
        <f t="shared" si="40"/>
        <v>1191.1446229813439</v>
      </c>
      <c r="M519" s="3"/>
      <c r="N519" s="3"/>
      <c r="O519" s="3"/>
      <c r="P519" s="3"/>
      <c r="Q519" s="3"/>
      <c r="R519" s="3"/>
      <c r="S519" s="3"/>
    </row>
    <row r="520" spans="5:19" x14ac:dyDescent="0.3">
      <c r="E520" s="4">
        <f t="shared" si="39"/>
        <v>2264</v>
      </c>
      <c r="F520" s="5">
        <f>F519*SUM(econhigh!Z310:AB310)/SUM(econhigh!Z309:AB309)</f>
        <v>17478.648214578669</v>
      </c>
      <c r="G520" s="13">
        <f t="shared" si="44"/>
        <v>317.36647819019538</v>
      </c>
      <c r="H520" s="13">
        <f t="shared" si="44"/>
        <v>347.7106362343095</v>
      </c>
      <c r="I520" s="13">
        <f t="shared" si="44"/>
        <v>212.97408132543291</v>
      </c>
      <c r="J520" s="13">
        <f t="shared" si="44"/>
        <v>37.433355391944559</v>
      </c>
      <c r="K520" s="13">
        <f t="shared" si="44"/>
        <v>2.0964270239442553</v>
      </c>
      <c r="L520" s="13">
        <f t="shared" si="40"/>
        <v>1192.5809781658265</v>
      </c>
      <c r="M520" s="3"/>
      <c r="N520" s="3"/>
      <c r="O520" s="3"/>
      <c r="P520" s="3"/>
      <c r="Q520" s="3"/>
      <c r="R520" s="3"/>
      <c r="S520" s="3"/>
    </row>
    <row r="521" spans="5:19" x14ac:dyDescent="0.3">
      <c r="E521" s="4">
        <f t="shared" si="39"/>
        <v>2265</v>
      </c>
      <c r="F521" s="5">
        <f>F520*SUM(econhigh!Z311:AB311)/SUM(econhigh!Z310:AB310)</f>
        <v>17442.683445562852</v>
      </c>
      <c r="G521" s="13">
        <f t="shared" si="44"/>
        <v>318.4332501469537</v>
      </c>
      <c r="H521" s="13">
        <f t="shared" si="44"/>
        <v>348.39526150345375</v>
      </c>
      <c r="I521" s="13">
        <f t="shared" si="44"/>
        <v>212.74131223657599</v>
      </c>
      <c r="J521" s="13">
        <f t="shared" si="44"/>
        <v>37.34639001566714</v>
      </c>
      <c r="K521" s="13">
        <f t="shared" si="44"/>
        <v>2.0921410787633192</v>
      </c>
      <c r="L521" s="13">
        <f t="shared" si="40"/>
        <v>1194.008354981414</v>
      </c>
      <c r="M521" s="3"/>
      <c r="N521" s="3"/>
      <c r="O521" s="3"/>
      <c r="P521" s="3"/>
      <c r="Q521" s="3"/>
      <c r="R521" s="3"/>
      <c r="S521" s="3"/>
    </row>
    <row r="522" spans="5:19" x14ac:dyDescent="0.3">
      <c r="E522" s="4">
        <f t="shared" ref="E522:E556" si="45">1+E521</f>
        <v>2266</v>
      </c>
      <c r="F522" s="5">
        <f>F521*SUM(econhigh!Z312:AB312)/SUM(econhigh!Z311:AB311)</f>
        <v>17406.693707950937</v>
      </c>
      <c r="G522" s="13">
        <f t="shared" si="44"/>
        <v>319.49782707086126</v>
      </c>
      <c r="H522" s="13">
        <f t="shared" si="44"/>
        <v>349.07462637439613</v>
      </c>
      <c r="I522" s="13">
        <f t="shared" si="44"/>
        <v>212.50626436000559</v>
      </c>
      <c r="J522" s="13">
        <f t="shared" si="44"/>
        <v>37.260171480909293</v>
      </c>
      <c r="K522" s="13">
        <f t="shared" si="44"/>
        <v>2.0878530347969795</v>
      </c>
      <c r="L522" s="13">
        <f t="shared" ref="L522:L556" si="46">SUM(G522:K522,L$5)</f>
        <v>1195.4267423209694</v>
      </c>
      <c r="M522" s="3"/>
      <c r="N522" s="3"/>
      <c r="O522" s="3"/>
      <c r="P522" s="3"/>
      <c r="Q522" s="3"/>
      <c r="R522" s="3"/>
      <c r="S522" s="3"/>
    </row>
    <row r="523" spans="5:19" x14ac:dyDescent="0.3">
      <c r="E523" s="4">
        <f t="shared" si="45"/>
        <v>2267</v>
      </c>
      <c r="F523" s="5">
        <f>F522*SUM(econhigh!Z313:AB313)/SUM(econhigh!Z312:AB312)</f>
        <v>17370.679058934278</v>
      </c>
      <c r="G523" s="13">
        <f t="shared" si="44"/>
        <v>320.56020743801321</v>
      </c>
      <c r="H523" s="13">
        <f t="shared" si="44"/>
        <v>349.74874297418035</v>
      </c>
      <c r="I523" s="13">
        <f t="shared" si="44"/>
        <v>212.2689645318633</v>
      </c>
      <c r="J523" s="13">
        <f t="shared" si="44"/>
        <v>37.174654192376572</v>
      </c>
      <c r="K523" s="13">
        <f t="shared" si="44"/>
        <v>2.0835625456183857</v>
      </c>
      <c r="L523" s="13">
        <f t="shared" si="46"/>
        <v>1196.8361316820519</v>
      </c>
      <c r="M523" s="3"/>
      <c r="N523" s="3"/>
      <c r="O523" s="3"/>
      <c r="P523" s="3"/>
      <c r="Q523" s="3"/>
      <c r="R523" s="3"/>
      <c r="S523" s="3"/>
    </row>
    <row r="524" spans="5:19" x14ac:dyDescent="0.3">
      <c r="E524" s="4">
        <f t="shared" si="45"/>
        <v>2268</v>
      </c>
      <c r="F524" s="5">
        <f>F523*SUM(econhigh!Z314:AB314)/SUM(econhigh!Z313:AB313)</f>
        <v>17334.639581763095</v>
      </c>
      <c r="G524" s="13">
        <f t="shared" si="44"/>
        <v>321.62038972799513</v>
      </c>
      <c r="H524" s="13">
        <f t="shared" si="44"/>
        <v>350.41762340185818</v>
      </c>
      <c r="I524" s="13">
        <f t="shared" si="44"/>
        <v>212.02943923667166</v>
      </c>
      <c r="J524" s="13">
        <f t="shared" si="44"/>
        <v>37.089795166202954</v>
      </c>
      <c r="K524" s="13">
        <f t="shared" si="44"/>
        <v>2.079269403794072</v>
      </c>
      <c r="L524" s="13">
        <f t="shared" si="46"/>
        <v>1198.2365169365221</v>
      </c>
      <c r="M524" s="3"/>
      <c r="N524" s="3"/>
      <c r="O524" s="3"/>
      <c r="P524" s="3"/>
      <c r="Q524" s="3"/>
      <c r="R524" s="3"/>
      <c r="S524" s="3"/>
    </row>
    <row r="525" spans="5:19" x14ac:dyDescent="0.3">
      <c r="E525" s="4">
        <f t="shared" si="45"/>
        <v>2269</v>
      </c>
      <c r="F525" s="5">
        <f>F524*SUM(econhigh!Z315:AB315)/SUM(econhigh!Z314:AB314)</f>
        <v>17298.575385910863</v>
      </c>
      <c r="G525" s="13">
        <f t="shared" si="44"/>
        <v>322.67837242547364</v>
      </c>
      <c r="H525" s="13">
        <f t="shared" si="44"/>
        <v>351.08127973101352</v>
      </c>
      <c r="I525" s="13">
        <f t="shared" si="44"/>
        <v>211.78771461596867</v>
      </c>
      <c r="J525" s="13">
        <f t="shared" si="44"/>
        <v>37.0055538838267</v>
      </c>
      <c r="K525" s="13">
        <f t="shared" si="44"/>
        <v>2.0749734874177421</v>
      </c>
      <c r="L525" s="13">
        <f t="shared" si="46"/>
        <v>1199.6278941437004</v>
      </c>
      <c r="M525" s="3"/>
      <c r="N525" s="3"/>
      <c r="O525" s="3"/>
      <c r="P525" s="3"/>
      <c r="Q525" s="3"/>
      <c r="R525" s="3"/>
      <c r="S525" s="3"/>
    </row>
    <row r="526" spans="5:19" x14ac:dyDescent="0.3">
      <c r="E526" s="4">
        <f t="shared" si="45"/>
        <v>2270</v>
      </c>
      <c r="F526" s="5">
        <f>F525*SUM(econhigh!Z316:AB316)/SUM(econhigh!Z315:AB315)</f>
        <v>17262.48660712086</v>
      </c>
      <c r="G526" s="13">
        <f t="shared" si="44"/>
        <v>323.73415402179683</v>
      </c>
      <c r="H526" s="13">
        <f t="shared" si="44"/>
        <v>351.73972401229469</v>
      </c>
      <c r="I526" s="13">
        <f t="shared" si="44"/>
        <v>211.54381647685125</v>
      </c>
      <c r="J526" s="13">
        <f t="shared" si="44"/>
        <v>36.92189215423312</v>
      </c>
      <c r="K526" s="13">
        <f t="shared" si="44"/>
        <v>2.0706747276890898</v>
      </c>
      <c r="L526" s="13">
        <f t="shared" si="46"/>
        <v>1201.0102613928648</v>
      </c>
      <c r="M526" s="3"/>
      <c r="N526" s="3"/>
      <c r="O526" s="3"/>
      <c r="P526" s="3"/>
      <c r="Q526" s="3"/>
      <c r="R526" s="3"/>
      <c r="S526" s="3"/>
    </row>
    <row r="527" spans="5:19" x14ac:dyDescent="0.3">
      <c r="E527" s="4">
        <f t="shared" si="45"/>
        <v>2271</v>
      </c>
      <c r="F527" s="5">
        <f>F526*SUM(econhigh!Z317:AB317)/SUM(econhigh!Z316:AB316)</f>
        <v>17226.373407336061</v>
      </c>
      <c r="G527" s="13">
        <f t="shared" si="44"/>
        <v>324.78773301659766</v>
      </c>
      <c r="H527" s="13">
        <f t="shared" si="44"/>
        <v>352.39296827594421</v>
      </c>
      <c r="I527" s="13">
        <f t="shared" si="44"/>
        <v>211.29777030041086</v>
      </c>
      <c r="J527" s="13">
        <f t="shared" si="44"/>
        <v>36.838773984072432</v>
      </c>
      <c r="K527" s="13">
        <f t="shared" si="44"/>
        <v>2.0663730892515439</v>
      </c>
      <c r="L527" s="13">
        <f t="shared" si="46"/>
        <v>1202.3836186662768</v>
      </c>
      <c r="M527" s="3"/>
      <c r="N527" s="3"/>
      <c r="O527" s="3"/>
      <c r="P527" s="3"/>
      <c r="Q527" s="3"/>
      <c r="R527" s="3"/>
      <c r="S527" s="3"/>
    </row>
    <row r="528" spans="5:19" x14ac:dyDescent="0.3">
      <c r="E528" s="4">
        <f t="shared" si="45"/>
        <v>2272</v>
      </c>
      <c r="F528" s="5">
        <f>F527*SUM(econhigh!Z318:AB318)/SUM(econhigh!Z317:AB317)</f>
        <v>17190.235974518546</v>
      </c>
      <c r="G528" s="13">
        <f t="shared" si="44"/>
        <v>325.8391079193928</v>
      </c>
      <c r="H528" s="13">
        <f t="shared" si="44"/>
        <v>353.04102453431477</v>
      </c>
      <c r="I528" s="13">
        <f t="shared" si="44"/>
        <v>211.04960125004564</v>
      </c>
      <c r="J528" s="13">
        <f t="shared" si="44"/>
        <v>36.756165455189162</v>
      </c>
      <c r="K528" s="13">
        <f t="shared" si="44"/>
        <v>2.0620685582632161</v>
      </c>
      <c r="L528" s="13">
        <f t="shared" si="46"/>
        <v>1203.7479677172055</v>
      </c>
      <c r="M528" s="3"/>
      <c r="N528" s="3"/>
      <c r="O528" s="3"/>
      <c r="P528" s="3"/>
      <c r="Q528" s="3"/>
      <c r="R528" s="3"/>
      <c r="S528" s="3"/>
    </row>
    <row r="529" spans="5:19" x14ac:dyDescent="0.3">
      <c r="E529" s="4">
        <f t="shared" si="45"/>
        <v>2273</v>
      </c>
      <c r="F529" s="5">
        <f>F528*SUM(econhigh!Z319:AB319)/SUM(econhigh!Z318:AB318)</f>
        <v>17154.074522367868</v>
      </c>
      <c r="G529" s="13">
        <f t="shared" si="44"/>
        <v>326.8882772511709</v>
      </c>
      <c r="H529" s="13">
        <f t="shared" si="44"/>
        <v>353.68390478436203</v>
      </c>
      <c r="I529" s="13">
        <f t="shared" si="44"/>
        <v>210.79933417963346</v>
      </c>
      <c r="J529" s="13">
        <f t="shared" si="44"/>
        <v>36.674034609126714</v>
      </c>
      <c r="K529" s="13">
        <f t="shared" si="44"/>
        <v>2.0577611351530884</v>
      </c>
      <c r="L529" s="13">
        <f t="shared" si="46"/>
        <v>1205.1033119594463</v>
      </c>
      <c r="M529" s="3"/>
      <c r="N529" s="3"/>
      <c r="O529" s="3"/>
      <c r="P529" s="3"/>
      <c r="Q529" s="3"/>
      <c r="R529" s="3"/>
      <c r="S529" s="3"/>
    </row>
    <row r="530" spans="5:19" x14ac:dyDescent="0.3">
      <c r="E530" s="4">
        <f t="shared" si="45"/>
        <v>2274</v>
      </c>
      <c r="F530" s="5">
        <f>F529*SUM(econhigh!Z320:AB320)/SUM(econhigh!Z319:AB319)</f>
        <v>17117.889289949144</v>
      </c>
      <c r="G530" s="13">
        <f t="shared" si="44"/>
        <v>327.93523954596333</v>
      </c>
      <c r="H530" s="13">
        <f t="shared" si="44"/>
        <v>354.32162101010317</v>
      </c>
      <c r="I530" s="13">
        <f t="shared" si="44"/>
        <v>210.54699364155326</v>
      </c>
      <c r="J530" s="13">
        <f t="shared" si="44"/>
        <v>36.592351338196728</v>
      </c>
      <c r="K530" s="13">
        <f t="shared" si="44"/>
        <v>2.0534508302141932</v>
      </c>
      <c r="L530" s="13">
        <f t="shared" si="46"/>
        <v>1206.4496563660307</v>
      </c>
      <c r="M530" s="3"/>
      <c r="N530" s="3"/>
      <c r="O530" s="3"/>
      <c r="P530" s="3"/>
      <c r="Q530" s="3"/>
      <c r="R530" s="3"/>
      <c r="S530" s="3"/>
    </row>
    <row r="531" spans="5:19" x14ac:dyDescent="0.3">
      <c r="E531" s="4">
        <f t="shared" si="45"/>
        <v>2275</v>
      </c>
      <c r="F531" s="5">
        <f>F530*SUM(econhigh!Z321:AB321)/SUM(econhigh!Z320:AB320)</f>
        <v>17081.680541241287</v>
      </c>
      <c r="G531" s="13">
        <f t="shared" si="44"/>
        <v>328.97999335239217</v>
      </c>
      <c r="H531" s="13">
        <f t="shared" si="44"/>
        <v>354.95418518503436</v>
      </c>
      <c r="I531" s="13">
        <f t="shared" si="44"/>
        <v>210.29260389454265</v>
      </c>
      <c r="J531" s="13">
        <f t="shared" si="44"/>
        <v>36.511087282727729</v>
      </c>
      <c r="K531" s="13">
        <f t="shared" si="44"/>
        <v>2.0491376609132854</v>
      </c>
      <c r="L531" s="13">
        <f t="shared" si="46"/>
        <v>1207.7870073756103</v>
      </c>
      <c r="M531" s="3"/>
      <c r="N531" s="3"/>
      <c r="O531" s="3"/>
      <c r="P531" s="3"/>
      <c r="Q531" s="3"/>
      <c r="R531" s="3"/>
      <c r="S531" s="3"/>
    </row>
    <row r="532" spans="5:19" x14ac:dyDescent="0.3">
      <c r="E532" s="4">
        <f t="shared" si="45"/>
        <v>2276</v>
      </c>
      <c r="F532" s="5">
        <f>F531*SUM(econhigh!Z322:AB322)/SUM(econhigh!Z321:AB321)</f>
        <v>17045.448564616028</v>
      </c>
      <c r="G532" s="13">
        <f t="shared" si="44"/>
        <v>330.02253723519095</v>
      </c>
      <c r="H532" s="13">
        <f t="shared" si="44"/>
        <v>355.58160927449921</v>
      </c>
      <c r="I532" s="13">
        <f t="shared" si="44"/>
        <v>210.0361889113824</v>
      </c>
      <c r="J532" s="13">
        <f t="shared" si="44"/>
        <v>36.430215734130556</v>
      </c>
      <c r="K532" s="13">
        <f t="shared" si="44"/>
        <v>2.0448216502378638</v>
      </c>
      <c r="L532" s="13">
        <f t="shared" si="46"/>
        <v>1209.115372805441</v>
      </c>
      <c r="M532" s="3"/>
      <c r="N532" s="3"/>
      <c r="O532" s="3"/>
      <c r="P532" s="3"/>
      <c r="Q532" s="3"/>
      <c r="R532" s="3"/>
      <c r="S532" s="3"/>
    </row>
    <row r="533" spans="5:19" x14ac:dyDescent="0.3">
      <c r="E533" s="4">
        <f t="shared" si="45"/>
        <v>2277</v>
      </c>
      <c r="F533" s="5">
        <f>F532*SUM(econhigh!Z323:AB323)/SUM(econhigh!Z322:AB322)</f>
        <v>17009.193672257559</v>
      </c>
      <c r="G533" s="13">
        <f t="shared" si="44"/>
        <v>331.06286977669333</v>
      </c>
      <c r="H533" s="13">
        <f t="shared" si="44"/>
        <v>356.20390523800148</v>
      </c>
      <c r="I533" s="13">
        <f t="shared" si="44"/>
        <v>209.77777238639928</v>
      </c>
      <c r="J533" s="13">
        <f t="shared" si="44"/>
        <v>36.349711543440215</v>
      </c>
      <c r="K533" s="13">
        <f t="shared" si="44"/>
        <v>2.0405028256691295</v>
      </c>
      <c r="L533" s="13">
        <f t="shared" si="46"/>
        <v>1210.4347617702033</v>
      </c>
      <c r="M533" s="3"/>
      <c r="N533" s="3"/>
      <c r="O533" s="3"/>
      <c r="P533" s="3"/>
      <c r="Q533" s="3"/>
      <c r="R533" s="3"/>
      <c r="S533" s="3"/>
    </row>
    <row r="534" spans="5:19" x14ac:dyDescent="0.3">
      <c r="E534" s="4">
        <f t="shared" si="45"/>
        <v>2278</v>
      </c>
      <c r="F534" s="5">
        <f>F533*SUM(econhigh!Z324:AB324)/SUM(econhigh!Z323:AB323)</f>
        <v>16972.916199531865</v>
      </c>
      <c r="G534" s="13">
        <f t="shared" si="44"/>
        <v>332.10098957828654</v>
      </c>
      <c r="H534" s="13">
        <f t="shared" si="44"/>
        <v>356.8210850314569</v>
      </c>
      <c r="I534" s="13">
        <f t="shared" si="44"/>
        <v>209.51737774278112</v>
      </c>
      <c r="J534" s="13">
        <f t="shared" si="44"/>
        <v>36.269551035014366</v>
      </c>
      <c r="K534" s="13">
        <f t="shared" si="44"/>
        <v>2.0361812185318087</v>
      </c>
      <c r="L534" s="13">
        <f t="shared" si="46"/>
        <v>1211.7451846060708</v>
      </c>
      <c r="M534" s="3"/>
      <c r="N534" s="3"/>
      <c r="O534" s="3"/>
      <c r="P534" s="3"/>
      <c r="Q534" s="3"/>
      <c r="R534" s="3"/>
      <c r="S534" s="3"/>
    </row>
    <row r="535" spans="5:19" x14ac:dyDescent="0.3">
      <c r="E535" s="4">
        <f t="shared" si="45"/>
        <v>2279</v>
      </c>
      <c r="F535" s="5">
        <f>F534*SUM(econhigh!Z325:AB325)/SUM(econhigh!Z324:AB324)</f>
        <v>16936.616504313886</v>
      </c>
      <c r="G535" s="13">
        <f t="shared" ref="G535:K550" si="47">G534*(1-G$5)+G$4*$F534*$L$4/1000</f>
        <v>333.13689526182606</v>
      </c>
      <c r="H535" s="13">
        <f t="shared" si="47"/>
        <v>357.43316060937997</v>
      </c>
      <c r="I535" s="13">
        <f t="shared" si="47"/>
        <v>209.25502813969894</v>
      </c>
      <c r="J535" s="13">
        <f t="shared" si="47"/>
        <v>36.189711925087877</v>
      </c>
      <c r="K535" s="13">
        <f t="shared" si="47"/>
        <v>2.0318568635701899</v>
      </c>
      <c r="L535" s="13">
        <f t="shared" si="46"/>
        <v>1213.0466527995629</v>
      </c>
      <c r="M535" s="3"/>
      <c r="N535" s="3"/>
      <c r="O535" s="3"/>
      <c r="P535" s="3"/>
      <c r="Q535" s="3"/>
      <c r="R535" s="3"/>
      <c r="S535" s="3"/>
    </row>
    <row r="536" spans="5:19" x14ac:dyDescent="0.3">
      <c r="E536" s="4">
        <f t="shared" si="45"/>
        <v>2280</v>
      </c>
      <c r="F536" s="5">
        <f>F535*SUM(econhigh!Z326:AB326)/SUM(econhigh!Z325:AB325)</f>
        <v>16900.294966280424</v>
      </c>
      <c r="G536" s="13">
        <f t="shared" si="47"/>
        <v>334.17058547100953</v>
      </c>
      <c r="H536" s="13">
        <f t="shared" si="47"/>
        <v>358.04014392700128</v>
      </c>
      <c r="I536" s="13">
        <f t="shared" si="47"/>
        <v>208.99074647923229</v>
      </c>
      <c r="J536" s="13">
        <f t="shared" si="47"/>
        <v>36.110173244901162</v>
      </c>
      <c r="K536" s="13">
        <f t="shared" si="47"/>
        <v>2.0275297986593901</v>
      </c>
      <c r="L536" s="13">
        <f t="shared" si="46"/>
        <v>1214.3391789208035</v>
      </c>
      <c r="M536" s="3"/>
      <c r="N536" s="3"/>
      <c r="O536" s="3"/>
      <c r="P536" s="3"/>
      <c r="Q536" s="3"/>
      <c r="R536" s="3"/>
      <c r="S536" s="3"/>
    </row>
    <row r="537" spans="5:19" x14ac:dyDescent="0.3">
      <c r="E537" s="4">
        <f t="shared" si="45"/>
        <v>2281</v>
      </c>
      <c r="F537" s="5">
        <f>F536*SUM(econhigh!Z327:AB327)/SUM(econhigh!Z326:AB326)</f>
        <v>16863.951986175165</v>
      </c>
      <c r="G537" s="13">
        <f t="shared" si="47"/>
        <v>335.20205887270743</v>
      </c>
      <c r="H537" s="13">
        <f t="shared" si="47"/>
        <v>358.64204694231256</v>
      </c>
      <c r="I537" s="13">
        <f t="shared" si="47"/>
        <v>208.72455541309563</v>
      </c>
      <c r="J537" s="13">
        <f t="shared" si="47"/>
        <v>36.030915268136972</v>
      </c>
      <c r="K537" s="13">
        <f t="shared" si="47"/>
        <v>2.0232000645970305</v>
      </c>
      <c r="L537" s="13">
        <f t="shared" si="46"/>
        <v>1215.6227765608496</v>
      </c>
      <c r="M537" s="3"/>
      <c r="N537" s="3"/>
      <c r="O537" s="3"/>
      <c r="P537" s="3"/>
      <c r="Q537" s="3"/>
      <c r="R537" s="3"/>
      <c r="S537" s="3"/>
    </row>
    <row r="538" spans="5:19" x14ac:dyDescent="0.3">
      <c r="E538" s="4">
        <f t="shared" si="45"/>
        <v>2282</v>
      </c>
      <c r="F538" s="5">
        <f>F537*SUM(econhigh!Z328:AB328)/SUM(econhigh!Z327:AB327)</f>
        <v>16827.587985052109</v>
      </c>
      <c r="G538" s="13">
        <f t="shared" si="47"/>
        <v>336.23131415824861</v>
      </c>
      <c r="H538" s="13">
        <f t="shared" si="47"/>
        <v>359.23888161803728</v>
      </c>
      <c r="I538" s="13">
        <f t="shared" si="47"/>
        <v>208.45647734916375</v>
      </c>
      <c r="J538" s="13">
        <f t="shared" si="47"/>
        <v>35.95191944241617</v>
      </c>
      <c r="K538" s="13">
        <f t="shared" si="47"/>
        <v>2.0188677049423776</v>
      </c>
      <c r="L538" s="13">
        <f t="shared" si="46"/>
        <v>1216.8974602728081</v>
      </c>
      <c r="M538" s="3"/>
      <c r="N538" s="3"/>
      <c r="O538" s="3"/>
      <c r="P538" s="3"/>
      <c r="Q538" s="3"/>
      <c r="R538" s="3"/>
      <c r="S538" s="3"/>
    </row>
    <row r="539" spans="5:19" x14ac:dyDescent="0.3">
      <c r="E539" s="4">
        <f t="shared" si="45"/>
        <v>2283</v>
      </c>
      <c r="F539" s="5">
        <f>F538*SUM(econhigh!Z329:AB329)/SUM(econhigh!Z328:AB328)</f>
        <v>16791.203403502685</v>
      </c>
      <c r="G539" s="13">
        <f t="shared" si="47"/>
        <v>337.25835004466023</v>
      </c>
      <c r="H539" s="13">
        <f t="shared" si="47"/>
        <v>359.83065992352471</v>
      </c>
      <c r="I539" s="13">
        <f t="shared" si="47"/>
        <v>208.18653445779606</v>
      </c>
      <c r="J539" s="13">
        <f t="shared" si="47"/>
        <v>35.873168324618199</v>
      </c>
      <c r="K539" s="13">
        <f t="shared" si="47"/>
        <v>2.0145327658832546</v>
      </c>
      <c r="L539" s="13">
        <f t="shared" si="46"/>
        <v>1218.1632455164822</v>
      </c>
      <c r="M539" s="3"/>
      <c r="N539" s="3"/>
      <c r="O539" s="3"/>
      <c r="P539" s="3"/>
      <c r="Q539" s="3"/>
      <c r="R539" s="3"/>
      <c r="S539" s="3"/>
    </row>
    <row r="540" spans="5:19" x14ac:dyDescent="0.3">
      <c r="E540" s="4">
        <f t="shared" si="45"/>
        <v>2284</v>
      </c>
      <c r="F540" s="5">
        <f>F539*SUM(econhigh!Z330:AB330)/SUM(econhigh!Z329:AB329)</f>
        <v>16754.798700871459</v>
      </c>
      <c r="G540" s="13">
        <f t="shared" si="47"/>
        <v>338.28316527585991</v>
      </c>
      <c r="H540" s="13">
        <f t="shared" si="47"/>
        <v>360.41739383656613</v>
      </c>
      <c r="I540" s="13">
        <f t="shared" si="47"/>
        <v>207.91474867795989</v>
      </c>
      <c r="J540" s="13">
        <f t="shared" si="47"/>
        <v>35.794645519805755</v>
      </c>
      <c r="K540" s="13">
        <f t="shared" si="47"/>
        <v>2.0101952961190364</v>
      </c>
      <c r="L540" s="13">
        <f t="shared" si="46"/>
        <v>1219.4201486063107</v>
      </c>
      <c r="M540" s="3"/>
      <c r="N540" s="3"/>
      <c r="O540" s="3"/>
      <c r="P540" s="3"/>
      <c r="Q540" s="3"/>
      <c r="R540" s="3"/>
      <c r="S540" s="3"/>
    </row>
    <row r="541" spans="5:19" x14ac:dyDescent="0.3">
      <c r="E541" s="4">
        <f t="shared" si="45"/>
        <v>2285</v>
      </c>
      <c r="F541" s="5">
        <f>F540*SUM(econhigh!Z331:AB331)/SUM(econhigh!Z330:AB330)</f>
        <v>16718.374354464486</v>
      </c>
      <c r="G541" s="13">
        <f t="shared" si="47"/>
        <v>339.30575862380044</v>
      </c>
      <c r="H541" s="13">
        <f t="shared" si="47"/>
        <v>360.99909534513256</v>
      </c>
      <c r="I541" s="13">
        <f t="shared" si="47"/>
        <v>207.64114172315379</v>
      </c>
      <c r="J541" s="13">
        <f t="shared" si="47"/>
        <v>35.716335623546442</v>
      </c>
      <c r="K541" s="13">
        <f t="shared" si="47"/>
        <v>2.0058553467528588</v>
      </c>
      <c r="L541" s="13">
        <f t="shared" si="46"/>
        <v>1220.6681866623862</v>
      </c>
      <c r="M541" s="3"/>
      <c r="N541" s="3"/>
      <c r="O541" s="3"/>
      <c r="P541" s="3"/>
      <c r="Q541" s="3"/>
      <c r="R541" s="3"/>
      <c r="S541" s="3"/>
    </row>
    <row r="542" spans="5:19" x14ac:dyDescent="0.3">
      <c r="E542" s="4">
        <f t="shared" si="45"/>
        <v>2286</v>
      </c>
      <c r="F542" s="5">
        <f>F541*SUM(econhigh!Z332:AB332)/SUM(econhigh!Z331:AB331)</f>
        <v>16681.93085875428</v>
      </c>
      <c r="G542" s="13">
        <f t="shared" si="47"/>
        <v>340.32612888956589</v>
      </c>
      <c r="H542" s="13">
        <f t="shared" si="47"/>
        <v>361.57577644903319</v>
      </c>
      <c r="I542" s="13">
        <f t="shared" si="47"/>
        <v>207.36573508713229</v>
      </c>
      <c r="J542" s="13">
        <f t="shared" si="47"/>
        <v>35.638224167436483</v>
      </c>
      <c r="K542" s="13">
        <f t="shared" si="47"/>
        <v>2.0015129711890767</v>
      </c>
      <c r="L542" s="13">
        <f t="shared" si="46"/>
        <v>1221.9073775643569</v>
      </c>
      <c r="M542" s="3"/>
      <c r="N542" s="3"/>
      <c r="O542" s="3"/>
      <c r="P542" s="3"/>
      <c r="Q542" s="3"/>
      <c r="R542" s="3"/>
      <c r="S542" s="3"/>
    </row>
    <row r="543" spans="5:19" x14ac:dyDescent="0.3">
      <c r="E543" s="4">
        <f t="shared" si="45"/>
        <v>2287</v>
      </c>
      <c r="F543" s="5">
        <f>F542*SUM(econhigh!Z333:AB333)/SUM(econhigh!Z332:AB332)</f>
        <v>16645.468724584447</v>
      </c>
      <c r="G543" s="13">
        <f t="shared" si="47"/>
        <v>341.34427490441942</v>
      </c>
      <c r="H543" s="13">
        <f t="shared" si="47"/>
        <v>362.14744916149471</v>
      </c>
      <c r="I543" s="13">
        <f t="shared" si="47"/>
        <v>207.08855004943447</v>
      </c>
      <c r="J543" s="13">
        <f t="shared" si="47"/>
        <v>35.560297567643211</v>
      </c>
      <c r="K543" s="13">
        <f t="shared" si="47"/>
        <v>1.9971682250337404</v>
      </c>
      <c r="L543" s="13">
        <f t="shared" si="46"/>
        <v>1223.1377399080257</v>
      </c>
      <c r="M543" s="3"/>
      <c r="N543" s="3"/>
      <c r="O543" s="3"/>
      <c r="P543" s="3"/>
      <c r="Q543" s="3"/>
      <c r="R543" s="3"/>
      <c r="S543" s="3"/>
    </row>
    <row r="544" spans="5:19" x14ac:dyDescent="0.3">
      <c r="E544" s="4">
        <f t="shared" si="45"/>
        <v>2288</v>
      </c>
      <c r="F544" s="5">
        <f>F543*SUM(econhigh!Z334:AB334)/SUM(econhigh!Z333:AB333)</f>
        <v>16608.988478376818</v>
      </c>
      <c r="G544" s="13">
        <f t="shared" si="47"/>
        <v>342.36019553080251</v>
      </c>
      <c r="H544" s="13">
        <f t="shared" si="47"/>
        <v>362.71412551066163</v>
      </c>
      <c r="I544" s="13">
        <f t="shared" si="47"/>
        <v>206.80960768071876</v>
      </c>
      <c r="J544" s="13">
        <f t="shared" si="47"/>
        <v>35.482543076293794</v>
      </c>
      <c r="K544" s="13">
        <f t="shared" si="47"/>
        <v>1.9928211659968915</v>
      </c>
      <c r="L544" s="13">
        <f t="shared" si="46"/>
        <v>1224.3592929644738</v>
      </c>
      <c r="M544" s="3"/>
      <c r="N544" s="3"/>
      <c r="O544" s="3"/>
      <c r="P544" s="3"/>
      <c r="Q544" s="3"/>
      <c r="R544" s="3"/>
      <c r="S544" s="3"/>
    </row>
    <row r="545" spans="5:19" x14ac:dyDescent="0.3">
      <c r="E545" s="4">
        <f t="shared" si="45"/>
        <v>2289</v>
      </c>
      <c r="F545" s="5">
        <f>F544*SUM(econhigh!Z335:AB335)/SUM(econhigh!Z334:AB334)</f>
        <v>16572.490661343982</v>
      </c>
      <c r="G545" s="13">
        <f t="shared" si="47"/>
        <v>343.37388966328558</v>
      </c>
      <c r="H545" s="13">
        <f t="shared" si="47"/>
        <v>363.27581754101789</v>
      </c>
      <c r="I545" s="13">
        <f t="shared" si="47"/>
        <v>206.52892884790708</v>
      </c>
      <c r="J545" s="13">
        <f t="shared" si="47"/>
        <v>35.404948735547869</v>
      </c>
      <c r="K545" s="13">
        <f t="shared" si="47"/>
        <v>1.9884718537960802</v>
      </c>
      <c r="L545" s="13">
        <f t="shared" si="46"/>
        <v>1225.5720566415546</v>
      </c>
      <c r="M545" s="3"/>
      <c r="N545" s="3"/>
      <c r="O545" s="3"/>
      <c r="P545" s="3"/>
      <c r="Q545" s="3"/>
      <c r="R545" s="3"/>
      <c r="S545" s="3"/>
    </row>
    <row r="546" spans="5:19" x14ac:dyDescent="0.3">
      <c r="E546" s="4">
        <f t="shared" si="45"/>
        <v>2290</v>
      </c>
      <c r="F546" s="5">
        <f>F545*SUM(econhigh!Z336:AB336)/SUM(econhigh!Z335:AB335)</f>
        <v>16535.975828708488</v>
      </c>
      <c r="G546" s="13">
        <f t="shared" si="47"/>
        <v>344.38535622947091</v>
      </c>
      <c r="H546" s="13">
        <f t="shared" si="47"/>
        <v>363.83253731473081</v>
      </c>
      <c r="I546" s="13">
        <f t="shared" si="47"/>
        <v>206.24653421914167</v>
      </c>
      <c r="J546" s="13">
        <f t="shared" si="47"/>
        <v>35.327503334201531</v>
      </c>
      <c r="K546" s="13">
        <f t="shared" si="47"/>
        <v>1.9841203500608731</v>
      </c>
      <c r="L546" s="13">
        <f t="shared" si="46"/>
        <v>1226.7760514476058</v>
      </c>
      <c r="M546" s="3"/>
      <c r="N546" s="3"/>
      <c r="O546" s="3"/>
      <c r="P546" s="3"/>
      <c r="Q546" s="3"/>
      <c r="R546" s="3"/>
      <c r="S546" s="3"/>
    </row>
    <row r="547" spans="5:19" x14ac:dyDescent="0.3">
      <c r="E547" s="4">
        <f t="shared" si="45"/>
        <v>2291</v>
      </c>
      <c r="F547" s="5">
        <f>F546*SUM(econhigh!Z337:AB337)/SUM(econhigh!Z336:AB336)</f>
        <v>16499.444548931668</v>
      </c>
      <c r="G547" s="13">
        <f t="shared" si="47"/>
        <v>345.3945941908475</v>
      </c>
      <c r="H547" s="13">
        <f t="shared" si="47"/>
        <v>364.38429691291799</v>
      </c>
      <c r="I547" s="13">
        <f t="shared" si="47"/>
        <v>205.96244426855787</v>
      </c>
      <c r="J547" s="13">
        <f t="shared" si="47"/>
        <v>35.250196366678665</v>
      </c>
      <c r="K547" s="13">
        <f t="shared" si="47"/>
        <v>1.9797667182382783</v>
      </c>
      <c r="L547" s="13">
        <f t="shared" si="46"/>
        <v>1227.9712984572402</v>
      </c>
      <c r="M547" s="3"/>
      <c r="N547" s="3"/>
      <c r="O547" s="3"/>
      <c r="P547" s="3"/>
      <c r="Q547" s="3"/>
      <c r="R547" s="3"/>
      <c r="S547" s="3"/>
    </row>
    <row r="548" spans="5:19" x14ac:dyDescent="0.3">
      <c r="E548" s="4">
        <f t="shared" si="45"/>
        <v>2292</v>
      </c>
      <c r="F548" s="5">
        <f>F547*SUM(econhigh!Z338:AB338)/SUM(econhigh!Z337:AB337)</f>
        <v>16462.897402952494</v>
      </c>
      <c r="G548" s="13">
        <f t="shared" si="47"/>
        <v>346.40160254359921</v>
      </c>
      <c r="H548" s="13">
        <f t="shared" si="47"/>
        <v>364.93110843683803</v>
      </c>
      <c r="I548" s="13">
        <f t="shared" si="47"/>
        <v>205.67667928087729</v>
      </c>
      <c r="J548" s="13">
        <f t="shared" si="47"/>
        <v>35.173017994274502</v>
      </c>
      <c r="K548" s="13">
        <f t="shared" si="47"/>
        <v>1.9754110234991766</v>
      </c>
      <c r="L548" s="13">
        <f t="shared" si="46"/>
        <v>1229.1578192790882</v>
      </c>
      <c r="M548" s="3"/>
      <c r="N548" s="3"/>
      <c r="O548" s="3"/>
      <c r="P548" s="3"/>
      <c r="Q548" s="3"/>
      <c r="R548" s="3"/>
      <c r="S548" s="3"/>
    </row>
    <row r="549" spans="5:19" x14ac:dyDescent="0.3">
      <c r="E549" s="4">
        <f t="shared" si="45"/>
        <v>2293</v>
      </c>
      <c r="F549" s="5">
        <f>F548*SUM(econhigh!Z339:AB339)/SUM(econhigh!Z338:AB338)</f>
        <v>16426.334983438588</v>
      </c>
      <c r="G549" s="13">
        <f t="shared" si="47"/>
        <v>347.40638031936629</v>
      </c>
      <c r="H549" s="13">
        <f t="shared" si="47"/>
        <v>365.47298400900695</v>
      </c>
      <c r="I549" s="13">
        <f t="shared" si="47"/>
        <v>205.38925935582463</v>
      </c>
      <c r="J549" s="13">
        <f t="shared" si="47"/>
        <v>35.09595900852387</v>
      </c>
      <c r="K549" s="13">
        <f t="shared" si="47"/>
        <v>1.9710533326458359</v>
      </c>
      <c r="L549" s="13">
        <f t="shared" si="46"/>
        <v>1230.3356360253674</v>
      </c>
      <c r="M549" s="3"/>
      <c r="N549" s="3"/>
      <c r="O549" s="3"/>
      <c r="P549" s="3"/>
      <c r="Q549" s="3"/>
      <c r="R549" s="3"/>
      <c r="S549" s="3"/>
    </row>
    <row r="550" spans="5:19" x14ac:dyDescent="0.3">
      <c r="E550" s="4">
        <f t="shared" si="45"/>
        <v>2294</v>
      </c>
      <c r="F550" s="5">
        <f>F549*SUM(econhigh!Z340:AB340)/SUM(econhigh!Z339:AB339)</f>
        <v>16389.757894050039</v>
      </c>
      <c r="G550" s="13">
        <f t="shared" si="47"/>
        <v>348.40892658596113</v>
      </c>
      <c r="H550" s="13">
        <f t="shared" si="47"/>
        <v>366.00993577424089</v>
      </c>
      <c r="I550" s="13">
        <f t="shared" si="47"/>
        <v>205.10020441237305</v>
      </c>
      <c r="J550" s="13">
        <f t="shared" si="47"/>
        <v>35.019010796574193</v>
      </c>
      <c r="K550" s="13">
        <f t="shared" si="47"/>
        <v>1.9666937140206509</v>
      </c>
      <c r="L550" s="13">
        <f t="shared" si="46"/>
        <v>1231.5047712831697</v>
      </c>
      <c r="M550" s="3"/>
      <c r="N550" s="3"/>
      <c r="O550" s="3"/>
      <c r="P550" s="3"/>
      <c r="Q550" s="3"/>
      <c r="R550" s="3"/>
      <c r="S550" s="3"/>
    </row>
    <row r="551" spans="5:19" x14ac:dyDescent="0.3">
      <c r="E551" s="4">
        <f t="shared" si="45"/>
        <v>2295</v>
      </c>
      <c r="F551" s="5">
        <f>F550*SUM(econhigh!Z341:AB341)/SUM(econhigh!Z340:AB340)</f>
        <v>16353.16674871714</v>
      </c>
      <c r="G551" s="13">
        <f t="shared" ref="G551:K556" si="48">G550*(1-G$5)+G$4*$F550*$L$4/1000</f>
        <v>349.40924044803927</v>
      </c>
      <c r="H551" s="13">
        <f t="shared" si="48"/>
        <v>366.54197590062694</v>
      </c>
      <c r="I551" s="13">
        <f t="shared" si="48"/>
        <v>204.80953419282167</v>
      </c>
      <c r="J551" s="13">
        <f t="shared" si="48"/>
        <v>34.942165308450207</v>
      </c>
      <c r="K551" s="13">
        <f t="shared" si="48"/>
        <v>1.962332237416228</v>
      </c>
      <c r="L551" s="13">
        <f t="shared" si="46"/>
        <v>1232.6652480873543</v>
      </c>
      <c r="M551" s="3"/>
      <c r="N551" s="3"/>
      <c r="O551" s="3"/>
      <c r="P551" s="3"/>
      <c r="Q551" s="3"/>
      <c r="R551" s="3"/>
      <c r="S551" s="3"/>
    </row>
    <row r="552" spans="5:19" x14ac:dyDescent="0.3">
      <c r="E552" s="4">
        <f t="shared" si="45"/>
        <v>2296</v>
      </c>
      <c r="F552" s="5">
        <f>F551*SUM(econhigh!Z342:AB342)/SUM(econhigh!Z341:AB341)</f>
        <v>16316.562170932357</v>
      </c>
      <c r="G552" s="13">
        <f t="shared" si="48"/>
        <v>350.40732104772621</v>
      </c>
      <c r="H552" s="13">
        <f t="shared" si="48"/>
        <v>367.06911658042338</v>
      </c>
      <c r="I552" s="13">
        <f t="shared" si="48"/>
        <v>204.51726826670998</v>
      </c>
      <c r="J552" s="13">
        <f t="shared" si="48"/>
        <v>34.865415026103967</v>
      </c>
      <c r="K552" s="13">
        <f t="shared" si="48"/>
        <v>1.9579689739869415</v>
      </c>
      <c r="L552" s="13">
        <f t="shared" si="46"/>
        <v>1233.8170898949504</v>
      </c>
      <c r="M552" s="3"/>
      <c r="N552" s="3"/>
      <c r="O552" s="3"/>
      <c r="P552" s="3"/>
      <c r="Q552" s="3"/>
      <c r="R552" s="3"/>
      <c r="S552" s="3"/>
    </row>
    <row r="553" spans="5:19" x14ac:dyDescent="0.3">
      <c r="E553" s="4">
        <f t="shared" si="45"/>
        <v>2297</v>
      </c>
      <c r="F553" s="5">
        <f>F552*SUM(econhigh!Z343:AB343)/SUM(econhigh!Z342:AB342)</f>
        <v>16279.944793057481</v>
      </c>
      <c r="G553" s="13">
        <f t="shared" si="48"/>
        <v>351.40316756520093</v>
      </c>
      <c r="H553" s="13">
        <f t="shared" si="48"/>
        <v>367.59137003089126</v>
      </c>
      <c r="I553" s="13">
        <f t="shared" si="48"/>
        <v>204.22342603457327</v>
      </c>
      <c r="J553" s="13">
        <f t="shared" si="48"/>
        <v>34.788752934149848</v>
      </c>
      <c r="K553" s="13">
        <f t="shared" si="48"/>
        <v>1.9536039961620482</v>
      </c>
      <c r="L553" s="13">
        <f t="shared" si="46"/>
        <v>1234.9603205609774</v>
      </c>
      <c r="M553" s="3"/>
      <c r="N553" s="3"/>
      <c r="O553" s="3"/>
      <c r="P553" s="3"/>
      <c r="Q553" s="3"/>
      <c r="R553" s="3"/>
      <c r="S553" s="3"/>
    </row>
    <row r="554" spans="5:19" x14ac:dyDescent="0.3">
      <c r="E554" s="4">
        <f t="shared" si="45"/>
        <v>2298</v>
      </c>
      <c r="F554" s="5">
        <f>F553*SUM(econhigh!Z344:AB344)/SUM(econhigh!Z343:AB343)</f>
        <v>16243.315255646135</v>
      </c>
      <c r="G554" s="13">
        <f t="shared" si="48"/>
        <v>352.39677921923732</v>
      </c>
      <c r="H554" s="13">
        <f t="shared" si="48"/>
        <v>368.10874849505814</v>
      </c>
      <c r="I554" s="13">
        <f t="shared" si="48"/>
        <v>203.92802673154367</v>
      </c>
      <c r="J554" s="13">
        <f t="shared" si="48"/>
        <v>34.712172492190014</v>
      </c>
      <c r="K554" s="13">
        <f t="shared" si="48"/>
        <v>1.9492373775604597</v>
      </c>
      <c r="L554" s="13">
        <f t="shared" si="46"/>
        <v>1236.0949643155896</v>
      </c>
      <c r="M554" s="3"/>
      <c r="N554" s="3"/>
      <c r="O554" s="3"/>
      <c r="P554" s="3"/>
      <c r="Q554" s="3"/>
      <c r="R554" s="3"/>
      <c r="S554" s="3"/>
    </row>
    <row r="555" spans="5:19" x14ac:dyDescent="0.3">
      <c r="E555" s="4">
        <f t="shared" si="45"/>
        <v>2299</v>
      </c>
      <c r="F555" s="5">
        <f>F554*SUM(econhigh!Z345:AB345)/SUM(econhigh!Z344:AB344)</f>
        <v>16206.674206781723</v>
      </c>
      <c r="G555" s="13">
        <f t="shared" si="48"/>
        <v>353.38815526770401</v>
      </c>
      <c r="H555" s="13">
        <f t="shared" si="48"/>
        <v>368.6212642424166</v>
      </c>
      <c r="I555" s="13">
        <f t="shared" si="48"/>
        <v>203.63108943080084</v>
      </c>
      <c r="J555" s="13">
        <f t="shared" si="48"/>
        <v>34.635667608641342</v>
      </c>
      <c r="K555" s="13">
        <f t="shared" si="48"/>
        <v>1.9448691929072426</v>
      </c>
      <c r="L555" s="13">
        <f t="shared" si="46"/>
        <v>1237.2210457424699</v>
      </c>
      <c r="M555" s="3"/>
      <c r="N555" s="3"/>
      <c r="O555" s="3"/>
      <c r="P555" s="3"/>
      <c r="Q555" s="3"/>
      <c r="R555" s="3"/>
      <c r="S555" s="3"/>
    </row>
    <row r="556" spans="5:19" x14ac:dyDescent="0.3">
      <c r="E556" s="4">
        <f t="shared" si="45"/>
        <v>2300</v>
      </c>
      <c r="F556" s="5">
        <f>F555*SUM(econhigh!Z346:AB346)/SUM(econhigh!Z345:AB345)</f>
        <v>16170.022301431303</v>
      </c>
      <c r="G556" s="13">
        <f t="shared" si="48"/>
        <v>354.37729500802402</v>
      </c>
      <c r="H556" s="13">
        <f t="shared" si="48"/>
        <v>369.12892956955841</v>
      </c>
      <c r="I556" s="13">
        <f t="shared" si="48"/>
        <v>203.33263304687716</v>
      </c>
      <c r="J556" s="13">
        <f t="shared" si="48"/>
        <v>34.55923261597983</v>
      </c>
      <c r="K556" s="13">
        <f t="shared" si="48"/>
        <v>1.9404995179518925</v>
      </c>
      <c r="L556" s="13">
        <f t="shared" si="46"/>
        <v>1238.3385897583912</v>
      </c>
      <c r="M556" s="3"/>
      <c r="N556" s="3"/>
      <c r="O556" s="3"/>
      <c r="P556" s="3"/>
      <c r="Q556" s="3"/>
      <c r="R556" s="3"/>
      <c r="S556" s="3"/>
    </row>
    <row r="557" spans="5:19" x14ac:dyDescent="0.3">
      <c r="E557" s="4"/>
      <c r="F557" s="4"/>
      <c r="G557" s="13"/>
      <c r="H557" s="13"/>
      <c r="I557" s="13"/>
      <c r="J557" s="13"/>
      <c r="K557" s="13"/>
      <c r="L557" s="13"/>
      <c r="M557" s="13"/>
    </row>
    <row r="558" spans="5:19" x14ac:dyDescent="0.3">
      <c r="E558" s="4"/>
      <c r="F558" s="4"/>
      <c r="G558" s="13"/>
      <c r="H558" s="13"/>
      <c r="I558" s="13"/>
      <c r="J558" s="13"/>
      <c r="K558" s="13"/>
      <c r="L558" s="13"/>
      <c r="M558" s="13"/>
    </row>
    <row r="559" spans="5:19" x14ac:dyDescent="0.3">
      <c r="E559" s="4"/>
      <c r="F559" s="4"/>
      <c r="G559" s="13"/>
      <c r="H559" s="13"/>
      <c r="I559" s="13"/>
      <c r="J559" s="13"/>
      <c r="K559" s="13"/>
      <c r="L559" s="13"/>
      <c r="M559" s="13"/>
    </row>
    <row r="560" spans="5:19" x14ac:dyDescent="0.3">
      <c r="E560" s="4"/>
      <c r="F560" s="4"/>
      <c r="G560" s="13"/>
      <c r="H560" s="13"/>
      <c r="I560" s="13"/>
      <c r="J560" s="13"/>
      <c r="K560" s="13"/>
      <c r="L560" s="13"/>
      <c r="M560" s="13"/>
    </row>
    <row r="561" spans="5:13" x14ac:dyDescent="0.3">
      <c r="E561" s="4"/>
      <c r="F561" s="4"/>
      <c r="G561" s="13"/>
      <c r="H561" s="13"/>
      <c r="I561" s="13"/>
      <c r="J561" s="13"/>
      <c r="K561" s="13"/>
      <c r="L561" s="13"/>
      <c r="M561" s="13"/>
    </row>
    <row r="562" spans="5:13" x14ac:dyDescent="0.3">
      <c r="E562" s="4"/>
      <c r="F562" s="4"/>
      <c r="G562" s="13"/>
      <c r="H562" s="13"/>
      <c r="I562" s="13"/>
      <c r="J562" s="13"/>
      <c r="K562" s="13"/>
      <c r="L562" s="13"/>
      <c r="M562" s="13"/>
    </row>
    <row r="563" spans="5:13" x14ac:dyDescent="0.3">
      <c r="E563" s="4"/>
      <c r="F563" s="4"/>
      <c r="G563" s="13"/>
      <c r="H563" s="13"/>
      <c r="I563" s="13"/>
      <c r="J563" s="13"/>
      <c r="K563" s="13"/>
      <c r="L563" s="13"/>
      <c r="M563" s="13"/>
    </row>
    <row r="564" spans="5:13" x14ac:dyDescent="0.3">
      <c r="E564" s="4"/>
      <c r="F564" s="4"/>
      <c r="G564" s="13"/>
      <c r="H564" s="13"/>
      <c r="I564" s="13"/>
      <c r="J564" s="13"/>
      <c r="K564" s="13"/>
      <c r="L564" s="13"/>
      <c r="M564" s="13"/>
    </row>
    <row r="565" spans="5:13" x14ac:dyDescent="0.3">
      <c r="E565" s="4"/>
      <c r="F565" s="4"/>
      <c r="G565" s="13"/>
      <c r="H565" s="13"/>
      <c r="I565" s="13"/>
      <c r="J565" s="13"/>
      <c r="K565" s="13"/>
      <c r="L565" s="13"/>
      <c r="M565" s="13"/>
    </row>
    <row r="566" spans="5:13" x14ac:dyDescent="0.3">
      <c r="E566" s="4"/>
      <c r="F566" s="4"/>
      <c r="G566" s="13"/>
      <c r="H566" s="13"/>
      <c r="I566" s="13"/>
      <c r="J566" s="13"/>
      <c r="K566" s="13"/>
      <c r="L566" s="13"/>
      <c r="M566" s="13"/>
    </row>
    <row r="567" spans="5:13" x14ac:dyDescent="0.3">
      <c r="E567" s="4"/>
      <c r="F567" s="4"/>
      <c r="G567" s="13"/>
      <c r="H567" s="13"/>
      <c r="I567" s="13"/>
      <c r="J567" s="13"/>
      <c r="K567" s="13"/>
      <c r="L567" s="13"/>
      <c r="M567" s="13"/>
    </row>
    <row r="568" spans="5:13" x14ac:dyDescent="0.3">
      <c r="E568" s="4"/>
      <c r="F568" s="4"/>
      <c r="G568" s="13"/>
      <c r="H568" s="13"/>
      <c r="I568" s="13"/>
      <c r="J568" s="13"/>
      <c r="K568" s="13"/>
      <c r="L568" s="13"/>
      <c r="M568" s="13"/>
    </row>
    <row r="569" spans="5:13" x14ac:dyDescent="0.3">
      <c r="E569" s="4"/>
      <c r="F569" s="4"/>
      <c r="G569" s="13"/>
      <c r="H569" s="13"/>
      <c r="I569" s="13"/>
      <c r="J569" s="13"/>
      <c r="K569" s="13"/>
      <c r="L569" s="13"/>
      <c r="M569" s="13"/>
    </row>
    <row r="570" spans="5:13" x14ac:dyDescent="0.3">
      <c r="E570" s="4"/>
      <c r="F570" s="4"/>
      <c r="G570" s="13"/>
      <c r="H570" s="13"/>
      <c r="I570" s="13"/>
      <c r="J570" s="13"/>
      <c r="K570" s="13"/>
      <c r="L570" s="13"/>
      <c r="M570" s="13"/>
    </row>
    <row r="571" spans="5:13" x14ac:dyDescent="0.3">
      <c r="E571" s="4"/>
      <c r="F571" s="4"/>
      <c r="G571" s="13"/>
      <c r="H571" s="13"/>
      <c r="I571" s="13"/>
      <c r="J571" s="13"/>
      <c r="K571" s="13"/>
      <c r="L571" s="13"/>
      <c r="M571" s="13"/>
    </row>
    <row r="572" spans="5:13" x14ac:dyDescent="0.3">
      <c r="E572" s="4"/>
      <c r="F572" s="4"/>
      <c r="G572" s="13"/>
      <c r="H572" s="13"/>
      <c r="I572" s="13"/>
      <c r="J572" s="13"/>
      <c r="K572" s="13"/>
      <c r="L572" s="13"/>
      <c r="M572" s="13"/>
    </row>
    <row r="573" spans="5:13" x14ac:dyDescent="0.3">
      <c r="E573" s="4"/>
      <c r="F573" s="4"/>
      <c r="G573" s="13"/>
      <c r="H573" s="13"/>
      <c r="I573" s="13"/>
      <c r="J573" s="13"/>
      <c r="K573" s="13"/>
      <c r="L573" s="13"/>
      <c r="M573" s="13"/>
    </row>
    <row r="574" spans="5:13" x14ac:dyDescent="0.3">
      <c r="E574" s="4"/>
      <c r="F574" s="4"/>
      <c r="G574" s="13"/>
      <c r="H574" s="13"/>
      <c r="I574" s="13"/>
      <c r="J574" s="13"/>
      <c r="K574" s="13"/>
      <c r="L574" s="13"/>
      <c r="M574" s="13"/>
    </row>
    <row r="575" spans="5:13" x14ac:dyDescent="0.3">
      <c r="E575" s="4"/>
      <c r="F575" s="4"/>
      <c r="G575" s="13"/>
      <c r="H575" s="13"/>
      <c r="I575" s="13"/>
      <c r="J575" s="13"/>
      <c r="K575" s="13"/>
      <c r="L575" s="13"/>
      <c r="M575" s="13"/>
    </row>
    <row r="576" spans="5:13" x14ac:dyDescent="0.3">
      <c r="E576" s="4"/>
      <c r="F576" s="4"/>
      <c r="G576" s="13"/>
      <c r="H576" s="13"/>
      <c r="I576" s="13"/>
      <c r="J576" s="13"/>
      <c r="K576" s="13"/>
      <c r="L576" s="13"/>
      <c r="M576" s="13"/>
    </row>
    <row r="577" spans="5:13" x14ac:dyDescent="0.3">
      <c r="E577" s="4"/>
      <c r="F577" s="4"/>
      <c r="G577" s="13"/>
      <c r="H577" s="13"/>
      <c r="I577" s="13"/>
      <c r="J577" s="13"/>
      <c r="K577" s="13"/>
      <c r="L577" s="13"/>
      <c r="M577" s="13"/>
    </row>
    <row r="578" spans="5:13" x14ac:dyDescent="0.3">
      <c r="E578" s="4"/>
      <c r="F578" s="4"/>
      <c r="G578" s="13"/>
      <c r="H578" s="13"/>
      <c r="I578" s="13"/>
      <c r="J578" s="13"/>
      <c r="K578" s="13"/>
      <c r="L578" s="13"/>
      <c r="M578" s="13"/>
    </row>
    <row r="579" spans="5:13" x14ac:dyDescent="0.3">
      <c r="E579" s="4"/>
      <c r="F579" s="4"/>
      <c r="G579" s="13"/>
      <c r="H579" s="13"/>
      <c r="I579" s="13"/>
      <c r="J579" s="13"/>
      <c r="K579" s="13"/>
      <c r="L579" s="13"/>
      <c r="M579" s="13"/>
    </row>
    <row r="580" spans="5:13" x14ac:dyDescent="0.3">
      <c r="E580" s="4"/>
      <c r="F580" s="4"/>
      <c r="G580" s="13"/>
      <c r="H580" s="13"/>
      <c r="I580" s="13"/>
      <c r="J580" s="13"/>
      <c r="K580" s="13"/>
      <c r="L580" s="13"/>
      <c r="M580" s="13"/>
    </row>
    <row r="581" spans="5:13" x14ac:dyDescent="0.3">
      <c r="E581" s="4"/>
      <c r="F581" s="4"/>
      <c r="G581" s="13"/>
      <c r="H581" s="13"/>
      <c r="I581" s="13"/>
      <c r="J581" s="13"/>
      <c r="K581" s="13"/>
      <c r="L581" s="13"/>
      <c r="M581" s="13"/>
    </row>
    <row r="582" spans="5:13" x14ac:dyDescent="0.3">
      <c r="E582" s="4"/>
      <c r="F582" s="4"/>
      <c r="G582" s="13"/>
      <c r="H582" s="13"/>
      <c r="I582" s="13"/>
      <c r="J582" s="13"/>
      <c r="K582" s="13"/>
      <c r="L582" s="13"/>
      <c r="M582" s="13"/>
    </row>
    <row r="583" spans="5:13" x14ac:dyDescent="0.3">
      <c r="E583" s="4"/>
      <c r="F583" s="4"/>
      <c r="G583" s="13"/>
      <c r="H583" s="13"/>
      <c r="I583" s="13"/>
      <c r="J583" s="13"/>
      <c r="K583" s="13"/>
      <c r="L583" s="13"/>
      <c r="M583" s="13"/>
    </row>
    <row r="584" spans="5:13" x14ac:dyDescent="0.3">
      <c r="E584" s="4"/>
      <c r="F584" s="4"/>
      <c r="G584" s="13"/>
      <c r="H584" s="13"/>
      <c r="I584" s="13"/>
      <c r="J584" s="13"/>
      <c r="K584" s="13"/>
      <c r="L584" s="13"/>
      <c r="M584" s="13"/>
    </row>
    <row r="585" spans="5:13" x14ac:dyDescent="0.3">
      <c r="E585" s="4"/>
      <c r="F585" s="4"/>
      <c r="G585" s="13"/>
      <c r="H585" s="13"/>
      <c r="I585" s="13"/>
      <c r="J585" s="13"/>
      <c r="K585" s="13"/>
      <c r="L585" s="13"/>
      <c r="M585" s="13"/>
    </row>
    <row r="586" spans="5:13" x14ac:dyDescent="0.3">
      <c r="E586" s="4"/>
      <c r="F586" s="4"/>
      <c r="G586" s="13"/>
      <c r="H586" s="13"/>
      <c r="I586" s="13"/>
      <c r="J586" s="13"/>
      <c r="K586" s="13"/>
      <c r="L586" s="13"/>
      <c r="M586" s="13"/>
    </row>
    <row r="587" spans="5:13" x14ac:dyDescent="0.3">
      <c r="E587" s="4"/>
      <c r="F587" s="4"/>
      <c r="G587" s="13"/>
      <c r="H587" s="13"/>
      <c r="I587" s="13"/>
      <c r="J587" s="13"/>
      <c r="K587" s="13"/>
      <c r="L587" s="13"/>
      <c r="M587" s="13"/>
    </row>
    <row r="588" spans="5:13" x14ac:dyDescent="0.3">
      <c r="E588" s="4"/>
      <c r="F588" s="4"/>
      <c r="G588" s="13"/>
      <c r="H588" s="13"/>
      <c r="I588" s="13"/>
      <c r="J588" s="13"/>
      <c r="K588" s="13"/>
      <c r="L588" s="13"/>
      <c r="M588" s="13"/>
    </row>
    <row r="589" spans="5:13" x14ac:dyDescent="0.3">
      <c r="E589" s="4"/>
      <c r="F589" s="4"/>
      <c r="G589" s="13"/>
      <c r="H589" s="13"/>
      <c r="I589" s="13"/>
      <c r="J589" s="13"/>
      <c r="K589" s="13"/>
      <c r="L589" s="13"/>
      <c r="M589" s="13"/>
    </row>
    <row r="590" spans="5:13" x14ac:dyDescent="0.3">
      <c r="E590" s="4"/>
      <c r="F590" s="4"/>
      <c r="G590" s="13"/>
      <c r="H590" s="13"/>
      <c r="I590" s="13"/>
      <c r="J590" s="13"/>
      <c r="K590" s="13"/>
      <c r="L590" s="13"/>
      <c r="M590" s="13"/>
    </row>
    <row r="591" spans="5:13" x14ac:dyDescent="0.3">
      <c r="E591" s="4"/>
      <c r="F591" s="4"/>
      <c r="G591" s="13"/>
      <c r="H591" s="13"/>
      <c r="I591" s="13"/>
      <c r="J591" s="13"/>
      <c r="K591" s="13"/>
      <c r="L591" s="13"/>
      <c r="M591" s="13"/>
    </row>
    <row r="592" spans="5:13" x14ac:dyDescent="0.3">
      <c r="E592" s="4"/>
      <c r="F592" s="4"/>
      <c r="G592" s="13"/>
      <c r="H592" s="13"/>
      <c r="I592" s="13"/>
      <c r="J592" s="13"/>
      <c r="K592" s="13"/>
      <c r="L592" s="13"/>
      <c r="M592" s="13"/>
    </row>
    <row r="593" spans="5:13" x14ac:dyDescent="0.3">
      <c r="E593" s="4"/>
      <c r="F593" s="4"/>
      <c r="G593" s="13"/>
      <c r="H593" s="13"/>
      <c r="I593" s="13"/>
      <c r="J593" s="13"/>
      <c r="K593" s="13"/>
      <c r="L593" s="13"/>
      <c r="M593" s="13"/>
    </row>
    <row r="594" spans="5:13" x14ac:dyDescent="0.3">
      <c r="E594" s="4"/>
      <c r="F594" s="4"/>
      <c r="G594" s="13"/>
      <c r="H594" s="13"/>
      <c r="I594" s="13"/>
      <c r="J594" s="13"/>
      <c r="K594" s="13"/>
      <c r="L594" s="13"/>
      <c r="M594" s="13"/>
    </row>
    <row r="595" spans="5:13" x14ac:dyDescent="0.3">
      <c r="E595" s="4"/>
      <c r="F595" s="4"/>
      <c r="G595" s="13"/>
      <c r="H595" s="13"/>
      <c r="I595" s="13"/>
      <c r="J595" s="13"/>
      <c r="K595" s="13"/>
      <c r="L595" s="13"/>
      <c r="M595" s="13"/>
    </row>
    <row r="596" spans="5:13" x14ac:dyDescent="0.3">
      <c r="E596" s="4"/>
      <c r="F596" s="4"/>
      <c r="G596" s="13"/>
      <c r="H596" s="13"/>
      <c r="I596" s="13"/>
      <c r="J596" s="13"/>
      <c r="K596" s="13"/>
      <c r="L596" s="13"/>
      <c r="M596" s="13"/>
    </row>
    <row r="597" spans="5:13" x14ac:dyDescent="0.3">
      <c r="E597" s="4"/>
      <c r="F597" s="4"/>
      <c r="G597" s="13"/>
      <c r="H597" s="13"/>
      <c r="I597" s="13"/>
      <c r="J597" s="13"/>
      <c r="K597" s="13"/>
      <c r="L597" s="13"/>
      <c r="M597" s="13"/>
    </row>
    <row r="598" spans="5:13" x14ac:dyDescent="0.3">
      <c r="E598" s="4"/>
      <c r="F598" s="4"/>
      <c r="G598" s="13"/>
      <c r="H598" s="13"/>
      <c r="I598" s="13"/>
      <c r="J598" s="13"/>
      <c r="K598" s="13"/>
      <c r="L598" s="13"/>
      <c r="M598" s="13"/>
    </row>
    <row r="599" spans="5:13" x14ac:dyDescent="0.3">
      <c r="E599" s="4"/>
      <c r="F599" s="4"/>
      <c r="G599" s="13"/>
      <c r="H599" s="13"/>
      <c r="I599" s="13"/>
      <c r="J599" s="13"/>
      <c r="K599" s="13"/>
      <c r="L599" s="13"/>
      <c r="M599" s="13"/>
    </row>
    <row r="600" spans="5:13" x14ac:dyDescent="0.3">
      <c r="E600" s="4"/>
      <c r="F600" s="4"/>
      <c r="G600" s="13"/>
      <c r="H600" s="13"/>
      <c r="I600" s="13"/>
      <c r="J600" s="13"/>
      <c r="K600" s="13"/>
      <c r="L600" s="13"/>
      <c r="M600" s="13"/>
    </row>
    <row r="601" spans="5:13" x14ac:dyDescent="0.3">
      <c r="E601" s="4"/>
      <c r="F601" s="4"/>
      <c r="G601" s="13"/>
      <c r="H601" s="13"/>
      <c r="I601" s="13"/>
      <c r="J601" s="13"/>
      <c r="K601" s="13"/>
      <c r="L601" s="13"/>
      <c r="M601" s="13"/>
    </row>
    <row r="602" spans="5:13" x14ac:dyDescent="0.3">
      <c r="E602" s="4"/>
      <c r="F602" s="4"/>
      <c r="G602" s="13"/>
      <c r="H602" s="13"/>
      <c r="I602" s="13"/>
      <c r="J602" s="13"/>
      <c r="K602" s="13"/>
      <c r="L602" s="13"/>
      <c r="M602" s="13"/>
    </row>
    <row r="603" spans="5:13" x14ac:dyDescent="0.3">
      <c r="E603" s="4"/>
      <c r="F603" s="4"/>
      <c r="G603" s="13"/>
      <c r="H603" s="13"/>
      <c r="I603" s="13"/>
      <c r="J603" s="13"/>
      <c r="K603" s="13"/>
      <c r="L603" s="13"/>
      <c r="M603" s="13"/>
    </row>
    <row r="604" spans="5:13" x14ac:dyDescent="0.3">
      <c r="E604" s="4"/>
      <c r="F604" s="4"/>
      <c r="G604" s="13"/>
      <c r="H604" s="13"/>
      <c r="I604" s="13"/>
      <c r="J604" s="13"/>
      <c r="K604" s="13"/>
      <c r="L604" s="13"/>
      <c r="M604" s="13"/>
    </row>
    <row r="605" spans="5:13" x14ac:dyDescent="0.3">
      <c r="E605" s="4"/>
      <c r="F605" s="4"/>
      <c r="G605" s="13"/>
      <c r="H605" s="13"/>
      <c r="I605" s="13"/>
      <c r="J605" s="13"/>
      <c r="K605" s="13"/>
      <c r="L605" s="13"/>
      <c r="M605" s="13"/>
    </row>
    <row r="606" spans="5:13" x14ac:dyDescent="0.3">
      <c r="E606" s="4"/>
      <c r="F606" s="4"/>
      <c r="G606" s="13"/>
      <c r="H606" s="13"/>
      <c r="I606" s="13"/>
      <c r="J606" s="13"/>
      <c r="K606" s="13"/>
      <c r="L606" s="13"/>
      <c r="M606" s="13"/>
    </row>
    <row r="607" spans="5:13" x14ac:dyDescent="0.3">
      <c r="E607" s="4"/>
      <c r="F607" s="4"/>
      <c r="G607" s="13"/>
      <c r="H607" s="13"/>
      <c r="I607" s="13"/>
      <c r="J607" s="13"/>
      <c r="K607" s="13"/>
      <c r="L607" s="13"/>
      <c r="M607" s="13"/>
    </row>
    <row r="608" spans="5:13" x14ac:dyDescent="0.3">
      <c r="E608" s="4"/>
      <c r="F608" s="4"/>
      <c r="G608" s="13"/>
      <c r="H608" s="13"/>
      <c r="I608" s="13"/>
      <c r="J608" s="13"/>
      <c r="K608" s="13"/>
      <c r="L608" s="13"/>
      <c r="M608" s="13"/>
    </row>
    <row r="609" spans="5:13" x14ac:dyDescent="0.3">
      <c r="E609" s="4"/>
      <c r="F609" s="4"/>
      <c r="G609" s="13"/>
      <c r="H609" s="13"/>
      <c r="I609" s="13"/>
      <c r="J609" s="13"/>
      <c r="K609" s="13"/>
      <c r="L609" s="13"/>
      <c r="M609" s="13"/>
    </row>
    <row r="610" spans="5:13" x14ac:dyDescent="0.3">
      <c r="E610" s="4"/>
      <c r="F610" s="4"/>
      <c r="G610" s="13"/>
      <c r="H610" s="13"/>
      <c r="I610" s="13"/>
      <c r="J610" s="13"/>
      <c r="K610" s="13"/>
      <c r="L610" s="13"/>
      <c r="M61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70"/>
  <sheetViews>
    <sheetView zoomScale="120" zoomScaleNormal="12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I4" sqref="I4"/>
    </sheetView>
  </sheetViews>
  <sheetFormatPr defaultColWidth="9.109375" defaultRowHeight="14.4" x14ac:dyDescent="0.3"/>
  <cols>
    <col min="1" max="16384" width="9.109375" style="2"/>
  </cols>
  <sheetData>
    <row r="1" spans="1:10" x14ac:dyDescent="0.3">
      <c r="B1" s="2" t="s">
        <v>10</v>
      </c>
      <c r="G1" s="2" t="s">
        <v>11</v>
      </c>
    </row>
    <row r="2" spans="1:10" x14ac:dyDescent="0.3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 x14ac:dyDescent="0.3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 x14ac:dyDescent="0.3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0.40449393669784028</v>
      </c>
      <c r="J4" s="2">
        <v>1.5</v>
      </c>
    </row>
    <row r="5" spans="1:10" x14ac:dyDescent="0.3">
      <c r="I5" s="2">
        <v>7.3800000000000003E-3</v>
      </c>
    </row>
    <row r="6" spans="1:10" x14ac:dyDescent="0.3">
      <c r="A6" s="9">
        <v>1850</v>
      </c>
      <c r="B6" s="9">
        <v>-0.42299999999999999</v>
      </c>
      <c r="C6" s="9">
        <f>B6-C$4</f>
        <v>-0.1256000000000001</v>
      </c>
      <c r="G6" s="2">
        <f>CO2low!L106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 x14ac:dyDescent="0.3">
      <c r="A7" s="9">
        <v>1851</v>
      </c>
      <c r="B7" s="9">
        <v>-0.03</v>
      </c>
      <c r="C7" s="9">
        <f t="shared" ref="C7:C70" si="0">B7-C$4</f>
        <v>0.26739999999999986</v>
      </c>
      <c r="G7" s="2">
        <f>CO2low!L107</f>
        <v>275.40887009348887</v>
      </c>
      <c r="H7" s="2">
        <f t="shared" ref="H7:H70" si="1">H$3*LN(G7/G$3)</f>
        <v>7.9484743847123129E-3</v>
      </c>
      <c r="I7" s="2">
        <f>I6+I$3*(I$4*H7-I6)+I$5*(J6-I6)</f>
        <v>8.2306808182124218E-5</v>
      </c>
      <c r="J7" s="2">
        <f t="shared" ref="J7:J70" si="2">J6+J$3*(I6-J6)</f>
        <v>0</v>
      </c>
    </row>
    <row r="8" spans="1:10" x14ac:dyDescent="0.3">
      <c r="A8" s="9">
        <v>1852</v>
      </c>
      <c r="B8" s="9">
        <v>-0.20799999999999999</v>
      </c>
      <c r="C8" s="9">
        <f t="shared" si="0"/>
        <v>8.9399999999999896E-2</v>
      </c>
      <c r="G8" s="2">
        <f>CO2low!L108</f>
        <v>275.42605175662203</v>
      </c>
      <c r="H8" s="2">
        <f t="shared" si="1"/>
        <v>8.2822291781934915E-3</v>
      </c>
      <c r="I8" s="2">
        <f t="shared" ref="I8:I71" si="3">I7+I$3*(I$4*H8-I7)+I$5*(J7-I7)</f>
        <v>1.6535518366226059E-4</v>
      </c>
      <c r="J8" s="2">
        <f t="shared" si="2"/>
        <v>4.6750267047446558E-7</v>
      </c>
    </row>
    <row r="9" spans="1:10" x14ac:dyDescent="0.3">
      <c r="A9" s="9">
        <v>1853</v>
      </c>
      <c r="B9" s="9">
        <v>-0.372</v>
      </c>
      <c r="C9" s="9">
        <f t="shared" si="0"/>
        <v>-7.4600000000000111E-2</v>
      </c>
      <c r="G9" s="2">
        <f>CO2low!L109</f>
        <v>275.44430539223896</v>
      </c>
      <c r="H9" s="2">
        <f t="shared" si="1"/>
        <v>8.6367842901863973E-3</v>
      </c>
      <c r="I9" s="2">
        <f t="shared" si="3"/>
        <v>2.4933950795024481E-4</v>
      </c>
      <c r="J9" s="2">
        <f t="shared" si="2"/>
        <v>1.404064698507811E-6</v>
      </c>
    </row>
    <row r="10" spans="1:10" x14ac:dyDescent="0.3">
      <c r="A10" s="9">
        <v>1854</v>
      </c>
      <c r="B10" s="9">
        <v>0.10299999999999999</v>
      </c>
      <c r="C10" s="9">
        <f t="shared" si="0"/>
        <v>0.40039999999999987</v>
      </c>
      <c r="G10" s="2">
        <f>CO2low!L110</f>
        <v>275.4631218982143</v>
      </c>
      <c r="H10" s="2">
        <f t="shared" si="1"/>
        <v>9.0022478944896678E-3</v>
      </c>
      <c r="I10" s="2">
        <f t="shared" si="3"/>
        <v>3.3434533303880313E-4</v>
      </c>
      <c r="J10" s="2">
        <f t="shared" si="2"/>
        <v>2.812338016177677E-6</v>
      </c>
    </row>
    <row r="11" spans="1:10" x14ac:dyDescent="0.3">
      <c r="A11" s="9">
        <v>1855</v>
      </c>
      <c r="B11" s="9">
        <v>-0.13100000000000001</v>
      </c>
      <c r="C11" s="9">
        <f t="shared" si="0"/>
        <v>0.16639999999999988</v>
      </c>
      <c r="G11" s="2">
        <f>CO2low!L111</f>
        <v>275.48625466998362</v>
      </c>
      <c r="H11" s="2">
        <f t="shared" si="1"/>
        <v>9.4515099657508806E-3</v>
      </c>
      <c r="I11" s="2">
        <f t="shared" si="3"/>
        <v>4.2121018793865014E-4</v>
      </c>
      <c r="J11" s="2">
        <f t="shared" si="2"/>
        <v>4.6954454279061894E-6</v>
      </c>
    </row>
    <row r="12" spans="1:10" x14ac:dyDescent="0.3">
      <c r="A12" s="9">
        <v>1856</v>
      </c>
      <c r="B12" s="9">
        <v>-0.35799999999999998</v>
      </c>
      <c r="C12" s="9">
        <f t="shared" si="0"/>
        <v>-6.0600000000000098E-2</v>
      </c>
      <c r="G12" s="2">
        <f>CO2low!L112</f>
        <v>275.50972418366501</v>
      </c>
      <c r="H12" s="2">
        <f t="shared" si="1"/>
        <v>9.9072733581900621E-3</v>
      </c>
      <c r="I12" s="2">
        <f t="shared" si="3"/>
        <v>5.0994358759414717E-4</v>
      </c>
      <c r="J12" s="2">
        <f t="shared" si="2"/>
        <v>7.0612491653672148E-6</v>
      </c>
    </row>
    <row r="13" spans="1:10" x14ac:dyDescent="0.3">
      <c r="A13" s="9">
        <v>1857</v>
      </c>
      <c r="B13" s="9">
        <v>-0.251</v>
      </c>
      <c r="C13" s="9">
        <f t="shared" si="0"/>
        <v>4.6399999999999886E-2</v>
      </c>
      <c r="G13" s="2">
        <f>CO2low!L113</f>
        <v>275.53499543000555</v>
      </c>
      <c r="H13" s="2">
        <f t="shared" si="1"/>
        <v>1.0397981873141331E-2</v>
      </c>
      <c r="I13" s="2">
        <f t="shared" si="3"/>
        <v>6.0084932800657349E-4</v>
      </c>
      <c r="J13" s="2">
        <f t="shared" si="2"/>
        <v>9.917620847642685E-6</v>
      </c>
    </row>
    <row r="14" spans="1:10" x14ac:dyDescent="0.3">
      <c r="A14" s="9">
        <v>1858</v>
      </c>
      <c r="B14" s="9">
        <v>-0.39300000000000002</v>
      </c>
      <c r="C14" s="9">
        <f t="shared" si="0"/>
        <v>-9.5600000000000129E-2</v>
      </c>
      <c r="G14" s="2">
        <f>CO2low!L114</f>
        <v>275.56014116094445</v>
      </c>
      <c r="H14" s="2">
        <f t="shared" si="1"/>
        <v>1.0886208502934199E-2</v>
      </c>
      <c r="I14" s="2">
        <f t="shared" si="3"/>
        <v>6.9383368573724545E-4</v>
      </c>
      <c r="J14" s="2">
        <f t="shared" si="2"/>
        <v>1.3274112944305413E-5</v>
      </c>
    </row>
    <row r="15" spans="1:10" x14ac:dyDescent="0.3">
      <c r="A15" s="9">
        <v>1859</v>
      </c>
      <c r="B15" s="9">
        <v>-0.26700000000000002</v>
      </c>
      <c r="C15" s="9">
        <f t="shared" si="0"/>
        <v>3.0399999999999872E-2</v>
      </c>
      <c r="G15" s="2">
        <f>CO2low!L115</f>
        <v>275.58523067875387</v>
      </c>
      <c r="H15" s="2">
        <f t="shared" si="1"/>
        <v>1.1373299304132212E-2</v>
      </c>
      <c r="I15" s="2">
        <f t="shared" si="3"/>
        <v>7.8882003731970405E-4</v>
      </c>
      <c r="J15" s="2">
        <f t="shared" si="2"/>
        <v>1.7139691317769313E-5</v>
      </c>
    </row>
    <row r="16" spans="1:10" x14ac:dyDescent="0.3">
      <c r="A16" s="9">
        <v>1860</v>
      </c>
      <c r="B16" s="9">
        <v>-0.35499999999999998</v>
      </c>
      <c r="C16" s="9">
        <f t="shared" si="0"/>
        <v>-5.7600000000000096E-2</v>
      </c>
      <c r="G16" s="2">
        <f>CO2low!L116</f>
        <v>275.61218628021436</v>
      </c>
      <c r="H16" s="2">
        <f t="shared" si="1"/>
        <v>1.189656905646303E-2</v>
      </c>
      <c r="I16" s="2">
        <f t="shared" si="3"/>
        <v>8.8612074871249435E-4</v>
      </c>
      <c r="J16" s="2">
        <f t="shared" si="2"/>
        <v>2.1522835683060304E-5</v>
      </c>
    </row>
    <row r="17" spans="1:10" x14ac:dyDescent="0.3">
      <c r="A17" s="9">
        <v>1861</v>
      </c>
      <c r="B17" s="9">
        <v>-0.313</v>
      </c>
      <c r="C17" s="9">
        <f t="shared" si="0"/>
        <v>-1.5600000000000114E-2</v>
      </c>
      <c r="G17" s="2">
        <f>CO2low!L117</f>
        <v>275.6423356972532</v>
      </c>
      <c r="H17" s="2">
        <f t="shared" si="1"/>
        <v>1.2481777430771621E-2</v>
      </c>
      <c r="I17" s="2">
        <f t="shared" si="3"/>
        <v>9.8630468917024921E-4</v>
      </c>
      <c r="J17" s="2">
        <f t="shared" si="2"/>
        <v>2.643375182906749E-5</v>
      </c>
    </row>
    <row r="18" spans="1:10" x14ac:dyDescent="0.3">
      <c r="A18" s="9">
        <v>1862</v>
      </c>
      <c r="B18" s="9">
        <v>-0.58699999999999997</v>
      </c>
      <c r="C18" s="9">
        <f t="shared" si="0"/>
        <v>-0.28960000000000008</v>
      </c>
      <c r="G18" s="2">
        <f>CO2low!L118</f>
        <v>275.67365923810985</v>
      </c>
      <c r="H18" s="2">
        <f t="shared" si="1"/>
        <v>1.3089708074188499E-2</v>
      </c>
      <c r="I18" s="2">
        <f t="shared" si="3"/>
        <v>1.0895159548682555E-3</v>
      </c>
      <c r="J18" s="2">
        <f t="shared" si="2"/>
        <v>3.1885818753165401E-5</v>
      </c>
    </row>
    <row r="19" spans="1:10" x14ac:dyDescent="0.3">
      <c r="A19" s="9">
        <v>1863</v>
      </c>
      <c r="B19" s="9">
        <v>-0.33100000000000002</v>
      </c>
      <c r="C19" s="9">
        <f t="shared" si="0"/>
        <v>-3.360000000000013E-2</v>
      </c>
      <c r="G19" s="2">
        <f>CO2low!L119</f>
        <v>275.7052223869153</v>
      </c>
      <c r="H19" s="2">
        <f t="shared" si="1"/>
        <v>1.3702219187403443E-2</v>
      </c>
      <c r="I19" s="2">
        <f t="shared" si="3"/>
        <v>1.1957061292827021E-3</v>
      </c>
      <c r="J19" s="2">
        <f t="shared" si="2"/>
        <v>3.7893157926299111E-5</v>
      </c>
    </row>
    <row r="20" spans="1:10" x14ac:dyDescent="0.3">
      <c r="A20" s="9">
        <v>1864</v>
      </c>
      <c r="B20" s="9">
        <v>-0.61799999999999999</v>
      </c>
      <c r="C20" s="9">
        <f t="shared" si="0"/>
        <v>-0.32060000000000011</v>
      </c>
      <c r="G20" s="2">
        <f>CO2low!L120</f>
        <v>275.73942410291102</v>
      </c>
      <c r="H20" s="2">
        <f t="shared" si="1"/>
        <v>1.4365854901255661E-2</v>
      </c>
      <c r="I20" s="2">
        <f t="shared" si="3"/>
        <v>1.3053104634422497E-3</v>
      </c>
      <c r="J20" s="2">
        <f t="shared" si="2"/>
        <v>4.4469535603603478E-5</v>
      </c>
    </row>
    <row r="21" spans="1:10" x14ac:dyDescent="0.3">
      <c r="A21" s="9">
        <v>1865</v>
      </c>
      <c r="B21" s="9">
        <v>-0.30599999999999999</v>
      </c>
      <c r="C21" s="9">
        <f t="shared" si="0"/>
        <v>-8.6000000000001076E-3</v>
      </c>
      <c r="G21" s="2">
        <f>CO2low!L121</f>
        <v>275.77662827319648</v>
      </c>
      <c r="H21" s="2">
        <f t="shared" si="1"/>
        <v>1.5087655510582082E-2</v>
      </c>
      <c r="I21" s="2">
        <f t="shared" si="3"/>
        <v>1.4188228579598938E-3</v>
      </c>
      <c r="J21" s="2">
        <f t="shared" si="2"/>
        <v>5.1631112073726988E-5</v>
      </c>
    </row>
    <row r="22" spans="1:10" x14ac:dyDescent="0.3">
      <c r="A22" s="9">
        <v>1866</v>
      </c>
      <c r="B22" s="9">
        <v>-0.36199999999999999</v>
      </c>
      <c r="C22" s="9">
        <f t="shared" si="0"/>
        <v>-6.4600000000000102E-2</v>
      </c>
      <c r="G22" s="2">
        <f>CO2low!L122</f>
        <v>275.81625864057219</v>
      </c>
      <c r="H22" s="2">
        <f t="shared" si="1"/>
        <v>1.5856419832439451E-2</v>
      </c>
      <c r="I22" s="2">
        <f t="shared" si="3"/>
        <v>1.5366050551183835E-3</v>
      </c>
      <c r="J22" s="2">
        <f t="shared" si="2"/>
        <v>5.9396761190360416E-5</v>
      </c>
    </row>
    <row r="23" spans="1:10" x14ac:dyDescent="0.3">
      <c r="A23" s="9">
        <v>1867</v>
      </c>
      <c r="B23" s="9">
        <v>-0.38400000000000001</v>
      </c>
      <c r="C23" s="9">
        <f t="shared" si="0"/>
        <v>-8.6600000000000121E-2</v>
      </c>
      <c r="G23" s="2">
        <f>CO2low!L123</f>
        <v>275.85638220089248</v>
      </c>
      <c r="H23" s="2">
        <f t="shared" si="1"/>
        <v>1.6634638769541674E-2</v>
      </c>
      <c r="I23" s="2">
        <f t="shared" si="3"/>
        <v>1.6586185978469878E-3</v>
      </c>
      <c r="J23" s="2">
        <f t="shared" si="2"/>
        <v>6.778730429987159E-5</v>
      </c>
    </row>
    <row r="24" spans="1:10" x14ac:dyDescent="0.3">
      <c r="A24" s="9">
        <v>1868</v>
      </c>
      <c r="B24" s="9">
        <v>-0.32</v>
      </c>
      <c r="C24" s="9">
        <f t="shared" si="0"/>
        <v>-2.260000000000012E-2</v>
      </c>
      <c r="G24" s="2">
        <f>CO2low!L124</f>
        <v>275.89940888331068</v>
      </c>
      <c r="H24" s="2">
        <f t="shared" si="1"/>
        <v>1.7469039622685659E-2</v>
      </c>
      <c r="I24" s="2">
        <f t="shared" si="3"/>
        <v>1.7853103143428805E-3</v>
      </c>
      <c r="J24" s="2">
        <f t="shared" si="2"/>
        <v>7.6823226047219211E-5</v>
      </c>
    </row>
    <row r="25" spans="1:10" x14ac:dyDescent="0.3">
      <c r="A25" s="9">
        <v>1869</v>
      </c>
      <c r="B25" s="9">
        <v>-0.28199999999999997</v>
      </c>
      <c r="C25" s="9">
        <f t="shared" si="0"/>
        <v>1.5399999999999914E-2</v>
      </c>
      <c r="G25" s="2">
        <f>CO2low!L125</f>
        <v>275.94383004378636</v>
      </c>
      <c r="H25" s="2">
        <f t="shared" si="1"/>
        <v>1.8330346574711675E-2</v>
      </c>
      <c r="I25" s="2">
        <f t="shared" si="3"/>
        <v>1.9168092951883278E-3</v>
      </c>
      <c r="J25" s="2">
        <f t="shared" si="2"/>
        <v>8.6527432708738571E-5</v>
      </c>
    </row>
    <row r="26" spans="1:10" x14ac:dyDescent="0.3">
      <c r="A26" s="9">
        <v>1870</v>
      </c>
      <c r="B26" s="9">
        <v>-0.28599999999999998</v>
      </c>
      <c r="C26" s="9">
        <f t="shared" si="0"/>
        <v>1.139999999999991E-2</v>
      </c>
      <c r="G26" s="2">
        <f>CO2low!L126</f>
        <v>275.99058975469183</v>
      </c>
      <c r="H26" s="2">
        <f t="shared" si="1"/>
        <v>1.9236847220328326E-2</v>
      </c>
      <c r="I26" s="2">
        <f t="shared" si="3"/>
        <v>2.0534299114686283E-3</v>
      </c>
      <c r="J26" s="2">
        <f t="shared" si="2"/>
        <v>9.6923433687622632E-5</v>
      </c>
    </row>
    <row r="27" spans="1:10" x14ac:dyDescent="0.3">
      <c r="A27" s="9">
        <v>1871</v>
      </c>
      <c r="B27" s="9">
        <v>-0.41099999999999998</v>
      </c>
      <c r="C27" s="9">
        <f t="shared" si="0"/>
        <v>-0.11360000000000009</v>
      </c>
      <c r="G27" s="2">
        <f>CO2low!L127</f>
        <v>276.0386907999096</v>
      </c>
      <c r="H27" s="2">
        <f t="shared" si="1"/>
        <v>2.0169191215950691E-2</v>
      </c>
      <c r="I27" s="2">
        <f t="shared" si="3"/>
        <v>2.1952759661357634E-3</v>
      </c>
      <c r="J27" s="2">
        <f t="shared" si="2"/>
        <v>1.0803639048141875E-4</v>
      </c>
    </row>
    <row r="28" spans="1:10" x14ac:dyDescent="0.3">
      <c r="A28" s="9">
        <v>1872</v>
      </c>
      <c r="B28" s="9">
        <v>-0.185</v>
      </c>
      <c r="C28" s="9">
        <f t="shared" si="0"/>
        <v>0.11239999999999989</v>
      </c>
      <c r="G28" s="2">
        <f>CO2low!L128</f>
        <v>276.09001822498345</v>
      </c>
      <c r="H28" s="2">
        <f t="shared" si="1"/>
        <v>2.1163893068789845E-2</v>
      </c>
      <c r="I28" s="2">
        <f t="shared" si="3"/>
        <v>2.3428261337694804E-3</v>
      </c>
      <c r="J28" s="2">
        <f t="shared" si="2"/>
        <v>1.1989191127113542E-4</v>
      </c>
    </row>
    <row r="29" spans="1:10" x14ac:dyDescent="0.3">
      <c r="A29" s="9">
        <v>1873</v>
      </c>
      <c r="B29" s="9">
        <v>-0.251</v>
      </c>
      <c r="C29" s="9">
        <f t="shared" si="0"/>
        <v>4.6399999999999886E-2</v>
      </c>
      <c r="G29" s="2">
        <f>CO2low!L129</f>
        <v>276.14821667084846</v>
      </c>
      <c r="H29" s="2">
        <f t="shared" si="1"/>
        <v>2.229152845096952E-2</v>
      </c>
      <c r="I29" s="2">
        <f t="shared" si="3"/>
        <v>2.4972743054954448E-3</v>
      </c>
      <c r="J29" s="2">
        <f t="shared" si="2"/>
        <v>1.3251817765492602E-4</v>
      </c>
    </row>
    <row r="30" spans="1:10" x14ac:dyDescent="0.3">
      <c r="A30" s="9">
        <v>1874</v>
      </c>
      <c r="B30" s="9">
        <v>-0.374</v>
      </c>
      <c r="C30" s="9">
        <f t="shared" si="0"/>
        <v>-7.6600000000000112E-2</v>
      </c>
      <c r="G30" s="2">
        <f>CO2low!L130</f>
        <v>276.21016411661674</v>
      </c>
      <c r="H30" s="2">
        <f t="shared" si="1"/>
        <v>2.3491542238312429E-2</v>
      </c>
      <c r="I30" s="2">
        <f t="shared" si="3"/>
        <v>2.6591481548677103E-3</v>
      </c>
      <c r="J30" s="2">
        <f t="shared" si="2"/>
        <v>1.4594999246106015E-4</v>
      </c>
    </row>
    <row r="31" spans="1:10" x14ac:dyDescent="0.3">
      <c r="A31" s="9">
        <v>1875</v>
      </c>
      <c r="B31" s="9">
        <v>-0.57599999999999996</v>
      </c>
      <c r="C31" s="9">
        <f t="shared" si="0"/>
        <v>-0.27860000000000007</v>
      </c>
      <c r="G31" s="2">
        <f>CO2low!L131</f>
        <v>276.26593877674793</v>
      </c>
      <c r="H31" s="2">
        <f t="shared" si="1"/>
        <v>2.4571749802595744E-2</v>
      </c>
      <c r="I31" s="2">
        <f t="shared" si="3"/>
        <v>2.8269681291802182E-3</v>
      </c>
      <c r="J31" s="2">
        <f t="shared" si="2"/>
        <v>1.6022495802352991E-4</v>
      </c>
    </row>
    <row r="32" spans="1:10" x14ac:dyDescent="0.3">
      <c r="A32" s="9">
        <v>1876</v>
      </c>
      <c r="B32" s="9">
        <v>-0.25700000000000001</v>
      </c>
      <c r="C32" s="9">
        <f t="shared" si="0"/>
        <v>4.039999999999988E-2</v>
      </c>
      <c r="G32" s="2">
        <f>CO2low!L132</f>
        <v>276.32732503773082</v>
      </c>
      <c r="H32" s="2">
        <f t="shared" si="1"/>
        <v>2.5760387157102847E-2</v>
      </c>
      <c r="I32" s="2">
        <f t="shared" si="3"/>
        <v>3.0016671430182162E-3</v>
      </c>
      <c r="J32" s="2">
        <f t="shared" si="2"/>
        <v>1.753720592356999E-4</v>
      </c>
    </row>
    <row r="33" spans="1:10" x14ac:dyDescent="0.3">
      <c r="A33" s="9">
        <v>1877</v>
      </c>
      <c r="B33" s="9">
        <v>-8.6999999999999994E-2</v>
      </c>
      <c r="C33" s="9">
        <f t="shared" si="0"/>
        <v>0.21039999999999989</v>
      </c>
      <c r="G33" s="2">
        <f>CO2low!L133</f>
        <v>276.38885787380968</v>
      </c>
      <c r="H33" s="2">
        <f t="shared" si="1"/>
        <v>2.6951597708050813E-2</v>
      </c>
      <c r="I33" s="2">
        <f t="shared" si="3"/>
        <v>3.1830514075836197E-3</v>
      </c>
      <c r="J33" s="2">
        <f t="shared" si="2"/>
        <v>1.9142541531158458E-4</v>
      </c>
    </row>
    <row r="34" spans="1:10" x14ac:dyDescent="0.3">
      <c r="A34" s="9">
        <v>1878</v>
      </c>
      <c r="B34" s="9">
        <v>7.5999999999999998E-2</v>
      </c>
      <c r="C34" s="9">
        <f t="shared" si="0"/>
        <v>0.3733999999999999</v>
      </c>
      <c r="G34" s="2">
        <f>CO2low!L134</f>
        <v>276.45062455370487</v>
      </c>
      <c r="H34" s="2">
        <f t="shared" si="1"/>
        <v>2.8147068542959609E-2</v>
      </c>
      <c r="I34" s="2">
        <f t="shared" si="3"/>
        <v>3.3709512468995209E-3</v>
      </c>
      <c r="J34" s="2">
        <f t="shared" si="2"/>
        <v>2.0841785094768975E-4</v>
      </c>
    </row>
    <row r="35" spans="1:10" x14ac:dyDescent="0.3">
      <c r="A35" s="9">
        <v>1879</v>
      </c>
      <c r="B35" s="9">
        <v>-0.38300000000000001</v>
      </c>
      <c r="C35" s="9">
        <f t="shared" si="0"/>
        <v>-8.560000000000012E-2</v>
      </c>
      <c r="G35" s="2">
        <f>CO2low!L135</f>
        <v>276.51221191406171</v>
      </c>
      <c r="H35" s="2">
        <f t="shared" si="1"/>
        <v>2.9338802806247569E-2</v>
      </c>
      <c r="I35" s="2">
        <f t="shared" si="3"/>
        <v>3.5651200153513471E-3</v>
      </c>
      <c r="J35" s="2">
        <f t="shared" si="2"/>
        <v>2.2638104063669616E-4</v>
      </c>
    </row>
    <row r="36" spans="1:10" x14ac:dyDescent="0.3">
      <c r="A36" s="9">
        <v>1880</v>
      </c>
      <c r="B36" s="9">
        <v>-0.17100000000000001</v>
      </c>
      <c r="C36" s="9">
        <f t="shared" si="0"/>
        <v>0.12639999999999987</v>
      </c>
      <c r="G36" s="2">
        <f>CO2low!L136</f>
        <v>276.57931851777255</v>
      </c>
      <c r="H36" s="2">
        <f t="shared" si="1"/>
        <v>3.0637033973642633E-2</v>
      </c>
      <c r="I36" s="2">
        <f t="shared" si="3"/>
        <v>3.7664609080320095E-3</v>
      </c>
      <c r="J36" s="2">
        <f t="shared" si="2"/>
        <v>2.4534507801307539E-4</v>
      </c>
    </row>
    <row r="37" spans="1:10" x14ac:dyDescent="0.3">
      <c r="A37" s="9">
        <v>1881</v>
      </c>
      <c r="B37" s="9">
        <v>-0.315</v>
      </c>
      <c r="C37" s="9">
        <f t="shared" si="0"/>
        <v>-1.7600000000000116E-2</v>
      </c>
      <c r="G37" s="2">
        <f>CO2low!L137</f>
        <v>276.65729405788596</v>
      </c>
      <c r="H37" s="2">
        <f t="shared" si="1"/>
        <v>3.2145137858622434E-2</v>
      </c>
      <c r="I37" s="2">
        <f t="shared" si="3"/>
        <v>3.976918015928952E-3</v>
      </c>
      <c r="J37" s="2">
        <f t="shared" si="2"/>
        <v>2.6534501592758293E-4</v>
      </c>
    </row>
    <row r="38" spans="1:10" x14ac:dyDescent="0.3">
      <c r="A38" s="9">
        <v>1882</v>
      </c>
      <c r="B38" s="9">
        <v>-0.15</v>
      </c>
      <c r="C38" s="9">
        <f t="shared" si="0"/>
        <v>0.14739999999999989</v>
      </c>
      <c r="G38" s="2">
        <f>CO2low!L138</f>
        <v>276.73668481347516</v>
      </c>
      <c r="H38" s="2">
        <f t="shared" si="1"/>
        <v>3.3680176408129578E-2</v>
      </c>
      <c r="I38" s="2">
        <f t="shared" si="3"/>
        <v>4.1964772408676129E-3</v>
      </c>
      <c r="J38" s="2">
        <f t="shared" si="2"/>
        <v>2.8642675056759072E-4</v>
      </c>
    </row>
    <row r="39" spans="1:10" x14ac:dyDescent="0.3">
      <c r="A39" s="9">
        <v>1883</v>
      </c>
      <c r="B39" s="9">
        <v>-0.41699999999999998</v>
      </c>
      <c r="C39" s="9">
        <f t="shared" si="0"/>
        <v>-0.1196000000000001</v>
      </c>
      <c r="G39" s="2">
        <f>CO2low!L139</f>
        <v>276.82043777111102</v>
      </c>
      <c r="H39" s="2">
        <f t="shared" si="1"/>
        <v>3.5299081877826287E-2</v>
      </c>
      <c r="I39" s="2">
        <f t="shared" si="3"/>
        <v>4.4257148244018704E-3</v>
      </c>
      <c r="J39" s="2">
        <f t="shared" si="2"/>
        <v>3.0863583735249483E-4</v>
      </c>
    </row>
    <row r="40" spans="1:10" x14ac:dyDescent="0.3">
      <c r="A40" s="9">
        <v>1884</v>
      </c>
      <c r="B40" s="9">
        <v>-0.52400000000000002</v>
      </c>
      <c r="C40" s="9">
        <f t="shared" si="0"/>
        <v>-0.22660000000000013</v>
      </c>
      <c r="G40" s="2">
        <f>CO2low!L140</f>
        <v>276.90986992486557</v>
      </c>
      <c r="H40" s="2">
        <f t="shared" si="1"/>
        <v>3.7027222888340809E-2</v>
      </c>
      <c r="I40" s="2">
        <f t="shared" si="3"/>
        <v>4.6654510330407482E-3</v>
      </c>
      <c r="J40" s="2">
        <f t="shared" si="2"/>
        <v>3.3202084599893528E-4</v>
      </c>
    </row>
    <row r="41" spans="1:10" x14ac:dyDescent="0.3">
      <c r="A41" s="9">
        <v>1885</v>
      </c>
      <c r="B41" s="9">
        <v>-0.505</v>
      </c>
      <c r="C41" s="9">
        <f t="shared" si="0"/>
        <v>-0.20760000000000012</v>
      </c>
      <c r="G41" s="2">
        <f>CO2low!L141</f>
        <v>276.9987159188538</v>
      </c>
      <c r="H41" s="2">
        <f t="shared" si="1"/>
        <v>3.8743484683377155E-2</v>
      </c>
      <c r="I41" s="2">
        <f t="shared" si="3"/>
        <v>4.9152252906234121E-3</v>
      </c>
      <c r="J41" s="2">
        <f t="shared" si="2"/>
        <v>3.566347294613328E-4</v>
      </c>
    </row>
    <row r="42" spans="1:10" x14ac:dyDescent="0.3">
      <c r="A42" s="9">
        <v>1886</v>
      </c>
      <c r="B42" s="9">
        <v>-0.42399999999999999</v>
      </c>
      <c r="C42" s="9">
        <f t="shared" si="0"/>
        <v>-0.1266000000000001</v>
      </c>
      <c r="G42" s="2">
        <f>CO2low!L142</f>
        <v>277.08673221249552</v>
      </c>
      <c r="H42" s="2">
        <f t="shared" si="1"/>
        <v>4.0443176225655304E-2</v>
      </c>
      <c r="I42" s="2">
        <f t="shared" si="3"/>
        <v>5.17454402568252E-3</v>
      </c>
      <c r="J42" s="2">
        <f t="shared" si="2"/>
        <v>3.825275238487334E-4</v>
      </c>
    </row>
    <row r="43" spans="1:10" x14ac:dyDescent="0.3">
      <c r="A43" s="9">
        <v>1887</v>
      </c>
      <c r="B43" s="9">
        <v>-0.51100000000000001</v>
      </c>
      <c r="C43" s="9">
        <f t="shared" si="0"/>
        <v>-0.21360000000000012</v>
      </c>
      <c r="G43" s="2">
        <f>CO2low!L143</f>
        <v>277.17503155299886</v>
      </c>
      <c r="H43" s="2">
        <f t="shared" si="1"/>
        <v>4.2147791288688688E-2</v>
      </c>
      <c r="I43" s="2">
        <f t="shared" si="3"/>
        <v>5.4431528829914184E-3</v>
      </c>
      <c r="J43" s="2">
        <f t="shared" si="2"/>
        <v>4.0974617757914931E-4</v>
      </c>
    </row>
    <row r="44" spans="1:10" x14ac:dyDescent="0.3">
      <c r="A44" s="9">
        <v>1888</v>
      </c>
      <c r="B44" s="9">
        <v>-0.48699999999999999</v>
      </c>
      <c r="C44" s="9">
        <f t="shared" si="0"/>
        <v>-0.1896000000000001</v>
      </c>
      <c r="G44" s="2">
        <f>CO2low!L144</f>
        <v>277.26837113483089</v>
      </c>
      <c r="H44" s="2">
        <f t="shared" si="1"/>
        <v>4.394911768232275E-2</v>
      </c>
      <c r="I44" s="2">
        <f t="shared" si="3"/>
        <v>5.7217567093193113E-3</v>
      </c>
      <c r="J44" s="2">
        <f t="shared" si="2"/>
        <v>4.3833592766589097E-4</v>
      </c>
    </row>
    <row r="45" spans="1:10" x14ac:dyDescent="0.3">
      <c r="A45" s="9">
        <v>1889</v>
      </c>
      <c r="B45" s="9">
        <v>-0.26100000000000001</v>
      </c>
      <c r="C45" s="9">
        <f t="shared" si="0"/>
        <v>3.6399999999999877E-2</v>
      </c>
      <c r="G45" s="2">
        <f>CO2low!L145</f>
        <v>277.37496991906568</v>
      </c>
      <c r="H45" s="2">
        <f t="shared" si="1"/>
        <v>4.600558698598263E-2</v>
      </c>
      <c r="I45" s="2">
        <f t="shared" si="3"/>
        <v>6.012678005537544E-3</v>
      </c>
      <c r="J45" s="2">
        <f t="shared" si="2"/>
        <v>4.6834575770568238E-4</v>
      </c>
    </row>
    <row r="46" spans="1:10" x14ac:dyDescent="0.3">
      <c r="A46" s="9">
        <v>1890</v>
      </c>
      <c r="B46" s="9">
        <v>-0.47299999999999998</v>
      </c>
      <c r="C46" s="9">
        <f t="shared" si="0"/>
        <v>-0.17560000000000009</v>
      </c>
      <c r="G46" s="2">
        <f>CO2low!L146</f>
        <v>277.47914312093167</v>
      </c>
      <c r="H46" s="2">
        <f t="shared" si="1"/>
        <v>4.8014499323237536E-2</v>
      </c>
      <c r="I46" s="2">
        <f t="shared" si="3"/>
        <v>6.3150285671624866E-3</v>
      </c>
      <c r="J46" s="2">
        <f t="shared" si="2"/>
        <v>4.9983756487336731E-4</v>
      </c>
    </row>
    <row r="47" spans="1:10" x14ac:dyDescent="0.3">
      <c r="A47" s="9">
        <v>1891</v>
      </c>
      <c r="B47" s="9">
        <v>-0.57799999999999996</v>
      </c>
      <c r="C47" s="9">
        <f t="shared" si="0"/>
        <v>-0.28060000000000007</v>
      </c>
      <c r="G47" s="2">
        <f>CO2low!L147</f>
        <v>277.59490140810476</v>
      </c>
      <c r="H47" s="2">
        <f t="shared" si="1"/>
        <v>5.0245937998702382E-2</v>
      </c>
      <c r="I47" s="2">
        <f t="shared" si="3"/>
        <v>6.6307466642090036E-3</v>
      </c>
      <c r="J47" s="2">
        <f t="shared" si="2"/>
        <v>5.3286784976636949E-4</v>
      </c>
    </row>
    <row r="48" spans="1:10" x14ac:dyDescent="0.3">
      <c r="A48" s="9">
        <v>1892</v>
      </c>
      <c r="B48" s="9">
        <v>-0.6</v>
      </c>
      <c r="C48" s="9">
        <f t="shared" si="0"/>
        <v>-0.30260000000000009</v>
      </c>
      <c r="G48" s="2">
        <f>CO2low!L148</f>
        <v>277.7156070508355</v>
      </c>
      <c r="H48" s="2">
        <f t="shared" si="1"/>
        <v>5.2571754596598019E-2</v>
      </c>
      <c r="I48" s="2">
        <f t="shared" si="3"/>
        <v>6.9603800769374689E-3</v>
      </c>
      <c r="J48" s="2">
        <f t="shared" si="2"/>
        <v>5.6750380143240364E-4</v>
      </c>
    </row>
    <row r="49" spans="1:10" x14ac:dyDescent="0.3">
      <c r="A49" s="9">
        <v>1893</v>
      </c>
      <c r="B49" s="9">
        <v>-0.68500000000000005</v>
      </c>
      <c r="C49" s="9">
        <f t="shared" si="0"/>
        <v>-0.38760000000000017</v>
      </c>
      <c r="G49" s="2">
        <f>CO2low!L149</f>
        <v>277.83465004564499</v>
      </c>
      <c r="H49" s="2">
        <f t="shared" si="1"/>
        <v>5.4864544578577715E-2</v>
      </c>
      <c r="I49" s="2">
        <f t="shared" si="3"/>
        <v>7.3031397359707524E-3</v>
      </c>
      <c r="J49" s="2">
        <f t="shared" si="2"/>
        <v>6.0381533867727238E-4</v>
      </c>
    </row>
    <row r="50" spans="1:10" x14ac:dyDescent="0.3">
      <c r="A50" s="9">
        <v>1894</v>
      </c>
      <c r="B50" s="9">
        <v>-0.54100000000000004</v>
      </c>
      <c r="C50" s="9">
        <f t="shared" si="0"/>
        <v>-0.24360000000000015</v>
      </c>
      <c r="G50" s="2">
        <f>CO2low!L150</f>
        <v>277.94954885923289</v>
      </c>
      <c r="H50" s="2">
        <f t="shared" si="1"/>
        <v>5.7076585376656032E-2</v>
      </c>
      <c r="I50" s="2">
        <f t="shared" si="3"/>
        <v>7.6577689421120894E-3</v>
      </c>
      <c r="J50" s="2">
        <f t="shared" si="2"/>
        <v>6.4186750125389935E-4</v>
      </c>
    </row>
    <row r="51" spans="1:10" x14ac:dyDescent="0.3">
      <c r="A51" s="9">
        <v>1895</v>
      </c>
      <c r="B51" s="9">
        <v>-0.55900000000000005</v>
      </c>
      <c r="C51" s="9">
        <f t="shared" si="0"/>
        <v>-0.26160000000000017</v>
      </c>
      <c r="G51" s="2">
        <f>CO2low!L151</f>
        <v>278.06867118152894</v>
      </c>
      <c r="H51" s="2">
        <f t="shared" si="1"/>
        <v>5.9368972248395324E-2</v>
      </c>
      <c r="I51" s="2">
        <f t="shared" si="3"/>
        <v>8.0247210707034191E-3</v>
      </c>
      <c r="J51" s="2">
        <f t="shared" si="2"/>
        <v>6.8171782143797383E-4</v>
      </c>
    </row>
    <row r="52" spans="1:10" x14ac:dyDescent="0.3">
      <c r="A52" s="9">
        <v>1896</v>
      </c>
      <c r="B52" s="9">
        <v>-0.38900000000000001</v>
      </c>
      <c r="C52" s="9">
        <f t="shared" si="0"/>
        <v>-9.1600000000000126E-2</v>
      </c>
      <c r="G52" s="2">
        <f>CO2low!L152</f>
        <v>278.19651564576901</v>
      </c>
      <c r="H52" s="2">
        <f t="shared" si="1"/>
        <v>6.182811552007051E-2</v>
      </c>
      <c r="I52" s="2">
        <f t="shared" si="3"/>
        <v>8.4053297521540799E-3</v>
      </c>
      <c r="J52" s="2">
        <f t="shared" si="2"/>
        <v>7.2342607989380153E-4</v>
      </c>
    </row>
    <row r="53" spans="1:10" x14ac:dyDescent="0.3">
      <c r="A53" s="9">
        <v>1897</v>
      </c>
      <c r="B53" s="9">
        <v>-0.31</v>
      </c>
      <c r="C53" s="9">
        <f t="shared" si="0"/>
        <v>-1.2600000000000111E-2</v>
      </c>
      <c r="G53" s="2">
        <f>CO2low!L153</f>
        <v>278.3279751201917</v>
      </c>
      <c r="H53" s="2">
        <f t="shared" si="1"/>
        <v>6.435561687144549E-2</v>
      </c>
      <c r="I53" s="2">
        <f t="shared" si="3"/>
        <v>8.7998661559115475E-3</v>
      </c>
      <c r="J53" s="2">
        <f t="shared" si="2"/>
        <v>7.6705929275223993E-4</v>
      </c>
    </row>
    <row r="54" spans="1:10" x14ac:dyDescent="0.3">
      <c r="A54" s="9">
        <v>1898</v>
      </c>
      <c r="B54" s="9">
        <v>-0.38700000000000001</v>
      </c>
      <c r="C54" s="9">
        <f t="shared" si="0"/>
        <v>-8.9600000000000124E-2</v>
      </c>
      <c r="G54" s="2">
        <f>CO2low!L154</f>
        <v>278.46678063337981</v>
      </c>
      <c r="H54" s="2">
        <f t="shared" si="1"/>
        <v>6.7023061215223945E-2</v>
      </c>
      <c r="I54" s="2">
        <f t="shared" si="3"/>
        <v>9.2093342678105459E-3</v>
      </c>
      <c r="J54" s="2">
        <f t="shared" si="2"/>
        <v>8.1268563573498479E-4</v>
      </c>
    </row>
    <row r="55" spans="1:10" x14ac:dyDescent="0.3">
      <c r="A55" s="9">
        <v>1899</v>
      </c>
      <c r="B55" s="9">
        <v>-0.32800000000000001</v>
      </c>
      <c r="C55" s="9">
        <f t="shared" si="0"/>
        <v>-3.0600000000000127E-2</v>
      </c>
      <c r="G55" s="2">
        <f>CO2low!L155</f>
        <v>278.61455941588378</v>
      </c>
      <c r="H55" s="2">
        <f t="shared" si="1"/>
        <v>6.986148515120312E-2</v>
      </c>
      <c r="I55" s="2">
        <f t="shared" si="3"/>
        <v>9.635026850750494E-3</v>
      </c>
      <c r="J55" s="2">
        <f t="shared" si="2"/>
        <v>8.6037859996517397E-4</v>
      </c>
    </row>
    <row r="56" spans="1:10" x14ac:dyDescent="0.3">
      <c r="A56" s="9">
        <v>1900</v>
      </c>
      <c r="B56" s="9">
        <v>-0.182</v>
      </c>
      <c r="C56" s="9">
        <f t="shared" si="0"/>
        <v>0.11539999999999989</v>
      </c>
      <c r="G56" s="2">
        <f>CO2low!L156</f>
        <v>278.77899037401664</v>
      </c>
      <c r="H56" s="2">
        <f t="shared" si="1"/>
        <v>7.3017982573396104E-2</v>
      </c>
      <c r="I56" s="2">
        <f t="shared" si="3"/>
        <v>1.0079717738534175E-2</v>
      </c>
      <c r="J56" s="2">
        <f t="shared" si="2"/>
        <v>9.1021860202963455E-4</v>
      </c>
    </row>
    <row r="57" spans="1:10" x14ac:dyDescent="0.3">
      <c r="A57" s="9">
        <v>1901</v>
      </c>
      <c r="B57" s="9">
        <v>-0.19500000000000001</v>
      </c>
      <c r="C57" s="9">
        <f t="shared" si="0"/>
        <v>0.10239999999999988</v>
      </c>
      <c r="G57" s="2">
        <f>CO2low!L157</f>
        <v>278.95232990231432</v>
      </c>
      <c r="H57" s="2">
        <f t="shared" si="1"/>
        <v>7.634347810336678E-2</v>
      </c>
      <c r="I57" s="2">
        <f t="shared" si="3"/>
        <v>1.0544546195180745E-2</v>
      </c>
      <c r="J57" s="2">
        <f t="shared" si="2"/>
        <v>9.6230135712498035E-4</v>
      </c>
    </row>
    <row r="58" spans="1:10" x14ac:dyDescent="0.3">
      <c r="A58" s="9">
        <v>1902</v>
      </c>
      <c r="B58" s="9">
        <v>-0.35599999999999998</v>
      </c>
      <c r="C58" s="9">
        <f t="shared" si="0"/>
        <v>-5.8600000000000096E-2</v>
      </c>
      <c r="G58" s="2">
        <f>CO2low!L158</f>
        <v>279.13023678143645</v>
      </c>
      <c r="H58" s="2">
        <f t="shared" si="1"/>
        <v>7.975444949851522E-2</v>
      </c>
      <c r="I58" s="2">
        <f t="shared" si="3"/>
        <v>1.1029749741597948E-2</v>
      </c>
      <c r="J58" s="2">
        <f t="shared" si="2"/>
        <v>1.0167285078051371E-3</v>
      </c>
    </row>
    <row r="59" spans="1:10" x14ac:dyDescent="0.3">
      <c r="A59" s="9">
        <v>1903</v>
      </c>
      <c r="B59" s="9">
        <v>-0.42199999999999999</v>
      </c>
      <c r="C59" s="9">
        <f t="shared" si="0"/>
        <v>-0.1246000000000001</v>
      </c>
      <c r="G59" s="2">
        <f>CO2low!L159</f>
        <v>279.31095881633962</v>
      </c>
      <c r="H59" s="2">
        <f t="shared" si="1"/>
        <v>8.3217170114782857E-2</v>
      </c>
      <c r="I59" s="2">
        <f t="shared" si="3"/>
        <v>1.1535209574466559E-2</v>
      </c>
      <c r="J59" s="2">
        <f t="shared" si="2"/>
        <v>1.0736024684130803E-3</v>
      </c>
    </row>
    <row r="60" spans="1:10" x14ac:dyDescent="0.3">
      <c r="A60" s="9">
        <v>1904</v>
      </c>
      <c r="B60" s="9">
        <v>-0.55400000000000005</v>
      </c>
      <c r="C60" s="9">
        <f t="shared" si="0"/>
        <v>-0.25660000000000016</v>
      </c>
      <c r="G60" s="2">
        <f>CO2low!L160</f>
        <v>279.51203206643555</v>
      </c>
      <c r="H60" s="2">
        <f t="shared" si="1"/>
        <v>8.7067197590347326E-2</v>
      </c>
      <c r="I60" s="2">
        <f t="shared" si="3"/>
        <v>1.2064286278788089E-2</v>
      </c>
      <c r="J60" s="2">
        <f t="shared" si="2"/>
        <v>1.1330243967754641E-3</v>
      </c>
    </row>
    <row r="61" spans="1:10" x14ac:dyDescent="0.3">
      <c r="A61" s="9">
        <v>1905</v>
      </c>
      <c r="B61" s="9">
        <v>-0.44500000000000001</v>
      </c>
      <c r="C61" s="9">
        <f t="shared" si="0"/>
        <v>-0.14760000000000012</v>
      </c>
      <c r="G61" s="2">
        <f>CO2low!L161</f>
        <v>279.71187595463942</v>
      </c>
      <c r="H61" s="2">
        <f t="shared" si="1"/>
        <v>9.0890942720225007E-2</v>
      </c>
      <c r="I61" s="2">
        <f t="shared" si="3"/>
        <v>1.2615947619277552E-2</v>
      </c>
      <c r="J61" s="2">
        <f t="shared" si="2"/>
        <v>1.1951139642652959E-3</v>
      </c>
    </row>
    <row r="62" spans="1:10" x14ac:dyDescent="0.3">
      <c r="A62" s="9">
        <v>1906</v>
      </c>
      <c r="B62" s="9">
        <v>-0.246</v>
      </c>
      <c r="C62" s="9">
        <f t="shared" si="0"/>
        <v>5.139999999999989E-2</v>
      </c>
      <c r="G62" s="2">
        <f>CO2low!L162</f>
        <v>279.92603869132455</v>
      </c>
      <c r="H62" s="2">
        <f t="shared" si="1"/>
        <v>9.4985628470460007E-2</v>
      </c>
      <c r="I62" s="2">
        <f t="shared" si="3"/>
        <v>1.3192274044067268E-2</v>
      </c>
      <c r="J62" s="2">
        <f t="shared" si="2"/>
        <v>1.2599842994257654E-3</v>
      </c>
    </row>
    <row r="63" spans="1:10" x14ac:dyDescent="0.3">
      <c r="A63" s="9">
        <v>1907</v>
      </c>
      <c r="B63" s="9">
        <v>-0.6</v>
      </c>
      <c r="C63" s="9">
        <f t="shared" si="0"/>
        <v>-0.30260000000000009</v>
      </c>
      <c r="G63" s="2">
        <f>CO2low!L163</f>
        <v>280.1563269502202</v>
      </c>
      <c r="H63" s="2">
        <f t="shared" si="1"/>
        <v>9.9385132293830836E-2</v>
      </c>
      <c r="I63" s="2">
        <f t="shared" si="3"/>
        <v>1.3795629025539333E-2</v>
      </c>
      <c r="J63" s="2">
        <f t="shared" si="2"/>
        <v>1.3277597051753291E-3</v>
      </c>
    </row>
    <row r="64" spans="1:10" x14ac:dyDescent="0.3">
      <c r="A64" s="9">
        <v>1908</v>
      </c>
      <c r="B64" s="9">
        <v>-0.48599999999999999</v>
      </c>
      <c r="C64" s="9">
        <f t="shared" si="0"/>
        <v>-0.1886000000000001</v>
      </c>
      <c r="G64" s="2">
        <f>CO2low!L164</f>
        <v>280.41768683821363</v>
      </c>
      <c r="H64" s="2">
        <f t="shared" si="1"/>
        <v>0.10437385980416397</v>
      </c>
      <c r="I64" s="2">
        <f t="shared" si="3"/>
        <v>1.4431244038978931E-2</v>
      </c>
      <c r="J64" s="2">
        <f t="shared" si="2"/>
        <v>1.3985772029149967E-3</v>
      </c>
    </row>
    <row r="65" spans="1:10" x14ac:dyDescent="0.3">
      <c r="A65" s="9">
        <v>1909</v>
      </c>
      <c r="B65" s="9">
        <v>-0.46600000000000003</v>
      </c>
      <c r="C65" s="9">
        <f t="shared" si="0"/>
        <v>-0.16860000000000014</v>
      </c>
      <c r="G65" s="2">
        <f>CO2low!L165</f>
        <v>280.65667420452883</v>
      </c>
      <c r="H65" s="2">
        <f t="shared" si="1"/>
        <v>0.10893148202284685</v>
      </c>
      <c r="I65" s="2">
        <f t="shared" si="3"/>
        <v>1.5093613484570953E-2</v>
      </c>
      <c r="J65" s="2">
        <f t="shared" si="2"/>
        <v>1.4726027505438399E-3</v>
      </c>
    </row>
    <row r="66" spans="1:10" x14ac:dyDescent="0.3">
      <c r="A66" s="9">
        <v>1910</v>
      </c>
      <c r="B66" s="9">
        <v>-0.34499999999999997</v>
      </c>
      <c r="C66" s="9">
        <f t="shared" si="0"/>
        <v>-4.7600000000000087E-2</v>
      </c>
      <c r="G66" s="2">
        <f>CO2low!L166</f>
        <v>280.90773006382392</v>
      </c>
      <c r="H66" s="2">
        <f t="shared" si="1"/>
        <v>0.11371507915437259</v>
      </c>
      <c r="I66" s="2">
        <f t="shared" si="3"/>
        <v>1.578421865689272E-2</v>
      </c>
      <c r="J66" s="2">
        <f t="shared" si="2"/>
        <v>1.5499700915131138E-3</v>
      </c>
    </row>
    <row r="67" spans="1:10" x14ac:dyDescent="0.3">
      <c r="A67" s="9">
        <v>1911</v>
      </c>
      <c r="B67" s="9">
        <v>-0.45400000000000001</v>
      </c>
      <c r="C67" s="9">
        <f t="shared" si="0"/>
        <v>-0.15660000000000013</v>
      </c>
      <c r="G67" s="2">
        <f>CO2low!L167</f>
        <v>281.16989392203794</v>
      </c>
      <c r="H67" s="2">
        <f t="shared" si="1"/>
        <v>0.11870576614599419</v>
      </c>
      <c r="I67" s="2">
        <f t="shared" si="3"/>
        <v>1.6504297428886202E-2</v>
      </c>
      <c r="J67" s="2">
        <f t="shared" si="2"/>
        <v>1.6308206233644699E-3</v>
      </c>
    </row>
    <row r="68" spans="1:10" x14ac:dyDescent="0.3">
      <c r="A68" s="9">
        <v>1912</v>
      </c>
      <c r="B68" s="9">
        <v>-0.38600000000000001</v>
      </c>
      <c r="C68" s="9">
        <f t="shared" si="0"/>
        <v>-8.8600000000000123E-2</v>
      </c>
      <c r="G68" s="2">
        <f>CO2low!L168</f>
        <v>281.43485297940884</v>
      </c>
      <c r="H68" s="2">
        <f t="shared" si="1"/>
        <v>0.12374493820965522</v>
      </c>
      <c r="I68" s="2">
        <f t="shared" si="3"/>
        <v>1.7253405532275039E-2</v>
      </c>
      <c r="J68" s="2">
        <f t="shared" si="2"/>
        <v>1.7153019716198334E-3</v>
      </c>
    </row>
    <row r="69" spans="1:10" x14ac:dyDescent="0.3">
      <c r="A69" s="9">
        <v>1913</v>
      </c>
      <c r="B69" s="9">
        <v>-0.32600000000000001</v>
      </c>
      <c r="C69" s="9">
        <f t="shared" si="0"/>
        <v>-2.8600000000000125E-2</v>
      </c>
      <c r="G69" s="2">
        <f>CO2low!L169</f>
        <v>281.71502369663347</v>
      </c>
      <c r="H69" s="2">
        <f t="shared" si="1"/>
        <v>0.12906825806782743</v>
      </c>
      <c r="I69" s="2">
        <f t="shared" si="3"/>
        <v>1.8033554738271021E-2</v>
      </c>
      <c r="J69" s="2">
        <f t="shared" si="2"/>
        <v>1.8035583998443549E-3</v>
      </c>
    </row>
    <row r="70" spans="1:10" x14ac:dyDescent="0.3">
      <c r="A70" s="9">
        <v>1914</v>
      </c>
      <c r="B70" s="9">
        <v>-8.1000000000000003E-2</v>
      </c>
      <c r="C70" s="9">
        <f t="shared" si="0"/>
        <v>0.21639999999999987</v>
      </c>
      <c r="G70" s="2">
        <f>CO2low!L170</f>
        <v>282.01967829108679</v>
      </c>
      <c r="H70" s="2">
        <f t="shared" si="1"/>
        <v>0.13485077325893641</v>
      </c>
      <c r="I70" s="2">
        <f t="shared" si="3"/>
        <v>1.8848504159635425E-2</v>
      </c>
      <c r="J70" s="2">
        <f t="shared" si="2"/>
        <v>1.8957447790466184E-3</v>
      </c>
    </row>
    <row r="71" spans="1:10" x14ac:dyDescent="0.3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CO2low!L171</f>
        <v>282.27409334305258</v>
      </c>
      <c r="H71" s="2">
        <f t="shared" ref="H71:H134" si="5">H$3*LN(G71/G$3)</f>
        <v>0.1396749293586953</v>
      </c>
      <c r="I71" s="2">
        <f t="shared" si="3"/>
        <v>1.9687211236997872E-2</v>
      </c>
      <c r="J71" s="2">
        <f t="shared" ref="J71:J134" si="6">J70+J$3*(I70-J70)</f>
        <v>1.9920364523283627E-3</v>
      </c>
    </row>
    <row r="72" spans="1:10" x14ac:dyDescent="0.3">
      <c r="A72" s="9">
        <v>1916</v>
      </c>
      <c r="B72" s="9">
        <v>-0.35699999999999998</v>
      </c>
      <c r="C72" s="9">
        <f t="shared" si="4"/>
        <v>-5.9600000000000097E-2</v>
      </c>
      <c r="G72" s="2">
        <f>CO2low!L172</f>
        <v>282.51984749413043</v>
      </c>
      <c r="H72" s="2">
        <f t="shared" si="5"/>
        <v>0.1443307328161258</v>
      </c>
      <c r="I72" s="2">
        <f t="shared" ref="I72:I135" si="7">I71+I$3*(I$4*H72-I71)+I$5*(J71-I71)</f>
        <v>2.0547179440783804E-2</v>
      </c>
      <c r="J72" s="2">
        <f t="shared" si="6"/>
        <v>2.0925450451052853E-3</v>
      </c>
    </row>
    <row r="73" spans="1:10" x14ac:dyDescent="0.3">
      <c r="A73" s="9">
        <v>1917</v>
      </c>
      <c r="B73" s="9">
        <v>-0.66800000000000004</v>
      </c>
      <c r="C73" s="9">
        <f t="shared" si="4"/>
        <v>-0.37060000000000015</v>
      </c>
      <c r="G73" s="2">
        <f>CO2low!L173</f>
        <v>282.79243384820057</v>
      </c>
      <c r="H73" s="2">
        <f t="shared" si="5"/>
        <v>0.14949013640748537</v>
      </c>
      <c r="I73" s="2">
        <f t="shared" si="7"/>
        <v>2.1432953501847433E-2</v>
      </c>
      <c r="J73" s="2">
        <f t="shared" si="6"/>
        <v>2.1973673684727393E-3</v>
      </c>
    </row>
    <row r="74" spans="1:10" x14ac:dyDescent="0.3">
      <c r="A74" s="9">
        <v>1918</v>
      </c>
      <c r="B74" s="9">
        <v>-0.46400000000000002</v>
      </c>
      <c r="C74" s="9">
        <f t="shared" si="4"/>
        <v>-0.16660000000000014</v>
      </c>
      <c r="G74" s="2">
        <f>CO2low!L174</f>
        <v>283.08582201038428</v>
      </c>
      <c r="H74" s="2">
        <f t="shared" si="5"/>
        <v>0.15503771414907191</v>
      </c>
      <c r="I74" s="2">
        <f t="shared" si="7"/>
        <v>2.2347733739055322E-2</v>
      </c>
      <c r="J74" s="2">
        <f t="shared" si="6"/>
        <v>2.3066254977103075E-3</v>
      </c>
    </row>
    <row r="75" spans="1:10" x14ac:dyDescent="0.3">
      <c r="A75" s="9">
        <v>1919</v>
      </c>
      <c r="B75" s="9">
        <v>-0.26700000000000002</v>
      </c>
      <c r="C75" s="9">
        <f t="shared" si="4"/>
        <v>3.0399999999999872E-2</v>
      </c>
      <c r="G75" s="2">
        <f>CO2low!L175</f>
        <v>283.36473673587744</v>
      </c>
      <c r="H75" s="2">
        <f t="shared" si="5"/>
        <v>0.16030629012253247</v>
      </c>
      <c r="I75" s="2">
        <f t="shared" si="7"/>
        <v>2.3287707189163065E-2</v>
      </c>
      <c r="J75" s="2">
        <f t="shared" si="6"/>
        <v>2.4204589925211472E-3</v>
      </c>
    </row>
    <row r="76" spans="1:10" x14ac:dyDescent="0.3">
      <c r="A76" s="9">
        <v>1920</v>
      </c>
      <c r="B76" s="9">
        <v>-0.307</v>
      </c>
      <c r="C76" s="9">
        <f t="shared" si="4"/>
        <v>-9.6000000000001084E-3</v>
      </c>
      <c r="G76" s="2">
        <f>CO2low!L176</f>
        <v>283.57834066581739</v>
      </c>
      <c r="H76" s="2">
        <f t="shared" si="5"/>
        <v>0.16433766866758526</v>
      </c>
      <c r="I76" s="2">
        <f t="shared" si="7"/>
        <v>2.4239265511434953E-2</v>
      </c>
      <c r="J76" s="2">
        <f t="shared" si="6"/>
        <v>2.5389849622780734E-3</v>
      </c>
    </row>
    <row r="77" spans="1:10" x14ac:dyDescent="0.3">
      <c r="A77" s="9">
        <v>1921</v>
      </c>
      <c r="B77" s="9">
        <v>-0.16</v>
      </c>
      <c r="C77" s="9">
        <f t="shared" si="4"/>
        <v>0.13739999999999988</v>
      </c>
      <c r="G77" s="2">
        <f>CO2low!L177</f>
        <v>283.85075497057267</v>
      </c>
      <c r="H77" s="2">
        <f t="shared" si="5"/>
        <v>0.16947458058704029</v>
      </c>
      <c r="I77" s="2">
        <f t="shared" si="7"/>
        <v>2.5213509114849243E-2</v>
      </c>
      <c r="J77" s="2">
        <f t="shared" si="6"/>
        <v>2.6622425557972845E-3</v>
      </c>
    </row>
    <row r="78" spans="1:10" x14ac:dyDescent="0.3">
      <c r="A78" s="9">
        <v>1922</v>
      </c>
      <c r="B78" s="9">
        <v>-0.26500000000000001</v>
      </c>
      <c r="C78" s="9">
        <f t="shared" si="4"/>
        <v>3.2399999999999873E-2</v>
      </c>
      <c r="G78" s="2">
        <f>CO2low!L178</f>
        <v>284.05807303274543</v>
      </c>
      <c r="H78" s="2">
        <f t="shared" si="5"/>
        <v>0.17338067123822554</v>
      </c>
      <c r="I78" s="2">
        <f t="shared" si="7"/>
        <v>2.6196979548868776E-2</v>
      </c>
      <c r="J78" s="2">
        <f t="shared" si="6"/>
        <v>2.7903337498526998E-3</v>
      </c>
    </row>
    <row r="79" spans="1:10" x14ac:dyDescent="0.3">
      <c r="A79" s="9">
        <v>1923</v>
      </c>
      <c r="B79" s="9">
        <v>-0.28799999999999998</v>
      </c>
      <c r="C79" s="9">
        <f t="shared" si="4"/>
        <v>9.3999999999999084E-3</v>
      </c>
      <c r="G79" s="2">
        <f>CO2low!L179</f>
        <v>284.28467057452542</v>
      </c>
      <c r="H79" s="2">
        <f t="shared" si="5"/>
        <v>0.17764674809552605</v>
      </c>
      <c r="I79" s="2">
        <f t="shared" si="7"/>
        <v>2.7193135857876458E-2</v>
      </c>
      <c r="J79" s="2">
        <f t="shared" si="6"/>
        <v>2.9232834979911111E-3</v>
      </c>
    </row>
    <row r="80" spans="1:10" x14ac:dyDescent="0.3">
      <c r="A80" s="9">
        <v>1924</v>
      </c>
      <c r="B80" s="9">
        <v>-0.37</v>
      </c>
      <c r="C80" s="9">
        <f t="shared" si="4"/>
        <v>-7.2600000000000109E-2</v>
      </c>
      <c r="G80" s="2">
        <f>CO2low!L180</f>
        <v>284.56774992684393</v>
      </c>
      <c r="H80" s="2">
        <f t="shared" si="5"/>
        <v>0.18297141440733752</v>
      </c>
      <c r="I80" s="2">
        <f t="shared" si="7"/>
        <v>2.8212557259048841E-2</v>
      </c>
      <c r="J80" s="2">
        <f t="shared" si="6"/>
        <v>3.0611362593952599E-3</v>
      </c>
    </row>
    <row r="81" spans="1:10" x14ac:dyDescent="0.3">
      <c r="A81" s="9">
        <v>1925</v>
      </c>
      <c r="B81" s="9">
        <v>-0.28000000000000003</v>
      </c>
      <c r="C81" s="9">
        <f t="shared" si="4"/>
        <v>1.739999999999986E-2</v>
      </c>
      <c r="G81" s="2">
        <f>CO2low!L181</f>
        <v>284.84188260624722</v>
      </c>
      <c r="H81" s="2">
        <f t="shared" si="5"/>
        <v>0.18812274963007458</v>
      </c>
      <c r="I81" s="2">
        <f t="shared" si="7"/>
        <v>2.9252717802695196E-2</v>
      </c>
      <c r="J81" s="2">
        <f t="shared" si="6"/>
        <v>3.2039963306732923E-3</v>
      </c>
    </row>
    <row r="82" spans="1:10" x14ac:dyDescent="0.3">
      <c r="A82" s="9">
        <v>1926</v>
      </c>
      <c r="B82" s="9">
        <v>-6.7000000000000004E-2</v>
      </c>
      <c r="C82" s="9">
        <f t="shared" si="4"/>
        <v>0.23039999999999988</v>
      </c>
      <c r="G82" s="2">
        <f>CO2low!L182</f>
        <v>285.11715389581775</v>
      </c>
      <c r="H82" s="2">
        <f t="shared" si="5"/>
        <v>0.19329049474644777</v>
      </c>
      <c r="I82" s="2">
        <f t="shared" si="7"/>
        <v>3.0313140391027033E-2</v>
      </c>
      <c r="J82" s="2">
        <f t="shared" si="6"/>
        <v>3.3519530686343768E-3</v>
      </c>
    </row>
    <row r="83" spans="1:10" x14ac:dyDescent="0.3">
      <c r="A83" s="9">
        <v>1927</v>
      </c>
      <c r="B83" s="9">
        <v>-0.23899999999999999</v>
      </c>
      <c r="C83" s="9">
        <f t="shared" si="4"/>
        <v>5.8399999999999896E-2</v>
      </c>
      <c r="G83" s="2">
        <f>CO2low!L183</f>
        <v>285.39193708333994</v>
      </c>
      <c r="H83" s="2">
        <f t="shared" si="5"/>
        <v>0.1984441029541594</v>
      </c>
      <c r="I83" s="2">
        <f t="shared" si="7"/>
        <v>3.1393048006888503E-2</v>
      </c>
      <c r="J83" s="2">
        <f t="shared" si="6"/>
        <v>3.505092612625567E-3</v>
      </c>
    </row>
    <row r="84" spans="1:10" x14ac:dyDescent="0.3">
      <c r="A84" s="9">
        <v>1928</v>
      </c>
      <c r="B84" s="9">
        <v>-0.161</v>
      </c>
      <c r="C84" s="9">
        <f t="shared" si="4"/>
        <v>0.13639999999999988</v>
      </c>
      <c r="G84" s="2">
        <f>CO2low!L184</f>
        <v>285.69983132344504</v>
      </c>
      <c r="H84" s="2">
        <f t="shared" si="5"/>
        <v>0.20421282327297943</v>
      </c>
      <c r="I84" s="2">
        <f t="shared" si="7"/>
        <v>3.2498205796635114E-2</v>
      </c>
      <c r="J84" s="2">
        <f t="shared" si="6"/>
        <v>3.6634961992649804E-3</v>
      </c>
    </row>
    <row r="85" spans="1:10" x14ac:dyDescent="0.3">
      <c r="A85" s="9">
        <v>1929</v>
      </c>
      <c r="B85" s="9">
        <v>-0.42699999999999999</v>
      </c>
      <c r="C85" s="9">
        <f t="shared" si="4"/>
        <v>-0.1296000000000001</v>
      </c>
      <c r="G85" s="2">
        <f>CO2low!L185</f>
        <v>286.00338371617079</v>
      </c>
      <c r="H85" s="2">
        <f t="shared" si="5"/>
        <v>0.20989411178412948</v>
      </c>
      <c r="I85" s="2">
        <f t="shared" si="7"/>
        <v>3.3626914497883298E-2</v>
      </c>
      <c r="J85" s="2">
        <f t="shared" si="6"/>
        <v>3.8272773497780429E-3</v>
      </c>
    </row>
    <row r="86" spans="1:10" x14ac:dyDescent="0.3">
      <c r="A86" s="9">
        <v>1930</v>
      </c>
      <c r="B86" s="9">
        <v>-0.14099999999999999</v>
      </c>
      <c r="C86" s="9">
        <f t="shared" si="4"/>
        <v>0.1563999999999999</v>
      </c>
      <c r="G86" s="2">
        <f>CO2low!L186</f>
        <v>286.3395491918323</v>
      </c>
      <c r="H86" s="2">
        <f t="shared" si="5"/>
        <v>0.21617875477767559</v>
      </c>
      <c r="I86" s="2">
        <f t="shared" si="7"/>
        <v>3.478468485067622E-2</v>
      </c>
      <c r="J86" s="2">
        <f t="shared" si="6"/>
        <v>3.9965392887792803E-3</v>
      </c>
    </row>
    <row r="87" spans="1:10" x14ac:dyDescent="0.3">
      <c r="A87" s="9">
        <v>1931</v>
      </c>
      <c r="B87" s="9">
        <v>-0.13500000000000001</v>
      </c>
      <c r="C87" s="9">
        <f t="shared" si="4"/>
        <v>0.16239999999999988</v>
      </c>
      <c r="G87" s="2">
        <f>CO2low!L187</f>
        <v>286.62599031076252</v>
      </c>
      <c r="H87" s="2">
        <f t="shared" si="5"/>
        <v>0.22152797740378574</v>
      </c>
      <c r="I87" s="2">
        <f t="shared" si="7"/>
        <v>3.5960912530172556E-2</v>
      </c>
      <c r="J87" s="2">
        <f t="shared" si="6"/>
        <v>4.1714159555708546E-3</v>
      </c>
    </row>
    <row r="88" spans="1:10" x14ac:dyDescent="0.3">
      <c r="A88" s="9">
        <v>1932</v>
      </c>
      <c r="B88" s="9">
        <v>-0.08</v>
      </c>
      <c r="C88" s="9">
        <f t="shared" si="4"/>
        <v>0.21739999999999987</v>
      </c>
      <c r="G88" s="2">
        <f>CO2low!L188</f>
        <v>286.85640469937374</v>
      </c>
      <c r="H88" s="2">
        <f t="shared" si="5"/>
        <v>0.22582703542588944</v>
      </c>
      <c r="I88" s="2">
        <f t="shared" si="7"/>
        <v>3.7144155748928424E-2</v>
      </c>
      <c r="J88" s="2">
        <f t="shared" si="6"/>
        <v>4.3519802961145921E-3</v>
      </c>
    </row>
    <row r="89" spans="1:10" x14ac:dyDescent="0.3">
      <c r="A89" s="9">
        <v>1933</v>
      </c>
      <c r="B89" s="9">
        <v>-0.28100000000000003</v>
      </c>
      <c r="C89" s="9">
        <f t="shared" si="4"/>
        <v>1.6399999999999859E-2</v>
      </c>
      <c r="G89" s="2">
        <f>CO2low!L189</f>
        <v>287.04325876279489</v>
      </c>
      <c r="H89" s="2">
        <f t="shared" si="5"/>
        <v>0.22931081260253522</v>
      </c>
      <c r="I89" s="2">
        <f t="shared" si="7"/>
        <v>3.8325782839828779E-2</v>
      </c>
      <c r="J89" s="2">
        <f t="shared" si="6"/>
        <v>4.5382398526865745E-3</v>
      </c>
    </row>
    <row r="90" spans="1:10" x14ac:dyDescent="0.3">
      <c r="A90" s="9">
        <v>1934</v>
      </c>
      <c r="B90" s="9">
        <v>-7.0000000000000007E-2</v>
      </c>
      <c r="C90" s="9">
        <f t="shared" si="4"/>
        <v>0.22739999999999988</v>
      </c>
      <c r="G90" s="2">
        <f>CO2low!L190</f>
        <v>287.25352066893055</v>
      </c>
      <c r="H90" s="2">
        <f t="shared" si="5"/>
        <v>0.23322830365725103</v>
      </c>
      <c r="I90" s="2">
        <f t="shared" si="7"/>
        <v>3.9510380260093486E-2</v>
      </c>
      <c r="J90" s="2">
        <f t="shared" si="6"/>
        <v>4.7301530968535425E-3</v>
      </c>
    </row>
    <row r="91" spans="1:10" x14ac:dyDescent="0.3">
      <c r="A91" s="9">
        <v>1935</v>
      </c>
      <c r="B91" s="9">
        <v>-0.16800000000000001</v>
      </c>
      <c r="C91" s="9">
        <f t="shared" si="4"/>
        <v>0.12939999999999988</v>
      </c>
      <c r="G91" s="2">
        <f>CO2low!L191</f>
        <v>287.50068678885862</v>
      </c>
      <c r="H91" s="2">
        <f t="shared" si="5"/>
        <v>0.23782970998354333</v>
      </c>
      <c r="I91" s="2">
        <f t="shared" si="7"/>
        <v>4.0704973745737075E-2</v>
      </c>
      <c r="J91" s="2">
        <f t="shared" si="6"/>
        <v>4.9277047871407456E-3</v>
      </c>
    </row>
    <row r="92" spans="1:10" x14ac:dyDescent="0.3">
      <c r="A92" s="9">
        <v>1936</v>
      </c>
      <c r="B92" s="9">
        <v>-0.115</v>
      </c>
      <c r="C92" s="9">
        <f t="shared" si="4"/>
        <v>0.1823999999999999</v>
      </c>
      <c r="G92" s="2">
        <f>CO2low!L192</f>
        <v>287.76998612133667</v>
      </c>
      <c r="H92" s="2">
        <f t="shared" si="5"/>
        <v>0.24283866177561847</v>
      </c>
      <c r="I92" s="2">
        <f t="shared" si="7"/>
        <v>4.191349538980358E-2</v>
      </c>
      <c r="J92" s="2">
        <f t="shared" si="6"/>
        <v>5.1309196748255724E-3</v>
      </c>
    </row>
    <row r="93" spans="1:10" x14ac:dyDescent="0.3">
      <c r="A93" s="9">
        <v>1937</v>
      </c>
      <c r="B93" s="9">
        <v>-7.1999999999999995E-2</v>
      </c>
      <c r="C93" s="9">
        <f t="shared" si="4"/>
        <v>0.22539999999999988</v>
      </c>
      <c r="G93" s="2">
        <f>CO2low!L193</f>
        <v>288.08334642406845</v>
      </c>
      <c r="H93" s="2">
        <f t="shared" si="5"/>
        <v>0.24866124780697024</v>
      </c>
      <c r="I93" s="2">
        <f t="shared" si="7"/>
        <v>4.3143952855006822E-2</v>
      </c>
      <c r="J93" s="2">
        <f t="shared" si="6"/>
        <v>5.3398447048866472E-3</v>
      </c>
    </row>
    <row r="94" spans="1:10" x14ac:dyDescent="0.3">
      <c r="A94" s="9">
        <v>1938</v>
      </c>
      <c r="B94" s="9">
        <v>0.10199999999999999</v>
      </c>
      <c r="C94" s="9">
        <f t="shared" si="4"/>
        <v>0.39939999999999987</v>
      </c>
      <c r="G94" s="2">
        <f>CO2low!L194</f>
        <v>288.42735816366667</v>
      </c>
      <c r="H94" s="2">
        <f t="shared" si="5"/>
        <v>0.25504608337254531</v>
      </c>
      <c r="I94" s="2">
        <f t="shared" si="7"/>
        <v>4.4401486957920559E-2</v>
      </c>
      <c r="J94" s="2">
        <f t="shared" si="6"/>
        <v>5.5545720391793297E-3</v>
      </c>
    </row>
    <row r="95" spans="1:10" x14ac:dyDescent="0.3">
      <c r="A95" s="9">
        <v>1939</v>
      </c>
      <c r="B95" s="9">
        <v>-5.2999999999999999E-2</v>
      </c>
      <c r="C95" s="9">
        <f t="shared" si="4"/>
        <v>0.2443999999999999</v>
      </c>
      <c r="G95" s="2">
        <f>CO2low!L195</f>
        <v>288.73254627004951</v>
      </c>
      <c r="H95" s="2">
        <f t="shared" si="5"/>
        <v>0.26070398340607281</v>
      </c>
      <c r="I95" s="2">
        <f t="shared" si="7"/>
        <v>4.5677720082052189E-2</v>
      </c>
      <c r="J95" s="2">
        <f t="shared" si="6"/>
        <v>5.7752225159177798E-3</v>
      </c>
    </row>
    <row r="96" spans="1:10" x14ac:dyDescent="0.3">
      <c r="A96" s="9">
        <v>1940</v>
      </c>
      <c r="B96" s="9">
        <v>-3.6999999999999998E-2</v>
      </c>
      <c r="C96" s="9">
        <f t="shared" si="4"/>
        <v>0.26039999999999991</v>
      </c>
      <c r="G96" s="2">
        <f>CO2low!L196</f>
        <v>289.05708165529205</v>
      </c>
      <c r="H96" s="2">
        <f t="shared" si="5"/>
        <v>0.26671400646541016</v>
      </c>
      <c r="I96" s="2">
        <f t="shared" si="7"/>
        <v>4.6975725496173341E-2</v>
      </c>
      <c r="J96" s="2">
        <f t="shared" si="6"/>
        <v>6.0018687020934229E-3</v>
      </c>
    </row>
    <row r="97" spans="1:10" x14ac:dyDescent="0.3">
      <c r="A97" s="9">
        <v>1941</v>
      </c>
      <c r="B97" s="9">
        <v>-1.7999999999999999E-2</v>
      </c>
      <c r="C97" s="9">
        <f t="shared" si="4"/>
        <v>0.27939999999999987</v>
      </c>
      <c r="G97" s="2">
        <f>CO2low!L197</f>
        <v>289.42674120904542</v>
      </c>
      <c r="H97" s="2">
        <f t="shared" si="5"/>
        <v>0.27355146260022906</v>
      </c>
      <c r="I97" s="2">
        <f t="shared" si="7"/>
        <v>4.8303397505044435E-2</v>
      </c>
      <c r="J97" s="2">
        <f t="shared" si="6"/>
        <v>6.2346002086837967E-3</v>
      </c>
    </row>
    <row r="98" spans="1:10" x14ac:dyDescent="0.3">
      <c r="A98" s="9">
        <v>1942</v>
      </c>
      <c r="B98" s="9">
        <v>-3.2000000000000001E-2</v>
      </c>
      <c r="C98" s="9">
        <f t="shared" si="4"/>
        <v>0.26539999999999986</v>
      </c>
      <c r="G98" s="2">
        <f>CO2low!L198</f>
        <v>289.80544566670903</v>
      </c>
      <c r="H98" s="2">
        <f t="shared" si="5"/>
        <v>0.28054716892696563</v>
      </c>
      <c r="I98" s="2">
        <f t="shared" si="7"/>
        <v>4.9661441301858934E-2</v>
      </c>
      <c r="J98" s="2">
        <f t="shared" si="6"/>
        <v>6.4735509773271253E-3</v>
      </c>
    </row>
    <row r="99" spans="1:10" x14ac:dyDescent="0.3">
      <c r="A99" s="9">
        <v>1943</v>
      </c>
      <c r="B99" s="9">
        <v>-6.8000000000000005E-2</v>
      </c>
      <c r="C99" s="9">
        <f t="shared" si="4"/>
        <v>0.22939999999999988</v>
      </c>
      <c r="G99" s="2">
        <f>CO2low!L199</f>
        <v>290.18082678020602</v>
      </c>
      <c r="H99" s="2">
        <f t="shared" si="5"/>
        <v>0.28747246813847915</v>
      </c>
      <c r="I99" s="2">
        <f t="shared" si="7"/>
        <v>5.1048172054373495E-2</v>
      </c>
      <c r="J99" s="2">
        <f t="shared" si="6"/>
        <v>6.7188581943704662E-3</v>
      </c>
    </row>
    <row r="100" spans="1:10" x14ac:dyDescent="0.3">
      <c r="A100" s="9">
        <v>1944</v>
      </c>
      <c r="B100" s="9">
        <v>7.3999999999999996E-2</v>
      </c>
      <c r="C100" s="9">
        <f t="shared" si="4"/>
        <v>0.3713999999999999</v>
      </c>
      <c r="G100" s="2">
        <f>CO2low!L200</f>
        <v>290.5730107039663</v>
      </c>
      <c r="H100" s="2">
        <f t="shared" si="5"/>
        <v>0.29469819503217703</v>
      </c>
      <c r="I100" s="2">
        <f t="shared" si="7"/>
        <v>5.2465801519480326E-2</v>
      </c>
      <c r="J100" s="2">
        <f t="shared" si="6"/>
        <v>6.9706486970952837E-3</v>
      </c>
    </row>
    <row r="101" spans="1:10" x14ac:dyDescent="0.3">
      <c r="A101" s="9">
        <v>1945</v>
      </c>
      <c r="B101" s="9">
        <v>-0.109</v>
      </c>
      <c r="C101" s="9">
        <f t="shared" si="4"/>
        <v>0.1883999999999999</v>
      </c>
      <c r="G101" s="2">
        <f>CO2low!L201</f>
        <v>290.9546790874428</v>
      </c>
      <c r="H101" s="2">
        <f t="shared" si="5"/>
        <v>0.30172082243457093</v>
      </c>
      <c r="I101" s="2">
        <f t="shared" si="7"/>
        <v>5.3911255399959335E-2</v>
      </c>
      <c r="J101" s="2">
        <f t="shared" si="6"/>
        <v>7.2290611651264309E-3</v>
      </c>
    </row>
    <row r="102" spans="1:10" x14ac:dyDescent="0.3">
      <c r="A102" s="9">
        <v>1946</v>
      </c>
      <c r="B102" s="9">
        <v>-7.9000000000000001E-2</v>
      </c>
      <c r="C102" s="9">
        <f t="shared" si="4"/>
        <v>0.21839999999999987</v>
      </c>
      <c r="G102" s="2">
        <f>CO2low!L202</f>
        <v>291.2260251318898</v>
      </c>
      <c r="H102" s="2">
        <f t="shared" si="5"/>
        <v>0.30670793874533481</v>
      </c>
      <c r="I102" s="2">
        <f t="shared" si="7"/>
        <v>5.5362587108192571E-2</v>
      </c>
      <c r="J102" s="2">
        <f t="shared" si="6"/>
        <v>7.4942160283802822E-3</v>
      </c>
    </row>
    <row r="103" spans="1:10" x14ac:dyDescent="0.3">
      <c r="A103" s="9">
        <v>1947</v>
      </c>
      <c r="B103" s="9">
        <v>-3.4000000000000002E-2</v>
      </c>
      <c r="C103" s="9">
        <f t="shared" si="4"/>
        <v>0.26339999999999986</v>
      </c>
      <c r="G103" s="2">
        <f>CO2low!L203</f>
        <v>291.53503995286815</v>
      </c>
      <c r="H103" s="2">
        <f t="shared" si="5"/>
        <v>0.3123817201498732</v>
      </c>
      <c r="I103" s="2">
        <f t="shared" si="7"/>
        <v>5.6826763000091977E-2</v>
      </c>
      <c r="J103" s="2">
        <f t="shared" si="6"/>
        <v>7.7661083761136158E-3</v>
      </c>
    </row>
    <row r="104" spans="1:10" x14ac:dyDescent="0.3">
      <c r="A104" s="9">
        <v>1948</v>
      </c>
      <c r="B104" s="9">
        <v>-6.2E-2</v>
      </c>
      <c r="C104" s="9">
        <f t="shared" si="4"/>
        <v>0.23539999999999989</v>
      </c>
      <c r="G104" s="2">
        <f>CO2low!L204</f>
        <v>291.9139452257117</v>
      </c>
      <c r="H104" s="2">
        <f t="shared" si="5"/>
        <v>0.31933054874051797</v>
      </c>
      <c r="I104" s="2">
        <f t="shared" si="7"/>
        <v>5.8316612367823768E-2</v>
      </c>
      <c r="J104" s="2">
        <f t="shared" si="6"/>
        <v>8.0447728943778135E-3</v>
      </c>
    </row>
    <row r="105" spans="1:10" x14ac:dyDescent="0.3">
      <c r="A105" s="9">
        <v>1949</v>
      </c>
      <c r="B105" s="9">
        <v>-0.14499999999999999</v>
      </c>
      <c r="C105" s="9">
        <f t="shared" si="4"/>
        <v>0.1523999999999999</v>
      </c>
      <c r="G105" s="2">
        <f>CO2low!L205</f>
        <v>292.32218703515588</v>
      </c>
      <c r="H105" s="2">
        <f t="shared" si="5"/>
        <v>0.32680729971635664</v>
      </c>
      <c r="I105" s="2">
        <f t="shared" si="7"/>
        <v>5.9836805138712264E-2</v>
      </c>
      <c r="J105" s="2">
        <f t="shared" si="6"/>
        <v>8.3303169425869867E-3</v>
      </c>
    </row>
    <row r="106" spans="1:10" x14ac:dyDescent="0.3">
      <c r="A106" s="9">
        <v>1950</v>
      </c>
      <c r="B106" s="9">
        <v>-0.30499999999999999</v>
      </c>
      <c r="C106" s="9">
        <f t="shared" si="4"/>
        <v>-7.6000000000001067E-3</v>
      </c>
      <c r="G106" s="2">
        <f>CO2low!L206</f>
        <v>292.69913708981255</v>
      </c>
      <c r="H106" s="2">
        <f t="shared" si="5"/>
        <v>0.3337016913849582</v>
      </c>
      <c r="I106" s="2">
        <f t="shared" si="7"/>
        <v>6.1380361001548187E-2</v>
      </c>
      <c r="J106" s="2">
        <f t="shared" si="6"/>
        <v>8.6228737955409782E-3</v>
      </c>
    </row>
    <row r="107" spans="1:10" x14ac:dyDescent="0.3">
      <c r="A107" s="9">
        <v>1951</v>
      </c>
      <c r="B107" s="9">
        <v>-0.13</v>
      </c>
      <c r="C107" s="9">
        <f t="shared" si="4"/>
        <v>0.16739999999999988</v>
      </c>
      <c r="G107" s="2">
        <f>CO2low!L207</f>
        <v>293.17002172932069</v>
      </c>
      <c r="H107" s="2">
        <f t="shared" si="5"/>
        <v>0.34230167766488251</v>
      </c>
      <c r="I107" s="2">
        <f t="shared" si="7"/>
        <v>6.2964222704633976E-2</v>
      </c>
      <c r="J107" s="2">
        <f t="shared" si="6"/>
        <v>8.9225363228710997E-3</v>
      </c>
    </row>
    <row r="108" spans="1:10" x14ac:dyDescent="0.3">
      <c r="A108" s="9">
        <v>1952</v>
      </c>
      <c r="B108" s="9">
        <v>-4.8000000000000001E-2</v>
      </c>
      <c r="C108" s="9">
        <f t="shared" si="4"/>
        <v>0.2493999999999999</v>
      </c>
      <c r="G108" s="2">
        <f>CO2low!L208</f>
        <v>293.69478442929693</v>
      </c>
      <c r="H108" s="2">
        <f t="shared" si="5"/>
        <v>0.35186940489493213</v>
      </c>
      <c r="I108" s="2">
        <f t="shared" si="7"/>
        <v>6.4597134402108555E-2</v>
      </c>
      <c r="J108" s="2">
        <f t="shared" si="6"/>
        <v>9.2294931015195134E-3</v>
      </c>
    </row>
    <row r="109" spans="1:10" x14ac:dyDescent="0.3">
      <c r="A109" s="9">
        <v>1953</v>
      </c>
      <c r="B109" s="9">
        <v>4.5999999999999999E-2</v>
      </c>
      <c r="C109" s="9">
        <f t="shared" si="4"/>
        <v>0.34339999999999987</v>
      </c>
      <c r="G109" s="2">
        <f>CO2low!L209</f>
        <v>294.22045251891308</v>
      </c>
      <c r="H109" s="2">
        <f t="shared" si="5"/>
        <v>0.3614365154310934</v>
      </c>
      <c r="I109" s="2">
        <f t="shared" si="7"/>
        <v>6.6277525870838891E-2</v>
      </c>
      <c r="J109" s="2">
        <f t="shared" si="6"/>
        <v>9.5439813041068595E-3</v>
      </c>
    </row>
    <row r="110" spans="1:10" x14ac:dyDescent="0.3">
      <c r="A110" s="9">
        <v>1954</v>
      </c>
      <c r="B110" s="9">
        <v>-0.185</v>
      </c>
      <c r="C110" s="9">
        <f t="shared" si="4"/>
        <v>0.11239999999999989</v>
      </c>
      <c r="G110" s="2">
        <f>CO2low!L210</f>
        <v>294.75702892844942</v>
      </c>
      <c r="H110" s="2">
        <f t="shared" si="5"/>
        <v>0.37118454375355259</v>
      </c>
      <c r="I110" s="2">
        <f t="shared" si="7"/>
        <v>6.800576022165615E-2</v>
      </c>
      <c r="J110" s="2">
        <f t="shared" si="6"/>
        <v>9.8662278372458976E-3</v>
      </c>
    </row>
    <row r="111" spans="1:10" x14ac:dyDescent="0.3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CO2low!L211</f>
        <v>295.29463880968268</v>
      </c>
      <c r="H111" s="2">
        <f t="shared" si="5"/>
        <v>0.38093356682306151</v>
      </c>
      <c r="I111" s="2">
        <f t="shared" si="7"/>
        <v>6.978032715343882E-2</v>
      </c>
      <c r="J111" s="2">
        <f t="shared" si="6"/>
        <v>1.0196460381189348E-2</v>
      </c>
    </row>
    <row r="112" spans="1:10" x14ac:dyDescent="0.3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CO2low!L212</f>
        <v>295.90641118542766</v>
      </c>
      <c r="H112" s="2">
        <f t="shared" si="5"/>
        <v>0.39200588605694109</v>
      </c>
      <c r="I112" s="2">
        <f t="shared" si="7"/>
        <v>7.1613460345464952E-2</v>
      </c>
      <c r="J112" s="2">
        <f t="shared" si="6"/>
        <v>1.0534896744455725E-2</v>
      </c>
    </row>
    <row r="113" spans="1:10" x14ac:dyDescent="0.3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CO2low!L213</f>
        <v>296.56798333456965</v>
      </c>
      <c r="H113" s="2">
        <f t="shared" si="5"/>
        <v>0.40395378625883893</v>
      </c>
      <c r="I113" s="2">
        <f t="shared" si="7"/>
        <v>7.3512355506790195E-2</v>
      </c>
      <c r="J113" s="2">
        <f t="shared" si="6"/>
        <v>1.0881822985709458E-2</v>
      </c>
    </row>
    <row r="114" spans="1:10" x14ac:dyDescent="0.3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CO2low!L214</f>
        <v>297.25860425044135</v>
      </c>
      <c r="H114" s="2">
        <f t="shared" si="5"/>
        <v>0.41639790258168025</v>
      </c>
      <c r="I114" s="2">
        <f t="shared" si="7"/>
        <v>7.5480044803119262E-2</v>
      </c>
      <c r="J114" s="2">
        <f t="shared" si="6"/>
        <v>1.1237564410429196E-2</v>
      </c>
    </row>
    <row r="115" spans="1:10" x14ac:dyDescent="0.3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CO2low!L215</f>
        <v>297.96269024586809</v>
      </c>
      <c r="H115" s="2">
        <f t="shared" si="5"/>
        <v>0.4290549155860453</v>
      </c>
      <c r="I115" s="2">
        <f t="shared" si="7"/>
        <v>7.7516529014604305E-2</v>
      </c>
      <c r="J115" s="2">
        <f t="shared" si="6"/>
        <v>1.1602461699059676E-2</v>
      </c>
    </row>
    <row r="116" spans="1:10" x14ac:dyDescent="0.3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CO2low!L216</f>
        <v>298.71097489646547</v>
      </c>
      <c r="H116" s="2">
        <f t="shared" si="5"/>
        <v>0.44247372460449386</v>
      </c>
      <c r="I116" s="2">
        <f t="shared" si="7"/>
        <v>7.9627495287057787E-2</v>
      </c>
      <c r="J116" s="2">
        <f t="shared" si="6"/>
        <v>1.197685360141197E-2</v>
      </c>
    </row>
    <row r="117" spans="1:10" x14ac:dyDescent="0.3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CO2low!L217</f>
        <v>299.49783757631923</v>
      </c>
      <c r="H117" s="2">
        <f t="shared" si="5"/>
        <v>0.4565481336646986</v>
      </c>
      <c r="I117" s="2">
        <f t="shared" si="7"/>
        <v>8.1817346040148037E-2</v>
      </c>
      <c r="J117" s="2">
        <f t="shared" si="6"/>
        <v>1.2361109246186438E-2</v>
      </c>
    </row>
    <row r="118" spans="1:10" x14ac:dyDescent="0.3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CO2low!L218</f>
        <v>300.27359972053625</v>
      </c>
      <c r="H118" s="2">
        <f t="shared" si="5"/>
        <v>0.47038783835191411</v>
      </c>
      <c r="I118" s="2">
        <f t="shared" si="7"/>
        <v>8.4081122083830492E-2</v>
      </c>
      <c r="J118" s="2">
        <f t="shared" si="6"/>
        <v>1.2755620671176139E-2</v>
      </c>
    </row>
    <row r="119" spans="1:10" x14ac:dyDescent="0.3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CO2low!L219</f>
        <v>301.08498582896891</v>
      </c>
      <c r="H119" s="2">
        <f t="shared" si="5"/>
        <v>0.48482487614808284</v>
      </c>
      <c r="I119" s="2">
        <f t="shared" si="7"/>
        <v>8.6422646460770872E-2</v>
      </c>
      <c r="J119" s="2">
        <f t="shared" si="6"/>
        <v>1.3160749519200016E-2</v>
      </c>
    </row>
    <row r="120" spans="1:10" x14ac:dyDescent="0.3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CO2low!L220</f>
        <v>301.95004347737819</v>
      </c>
      <c r="H120" s="2">
        <f t="shared" si="5"/>
        <v>0.50017410585657951</v>
      </c>
      <c r="I120" s="2">
        <f t="shared" si="7"/>
        <v>8.8848879175619955E-2</v>
      </c>
      <c r="J120" s="2">
        <f t="shared" si="6"/>
        <v>1.3576877093828137E-2</v>
      </c>
    </row>
    <row r="121" spans="1:10" x14ac:dyDescent="0.3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CO2low!L221</f>
        <v>302.87377651516817</v>
      </c>
      <c r="H121" s="2">
        <f t="shared" si="5"/>
        <v>0.51651597412078054</v>
      </c>
      <c r="I121" s="2">
        <f t="shared" si="7"/>
        <v>9.1367386534689982E-2</v>
      </c>
      <c r="J121" s="2">
        <f t="shared" si="6"/>
        <v>1.4004422065652715E-2</v>
      </c>
    </row>
    <row r="122" spans="1:10" x14ac:dyDescent="0.3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CO2low!L222</f>
        <v>303.84155571014884</v>
      </c>
      <c r="H122" s="2">
        <f t="shared" si="5"/>
        <v>0.53358369207491796</v>
      </c>
      <c r="I122" s="2">
        <f t="shared" si="7"/>
        <v>9.3982725786648319E-2</v>
      </c>
      <c r="J122" s="2">
        <f t="shared" si="6"/>
        <v>1.4443843703836846E-2</v>
      </c>
    </row>
    <row r="123" spans="1:10" x14ac:dyDescent="0.3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CO2low!L223</f>
        <v>304.86339645633899</v>
      </c>
      <c r="H123" s="2">
        <f t="shared" si="5"/>
        <v>0.55154593505651406</v>
      </c>
      <c r="I123" s="2">
        <f t="shared" si="7"/>
        <v>9.6701053912180923E-2</v>
      </c>
      <c r="J123" s="2">
        <f t="shared" si="6"/>
        <v>1.4895624554067215E-2</v>
      </c>
    </row>
    <row r="124" spans="1:10" x14ac:dyDescent="0.3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CO2low!L224</f>
        <v>305.91306899560601</v>
      </c>
      <c r="H124" s="2">
        <f t="shared" si="5"/>
        <v>0.56993483486363039</v>
      </c>
      <c r="I124" s="2">
        <f t="shared" si="7"/>
        <v>9.9523483599755935E-2</v>
      </c>
      <c r="J124" s="2">
        <f t="shared" si="6"/>
        <v>1.5360279392821301E-2</v>
      </c>
    </row>
    <row r="125" spans="1:10" x14ac:dyDescent="0.3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CO2low!L225</f>
        <v>307.02283284658216</v>
      </c>
      <c r="H125" s="2">
        <f t="shared" si="5"/>
        <v>0.58930796367739735</v>
      </c>
      <c r="I125" s="2">
        <f t="shared" si="7"/>
        <v>0.10245686832532962</v>
      </c>
      <c r="J125" s="2">
        <f t="shared" si="6"/>
        <v>1.5838326392716689E-2</v>
      </c>
    </row>
    <row r="126" spans="1:10" x14ac:dyDescent="0.3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CO2low!L226</f>
        <v>308.21014746015669</v>
      </c>
      <c r="H126" s="2">
        <f t="shared" si="5"/>
        <v>0.60995751034300372</v>
      </c>
      <c r="I126" s="2">
        <f t="shared" si="7"/>
        <v>0.10551086498991112</v>
      </c>
      <c r="J126" s="2">
        <f t="shared" si="6"/>
        <v>1.633031971089393E-2</v>
      </c>
    </row>
    <row r="127" spans="1:10" x14ac:dyDescent="0.3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CO2low!L227</f>
        <v>309.50016780010583</v>
      </c>
      <c r="H127" s="2">
        <f t="shared" si="5"/>
        <v>0.63230332093335151</v>
      </c>
      <c r="I127" s="2">
        <f t="shared" si="7"/>
        <v>0.10869916362447934</v>
      </c>
      <c r="J127" s="2">
        <f t="shared" si="6"/>
        <v>1.6836865208078748E-2</v>
      </c>
    </row>
    <row r="128" spans="1:10" x14ac:dyDescent="0.3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CO2low!L228</f>
        <v>310.83388349146423</v>
      </c>
      <c r="H128" s="2">
        <f t="shared" si="5"/>
        <v>0.65530831293187208</v>
      </c>
      <c r="I128" s="2">
        <f t="shared" si="7"/>
        <v>0.11202426819814465</v>
      </c>
      <c r="J128" s="2">
        <f t="shared" si="6"/>
        <v>1.7358643063083903E-2</v>
      </c>
    </row>
    <row r="129" spans="1:10" x14ac:dyDescent="0.3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CO2low!L229</f>
        <v>312.2178328595374</v>
      </c>
      <c r="H129" s="2">
        <f t="shared" si="5"/>
        <v>0.67907565391512381</v>
      </c>
      <c r="I129" s="2">
        <f t="shared" si="7"/>
        <v>0.11548967342371079</v>
      </c>
      <c r="J129" s="2">
        <f t="shared" si="6"/>
        <v>1.7896343813851048E-2</v>
      </c>
    </row>
    <row r="130" spans="1:10" x14ac:dyDescent="0.3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CO2low!L230</f>
        <v>313.68503640675294</v>
      </c>
      <c r="H130" s="2">
        <f t="shared" si="5"/>
        <v>0.70415799093832032</v>
      </c>
      <c r="I130" s="2">
        <f t="shared" si="7"/>
        <v>0.11910448653952724</v>
      </c>
      <c r="J130" s="2">
        <f t="shared" si="6"/>
        <v>1.8450673926035051E-2</v>
      </c>
    </row>
    <row r="131" spans="1:10" x14ac:dyDescent="0.3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CO2low!L231</f>
        <v>315.12465207114838</v>
      </c>
      <c r="H131" s="2">
        <f t="shared" si="5"/>
        <v>0.72865493302505169</v>
      </c>
      <c r="I131" s="2">
        <f t="shared" si="7"/>
        <v>0.12285784100728005</v>
      </c>
      <c r="J131" s="2">
        <f t="shared" si="6"/>
        <v>1.9022387581679689E-2</v>
      </c>
    </row>
    <row r="132" spans="1:10" x14ac:dyDescent="0.3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CO2low!L232</f>
        <v>316.52467421250219</v>
      </c>
      <c r="H132" s="2">
        <f t="shared" si="5"/>
        <v>0.75237103754730339</v>
      </c>
      <c r="I132" s="2">
        <f t="shared" si="7"/>
        <v>0.12673721041578739</v>
      </c>
      <c r="J132" s="2">
        <f t="shared" si="6"/>
        <v>1.9612172957137099E-2</v>
      </c>
    </row>
    <row r="133" spans="1:10" x14ac:dyDescent="0.3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CO2low!L233</f>
        <v>318.02752121879541</v>
      </c>
      <c r="H133" s="2">
        <f t="shared" si="5"/>
        <v>0.77771251953881215</v>
      </c>
      <c r="I133" s="2">
        <f t="shared" si="7"/>
        <v>0.13075540301807312</v>
      </c>
      <c r="J133" s="2">
        <f t="shared" si="6"/>
        <v>2.0220643169902235E-2</v>
      </c>
    </row>
    <row r="134" spans="1:10" x14ac:dyDescent="0.3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CO2low!L234</f>
        <v>319.5780774360698</v>
      </c>
      <c r="H134" s="2">
        <f t="shared" si="5"/>
        <v>0.80373328263351618</v>
      </c>
      <c r="I134" s="2">
        <f t="shared" si="7"/>
        <v>0.13491501230554717</v>
      </c>
      <c r="J134" s="2">
        <f t="shared" si="6"/>
        <v>2.0848480605839846E-2</v>
      </c>
    </row>
    <row r="135" spans="1:10" x14ac:dyDescent="0.3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CO2low!L235</f>
        <v>321.12802027624508</v>
      </c>
      <c r="H135" s="2">
        <f t="shared" ref="H135:H198" si="9">H$3*LN(G135/G$3)</f>
        <v>0.82961788214101762</v>
      </c>
      <c r="I135" s="2">
        <f t="shared" si="7"/>
        <v>0.13921010730599623</v>
      </c>
      <c r="J135" s="2">
        <f t="shared" ref="J135:J198" si="10">J134+J$3*(I134-J134)</f>
        <v>2.1496378505894184E-2</v>
      </c>
    </row>
    <row r="136" spans="1:10" x14ac:dyDescent="0.3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CO2low!L236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0.14365312733592844</v>
      </c>
      <c r="J136" s="2">
        <f t="shared" si="10"/>
        <v>2.2164992485478763E-2</v>
      </c>
    </row>
    <row r="137" spans="1:10" x14ac:dyDescent="0.3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CO2low!L237</f>
        <v>324.38134318563186</v>
      </c>
      <c r="H137" s="2">
        <f t="shared" si="9"/>
        <v>0.88354560471989507</v>
      </c>
      <c r="I137" s="2">
        <f t="shared" si="11"/>
        <v>0.14822817914250608</v>
      </c>
      <c r="J137" s="2">
        <f t="shared" si="10"/>
        <v>2.2855045091429316E-2</v>
      </c>
    </row>
    <row r="138" spans="1:10" x14ac:dyDescent="0.3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CO2low!L238</f>
        <v>325.87632581499628</v>
      </c>
      <c r="H138" s="2">
        <f t="shared" si="9"/>
        <v>0.90814561034951224</v>
      </c>
      <c r="I138" s="2">
        <f t="shared" si="11"/>
        <v>0.1529121724886045</v>
      </c>
      <c r="J138" s="2">
        <f t="shared" si="10"/>
        <v>2.3567164492839434E-2</v>
      </c>
    </row>
    <row r="139" spans="1:10" x14ac:dyDescent="0.3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CO2low!L239</f>
        <v>327.3337538345445</v>
      </c>
      <c r="H139" s="2">
        <f t="shared" si="9"/>
        <v>0.93201925555544629</v>
      </c>
      <c r="I139" s="2">
        <f t="shared" si="11"/>
        <v>0.15769415584048749</v>
      </c>
      <c r="J139" s="2">
        <f t="shared" si="10"/>
        <v>2.4301844138255379E-2</v>
      </c>
    </row>
    <row r="140" spans="1:10" x14ac:dyDescent="0.3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CO2low!L240</f>
        <v>328.76510865971892</v>
      </c>
      <c r="H140" s="2">
        <f t="shared" si="9"/>
        <v>0.95536256828266342</v>
      </c>
      <c r="I140" s="2">
        <f t="shared" si="11"/>
        <v>0.16256557236579994</v>
      </c>
      <c r="J140" s="2">
        <f t="shared" si="10"/>
        <v>2.5059512468724059E-2</v>
      </c>
    </row>
    <row r="141" spans="1:10" x14ac:dyDescent="0.3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CO2low!L241</f>
        <v>330.26788783446779</v>
      </c>
      <c r="H141" s="2">
        <f t="shared" si="9"/>
        <v>0.97976159704940036</v>
      </c>
      <c r="I141" s="2">
        <f t="shared" si="11"/>
        <v>0.16753457420184145</v>
      </c>
      <c r="J141" s="2">
        <f t="shared" si="10"/>
        <v>2.5840546888939449E-2</v>
      </c>
    </row>
    <row r="142" spans="1:10" x14ac:dyDescent="0.3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CO2low!L242</f>
        <v>331.82311969899791</v>
      </c>
      <c r="H142" s="2">
        <f t="shared" si="9"/>
        <v>1.0048956214775397</v>
      </c>
      <c r="I142" s="2">
        <f t="shared" si="11"/>
        <v>0.17260572633979304</v>
      </c>
      <c r="J142" s="2">
        <f t="shared" si="10"/>
        <v>2.6645368964076731E-2</v>
      </c>
    </row>
    <row r="143" spans="1:10" x14ac:dyDescent="0.3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CO2low!L243</f>
        <v>333.43299346979262</v>
      </c>
      <c r="H143" s="2">
        <f t="shared" si="9"/>
        <v>1.0307889317853733</v>
      </c>
      <c r="I143" s="2">
        <f t="shared" si="11"/>
        <v>0.17778369785487569</v>
      </c>
      <c r="J143" s="2">
        <f t="shared" si="10"/>
        <v>2.74744237939708E-2</v>
      </c>
    </row>
    <row r="144" spans="1:10" x14ac:dyDescent="0.3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CO2low!L244</f>
        <v>335.08513007162856</v>
      </c>
      <c r="H144" s="2">
        <f t="shared" si="9"/>
        <v>1.0572323399842118</v>
      </c>
      <c r="I144" s="2">
        <f t="shared" si="11"/>
        <v>0.18307084097005619</v>
      </c>
      <c r="J144" s="2">
        <f t="shared" si="10"/>
        <v>2.8328180470636739E-2</v>
      </c>
    </row>
    <row r="145" spans="1:10" x14ac:dyDescent="0.3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CO2low!L245</f>
        <v>336.8100679671719</v>
      </c>
      <c r="H145" s="2">
        <f t="shared" si="9"/>
        <v>1.0847022133890509</v>
      </c>
      <c r="I145" s="2">
        <f t="shared" si="11"/>
        <v>0.18847436659876515</v>
      </c>
      <c r="J145" s="2">
        <f t="shared" si="10"/>
        <v>2.9207118782273441E-2</v>
      </c>
    </row>
    <row r="146" spans="1:10" x14ac:dyDescent="0.3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CO2low!L246</f>
        <v>338.56155218651242</v>
      </c>
      <c r="H146" s="2">
        <f t="shared" si="9"/>
        <v>1.1124512668020434</v>
      </c>
      <c r="I146" s="2">
        <f t="shared" si="11"/>
        <v>0.19399351320765845</v>
      </c>
      <c r="J146" s="2">
        <f t="shared" si="10"/>
        <v>3.0111756749871113E-2</v>
      </c>
    </row>
    <row r="147" spans="1:10" x14ac:dyDescent="0.3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CO2low!L247</f>
        <v>340.31340318166463</v>
      </c>
      <c r="H147" s="2">
        <f t="shared" si="9"/>
        <v>1.1400629014747341</v>
      </c>
      <c r="I147" s="2">
        <f t="shared" si="11"/>
        <v>0.19962323430306128</v>
      </c>
      <c r="J147" s="2">
        <f t="shared" si="10"/>
        <v>3.1042605126551347E-2</v>
      </c>
    </row>
    <row r="148" spans="1:10" x14ac:dyDescent="0.3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CO2low!L248</f>
        <v>342.07918263701623</v>
      </c>
      <c r="H148" s="2">
        <f t="shared" si="9"/>
        <v>1.1677506031512332</v>
      </c>
      <c r="I148" s="2">
        <f t="shared" si="11"/>
        <v>0.20536086424845823</v>
      </c>
      <c r="J148" s="2">
        <f t="shared" si="10"/>
        <v>3.2000143100273923E-2</v>
      </c>
    </row>
    <row r="149" spans="1:10" x14ac:dyDescent="0.3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CO2low!L249</f>
        <v>343.78944575568528</v>
      </c>
      <c r="H149" s="2">
        <f t="shared" si="9"/>
        <v>1.19443188370727</v>
      </c>
      <c r="I149" s="2">
        <f t="shared" si="11"/>
        <v>0.21119261964343328</v>
      </c>
      <c r="J149" s="2">
        <f t="shared" si="10"/>
        <v>3.2984831996395611E-2</v>
      </c>
    </row>
    <row r="150" spans="1:10" x14ac:dyDescent="0.3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CO2low!L250</f>
        <v>345.47441714684123</v>
      </c>
      <c r="H150" s="2">
        <f t="shared" si="9"/>
        <v>1.2205891084949083</v>
      </c>
      <c r="I150" s="2">
        <f t="shared" si="11"/>
        <v>0.21711016998351793</v>
      </c>
      <c r="J150" s="2">
        <f t="shared" si="10"/>
        <v>3.3997052230230786E-2</v>
      </c>
    </row>
    <row r="151" spans="1:10" x14ac:dyDescent="0.3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CO2low!L251</f>
        <v>347.19112436073488</v>
      </c>
      <c r="H151" s="2">
        <f t="shared" si="9"/>
        <v>1.2471081190391364</v>
      </c>
      <c r="I151" s="2">
        <f t="shared" si="11"/>
        <v>0.22311463524040487</v>
      </c>
      <c r="J151" s="2">
        <f t="shared" si="10"/>
        <v>3.5037134739069456E-2</v>
      </c>
    </row>
    <row r="152" spans="1:10" x14ac:dyDescent="0.3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CO2low!L252</f>
        <v>348.94979598741145</v>
      </c>
      <c r="H152" s="2">
        <f t="shared" si="9"/>
        <v>1.2741397528491138</v>
      </c>
      <c r="I152" s="2">
        <f t="shared" si="11"/>
        <v>0.22920866282059932</v>
      </c>
      <c r="J152" s="2">
        <f t="shared" si="10"/>
        <v>3.610541494191704E-2</v>
      </c>
    </row>
    <row r="153" spans="1:10" x14ac:dyDescent="0.3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CO2low!L253</f>
        <v>350.74371546597212</v>
      </c>
      <c r="H153" s="2">
        <f t="shared" si="9"/>
        <v>1.3015731650006379</v>
      </c>
      <c r="I153" s="2">
        <f t="shared" si="11"/>
        <v>0.23539366749037852</v>
      </c>
      <c r="J153" s="2">
        <f t="shared" si="10"/>
        <v>3.7202241389867954E-2</v>
      </c>
    </row>
    <row r="154" spans="1:10" x14ac:dyDescent="0.3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CO2low!L254</f>
        <v>352.56470309445297</v>
      </c>
      <c r="H154" s="2">
        <f t="shared" si="9"/>
        <v>1.3292773850143107</v>
      </c>
      <c r="I154" s="2">
        <f t="shared" si="11"/>
        <v>0.24166966372415602</v>
      </c>
      <c r="J154" s="2">
        <f t="shared" si="10"/>
        <v>3.8327968690118855E-2</v>
      </c>
    </row>
    <row r="155" spans="1:10" x14ac:dyDescent="0.3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CO2low!L255</f>
        <v>354.34754466009747</v>
      </c>
      <c r="H155" s="2">
        <f t="shared" si="9"/>
        <v>1.3562629765903571</v>
      </c>
      <c r="I155" s="2">
        <f t="shared" si="11"/>
        <v>0.24802642247878967</v>
      </c>
      <c r="J155" s="2">
        <f t="shared" si="10"/>
        <v>3.9482949517912189E-2</v>
      </c>
    </row>
    <row r="156" spans="1:10" x14ac:dyDescent="0.3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CO2low!L256</f>
        <v>356.08206037649791</v>
      </c>
      <c r="H156" s="2">
        <f t="shared" si="9"/>
        <v>1.3823871061466175</v>
      </c>
      <c r="I156" s="2">
        <f t="shared" si="11"/>
        <v>0.25445257561958429</v>
      </c>
      <c r="J156" s="2">
        <f t="shared" si="10"/>
        <v>4.066747644432997E-2</v>
      </c>
    </row>
    <row r="157" spans="1:10" x14ac:dyDescent="0.3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CO2low!L257</f>
        <v>357.87475509017264</v>
      </c>
      <c r="H157" s="2">
        <f t="shared" si="9"/>
        <v>1.4092541005267196</v>
      </c>
      <c r="I157" s="2">
        <f t="shared" si="11"/>
        <v>0.26095374496840801</v>
      </c>
      <c r="J157" s="2">
        <f t="shared" si="10"/>
        <v>4.1881775807645412E-2</v>
      </c>
    </row>
    <row r="158" spans="1:10" x14ac:dyDescent="0.3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CO2low!L258</f>
        <v>359.72195426131492</v>
      </c>
      <c r="H158" s="2">
        <f t="shared" si="9"/>
        <v>1.4367975306034066</v>
      </c>
      <c r="I158" s="2">
        <f t="shared" si="11"/>
        <v>0.26753468073323289</v>
      </c>
      <c r="J158" s="2">
        <f t="shared" si="10"/>
        <v>4.3126104592478544E-2</v>
      </c>
    </row>
    <row r="159" spans="1:10" x14ac:dyDescent="0.3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CO2low!L259</f>
        <v>361.57371780769779</v>
      </c>
      <c r="H159" s="2">
        <f t="shared" si="9"/>
        <v>1.4642674215844711</v>
      </c>
      <c r="I159" s="2">
        <f t="shared" si="11"/>
        <v>0.27419221233416191</v>
      </c>
      <c r="J159" s="2">
        <f t="shared" si="10"/>
        <v>4.4400745304958029E-2</v>
      </c>
    </row>
    <row r="160" spans="1:10" x14ac:dyDescent="0.3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CO2low!L260</f>
        <v>363.59579605631433</v>
      </c>
      <c r="H160" s="2">
        <f t="shared" si="9"/>
        <v>1.4941036087418835</v>
      </c>
      <c r="I160" s="2">
        <f t="shared" si="11"/>
        <v>0.2809485404454139</v>
      </c>
      <c r="J160" s="2">
        <f t="shared" si="10"/>
        <v>4.5705960837683905E-2</v>
      </c>
    </row>
    <row r="161" spans="1:14" x14ac:dyDescent="0.3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CO2low!L261</f>
        <v>365.76462802191975</v>
      </c>
      <c r="H161" s="2">
        <f t="shared" si="9"/>
        <v>1.5259213077370404</v>
      </c>
      <c r="I161" s="2">
        <f t="shared" si="11"/>
        <v>0.28782115104406264</v>
      </c>
      <c r="J161" s="2">
        <f t="shared" si="10"/>
        <v>4.7042138689855809E-2</v>
      </c>
    </row>
    <row r="162" spans="1:14" x14ac:dyDescent="0.3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CO2low!L262</f>
        <v>368.03652007621258</v>
      </c>
      <c r="H162" s="2">
        <f t="shared" si="9"/>
        <v>1.5590492508005818</v>
      </c>
      <c r="I162" s="2">
        <f t="shared" si="11"/>
        <v>0.29482000527159152</v>
      </c>
      <c r="J162" s="2">
        <f t="shared" si="10"/>
        <v>4.8409763480027707E-2</v>
      </c>
    </row>
    <row r="163" spans="1:14" x14ac:dyDescent="0.3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CO2low!L263</f>
        <v>370.39056958277882</v>
      </c>
      <c r="H163" s="2">
        <f t="shared" si="9"/>
        <v>1.593160154100324</v>
      </c>
      <c r="I163" s="2">
        <f t="shared" si="11"/>
        <v>0.30195135028878478</v>
      </c>
      <c r="J163" s="2">
        <f t="shared" si="10"/>
        <v>4.9809373653403786E-2</v>
      </c>
    </row>
    <row r="164" spans="1:14" x14ac:dyDescent="0.3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CO2low!L264</f>
        <v>372.79263492279495</v>
      </c>
      <c r="H164" s="2">
        <f t="shared" si="9"/>
        <v>1.6277440743011036</v>
      </c>
      <c r="I164" s="2">
        <f t="shared" si="11"/>
        <v>0.30921595071271907</v>
      </c>
      <c r="J164" s="2">
        <f t="shared" si="10"/>
        <v>5.1241540080692753E-2</v>
      </c>
    </row>
    <row r="165" spans="1:14" x14ac:dyDescent="0.3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CO2low!L265</f>
        <v>375.2498104521967</v>
      </c>
      <c r="H165" s="4">
        <f t="shared" si="9"/>
        <v>1.6628916423170492</v>
      </c>
      <c r="I165" s="4">
        <f t="shared" si="11"/>
        <v>0.31661548864359973</v>
      </c>
      <c r="J165" s="4">
        <f t="shared" si="10"/>
        <v>5.2706834733082665E-2</v>
      </c>
      <c r="K165" s="4"/>
      <c r="L165" s="4"/>
      <c r="M165" s="4"/>
      <c r="N165" s="4"/>
    </row>
    <row r="166" spans="1:14" x14ac:dyDescent="0.3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CO2low!L266</f>
        <v>377.66488722913277</v>
      </c>
      <c r="H166" s="4">
        <f t="shared" si="9"/>
        <v>1.6972134721603038</v>
      </c>
      <c r="I166" s="4">
        <f t="shared" si="11"/>
        <v>0.32413720777299471</v>
      </c>
      <c r="J166" s="4">
        <f t="shared" si="10"/>
        <v>5.4205835887294399E-2</v>
      </c>
      <c r="K166" s="4"/>
      <c r="L166" s="4"/>
      <c r="M166" s="4"/>
      <c r="N166" s="4"/>
    </row>
    <row r="167" spans="1:14" x14ac:dyDescent="0.3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CO2low!L267</f>
        <v>380.01331910607092</v>
      </c>
      <c r="H167" s="4">
        <f t="shared" si="9"/>
        <v>1.7303783452452985</v>
      </c>
      <c r="I167" s="4">
        <f t="shared" si="11"/>
        <v>0.33176534697992072</v>
      </c>
      <c r="J167" s="4">
        <f t="shared" si="10"/>
        <v>5.5739046079605177E-2</v>
      </c>
      <c r="K167" s="4"/>
      <c r="L167" s="4"/>
      <c r="M167" s="4"/>
      <c r="N167" s="4"/>
    </row>
    <row r="168" spans="1:14" x14ac:dyDescent="0.3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CO2low!L268</f>
        <v>382.4322730970452</v>
      </c>
      <c r="H168" s="4">
        <f t="shared" si="9"/>
        <v>1.7643255472623276</v>
      </c>
      <c r="I168" s="4">
        <f t="shared" si="11"/>
        <v>0.3395047500440454</v>
      </c>
      <c r="J168" s="4">
        <f t="shared" si="10"/>
        <v>5.7306875468718967E-2</v>
      </c>
      <c r="K168" s="4"/>
      <c r="L168" s="4"/>
      <c r="M168" s="4"/>
      <c r="N168" s="4"/>
    </row>
    <row r="169" spans="1:14" x14ac:dyDescent="0.3">
      <c r="A169" s="4">
        <f>1+A168</f>
        <v>2013</v>
      </c>
      <c r="G169" s="2">
        <f>CO2low!L269</f>
        <v>384.92454799073164</v>
      </c>
      <c r="H169" s="4">
        <f t="shared" si="9"/>
        <v>1.7990778742090634</v>
      </c>
      <c r="I169" s="4">
        <f t="shared" si="11"/>
        <v>0.34736034007773098</v>
      </c>
      <c r="J169" s="4">
        <f t="shared" si="10"/>
        <v>5.890975939630682E-2</v>
      </c>
      <c r="K169" s="4"/>
      <c r="L169" s="4"/>
      <c r="M169" s="4"/>
      <c r="N169" s="4"/>
    </row>
    <row r="170" spans="1:14" x14ac:dyDescent="0.3">
      <c r="A170" s="4">
        <f t="shared" ref="A170:A233" si="12">1+A169</f>
        <v>2014</v>
      </c>
      <c r="G170" s="2">
        <f>CO2low!L270</f>
        <v>387.48785163786459</v>
      </c>
      <c r="H170" s="4">
        <f t="shared" si="9"/>
        <v>1.8345866901253363</v>
      </c>
      <c r="I170" s="4">
        <f t="shared" si="11"/>
        <v>0.35533637741436996</v>
      </c>
      <c r="J170" s="4">
        <f t="shared" si="10"/>
        <v>6.054815869457731E-2</v>
      </c>
      <c r="K170" s="4"/>
      <c r="L170" s="4"/>
      <c r="M170" s="4"/>
      <c r="N170" s="4"/>
    </row>
    <row r="171" spans="1:14" x14ac:dyDescent="0.3">
      <c r="A171" s="4">
        <f t="shared" si="12"/>
        <v>2015</v>
      </c>
      <c r="G171" s="2">
        <f>CO2low!L271</f>
        <v>390.12061313352865</v>
      </c>
      <c r="H171" s="4">
        <f t="shared" si="9"/>
        <v>1.8708139907797623</v>
      </c>
      <c r="I171" s="4">
        <f t="shared" si="11"/>
        <v>0.36343659174698356</v>
      </c>
      <c r="J171" s="4">
        <f t="shared" si="10"/>
        <v>6.2222555776905733E-2</v>
      </c>
      <c r="K171" s="4"/>
      <c r="L171" s="4"/>
      <c r="M171" s="4"/>
      <c r="N171" s="4"/>
    </row>
    <row r="172" spans="1:14" x14ac:dyDescent="0.3">
      <c r="A172" s="4">
        <f t="shared" si="12"/>
        <v>2016</v>
      </c>
      <c r="G172" s="2">
        <f>CO2low!L272</f>
        <v>392.82168754394274</v>
      </c>
      <c r="H172" s="4">
        <f t="shared" si="9"/>
        <v>1.9077280913813393</v>
      </c>
      <c r="I172" s="4">
        <f t="shared" si="11"/>
        <v>0.37166426522609813</v>
      </c>
      <c r="J172" s="4">
        <f t="shared" si="10"/>
        <v>6.3933451501215779E-2</v>
      </c>
      <c r="K172" s="4"/>
      <c r="L172" s="4"/>
      <c r="M172" s="4"/>
      <c r="N172" s="4"/>
    </row>
    <row r="173" spans="1:14" x14ac:dyDescent="0.3">
      <c r="A173" s="4">
        <f t="shared" si="12"/>
        <v>2017</v>
      </c>
      <c r="G173" s="2">
        <f>CO2low!L273</f>
        <v>395.34422309570846</v>
      </c>
      <c r="H173" s="4">
        <f t="shared" si="9"/>
        <v>1.9419737016004408</v>
      </c>
      <c r="I173" s="4">
        <f t="shared" si="11"/>
        <v>0.37998783127163577</v>
      </c>
      <c r="J173" s="4">
        <f t="shared" si="10"/>
        <v>6.5681362523173109E-2</v>
      </c>
      <c r="K173" s="4"/>
      <c r="L173" s="4"/>
      <c r="M173" s="4"/>
      <c r="N173" s="4"/>
    </row>
    <row r="174" spans="1:14" x14ac:dyDescent="0.3">
      <c r="A174" s="4">
        <f t="shared" si="12"/>
        <v>2018</v>
      </c>
      <c r="G174" s="2">
        <f>CO2low!L274</f>
        <v>397.94294637116224</v>
      </c>
      <c r="H174" s="4">
        <f t="shared" si="9"/>
        <v>1.9770258738602207</v>
      </c>
      <c r="I174" s="4">
        <f t="shared" si="11"/>
        <v>0.38841275250570118</v>
      </c>
      <c r="J174" s="4">
        <f t="shared" si="10"/>
        <v>6.7466623265664383E-2</v>
      </c>
      <c r="K174" s="4"/>
      <c r="L174" s="4"/>
      <c r="M174" s="4"/>
      <c r="N174" s="4"/>
    </row>
    <row r="175" spans="1:14" x14ac:dyDescent="0.3">
      <c r="A175" s="4">
        <f t="shared" si="12"/>
        <v>2019</v>
      </c>
      <c r="G175" s="2">
        <f>CO2low!L275</f>
        <v>400.61563901253771</v>
      </c>
      <c r="H175" s="4">
        <f t="shared" si="9"/>
        <v>2.0128377962017638</v>
      </c>
      <c r="I175" s="4">
        <f t="shared" si="11"/>
        <v>0.39694382912123211</v>
      </c>
      <c r="J175" s="4">
        <f t="shared" si="10"/>
        <v>6.9289597279747789E-2</v>
      </c>
      <c r="K175" s="4"/>
      <c r="L175" s="4"/>
      <c r="M175" s="4"/>
      <c r="N175" s="4"/>
    </row>
    <row r="176" spans="1:14" x14ac:dyDescent="0.3">
      <c r="A176" s="4">
        <f t="shared" si="12"/>
        <v>2020</v>
      </c>
      <c r="G176" s="2">
        <f>CO2low!L276</f>
        <v>403.35917711427589</v>
      </c>
      <c r="H176" s="4">
        <f t="shared" si="9"/>
        <v>2.0493513424591523</v>
      </c>
      <c r="I176" s="4">
        <f t="shared" si="11"/>
        <v>0.40558510378475904</v>
      </c>
      <c r="J176" s="4">
        <f t="shared" si="10"/>
        <v>7.1150673316607418E-2</v>
      </c>
      <c r="K176" s="4"/>
      <c r="L176" s="4"/>
      <c r="M176" s="4"/>
      <c r="N176" s="4"/>
    </row>
    <row r="177" spans="1:14" x14ac:dyDescent="0.3">
      <c r="A177" s="4">
        <f t="shared" si="12"/>
        <v>2021</v>
      </c>
      <c r="G177" s="2">
        <f>CO2low!L277</f>
        <v>406.17137734717306</v>
      </c>
      <c r="H177" s="4">
        <f t="shared" si="9"/>
        <v>2.0865218524154088</v>
      </c>
      <c r="I177" s="4">
        <f t="shared" si="11"/>
        <v>0.41434002624610744</v>
      </c>
      <c r="J177" s="4">
        <f t="shared" si="10"/>
        <v>7.3050260881666523E-2</v>
      </c>
      <c r="K177" s="4"/>
      <c r="L177" s="4"/>
      <c r="M177" s="4"/>
      <c r="N177" s="4"/>
    </row>
    <row r="178" spans="1:14" x14ac:dyDescent="0.3">
      <c r="A178" s="4">
        <f t="shared" si="12"/>
        <v>2022</v>
      </c>
      <c r="G178" s="2">
        <f>CO2low!L278</f>
        <v>409.05061936388489</v>
      </c>
      <c r="H178" s="4">
        <f t="shared" si="9"/>
        <v>2.1243128072754662</v>
      </c>
      <c r="I178" s="4">
        <f t="shared" si="11"/>
        <v>0.42321155735074534</v>
      </c>
      <c r="J178" s="4">
        <f t="shared" si="10"/>
        <v>7.4988786748936553E-2</v>
      </c>
      <c r="K178" s="4"/>
      <c r="L178" s="4"/>
      <c r="M178" s="4"/>
      <c r="N178" s="4"/>
    </row>
    <row r="179" spans="1:14" x14ac:dyDescent="0.3">
      <c r="A179" s="4">
        <f t="shared" si="12"/>
        <v>2023</v>
      </c>
      <c r="G179" s="2">
        <f>CO2low!L279</f>
        <v>411.99562256870706</v>
      </c>
      <c r="H179" s="4">
        <f t="shared" si="9"/>
        <v>2.1626927033440264</v>
      </c>
      <c r="I179" s="4">
        <f t="shared" si="11"/>
        <v>0.43220223722287393</v>
      </c>
      <c r="J179" s="4">
        <f t="shared" si="10"/>
        <v>7.696669208595483E-2</v>
      </c>
      <c r="K179" s="4"/>
      <c r="L179" s="4"/>
      <c r="M179" s="4"/>
      <c r="N179" s="4"/>
    </row>
    <row r="180" spans="1:14" x14ac:dyDescent="0.3">
      <c r="A180" s="4">
        <f t="shared" si="12"/>
        <v>2024</v>
      </c>
      <c r="G180" s="2">
        <f>CO2low!L280</f>
        <v>415.00531084494264</v>
      </c>
      <c r="H180" s="4">
        <f t="shared" si="9"/>
        <v>2.2016331753895027</v>
      </c>
      <c r="I180" s="4">
        <f t="shared" si="11"/>
        <v>0.44131423174597129</v>
      </c>
      <c r="J180" s="4">
        <f t="shared" si="10"/>
        <v>7.898442998233253E-2</v>
      </c>
      <c r="K180" s="4"/>
      <c r="L180" s="4"/>
      <c r="M180" s="4"/>
      <c r="N180" s="4"/>
    </row>
    <row r="181" spans="1:14" x14ac:dyDescent="0.3">
      <c r="A181" s="4">
        <f t="shared" si="12"/>
        <v>2025</v>
      </c>
      <c r="G181" s="2">
        <f>CO2low!L281</f>
        <v>418.07873064550978</v>
      </c>
      <c r="H181" s="4">
        <f t="shared" si="9"/>
        <v>2.241107873527008</v>
      </c>
      <c r="I181" s="4">
        <f t="shared" si="11"/>
        <v>0.45054936586224187</v>
      </c>
      <c r="J181" s="4">
        <f t="shared" si="10"/>
        <v>8.1042463256349992E-2</v>
      </c>
      <c r="K181" s="4"/>
      <c r="L181" s="4"/>
      <c r="M181" s="4"/>
      <c r="N181" s="4"/>
    </row>
    <row r="182" spans="1:14" x14ac:dyDescent="0.3">
      <c r="A182" s="4">
        <f t="shared" si="12"/>
        <v>2026</v>
      </c>
      <c r="G182" s="2">
        <f>CO2low!L282</f>
        <v>421.2150014419467</v>
      </c>
      <c r="H182" s="4">
        <f t="shared" si="9"/>
        <v>2.2810917938615867</v>
      </c>
      <c r="I182" s="4">
        <f t="shared" si="11"/>
        <v>0.45990914882644324</v>
      </c>
      <c r="J182" s="4">
        <f t="shared" si="10"/>
        <v>8.3141262463151455E-2</v>
      </c>
      <c r="K182" s="4"/>
      <c r="L182" s="4"/>
      <c r="M182" s="4"/>
      <c r="N182" s="4"/>
    </row>
    <row r="183" spans="1:14" x14ac:dyDescent="0.3">
      <c r="A183" s="4">
        <f t="shared" si="12"/>
        <v>2027</v>
      </c>
      <c r="G183" s="2">
        <f>CO2low!L283</f>
        <v>423.98811120256778</v>
      </c>
      <c r="H183" s="4">
        <f t="shared" si="9"/>
        <v>2.3161985989229077</v>
      </c>
      <c r="I183" s="4">
        <f t="shared" si="11"/>
        <v>0.46933926782510532</v>
      </c>
      <c r="J183" s="4">
        <f t="shared" si="10"/>
        <v>8.5281304057694948E-2</v>
      </c>
      <c r="K183" s="4"/>
      <c r="L183" s="4"/>
      <c r="M183" s="4"/>
      <c r="N183" s="4"/>
    </row>
    <row r="184" spans="1:14" x14ac:dyDescent="0.3">
      <c r="A184" s="4">
        <f t="shared" si="12"/>
        <v>2028</v>
      </c>
      <c r="G184" s="2">
        <f>CO2low!L284</f>
        <v>426.83209024558238</v>
      </c>
      <c r="H184" s="4">
        <f t="shared" si="9"/>
        <v>2.3519648971898728</v>
      </c>
      <c r="I184" s="4">
        <f t="shared" si="11"/>
        <v>0.47884453662630938</v>
      </c>
      <c r="J184" s="4">
        <f t="shared" si="10"/>
        <v>8.7462753291893833E-2</v>
      </c>
      <c r="K184" s="4"/>
      <c r="L184" s="4"/>
      <c r="M184" s="4"/>
      <c r="N184" s="4"/>
    </row>
    <row r="185" spans="1:14" x14ac:dyDescent="0.3">
      <c r="A185" s="4">
        <f t="shared" si="12"/>
        <v>2029</v>
      </c>
      <c r="G185" s="2">
        <f>CO2low!L285</f>
        <v>429.74701928463026</v>
      </c>
      <c r="H185" s="4">
        <f t="shared" si="9"/>
        <v>2.3883770169433043</v>
      </c>
      <c r="I185" s="4">
        <f t="shared" si="11"/>
        <v>0.48842946988836011</v>
      </c>
      <c r="J185" s="4">
        <f t="shared" si="10"/>
        <v>8.9685801821233313E-2</v>
      </c>
      <c r="K185" s="4"/>
      <c r="L185" s="4"/>
      <c r="M185" s="4"/>
      <c r="N185" s="4"/>
    </row>
    <row r="186" spans="1:14" x14ac:dyDescent="0.3">
      <c r="A186" s="4">
        <f t="shared" si="12"/>
        <v>2030</v>
      </c>
      <c r="G186" s="2">
        <f>CO2low!L286</f>
        <v>432.72800148310125</v>
      </c>
      <c r="H186" s="4">
        <f t="shared" si="9"/>
        <v>2.4253596955940959</v>
      </c>
      <c r="I186" s="4">
        <f t="shared" si="11"/>
        <v>0.4980976554430685</v>
      </c>
      <c r="J186" s="4">
        <f t="shared" si="10"/>
        <v>9.1950665855854596E-2</v>
      </c>
      <c r="K186" s="4"/>
      <c r="L186" s="4"/>
      <c r="M186" s="4"/>
      <c r="N186" s="4"/>
    </row>
    <row r="187" spans="1:14" x14ac:dyDescent="0.3">
      <c r="A187" s="4">
        <f t="shared" si="12"/>
        <v>2031</v>
      </c>
      <c r="G187" s="2">
        <f>CO2low!L287</f>
        <v>435.7717184342975</v>
      </c>
      <c r="H187" s="4">
        <f t="shared" si="9"/>
        <v>2.462858734412849</v>
      </c>
      <c r="I187" s="4">
        <f t="shared" si="11"/>
        <v>0.50785200316091317</v>
      </c>
      <c r="J187" s="4">
        <f t="shared" si="10"/>
        <v>9.4257580756709966E-2</v>
      </c>
      <c r="K187" s="4"/>
      <c r="L187" s="4"/>
      <c r="M187" s="4"/>
      <c r="N187" s="4"/>
    </row>
    <row r="188" spans="1:14" x14ac:dyDescent="0.3">
      <c r="A188" s="4">
        <f t="shared" si="12"/>
        <v>2032</v>
      </c>
      <c r="G188" s="2">
        <f>CO2low!L288</f>
        <v>438.87579662467829</v>
      </c>
      <c r="H188" s="4">
        <f t="shared" si="9"/>
        <v>2.5008326330503214</v>
      </c>
      <c r="I188" s="4">
        <f t="shared" si="11"/>
        <v>0.51769489894383347</v>
      </c>
      <c r="J188" s="4">
        <f t="shared" si="10"/>
        <v>9.6606797075965839E-2</v>
      </c>
      <c r="K188" s="4"/>
      <c r="L188" s="4"/>
      <c r="M188" s="4"/>
      <c r="N188" s="4"/>
    </row>
    <row r="189" spans="1:14" x14ac:dyDescent="0.3">
      <c r="A189" s="4">
        <f t="shared" si="12"/>
        <v>2033</v>
      </c>
      <c r="G189" s="2">
        <f>CO2low!L289</f>
        <v>442.03843942777519</v>
      </c>
      <c r="H189" s="4">
        <f t="shared" si="9"/>
        <v>2.5392477499857042</v>
      </c>
      <c r="I189" s="4">
        <f t="shared" si="11"/>
        <v>0.52762830349634349</v>
      </c>
      <c r="J189" s="4">
        <f t="shared" si="10"/>
        <v>9.8998577494575329E-2</v>
      </c>
      <c r="K189" s="4"/>
      <c r="L189" s="4"/>
      <c r="M189" s="4"/>
      <c r="N189" s="4"/>
    </row>
    <row r="190" spans="1:14" x14ac:dyDescent="0.3">
      <c r="A190" s="4">
        <f t="shared" si="12"/>
        <v>2034</v>
      </c>
      <c r="G190" s="2">
        <f>CO2low!L290</f>
        <v>445.25820368965464</v>
      </c>
      <c r="H190" s="4">
        <f t="shared" si="9"/>
        <v>2.5780753834342298</v>
      </c>
      <c r="I190" s="4">
        <f t="shared" si="11"/>
        <v>0.53765381758924113</v>
      </c>
      <c r="J190" s="4">
        <f t="shared" si="10"/>
        <v>0.10143319433826538</v>
      </c>
      <c r="K190" s="4"/>
      <c r="L190" s="4"/>
      <c r="M190" s="4"/>
      <c r="N190" s="4"/>
    </row>
    <row r="191" spans="1:14" x14ac:dyDescent="0.3">
      <c r="A191" s="4">
        <f t="shared" si="12"/>
        <v>2035</v>
      </c>
      <c r="G191" s="2">
        <f>CO2low!L291</f>
        <v>448.53386408474648</v>
      </c>
      <c r="H191" s="4">
        <f t="shared" si="9"/>
        <v>2.6172900111035671</v>
      </c>
      <c r="I191" s="4">
        <f t="shared" si="11"/>
        <v>0.54777272692518753</v>
      </c>
      <c r="J191" s="4">
        <f t="shared" si="10"/>
        <v>0.10391092747833092</v>
      </c>
      <c r="K191" s="4"/>
      <c r="L191" s="4"/>
      <c r="M191" s="4"/>
      <c r="N191" s="4"/>
    </row>
    <row r="192" spans="1:14" x14ac:dyDescent="0.3">
      <c r="A192" s="4">
        <f t="shared" si="12"/>
        <v>2036</v>
      </c>
      <c r="G192" s="2">
        <f>CO2low!L292</f>
        <v>451.86433071293692</v>
      </c>
      <c r="H192" s="4">
        <f t="shared" si="9"/>
        <v>2.6568682284406524</v>
      </c>
      <c r="I192" s="4">
        <f t="shared" si="11"/>
        <v>0.55798603451462492</v>
      </c>
      <c r="J192" s="4">
        <f t="shared" si="10"/>
        <v>0.10643206249918906</v>
      </c>
      <c r="K192" s="4"/>
      <c r="L192" s="4"/>
      <c r="M192" s="4"/>
      <c r="N192" s="4"/>
    </row>
    <row r="193" spans="1:14" x14ac:dyDescent="0.3">
      <c r="A193" s="4">
        <f t="shared" si="12"/>
        <v>2037</v>
      </c>
      <c r="G193" s="2">
        <f>CO2low!L293</f>
        <v>455.24859899539797</v>
      </c>
      <c r="H193" s="4">
        <f t="shared" si="9"/>
        <v>2.6967881077053031</v>
      </c>
      <c r="I193" s="4">
        <f t="shared" si="11"/>
        <v>0.56829448533359295</v>
      </c>
      <c r="J193" s="4">
        <f t="shared" si="10"/>
        <v>0.10899688906023673</v>
      </c>
      <c r="K193" s="4"/>
      <c r="L193" s="4"/>
      <c r="M193" s="4"/>
      <c r="N193" s="4"/>
    </row>
    <row r="194" spans="1:14" x14ac:dyDescent="0.3">
      <c r="A194" s="4">
        <f t="shared" si="12"/>
        <v>2038</v>
      </c>
      <c r="G194" s="2">
        <f>CO2low!L294</f>
        <v>458.68571916692827</v>
      </c>
      <c r="H194" s="4">
        <f t="shared" si="9"/>
        <v>2.7370288104484306</v>
      </c>
      <c r="I194" s="4">
        <f t="shared" si="11"/>
        <v>0.57869858614343417</v>
      </c>
      <c r="J194" s="4">
        <f t="shared" si="10"/>
        <v>0.11160569940706939</v>
      </c>
      <c r="K194" s="4"/>
      <c r="L194" s="4"/>
      <c r="M194" s="4"/>
      <c r="N194" s="4"/>
    </row>
    <row r="195" spans="1:14" x14ac:dyDescent="0.3">
      <c r="A195" s="4">
        <f t="shared" si="12"/>
        <v>2039</v>
      </c>
      <c r="G195" s="2">
        <f>CO2low!L295</f>
        <v>462.17477766051798</v>
      </c>
      <c r="H195" s="4">
        <f t="shared" si="9"/>
        <v>2.7775703524736968</v>
      </c>
      <c r="I195" s="4">
        <f t="shared" si="11"/>
        <v>0.58919862221202657</v>
      </c>
      <c r="J195" s="4">
        <f t="shared" si="10"/>
        <v>0.11425878700373195</v>
      </c>
      <c r="K195" s="4"/>
      <c r="L195" s="4"/>
      <c r="M195" s="4"/>
      <c r="N195" s="4"/>
    </row>
    <row r="196" spans="1:14" x14ac:dyDescent="0.3">
      <c r="A196" s="4">
        <f t="shared" si="12"/>
        <v>2040</v>
      </c>
      <c r="G196" s="2">
        <f>CO2low!L296</f>
        <v>465.71488571121972</v>
      </c>
      <c r="H196" s="4">
        <f t="shared" si="9"/>
        <v>2.8183934604663232</v>
      </c>
      <c r="I196" s="4">
        <f t="shared" si="11"/>
        <v>0.59979467198884073</v>
      </c>
      <c r="J196" s="4">
        <f t="shared" si="10"/>
        <v>0.11695644526771506</v>
      </c>
      <c r="K196" s="4"/>
      <c r="L196" s="4"/>
      <c r="M196" s="4"/>
      <c r="N196" s="4"/>
    </row>
    <row r="197" spans="1:14" x14ac:dyDescent="0.3">
      <c r="A197" s="4">
        <f t="shared" si="12"/>
        <v>2041</v>
      </c>
      <c r="G197" s="2">
        <f>CO2low!L297</f>
        <v>469.30517234499712</v>
      </c>
      <c r="H197" s="4">
        <f t="shared" si="9"/>
        <v>2.859479483653439</v>
      </c>
      <c r="I197" s="4">
        <f t="shared" si="11"/>
        <v>0.61048662037191659</v>
      </c>
      <c r="J197" s="4">
        <f t="shared" si="10"/>
        <v>0.11969896639549106</v>
      </c>
      <c r="K197" s="4"/>
      <c r="L197" s="4"/>
      <c r="M197" s="4"/>
      <c r="N197" s="4"/>
    </row>
    <row r="198" spans="1:14" x14ac:dyDescent="0.3">
      <c r="A198" s="4">
        <f t="shared" si="12"/>
        <v>2042</v>
      </c>
      <c r="G198" s="2">
        <f>CO2low!L298</f>
        <v>472.94478003336974</v>
      </c>
      <c r="H198" s="4">
        <f t="shared" si="9"/>
        <v>2.9008103384368567</v>
      </c>
      <c r="I198" s="4">
        <f t="shared" si="11"/>
        <v>0.62127417095529736</v>
      </c>
      <c r="J198" s="4">
        <f t="shared" si="10"/>
        <v>0.12248664027007716</v>
      </c>
      <c r="K198" s="4"/>
      <c r="L198" s="4"/>
      <c r="M198" s="4"/>
      <c r="N198" s="4"/>
    </row>
    <row r="199" spans="1:14" x14ac:dyDescent="0.3">
      <c r="A199" s="4">
        <f t="shared" si="12"/>
        <v>2043</v>
      </c>
      <c r="G199" s="2">
        <f>CO2low!L299</f>
        <v>476.63286197102877</v>
      </c>
      <c r="H199" s="4">
        <f t="shared" ref="H199:H262" si="13">H$3*LN(G199/G$3)</f>
        <v>2.942368472724413</v>
      </c>
      <c r="I199" s="4">
        <f t="shared" si="11"/>
        <v>0.63215685749513129</v>
      </c>
      <c r="J199" s="4">
        <f t="shared" ref="J199:J262" si="14">J198+J$3*(I198-J198)</f>
        <v>0.12531975344436921</v>
      </c>
      <c r="K199" s="4"/>
      <c r="L199" s="4"/>
      <c r="M199" s="4"/>
      <c r="N199" s="4"/>
    </row>
    <row r="200" spans="1:14" x14ac:dyDescent="0.3">
      <c r="A200" s="4">
        <f t="shared" si="12"/>
        <v>2044</v>
      </c>
      <c r="G200" s="2">
        <f>CO2low!L300</f>
        <v>480.36858034381714</v>
      </c>
      <c r="H200" s="4">
        <f t="shared" si="13"/>
        <v>2.9841368419797139</v>
      </c>
      <c r="I200" s="4">
        <f t="shared" ref="I200:I263" si="15">I199+I$3*(I$4*H200-I199)+I$5*(J199-I199)</f>
        <v>0.6431340547421116</v>
      </c>
      <c r="J200" s="4">
        <f t="shared" si="14"/>
        <v>0.12819858819537755</v>
      </c>
      <c r="K200" s="4"/>
      <c r="L200" s="4"/>
      <c r="M200" s="4"/>
      <c r="N200" s="4"/>
    </row>
    <row r="201" spans="1:14" x14ac:dyDescent="0.3">
      <c r="A201" s="4">
        <f t="shared" si="12"/>
        <v>2045</v>
      </c>
      <c r="G201" s="2">
        <f>CO2low!L301</f>
        <v>484.15110520326834</v>
      </c>
      <c r="H201" s="4">
        <f t="shared" si="13"/>
        <v>3.0260988921991534</v>
      </c>
      <c r="I201" s="4">
        <f t="shared" si="15"/>
        <v>0.65420498873340938</v>
      </c>
      <c r="J201" s="4">
        <f t="shared" si="14"/>
        <v>0.131123421645363</v>
      </c>
      <c r="K201" s="4"/>
      <c r="L201" s="4"/>
      <c r="M201" s="4"/>
      <c r="N201" s="4"/>
    </row>
    <row r="202" spans="1:14" x14ac:dyDescent="0.3">
      <c r="A202" s="4">
        <f t="shared" si="12"/>
        <v>2046</v>
      </c>
      <c r="G202" s="2">
        <f>CO2low!L302</f>
        <v>487.97961371479812</v>
      </c>
      <c r="H202" s="4">
        <f t="shared" si="13"/>
        <v>3.0682385469456559</v>
      </c>
      <c r="I202" s="4">
        <f t="shared" si="15"/>
        <v>0.66536874660442635</v>
      </c>
      <c r="J202" s="4">
        <f t="shared" si="14"/>
        <v>0.1340945249464231</v>
      </c>
      <c r="K202" s="4"/>
      <c r="L202" s="4"/>
      <c r="M202" s="4"/>
      <c r="N202" s="4"/>
    </row>
    <row r="203" spans="1:14" x14ac:dyDescent="0.3">
      <c r="A203" s="4">
        <f t="shared" si="12"/>
        <v>2047</v>
      </c>
      <c r="G203" s="2">
        <f>CO2low!L303</f>
        <v>491.85328963815493</v>
      </c>
      <c r="H203" s="4">
        <f t="shared" si="13"/>
        <v>3.1105401967246546</v>
      </c>
      <c r="I203" s="4">
        <f t="shared" si="15"/>
        <v>0.67662428596092583</v>
      </c>
      <c r="J203" s="4">
        <f t="shared" si="14"/>
        <v>0.13711216252544056</v>
      </c>
      <c r="K203" s="4"/>
      <c r="L203" s="4"/>
      <c r="M203" s="4"/>
      <c r="N203" s="4"/>
    </row>
    <row r="204" spans="1:14" x14ac:dyDescent="0.3">
      <c r="A204" s="4">
        <f t="shared" si="12"/>
        <v>2048</v>
      </c>
      <c r="G204" s="2">
        <f>CO2low!L304</f>
        <v>495.77132295423723</v>
      </c>
      <c r="H204" s="4">
        <f t="shared" si="13"/>
        <v>3.152988689683343</v>
      </c>
      <c r="I204" s="4">
        <f t="shared" si="15"/>
        <v>0.68797044384018902</v>
      </c>
      <c r="J204" s="4">
        <f t="shared" si="14"/>
        <v>0.14017659138655411</v>
      </c>
      <c r="K204" s="4"/>
      <c r="L204" s="4"/>
      <c r="M204" s="4"/>
      <c r="N204" s="4"/>
    </row>
    <row r="205" spans="1:14" x14ac:dyDescent="0.3">
      <c r="A205" s="4">
        <f t="shared" si="12"/>
        <v>2049</v>
      </c>
      <c r="G205" s="2">
        <f>CO2low!L305</f>
        <v>499.73290958604116</v>
      </c>
      <c r="H205" s="4">
        <f t="shared" si="13"/>
        <v>3.1955693230322759</v>
      </c>
      <c r="I205" s="4">
        <f t="shared" si="15"/>
        <v>0.69940594528265532</v>
      </c>
      <c r="J205" s="4">
        <f t="shared" si="14"/>
        <v>0.14328806046849077</v>
      </c>
      <c r="K205" s="4"/>
      <c r="L205" s="4"/>
      <c r="M205" s="4"/>
      <c r="N205" s="4"/>
    </row>
    <row r="206" spans="1:14" x14ac:dyDescent="0.3">
      <c r="A206" s="4">
        <f t="shared" si="12"/>
        <v>2050</v>
      </c>
      <c r="G206" s="2">
        <f>CO2low!L306</f>
        <v>503.73725118190623</v>
      </c>
      <c r="H206" s="4">
        <f t="shared" si="13"/>
        <v>3.2382678348392644</v>
      </c>
      <c r="I206" s="4">
        <f t="shared" si="15"/>
        <v>0.71092941153115152</v>
      </c>
      <c r="J206" s="4">
        <f t="shared" si="14"/>
        <v>0.14644681005423521</v>
      </c>
      <c r="K206" s="4"/>
      <c r="L206" s="4"/>
      <c r="M206" s="4"/>
      <c r="N206" s="4"/>
    </row>
    <row r="207" spans="1:14" x14ac:dyDescent="0.3">
      <c r="A207" s="4">
        <f t="shared" si="12"/>
        <v>2051</v>
      </c>
      <c r="G207" s="2">
        <f>CO2low!L307</f>
        <v>507.7835549416003</v>
      </c>
      <c r="H207" s="4">
        <f t="shared" si="13"/>
        <v>3.281070395995775</v>
      </c>
      <c r="I207" s="4">
        <f t="shared" si="15"/>
        <v>0.72253936787216666</v>
      </c>
      <c r="J207" s="4">
        <f t="shared" si="14"/>
        <v>0.1496530712306241</v>
      </c>
      <c r="K207" s="4"/>
      <c r="L207" s="4"/>
      <c r="M207" s="4"/>
      <c r="N207" s="4"/>
    </row>
    <row r="208" spans="1:14" x14ac:dyDescent="0.3">
      <c r="A208" s="4">
        <f t="shared" si="12"/>
        <v>2052</v>
      </c>
      <c r="G208" s="2">
        <f>CO2low!L308</f>
        <v>511.8710334732823</v>
      </c>
      <c r="H208" s="4">
        <f t="shared" si="13"/>
        <v>3.3239636022457084</v>
      </c>
      <c r="I208" s="4">
        <f t="shared" si="15"/>
        <v>0.73423425113198981</v>
      </c>
      <c r="J208" s="4">
        <f t="shared" si="14"/>
        <v>0.15290706539554808</v>
      </c>
      <c r="K208" s="4"/>
      <c r="L208" s="4"/>
      <c r="M208" s="4"/>
      <c r="N208" s="4"/>
    </row>
    <row r="209" spans="1:14" x14ac:dyDescent="0.3">
      <c r="A209" s="4">
        <f t="shared" si="12"/>
        <v>2053</v>
      </c>
      <c r="G209" s="2">
        <f>CO2low!L309</f>
        <v>515.99890467392254</v>
      </c>
      <c r="H209" s="4">
        <f t="shared" si="13"/>
        <v>3.3669344662196337</v>
      </c>
      <c r="I209" s="4">
        <f t="shared" si="15"/>
        <v>0.74601241683950326</v>
      </c>
      <c r="J209" s="4">
        <f t="shared" si="14"/>
        <v>0.15620900381053107</v>
      </c>
      <c r="K209" s="4"/>
      <c r="L209" s="4"/>
      <c r="M209" s="4"/>
      <c r="N209" s="4"/>
    </row>
    <row r="210" spans="1:14" x14ac:dyDescent="0.3">
      <c r="A210" s="4">
        <f t="shared" si="12"/>
        <v>2054</v>
      </c>
      <c r="G210" s="2">
        <f>CO2low!L310</f>
        <v>520.16639162851482</v>
      </c>
      <c r="H210" s="4">
        <f t="shared" si="13"/>
        <v>3.4099704094488952</v>
      </c>
      <c r="I210" s="4">
        <f t="shared" si="15"/>
        <v>0.75787214606675102</v>
      </c>
      <c r="J210" s="4">
        <f t="shared" si="14"/>
        <v>0.15955908719653564</v>
      </c>
      <c r="K210" s="4"/>
      <c r="L210" s="4"/>
      <c r="M210" s="4"/>
      <c r="N210" s="4"/>
    </row>
    <row r="211" spans="1:14" x14ac:dyDescent="0.3">
      <c r="A211" s="4">
        <f t="shared" si="12"/>
        <v>2055</v>
      </c>
      <c r="G211" s="2">
        <f>CO2low!L311</f>
        <v>524.37272252507398</v>
      </c>
      <c r="H211" s="4">
        <f t="shared" si="13"/>
        <v>3.4530592543520808</v>
      </c>
      <c r="I211" s="4">
        <f t="shared" si="15"/>
        <v>0.76981165195794088</v>
      </c>
      <c r="J211" s="4">
        <f t="shared" si="14"/>
        <v>0.16295750537091847</v>
      </c>
      <c r="K211" s="4"/>
      <c r="L211" s="4"/>
      <c r="M211" s="4"/>
      <c r="N211" s="4"/>
    </row>
    <row r="212" spans="1:14" x14ac:dyDescent="0.3">
      <c r="A212" s="4">
        <f t="shared" si="12"/>
        <v>2056</v>
      </c>
      <c r="G212" s="2">
        <f>CO2low!L312</f>
        <v>528.61713058342468</v>
      </c>
      <c r="H212" s="4">
        <f t="shared" si="13"/>
        <v>3.4961892161967074</v>
      </c>
      <c r="I212" s="4">
        <f t="shared" si="15"/>
        <v>0.78182908595720391</v>
      </c>
      <c r="J212" s="4">
        <f t="shared" si="14"/>
        <v>0.16640443692353274</v>
      </c>
      <c r="K212" s="4"/>
      <c r="L212" s="4"/>
      <c r="M212" s="4"/>
      <c r="N212" s="4"/>
    </row>
    <row r="213" spans="1:14" x14ac:dyDescent="0.3">
      <c r="A213" s="4">
        <f t="shared" si="12"/>
        <v>2057</v>
      </c>
      <c r="G213" s="2">
        <f>CO2low!L313</f>
        <v>532.89885399639036</v>
      </c>
      <c r="H213" s="4">
        <f t="shared" si="13"/>
        <v>3.5393488950444314</v>
      </c>
      <c r="I213" s="4">
        <f t="shared" si="15"/>
        <v>0.79392254374516502</v>
      </c>
      <c r="J213" s="4">
        <f t="shared" si="14"/>
        <v>0.16990004893004398</v>
      </c>
      <c r="K213" s="4"/>
      <c r="L213" s="4"/>
      <c r="M213" s="4"/>
      <c r="N213" s="4"/>
    </row>
    <row r="214" spans="1:14" x14ac:dyDescent="0.3">
      <c r="A214" s="4">
        <f t="shared" si="12"/>
        <v>2058</v>
      </c>
      <c r="G214" s="2">
        <f>CO2low!L314</f>
        <v>537.21713588235957</v>
      </c>
      <c r="H214" s="4">
        <f t="shared" si="13"/>
        <v>3.5825272676909008</v>
      </c>
      <c r="I214" s="4">
        <f t="shared" si="15"/>
        <v>0.80609007089414586</v>
      </c>
      <c r="J214" s="4">
        <f t="shared" si="14"/>
        <v>0.17344449670059386</v>
      </c>
      <c r="K214" s="4"/>
      <c r="L214" s="4"/>
      <c r="M214" s="4"/>
      <c r="N214" s="4"/>
    </row>
    <row r="215" spans="1:14" x14ac:dyDescent="0.3">
      <c r="A215" s="4">
        <f t="shared" si="12"/>
        <v>2059</v>
      </c>
      <c r="G215" s="2">
        <f>CO2low!L315</f>
        <v>541.57122424842782</v>
      </c>
      <c r="H215" s="4">
        <f t="shared" si="13"/>
        <v>3.6257136796124763</v>
      </c>
      <c r="I215" s="4">
        <f t="shared" si="15"/>
        <v>0.81832966825161224</v>
      </c>
      <c r="J215" s="4">
        <f t="shared" si="14"/>
        <v>0.17703792356201323</v>
      </c>
      <c r="K215" s="4"/>
      <c r="L215" s="4"/>
      <c r="M215" s="4"/>
      <c r="N215" s="4"/>
    </row>
    <row r="216" spans="1:14" x14ac:dyDescent="0.3">
      <c r="A216" s="4">
        <f t="shared" si="12"/>
        <v>2060</v>
      </c>
      <c r="G216" s="2">
        <f>CO2low!L316</f>
        <v>545.96037196344491</v>
      </c>
      <c r="H216" s="4">
        <f t="shared" si="13"/>
        <v>3.668897836932163</v>
      </c>
      <c r="I216" s="4">
        <f t="shared" si="15"/>
        <v>0.83063929706127548</v>
      </c>
      <c r="J216" s="4">
        <f t="shared" si="14"/>
        <v>0.18068046067185015</v>
      </c>
      <c r="K216" s="4"/>
      <c r="L216" s="4"/>
      <c r="M216" s="4"/>
      <c r="N216" s="4"/>
    </row>
    <row r="217" spans="1:14" x14ac:dyDescent="0.3">
      <c r="A217" s="4">
        <f t="shared" si="12"/>
        <v>2061</v>
      </c>
      <c r="G217" s="2">
        <f>CO2low!L317</f>
        <v>550.38383674037732</v>
      </c>
      <c r="H217" s="4">
        <f t="shared" si="13"/>
        <v>3.7120697984167168</v>
      </c>
      <c r="I217" s="4">
        <f t="shared" si="15"/>
        <v>0.84301688383105655</v>
      </c>
      <c r="J217" s="4">
        <f t="shared" si="14"/>
        <v>0.18437222686254209</v>
      </c>
      <c r="K217" s="4"/>
      <c r="L217" s="4"/>
      <c r="M217" s="4"/>
      <c r="N217" s="4"/>
    </row>
    <row r="218" spans="1:14" x14ac:dyDescent="0.3">
      <c r="A218" s="4">
        <f t="shared" si="12"/>
        <v>2062</v>
      </c>
      <c r="G218" s="2">
        <f>CO2low!L318</f>
        <v>554.84088112744553</v>
      </c>
      <c r="H218" s="4">
        <f t="shared" si="13"/>
        <v>3.755219967516231</v>
      </c>
      <c r="I218" s="4">
        <f t="shared" si="15"/>
        <v>0.85546032495692448</v>
      </c>
      <c r="J218" s="4">
        <f t="shared" si="14"/>
        <v>0.18811332851412327</v>
      </c>
      <c r="K218" s="4"/>
      <c r="L218" s="4"/>
      <c r="M218" s="4"/>
      <c r="N218" s="4"/>
    </row>
    <row r="219" spans="1:14" x14ac:dyDescent="0.3">
      <c r="A219" s="4">
        <f t="shared" si="12"/>
        <v>2063</v>
      </c>
      <c r="G219" s="2">
        <f>CO2low!L319</f>
        <v>559.33077250752376</v>
      </c>
      <c r="H219" s="4">
        <f t="shared" si="13"/>
        <v>3.7983390844566043</v>
      </c>
      <c r="I219" s="4">
        <f t="shared" si="15"/>
        <v>0.86796749111141847</v>
      </c>
      <c r="J219" s="4">
        <f t="shared" si="14"/>
        <v>0.19190385945391839</v>
      </c>
      <c r="K219" s="4"/>
      <c r="L219" s="4"/>
      <c r="M219" s="4"/>
      <c r="N219" s="4"/>
    </row>
    <row r="220" spans="1:14" x14ac:dyDescent="0.3">
      <c r="A220" s="4">
        <f t="shared" si="12"/>
        <v>2064</v>
      </c>
      <c r="G220" s="2">
        <f>CO2low!L320</f>
        <v>563.85278310530941</v>
      </c>
      <c r="H220" s="4">
        <f t="shared" si="13"/>
        <v>3.8414182183944785</v>
      </c>
      <c r="I220" s="4">
        <f t="shared" si="15"/>
        <v>0.88053623140546022</v>
      </c>
      <c r="J220" s="4">
        <f t="shared" si="14"/>
        <v>0.19574390088173299</v>
      </c>
      <c r="K220" s="4"/>
      <c r="L220" s="4"/>
      <c r="M220" s="4"/>
      <c r="N220" s="4"/>
    </row>
    <row r="221" spans="1:14" x14ac:dyDescent="0.3">
      <c r="A221" s="4">
        <f t="shared" si="12"/>
        <v>2065</v>
      </c>
      <c r="G221" s="2">
        <f>CO2low!L321</f>
        <v>568.40619000178447</v>
      </c>
      <c r="H221" s="4">
        <f t="shared" si="13"/>
        <v>3.8844487596432895</v>
      </c>
      <c r="I221" s="4">
        <f t="shared" si="15"/>
        <v>0.89316437733185772</v>
      </c>
      <c r="J221" s="4">
        <f t="shared" si="14"/>
        <v>0.19963352131910775</v>
      </c>
      <c r="K221" s="4"/>
      <c r="L221" s="4"/>
      <c r="M221" s="4"/>
      <c r="N221" s="4"/>
    </row>
    <row r="222" spans="1:14" x14ac:dyDescent="0.3">
      <c r="A222" s="4">
        <f t="shared" si="12"/>
        <v>2066</v>
      </c>
      <c r="G222" s="2">
        <f>CO2low!L322</f>
        <v>572.99027515549619</v>
      </c>
      <c r="H222" s="4">
        <f t="shared" si="13"/>
        <v>3.9274224119781991</v>
      </c>
      <c r="I222" s="4">
        <f t="shared" si="15"/>
        <v>0.90584974649869565</v>
      </c>
      <c r="J222" s="4">
        <f t="shared" si="14"/>
        <v>0.20357277658126016</v>
      </c>
      <c r="K222" s="4"/>
      <c r="L222" s="4"/>
      <c r="M222" s="4"/>
      <c r="N222" s="4"/>
    </row>
    <row r="223" spans="1:14" x14ac:dyDescent="0.3">
      <c r="A223" s="4">
        <f t="shared" si="12"/>
        <v>2067</v>
      </c>
      <c r="G223" s="2">
        <f>CO2low!L323</f>
        <v>577.60432543019715</v>
      </c>
      <c r="H223" s="4">
        <f t="shared" si="13"/>
        <v>3.9703311850268581</v>
      </c>
      <c r="I223" s="4">
        <f t="shared" si="15"/>
        <v>0.91859014616059675</v>
      </c>
      <c r="J223" s="4">
        <f t="shared" si="14"/>
        <v>0.20756170977039121</v>
      </c>
      <c r="K223" s="4"/>
      <c r="L223" s="4"/>
      <c r="M223" s="4"/>
      <c r="N223" s="4"/>
    </row>
    <row r="224" spans="1:14" x14ac:dyDescent="0.3">
      <c r="A224" s="4">
        <f t="shared" si="12"/>
        <v>2068</v>
      </c>
      <c r="G224" s="2">
        <f>CO2low!L324</f>
        <v>582.24763262838815</v>
      </c>
      <c r="H224" s="4">
        <f t="shared" si="13"/>
        <v>4.0131673867521469</v>
      </c>
      <c r="I224" s="4">
        <f t="shared" si="15"/>
        <v>0.93138337655563164</v>
      </c>
      <c r="J224" s="4">
        <f t="shared" si="14"/>
        <v>0.21160035128908758</v>
      </c>
      <c r="K224" s="4"/>
      <c r="L224" s="4"/>
      <c r="M224" s="4"/>
      <c r="N224" s="4"/>
    </row>
    <row r="225" spans="1:14" x14ac:dyDescent="0.3">
      <c r="A225" s="4">
        <f t="shared" si="12"/>
        <v>2069</v>
      </c>
      <c r="G225" s="2">
        <f>CO2low!L325</f>
        <v>586.91949353031919</v>
      </c>
      <c r="H225" s="4">
        <f t="shared" si="13"/>
        <v>4.0559236160323158</v>
      </c>
      <c r="I225" s="4">
        <f t="shared" si="15"/>
        <v>0.9442272340554434</v>
      </c>
      <c r="J225" s="4">
        <f t="shared" si="14"/>
        <v>0.21568871887260155</v>
      </c>
      <c r="K225" s="4"/>
      <c r="L225" s="4"/>
      <c r="M225" s="4"/>
      <c r="N225" s="4"/>
    </row>
    <row r="226" spans="1:14" x14ac:dyDescent="0.3">
      <c r="A226" s="4">
        <f t="shared" si="12"/>
        <v>2070</v>
      </c>
      <c r="G226" s="2">
        <f>CO2low!L326</f>
        <v>591.6192099380072</v>
      </c>
      <c r="H226" s="4">
        <f t="shared" si="13"/>
        <v>4.0985927553432475</v>
      </c>
      <c r="I226" s="4">
        <f t="shared" si="15"/>
        <v>0.95711951413594365</v>
      </c>
      <c r="J226" s="4">
        <f t="shared" si="14"/>
        <v>0.2198268176388401</v>
      </c>
      <c r="K226" s="4"/>
      <c r="L226" s="4"/>
      <c r="M226" s="4"/>
      <c r="N226" s="4"/>
    </row>
    <row r="227" spans="1:14" x14ac:dyDescent="0.3">
      <c r="A227" s="4">
        <f t="shared" si="12"/>
        <v>2071</v>
      </c>
      <c r="G227" s="2">
        <f>CO2low!L327</f>
        <v>596.34608872383819</v>
      </c>
      <c r="H227" s="4">
        <f t="shared" si="13"/>
        <v>4.1411679635469181</v>
      </c>
      <c r="I227" s="4">
        <f t="shared" si="15"/>
        <v>0.9700580141757279</v>
      </c>
      <c r="J227" s="4">
        <f t="shared" si="14"/>
        <v>0.22401464015494366</v>
      </c>
      <c r="K227" s="4"/>
      <c r="L227" s="4"/>
      <c r="M227" s="4"/>
      <c r="N227" s="4"/>
    </row>
    <row r="228" spans="1:14" x14ac:dyDescent="0.3">
      <c r="A228" s="4">
        <f t="shared" si="12"/>
        <v>2072</v>
      </c>
      <c r="G228" s="2">
        <f>CO2low!L328</f>
        <v>601.09944188333452</v>
      </c>
      <c r="H228" s="4">
        <f t="shared" si="13"/>
        <v>4.183642668789604</v>
      </c>
      <c r="I228" s="4">
        <f t="shared" si="15"/>
        <v>0.98304053608915154</v>
      </c>
      <c r="J228" s="4">
        <f t="shared" si="14"/>
        <v>0.22825216651938171</v>
      </c>
      <c r="K228" s="4"/>
      <c r="L228" s="4"/>
      <c r="M228" s="4"/>
      <c r="N228" s="4"/>
    </row>
    <row r="229" spans="1:14" x14ac:dyDescent="0.3">
      <c r="A229" s="4">
        <f t="shared" si="12"/>
        <v>2073</v>
      </c>
      <c r="G229" s="2">
        <f>CO2low!L329</f>
        <v>605.87858659167046</v>
      </c>
      <c r="H229" s="4">
        <f t="shared" si="13"/>
        <v>4.226010561512755</v>
      </c>
      <c r="I229" s="4">
        <f t="shared" si="15"/>
        <v>0.9960648888007998</v>
      </c>
      <c r="J229" s="4">
        <f t="shared" si="14"/>
        <v>0.23253936445853801</v>
      </c>
      <c r="K229" s="4"/>
      <c r="L229" s="4"/>
      <c r="M229" s="4"/>
      <c r="N229" s="4"/>
    </row>
    <row r="230" spans="1:14" x14ac:dyDescent="0.3">
      <c r="A230" s="4">
        <f t="shared" si="12"/>
        <v>2074</v>
      </c>
      <c r="G230" s="2">
        <f>CO2low!L330</f>
        <v>610.68284526353455</v>
      </c>
      <c r="H230" s="4">
        <f t="shared" si="13"/>
        <v>4.2682655875790507</v>
      </c>
      <c r="I230" s="4">
        <f t="shared" si="15"/>
        <v>1.0091288905678826</v>
      </c>
      <c r="J230" s="4">
        <f t="shared" si="14"/>
        <v>0.23687618943680205</v>
      </c>
      <c r="K230" s="4"/>
      <c r="L230" s="4"/>
      <c r="M230" s="4"/>
      <c r="N230" s="4"/>
    </row>
    <row r="231" spans="1:14" x14ac:dyDescent="0.3">
      <c r="A231" s="4">
        <f t="shared" si="12"/>
        <v>2075</v>
      </c>
      <c r="G231" s="2">
        <f>CO2low!L331</f>
        <v>615.51154561594444</v>
      </c>
      <c r="H231" s="4">
        <f t="shared" si="13"/>
        <v>4.310401941515619</v>
      </c>
      <c r="I231" s="4">
        <f t="shared" si="15"/>
        <v>1.0222303711568834</v>
      </c>
      <c r="J231" s="4">
        <f t="shared" si="14"/>
        <v>0.2412625847792266</v>
      </c>
      <c r="K231" s="4"/>
      <c r="L231" s="4"/>
      <c r="M231" s="4"/>
      <c r="N231" s="4"/>
    </row>
    <row r="232" spans="1:14" x14ac:dyDescent="0.3">
      <c r="A232" s="4">
        <f t="shared" si="12"/>
        <v>2076</v>
      </c>
      <c r="G232" s="2">
        <f>CO2low!L332</f>
        <v>620.36402073363365</v>
      </c>
      <c r="H232" s="4">
        <f t="shared" si="13"/>
        <v>4.3524140598760823</v>
      </c>
      <c r="I232" s="4">
        <f t="shared" si="15"/>
        <v>1.0353671738805887</v>
      </c>
      <c r="J232" s="4">
        <f t="shared" si="14"/>
        <v>0.24569848180585169</v>
      </c>
      <c r="K232" s="4"/>
      <c r="L232" s="4"/>
      <c r="M232" s="4"/>
      <c r="N232" s="4"/>
    </row>
    <row r="233" spans="1:14" x14ac:dyDescent="0.3">
      <c r="A233" s="4">
        <f t="shared" si="12"/>
        <v>2077</v>
      </c>
      <c r="G233" s="2">
        <f>CO2low!L333</f>
        <v>625.23960913663711</v>
      </c>
      <c r="H233" s="4">
        <f t="shared" si="13"/>
        <v>4.3942966147225988</v>
      </c>
      <c r="I233" s="4">
        <f t="shared" si="15"/>
        <v>1.0485371575014368</v>
      </c>
      <c r="J233" s="4">
        <f t="shared" si="14"/>
        <v>0.25018379997683621</v>
      </c>
      <c r="K233" s="4"/>
      <c r="L233" s="4"/>
      <c r="M233" s="4"/>
      <c r="N233" s="4"/>
    </row>
    <row r="234" spans="1:14" x14ac:dyDescent="0.3">
      <c r="A234" s="4">
        <f t="shared" ref="A234:A297" si="16">1+A233</f>
        <v>2078</v>
      </c>
      <c r="G234" s="2">
        <f>CO2low!L334</f>
        <v>630.13765484971782</v>
      </c>
      <c r="H234" s="4">
        <f t="shared" si="13"/>
        <v>4.4360445072288419</v>
      </c>
      <c r="I234" s="4">
        <f t="shared" si="15"/>
        <v>1.0617381980069218</v>
      </c>
      <c r="J234" s="4">
        <f t="shared" si="14"/>
        <v>0.25471844704757596</v>
      </c>
      <c r="K234" s="4"/>
      <c r="L234" s="4"/>
      <c r="M234" s="4"/>
      <c r="N234" s="4"/>
    </row>
    <row r="235" spans="1:14" x14ac:dyDescent="0.3">
      <c r="A235" s="4">
        <f t="shared" si="16"/>
        <v>2079</v>
      </c>
      <c r="G235" s="2">
        <f>CO2low!L335</f>
        <v>635.0575074732875</v>
      </c>
      <c r="H235" s="4">
        <f t="shared" si="13"/>
        <v>4.4776528614044766</v>
      </c>
      <c r="I235" s="4">
        <f t="shared" si="15"/>
        <v>1.0749681902626065</v>
      </c>
      <c r="J235" s="4">
        <f t="shared" si="14"/>
        <v>0.25930231923302505</v>
      </c>
      <c r="K235" s="4"/>
      <c r="L235" s="4"/>
      <c r="M235" s="4"/>
      <c r="N235" s="4"/>
    </row>
    <row r="236" spans="1:14" x14ac:dyDescent="0.3">
      <c r="A236" s="4">
        <f t="shared" si="16"/>
        <v>2080</v>
      </c>
      <c r="G236" s="2">
        <f>CO2low!L336</f>
        <v>639.99852225548591</v>
      </c>
      <c r="H236" s="4">
        <f t="shared" si="13"/>
        <v>4.5191170179414231</v>
      </c>
      <c r="I236" s="4">
        <f t="shared" si="15"/>
        <v>1.0882250495481098</v>
      </c>
      <c r="J236" s="4">
        <f t="shared" si="14"/>
        <v>0.26393530138047305</v>
      </c>
      <c r="K236" s="4"/>
      <c r="L236" s="4"/>
      <c r="M236" s="4"/>
      <c r="N236" s="4"/>
    </row>
    <row r="237" spans="1:14" x14ac:dyDescent="0.3">
      <c r="A237" s="4">
        <f t="shared" si="16"/>
        <v>2081</v>
      </c>
      <c r="G237" s="2">
        <f>CO2low!L337</f>
        <v>644.96006016509659</v>
      </c>
      <c r="H237" s="4">
        <f t="shared" si="13"/>
        <v>4.5604325281819724</v>
      </c>
      <c r="I237" s="4">
        <f t="shared" si="15"/>
        <v>1.1015067129812528</v>
      </c>
      <c r="J237" s="4">
        <f t="shared" si="14"/>
        <v>0.26861726715006523</v>
      </c>
      <c r="K237" s="4"/>
      <c r="L237" s="4"/>
      <c r="M237" s="4"/>
      <c r="N237" s="4"/>
    </row>
    <row r="238" spans="1:14" x14ac:dyDescent="0.3">
      <c r="A238" s="4">
        <f t="shared" si="16"/>
        <v>2082</v>
      </c>
      <c r="G238" s="2">
        <f>CO2low!L338</f>
        <v>649.94148796498996</v>
      </c>
      <c r="H238" s="4">
        <f t="shared" si="13"/>
        <v>4.6015951482085384</v>
      </c>
      <c r="I238" s="4">
        <f t="shared" si="15"/>
        <v>1.1148111408353656</v>
      </c>
      <c r="J238" s="4">
        <f t="shared" si="14"/>
        <v>0.27334807920238635</v>
      </c>
      <c r="K238" s="4"/>
      <c r="L238" s="4"/>
      <c r="M238" s="4"/>
      <c r="N238" s="4"/>
    </row>
    <row r="239" spans="1:14" x14ac:dyDescent="0.3">
      <c r="A239" s="4">
        <f t="shared" si="16"/>
        <v>2083</v>
      </c>
      <c r="G239" s="2">
        <f>CO2low!L339</f>
        <v>654.9421782857977</v>
      </c>
      <c r="H239" s="4">
        <f t="shared" si="13"/>
        <v>4.6426008330546882</v>
      </c>
      <c r="I239" s="4">
        <f t="shared" si="15"/>
        <v>1.1281363177545904</v>
      </c>
      <c r="J239" s="4">
        <f t="shared" si="14"/>
        <v>0.27812758939246168</v>
      </c>
      <c r="K239" s="4"/>
      <c r="L239" s="4"/>
      <c r="M239" s="4"/>
      <c r="N239" s="4"/>
    </row>
    <row r="240" spans="1:14" x14ac:dyDescent="0.3">
      <c r="A240" s="4">
        <f t="shared" si="16"/>
        <v>2084</v>
      </c>
      <c r="G240" s="2">
        <f>CO2low!L340</f>
        <v>659.96150969953362</v>
      </c>
      <c r="H240" s="4">
        <f t="shared" si="13"/>
        <v>4.6834457310368398</v>
      </c>
      <c r="I240" s="4">
        <f t="shared" si="15"/>
        <v>1.1414802538718396</v>
      </c>
      <c r="J240" s="4">
        <f t="shared" si="14"/>
        <v>0.28295563896955855</v>
      </c>
      <c r="K240" s="4"/>
      <c r="L240" s="4"/>
      <c r="M240" s="4"/>
      <c r="N240" s="4"/>
    </row>
    <row r="241" spans="1:14" x14ac:dyDescent="0.3">
      <c r="A241" s="4">
        <f t="shared" si="16"/>
        <v>2085</v>
      </c>
      <c r="G241" s="2">
        <f>CO2low!L341</f>
        <v>664.99886679289261</v>
      </c>
      <c r="H241" s="4">
        <f t="shared" si="13"/>
        <v>4.7241261782059114</v>
      </c>
      <c r="I241" s="4">
        <f t="shared" si="15"/>
        <v>1.1548409858339053</v>
      </c>
      <c r="J241" s="4">
        <f t="shared" si="14"/>
        <v>0.28783205878220353</v>
      </c>
      <c r="K241" s="4"/>
      <c r="L241" s="4"/>
      <c r="M241" s="4"/>
      <c r="N241" s="4"/>
    </row>
    <row r="242" spans="1:14" x14ac:dyDescent="0.3">
      <c r="A242" s="4">
        <f t="shared" si="16"/>
        <v>2086</v>
      </c>
      <c r="G242" s="2">
        <f>CO2low!L342</f>
        <v>670.0536402399681</v>
      </c>
      <c r="H242" s="4">
        <f t="shared" si="13"/>
        <v>4.7646386929180045</v>
      </c>
      <c r="I242" s="4">
        <f t="shared" si="15"/>
        <v>1.168216577738052</v>
      </c>
      <c r="J242" s="4">
        <f t="shared" si="14"/>
        <v>0.29275666948785717</v>
      </c>
      <c r="K242" s="4"/>
      <c r="L242" s="4"/>
      <c r="M242" s="4"/>
      <c r="N242" s="4"/>
    </row>
    <row r="243" spans="1:14" x14ac:dyDescent="0.3">
      <c r="A243" s="4">
        <f t="shared" si="16"/>
        <v>2087</v>
      </c>
      <c r="G243" s="2">
        <f>CO2low!L343</f>
        <v>675.12522687414616</v>
      </c>
      <c r="H243" s="4">
        <f t="shared" si="13"/>
        <v>4.804979970523128</v>
      </c>
      <c r="I243" s="4">
        <f t="shared" si="15"/>
        <v>1.1816051219842694</v>
      </c>
      <c r="J243" s="4">
        <f t="shared" si="14"/>
        <v>0.29772928176671826</v>
      </c>
      <c r="K243" s="4"/>
      <c r="L243" s="4"/>
      <c r="M243" s="4"/>
      <c r="N243" s="4"/>
    </row>
    <row r="244" spans="1:14" x14ac:dyDescent="0.3">
      <c r="A244" s="4">
        <f t="shared" si="16"/>
        <v>2088</v>
      </c>
      <c r="G244" s="2">
        <f>CO2low!L344</f>
        <v>680.21302975894298</v>
      </c>
      <c r="H244" s="4">
        <f t="shared" si="13"/>
        <v>4.8451468781707874</v>
      </c>
      <c r="I244" s="4">
        <f t="shared" si="15"/>
        <v>1.1950047400472088</v>
      </c>
      <c r="J244" s="4">
        <f t="shared" si="14"/>
        <v>0.30274969653915396</v>
      </c>
      <c r="K244" s="4"/>
      <c r="L244" s="4"/>
      <c r="M244" s="4"/>
      <c r="N244" s="4"/>
    </row>
    <row r="245" spans="1:14" x14ac:dyDescent="0.3">
      <c r="A245" s="4">
        <f t="shared" si="16"/>
        <v>2089</v>
      </c>
      <c r="G245" s="2">
        <f>CO2low!L345</f>
        <v>685.31645825756914</v>
      </c>
      <c r="H245" s="4">
        <f t="shared" si="13"/>
        <v>4.8851364497312373</v>
      </c>
      <c r="I245" s="4">
        <f t="shared" si="15"/>
        <v>1.2084135831716729</v>
      </c>
      <c r="J245" s="4">
        <f t="shared" si="14"/>
        <v>0.30781770518627971</v>
      </c>
      <c r="K245" s="4"/>
      <c r="L245" s="4"/>
      <c r="M245" s="4"/>
      <c r="N245" s="4"/>
    </row>
    <row r="246" spans="1:14" x14ac:dyDescent="0.3">
      <c r="A246" s="4">
        <f t="shared" si="16"/>
        <v>2090</v>
      </c>
      <c r="G246" s="2">
        <f>CO2low!L346</f>
        <v>690.43492810101384</v>
      </c>
      <c r="H246" s="4">
        <f t="shared" si="13"/>
        <v>4.9249458808310278</v>
      </c>
      <c r="I246" s="4">
        <f t="shared" si="15"/>
        <v>1.2218298329953916</v>
      </c>
      <c r="J246" s="4">
        <f t="shared" si="14"/>
        <v>0.31293308977323675</v>
      </c>
      <c r="K246" s="4"/>
      <c r="L246" s="4"/>
      <c r="M246" s="4"/>
      <c r="N246" s="4"/>
    </row>
    <row r="247" spans="1:14" x14ac:dyDescent="0.3">
      <c r="A247" s="4">
        <f t="shared" si="16"/>
        <v>2091</v>
      </c>
      <c r="G247" s="2">
        <f>CO2low!L347</f>
        <v>695.56786145445801</v>
      </c>
      <c r="H247" s="4">
        <f t="shared" si="13"/>
        <v>4.9645725240014649</v>
      </c>
      <c r="I247" s="4">
        <f t="shared" si="15"/>
        <v>1.2352517021026654</v>
      </c>
      <c r="J247" s="4">
        <f t="shared" si="14"/>
        <v>0.31809562327473861</v>
      </c>
      <c r="K247" s="4"/>
      <c r="L247" s="4"/>
      <c r="M247" s="4"/>
      <c r="N247" s="4"/>
    </row>
    <row r="248" spans="1:14" x14ac:dyDescent="0.3">
      <c r="A248" s="4">
        <f t="shared" si="16"/>
        <v>2092</v>
      </c>
      <c r="G248" s="2">
        <f>CO2low!L348</f>
        <v>700.71468698183389</v>
      </c>
      <c r="H248" s="4">
        <f t="shared" si="13"/>
        <v>5.0040138839384873</v>
      </c>
      <c r="I248" s="4">
        <f t="shared" si="15"/>
        <v>1.2486774345123333</v>
      </c>
      <c r="J248" s="4">
        <f t="shared" si="14"/>
        <v>0.32330506980248125</v>
      </c>
      <c r="K248" s="4"/>
      <c r="L248" s="4"/>
      <c r="M248" s="4"/>
      <c r="N248" s="4"/>
    </row>
    <row r="249" spans="1:14" x14ac:dyDescent="0.3">
      <c r="A249" s="4">
        <f t="shared" si="16"/>
        <v>2093</v>
      </c>
      <c r="G249" s="2">
        <f>CO2low!L349</f>
        <v>705.87483990836472</v>
      </c>
      <c r="H249" s="4">
        <f t="shared" si="13"/>
        <v>5.0432676128724347</v>
      </c>
      <c r="I249" s="4">
        <f t="shared" si="15"/>
        <v>1.2621053061033771</v>
      </c>
      <c r="J249" s="4">
        <f t="shared" si="14"/>
        <v>0.32856118483403318</v>
      </c>
      <c r="K249" s="4"/>
      <c r="L249" s="4"/>
      <c r="M249" s="4"/>
      <c r="N249" s="4"/>
    </row>
    <row r="250" spans="1:14" x14ac:dyDescent="0.3">
      <c r="A250" s="4">
        <f t="shared" si="16"/>
        <v>2094</v>
      </c>
      <c r="G250" s="2">
        <f>CO2low!L350</f>
        <v>711.04776208092915</v>
      </c>
      <c r="H250" s="4">
        <f t="shared" si="13"/>
        <v>5.0823315060461187</v>
      </c>
      <c r="I250" s="4">
        <f t="shared" si="15"/>
        <v>1.2755336249813549</v>
      </c>
      <c r="J250" s="4">
        <f t="shared" si="14"/>
        <v>0.33386371544284305</v>
      </c>
      <c r="K250" s="4"/>
      <c r="L250" s="4"/>
      <c r="M250" s="4"/>
      <c r="N250" s="4"/>
    </row>
    <row r="251" spans="1:14" x14ac:dyDescent="0.3">
      <c r="A251" s="4">
        <f t="shared" si="16"/>
        <v>2095</v>
      </c>
      <c r="G251" s="2">
        <f>CO2low!L351</f>
        <v>716.23290202610292</v>
      </c>
      <c r="H251" s="4">
        <f t="shared" si="13"/>
        <v>5.121203497299553</v>
      </c>
      <c r="I251" s="4">
        <f t="shared" si="15"/>
        <v>1.2889607317887262</v>
      </c>
      <c r="J251" s="4">
        <f t="shared" si="14"/>
        <v>0.3392124005290218</v>
      </c>
      <c r="K251" s="4"/>
      <c r="L251" s="4"/>
      <c r="M251" s="4"/>
      <c r="N251" s="4"/>
    </row>
    <row r="252" spans="1:14" x14ac:dyDescent="0.3">
      <c r="A252" s="4">
        <f t="shared" si="16"/>
        <v>2096</v>
      </c>
      <c r="G252" s="2">
        <f>CO2low!L352</f>
        <v>721.42971500575072</v>
      </c>
      <c r="H252" s="4">
        <f t="shared" si="13"/>
        <v>5.1598816547597162</v>
      </c>
      <c r="I252" s="4">
        <f t="shared" si="15"/>
        <v>1.3023849999620136</v>
      </c>
      <c r="J252" s="4">
        <f t="shared" si="14"/>
        <v>0.34460697105057692</v>
      </c>
      <c r="K252" s="4"/>
      <c r="L252" s="4"/>
      <c r="M252" s="4"/>
      <c r="N252" s="4"/>
    </row>
    <row r="253" spans="1:14" x14ac:dyDescent="0.3">
      <c r="A253" s="4">
        <f t="shared" si="16"/>
        <v>2097</v>
      </c>
      <c r="G253" s="2">
        <f>CO2low!L353</f>
        <v>726.63766307004209</v>
      </c>
      <c r="H253" s="4">
        <f t="shared" si="13"/>
        <v>5.1983641766336195</v>
      </c>
      <c r="I253" s="4">
        <f t="shared" si="15"/>
        <v>1.3158048359386261</v>
      </c>
      <c r="J253" s="4">
        <f t="shared" si="14"/>
        <v>0.35004715025479388</v>
      </c>
      <c r="K253" s="4"/>
      <c r="L253" s="4"/>
      <c r="M253" s="4"/>
      <c r="N253" s="4"/>
    </row>
    <row r="254" spans="1:14" x14ac:dyDescent="0.3">
      <c r="A254" s="4">
        <f t="shared" si="16"/>
        <v>2098</v>
      </c>
      <c r="G254" s="2">
        <f>CO2low!L354</f>
        <v>731.85621510778378</v>
      </c>
      <c r="H254" s="4">
        <f t="shared" si="13"/>
        <v>5.2366493871029833</v>
      </c>
      <c r="I254" s="4">
        <f t="shared" si="15"/>
        <v>1.3292186793160585</v>
      </c>
      <c r="J254" s="4">
        <f t="shared" si="14"/>
        <v>0.35553265390947802</v>
      </c>
      <c r="K254" s="4"/>
      <c r="L254" s="4"/>
      <c r="M254" s="4"/>
      <c r="N254" s="4"/>
    </row>
    <row r="255" spans="1:14" x14ac:dyDescent="0.3">
      <c r="A255" s="4">
        <f t="shared" si="16"/>
        <v>2099</v>
      </c>
      <c r="G255" s="2">
        <f>CO2low!L355</f>
        <v>737.08484689396948</v>
      </c>
      <c r="H255" s="4">
        <f t="shared" si="13"/>
        <v>5.2747357323187973</v>
      </c>
      <c r="I255" s="4">
        <f t="shared" si="15"/>
        <v>1.3426250029660707</v>
      </c>
      <c r="J255" s="4">
        <f t="shared" si="14"/>
        <v>0.36106319053378738</v>
      </c>
      <c r="K255" s="4"/>
      <c r="L255" s="4"/>
      <c r="M255" s="4"/>
      <c r="N255" s="4"/>
    </row>
    <row r="256" spans="1:14" x14ac:dyDescent="0.3">
      <c r="A256" s="4">
        <f t="shared" si="16"/>
        <v>2100</v>
      </c>
      <c r="G256" s="2">
        <f>CO2low!L356</f>
        <v>742.32304113445616</v>
      </c>
      <c r="H256" s="4">
        <f t="shared" si="13"/>
        <v>5.3126217764940113</v>
      </c>
      <c r="I256" s="4">
        <f t="shared" si="15"/>
        <v>1.356022313106344</v>
      </c>
      <c r="J256" s="4">
        <f t="shared" si="14"/>
        <v>0.36663846162840275</v>
      </c>
      <c r="K256" s="4"/>
      <c r="L256" s="4"/>
      <c r="M256" s="4"/>
      <c r="N256" s="4"/>
    </row>
    <row r="257" spans="1:14" x14ac:dyDescent="0.3">
      <c r="A257" s="4">
        <f t="shared" si="16"/>
        <v>2101</v>
      </c>
      <c r="G257" s="2">
        <f>CO2low!L357</f>
        <v>747.57028750768995</v>
      </c>
      <c r="H257" s="4">
        <f t="shared" si="13"/>
        <v>5.3503061980926114</v>
      </c>
      <c r="I257" s="4">
        <f t="shared" si="15"/>
        <v>1.3694091493320111</v>
      </c>
      <c r="J257" s="4">
        <f t="shared" si="14"/>
        <v>0.37225816190479744</v>
      </c>
      <c r="K257" s="4"/>
      <c r="L257" s="4"/>
      <c r="M257" s="4"/>
      <c r="N257" s="4"/>
    </row>
    <row r="258" spans="1:14" x14ac:dyDescent="0.3">
      <c r="A258" s="4">
        <f t="shared" si="16"/>
        <v>2102</v>
      </c>
      <c r="G258" s="2">
        <f>CO2low!L358</f>
        <v>752.82608270341143</v>
      </c>
      <c r="H258" s="4">
        <f t="shared" si="13"/>
        <v>5.387787786113325</v>
      </c>
      <c r="I258" s="4">
        <f t="shared" si="15"/>
        <v>1.3827840846093553</v>
      </c>
      <c r="J258" s="4">
        <f t="shared" si="14"/>
        <v>0.37792197951338402</v>
      </c>
      <c r="K258" s="4"/>
      <c r="L258" s="4"/>
      <c r="M258" s="4"/>
      <c r="N258" s="4"/>
    </row>
    <row r="259" spans="1:14" x14ac:dyDescent="0.3">
      <c r="A259" s="4">
        <f t="shared" si="16"/>
        <v>2103</v>
      </c>
      <c r="G259" s="2">
        <f>CO2low!L359</f>
        <v>758.08993045828151</v>
      </c>
      <c r="H259" s="4">
        <f t="shared" si="13"/>
        <v>5.4250654364662161</v>
      </c>
      <c r="I259" s="4">
        <f t="shared" si="15"/>
        <v>1.3961457252338814</v>
      </c>
      <c r="J259" s="4">
        <f t="shared" si="14"/>
        <v>0.38362959627032911</v>
      </c>
      <c r="K259" s="4"/>
      <c r="L259" s="4"/>
      <c r="M259" s="4"/>
      <c r="N259" s="4"/>
    </row>
    <row r="260" spans="1:14" x14ac:dyDescent="0.3">
      <c r="A260" s="4">
        <f t="shared" si="16"/>
        <v>2104</v>
      </c>
      <c r="G260" s="2">
        <f>CO2low!L360</f>
        <v>763.36134158837649</v>
      </c>
      <c r="H260" s="4">
        <f t="shared" si="13"/>
        <v>5.4621381484403866</v>
      </c>
      <c r="I260" s="4">
        <f t="shared" si="15"/>
        <v>1.4094927107548656</v>
      </c>
      <c r="J260" s="4">
        <f t="shared" si="14"/>
        <v>0.38938068788284208</v>
      </c>
      <c r="K260" s="4"/>
      <c r="L260" s="4"/>
      <c r="M260" s="4"/>
      <c r="N260" s="4"/>
    </row>
    <row r="261" spans="1:14" x14ac:dyDescent="0.3">
      <c r="A261" s="4">
        <f t="shared" si="16"/>
        <v>2105</v>
      </c>
      <c r="G261" s="2">
        <f>CO2low!L361</f>
        <v>768.63983401851146</v>
      </c>
      <c r="H261" s="4">
        <f t="shared" si="13"/>
        <v>5.4990050212610706</v>
      </c>
      <c r="I261" s="4">
        <f t="shared" si="15"/>
        <v>1.422823713868405</v>
      </c>
      <c r="J261" s="4">
        <f t="shared" si="14"/>
        <v>0.39517492417275518</v>
      </c>
      <c r="K261" s="4"/>
      <c r="L261" s="4"/>
      <c r="M261" s="4"/>
      <c r="N261" s="4"/>
    </row>
    <row r="262" spans="1:14" x14ac:dyDescent="0.3">
      <c r="A262" s="4">
        <f t="shared" si="16"/>
        <v>2106</v>
      </c>
      <c r="G262" s="2">
        <f>CO2low!L362</f>
        <v>773.92493280835856</v>
      </c>
      <c r="H262" s="4">
        <f t="shared" si="13"/>
        <v>5.5356652507343664</v>
      </c>
      <c r="I262" s="4">
        <f t="shared" si="15"/>
        <v>1.4361374402809011</v>
      </c>
      <c r="J262" s="4">
        <f t="shared" si="14"/>
        <v>0.40101196929822647</v>
      </c>
      <c r="K262" s="4"/>
      <c r="L262" s="4"/>
      <c r="M262" s="4"/>
      <c r="N262" s="4"/>
    </row>
    <row r="263" spans="1:14" x14ac:dyDescent="0.3">
      <c r="A263" s="4">
        <f t="shared" si="16"/>
        <v>2107</v>
      </c>
      <c r="G263" s="2">
        <f>CO2low!L363</f>
        <v>779.21617017533367</v>
      </c>
      <c r="H263" s="4">
        <f t="shared" ref="H263:H326" si="17">H$3*LN(G263/G$3)</f>
        <v>5.5721181259778616</v>
      </c>
      <c r="I263" s="4">
        <f t="shared" si="15"/>
        <v>1.4494326285448256</v>
      </c>
      <c r="J263" s="4">
        <f t="shared" ref="J263:J326" si="18">J262+J$3*(I262-J262)</f>
        <v>0.40689148197340808</v>
      </c>
      <c r="K263" s="4"/>
      <c r="L263" s="4"/>
      <c r="M263" s="4"/>
      <c r="N263" s="4"/>
    </row>
    <row r="264" spans="1:14" x14ac:dyDescent="0.3">
      <c r="A264" s="4">
        <f t="shared" si="16"/>
        <v>2108</v>
      </c>
      <c r="G264" s="2">
        <f>CO2low!L364</f>
        <v>784.51308551423722</v>
      </c>
      <c r="H264" s="4">
        <f t="shared" si="17"/>
        <v>5.6083630262354944</v>
      </c>
      <c r="I264" s="4">
        <f t="shared" ref="I264:I327" si="19">I263+I$3*(I$4*H264-I263)+I$5*(J263-I263)</f>
        <v>1.4627080498685436</v>
      </c>
      <c r="J264" s="4">
        <f t="shared" si="18"/>
        <v>0.41281311568593371</v>
      </c>
      <c r="K264" s="4"/>
      <c r="L264" s="4"/>
      <c r="M264" s="4"/>
      <c r="N264" s="4"/>
    </row>
    <row r="265" spans="1:14" x14ac:dyDescent="0.3">
      <c r="A265" s="4">
        <f t="shared" si="16"/>
        <v>2109</v>
      </c>
      <c r="G265" s="2">
        <f>CO2low!L365</f>
        <v>789.81522541363529</v>
      </c>
      <c r="H265" s="4">
        <f t="shared" si="17"/>
        <v>5.6443994177748662</v>
      </c>
      <c r="I265" s="4">
        <f t="shared" si="19"/>
        <v>1.4759625079018845</v>
      </c>
      <c r="J265" s="4">
        <f t="shared" si="18"/>
        <v>0.41877651891209094</v>
      </c>
      <c r="K265" s="4"/>
      <c r="L265" s="4"/>
      <c r="M265" s="4"/>
      <c r="N265" s="4"/>
    </row>
    <row r="266" spans="1:14" x14ac:dyDescent="0.3">
      <c r="A266" s="4">
        <f t="shared" si="16"/>
        <v>2110</v>
      </c>
      <c r="G266" s="2">
        <f>CO2low!L366</f>
        <v>795.1221436689807</v>
      </c>
      <c r="H266" s="4">
        <f t="shared" si="17"/>
        <v>5.6802268508653766</v>
      </c>
      <c r="I266" s="4">
        <f t="shared" si="19"/>
        <v>1.4891948384990805</v>
      </c>
      <c r="J266" s="4">
        <f t="shared" si="18"/>
        <v>0.42478133532955298</v>
      </c>
      <c r="K266" s="4"/>
      <c r="L266" s="4"/>
      <c r="M266" s="4"/>
      <c r="N266" s="4"/>
    </row>
    <row r="267" spans="1:14" x14ac:dyDescent="0.3">
      <c r="A267" s="4">
        <f t="shared" si="16"/>
        <v>2111</v>
      </c>
      <c r="G267" s="2">
        <f>CO2low!L367</f>
        <v>800.43340129247656</v>
      </c>
      <c r="H267" s="4">
        <f t="shared" si="17"/>
        <v>5.715844956835503</v>
      </c>
      <c r="I267" s="4">
        <f t="shared" si="19"/>
        <v>1.5024039094606221</v>
      </c>
      <c r="J267" s="4">
        <f t="shared" si="18"/>
        <v>0.43082720402755592</v>
      </c>
      <c r="K267" s="4"/>
      <c r="L267" s="4"/>
      <c r="M267" s="4"/>
      <c r="N267" s="4"/>
    </row>
    <row r="268" spans="1:14" x14ac:dyDescent="0.3">
      <c r="A268" s="4">
        <f t="shared" si="16"/>
        <v>2112</v>
      </c>
      <c r="G268" s="2">
        <f>CO2low!L368</f>
        <v>805.74856651969344</v>
      </c>
      <c r="H268" s="4">
        <f t="shared" si="17"/>
        <v>5.7512534452075501</v>
      </c>
      <c r="I268" s="4">
        <f t="shared" si="19"/>
        <v>1.5155886202555089</v>
      </c>
      <c r="J268" s="4">
        <f t="shared" si="18"/>
        <v>0.43691375971441576</v>
      </c>
      <c r="K268" s="4"/>
      <c r="L268" s="4"/>
      <c r="M268" s="4"/>
      <c r="N268" s="4"/>
    </row>
    <row r="269" spans="1:14" x14ac:dyDescent="0.3">
      <c r="A269" s="4">
        <f t="shared" si="16"/>
        <v>2113</v>
      </c>
      <c r="G269" s="2">
        <f>CO2low!L369</f>
        <v>811.06721481295472</v>
      </c>
      <c r="H269" s="4">
        <f t="shared" si="17"/>
        <v>5.786452100908245</v>
      </c>
      <c r="I269" s="4">
        <f t="shared" si="19"/>
        <v>1.5287479017253069</v>
      </c>
      <c r="J269" s="4">
        <f t="shared" si="18"/>
        <v>0.44304063292228918</v>
      </c>
      <c r="K269" s="4"/>
      <c r="L269" s="4"/>
      <c r="M269" s="4"/>
      <c r="N269" s="4"/>
    </row>
    <row r="270" spans="1:14" x14ac:dyDescent="0.3">
      <c r="A270" s="4">
        <f t="shared" si="16"/>
        <v>2114</v>
      </c>
      <c r="G270" s="2">
        <f>CO2low!L370</f>
        <v>816.38892886151439</v>
      </c>
      <c r="H270" s="4">
        <f t="shared" si="17"/>
        <v>5.8214407815535845</v>
      </c>
      <c r="I270" s="4">
        <f t="shared" si="19"/>
        <v>1.5418807157713621</v>
      </c>
      <c r="J270" s="4">
        <f t="shared" si="18"/>
        <v>0.44920745020909031</v>
      </c>
      <c r="K270" s="4"/>
      <c r="L270" s="4"/>
      <c r="M270" s="4"/>
      <c r="N270" s="4"/>
    </row>
    <row r="271" spans="1:14" x14ac:dyDescent="0.3">
      <c r="A271" s="4">
        <f t="shared" si="16"/>
        <v>2115</v>
      </c>
      <c r="G271" s="2">
        <f>CO2low!L371</f>
        <v>821.71329857855255</v>
      </c>
      <c r="H271" s="4">
        <f t="shared" si="17"/>
        <v>5.8562194148063158</v>
      </c>
      <c r="I271" s="4">
        <f t="shared" si="19"/>
        <v>1.5549860550264556</v>
      </c>
      <c r="J271" s="4">
        <f t="shared" si="18"/>
        <v>0.455413834357484</v>
      </c>
      <c r="K271" s="4"/>
      <c r="L271" s="4"/>
      <c r="M271" s="4"/>
      <c r="N271" s="4"/>
    </row>
    <row r="272" spans="1:14" x14ac:dyDescent="0.3">
      <c r="A272" s="4">
        <f t="shared" si="16"/>
        <v>2116</v>
      </c>
      <c r="G272" s="2">
        <f>CO2low!L372</f>
        <v>827.03992109502178</v>
      </c>
      <c r="H272" s="4">
        <f t="shared" si="17"/>
        <v>5.8907879958044829</v>
      </c>
      <c r="I272" s="4">
        <f t="shared" si="19"/>
        <v>1.56806294251213</v>
      </c>
      <c r="J272" s="4">
        <f t="shared" si="18"/>
        <v>0.46165940457088378</v>
      </c>
      <c r="K272" s="4"/>
      <c r="L272" s="4"/>
      <c r="M272" s="4"/>
      <c r="N272" s="4"/>
    </row>
    <row r="273" spans="1:14" x14ac:dyDescent="0.3">
      <c r="A273" s="4">
        <f t="shared" si="16"/>
        <v>2117</v>
      </c>
      <c r="G273" s="2">
        <f>CO2low!L373</f>
        <v>832.36840075038128</v>
      </c>
      <c r="H273" s="4">
        <f t="shared" si="17"/>
        <v>5.9251465846595011</v>
      </c>
      <c r="I273" s="4">
        <f t="shared" si="19"/>
        <v>1.5811104312828546</v>
      </c>
      <c r="J273" s="4">
        <f t="shared" si="18"/>
        <v>0.46794377666639003</v>
      </c>
      <c r="K273" s="4"/>
      <c r="L273" s="4"/>
      <c r="M273" s="4"/>
      <c r="N273" s="4"/>
    </row>
    <row r="274" spans="1:14" x14ac:dyDescent="0.3">
      <c r="A274" s="4">
        <f t="shared" si="16"/>
        <v>2118</v>
      </c>
      <c r="G274" s="2">
        <f>CO2low!L374</f>
        <v>837.69834908026212</v>
      </c>
      <c r="H274" s="4">
        <f t="shared" si="17"/>
        <v>5.9592953040222296</v>
      </c>
      <c r="I274" s="4">
        <f t="shared" si="19"/>
        <v>1.594127604058148</v>
      </c>
      <c r="J274" s="4">
        <f t="shared" si="18"/>
        <v>0.47426656326461153</v>
      </c>
      <c r="K274" s="4"/>
      <c r="L274" s="4"/>
      <c r="M274" s="4"/>
      <c r="N274" s="4"/>
    </row>
    <row r="275" spans="1:14" x14ac:dyDescent="0.3">
      <c r="A275" s="4">
        <f t="shared" si="16"/>
        <v>2119</v>
      </c>
      <c r="G275" s="2">
        <f>CO2low!L375</f>
        <v>843.02938480110595</v>
      </c>
      <c r="H275" s="4">
        <f t="shared" si="17"/>
        <v>5.9932343367155205</v>
      </c>
      <c r="I275" s="4">
        <f t="shared" si="19"/>
        <v>1.6071135728437178</v>
      </c>
      <c r="J275" s="4">
        <f t="shared" si="18"/>
        <v>0.48062737397631883</v>
      </c>
      <c r="K275" s="4"/>
      <c r="L275" s="4"/>
      <c r="M275" s="4"/>
      <c r="N275" s="4"/>
    </row>
    <row r="276" spans="1:14" x14ac:dyDescent="0.3">
      <c r="A276" s="4">
        <f t="shared" si="16"/>
        <v>2120</v>
      </c>
      <c r="G276" s="2">
        <f>CO2low!L376</f>
        <v>848.36113379183109</v>
      </c>
      <c r="H276" s="4">
        <f t="shared" si="17"/>
        <v>6.0269639234317891</v>
      </c>
      <c r="I276" s="4">
        <f t="shared" si="19"/>
        <v>1.6200674785426319</v>
      </c>
      <c r="J276" s="4">
        <f t="shared" si="18"/>
        <v>0.48702581558588565</v>
      </c>
      <c r="K276" s="4"/>
      <c r="L276" s="4"/>
      <c r="M276" s="4"/>
      <c r="N276" s="4"/>
    </row>
    <row r="277" spans="1:14" x14ac:dyDescent="0.3">
      <c r="A277" s="4">
        <f t="shared" si="16"/>
        <v>2121</v>
      </c>
      <c r="G277" s="2">
        <f>CO2low!L377</f>
        <v>853.69322907257458</v>
      </c>
      <c r="H277" s="4">
        <f t="shared" si="17"/>
        <v>6.0604843604941134</v>
      </c>
      <c r="I277" s="4">
        <f t="shared" si="19"/>
        <v>1.6329884905574819</v>
      </c>
      <c r="J277" s="4">
        <f t="shared" si="18"/>
        <v>0.49346149223147995</v>
      </c>
      <c r="K277" s="4"/>
      <c r="L277" s="4"/>
      <c r="M277" s="4"/>
      <c r="N277" s="4"/>
    </row>
    <row r="278" spans="1:14" x14ac:dyDescent="0.3">
      <c r="A278" s="4">
        <f t="shared" si="16"/>
        <v>2122</v>
      </c>
      <c r="G278" s="2">
        <f>CO2low!L378</f>
        <v>859.02531078057223</v>
      </c>
      <c r="H278" s="4">
        <f t="shared" si="17"/>
        <v>6.0937959976794778</v>
      </c>
      <c r="I278" s="4">
        <f t="shared" si="19"/>
        <v>1.6458758063844583</v>
      </c>
      <c r="J278" s="4">
        <f t="shared" si="18"/>
        <v>0.49993400558197165</v>
      </c>
      <c r="K278" s="4"/>
      <c r="L278" s="4"/>
      <c r="M278" s="4"/>
      <c r="N278" s="4"/>
    </row>
    <row r="279" spans="1:14" x14ac:dyDescent="0.3">
      <c r="A279" s="4">
        <f t="shared" si="16"/>
        <v>2123</v>
      </c>
      <c r="G279" s="2">
        <f>CO2low!L379</f>
        <v>864.35702614322997</v>
      </c>
      <c r="H279" s="4">
        <f t="shared" si="17"/>
        <v>6.1268992361026786</v>
      </c>
      <c r="I279" s="4">
        <f t="shared" si="19"/>
        <v>1.6587286512002051</v>
      </c>
      <c r="J279" s="4">
        <f t="shared" si="18"/>
        <v>0.50644295501052983</v>
      </c>
      <c r="K279" s="4"/>
      <c r="L279" s="4"/>
      <c r="M279" s="4"/>
      <c r="N279" s="4"/>
    </row>
    <row r="280" spans="1:14" x14ac:dyDescent="0.3">
      <c r="A280" s="4">
        <f t="shared" si="16"/>
        <v>2124</v>
      </c>
      <c r="G280" s="2">
        <f>CO2low!L380</f>
        <v>869.68802944845663</v>
      </c>
      <c r="H280" s="4">
        <f t="shared" si="17"/>
        <v>6.1597945261595921</v>
      </c>
      <c r="I280" s="4">
        <f t="shared" si="19"/>
        <v>1.6715462774422842</v>
      </c>
      <c r="J280" s="4">
        <f t="shared" si="18"/>
        <v>0.51298793776488716</v>
      </c>
      <c r="K280" s="4"/>
      <c r="L280" s="4"/>
      <c r="M280" s="4"/>
      <c r="N280" s="4"/>
    </row>
    <row r="281" spans="1:14" x14ac:dyDescent="0.3">
      <c r="A281" s="4">
        <f t="shared" si="16"/>
        <v>2125</v>
      </c>
      <c r="G281" s="2">
        <f>CO2low!L381</f>
        <v>875.01798201231406</v>
      </c>
      <c r="H281" s="4">
        <f t="shared" si="17"/>
        <v>6.1924823655283472</v>
      </c>
      <c r="I281" s="4">
        <f t="shared" si="19"/>
        <v>1.6843279643840341</v>
      </c>
      <c r="J281" s="4">
        <f t="shared" si="18"/>
        <v>0.51956854913425476</v>
      </c>
      <c r="K281" s="4"/>
      <c r="L281" s="4"/>
      <c r="M281" s="4"/>
      <c r="N281" s="4"/>
    </row>
    <row r="282" spans="1:14" x14ac:dyDescent="0.3">
      <c r="A282" s="4">
        <f t="shared" si="16"/>
        <v>2126</v>
      </c>
      <c r="G282" s="2">
        <f>CO2low!L382</f>
        <v>880.34655214406007</v>
      </c>
      <c r="H282" s="4">
        <f t="shared" si="17"/>
        <v>6.2249632972271334</v>
      </c>
      <c r="I282" s="4">
        <f t="shared" si="19"/>
        <v>1.6970730177045708</v>
      </c>
      <c r="J282" s="4">
        <f t="shared" si="18"/>
        <v>0.52618438261287348</v>
      </c>
      <c r="K282" s="4"/>
      <c r="L282" s="4"/>
      <c r="M282" s="4"/>
      <c r="N282" s="4"/>
    </row>
    <row r="283" spans="1:14" x14ac:dyDescent="0.3">
      <c r="A283" s="4">
        <f t="shared" si="16"/>
        <v>2127</v>
      </c>
      <c r="G283" s="2">
        <f>CO2low!L383</f>
        <v>885.67341510864878</v>
      </c>
      <c r="H283" s="4">
        <f t="shared" si="17"/>
        <v>6.2572379077273057</v>
      </c>
      <c r="I283" s="4">
        <f t="shared" si="19"/>
        <v>1.7097807690546374</v>
      </c>
      <c r="J283" s="4">
        <f t="shared" si="18"/>
        <v>0.53283503006019428</v>
      </c>
      <c r="K283" s="4"/>
      <c r="L283" s="4"/>
      <c r="M283" s="4"/>
      <c r="N283" s="4"/>
    </row>
    <row r="284" spans="1:14" x14ac:dyDescent="0.3">
      <c r="A284" s="4">
        <f t="shared" si="16"/>
        <v>2128</v>
      </c>
      <c r="G284" s="2">
        <f>CO2low!L384</f>
        <v>890.99825308676043</v>
      </c>
      <c r="H284" s="4">
        <f t="shared" si="17"/>
        <v>6.2893068251204687</v>
      </c>
      <c r="I284" s="4">
        <f t="shared" si="19"/>
        <v>1.722450575618975</v>
      </c>
      <c r="J284" s="4">
        <f t="shared" si="18"/>
        <v>0.53952008185768274</v>
      </c>
      <c r="K284" s="4"/>
      <c r="L284" s="4"/>
      <c r="M284" s="4"/>
      <c r="N284" s="4"/>
    </row>
    <row r="285" spans="1:14" x14ac:dyDescent="0.3">
      <c r="A285" s="4">
        <f t="shared" si="16"/>
        <v>2129</v>
      </c>
      <c r="G285" s="2">
        <f>CO2low!L385</f>
        <v>896.32075513243421</v>
      </c>
      <c r="H285" s="4">
        <f t="shared" si="17"/>
        <v>6.3211707173383136</v>
      </c>
      <c r="I285" s="4">
        <f t="shared" si="19"/>
        <v>1.7350818196758502</v>
      </c>
      <c r="J285" s="4">
        <f t="shared" si="18"/>
        <v>0.54623912706224687</v>
      </c>
      <c r="K285" s="4"/>
      <c r="L285" s="4"/>
      <c r="M285" s="4"/>
      <c r="N285" s="4"/>
    </row>
    <row r="286" spans="1:14" x14ac:dyDescent="0.3">
      <c r="A286" s="4">
        <f t="shared" si="16"/>
        <v>2130</v>
      </c>
      <c r="G286" s="2">
        <f>CO2low!L386</f>
        <v>901.64061712837713</v>
      </c>
      <c r="H286" s="4">
        <f t="shared" si="17"/>
        <v>6.3528302904239204</v>
      </c>
      <c r="I286" s="4">
        <f t="shared" si="19"/>
        <v>1.7476739081543395</v>
      </c>
      <c r="J286" s="4">
        <f t="shared" si="18"/>
        <v>0.55299175355629215</v>
      </c>
      <c r="K286" s="4"/>
      <c r="L286" s="4"/>
      <c r="M286" s="4"/>
      <c r="N286" s="4"/>
    </row>
    <row r="287" spans="1:14" x14ac:dyDescent="0.3">
      <c r="A287" s="4">
        <f t="shared" si="16"/>
        <v>2131</v>
      </c>
      <c r="G287" s="2">
        <f>CO2low!L387</f>
        <v>906.95754173902606</v>
      </c>
      <c r="H287" s="4">
        <f t="shared" si="17"/>
        <v>6.3842862868533388</v>
      </c>
      <c r="I287" s="4">
        <f t="shared" si="19"/>
        <v>1.7602262721899435</v>
      </c>
      <c r="J287" s="4">
        <f t="shared" si="18"/>
        <v>0.55977754819440906</v>
      </c>
      <c r="K287" s="4"/>
      <c r="L287" s="4"/>
      <c r="M287" s="4"/>
      <c r="N287" s="4"/>
    </row>
    <row r="288" spans="1:14" x14ac:dyDescent="0.3">
      <c r="A288" s="4">
        <f t="shared" si="16"/>
        <v>2132</v>
      </c>
      <c r="G288" s="2">
        <f>CO2low!L388</f>
        <v>912.27123836143619</v>
      </c>
      <c r="H288" s="4">
        <f t="shared" si="17"/>
        <v>6.4155394839062216</v>
      </c>
      <c r="I288" s="4">
        <f t="shared" si="19"/>
        <v>1.7727383666790668</v>
      </c>
      <c r="J288" s="4">
        <f t="shared" si="18"/>
        <v>0.56659609694670365</v>
      </c>
      <c r="K288" s="4"/>
      <c r="L288" s="4"/>
      <c r="M288" s="4"/>
      <c r="N288" s="4"/>
    </row>
    <row r="289" spans="1:14" x14ac:dyDescent="0.3">
      <c r="A289" s="4">
        <f t="shared" si="16"/>
        <v>2133</v>
      </c>
      <c r="G289" s="2">
        <f>CO2low!L389</f>
        <v>917.5814230740765</v>
      </c>
      <c r="H289" s="4">
        <f t="shared" si="17"/>
        <v>6.4465906920843272</v>
      </c>
      <c r="I289" s="4">
        <f t="shared" si="19"/>
        <v>1.7852096698328714</v>
      </c>
      <c r="J289" s="4">
        <f t="shared" si="18"/>
        <v>0.57344698503878344</v>
      </c>
      <c r="K289" s="4"/>
      <c r="L289" s="4"/>
      <c r="M289" s="4"/>
      <c r="N289" s="4"/>
    </row>
    <row r="290" spans="1:14" x14ac:dyDescent="0.3">
      <c r="A290" s="4">
        <f t="shared" si="16"/>
        <v>2134</v>
      </c>
      <c r="G290" s="2">
        <f>CO2low!L390</f>
        <v>922.88781858360744</v>
      </c>
      <c r="H290" s="4">
        <f t="shared" si="17"/>
        <v>6.4774407535767882</v>
      </c>
      <c r="I290" s="4">
        <f t="shared" si="19"/>
        <v>1.7976396827309868</v>
      </c>
      <c r="J290" s="4">
        <f t="shared" si="18"/>
        <v>0.58032979708841381</v>
      </c>
      <c r="K290" s="4"/>
      <c r="L290" s="4"/>
      <c r="M290" s="4"/>
      <c r="N290" s="4"/>
    </row>
    <row r="291" spans="1:14" x14ac:dyDescent="0.3">
      <c r="A291" s="4">
        <f t="shared" si="16"/>
        <v>2135</v>
      </c>
      <c r="G291" s="2">
        <f>CO2low!L391</f>
        <v>928.19015416972104</v>
      </c>
      <c r="H291" s="4">
        <f t="shared" si="17"/>
        <v>6.5080905407709393</v>
      </c>
      <c r="I291" s="4">
        <f t="shared" si="19"/>
        <v>1.8100279288755252</v>
      </c>
      <c r="J291" s="4">
        <f t="shared" si="18"/>
        <v>0.58724411723886361</v>
      </c>
      <c r="K291" s="4"/>
      <c r="L291" s="4"/>
      <c r="M291" s="4"/>
      <c r="N291" s="4"/>
    </row>
    <row r="292" spans="1:14" x14ac:dyDescent="0.3">
      <c r="A292" s="4">
        <f t="shared" si="16"/>
        <v>2136</v>
      </c>
      <c r="G292" s="2">
        <f>CO2low!L392</f>
        <v>933.48816562811953</v>
      </c>
      <c r="H292" s="4">
        <f t="shared" si="17"/>
        <v>6.538540954807651</v>
      </c>
      <c r="I292" s="4">
        <f t="shared" si="19"/>
        <v>1.8223739537458303</v>
      </c>
      <c r="J292" s="4">
        <f t="shared" si="18"/>
        <v>0.59418952928895985</v>
      </c>
      <c r="K292" s="4"/>
      <c r="L292" s="4"/>
      <c r="M292" s="4"/>
      <c r="N292" s="4"/>
    </row>
    <row r="293" spans="1:14" x14ac:dyDescent="0.3">
      <c r="A293" s="4">
        <f t="shared" si="16"/>
        <v>2137</v>
      </c>
      <c r="G293" s="2">
        <f>CO2low!L393</f>
        <v>938.78159521171472</v>
      </c>
      <c r="H293" s="4">
        <f t="shared" si="17"/>
        <v>6.5687929241800642</v>
      </c>
      <c r="I293" s="4">
        <f t="shared" si="19"/>
        <v>1.834677324354361</v>
      </c>
      <c r="J293" s="4">
        <f t="shared" si="18"/>
        <v>0.6011656168198749</v>
      </c>
      <c r="K293" s="4"/>
      <c r="L293" s="4"/>
      <c r="M293" s="4"/>
      <c r="N293" s="4"/>
    </row>
    <row r="294" spans="1:14" x14ac:dyDescent="0.3">
      <c r="A294" s="4">
        <f t="shared" si="16"/>
        <v>2138</v>
      </c>
      <c r="G294" s="2">
        <f>CO2low!L394</f>
        <v>944.07019157012257</v>
      </c>
      <c r="H294" s="4">
        <f t="shared" si="17"/>
        <v>6.5988474033746458</v>
      </c>
      <c r="I294" s="4">
        <f t="shared" si="19"/>
        <v>1.8469376288040837</v>
      </c>
      <c r="J294" s="4">
        <f t="shared" si="18"/>
        <v>0.60817196331867074</v>
      </c>
      <c r="K294" s="4"/>
      <c r="L294" s="4"/>
      <c r="M294" s="4"/>
      <c r="N294" s="4"/>
    </row>
    <row r="295" spans="1:14" x14ac:dyDescent="0.3">
      <c r="A295" s="4">
        <f t="shared" si="16"/>
        <v>2139</v>
      </c>
      <c r="G295" s="2">
        <f>CO2low!L395</f>
        <v>949.35370968753625</v>
      </c>
      <c r="H295" s="4">
        <f t="shared" si="17"/>
        <v>6.6287053715535489</v>
      </c>
      <c r="I295" s="4">
        <f t="shared" si="19"/>
        <v>1.8591544758477323</v>
      </c>
      <c r="J295" s="4">
        <f t="shared" si="18"/>
        <v>0.61520815229862791</v>
      </c>
      <c r="K295" s="4"/>
      <c r="L295" s="4"/>
      <c r="M295" s="4"/>
      <c r="N295" s="4"/>
    </row>
    <row r="296" spans="1:14" x14ac:dyDescent="0.3">
      <c r="A296" s="4">
        <f t="shared" si="16"/>
        <v>2140</v>
      </c>
      <c r="G296" s="2">
        <f>CO2low!L396</f>
        <v>954.631910819052</v>
      </c>
      <c r="H296" s="4">
        <f t="shared" si="17"/>
        <v>6.6583678312772179</v>
      </c>
      <c r="I296" s="4">
        <f t="shared" si="19"/>
        <v>1.8713274944492611</v>
      </c>
      <c r="J296" s="4">
        <f t="shared" si="18"/>
        <v>0.62227376741638685</v>
      </c>
      <c r="K296" s="4"/>
      <c r="L296" s="4"/>
      <c r="M296" s="4"/>
      <c r="N296" s="4"/>
    </row>
    <row r="297" spans="1:14" x14ac:dyDescent="0.3">
      <c r="A297" s="4">
        <f t="shared" si="16"/>
        <v>2141</v>
      </c>
      <c r="G297" s="2">
        <f>CO2low!L397</f>
        <v>959.90456242552784</v>
      </c>
      <c r="H297" s="4">
        <f t="shared" si="17"/>
        <v>6.687835807266274</v>
      </c>
      <c r="I297" s="4">
        <f t="shared" si="19"/>
        <v>1.8834563333478072</v>
      </c>
      <c r="J297" s="4">
        <f t="shared" si="18"/>
        <v>0.62936839258593358</v>
      </c>
      <c r="K297" s="4"/>
      <c r="L297" s="4"/>
      <c r="M297" s="4"/>
      <c r="N297" s="4"/>
    </row>
    <row r="298" spans="1:14" x14ac:dyDescent="0.3">
      <c r="A298" s="4">
        <f t="shared" ref="A298:A361" si="20">1+A297</f>
        <v>2142</v>
      </c>
      <c r="G298" s="2">
        <f>CO2low!L398</f>
        <v>965.17143810705295</v>
      </c>
      <c r="H298" s="4">
        <f t="shared" si="17"/>
        <v>6.7171103452016689</v>
      </c>
      <c r="I298" s="4">
        <f t="shared" si="19"/>
        <v>1.8955406606244496</v>
      </c>
      <c r="J298" s="4">
        <f t="shared" si="18"/>
        <v>0.63649161208946103</v>
      </c>
      <c r="K298" s="4"/>
      <c r="L298" s="4"/>
      <c r="M298" s="4"/>
      <c r="N298" s="4"/>
    </row>
    <row r="299" spans="1:14" x14ac:dyDescent="0.3">
      <c r="A299" s="4">
        <f t="shared" si="20"/>
        <v>2143</v>
      </c>
      <c r="G299" s="2">
        <f>CO2low!L399</f>
        <v>970.43231753510304</v>
      </c>
      <c r="H299" s="4">
        <f t="shared" si="17"/>
        <v>6.7461925105621594</v>
      </c>
      <c r="I299" s="4">
        <f t="shared" si="19"/>
        <v>1.9075801632720362</v>
      </c>
      <c r="J299" s="4">
        <f t="shared" si="18"/>
        <v>0.64364301068513974</v>
      </c>
      <c r="K299" s="4"/>
      <c r="L299" s="4"/>
      <c r="M299" s="4"/>
      <c r="N299" s="4"/>
    </row>
    <row r="300" spans="1:14" x14ac:dyDescent="0.3">
      <c r="A300" s="4">
        <f t="shared" si="20"/>
        <v>2144</v>
      </c>
      <c r="G300" s="2">
        <f>CO2low!L400</f>
        <v>975.68698638346007</v>
      </c>
      <c r="H300" s="4">
        <f t="shared" si="17"/>
        <v>6.7750833874981637</v>
      </c>
      <c r="I300" s="4">
        <f t="shared" si="19"/>
        <v>1.9195745467683318</v>
      </c>
      <c r="J300" s="4">
        <f t="shared" si="18"/>
        <v>0.65082217371183326</v>
      </c>
      <c r="K300" s="4"/>
      <c r="L300" s="4"/>
      <c r="M300" s="4"/>
      <c r="N300" s="4"/>
    </row>
    <row r="301" spans="1:14" x14ac:dyDescent="0.3">
      <c r="A301" s="4">
        <f t="shared" si="20"/>
        <v>2145</v>
      </c>
      <c r="G301" s="2">
        <f>CO2low!L401</f>
        <v>980.93523625796865</v>
      </c>
      <c r="H301" s="4">
        <f t="shared" si="17"/>
        <v>6.8037840777410601</v>
      </c>
      <c r="I301" s="4">
        <f t="shared" si="19"/>
        <v>1.9315235346527233</v>
      </c>
      <c r="J301" s="4">
        <f t="shared" si="18"/>
        <v>0.65802868719079421</v>
      </c>
      <c r="K301" s="4"/>
      <c r="L301" s="4"/>
      <c r="M301" s="4"/>
      <c r="N301" s="4"/>
    </row>
    <row r="302" spans="1:14" x14ac:dyDescent="0.3">
      <c r="A302" s="4">
        <f t="shared" si="20"/>
        <v>2146</v>
      </c>
      <c r="G302" s="2">
        <f>CO2low!L402</f>
        <v>986.17686462520794</v>
      </c>
      <c r="H302" s="4">
        <f t="shared" si="17"/>
        <v>6.8322956995470596</v>
      </c>
      <c r="I302" s="4">
        <f t="shared" si="19"/>
        <v>1.9434268681066986</v>
      </c>
      <c r="J302" s="4">
        <f t="shared" si="18"/>
        <v>0.66526213792437794</v>
      </c>
      <c r="K302" s="4"/>
      <c r="L302" s="4"/>
      <c r="M302" s="4"/>
      <c r="N302" s="4"/>
    </row>
    <row r="303" spans="1:14" x14ac:dyDescent="0.3">
      <c r="A303" s="4">
        <f t="shared" si="20"/>
        <v>2147</v>
      </c>
      <c r="G303" s="2">
        <f>CO2low!L403</f>
        <v>991.41167474014856</v>
      </c>
      <c r="H303" s="4">
        <f t="shared" si="17"/>
        <v>6.8606193866747178</v>
      </c>
      <c r="I303" s="4">
        <f t="shared" si="19"/>
        <v>1.955284305538302</v>
      </c>
      <c r="J303" s="4">
        <f t="shared" si="18"/>
        <v>0.67252211359181358</v>
      </c>
      <c r="K303" s="4"/>
      <c r="L303" s="4"/>
      <c r="M303" s="4"/>
      <c r="N303" s="4"/>
    </row>
    <row r="304" spans="1:14" x14ac:dyDescent="0.3">
      <c r="A304" s="4">
        <f t="shared" si="20"/>
        <v>2148</v>
      </c>
      <c r="G304" s="2">
        <f>CO2low!L404</f>
        <v>996.63947557286838</v>
      </c>
      <c r="H304" s="4">
        <f t="shared" si="17"/>
        <v>6.8887562873952835</v>
      </c>
      <c r="I304" s="4">
        <f t="shared" si="19"/>
        <v>1.9670956221707536</v>
      </c>
      <c r="J304" s="4">
        <f t="shared" si="18"/>
        <v>0.67980820284206966</v>
      </c>
      <c r="K304" s="4"/>
      <c r="L304" s="4"/>
      <c r="M304" s="4"/>
      <c r="N304" s="4"/>
    </row>
    <row r="305" spans="1:14" x14ac:dyDescent="0.3">
      <c r="A305" s="4">
        <f t="shared" si="20"/>
        <v>2149</v>
      </c>
      <c r="G305" s="2">
        <f>CO2low!L405</f>
        <v>1001.8600817344015</v>
      </c>
      <c r="H305" s="4">
        <f t="shared" si="17"/>
        <v>6.9167075635349864</v>
      </c>
      <c r="I305" s="4">
        <f t="shared" si="19"/>
        <v>1.9788606096354036</v>
      </c>
      <c r="J305" s="4">
        <f t="shared" si="18"/>
        <v>0.6871199953838566</v>
      </c>
      <c r="K305" s="4"/>
      <c r="L305" s="4"/>
      <c r="M305" s="4"/>
      <c r="N305" s="4"/>
    </row>
    <row r="306" spans="1:14" x14ac:dyDescent="0.3">
      <c r="A306" s="4">
        <f t="shared" si="20"/>
        <v>2150</v>
      </c>
      <c r="G306" s="2">
        <f>CO2low!L406</f>
        <v>1007.0733134017852</v>
      </c>
      <c r="H306" s="4">
        <f t="shared" si="17"/>
        <v>6.9444743895484606</v>
      </c>
      <c r="I306" s="4">
        <f t="shared" si="19"/>
        <v>1.9905790755691812</v>
      </c>
      <c r="J306" s="4">
        <f t="shared" si="18"/>
        <v>0.69445708207280543</v>
      </c>
      <c r="K306" s="4"/>
      <c r="L306" s="4"/>
      <c r="M306" s="4"/>
      <c r="N306" s="4"/>
    </row>
    <row r="307" spans="1:14" x14ac:dyDescent="0.3">
      <c r="A307" s="4">
        <f t="shared" si="20"/>
        <v>2151</v>
      </c>
      <c r="G307" s="2">
        <f>CO2low!L407</f>
        <v>1012.2789962423799</v>
      </c>
      <c r="H307" s="4">
        <f t="shared" si="17"/>
        <v>6.9720579516225047</v>
      </c>
      <c r="I307" s="4">
        <f t="shared" si="19"/>
        <v>2.002250843216681</v>
      </c>
      <c r="J307" s="4">
        <f t="shared" si="18"/>
        <v>0.70181905499586483</v>
      </c>
      <c r="K307" s="4"/>
      <c r="L307" s="4"/>
      <c r="M307" s="4"/>
      <c r="N307" s="4"/>
    </row>
    <row r="308" spans="1:14" x14ac:dyDescent="0.3">
      <c r="A308" s="4">
        <f t="shared" si="20"/>
        <v>2152</v>
      </c>
      <c r="G308" s="2">
        <f>CO2low!L408</f>
        <v>1017.4769613375229</v>
      </c>
      <c r="H308" s="4">
        <f t="shared" si="17"/>
        <v>6.9994594468093494</v>
      </c>
      <c r="I308" s="4">
        <f t="shared" si="19"/>
        <v>2.0138757510370224</v>
      </c>
      <c r="J308" s="4">
        <f t="shared" si="18"/>
        <v>0.70920550755295908</v>
      </c>
      <c r="K308" s="4"/>
      <c r="L308" s="4"/>
      <c r="M308" s="4"/>
      <c r="N308" s="4"/>
    </row>
    <row r="309" spans="1:14" x14ac:dyDescent="0.3">
      <c r="A309" s="4">
        <f t="shared" si="20"/>
        <v>2153</v>
      </c>
      <c r="G309" s="2">
        <f>CO2low!L409</f>
        <v>1022.6670451055919</v>
      </c>
      <c r="H309" s="4">
        <f t="shared" si="17"/>
        <v>7.0266800821887117</v>
      </c>
      <c r="I309" s="4">
        <f t="shared" si="19"/>
        <v>2.025453652315599</v>
      </c>
      <c r="J309" s="4">
        <f t="shared" si="18"/>
        <v>0.71661603453594858</v>
      </c>
      <c r="K309" s="4"/>
      <c r="L309" s="4"/>
      <c r="M309" s="4"/>
      <c r="N309" s="4"/>
    </row>
    <row r="310" spans="1:14" x14ac:dyDescent="0.3">
      <c r="A310" s="4">
        <f t="shared" si="20"/>
        <v>2154</v>
      </c>
      <c r="G310" s="2">
        <f>CO2low!L410</f>
        <v>1027.8490892245327</v>
      </c>
      <c r="H310" s="4">
        <f t="shared" si="17"/>
        <v>7.053721074057826</v>
      </c>
      <c r="I310" s="4">
        <f t="shared" si="19"/>
        <v>2.0369844147808287</v>
      </c>
      <c r="J310" s="4">
        <f t="shared" si="18"/>
        <v>0.72405023220493703</v>
      </c>
      <c r="K310" s="4"/>
      <c r="L310" s="4"/>
      <c r="M310" s="4"/>
      <c r="N310" s="4"/>
    </row>
    <row r="311" spans="1:14" x14ac:dyDescent="0.3">
      <c r="A311" s="4">
        <f t="shared" si="20"/>
        <v>2155</v>
      </c>
      <c r="G311" s="2">
        <f>CO2low!L411</f>
        <v>1033.0229405539235</v>
      </c>
      <c r="H311" s="4">
        <f t="shared" si="17"/>
        <v>7.0805836471487531</v>
      </c>
      <c r="I311" s="4">
        <f t="shared" si="19"/>
        <v>2.0484679202260003</v>
      </c>
      <c r="J311" s="4">
        <f t="shared" si="18"/>
        <v>0.73150769836196805</v>
      </c>
      <c r="K311" s="4"/>
      <c r="L311" s="4"/>
      <c r="M311" s="4"/>
      <c r="N311" s="4"/>
    </row>
    <row r="312" spans="1:14" x14ac:dyDescent="0.3">
      <c r="A312" s="4">
        <f t="shared" si="20"/>
        <v>2156</v>
      </c>
      <c r="G312" s="2">
        <f>CO2low!L412</f>
        <v>1038.1884510566308</v>
      </c>
      <c r="H312" s="4">
        <f t="shared" si="17"/>
        <v>7.1072690338722131</v>
      </c>
      <c r="I312" s="4">
        <f t="shared" si="19"/>
        <v>2.0599040641363082</v>
      </c>
      <c r="J312" s="4">
        <f t="shared" si="18"/>
        <v>0.73898803242215572</v>
      </c>
      <c r="K312" s="4"/>
      <c r="L312" s="4"/>
      <c r="M312" s="4"/>
      <c r="N312" s="4"/>
    </row>
    <row r="313" spans="1:14" x14ac:dyDescent="0.3">
      <c r="A313" s="4">
        <f t="shared" si="20"/>
        <v>2157</v>
      </c>
      <c r="G313" s="2">
        <f>CO2low!L413</f>
        <v>1043.3454777201264</v>
      </c>
      <c r="H313" s="4">
        <f t="shared" si="17"/>
        <v>7.1337784735872667</v>
      </c>
      <c r="I313" s="4">
        <f t="shared" si="19"/>
        <v>2.0712927553211462</v>
      </c>
      <c r="J313" s="4">
        <f t="shared" si="18"/>
        <v>0.74649083548229211</v>
      </c>
      <c r="K313" s="4"/>
      <c r="L313" s="4"/>
      <c r="M313" s="4"/>
      <c r="N313" s="4"/>
    </row>
    <row r="314" spans="1:14" x14ac:dyDescent="0.3">
      <c r="A314" s="4">
        <f t="shared" si="20"/>
        <v>2158</v>
      </c>
      <c r="G314" s="2">
        <f>CO2low!L414</f>
        <v>1048.493882477514</v>
      </c>
      <c r="H314" s="4">
        <f t="shared" si="17"/>
        <v>7.1601132118961166</v>
      </c>
      <c r="I314" s="4">
        <f t="shared" si="19"/>
        <v>2.0826339155517353</v>
      </c>
      <c r="J314" s="4">
        <f t="shared" si="18"/>
        <v>0.75401571038697679</v>
      </c>
      <c r="K314" s="4"/>
      <c r="L314" s="4"/>
      <c r="M314" s="4"/>
      <c r="N314" s="4"/>
    </row>
    <row r="315" spans="1:14" x14ac:dyDescent="0.3">
      <c r="A315" s="4">
        <f t="shared" si="20"/>
        <v>2159</v>
      </c>
      <c r="G315" s="2">
        <f>CO2low!L415</f>
        <v>1053.6335321283327</v>
      </c>
      <c r="H315" s="4">
        <f t="shared" si="17"/>
        <v>7.1862744999633872</v>
      </c>
      <c r="I315" s="4">
        <f t="shared" si="19"/>
        <v>2.0939274792041411</v>
      </c>
      <c r="J315" s="4">
        <f t="shared" si="18"/>
        <v>0.76156226179231257</v>
      </c>
      <c r="K315" s="4"/>
      <c r="L315" s="4"/>
      <c r="M315" s="4"/>
      <c r="N315" s="4"/>
    </row>
    <row r="316" spans="1:14" x14ac:dyDescent="0.3">
      <c r="A316" s="4">
        <f t="shared" si="20"/>
        <v>2160</v>
      </c>
      <c r="G316" s="2">
        <f>CO2low!L416</f>
        <v>1058.7642982591874</v>
      </c>
      <c r="H316" s="4">
        <f t="shared" si="17"/>
        <v>7.212263593859201</v>
      </c>
      <c r="I316" s="4">
        <f t="shared" si="19"/>
        <v>2.1051733929077305</v>
      </c>
      <c r="J316" s="4">
        <f t="shared" si="18"/>
        <v>0.76913009622721173</v>
      </c>
      <c r="K316" s="4"/>
      <c r="L316" s="4"/>
      <c r="M316" s="4"/>
      <c r="N316" s="4"/>
    </row>
    <row r="317" spans="1:14" x14ac:dyDescent="0.3">
      <c r="A317" s="4">
        <f t="shared" si="20"/>
        <v>2161</v>
      </c>
      <c r="G317" s="2">
        <f>CO2low!L417</f>
        <v>1063.8860571642647</v>
      </c>
      <c r="H317" s="4">
        <f t="shared" si="17"/>
        <v>7.2380817539254219</v>
      </c>
      <c r="I317" s="4">
        <f t="shared" si="19"/>
        <v>2.1163716151991143</v>
      </c>
      <c r="J317" s="4">
        <f t="shared" si="18"/>
        <v>0.7767188221523571</v>
      </c>
      <c r="K317" s="4"/>
      <c r="L317" s="4"/>
      <c r="M317" s="4"/>
      <c r="N317" s="4"/>
    </row>
    <row r="318" spans="1:14" x14ac:dyDescent="0.3">
      <c r="A318" s="4">
        <f t="shared" si="20"/>
        <v>2162</v>
      </c>
      <c r="G318" s="2">
        <f>CO2low!L418</f>
        <v>1068.998689765783</v>
      </c>
      <c r="H318" s="4">
        <f t="shared" si="17"/>
        <v>7.2637302441644138</v>
      </c>
      <c r="I318" s="4">
        <f t="shared" si="19"/>
        <v>2.1275221161816065</v>
      </c>
      <c r="J318" s="4">
        <f t="shared" si="18"/>
        <v>0.78432805001686268</v>
      </c>
      <c r="K318" s="4"/>
      <c r="L318" s="4"/>
      <c r="M318" s="4"/>
      <c r="N318" s="4"/>
    </row>
    <row r="319" spans="1:14" x14ac:dyDescent="0.3">
      <c r="A319" s="4">
        <f t="shared" si="20"/>
        <v>2163</v>
      </c>
      <c r="G319" s="2">
        <f>CO2low!L419</f>
        <v>1074.1020815344334</v>
      </c>
      <c r="H319" s="4">
        <f t="shared" si="17"/>
        <v>7.2892103316497332</v>
      </c>
      <c r="I319" s="4">
        <f t="shared" si="19"/>
        <v>2.1386248771902312</v>
      </c>
      <c r="J319" s="4">
        <f t="shared" si="18"/>
        <v>0.79195739231267848</v>
      </c>
      <c r="K319" s="4"/>
      <c r="L319" s="4"/>
      <c r="M319" s="4"/>
      <c r="N319" s="4"/>
    </row>
    <row r="320" spans="1:14" x14ac:dyDescent="0.3">
      <c r="A320" s="4">
        <f t="shared" si="20"/>
        <v>2164</v>
      </c>
      <c r="G320" s="2">
        <f>CO2low!L420</f>
        <v>1079.1961224098577</v>
      </c>
      <c r="H320" s="4">
        <f t="shared" si="17"/>
        <v>7.3145232859581162</v>
      </c>
      <c r="I320" s="4">
        <f t="shared" si="19"/>
        <v>2.1496798904622989</v>
      </c>
      <c r="J320" s="4">
        <f t="shared" si="18"/>
        <v>0.799606463626783</v>
      </c>
      <c r="K320" s="4"/>
      <c r="L320" s="4"/>
      <c r="M320" s="4"/>
      <c r="N320" s="4"/>
    </row>
    <row r="321" spans="1:14" x14ac:dyDescent="0.3">
      <c r="A321" s="4">
        <f t="shared" si="20"/>
        <v>2165</v>
      </c>
      <c r="G321" s="2">
        <f>CO2low!L421</f>
        <v>1084.2807067212116</v>
      </c>
      <c r="H321" s="4">
        <f t="shared" si="17"/>
        <v>7.3396703786221984</v>
      </c>
      <c r="I321" s="4">
        <f t="shared" si="19"/>
        <v>2.1606871588135617</v>
      </c>
      <c r="J321" s="4">
        <f t="shared" si="18"/>
        <v>0.80727488069120878</v>
      </c>
      <c r="K321" s="4"/>
      <c r="L321" s="4"/>
      <c r="M321" s="4"/>
      <c r="N321" s="4"/>
    </row>
    <row r="322" spans="1:14" x14ac:dyDescent="0.3">
      <c r="A322" s="4">
        <f t="shared" si="20"/>
        <v>2166</v>
      </c>
      <c r="G322" s="2">
        <f>CO2low!L422</f>
        <v>1089.3557331078632</v>
      </c>
      <c r="H322" s="4">
        <f t="shared" si="17"/>
        <v>7.3646528826033917</v>
      </c>
      <c r="I322" s="4">
        <f t="shared" si="19"/>
        <v>2.1716466953199638</v>
      </c>
      <c r="J322" s="4">
        <f t="shared" si="18"/>
        <v>0.81496226243094372</v>
      </c>
      <c r="K322" s="4"/>
      <c r="L322" s="4"/>
      <c r="M322" s="4"/>
      <c r="N322" s="4"/>
    </row>
    <row r="323" spans="1:14" x14ac:dyDescent="0.3">
      <c r="A323" s="4">
        <f t="shared" si="20"/>
        <v>2167</v>
      </c>
      <c r="G323" s="2">
        <f>CO2low!L423</f>
        <v>1094.4211044402687</v>
      </c>
      <c r="H323" s="4">
        <f t="shared" si="17"/>
        <v>7.3894720717843487</v>
      </c>
      <c r="I323" s="4">
        <f t="shared" si="19"/>
        <v>2.1825585230049822</v>
      </c>
      <c r="J323" s="4">
        <f t="shared" si="18"/>
        <v>0.82266823000975331</v>
      </c>
      <c r="K323" s="4"/>
      <c r="L323" s="4"/>
      <c r="M323" s="4"/>
      <c r="N323" s="4"/>
    </row>
    <row r="324" spans="1:14" x14ac:dyDescent="0.3">
      <c r="A324" s="4">
        <f t="shared" si="20"/>
        <v>2168</v>
      </c>
      <c r="G324" s="2">
        <f>CO2low!L424</f>
        <v>1099.476727741069</v>
      </c>
      <c r="H324" s="4">
        <f t="shared" si="17"/>
        <v>7.4141292204804676</v>
      </c>
      <c r="I324" s="4">
        <f t="shared" si="19"/>
        <v>2.1934226745325627</v>
      </c>
      <c r="J324" s="4">
        <f t="shared" si="18"/>
        <v>0.8303924068739662</v>
      </c>
      <c r="K324" s="4"/>
      <c r="L324" s="4"/>
      <c r="M324" s="4"/>
      <c r="N324" s="4"/>
    </row>
    <row r="325" spans="1:14" x14ac:dyDescent="0.3">
      <c r="A325" s="4">
        <f t="shared" si="20"/>
        <v>2169</v>
      </c>
      <c r="G325" s="2">
        <f>CO2low!L425</f>
        <v>1104.5225141064525</v>
      </c>
      <c r="H325" s="4">
        <f t="shared" si="17"/>
        <v>7.4386256029699238</v>
      </c>
      <c r="I325" s="4">
        <f t="shared" si="19"/>
        <v>2.2042391919056348</v>
      </c>
      <c r="J325" s="4">
        <f t="shared" si="18"/>
        <v>0.83813441879426698</v>
      </c>
      <c r="K325" s="4"/>
      <c r="L325" s="4"/>
      <c r="M325" s="4"/>
      <c r="N325" s="4"/>
    </row>
    <row r="326" spans="1:14" x14ac:dyDescent="0.3">
      <c r="A326" s="4">
        <f t="shared" si="20"/>
        <v>2170</v>
      </c>
      <c r="G326" s="2">
        <f>CO2low!L426</f>
        <v>1109.5583786278207</v>
      </c>
      <c r="H326" s="4">
        <f t="shared" si="17"/>
        <v>7.4629624930416858</v>
      </c>
      <c r="I326" s="4">
        <f t="shared" si="19"/>
        <v>2.215008126170201</v>
      </c>
      <c r="J326" s="4">
        <f t="shared" si="18"/>
        <v>0.8458938939055396</v>
      </c>
      <c r="K326" s="4"/>
      <c r="L326" s="4"/>
      <c r="M326" s="4"/>
      <c r="N326" s="4"/>
    </row>
    <row r="327" spans="1:14" x14ac:dyDescent="0.3">
      <c r="A327" s="4">
        <f t="shared" si="20"/>
        <v>2171</v>
      </c>
      <c r="G327" s="2">
        <f>CO2low!L427</f>
        <v>1114.5842403137958</v>
      </c>
      <c r="H327" s="4">
        <f t="shared" ref="H327:H390" si="21">H$3*LN(G327/G$3)</f>
        <v>7.4871411635609988</v>
      </c>
      <c r="I327" s="4">
        <f t="shared" si="19"/>
        <v>2.2257295371249786</v>
      </c>
      <c r="J327" s="4">
        <f t="shared" ref="J327:J390" si="22">J326+J$3*(I326-J326)</f>
        <v>0.85367046274480285</v>
      </c>
      <c r="K327" s="4"/>
      <c r="L327" s="4"/>
      <c r="M327" s="4"/>
      <c r="N327" s="4"/>
    </row>
    <row r="328" spans="1:14" x14ac:dyDescent="0.3">
      <c r="A328" s="4">
        <f t="shared" si="20"/>
        <v>2172</v>
      </c>
      <c r="G328" s="2">
        <f>CO2low!L428</f>
        <v>1119.6000220126125</v>
      </c>
      <c r="H328" s="4">
        <f t="shared" si="21"/>
        <v>7.5111628860518893</v>
      </c>
      <c r="I328" s="4">
        <f t="shared" ref="I328:I391" si="23">I327+I$3*(I$4*H328-I327)+I$5*(J327-I327)</f>
        <v>2.2364034930365739</v>
      </c>
      <c r="J328" s="4">
        <f t="shared" si="22"/>
        <v>0.86146375828728228</v>
      </c>
      <c r="K328" s="4"/>
      <c r="L328" s="4"/>
      <c r="M328" s="4"/>
      <c r="N328" s="4"/>
    </row>
    <row r="329" spans="1:14" x14ac:dyDescent="0.3">
      <c r="A329" s="4">
        <f t="shared" si="20"/>
        <v>2173</v>
      </c>
      <c r="G329" s="2">
        <f>CO2low!L429</f>
        <v>1124.6056503349228</v>
      </c>
      <c r="H329" s="4">
        <f t="shared" si="21"/>
        <v>7.5350289302961375</v>
      </c>
      <c r="I329" s="4">
        <f t="shared" si="23"/>
        <v>2.2470300703601667</v>
      </c>
      <c r="J329" s="4">
        <f t="shared" si="22"/>
        <v>0.86927341598065822</v>
      </c>
      <c r="K329" s="4"/>
      <c r="L329" s="4"/>
      <c r="M329" s="4"/>
      <c r="N329" s="4"/>
    </row>
    <row r="330" spans="1:14" x14ac:dyDescent="0.3">
      <c r="A330" s="4">
        <f t="shared" si="20"/>
        <v>2174</v>
      </c>
      <c r="G330" s="2">
        <f>CO2low!L430</f>
        <v>1129.6010555770536</v>
      </c>
      <c r="H330" s="4">
        <f t="shared" si="21"/>
        <v>7.5587405639483123</v>
      </c>
      <c r="I330" s="4">
        <f t="shared" si="23"/>
        <v>2.2576093534656669</v>
      </c>
      <c r="J330" s="4">
        <f t="shared" si="22"/>
        <v>0.87709907377753382</v>
      </c>
      <c r="K330" s="4"/>
      <c r="L330" s="4"/>
      <c r="M330" s="4"/>
      <c r="N330" s="4"/>
    </row>
    <row r="331" spans="1:14" x14ac:dyDescent="0.3">
      <c r="A331" s="4">
        <f t="shared" si="20"/>
        <v>2175</v>
      </c>
      <c r="G331" s="2">
        <f>CO2low!L431</f>
        <v>1134.5861716447471</v>
      </c>
      <c r="H331" s="4">
        <f t="shared" si="21"/>
        <v>7.582299052166344</v>
      </c>
      <c r="I331" s="4">
        <f t="shared" si="23"/>
        <v>2.2681414343693227</v>
      </c>
      <c r="J331" s="4">
        <f t="shared" si="22"/>
        <v>0.88494037216616239</v>
      </c>
      <c r="K331" s="4"/>
      <c r="L331" s="4"/>
      <c r="M331" s="4"/>
      <c r="N331" s="4"/>
    </row>
    <row r="332" spans="1:14" x14ac:dyDescent="0.3">
      <c r="A332" s="4">
        <f t="shared" si="20"/>
        <v>2176</v>
      </c>
      <c r="G332" s="2">
        <f>CO2low!L432</f>
        <v>1139.5609359774162</v>
      </c>
      <c r="H332" s="4">
        <f t="shared" si="21"/>
        <v>7.6057056572572312</v>
      </c>
      <c r="I332" s="4">
        <f t="shared" si="23"/>
        <v>2.2786264124707354</v>
      </c>
      <c r="J332" s="4">
        <f t="shared" si="22"/>
        <v>0.89279695419947636</v>
      </c>
      <c r="K332" s="4"/>
      <c r="L332" s="4"/>
      <c r="M332" s="4"/>
      <c r="N332" s="4"/>
    </row>
    <row r="333" spans="1:14" x14ac:dyDescent="0.3">
      <c r="A333" s="4">
        <f t="shared" si="20"/>
        <v>2177</v>
      </c>
      <c r="G333" s="2">
        <f>CO2low!L433</f>
        <v>1144.5252894729465</v>
      </c>
      <c r="H333" s="4">
        <f t="shared" si="21"/>
        <v>7.6289616383374446</v>
      </c>
      <c r="I333" s="4">
        <f t="shared" si="23"/>
        <v>2.2890643942952456</v>
      </c>
      <c r="J333" s="4">
        <f t="shared" si="22"/>
        <v>0.90066846552245705</v>
      </c>
      <c r="K333" s="4"/>
      <c r="L333" s="4"/>
      <c r="M333" s="4"/>
      <c r="N333" s="4"/>
    </row>
    <row r="334" spans="1:14" x14ac:dyDescent="0.3">
      <c r="A334" s="4">
        <f t="shared" si="20"/>
        <v>2178</v>
      </c>
      <c r="G334" s="2">
        <f>CO2low!L434</f>
        <v>1149.4791764130705</v>
      </c>
      <c r="H334" s="4">
        <f t="shared" si="21"/>
        <v>7.6520682510075497</v>
      </c>
      <c r="I334" s="4">
        <f t="shared" si="23"/>
        <v>2.2994554932416471</v>
      </c>
      <c r="J334" s="4">
        <f t="shared" si="22"/>
        <v>0.90855455439788646</v>
      </c>
      <c r="K334" s="4"/>
      <c r="L334" s="4"/>
      <c r="M334" s="4"/>
      <c r="N334" s="4"/>
    </row>
    <row r="335" spans="1:14" x14ac:dyDescent="0.3">
      <c r="A335" s="4">
        <f t="shared" si="20"/>
        <v>2179</v>
      </c>
      <c r="G335" s="2">
        <f>CO2low!L435</f>
        <v>1154.4225443893424</v>
      </c>
      <c r="H335" s="4">
        <f t="shared" si="21"/>
        <v>7.6750267470407003</v>
      </c>
      <c r="I335" s="4">
        <f t="shared" si="23"/>
        <v>2.3097998293351902</v>
      </c>
      <c r="J335" s="4">
        <f t="shared" si="22"/>
        <v>0.91645487173051898</v>
      </c>
      <c r="K335" s="4"/>
      <c r="L335" s="4"/>
      <c r="M335" s="4"/>
      <c r="N335" s="4"/>
    </row>
    <row r="336" spans="1:14" x14ac:dyDescent="0.3">
      <c r="A336" s="4">
        <f t="shared" si="20"/>
        <v>2180</v>
      </c>
      <c r="G336" s="2">
        <f>CO2low!L436</f>
        <v>1159.3553442297411</v>
      </c>
      <c r="H336" s="4">
        <f t="shared" si="21"/>
        <v>7.6978383740845278</v>
      </c>
      <c r="I336" s="4">
        <f t="shared" si="23"/>
        <v>2.3200975289858139</v>
      </c>
      <c r="J336" s="4">
        <f t="shared" si="22"/>
        <v>0.92436907108971356</v>
      </c>
      <c r="K336" s="4"/>
      <c r="L336" s="4"/>
      <c r="M336" s="4"/>
      <c r="N336" s="4"/>
    </row>
    <row r="337" spans="1:14" x14ac:dyDescent="0.3">
      <c r="A337" s="4">
        <f t="shared" si="20"/>
        <v>2181</v>
      </c>
      <c r="G337" s="2">
        <f>CO2low!L437</f>
        <v>1164.2775299259224</v>
      </c>
      <c r="H337" s="4">
        <f t="shared" si="21"/>
        <v>7.7205043753760885</v>
      </c>
      <c r="I337" s="4">
        <f t="shared" si="23"/>
        <v>2.3303487247515764</v>
      </c>
      <c r="J337" s="4">
        <f t="shared" si="22"/>
        <v>0.93229680873056342</v>
      </c>
      <c r="K337" s="4"/>
      <c r="L337" s="4"/>
      <c r="M337" s="4"/>
      <c r="N337" s="4"/>
    </row>
    <row r="338" spans="1:14" x14ac:dyDescent="0.3">
      <c r="A338" s="4">
        <f t="shared" si="20"/>
        <v>2182</v>
      </c>
      <c r="G338" s="2">
        <f>CO2low!L438</f>
        <v>1169.1890585611479</v>
      </c>
      <c r="H338" s="4">
        <f t="shared" si="21"/>
        <v>7.7430259894694409</v>
      </c>
      <c r="I338" s="4">
        <f t="shared" si="23"/>
        <v>2.3405535551072161</v>
      </c>
      <c r="J338" s="4">
        <f t="shared" si="22"/>
        <v>0.94023774361356283</v>
      </c>
      <c r="K338" s="4"/>
      <c r="L338" s="4"/>
      <c r="M338" s="4"/>
      <c r="N338" s="4"/>
    </row>
    <row r="339" spans="1:14" x14ac:dyDescent="0.3">
      <c r="A339" s="4">
        <f t="shared" si="20"/>
        <v>2183</v>
      </c>
      <c r="G339" s="2">
        <f>CO2low!L439</f>
        <v>1174.0898902389067</v>
      </c>
      <c r="H339" s="4">
        <f t="shared" si="21"/>
        <v>7.7654044499754953</v>
      </c>
      <c r="I339" s="4">
        <f t="shared" si="23"/>
        <v>2.350712164217799</v>
      </c>
      <c r="J339" s="4">
        <f t="shared" si="22"/>
        <v>0.94819153742284679</v>
      </c>
      <c r="K339" s="4"/>
      <c r="L339" s="4"/>
      <c r="M339" s="4"/>
      <c r="N339" s="4"/>
    </row>
    <row r="340" spans="1:14" x14ac:dyDescent="0.3">
      <c r="A340" s="4">
        <f t="shared" si="20"/>
        <v>2184</v>
      </c>
      <c r="G340" s="2">
        <f>CO2low!L440</f>
        <v>1178.9799880122564</v>
      </c>
      <c r="H340" s="4">
        <f t="shared" si="21"/>
        <v>7.78764098531376</v>
      </c>
      <c r="I340" s="4">
        <f t="shared" si="23"/>
        <v>2.3608247017173953</v>
      </c>
      <c r="J340" s="4">
        <f t="shared" si="22"/>
        <v>0.95615785458304214</v>
      </c>
      <c r="K340" s="4"/>
      <c r="L340" s="4"/>
      <c r="M340" s="4"/>
      <c r="N340" s="4"/>
    </row>
    <row r="341" spans="1:14" x14ac:dyDescent="0.3">
      <c r="A341" s="4">
        <f t="shared" si="20"/>
        <v>2185</v>
      </c>
      <c r="G341" s="2">
        <f>CO2low!L441</f>
        <v>1183.8593178138983</v>
      </c>
      <c r="H341" s="4">
        <f t="shared" si="21"/>
        <v>7.8097368184756322</v>
      </c>
      <c r="I341" s="4">
        <f t="shared" si="23"/>
        <v>2.3708913224927279</v>
      </c>
      <c r="J341" s="4">
        <f t="shared" si="22"/>
        <v>0.96413636227476529</v>
      </c>
      <c r="K341" s="4"/>
      <c r="L341" s="4"/>
      <c r="M341" s="4"/>
      <c r="N341" s="4"/>
    </row>
    <row r="342" spans="1:14" x14ac:dyDescent="0.3">
      <c r="A342" s="4">
        <f t="shared" si="20"/>
        <v>2186</v>
      </c>
      <c r="G342" s="2">
        <f>CO2low!L442</f>
        <v>1188.7278483870084</v>
      </c>
      <c r="H342" s="4">
        <f t="shared" si="21"/>
        <v>7.8316931667988792</v>
      </c>
      <c r="I342" s="4">
        <f t="shared" si="23"/>
        <v>2.3809121864717357</v>
      </c>
      <c r="J342" s="4">
        <f t="shared" si="22"/>
        <v>0.97212673044880327</v>
      </c>
      <c r="K342" s="4"/>
      <c r="L342" s="4"/>
      <c r="M342" s="4"/>
      <c r="N342" s="4"/>
    </row>
    <row r="343" spans="1:14" x14ac:dyDescent="0.3">
      <c r="A343" s="4">
        <f t="shared" si="20"/>
        <v>2187</v>
      </c>
      <c r="G343" s="2">
        <f>CO2low!L443</f>
        <v>1193.5855512168368</v>
      </c>
      <c r="H343" s="4">
        <f t="shared" si="21"/>
        <v>7.8535112417529591</v>
      </c>
      <c r="I343" s="4">
        <f t="shared" si="23"/>
        <v>2.3908874584169912</v>
      </c>
      <c r="J343" s="4">
        <f t="shared" si="22"/>
        <v>0.98012863183901355</v>
      </c>
      <c r="K343" s="4"/>
      <c r="L343" s="4"/>
      <c r="M343" s="4"/>
      <c r="N343" s="4"/>
    </row>
    <row r="344" spans="1:14" x14ac:dyDescent="0.3">
      <c r="A344" s="4">
        <f t="shared" si="20"/>
        <v>2188</v>
      </c>
      <c r="G344" s="2">
        <f>CO2low!L444</f>
        <v>1198.4324004630971</v>
      </c>
      <c r="H344" s="4">
        <f t="shared" si="21"/>
        <v>7.8751922487348862</v>
      </c>
      <c r="I344" s="4">
        <f t="shared" si="23"/>
        <v>2.4008173077239139</v>
      </c>
      <c r="J344" s="4">
        <f t="shared" si="22"/>
        <v>0.98814174197397642</v>
      </c>
      <c r="K344" s="4"/>
      <c r="L344" s="4"/>
      <c r="M344" s="4"/>
      <c r="N344" s="4"/>
    </row>
    <row r="345" spans="1:14" x14ac:dyDescent="0.3">
      <c r="A345" s="4">
        <f t="shared" si="20"/>
        <v>2189</v>
      </c>
      <c r="G345" s="2">
        <f>CO2low!L445</f>
        <v>1203.2683728931538</v>
      </c>
      <c r="H345" s="4">
        <f t="shared" si="21"/>
        <v>7.8967373868752651</v>
      </c>
      <c r="I345" s="4">
        <f t="shared" si="23"/>
        <v>2.4107019082237136</v>
      </c>
      <c r="J345" s="4">
        <f t="shared" si="22"/>
        <v>0.99616573918743612</v>
      </c>
      <c r="K345" s="4"/>
      <c r="L345" s="4"/>
      <c r="M345" s="4"/>
      <c r="N345" s="4"/>
    </row>
    <row r="346" spans="1:14" x14ac:dyDescent="0.3">
      <c r="A346" s="4">
        <f t="shared" si="20"/>
        <v>2190</v>
      </c>
      <c r="G346" s="2">
        <f>CO2low!L446</f>
        <v>1208.0934478160261</v>
      </c>
      <c r="H346" s="4">
        <f t="shared" si="21"/>
        <v>7.9181478488542103</v>
      </c>
      <c r="I346" s="4">
        <f t="shared" si="23"/>
        <v>2.4205414379910062</v>
      </c>
      <c r="J346" s="4">
        <f t="shared" si="22"/>
        <v>1.0042003046275623</v>
      </c>
      <c r="K346" s="4"/>
      <c r="L346" s="4"/>
      <c r="M346" s="4"/>
      <c r="N346" s="4"/>
    </row>
    <row r="347" spans="1:14" x14ac:dyDescent="0.3">
      <c r="A347" s="4">
        <f t="shared" si="20"/>
        <v>2191</v>
      </c>
      <c r="G347" s="2">
        <f>CO2low!L447</f>
        <v>1212.9076070172214</v>
      </c>
      <c r="H347" s="4">
        <f t="shared" si="21"/>
        <v>7.9394248207268605</v>
      </c>
      <c r="I347" s="4">
        <f t="shared" si="23"/>
        <v>2.4303360791560347</v>
      </c>
      <c r="J347" s="4">
        <f t="shared" si="22"/>
        <v>1.0122451222650666</v>
      </c>
      <c r="K347" s="4"/>
      <c r="L347" s="4"/>
      <c r="M347" s="4"/>
      <c r="N347" s="4"/>
    </row>
    <row r="348" spans="1:14" x14ac:dyDescent="0.3">
      <c r="A348" s="4">
        <f t="shared" si="20"/>
        <v>2192</v>
      </c>
      <c r="G348" s="2">
        <f>CO2low!L448</f>
        <v>1217.7108346944015</v>
      </c>
      <c r="H348" s="4">
        <f t="shared" si="21"/>
        <v>7.9605694817581307</v>
      </c>
      <c r="I348" s="4">
        <f t="shared" si="23"/>
        <v>2.4400860177214305</v>
      </c>
      <c r="J348" s="4">
        <f t="shared" si="22"/>
        <v>1.0202998789002073</v>
      </c>
      <c r="K348" s="4"/>
      <c r="L348" s="4"/>
      <c r="M348" s="4"/>
      <c r="N348" s="4"/>
    </row>
    <row r="349" spans="1:14" x14ac:dyDescent="0.3">
      <c r="A349" s="4">
        <f t="shared" si="20"/>
        <v>2193</v>
      </c>
      <c r="G349" s="2">
        <f>CO2low!L449</f>
        <v>1222.5031173939051</v>
      </c>
      <c r="H349" s="4">
        <f t="shared" si="21"/>
        <v>7.9815830042664775</v>
      </c>
      <c r="I349" s="4">
        <f t="shared" si="23"/>
        <v>2.4497914433834556</v>
      </c>
      <c r="J349" s="4">
        <f t="shared" si="22"/>
        <v>1.0283642641687119</v>
      </c>
      <c r="K349" s="4"/>
      <c r="L349" s="4"/>
      <c r="M349" s="4"/>
      <c r="N349" s="4"/>
    </row>
    <row r="350" spans="1:14" x14ac:dyDescent="0.3">
      <c r="A350" s="4">
        <f t="shared" si="20"/>
        <v>2194</v>
      </c>
      <c r="G350" s="2">
        <f>CO2low!L450</f>
        <v>1227.2844439481246</v>
      </c>
      <c r="H350" s="4">
        <f t="shared" si="21"/>
        <v>8.0024665534763528</v>
      </c>
      <c r="I350" s="4">
        <f t="shared" si="23"/>
        <v>2.4594525493576507</v>
      </c>
      <c r="J350" s="4">
        <f t="shared" si="22"/>
        <v>1.0364379705466515</v>
      </c>
      <c r="K350" s="4"/>
      <c r="L350" s="4"/>
      <c r="M350" s="4"/>
      <c r="N350" s="4"/>
    </row>
    <row r="351" spans="1:14" x14ac:dyDescent="0.3">
      <c r="A351" s="4">
        <f t="shared" si="20"/>
        <v>2195</v>
      </c>
      <c r="G351" s="2">
        <f>CO2low!L451</f>
        <v>1232.05480541375</v>
      </c>
      <c r="H351" s="4">
        <f t="shared" si="21"/>
        <v>8.0232212873790658</v>
      </c>
      <c r="I351" s="4">
        <f t="shared" si="23"/>
        <v>2.4690695322088345</v>
      </c>
      <c r="J351" s="4">
        <f t="shared" si="22"/>
        <v>1.0445206933542981</v>
      </c>
      <c r="K351" s="4"/>
      <c r="L351" s="4"/>
      <c r="M351" s="4"/>
      <c r="N351" s="4"/>
    </row>
    <row r="352" spans="1:14" x14ac:dyDescent="0.3">
      <c r="A352" s="4">
        <f t="shared" si="20"/>
        <v>2196</v>
      </c>
      <c r="G352" s="2">
        <f>CO2low!L452</f>
        <v>1236.8141950108902</v>
      </c>
      <c r="H352" s="4">
        <f t="shared" si="21"/>
        <v>8.043848356601826</v>
      </c>
      <c r="I352" s="4">
        <f t="shared" si="23"/>
        <v>2.4786425916853774</v>
      </c>
      <c r="J352" s="4">
        <f t="shared" si="22"/>
        <v>1.052612130758992</v>
      </c>
      <c r="K352" s="4"/>
      <c r="L352" s="4"/>
      <c r="M352" s="4"/>
      <c r="N352" s="4"/>
    </row>
    <row r="353" spans="1:14" x14ac:dyDescent="0.3">
      <c r="A353" s="4">
        <f t="shared" si="20"/>
        <v>2197</v>
      </c>
      <c r="G353" s="2">
        <f>CO2low!L453</f>
        <v>1241.5626080630725</v>
      </c>
      <c r="H353" s="4">
        <f t="shared" si="21"/>
        <v>8.0643489042846443</v>
      </c>
      <c r="I353" s="4">
        <f t="shared" si="23"/>
        <v>2.4881719305576895</v>
      </c>
      <c r="J353" s="4">
        <f t="shared" si="22"/>
        <v>1.0607119837770538</v>
      </c>
      <c r="K353" s="4"/>
      <c r="L353" s="4"/>
      <c r="M353" s="4"/>
      <c r="N353" s="4"/>
    </row>
    <row r="354" spans="1:14" x14ac:dyDescent="0.3">
      <c r="A354" s="4">
        <f t="shared" si="20"/>
        <v>2198</v>
      </c>
      <c r="G354" s="2">
        <f>CO2low!L454</f>
        <v>1246.3000419381319</v>
      </c>
      <c r="H354" s="4">
        <f t="shared" si="21"/>
        <v>8.0847240659648989</v>
      </c>
      <c r="I354" s="4">
        <f t="shared" si="23"/>
        <v>2.497657754460854</v>
      </c>
      <c r="J354" s="4">
        <f t="shared" si="22"/>
        <v>1.0688199562747678</v>
      </c>
      <c r="K354" s="4"/>
      <c r="L354" s="4"/>
      <c r="M354" s="4"/>
      <c r="N354" s="4"/>
    </row>
    <row r="355" spans="1:14" x14ac:dyDescent="0.3">
      <c r="A355" s="4">
        <f t="shared" si="20"/>
        <v>2199</v>
      </c>
      <c r="G355" s="2">
        <f>CO2low!L455</f>
        <v>1251.0264959899903</v>
      </c>
      <c r="H355" s="4">
        <f t="shared" si="21"/>
        <v>8.1049749694692768</v>
      </c>
      <c r="I355" s="4">
        <f t="shared" si="23"/>
        <v>2.5071002717413378</v>
      </c>
      <c r="J355" s="4">
        <f t="shared" si="22"/>
        <v>1.0769357549684648</v>
      </c>
      <c r="K355" s="4"/>
      <c r="L355" s="4"/>
      <c r="M355" s="4"/>
      <c r="N355" s="4"/>
    </row>
    <row r="356" spans="1:14" x14ac:dyDescent="0.3">
      <c r="A356" s="4">
        <f t="shared" si="20"/>
        <v>2200</v>
      </c>
      <c r="G356" s="2">
        <f>CO2low!L456</f>
        <v>1255.7419715013339</v>
      </c>
      <c r="H356" s="4">
        <f t="shared" si="21"/>
        <v>8.1251027348128453</v>
      </c>
      <c r="I356" s="4">
        <f t="shared" si="23"/>
        <v>2.5164996933077139</v>
      </c>
      <c r="J356" s="4">
        <f t="shared" si="22"/>
        <v>1.0850590894237349</v>
      </c>
      <c r="K356" s="4"/>
      <c r="L356" s="4"/>
      <c r="M356" s="4"/>
      <c r="N356" s="4"/>
    </row>
    <row r="357" spans="1:14" x14ac:dyDescent="0.3">
      <c r="A357" s="4">
        <f t="shared" si="20"/>
        <v>2201</v>
      </c>
      <c r="G357" s="2">
        <f>CO2low!L457</f>
        <v>1260.4464716271868</v>
      </c>
      <c r="H357" s="4">
        <f t="shared" si="21"/>
        <v>8.1451084741050632</v>
      </c>
      <c r="I357" s="4">
        <f t="shared" si="23"/>
        <v>2.525856232485328</v>
      </c>
      <c r="J357" s="4">
        <f t="shared" si="22"/>
        <v>1.0931896720537959</v>
      </c>
      <c r="K357" s="4"/>
      <c r="L357" s="4"/>
      <c r="M357" s="4"/>
      <c r="N357" s="4"/>
    </row>
    <row r="358" spans="1:14" x14ac:dyDescent="0.3">
      <c r="A358" s="4">
        <f t="shared" si="20"/>
        <v>2202</v>
      </c>
      <c r="G358" s="2">
        <f>CO2low!L458</f>
        <v>1265.1400013393927</v>
      </c>
      <c r="H358" s="4">
        <f t="shared" si="21"/>
        <v>8.1649932914624461</v>
      </c>
      <c r="I358" s="4">
        <f t="shared" si="23"/>
        <v>2.5351701048748412</v>
      </c>
      <c r="J358" s="4">
        <f t="shared" si="22"/>
        <v>1.101327218117047</v>
      </c>
      <c r="K358" s="4"/>
      <c r="L358" s="4"/>
      <c r="M358" s="4"/>
      <c r="N358" s="4"/>
    </row>
    <row r="359" spans="1:14" x14ac:dyDescent="0.3">
      <c r="A359" s="4">
        <f t="shared" si="20"/>
        <v>2203</v>
      </c>
      <c r="G359" s="2">
        <f>CO2low!L459</f>
        <v>1269.8225673719935</v>
      </c>
      <c r="H359" s="4">
        <f t="shared" si="21"/>
        <v>8.1847582829277084</v>
      </c>
      <c r="I359" s="4">
        <f t="shared" si="23"/>
        <v>2.5444415282145836</v>
      </c>
      <c r="J359" s="4">
        <f t="shared" si="22"/>
        <v>1.1094714457138313</v>
      </c>
      <c r="K359" s="4"/>
      <c r="L359" s="4"/>
      <c r="M359" s="4"/>
      <c r="N359" s="4"/>
    </row>
    <row r="360" spans="1:14" x14ac:dyDescent="0.3">
      <c r="A360" s="4">
        <f t="shared" si="20"/>
        <v>2204</v>
      </c>
      <c r="G360" s="2">
        <f>CO2low!L460</f>
        <v>1274.4941781675177</v>
      </c>
      <c r="H360" s="4">
        <f t="shared" si="21"/>
        <v>8.2044045363951206</v>
      </c>
      <c r="I360" s="4">
        <f t="shared" si="23"/>
        <v>2.5536707222466495</v>
      </c>
      <c r="J360" s="4">
        <f t="shared" si="22"/>
        <v>1.1176220757824356</v>
      </c>
      <c r="K360" s="4"/>
      <c r="L360" s="4"/>
      <c r="M360" s="4"/>
      <c r="N360" s="4"/>
    </row>
    <row r="361" spans="1:14" x14ac:dyDescent="0.3">
      <c r="A361" s="4">
        <f t="shared" si="20"/>
        <v>2205</v>
      </c>
      <c r="G361" s="2">
        <f>CO2low!L461</f>
        <v>1279.1548438241743</v>
      </c>
      <c r="H361" s="4">
        <f t="shared" si="21"/>
        <v>8.2239331315419371</v>
      </c>
      <c r="I361" s="4">
        <f t="shared" si="23"/>
        <v>2.5628579085866696</v>
      </c>
      <c r="J361" s="4">
        <f t="shared" si="22"/>
        <v>1.1257788320943523</v>
      </c>
      <c r="K361" s="4"/>
      <c r="L361" s="4"/>
      <c r="M361" s="4"/>
      <c r="N361" s="4"/>
    </row>
    <row r="362" spans="1:14" x14ac:dyDescent="0.3">
      <c r="A362" s="4">
        <f t="shared" ref="A362:A425" si="24">1+A361</f>
        <v>2206</v>
      </c>
      <c r="G362" s="2">
        <f>CO2low!L462</f>
        <v>1283.80457604395</v>
      </c>
      <c r="H362" s="4">
        <f t="shared" si="21"/>
        <v>8.2433451397656015</v>
      </c>
      <c r="I362" s="4">
        <f t="shared" si="23"/>
        <v>2.5720033105971933</v>
      </c>
      <c r="J362" s="4">
        <f t="shared" si="22"/>
        <v>1.1339414412488287</v>
      </c>
      <c r="K362" s="4"/>
      <c r="L362" s="4"/>
      <c r="M362" s="4"/>
      <c r="N362" s="4"/>
    </row>
    <row r="363" spans="1:14" x14ac:dyDescent="0.3">
      <c r="A363" s="4">
        <f t="shared" si="24"/>
        <v>2207</v>
      </c>
      <c r="G363" s="2">
        <f>CO2low!L463</f>
        <v>1288.4433880816114</v>
      </c>
      <c r="H363" s="4">
        <f t="shared" si="21"/>
        <v>8.2626416241266014</v>
      </c>
      <c r="I363" s="4">
        <f t="shared" si="23"/>
        <v>2.5811071532646142</v>
      </c>
      <c r="J363" s="4">
        <f t="shared" si="22"/>
        <v>1.1421096326667275</v>
      </c>
      <c r="K363" s="4"/>
      <c r="L363" s="4"/>
      <c r="M363" s="4"/>
      <c r="N363" s="4"/>
    </row>
    <row r="364" spans="1:14" x14ac:dyDescent="0.3">
      <c r="A364" s="4">
        <f t="shared" si="24"/>
        <v>2208</v>
      </c>
      <c r="G364" s="2">
        <f>CO2low!L464</f>
        <v>1293.0712946946128</v>
      </c>
      <c r="H364" s="4">
        <f t="shared" si="21"/>
        <v>8.2818236392967517</v>
      </c>
      <c r="I364" s="4">
        <f t="shared" si="23"/>
        <v>2.5901696630795747</v>
      </c>
      <c r="J364" s="4">
        <f t="shared" si="22"/>
        <v>1.1502831385837236</v>
      </c>
      <c r="K364" s="4"/>
      <c r="L364" s="4"/>
      <c r="M364" s="4"/>
      <c r="N364" s="4"/>
    </row>
    <row r="365" spans="1:14" x14ac:dyDescent="0.3">
      <c r="A365" s="4">
        <f t="shared" si="24"/>
        <v>2209</v>
      </c>
      <c r="G365" s="2">
        <f>CO2low!L465</f>
        <v>1297.6883120939031</v>
      </c>
      <c r="H365" s="4">
        <f t="shared" si="21"/>
        <v>8.3008922315127158</v>
      </c>
      <c r="I365" s="4">
        <f t="shared" si="23"/>
        <v>2.599191067920783</v>
      </c>
      <c r="J365" s="4">
        <f t="shared" si="22"/>
        <v>1.15846169404286</v>
      </c>
      <c r="K365" s="4"/>
      <c r="L365" s="4"/>
      <c r="M365" s="4"/>
      <c r="N365" s="4"/>
    </row>
    <row r="366" spans="1:14" x14ac:dyDescent="0.3">
      <c r="A366" s="4">
        <f t="shared" si="24"/>
        <v>2210</v>
      </c>
      <c r="G366" s="2">
        <f>CO2low!L466</f>
        <v>1302.2944578956324</v>
      </c>
      <c r="H366" s="4">
        <f t="shared" si="21"/>
        <v>8.3198484385345708</v>
      </c>
      <c r="I366" s="4">
        <f t="shared" si="23"/>
        <v>2.608171596942177</v>
      </c>
      <c r="J366" s="4">
        <f t="shared" si="22"/>
        <v>1.1666450368864867</v>
      </c>
      <c r="K366" s="4"/>
      <c r="L366" s="4"/>
      <c r="M366" s="4"/>
      <c r="N366" s="4"/>
    </row>
    <row r="367" spans="1:14" x14ac:dyDescent="0.3">
      <c r="A367" s="4">
        <f t="shared" si="24"/>
        <v>2211</v>
      </c>
      <c r="G367" s="2">
        <f>CO2low!L467</f>
        <v>1306.889751073754</v>
      </c>
      <c r="H367" s="4">
        <f t="shared" si="21"/>
        <v>8.3386932896092727</v>
      </c>
      <c r="I367" s="4">
        <f t="shared" si="23"/>
        <v>2.6171114804633726</v>
      </c>
      <c r="J367" s="4">
        <f t="shared" si="22"/>
        <v>1.174832907747603</v>
      </c>
      <c r="K367" s="4"/>
      <c r="L367" s="4"/>
      <c r="M367" s="4"/>
      <c r="N367" s="4"/>
    </row>
    <row r="368" spans="1:14" x14ac:dyDescent="0.3">
      <c r="A368" s="4">
        <f t="shared" si="24"/>
        <v>2212</v>
      </c>
      <c r="G368" s="2">
        <f>CO2low!L468</f>
        <v>1311.474211913518</v>
      </c>
      <c r="H368" s="4">
        <f t="shared" si="21"/>
        <v>8.3574278054388031</v>
      </c>
      <c r="I368" s="4">
        <f t="shared" si="23"/>
        <v>2.6260109498633302</v>
      </c>
      <c r="J368" s="4">
        <f t="shared" si="22"/>
        <v>1.1830250500406285</v>
      </c>
      <c r="K368" s="4"/>
      <c r="L368" s="4"/>
      <c r="M368" s="4"/>
      <c r="N368" s="4"/>
    </row>
    <row r="369" spans="1:14" x14ac:dyDescent="0.3">
      <c r="A369" s="4">
        <f t="shared" si="24"/>
        <v>2213</v>
      </c>
      <c r="G369" s="2">
        <f>CO2low!L469</f>
        <v>1316.0478619658547</v>
      </c>
      <c r="H369" s="4">
        <f t="shared" si="21"/>
        <v>8.3760529981528613</v>
      </c>
      <c r="I369" s="4">
        <f t="shared" si="23"/>
        <v>2.63487023747718</v>
      </c>
      <c r="J369" s="4">
        <f t="shared" si="22"/>
        <v>1.1912212099516215</v>
      </c>
      <c r="K369" s="4"/>
      <c r="L369" s="4"/>
      <c r="M369" s="4"/>
      <c r="N369" s="4"/>
    </row>
    <row r="370" spans="1:14" x14ac:dyDescent="0.3">
      <c r="A370" s="4">
        <f t="shared" si="24"/>
        <v>2214</v>
      </c>
      <c r="G370" s="2">
        <f>CO2low!L470</f>
        <v>1320.6107240026402</v>
      </c>
      <c r="H370" s="4">
        <f t="shared" si="21"/>
        <v>8.3945698712859258</v>
      </c>
      <c r="I370" s="4">
        <f t="shared" si="23"/>
        <v>2.6436895764961368</v>
      </c>
      <c r="J370" s="4">
        <f t="shared" si="22"/>
        <v>1.1994211364279668</v>
      </c>
      <c r="K370" s="4"/>
      <c r="L370" s="4"/>
      <c r="M370" s="4"/>
      <c r="N370" s="4"/>
    </row>
    <row r="371" spans="1:14" x14ac:dyDescent="0.3">
      <c r="A371" s="4">
        <f t="shared" si="24"/>
        <v>2215</v>
      </c>
      <c r="G371" s="2">
        <f>CO2low!L471</f>
        <v>1325.1628219728407</v>
      </c>
      <c r="H371" s="4">
        <f t="shared" si="21"/>
        <v>8.4129794197585195</v>
      </c>
      <c r="I371" s="4">
        <f t="shared" si="23"/>
        <v>2.6524692008704469</v>
      </c>
      <c r="J371" s="4">
        <f t="shared" si="22"/>
        <v>1.2076245811675539</v>
      </c>
      <c r="K371" s="4"/>
      <c r="L371" s="4"/>
      <c r="M371" s="4"/>
      <c r="N371" s="4"/>
    </row>
    <row r="372" spans="1:14" x14ac:dyDescent="0.3">
      <c r="A372" s="4">
        <f t="shared" si="24"/>
        <v>2216</v>
      </c>
      <c r="G372" s="2">
        <f>CO2low!L472</f>
        <v>1329.7041809595314</v>
      </c>
      <c r="H372" s="4">
        <f t="shared" si="21"/>
        <v>8.431282629862535</v>
      </c>
      <c r="I372" s="4">
        <f t="shared" si="23"/>
        <v>2.6612093452153056</v>
      </c>
      <c r="J372" s="4">
        <f t="shared" si="22"/>
        <v>1.2158312986074664</v>
      </c>
      <c r="K372" s="4"/>
      <c r="L372" s="4"/>
      <c r="M372" s="4"/>
      <c r="N372" s="4"/>
    </row>
    <row r="373" spans="1:14" x14ac:dyDescent="0.3">
      <c r="A373" s="4">
        <f t="shared" si="24"/>
        <v>2217</v>
      </c>
      <c r="G373" s="2">
        <f>CO2low!L473</f>
        <v>1334.2348271377818</v>
      </c>
      <c r="H373" s="4">
        <f t="shared" si="21"/>
        <v>8.449480479250461</v>
      </c>
      <c r="I373" s="4">
        <f t="shared" si="23"/>
        <v>2.6699102447196794</v>
      </c>
      <c r="J373" s="4">
        <f t="shared" si="22"/>
        <v>1.2240410459121989</v>
      </c>
      <c r="K373" s="4"/>
      <c r="L373" s="4"/>
      <c r="M373" s="4"/>
      <c r="N373" s="4"/>
    </row>
    <row r="374" spans="1:14" x14ac:dyDescent="0.3">
      <c r="A374" s="4">
        <f t="shared" si="24"/>
        <v>2218</v>
      </c>
      <c r="G374" s="2">
        <f>CO2low!L474</f>
        <v>1338.7547877334025</v>
      </c>
      <c r="H374" s="4">
        <f t="shared" si="21"/>
        <v>8.4675739369283622</v>
      </c>
      <c r="I374" s="4">
        <f t="shared" si="23"/>
        <v>2.6785721350579776</v>
      </c>
      <c r="J374" s="4">
        <f t="shared" si="22"/>
        <v>1.2322535829614254</v>
      </c>
      <c r="K374" s="4"/>
      <c r="L374" s="4"/>
      <c r="M374" s="4"/>
      <c r="N374" s="4"/>
    </row>
    <row r="375" spans="1:14" x14ac:dyDescent="0.3">
      <c r="A375" s="4">
        <f t="shared" si="24"/>
        <v>2219</v>
      </c>
      <c r="G375" s="2">
        <f>CO2low!L475</f>
        <v>1343.2640909825484</v>
      </c>
      <c r="H375" s="4">
        <f t="shared" si="21"/>
        <v>8.4855639632524831</v>
      </c>
      <c r="I375" s="4">
        <f t="shared" si="23"/>
        <v>2.6871952523045124</v>
      </c>
      <c r="J375" s="4">
        <f t="shared" si="22"/>
        <v>1.2404686723373337</v>
      </c>
      <c r="K375" s="4"/>
      <c r="L375" s="4"/>
      <c r="M375" s="4"/>
      <c r="N375" s="4"/>
    </row>
    <row r="376" spans="1:14" x14ac:dyDescent="0.3">
      <c r="A376" s="4">
        <f t="shared" si="24"/>
        <v>2220</v>
      </c>
      <c r="G376" s="2">
        <f>CO2low!L476</f>
        <v>1347.7627660921671</v>
      </c>
      <c r="H376" s="4">
        <f t="shared" si="21"/>
        <v>8.5034515099293095</v>
      </c>
      <c r="I376" s="4">
        <f t="shared" si="23"/>
        <v>2.6957798328506839</v>
      </c>
      <c r="J376" s="4">
        <f t="shared" si="22"/>
        <v>1.2486860793115473</v>
      </c>
      <c r="K376" s="4"/>
      <c r="L376" s="4"/>
      <c r="M376" s="4"/>
      <c r="N376" s="4"/>
    </row>
    <row r="377" spans="1:14" x14ac:dyDescent="0.3">
      <c r="A377" s="4">
        <f t="shared" si="24"/>
        <v>2221</v>
      </c>
      <c r="G377" s="2">
        <f>CO2low!L477</f>
        <v>1352.2508432012924</v>
      </c>
      <c r="H377" s="4">
        <f t="shared" si="21"/>
        <v>8.5212375200189889</v>
      </c>
      <c r="I377" s="4">
        <f t="shared" si="23"/>
        <v>2.7043261133248393</v>
      </c>
      <c r="J377" s="4">
        <f t="shared" si="22"/>
        <v>1.2569055718316495</v>
      </c>
      <c r="K377" s="4"/>
      <c r="L377" s="4"/>
      <c r="M377" s="4"/>
      <c r="N377" s="4"/>
    </row>
    <row r="378" spans="1:14" x14ac:dyDescent="0.3">
      <c r="A378" s="4">
        <f t="shared" si="24"/>
        <v>2222</v>
      </c>
      <c r="G378" s="2">
        <f>CO2low!L478</f>
        <v>1356.7283533431678</v>
      </c>
      <c r="H378" s="4">
        <f t="shared" si="21"/>
        <v>8.5389229279419467</v>
      </c>
      <c r="I378" s="4">
        <f t="shared" si="23"/>
        <v>2.7128343305147404</v>
      </c>
      <c r="J378" s="4">
        <f t="shared" si="22"/>
        <v>1.2651269205073308</v>
      </c>
      <c r="K378" s="4"/>
      <c r="L378" s="4"/>
      <c r="M378" s="4"/>
      <c r="N378" s="4"/>
    </row>
    <row r="379" spans="1:14" x14ac:dyDescent="0.3">
      <c r="A379" s="4">
        <f t="shared" si="24"/>
        <v>2223</v>
      </c>
      <c r="G379" s="2">
        <f>CO2low!L479</f>
        <v>1361.1953284081974</v>
      </c>
      <c r="H379" s="4">
        <f t="shared" si="21"/>
        <v>8.5565086594885962</v>
      </c>
      <c r="I379" s="4">
        <f t="shared" si="23"/>
        <v>2.72130472129259</v>
      </c>
      <c r="J379" s="4">
        <f t="shared" si="22"/>
        <v>1.2733498985961729</v>
      </c>
      <c r="K379" s="4"/>
      <c r="L379" s="4"/>
      <c r="M379" s="4"/>
      <c r="N379" s="4"/>
    </row>
    <row r="380" spans="1:14" x14ac:dyDescent="0.3">
      <c r="A380" s="4">
        <f t="shared" si="24"/>
        <v>2224</v>
      </c>
      <c r="G380" s="2">
        <f>CO2low!L480</f>
        <v>1365.6518011077155</v>
      </c>
      <c r="H380" s="4">
        <f t="shared" si="21"/>
        <v>8.5739956318319965</v>
      </c>
      <c r="I380" s="4">
        <f t="shared" si="23"/>
        <v>2.7297375225425551</v>
      </c>
      <c r="J380" s="4">
        <f t="shared" si="22"/>
        <v>1.2815742819890885</v>
      </c>
      <c r="K380" s="4"/>
      <c r="L380" s="4"/>
      <c r="M380" s="4"/>
      <c r="N380" s="4"/>
    </row>
    <row r="381" spans="1:14" x14ac:dyDescent="0.3">
      <c r="A381" s="4">
        <f t="shared" si="24"/>
        <v>2225</v>
      </c>
      <c r="G381" s="2">
        <f>CO2low!L481</f>
        <v>1370.0978049385653</v>
      </c>
      <c r="H381" s="4">
        <f t="shared" si="21"/>
        <v>8.5913847535433696</v>
      </c>
      <c r="I381" s="4">
        <f t="shared" si="23"/>
        <v>2.7381329710907329</v>
      </c>
      <c r="J381" s="4">
        <f t="shared" si="22"/>
        <v>1.2897998491954321</v>
      </c>
      <c r="K381" s="4"/>
      <c r="L381" s="4"/>
      <c r="M381" s="4"/>
      <c r="N381" s="4"/>
    </row>
    <row r="382" spans="1:14" x14ac:dyDescent="0.3">
      <c r="A382" s="4">
        <f t="shared" si="24"/>
        <v>2226</v>
      </c>
      <c r="G382" s="2">
        <f>CO2low!L482</f>
        <v>1374.5333741484751</v>
      </c>
      <c r="H382" s="4">
        <f t="shared" si="21"/>
        <v>8.6086769246103056</v>
      </c>
      <c r="I382" s="4">
        <f t="shared" si="23"/>
        <v>2.7464913036375069</v>
      </c>
      <c r="J382" s="4">
        <f t="shared" si="22"/>
        <v>1.2980263813277975</v>
      </c>
      <c r="K382" s="4"/>
      <c r="L382" s="4"/>
      <c r="M382" s="4"/>
      <c r="N382" s="4"/>
    </row>
    <row r="383" spans="1:14" x14ac:dyDescent="0.3">
      <c r="A383" s="4">
        <f t="shared" si="24"/>
        <v>2227</v>
      </c>
      <c r="G383" s="2">
        <f>CO2low!L483</f>
        <v>1378.9585437022365</v>
      </c>
      <c r="H383" s="4">
        <f t="shared" si="21"/>
        <v>8.625873036457623</v>
      </c>
      <c r="I383" s="4">
        <f t="shared" si="23"/>
        <v>2.7548127566922371</v>
      </c>
      <c r="J383" s="4">
        <f t="shared" si="22"/>
        <v>1.3062536620865166</v>
      </c>
      <c r="K383" s="4"/>
      <c r="L383" s="4"/>
      <c r="M383" s="4"/>
      <c r="N383" s="4"/>
    </row>
    <row r="384" spans="1:14" x14ac:dyDescent="0.3">
      <c r="A384" s="4">
        <f t="shared" si="24"/>
        <v>2228</v>
      </c>
      <c r="G384" s="2">
        <f>CO2low!L484</f>
        <v>1383.3733492486542</v>
      </c>
      <c r="H384" s="4">
        <f t="shared" si="21"/>
        <v>8.6429739719706955</v>
      </c>
      <c r="I384" s="4">
        <f t="shared" si="23"/>
        <v>2.76309756651023</v>
      </c>
      <c r="J384" s="4">
        <f t="shared" si="22"/>
        <v>1.3144814777438771</v>
      </c>
      <c r="K384" s="4"/>
      <c r="L384" s="4"/>
      <c r="M384" s="4"/>
      <c r="N384" s="4"/>
    </row>
    <row r="385" spans="1:14" x14ac:dyDescent="0.3">
      <c r="A385" s="4">
        <f t="shared" si="24"/>
        <v>2229</v>
      </c>
      <c r="G385" s="2">
        <f>CO2low!L485</f>
        <v>1387.77782708828</v>
      </c>
      <c r="H385" s="4">
        <f t="shared" si="21"/>
        <v>8.6599806055211825</v>
      </c>
      <c r="I385" s="4">
        <f t="shared" si="23"/>
        <v>2.7713459690319402</v>
      </c>
      <c r="J385" s="4">
        <f t="shared" si="22"/>
        <v>1.3227096171280701</v>
      </c>
      <c r="K385" s="4"/>
      <c r="L385" s="4"/>
      <c r="M385" s="4"/>
      <c r="N385" s="4"/>
    </row>
    <row r="386" spans="1:14" x14ac:dyDescent="0.3">
      <c r="A386" s="4">
        <f t="shared" si="24"/>
        <v>2230</v>
      </c>
      <c r="G386" s="2">
        <f>CO2low!L486</f>
        <v>1392.1720141419084</v>
      </c>
      <c r="H386" s="4">
        <f t="shared" si="21"/>
        <v>8.6768938029950675</v>
      </c>
      <c r="I386" s="4">
        <f t="shared" si="23"/>
        <v>2.7795581998243457</v>
      </c>
      <c r="J386" s="4">
        <f t="shared" si="22"/>
        <v>1.330937871606884</v>
      </c>
      <c r="K386" s="4"/>
      <c r="L386" s="4"/>
      <c r="M386" s="4"/>
      <c r="N386" s="4"/>
    </row>
    <row r="387" spans="1:14" x14ac:dyDescent="0.3">
      <c r="A387" s="4">
        <f t="shared" si="24"/>
        <v>2231</v>
      </c>
      <c r="G387" s="2">
        <f>CO2low!L487</f>
        <v>1396.5559479198273</v>
      </c>
      <c r="H387" s="4">
        <f t="shared" si="21"/>
        <v>8.6937144218228575</v>
      </c>
      <c r="I387" s="4">
        <f t="shared" si="23"/>
        <v>2.7877344940244515</v>
      </c>
      <c r="J387" s="4">
        <f t="shared" si="22"/>
        <v>1.3391660350711592</v>
      </c>
      <c r="K387" s="4"/>
      <c r="L387" s="4"/>
      <c r="M387" s="4"/>
      <c r="N387" s="4"/>
    </row>
    <row r="388" spans="1:14" x14ac:dyDescent="0.3">
      <c r="A388" s="4">
        <f t="shared" si="24"/>
        <v>2232</v>
      </c>
      <c r="G388" s="2">
        <f>CO2low!L488</f>
        <v>1400.9296664918163</v>
      </c>
      <c r="H388" s="4">
        <f t="shared" si="21"/>
        <v>8.7104433110119004</v>
      </c>
      <c r="I388" s="4">
        <f t="shared" si="23"/>
        <v>2.7958750862848674</v>
      </c>
      <c r="J388" s="4">
        <f t="shared" si="22"/>
        <v>1.3473939039180138</v>
      </c>
      <c r="K388" s="4"/>
      <c r="L388" s="4"/>
      <c r="M388" s="4"/>
      <c r="N388" s="4"/>
    </row>
    <row r="389" spans="1:14" x14ac:dyDescent="0.3">
      <c r="A389" s="4">
        <f t="shared" si="24"/>
        <v>2233</v>
      </c>
      <c r="G389" s="2">
        <f>CO2low!L489</f>
        <v>1405.2932084578836</v>
      </c>
      <c r="H389" s="4">
        <f t="shared" si="21"/>
        <v>8.7270813111806973</v>
      </c>
      <c r="I389" s="4">
        <f t="shared" si="23"/>
        <v>2.8039802107214133</v>
      </c>
      <c r="J389" s="4">
        <f t="shared" si="22"/>
        <v>1.3556212770338576</v>
      </c>
      <c r="K389" s="4"/>
      <c r="L389" s="4"/>
      <c r="M389" s="4"/>
      <c r="N389" s="4"/>
    </row>
    <row r="390" spans="1:14" x14ac:dyDescent="0.3">
      <c r="A390" s="4">
        <f t="shared" si="24"/>
        <v>2234</v>
      </c>
      <c r="G390" s="2">
        <f>CO2low!L490</f>
        <v>1409.6466129197263</v>
      </c>
      <c r="H390" s="4">
        <f t="shared" si="21"/>
        <v>8.7436292545951204</v>
      </c>
      <c r="I390" s="4">
        <f t="shared" si="23"/>
        <v>2.8120501008627015</v>
      </c>
      <c r="J390" s="4">
        <f t="shared" si="22"/>
        <v>1.363847955777203</v>
      </c>
      <c r="K390" s="4"/>
      <c r="L390" s="4"/>
      <c r="M390" s="4"/>
      <c r="N390" s="4"/>
    </row>
    <row r="391" spans="1:14" x14ac:dyDescent="0.3">
      <c r="A391" s="4">
        <f t="shared" si="24"/>
        <v>2235</v>
      </c>
      <c r="G391" s="2">
        <f>CO2low!L491</f>
        <v>1413.9899194529103</v>
      </c>
      <c r="H391" s="4">
        <f t="shared" ref="H391:H454" si="25">H$3*LN(G391/G$3)</f>
        <v>8.7600879652064325</v>
      </c>
      <c r="I391" s="4">
        <f t="shared" si="23"/>
        <v>2.8200849896016478</v>
      </c>
      <c r="J391" s="4">
        <f t="shared" ref="J391:J454" si="26">J390+J$3*(I390-J390)</f>
        <v>1.3720737439612887</v>
      </c>
      <c r="K391" s="4"/>
      <c r="L391" s="4"/>
      <c r="M391" s="4"/>
      <c r="N391" s="4"/>
    </row>
    <row r="392" spans="1:14" x14ac:dyDescent="0.3">
      <c r="A392" s="4">
        <f t="shared" si="24"/>
        <v>2236</v>
      </c>
      <c r="G392" s="2">
        <f>CO2low!L492</f>
        <v>1418.3231680797574</v>
      </c>
      <c r="H392" s="4">
        <f t="shared" si="25"/>
        <v>8.776458258691088</v>
      </c>
      <c r="I392" s="4">
        <f t="shared" ref="I392:I455" si="27">I391+I$3*(I$4*H392-I391)+I$5*(J391-I391)</f>
        <v>2.8280851091488688</v>
      </c>
      <c r="J392" s="4">
        <f t="shared" si="26"/>
        <v>1.3802984478365259</v>
      </c>
      <c r="K392" s="4"/>
      <c r="L392" s="4"/>
      <c r="M392" s="4"/>
      <c r="N392" s="4"/>
    </row>
    <row r="393" spans="1:14" x14ac:dyDescent="0.3">
      <c r="A393" s="4">
        <f t="shared" si="24"/>
        <v>2237</v>
      </c>
      <c r="G393" s="2">
        <f>CO2low!L493</f>
        <v>1422.6463992429285</v>
      </c>
      <c r="H393" s="4">
        <f t="shared" si="25"/>
        <v>8.792740942492129</v>
      </c>
      <c r="I393" s="4">
        <f t="shared" si="27"/>
        <v>2.8360506909879111</v>
      </c>
      <c r="J393" s="4">
        <f t="shared" si="26"/>
        <v>1.38852187607278</v>
      </c>
      <c r="K393" s="4"/>
      <c r="L393" s="4"/>
      <c r="M393" s="4"/>
      <c r="N393" s="4"/>
    </row>
    <row r="394" spans="1:14" x14ac:dyDescent="0.3">
      <c r="A394" s="4">
        <f t="shared" si="24"/>
        <v>2238</v>
      </c>
      <c r="G394" s="2">
        <f>CO2low!L494</f>
        <v>1426.9596537796942</v>
      </c>
      <c r="H394" s="4">
        <f t="shared" si="25"/>
        <v>8.8089368158621859</v>
      </c>
      <c r="I394" s="4">
        <f t="shared" si="27"/>
        <v>2.8439819658322749</v>
      </c>
      <c r="J394" s="4">
        <f t="shared" si="26"/>
        <v>1.396743839741498</v>
      </c>
      <c r="K394" s="4"/>
      <c r="L394" s="4"/>
      <c r="M394" s="4"/>
      <c r="N394" s="4"/>
    </row>
    <row r="395" spans="1:14" x14ac:dyDescent="0.3">
      <c r="A395" s="4">
        <f t="shared" si="24"/>
        <v>2239</v>
      </c>
      <c r="G395" s="2">
        <f>CO2low!L495</f>
        <v>1431.2629728968832</v>
      </c>
      <c r="H395" s="4">
        <f t="shared" si="25"/>
        <v>8.8250466699079659</v>
      </c>
      <c r="I395" s="4">
        <f t="shared" si="27"/>
        <v>2.8518791635841816</v>
      </c>
      <c r="J395" s="4">
        <f t="shared" si="26"/>
        <v>1.4049641522976937</v>
      </c>
      <c r="K395" s="4"/>
      <c r="L395" s="4"/>
      <c r="M395" s="4"/>
      <c r="N395" s="4"/>
    </row>
    <row r="396" spans="1:14" x14ac:dyDescent="0.3">
      <c r="A396" s="4">
        <f t="shared" si="24"/>
        <v>2240</v>
      </c>
      <c r="G396" s="2">
        <f>CO2low!L496</f>
        <v>1435.5563981464945</v>
      </c>
      <c r="H396" s="4">
        <f t="shared" si="25"/>
        <v>8.8410712876361348</v>
      </c>
      <c r="I396" s="4">
        <f t="shared" si="27"/>
        <v>2.859742513295044</v>
      </c>
      <c r="J396" s="4">
        <f t="shared" si="26"/>
        <v>1.4131826295618009</v>
      </c>
      <c r="K396" s="4"/>
      <c r="L396" s="4"/>
      <c r="M396" s="4"/>
      <c r="N396" s="4"/>
    </row>
    <row r="397" spans="1:14" x14ac:dyDescent="0.3">
      <c r="A397" s="4">
        <f t="shared" si="24"/>
        <v>2241</v>
      </c>
      <c r="G397" s="2">
        <f>CO2low!L497</f>
        <v>1439.8399714019697</v>
      </c>
      <c r="H397" s="4">
        <f t="shared" si="25"/>
        <v>8.8570114440005749</v>
      </c>
      <c r="I397" s="4">
        <f t="shared" si="27"/>
        <v>2.8675722431275967</v>
      </c>
      <c r="J397" s="4">
        <f t="shared" si="26"/>
        <v>1.4213990897014057</v>
      </c>
      <c r="K397" s="4"/>
      <c r="L397" s="4"/>
      <c r="M397" s="4"/>
      <c r="N397" s="4"/>
    </row>
    <row r="398" spans="1:14" x14ac:dyDescent="0.3">
      <c r="A398" s="4">
        <f t="shared" si="24"/>
        <v>2242</v>
      </c>
      <c r="G398" s="2">
        <f>CO2low!L498</f>
        <v>1444.1137348351085</v>
      </c>
      <c r="H398" s="4">
        <f t="shared" si="25"/>
        <v>8.8728679059508764</v>
      </c>
      <c r="I398" s="4">
        <f t="shared" si="27"/>
        <v>2.8753685803196416</v>
      </c>
      <c r="J398" s="4">
        <f t="shared" si="26"/>
        <v>1.4296133532128665</v>
      </c>
      <c r="K398" s="4"/>
      <c r="L398" s="4"/>
      <c r="M398" s="4"/>
      <c r="N398" s="4"/>
    </row>
    <row r="399" spans="1:14" x14ac:dyDescent="0.3">
      <c r="A399" s="4">
        <f t="shared" si="24"/>
        <v>2243</v>
      </c>
      <c r="G399" s="2">
        <f>CO2low!L499</f>
        <v>1448.3777308936214</v>
      </c>
      <c r="H399" s="4">
        <f t="shared" si="25"/>
        <v>8.8886414324820713</v>
      </c>
      <c r="I399" s="4">
        <f t="shared" si="27"/>
        <v>2.8831317511493681</v>
      </c>
      <c r="J399" s="4">
        <f t="shared" si="26"/>
        <v>1.4378252429028331</v>
      </c>
      <c r="K399" s="4"/>
      <c r="L399" s="4"/>
      <c r="M399" s="4"/>
      <c r="N399" s="4"/>
    </row>
    <row r="400" spans="1:14" x14ac:dyDescent="0.3">
      <c r="A400" s="4">
        <f t="shared" si="24"/>
        <v>2244</v>
      </c>
      <c r="G400" s="2">
        <f>CO2low!L500</f>
        <v>1452.6320022793054</v>
      </c>
      <c r="H400" s="4">
        <f t="shared" si="25"/>
        <v>8.9043327746854537</v>
      </c>
      <c r="I400" s="4">
        <f t="shared" si="27"/>
        <v>2.890861980902208</v>
      </c>
      <c r="J400" s="4">
        <f t="shared" si="26"/>
        <v>1.4460345838696733</v>
      </c>
      <c r="K400" s="4"/>
      <c r="L400" s="4"/>
      <c r="M400" s="4"/>
      <c r="N400" s="4"/>
    </row>
    <row r="401" spans="1:14" x14ac:dyDescent="0.3">
      <c r="A401" s="4">
        <f t="shared" si="24"/>
        <v>2245</v>
      </c>
      <c r="G401" s="2">
        <f>CO2low!L501</f>
        <v>1456.8765919268383</v>
      </c>
      <c r="H401" s="4">
        <f t="shared" si="25"/>
        <v>8.9199426758005238</v>
      </c>
      <c r="I401" s="4">
        <f t="shared" si="27"/>
        <v>2.8985594938391839</v>
      </c>
      <c r="J401" s="4">
        <f t="shared" si="26"/>
        <v>1.4542412034848182</v>
      </c>
      <c r="K401" s="4"/>
      <c r="L401" s="4"/>
      <c r="M401" s="4"/>
      <c r="N401" s="4"/>
    </row>
    <row r="402" spans="1:14" x14ac:dyDescent="0.3">
      <c r="A402" s="4">
        <f t="shared" si="24"/>
        <v>2246</v>
      </c>
      <c r="G402" s="2">
        <f>CO2low!L502</f>
        <v>1461.1115429831748</v>
      </c>
      <c r="H402" s="4">
        <f t="shared" si="25"/>
        <v>8.9354718712678931</v>
      </c>
      <c r="I402" s="4">
        <f t="shared" si="27"/>
        <v>2.9062245131667117</v>
      </c>
      <c r="J402" s="4">
        <f t="shared" si="26"/>
        <v>1.4624449313740311</v>
      </c>
      <c r="K402" s="4"/>
      <c r="L402" s="4"/>
      <c r="M402" s="4"/>
      <c r="N402" s="4"/>
    </row>
    <row r="403" spans="1:14" x14ac:dyDescent="0.3">
      <c r="A403" s="4">
        <f t="shared" si="24"/>
        <v>2247</v>
      </c>
      <c r="G403" s="2">
        <f>CO2low!L503</f>
        <v>1465.3368987875372</v>
      </c>
      <c r="H403" s="4">
        <f t="shared" si="25"/>
        <v>8.9509210887831632</v>
      </c>
      <c r="I403" s="4">
        <f t="shared" si="27"/>
        <v>2.9138572610078186</v>
      </c>
      <c r="J403" s="4">
        <f t="shared" si="26"/>
        <v>1.4706455993986136</v>
      </c>
      <c r="K403" s="4"/>
      <c r="L403" s="4"/>
      <c r="M403" s="4"/>
      <c r="N403" s="4"/>
    </row>
    <row r="404" spans="1:14" x14ac:dyDescent="0.3">
      <c r="A404" s="4">
        <f t="shared" si="24"/>
        <v>2248</v>
      </c>
      <c r="G404" s="2">
        <f>CO2low!L504</f>
        <v>1469.5527028519916</v>
      </c>
      <c r="H404" s="4">
        <f t="shared" si="25"/>
        <v>8.966291048351696</v>
      </c>
      <c r="I404" s="4">
        <f t="shared" si="27"/>
        <v>2.921457958374738</v>
      </c>
      <c r="J404" s="4">
        <f t="shared" si="26"/>
        <v>1.4788430416365539</v>
      </c>
      <c r="K404" s="4"/>
      <c r="L404" s="4"/>
      <c r="M404" s="4"/>
      <c r="N404" s="4"/>
    </row>
    <row r="405" spans="1:14" x14ac:dyDescent="0.3">
      <c r="A405" s="4">
        <f t="shared" si="24"/>
        <v>2249</v>
      </c>
      <c r="G405" s="2">
        <f>CO2low!L505</f>
        <v>1473.7589988425955</v>
      </c>
      <c r="H405" s="4">
        <f t="shared" si="25"/>
        <v>8.9815824623441856</v>
      </c>
      <c r="I405" s="4">
        <f t="shared" si="27"/>
        <v>2.929026825142846</v>
      </c>
      <c r="J405" s="4">
        <f t="shared" si="26"/>
        <v>1.4870370943636269</v>
      </c>
      <c r="K405" s="4"/>
      <c r="L405" s="4"/>
      <c r="M405" s="4"/>
      <c r="N405" s="4"/>
    </row>
    <row r="406" spans="1:14" x14ac:dyDescent="0.3">
      <c r="A406" s="4">
        <f t="shared" si="24"/>
        <v>2250</v>
      </c>
      <c r="G406" s="2">
        <f>CO2low!L506</f>
        <v>1477.9558305611113</v>
      </c>
      <c r="H406" s="4">
        <f t="shared" si="25"/>
        <v>8.9967960355530465</v>
      </c>
      <c r="I406" s="4">
        <f t="shared" si="27"/>
        <v>2.9365640800259007</v>
      </c>
      <c r="J406" s="4">
        <f t="shared" si="26"/>
        <v>1.4952275960344528</v>
      </c>
      <c r="K406" s="4"/>
      <c r="L406" s="4"/>
      <c r="M406" s="4"/>
      <c r="N406" s="4"/>
    </row>
    <row r="407" spans="1:14" x14ac:dyDescent="0.3">
      <c r="A407" s="4">
        <f t="shared" si="24"/>
        <v>2251</v>
      </c>
      <c r="G407" s="2">
        <f>CO2low!L507</f>
        <v>1482.1432419272701</v>
      </c>
      <c r="H407" s="4">
        <f t="shared" si="25"/>
        <v>9.0119324652494992</v>
      </c>
      <c r="I407" s="4">
        <f t="shared" si="27"/>
        <v>2.9440699405525508</v>
      </c>
      <c r="J407" s="4">
        <f t="shared" si="26"/>
        <v>1.5034143872635242</v>
      </c>
      <c r="K407" s="4"/>
      <c r="L407" s="4"/>
      <c r="M407" s="4"/>
      <c r="N407" s="4"/>
    </row>
    <row r="408" spans="1:14" x14ac:dyDescent="0.3">
      <c r="A408" s="4">
        <f t="shared" si="24"/>
        <v>2252</v>
      </c>
      <c r="G408" s="2">
        <f>CO2low!L508</f>
        <v>1486.3212769615816</v>
      </c>
      <c r="H408" s="4">
        <f t="shared" si="25"/>
        <v>9.0269924412413332</v>
      </c>
      <c r="I408" s="4">
        <f t="shared" si="27"/>
        <v>2.9515446230440756</v>
      </c>
      <c r="J408" s="4">
        <f t="shared" si="26"/>
        <v>1.5115973108062057</v>
      </c>
      <c r="K408" s="4"/>
      <c r="L408" s="4"/>
      <c r="M408" s="4"/>
      <c r="N408" s="4"/>
    </row>
    <row r="409" spans="1:14" x14ac:dyDescent="0.3">
      <c r="A409" s="4">
        <f t="shared" si="24"/>
        <v>2253</v>
      </c>
      <c r="G409" s="2">
        <f>CO2low!L509</f>
        <v>1490.4899797686735</v>
      </c>
      <c r="H409" s="4">
        <f t="shared" si="25"/>
        <v>9.0419766459313031</v>
      </c>
      <c r="I409" s="4">
        <f t="shared" si="27"/>
        <v>2.9589883425933245</v>
      </c>
      <c r="J409" s="4">
        <f t="shared" si="26"/>
        <v>1.5197762115397169</v>
      </c>
      <c r="K409" s="4"/>
      <c r="L409" s="4"/>
      <c r="M409" s="4"/>
      <c r="N409" s="4"/>
    </row>
    <row r="410" spans="1:14" x14ac:dyDescent="0.3">
      <c r="A410" s="4">
        <f t="shared" si="24"/>
        <v>2254</v>
      </c>
      <c r="G410" s="2">
        <f>CO2low!L510</f>
        <v>1494.6493945211562</v>
      </c>
      <c r="H410" s="4">
        <f t="shared" si="25"/>
        <v>9.0568857543760881</v>
      </c>
      <c r="I410" s="4">
        <f t="shared" si="27"/>
        <v>2.9664013130448206</v>
      </c>
      <c r="J410" s="4">
        <f t="shared" si="26"/>
        <v>1.5279509364441013</v>
      </c>
      <c r="K410" s="4"/>
      <c r="L410" s="4"/>
      <c r="M410" s="4"/>
      <c r="N410" s="4"/>
    </row>
    <row r="411" spans="1:14" x14ac:dyDescent="0.3">
      <c r="A411" s="4">
        <f t="shared" si="24"/>
        <v>2255</v>
      </c>
      <c r="G411" s="2">
        <f>CO2low!L511</f>
        <v>1498.799565443999</v>
      </c>
      <c r="H411" s="4">
        <f t="shared" si="25"/>
        <v>9.0717204343457869</v>
      </c>
      <c r="I411" s="4">
        <f t="shared" si="27"/>
        <v>2.9737837469759958</v>
      </c>
      <c r="J411" s="4">
        <f t="shared" si="26"/>
        <v>1.5361213345831934</v>
      </c>
      <c r="K411" s="4"/>
      <c r="L411" s="4"/>
      <c r="M411" s="4"/>
      <c r="N411" s="4"/>
    </row>
    <row r="412" spans="1:14" x14ac:dyDescent="0.3">
      <c r="A412" s="4">
        <f t="shared" si="24"/>
        <v>2256</v>
      </c>
      <c r="G412" s="2">
        <f>CO2low!L512</f>
        <v>1502.9405367994102</v>
      </c>
      <c r="H412" s="4">
        <f t="shared" si="25"/>
        <v>9.0864813463838967</v>
      </c>
      <c r="I412" s="4">
        <f t="shared" si="27"/>
        <v>2.9811358556795273</v>
      </c>
      <c r="J412" s="4">
        <f t="shared" si="26"/>
        <v>1.5442872570855846</v>
      </c>
      <c r="K412" s="4"/>
      <c r="L412" s="4"/>
      <c r="M412" s="4"/>
      <c r="N412" s="4"/>
    </row>
    <row r="413" spans="1:14" x14ac:dyDescent="0.3">
      <c r="A413" s="4">
        <f t="shared" si="24"/>
        <v>2257</v>
      </c>
      <c r="G413" s="2">
        <f>CO2low!L513</f>
        <v>1507.0723528722067</v>
      </c>
      <c r="H413" s="4">
        <f t="shared" si="25"/>
        <v>9.1011691438677289</v>
      </c>
      <c r="I413" s="4">
        <f t="shared" si="27"/>
        <v>2.9884578491467408</v>
      </c>
      <c r="J413" s="4">
        <f t="shared" si="26"/>
        <v>1.5524485571255981</v>
      </c>
      <c r="K413" s="4"/>
      <c r="L413" s="4"/>
      <c r="M413" s="4"/>
      <c r="N413" s="4"/>
    </row>
    <row r="414" spans="1:14" x14ac:dyDescent="0.3">
      <c r="A414" s="4">
        <f t="shared" si="24"/>
        <v>2258</v>
      </c>
      <c r="G414" s="2">
        <f>CO2low!L514</f>
        <v>1511.1950579556717</v>
      </c>
      <c r="H414" s="4">
        <f t="shared" si="25"/>
        <v>9.1157844730692279</v>
      </c>
      <c r="I414" s="4">
        <f t="shared" si="27"/>
        <v>2.9957499360520492</v>
      </c>
      <c r="J414" s="4">
        <f t="shared" si="26"/>
        <v>1.5606050899042783</v>
      </c>
      <c r="K414" s="4"/>
      <c r="L414" s="4"/>
      <c r="M414" s="4"/>
      <c r="N414" s="4"/>
    </row>
    <row r="415" spans="1:14" x14ac:dyDescent="0.3">
      <c r="A415" s="4">
        <f t="shared" si="24"/>
        <v>2259</v>
      </c>
      <c r="G415" s="2">
        <f>CO2low!L515</f>
        <v>1515.308696337881</v>
      </c>
      <c r="H415" s="4">
        <f t="shared" si="25"/>
        <v>9.1303279732161506</v>
      </c>
      <c r="I415" s="4">
        <f t="shared" si="27"/>
        <v>3.0030123237383988</v>
      </c>
      <c r="J415" s="4">
        <f t="shared" si="26"/>
        <v>1.5687567126303976</v>
      </c>
      <c r="K415" s="4"/>
      <c r="L415" s="4"/>
      <c r="M415" s="4"/>
      <c r="N415" s="4"/>
    </row>
    <row r="416" spans="1:14" x14ac:dyDescent="0.3">
      <c r="A416" s="4">
        <f t="shared" si="24"/>
        <v>2260</v>
      </c>
      <c r="G416" s="2">
        <f>CO2low!L516</f>
        <v>1519.4133122884957</v>
      </c>
      <c r="H416" s="4">
        <f t="shared" si="25"/>
        <v>9.1448002765535623</v>
      </c>
      <c r="I416" s="4">
        <f t="shared" si="27"/>
        <v>3.0102452182036918</v>
      </c>
      <c r="J416" s="4">
        <f t="shared" si="26"/>
        <v>1.576903284501491</v>
      </c>
      <c r="K416" s="4"/>
      <c r="L416" s="4"/>
      <c r="M416" s="4"/>
      <c r="N416" s="4"/>
    </row>
    <row r="417" spans="1:14" x14ac:dyDescent="0.3">
      <c r="A417" s="4">
        <f t="shared" si="24"/>
        <v>2261</v>
      </c>
      <c r="G417" s="2">
        <f>CO2low!L517</f>
        <v>1523.5089500460074</v>
      </c>
      <c r="H417" s="4">
        <f t="shared" si="25"/>
        <v>9.159202008405618</v>
      </c>
      <c r="I417" s="4">
        <f t="shared" si="27"/>
        <v>3.0174488240881585</v>
      </c>
      <c r="J417" s="4">
        <f t="shared" si="26"/>
        <v>1.5850446666849194</v>
      </c>
      <c r="K417" s="4"/>
      <c r="L417" s="4"/>
      <c r="M417" s="4"/>
      <c r="N417" s="4"/>
    </row>
    <row r="418" spans="1:14" x14ac:dyDescent="0.3">
      <c r="A418" s="4">
        <f t="shared" si="24"/>
        <v>2262</v>
      </c>
      <c r="G418" s="2">
        <f>CO2low!L518</f>
        <v>1527.5956538054284</v>
      </c>
      <c r="H418" s="4">
        <f t="shared" si="25"/>
        <v>9.1735337872375862</v>
      </c>
      <c r="I418" s="4">
        <f t="shared" si="27"/>
        <v>3.0246233446626434</v>
      </c>
      <c r="J418" s="4">
        <f t="shared" si="26"/>
        <v>1.5931807222989698</v>
      </c>
      <c r="K418" s="4"/>
      <c r="L418" s="4"/>
      <c r="M418" s="4"/>
      <c r="N418" s="4"/>
    </row>
    <row r="419" spans="1:14" x14ac:dyDescent="0.3">
      <c r="A419" s="4">
        <f t="shared" si="24"/>
        <v>2263</v>
      </c>
      <c r="G419" s="2">
        <f>CO2low!L519</f>
        <v>1531.6734677064169</v>
      </c>
      <c r="H419" s="4">
        <f t="shared" si="25"/>
        <v>9.1877962247180953</v>
      </c>
      <c r="I419" s="4">
        <f t="shared" si="27"/>
        <v>3.0317689818177884</v>
      </c>
      <c r="J419" s="4">
        <f t="shared" si="26"/>
        <v>1.6013113163939954</v>
      </c>
      <c r="K419" s="4"/>
      <c r="L419" s="4"/>
      <c r="M419" s="4"/>
      <c r="N419" s="4"/>
    </row>
    <row r="420" spans="1:14" x14ac:dyDescent="0.3">
      <c r="A420" s="4">
        <f t="shared" si="24"/>
        <v>2264</v>
      </c>
      <c r="G420" s="2">
        <f>CO2low!L520</f>
        <v>1535.7424358218288</v>
      </c>
      <c r="H420" s="4">
        <f t="shared" si="25"/>
        <v>9.2019899257815414</v>
      </c>
      <c r="I420" s="4">
        <f t="shared" si="27"/>
        <v>3.0388859360540765</v>
      </c>
      <c r="J420" s="4">
        <f t="shared" si="26"/>
        <v>1.6094363159336025</v>
      </c>
      <c r="K420" s="4"/>
      <c r="L420" s="4"/>
      <c r="M420" s="4"/>
      <c r="N420" s="4"/>
    </row>
    <row r="421" spans="1:14" x14ac:dyDescent="0.3">
      <c r="A421" s="4">
        <f t="shared" si="24"/>
        <v>2265</v>
      </c>
      <c r="G421" s="2">
        <f>CO2low!L521</f>
        <v>1539.8026021466842</v>
      </c>
      <c r="H421" s="4">
        <f t="shared" si="25"/>
        <v>9.2161154886906687</v>
      </c>
      <c r="I421" s="4">
        <f t="shared" si="27"/>
        <v>3.045974406472713</v>
      </c>
      <c r="J421" s="4">
        <f t="shared" si="26"/>
        <v>1.6175555897758869</v>
      </c>
      <c r="K421" s="4"/>
      <c r="L421" s="4"/>
      <c r="M421" s="4"/>
      <c r="N421" s="4"/>
    </row>
    <row r="422" spans="1:14" x14ac:dyDescent="0.3">
      <c r="A422" s="4">
        <f t="shared" si="24"/>
        <v>2266</v>
      </c>
      <c r="G422" s="2">
        <f>CO2low!L522</f>
        <v>1543.8540105875425</v>
      </c>
      <c r="H422" s="4">
        <f t="shared" si="25"/>
        <v>9.230173505099236</v>
      </c>
      <c r="I422" s="4">
        <f t="shared" si="27"/>
        <v>3.0530345907673202</v>
      </c>
      <c r="J422" s="4">
        <f t="shared" si="26"/>
        <v>1.6256690086547247</v>
      </c>
      <c r="K422" s="4"/>
      <c r="L422" s="4"/>
      <c r="M422" s="4"/>
      <c r="N422" s="4"/>
    </row>
    <row r="423" spans="1:14" x14ac:dyDescent="0.3">
      <c r="A423" s="4">
        <f t="shared" si="24"/>
        <v>2267</v>
      </c>
      <c r="G423" s="2">
        <f>CO2low!L523</f>
        <v>1547.8967049522753</v>
      </c>
      <c r="H423" s="4">
        <f t="shared" si="25"/>
        <v>9.2441645601147826</v>
      </c>
      <c r="I423" s="4">
        <f t="shared" si="27"/>
        <v>3.0600666852164151</v>
      </c>
      <c r="J423" s="4">
        <f t="shared" si="26"/>
        <v>1.6337764451611243</v>
      </c>
      <c r="K423" s="4"/>
      <c r="L423" s="4"/>
      <c r="M423" s="4"/>
      <c r="N423" s="4"/>
    </row>
    <row r="424" spans="1:14" x14ac:dyDescent="0.3">
      <c r="A424" s="4">
        <f t="shared" si="24"/>
        <v>2268</v>
      </c>
      <c r="G424" s="2">
        <f>CO2low!L524</f>
        <v>1551.93072894023</v>
      </c>
      <c r="H424" s="4">
        <f t="shared" si="25"/>
        <v>9.258089232361451</v>
      </c>
      <c r="I424" s="4">
        <f t="shared" si="27"/>
        <v>3.0670708846766495</v>
      </c>
      <c r="J424" s="4">
        <f t="shared" si="26"/>
        <v>1.6418777737246384</v>
      </c>
      <c r="K424" s="4"/>
      <c r="L424" s="4"/>
      <c r="M424" s="4"/>
      <c r="N424" s="4"/>
    </row>
    <row r="425" spans="1:14" x14ac:dyDescent="0.3">
      <c r="A425" s="4">
        <f t="shared" si="24"/>
        <v>2269</v>
      </c>
      <c r="G425" s="2">
        <f>CO2low!L525</f>
        <v>1555.9561261327726</v>
      </c>
      <c r="H425" s="4">
        <f t="shared" si="25"/>
        <v>9.2719480940428447</v>
      </c>
      <c r="I425" s="4">
        <f t="shared" si="27"/>
        <v>3.0740473825767878</v>
      </c>
      <c r="J425" s="4">
        <f t="shared" si="26"/>
        <v>1.6499728705948458</v>
      </c>
      <c r="K425" s="4"/>
      <c r="L425" s="4"/>
      <c r="M425" s="4"/>
      <c r="N425" s="4"/>
    </row>
    <row r="426" spans="1:14" x14ac:dyDescent="0.3">
      <c r="A426" s="4">
        <f t="shared" ref="A426:A456" si="28">1+A425</f>
        <v>2270</v>
      </c>
      <c r="G426" s="2">
        <f>CO2low!L526</f>
        <v>1559.972939984202</v>
      </c>
      <c r="H426" s="4">
        <f t="shared" si="25"/>
        <v>9.2857417110048672</v>
      </c>
      <c r="I426" s="4">
        <f t="shared" si="27"/>
        <v>3.080996370912394</v>
      </c>
      <c r="J426" s="4">
        <f t="shared" si="26"/>
        <v>1.6580616138229032</v>
      </c>
      <c r="K426" s="4"/>
      <c r="L426" s="4"/>
      <c r="M426" s="4"/>
      <c r="N426" s="4"/>
    </row>
    <row r="427" spans="1:14" x14ac:dyDescent="0.3">
      <c r="A427" s="4">
        <f t="shared" si="28"/>
        <v>2271</v>
      </c>
      <c r="G427" s="2">
        <f>CO2low!L527</f>
        <v>1563.9812138130303</v>
      </c>
      <c r="H427" s="4">
        <f t="shared" si="25"/>
        <v>9.2994706427985552</v>
      </c>
      <c r="I427" s="4">
        <f t="shared" si="27"/>
        <v>3.0879180402412127</v>
      </c>
      <c r="J427" s="4">
        <f t="shared" si="26"/>
        <v>1.6661438832431714</v>
      </c>
      <c r="K427" s="4"/>
      <c r="L427" s="4"/>
      <c r="M427" s="4"/>
      <c r="N427" s="4"/>
    </row>
    <row r="428" spans="1:14" x14ac:dyDescent="0.3">
      <c r="A428" s="4">
        <f t="shared" si="28"/>
        <v>2272</v>
      </c>
      <c r="G428" s="2">
        <f>CO2low!L528</f>
        <v>1567.9809907936144</v>
      </c>
      <c r="H428" s="4">
        <f t="shared" si="25"/>
        <v>9.3131354427428619</v>
      </c>
      <c r="I428" s="4">
        <f t="shared" si="27"/>
        <v>3.0948125796792145</v>
      </c>
      <c r="J428" s="4">
        <f t="shared" si="26"/>
        <v>1.6742195604549204</v>
      </c>
      <c r="K428" s="4"/>
      <c r="L428" s="4"/>
      <c r="M428" s="4"/>
      <c r="N428" s="4"/>
    </row>
    <row r="429" spans="1:14" x14ac:dyDescent="0.3">
      <c r="A429" s="4">
        <f t="shared" si="28"/>
        <v>2273</v>
      </c>
      <c r="G429" s="2">
        <f>CO2low!L529</f>
        <v>1571.9723139481375</v>
      </c>
      <c r="H429" s="4">
        <f t="shared" si="25"/>
        <v>9.3267366579873663</v>
      </c>
      <c r="I429" s="4">
        <f t="shared" si="27"/>
        <v>3.1016801768972857</v>
      </c>
      <c r="J429" s="4">
        <f t="shared" si="26"/>
        <v>1.6822885288041143</v>
      </c>
      <c r="K429" s="4"/>
      <c r="L429" s="4"/>
      <c r="M429" s="4"/>
      <c r="N429" s="4"/>
    </row>
    <row r="430" spans="1:14" x14ac:dyDescent="0.3">
      <c r="A430" s="4">
        <f t="shared" si="28"/>
        <v>2274</v>
      </c>
      <c r="G430" s="2">
        <f>CO2low!L530</f>
        <v>1575.9552261389247</v>
      </c>
      <c r="H430" s="4">
        <f t="shared" si="25"/>
        <v>9.3402748295748736</v>
      </c>
      <c r="I430" s="4">
        <f t="shared" si="27"/>
        <v>3.1085210181185423</v>
      </c>
      <c r="J430" s="4">
        <f t="shared" si="26"/>
        <v>1.6903506733652836</v>
      </c>
      <c r="K430" s="4"/>
      <c r="L430" s="4"/>
      <c r="M430" s="4"/>
      <c r="N430" s="4"/>
    </row>
    <row r="431" spans="1:14" x14ac:dyDescent="0.3">
      <c r="A431" s="4">
        <f t="shared" si="28"/>
        <v>2275</v>
      </c>
      <c r="G431" s="2">
        <f>CO2low!L531</f>
        <v>1579.929770061093</v>
      </c>
      <c r="H431" s="4">
        <f t="shared" si="25"/>
        <v>9.3537504925039325</v>
      </c>
      <c r="I431" s="4">
        <f t="shared" si="27"/>
        <v>3.1153352881162468</v>
      </c>
      <c r="J431" s="4">
        <f t="shared" si="26"/>
        <v>1.6984058809234821</v>
      </c>
      <c r="K431" s="4"/>
      <c r="L431" s="4"/>
      <c r="M431" s="4"/>
      <c r="N431" s="4"/>
    </row>
    <row r="432" spans="1:14" x14ac:dyDescent="0.3">
      <c r="A432" s="4">
        <f t="shared" si="28"/>
        <v>2276</v>
      </c>
      <c r="G432" s="2">
        <f>CO2low!L532</f>
        <v>1583.8959882355207</v>
      </c>
      <c r="H432" s="4">
        <f t="shared" si="25"/>
        <v>9.3671641757911779</v>
      </c>
      <c r="I432" s="4">
        <f t="shared" si="27"/>
        <v>3.1221231702123036</v>
      </c>
      <c r="J432" s="4">
        <f t="shared" si="26"/>
        <v>1.706454039956337</v>
      </c>
      <c r="K432" s="4"/>
      <c r="L432" s="4"/>
      <c r="M432" s="4"/>
      <c r="N432" s="4"/>
    </row>
    <row r="433" spans="1:14" x14ac:dyDescent="0.3">
      <c r="A433" s="4">
        <f t="shared" si="28"/>
        <v>2277</v>
      </c>
      <c r="G433" s="2">
        <f>CO2low!L533</f>
        <v>1587.8539230021308</v>
      </c>
      <c r="H433" s="4">
        <f t="shared" si="25"/>
        <v>9.3805164025335408</v>
      </c>
      <c r="I433" s="4">
        <f t="shared" si="27"/>
        <v>3.1288848462763172</v>
      </c>
      <c r="J433" s="4">
        <f t="shared" si="26"/>
        <v>1.714495040616191</v>
      </c>
      <c r="K433" s="4"/>
      <c r="L433" s="4"/>
      <c r="M433" s="4"/>
      <c r="N433" s="4"/>
    </row>
    <row r="434" spans="1:14" x14ac:dyDescent="0.3">
      <c r="A434" s="4">
        <f t="shared" si="28"/>
        <v>2278</v>
      </c>
      <c r="G434" s="2">
        <f>CO2low!L534</f>
        <v>1591.803616513482</v>
      </c>
      <c r="H434" s="4">
        <f t="shared" si="25"/>
        <v>9.3938076899702807</v>
      </c>
      <c r="I434" s="4">
        <f t="shared" si="27"/>
        <v>3.1356204967251937</v>
      </c>
      <c r="J434" s="4">
        <f t="shared" si="26"/>
        <v>1.7225287747123406</v>
      </c>
      <c r="K434" s="4"/>
      <c r="L434" s="4"/>
      <c r="M434" s="4"/>
      <c r="N434" s="4"/>
    </row>
    <row r="435" spans="1:14" x14ac:dyDescent="0.3">
      <c r="A435" s="4">
        <f t="shared" si="28"/>
        <v>2279</v>
      </c>
      <c r="G435" s="2">
        <f>CO2low!L535</f>
        <v>1595.7451107286563</v>
      </c>
      <c r="H435" s="4">
        <f t="shared" si="25"/>
        <v>9.4070385495448061</v>
      </c>
      <c r="I435" s="4">
        <f t="shared" si="27"/>
        <v>3.1423303005232612</v>
      </c>
      <c r="J435" s="4">
        <f t="shared" si="26"/>
        <v>1.7305551356933735</v>
      </c>
      <c r="K435" s="4"/>
      <c r="L435" s="4"/>
      <c r="M435" s="4"/>
      <c r="N435" s="4"/>
    </row>
    <row r="436" spans="1:14" x14ac:dyDescent="0.3">
      <c r="A436" s="4">
        <f t="shared" si="28"/>
        <v>2280</v>
      </c>
      <c r="G436" s="2">
        <f>CO2low!L536</f>
        <v>1599.6784474074404</v>
      </c>
      <c r="H436" s="4">
        <f t="shared" si="25"/>
        <v>9.4202094869662982</v>
      </c>
      <c r="I436" s="4">
        <f t="shared" si="27"/>
        <v>3.1490144351828957</v>
      </c>
      <c r="J436" s="4">
        <f t="shared" si="26"/>
        <v>1.7385740186296073</v>
      </c>
      <c r="K436" s="4"/>
      <c r="L436" s="4"/>
      <c r="M436" s="4"/>
      <c r="N436" s="4"/>
    </row>
    <row r="437" spans="1:14" x14ac:dyDescent="0.3">
      <c r="A437" s="4">
        <f t="shared" si="28"/>
        <v>2281</v>
      </c>
      <c r="G437" s="2">
        <f>CO2low!L537</f>
        <v>1603.6036681047872</v>
      </c>
      <c r="H437" s="4">
        <f t="shared" si="25"/>
        <v>9.4333210022711071</v>
      </c>
      <c r="I437" s="4">
        <f t="shared" si="27"/>
        <v>3.1556730767656327</v>
      </c>
      <c r="J437" s="4">
        <f t="shared" si="26"/>
        <v>1.7465853201956298</v>
      </c>
      <c r="K437" s="4"/>
      <c r="L437" s="4"/>
      <c r="M437" s="4"/>
      <c r="N437" s="4"/>
    </row>
    <row r="438" spans="1:14" x14ac:dyDescent="0.3">
      <c r="A438" s="4">
        <f t="shared" si="28"/>
        <v>2282</v>
      </c>
      <c r="G438" s="2">
        <f>CO2low!L538</f>
        <v>1607.5208141655569</v>
      </c>
      <c r="H438" s="4">
        <f t="shared" si="25"/>
        <v>9.4463735898838941</v>
      </c>
      <c r="I438" s="4">
        <f t="shared" si="27"/>
        <v>3.1623063998837466</v>
      </c>
      <c r="J438" s="4">
        <f t="shared" si="26"/>
        <v>1.7545889386529474</v>
      </c>
      <c r="K438" s="4"/>
      <c r="L438" s="4"/>
      <c r="M438" s="4"/>
      <c r="N438" s="4"/>
    </row>
    <row r="439" spans="1:14" x14ac:dyDescent="0.3">
      <c r="A439" s="4">
        <f t="shared" si="28"/>
        <v>2283</v>
      </c>
      <c r="G439" s="2">
        <f>CO2low!L539</f>
        <v>1611.4299267195227</v>
      </c>
      <c r="H439" s="4">
        <f t="shared" si="25"/>
        <v>9.4593677386785089</v>
      </c>
      <c r="I439" s="4">
        <f t="shared" si="27"/>
        <v>3.1689145777022794</v>
      </c>
      <c r="J439" s="4">
        <f t="shared" si="26"/>
        <v>1.7625847738327383</v>
      </c>
      <c r="K439" s="4"/>
      <c r="L439" s="4"/>
      <c r="M439" s="4"/>
      <c r="N439" s="4"/>
    </row>
    <row r="440" spans="1:14" x14ac:dyDescent="0.3">
      <c r="A440" s="4">
        <f t="shared" si="28"/>
        <v>2284</v>
      </c>
      <c r="G440" s="2">
        <f>CO2low!L540</f>
        <v>1615.3310466766447</v>
      </c>
      <c r="H440" s="4">
        <f t="shared" si="25"/>
        <v>9.4723039320386135</v>
      </c>
      <c r="I440" s="4">
        <f t="shared" si="27"/>
        <v>3.1754977819415031</v>
      </c>
      <c r="J440" s="4">
        <f t="shared" si="26"/>
        <v>1.7705727271187173</v>
      </c>
      <c r="K440" s="4"/>
      <c r="L440" s="4"/>
      <c r="M440" s="4"/>
      <c r="N440" s="4"/>
    </row>
    <row r="441" spans="1:14" x14ac:dyDescent="0.3">
      <c r="A441" s="4">
        <f t="shared" si="28"/>
        <v>2285</v>
      </c>
      <c r="G441" s="2">
        <f>CO2low!L541</f>
        <v>1619.2242147225918</v>
      </c>
      <c r="H441" s="4">
        <f t="shared" si="25"/>
        <v>9.4851826479179913</v>
      </c>
      <c r="I441" s="4">
        <f t="shared" si="27"/>
        <v>3.1820561828798009</v>
      </c>
      <c r="J441" s="4">
        <f t="shared" si="26"/>
        <v>1.7785527014301108</v>
      </c>
      <c r="K441" s="4"/>
      <c r="L441" s="4"/>
      <c r="M441" s="4"/>
      <c r="N441" s="4"/>
    </row>
    <row r="442" spans="1:14" x14ac:dyDescent="0.3">
      <c r="A442" s="4">
        <f t="shared" si="28"/>
        <v>2286</v>
      </c>
      <c r="G442" s="2">
        <f>CO2low!L542</f>
        <v>1623.1094713145153</v>
      </c>
      <c r="H442" s="4">
        <f t="shared" si="25"/>
        <v>9.4980043589005714</v>
      </c>
      <c r="I442" s="4">
        <f t="shared" si="27"/>
        <v>3.1885899493569458</v>
      </c>
      <c r="J442" s="4">
        <f t="shared" si="26"/>
        <v>1.7865246012047451</v>
      </c>
      <c r="K442" s="4"/>
      <c r="L442" s="4"/>
      <c r="M442" s="4"/>
      <c r="N442" s="4"/>
    </row>
    <row r="443" spans="1:14" x14ac:dyDescent="0.3">
      <c r="A443" s="4">
        <f t="shared" si="28"/>
        <v>2287</v>
      </c>
      <c r="G443" s="2">
        <f>CO2low!L543</f>
        <v>1626.9868566770647</v>
      </c>
      <c r="H443" s="4">
        <f t="shared" si="25"/>
        <v>9.5107695322601362</v>
      </c>
      <c r="I443" s="4">
        <f t="shared" si="27"/>
        <v>3.1950992487777672</v>
      </c>
      <c r="J443" s="4">
        <f t="shared" si="26"/>
        <v>1.7944883323822496</v>
      </c>
      <c r="K443" s="4"/>
      <c r="L443" s="4"/>
      <c r="M443" s="4"/>
      <c r="N443" s="4"/>
    </row>
    <row r="444" spans="1:14" x14ac:dyDescent="0.3">
      <c r="A444" s="4">
        <f t="shared" si="28"/>
        <v>2288</v>
      </c>
      <c r="G444" s="2">
        <f>CO2low!L544</f>
        <v>1630.8564107986347</v>
      </c>
      <c r="H444" s="4">
        <f t="shared" si="25"/>
        <v>9.5234786300196941</v>
      </c>
      <c r="I444" s="4">
        <f t="shared" si="27"/>
        <v>3.2015842471161866</v>
      </c>
      <c r="J444" s="4">
        <f t="shared" si="26"/>
        <v>1.8024438023873761</v>
      </c>
      <c r="K444" s="4"/>
      <c r="L444" s="4"/>
      <c r="M444" s="4"/>
      <c r="N444" s="4"/>
    </row>
    <row r="445" spans="1:14" x14ac:dyDescent="0.3">
      <c r="A445" s="4">
        <f t="shared" si="28"/>
        <v>2289</v>
      </c>
      <c r="G445" s="2">
        <f>CO2low!L545</f>
        <v>1634.7181734278427</v>
      </c>
      <c r="H445" s="4">
        <f t="shared" si="25"/>
        <v>9.53613210901052</v>
      </c>
      <c r="I445" s="4">
        <f t="shared" si="27"/>
        <v>3.2080451089196087</v>
      </c>
      <c r="J445" s="4">
        <f t="shared" si="26"/>
        <v>1.8103909201134358</v>
      </c>
      <c r="K445" s="4"/>
      <c r="L445" s="4"/>
      <c r="M445" s="4"/>
      <c r="N445" s="4"/>
    </row>
    <row r="446" spans="1:14" x14ac:dyDescent="0.3">
      <c r="A446" s="4">
        <f t="shared" si="28"/>
        <v>2290</v>
      </c>
      <c r="G446" s="2">
        <f>CO2low!L546</f>
        <v>1638.5721840702279</v>
      </c>
      <c r="H446" s="4">
        <f t="shared" si="25"/>
        <v>9.5487304209308466</v>
      </c>
      <c r="I446" s="4">
        <f t="shared" si="27"/>
        <v>3.2144819973136531</v>
      </c>
      <c r="J446" s="4">
        <f t="shared" si="26"/>
        <v>1.818329595905855</v>
      </c>
      <c r="K446" s="4"/>
      <c r="L446" s="4"/>
      <c r="M446" s="4"/>
      <c r="N446" s="4"/>
    </row>
    <row r="447" spans="1:14" x14ac:dyDescent="0.3">
      <c r="A447" s="4">
        <f t="shared" si="28"/>
        <v>2291</v>
      </c>
      <c r="G447" s="2">
        <f>CO2low!L547</f>
        <v>1642.4184819851641</v>
      </c>
      <c r="H447" s="4">
        <f t="shared" si="25"/>
        <v>9.5612740124041942</v>
      </c>
      <c r="I447" s="4">
        <f t="shared" si="27"/>
        <v>3.220895074007212</v>
      </c>
      <c r="J447" s="4">
        <f t="shared" si="26"/>
        <v>1.8262597415458512</v>
      </c>
      <c r="K447" s="4"/>
      <c r="L447" s="4"/>
      <c r="M447" s="4"/>
      <c r="N447" s="4"/>
    </row>
    <row r="448" spans="1:14" x14ac:dyDescent="0.3">
      <c r="A448" s="4">
        <f t="shared" si="28"/>
        <v>2292</v>
      </c>
      <c r="G448" s="2">
        <f>CO2low!L548</f>
        <v>1646.2571061829829</v>
      </c>
      <c r="H448" s="4">
        <f t="shared" si="25"/>
        <v>9.5737633250373371</v>
      </c>
      <c r="I448" s="4">
        <f t="shared" si="27"/>
        <v>3.2272844992978209</v>
      </c>
      <c r="J448" s="4">
        <f t="shared" si="26"/>
        <v>1.8341812702342317</v>
      </c>
      <c r="K448" s="4"/>
      <c r="L448" s="4"/>
      <c r="M448" s="4"/>
      <c r="N448" s="4"/>
    </row>
    <row r="449" spans="1:14" x14ac:dyDescent="0.3">
      <c r="A449" s="4">
        <f t="shared" si="28"/>
        <v>2293</v>
      </c>
      <c r="G449" s="2">
        <f>CO2low!L549</f>
        <v>1650.0880954223016</v>
      </c>
      <c r="H449" s="4">
        <f t="shared" si="25"/>
        <v>9.586198795477884</v>
      </c>
      <c r="I449" s="4">
        <f t="shared" si="27"/>
        <v>3.2336504320773316</v>
      </c>
      <c r="J449" s="4">
        <f t="shared" si="26"/>
        <v>1.842094096575313</v>
      </c>
      <c r="K449" s="4"/>
      <c r="L449" s="4"/>
      <c r="M449" s="4"/>
      <c r="N449" s="4"/>
    </row>
    <row r="450" spans="1:14" x14ac:dyDescent="0.3">
      <c r="A450" s="4">
        <f t="shared" si="28"/>
        <v>2294</v>
      </c>
      <c r="G450" s="2">
        <f>CO2low!L550</f>
        <v>1653.9114882075442</v>
      </c>
      <c r="H450" s="4">
        <f t="shared" si="25"/>
        <v>9.5985808554714769</v>
      </c>
      <c r="I450" s="4">
        <f t="shared" si="27"/>
        <v>3.239993029837867</v>
      </c>
      <c r="J450" s="4">
        <f t="shared" si="26"/>
        <v>1.8499981365609643</v>
      </c>
      <c r="K450" s="4"/>
      <c r="L450" s="4"/>
      <c r="M450" s="4"/>
      <c r="N450" s="4"/>
    </row>
    <row r="451" spans="1:14" x14ac:dyDescent="0.3">
      <c r="A451" s="4">
        <f t="shared" si="28"/>
        <v>2295</v>
      </c>
      <c r="G451" s="2">
        <f>CO2low!L551</f>
        <v>1657.7273227866576</v>
      </c>
      <c r="H451" s="4">
        <f t="shared" si="25"/>
        <v>9.6109099319185933</v>
      </c>
      <c r="I451" s="4">
        <f t="shared" si="27"/>
        <v>3.2463124486780535</v>
      </c>
      <c r="J451" s="4">
        <f t="shared" si="26"/>
        <v>1.8578933075547772</v>
      </c>
      <c r="K451" s="4"/>
      <c r="L451" s="4"/>
      <c r="M451" s="4"/>
      <c r="N451" s="4"/>
    </row>
    <row r="452" spans="1:14" x14ac:dyDescent="0.3">
      <c r="A452" s="4">
        <f t="shared" si="28"/>
        <v>2296</v>
      </c>
      <c r="G452" s="2">
        <f>CO2low!L552</f>
        <v>1661.5356371490111</v>
      </c>
      <c r="H452" s="4">
        <f t="shared" si="25"/>
        <v>9.6231864469309514</v>
      </c>
      <c r="I452" s="4">
        <f t="shared" si="27"/>
        <v>3.2526088433095137</v>
      </c>
      <c r="J452" s="4">
        <f t="shared" si="26"/>
        <v>1.8657795282763574</v>
      </c>
      <c r="K452" s="4"/>
      <c r="L452" s="4"/>
      <c r="M452" s="4"/>
      <c r="N452" s="4"/>
    </row>
    <row r="453" spans="1:14" x14ac:dyDescent="0.3">
      <c r="A453" s="4">
        <f t="shared" si="28"/>
        <v>2297</v>
      </c>
      <c r="G453" s="2">
        <f>CO2low!L553</f>
        <v>1665.3364690234782</v>
      </c>
      <c r="H453" s="4">
        <f t="shared" si="25"/>
        <v>9.6354108178874931</v>
      </c>
      <c r="I453" s="4">
        <f t="shared" si="27"/>
        <v>3.2588823670636091</v>
      </c>
      <c r="J453" s="4">
        <f t="shared" si="26"/>
        <v>1.8736567187857458</v>
      </c>
      <c r="K453" s="4"/>
      <c r="L453" s="4"/>
      <c r="M453" s="4"/>
      <c r="N453" s="4"/>
    </row>
    <row r="454" spans="1:14" x14ac:dyDescent="0.3">
      <c r="A454" s="4">
        <f t="shared" si="28"/>
        <v>2298</v>
      </c>
      <c r="G454" s="2">
        <f>CO2low!L554</f>
        <v>1669.1298558766898</v>
      </c>
      <c r="H454" s="4">
        <f t="shared" si="25"/>
        <v>9.6475834574899615</v>
      </c>
      <c r="I454" s="4">
        <f t="shared" si="27"/>
        <v>3.2651331718984218</v>
      </c>
      <c r="J454" s="4">
        <f t="shared" si="26"/>
        <v>1.8815248004679641</v>
      </c>
      <c r="K454" s="4"/>
      <c r="L454" s="4"/>
      <c r="M454" s="4"/>
      <c r="N454" s="4"/>
    </row>
    <row r="455" spans="1:14" x14ac:dyDescent="0.3">
      <c r="A455" s="4">
        <f t="shared" si="28"/>
        <v>2299</v>
      </c>
      <c r="G455" s="2">
        <f>CO2low!L555</f>
        <v>1672.9158349114596</v>
      </c>
      <c r="H455" s="4">
        <f t="shared" ref="H455:H456" si="29">H$3*LN(G455/G$3)</f>
        <v>9.6597047738180617</v>
      </c>
      <c r="I455" s="4">
        <f t="shared" si="27"/>
        <v>3.2713614084059608</v>
      </c>
      <c r="J455" s="4">
        <f t="shared" ref="J455:J456" si="30">J454+J$3*(I454-J454)</f>
        <v>1.8893836960176891</v>
      </c>
      <c r="K455" s="4"/>
      <c r="L455" s="4"/>
      <c r="M455" s="4"/>
      <c r="N455" s="4"/>
    </row>
    <row r="456" spans="1:14" x14ac:dyDescent="0.3">
      <c r="A456" s="4">
        <f t="shared" si="28"/>
        <v>2300</v>
      </c>
      <c r="G456" s="2">
        <f>CO2low!L556</f>
        <v>1676.6944430653718</v>
      </c>
      <c r="H456" s="4">
        <f t="shared" si="29"/>
        <v>9.6717751703841675</v>
      </c>
      <c r="I456" s="4">
        <f t="shared" ref="I456" si="31">I455+I$3*(I$4*H456-I455)+I$5*(J455-I455)</f>
        <v>3.277567225819586</v>
      </c>
      <c r="J456" s="4">
        <f t="shared" si="30"/>
        <v>1.8972333294240544</v>
      </c>
      <c r="K456" s="4"/>
      <c r="L456" s="4"/>
      <c r="M456" s="4"/>
      <c r="N456" s="4"/>
    </row>
    <row r="457" spans="1:14" x14ac:dyDescent="0.3">
      <c r="A457" s="4"/>
    </row>
    <row r="458" spans="1:14" x14ac:dyDescent="0.3">
      <c r="A458" s="4"/>
    </row>
    <row r="459" spans="1:14" x14ac:dyDescent="0.3">
      <c r="A459" s="4"/>
    </row>
    <row r="460" spans="1:14" x14ac:dyDescent="0.3">
      <c r="A460" s="4"/>
    </row>
    <row r="461" spans="1:14" x14ac:dyDescent="0.3">
      <c r="A461" s="4"/>
    </row>
    <row r="462" spans="1:14" x14ac:dyDescent="0.3">
      <c r="A462" s="4"/>
    </row>
    <row r="463" spans="1:14" x14ac:dyDescent="0.3">
      <c r="A463" s="4"/>
    </row>
    <row r="464" spans="1:1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70"/>
  <sheetViews>
    <sheetView zoomScale="130" zoomScaleNormal="13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H18" sqref="H18"/>
    </sheetView>
  </sheetViews>
  <sheetFormatPr defaultColWidth="9.109375" defaultRowHeight="14.4" x14ac:dyDescent="0.3"/>
  <cols>
    <col min="1" max="16384" width="9.109375" style="2"/>
  </cols>
  <sheetData>
    <row r="1" spans="1:10" x14ac:dyDescent="0.3">
      <c r="B1" s="2" t="s">
        <v>10</v>
      </c>
      <c r="G1" s="2" t="s">
        <v>11</v>
      </c>
    </row>
    <row r="2" spans="1:10" x14ac:dyDescent="0.3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 x14ac:dyDescent="0.3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 x14ac:dyDescent="0.3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0.80898787339568057</v>
      </c>
      <c r="J4" s="2">
        <v>3</v>
      </c>
    </row>
    <row r="5" spans="1:10" x14ac:dyDescent="0.3">
      <c r="I5" s="2">
        <v>7.3800000000000003E-3</v>
      </c>
    </row>
    <row r="6" spans="1:10" x14ac:dyDescent="0.3">
      <c r="A6" s="9">
        <v>1850</v>
      </c>
      <c r="B6" s="9">
        <v>-0.42299999999999999</v>
      </c>
      <c r="C6" s="9">
        <f>B6-C$4</f>
        <v>-0.1256000000000001</v>
      </c>
      <c r="G6" s="2">
        <f>CO2mid!L106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 x14ac:dyDescent="0.3">
      <c r="A7" s="9">
        <v>1851</v>
      </c>
      <c r="B7" s="9">
        <v>-0.03</v>
      </c>
      <c r="C7" s="9">
        <f t="shared" ref="C7:C70" si="0">B7-C$4</f>
        <v>0.26739999999999986</v>
      </c>
      <c r="G7" s="2">
        <f>CO2mid!L107</f>
        <v>275.40887009348887</v>
      </c>
      <c r="H7" s="2">
        <f t="shared" ref="H7:H70" si="1">H$3*LN(G7/G$3)</f>
        <v>7.9484743847123129E-3</v>
      </c>
      <c r="I7" s="2">
        <f>I6+I$3*(I$4*H7-I6)+I$5*(J6-I6)</f>
        <v>1.6461361636424844E-4</v>
      </c>
      <c r="J7" s="2">
        <f t="shared" ref="J7:J70" si="2">J6+J$3*(I6-J6)</f>
        <v>0</v>
      </c>
    </row>
    <row r="8" spans="1:10" x14ac:dyDescent="0.3">
      <c r="A8" s="9">
        <v>1852</v>
      </c>
      <c r="B8" s="9">
        <v>-0.20799999999999999</v>
      </c>
      <c r="C8" s="9">
        <f t="shared" si="0"/>
        <v>8.9399999999999896E-2</v>
      </c>
      <c r="G8" s="2">
        <f>CO2mid!L108</f>
        <v>275.42605175662203</v>
      </c>
      <c r="H8" s="2">
        <f t="shared" si="1"/>
        <v>8.2822291781934915E-3</v>
      </c>
      <c r="I8" s="2">
        <f t="shared" ref="I8:I71" si="3">I7+I$3*(I$4*H8-I7)+I$5*(J7-I7)</f>
        <v>3.3071036732452118E-4</v>
      </c>
      <c r="J8" s="2">
        <f t="shared" si="2"/>
        <v>9.3500534094893116E-7</v>
      </c>
    </row>
    <row r="9" spans="1:10" x14ac:dyDescent="0.3">
      <c r="A9" s="9">
        <v>1853</v>
      </c>
      <c r="B9" s="9">
        <v>-0.372</v>
      </c>
      <c r="C9" s="9">
        <f t="shared" si="0"/>
        <v>-7.4600000000000111E-2</v>
      </c>
      <c r="G9" s="2">
        <f>CO2mid!L109</f>
        <v>275.44430539223896</v>
      </c>
      <c r="H9" s="2">
        <f t="shared" si="1"/>
        <v>8.6367842901863973E-3</v>
      </c>
      <c r="I9" s="2">
        <f t="shared" si="3"/>
        <v>4.9867901590048961E-4</v>
      </c>
      <c r="J9" s="2">
        <f t="shared" si="2"/>
        <v>2.8081293970156219E-6</v>
      </c>
    </row>
    <row r="10" spans="1:10" x14ac:dyDescent="0.3">
      <c r="A10" s="9">
        <v>1854</v>
      </c>
      <c r="B10" s="9">
        <v>0.10299999999999999</v>
      </c>
      <c r="C10" s="9">
        <f t="shared" si="0"/>
        <v>0.40039999999999987</v>
      </c>
      <c r="G10" s="2">
        <f>CO2mid!L110</f>
        <v>275.4631218982143</v>
      </c>
      <c r="H10" s="2">
        <f t="shared" si="1"/>
        <v>9.0022478944896678E-3</v>
      </c>
      <c r="I10" s="2">
        <f t="shared" si="3"/>
        <v>6.6869066607760626E-4</v>
      </c>
      <c r="J10" s="2">
        <f t="shared" si="2"/>
        <v>5.624676032355354E-6</v>
      </c>
    </row>
    <row r="11" spans="1:10" x14ac:dyDescent="0.3">
      <c r="A11" s="9">
        <v>1855</v>
      </c>
      <c r="B11" s="9">
        <v>-0.13100000000000001</v>
      </c>
      <c r="C11" s="9">
        <f t="shared" si="0"/>
        <v>0.16639999999999988</v>
      </c>
      <c r="G11" s="2">
        <f>CO2mid!L111</f>
        <v>275.48625466998362</v>
      </c>
      <c r="H11" s="2">
        <f t="shared" si="1"/>
        <v>9.4515099657508806E-3</v>
      </c>
      <c r="I11" s="2">
        <f t="shared" si="3"/>
        <v>8.4242037587730029E-4</v>
      </c>
      <c r="J11" s="2">
        <f t="shared" si="2"/>
        <v>9.3908908558123788E-6</v>
      </c>
    </row>
    <row r="12" spans="1:10" x14ac:dyDescent="0.3">
      <c r="A12" s="9">
        <v>1856</v>
      </c>
      <c r="B12" s="9">
        <v>-0.35799999999999998</v>
      </c>
      <c r="C12" s="9">
        <f t="shared" si="0"/>
        <v>-6.0600000000000098E-2</v>
      </c>
      <c r="G12" s="2">
        <f>CO2mid!L112</f>
        <v>275.50972418366501</v>
      </c>
      <c r="H12" s="2">
        <f t="shared" si="1"/>
        <v>9.9072733581900621E-3</v>
      </c>
      <c r="I12" s="2">
        <f t="shared" si="3"/>
        <v>1.0198871751882943E-3</v>
      </c>
      <c r="J12" s="2">
        <f t="shared" si="2"/>
        <v>1.412249833073443E-5</v>
      </c>
    </row>
    <row r="13" spans="1:10" x14ac:dyDescent="0.3">
      <c r="A13" s="9">
        <v>1857</v>
      </c>
      <c r="B13" s="9">
        <v>-0.251</v>
      </c>
      <c r="C13" s="9">
        <f t="shared" si="0"/>
        <v>4.6399999999999886E-2</v>
      </c>
      <c r="G13" s="2">
        <f>CO2mid!L113</f>
        <v>275.53499543000555</v>
      </c>
      <c r="H13" s="2">
        <f t="shared" si="1"/>
        <v>1.0397981873141331E-2</v>
      </c>
      <c r="I13" s="2">
        <f t="shared" si="3"/>
        <v>1.201698656013147E-3</v>
      </c>
      <c r="J13" s="2">
        <f t="shared" si="2"/>
        <v>1.983524169528537E-5</v>
      </c>
    </row>
    <row r="14" spans="1:10" x14ac:dyDescent="0.3">
      <c r="A14" s="9">
        <v>1858</v>
      </c>
      <c r="B14" s="9">
        <v>-0.39300000000000002</v>
      </c>
      <c r="C14" s="9">
        <f t="shared" si="0"/>
        <v>-9.5600000000000129E-2</v>
      </c>
      <c r="G14" s="2">
        <f>CO2mid!L114</f>
        <v>275.56014116094445</v>
      </c>
      <c r="H14" s="2">
        <f t="shared" si="1"/>
        <v>1.0886208502934199E-2</v>
      </c>
      <c r="I14" s="2">
        <f t="shared" si="3"/>
        <v>1.3876673714744909E-3</v>
      </c>
      <c r="J14" s="2">
        <f t="shared" si="2"/>
        <v>2.6548225888610826E-5</v>
      </c>
    </row>
    <row r="15" spans="1:10" x14ac:dyDescent="0.3">
      <c r="A15" s="9">
        <v>1859</v>
      </c>
      <c r="B15" s="9">
        <v>-0.26700000000000002</v>
      </c>
      <c r="C15" s="9">
        <f t="shared" si="0"/>
        <v>3.0399999999999872E-2</v>
      </c>
      <c r="G15" s="2">
        <f>CO2mid!L115</f>
        <v>275.58523067875387</v>
      </c>
      <c r="H15" s="2">
        <f t="shared" si="1"/>
        <v>1.1373299304132212E-2</v>
      </c>
      <c r="I15" s="2">
        <f t="shared" si="3"/>
        <v>1.5776400746394081E-3</v>
      </c>
      <c r="J15" s="2">
        <f t="shared" si="2"/>
        <v>3.4279382635538625E-5</v>
      </c>
    </row>
    <row r="16" spans="1:10" x14ac:dyDescent="0.3">
      <c r="A16" s="9">
        <v>1860</v>
      </c>
      <c r="B16" s="9">
        <v>-0.35499999999999998</v>
      </c>
      <c r="C16" s="9">
        <f t="shared" si="0"/>
        <v>-5.7600000000000096E-2</v>
      </c>
      <c r="G16" s="2">
        <f>CO2mid!L116</f>
        <v>275.61218628021436</v>
      </c>
      <c r="H16" s="2">
        <f t="shared" si="1"/>
        <v>1.189656905646303E-2</v>
      </c>
      <c r="I16" s="2">
        <f t="shared" si="3"/>
        <v>1.7722414974249887E-3</v>
      </c>
      <c r="J16" s="2">
        <f t="shared" si="2"/>
        <v>4.3045671366120607E-5</v>
      </c>
    </row>
    <row r="17" spans="1:10" x14ac:dyDescent="0.3">
      <c r="A17" s="9">
        <v>1861</v>
      </c>
      <c r="B17" s="9">
        <v>-0.313</v>
      </c>
      <c r="C17" s="9">
        <f t="shared" si="0"/>
        <v>-1.5600000000000114E-2</v>
      </c>
      <c r="G17" s="2">
        <f>CO2mid!L117</f>
        <v>275.6423356972532</v>
      </c>
      <c r="H17" s="2">
        <f t="shared" si="1"/>
        <v>1.2481777430771621E-2</v>
      </c>
      <c r="I17" s="2">
        <f t="shared" si="3"/>
        <v>1.9726093783404984E-3</v>
      </c>
      <c r="J17" s="2">
        <f t="shared" si="2"/>
        <v>5.2867503658134981E-5</v>
      </c>
    </row>
    <row r="18" spans="1:10" x14ac:dyDescent="0.3">
      <c r="A18" s="9">
        <v>1862</v>
      </c>
      <c r="B18" s="9">
        <v>-0.58699999999999997</v>
      </c>
      <c r="C18" s="9">
        <f t="shared" si="0"/>
        <v>-0.28960000000000008</v>
      </c>
      <c r="G18" s="2">
        <f>CO2mid!L118</f>
        <v>275.67365923810985</v>
      </c>
      <c r="H18" s="2">
        <f t="shared" si="1"/>
        <v>1.3089708074188499E-2</v>
      </c>
      <c r="I18" s="2">
        <f t="shared" si="3"/>
        <v>2.1790319097365111E-3</v>
      </c>
      <c r="J18" s="2">
        <f t="shared" si="2"/>
        <v>6.3771637506330803E-5</v>
      </c>
    </row>
    <row r="19" spans="1:10" x14ac:dyDescent="0.3">
      <c r="A19" s="9">
        <v>1863</v>
      </c>
      <c r="B19" s="9">
        <v>-0.33100000000000002</v>
      </c>
      <c r="C19" s="9">
        <f t="shared" si="0"/>
        <v>-3.360000000000013E-2</v>
      </c>
      <c r="G19" s="2">
        <f>CO2mid!L119</f>
        <v>275.7052223869153</v>
      </c>
      <c r="H19" s="2">
        <f t="shared" si="1"/>
        <v>1.3702219187403443E-2</v>
      </c>
      <c r="I19" s="2">
        <f t="shared" si="3"/>
        <v>2.3914122585654042E-3</v>
      </c>
      <c r="J19" s="2">
        <f t="shared" si="2"/>
        <v>7.5786315852598222E-5</v>
      </c>
    </row>
    <row r="20" spans="1:10" x14ac:dyDescent="0.3">
      <c r="A20" s="9">
        <v>1864</v>
      </c>
      <c r="B20" s="9">
        <v>-0.61799999999999999</v>
      </c>
      <c r="C20" s="9">
        <f t="shared" si="0"/>
        <v>-0.32060000000000011</v>
      </c>
      <c r="G20" s="2">
        <f>CO2mid!L120</f>
        <v>275.73942410291102</v>
      </c>
      <c r="H20" s="2">
        <f t="shared" si="1"/>
        <v>1.4365854901255661E-2</v>
      </c>
      <c r="I20" s="2">
        <f t="shared" si="3"/>
        <v>2.6106209268844994E-3</v>
      </c>
      <c r="J20" s="2">
        <f t="shared" si="2"/>
        <v>8.8939071207206957E-5</v>
      </c>
    </row>
    <row r="21" spans="1:10" x14ac:dyDescent="0.3">
      <c r="A21" s="9">
        <v>1865</v>
      </c>
      <c r="B21" s="9">
        <v>-0.30599999999999999</v>
      </c>
      <c r="C21" s="9">
        <f t="shared" si="0"/>
        <v>-8.6000000000001076E-3</v>
      </c>
      <c r="G21" s="2">
        <f>CO2mid!L121</f>
        <v>275.77662827319648</v>
      </c>
      <c r="H21" s="2">
        <f t="shared" si="1"/>
        <v>1.5087655510582082E-2</v>
      </c>
      <c r="I21" s="2">
        <f t="shared" si="3"/>
        <v>2.8376457159197876E-3</v>
      </c>
      <c r="J21" s="2">
        <f t="shared" si="2"/>
        <v>1.0326222414745398E-4</v>
      </c>
    </row>
    <row r="22" spans="1:10" x14ac:dyDescent="0.3">
      <c r="A22" s="9">
        <v>1866</v>
      </c>
      <c r="B22" s="9">
        <v>-0.36199999999999999</v>
      </c>
      <c r="C22" s="9">
        <f t="shared" si="0"/>
        <v>-6.4600000000000102E-2</v>
      </c>
      <c r="G22" s="2">
        <f>CO2mid!L122</f>
        <v>275.81625864057219</v>
      </c>
      <c r="H22" s="2">
        <f t="shared" si="1"/>
        <v>1.5856419832439451E-2</v>
      </c>
      <c r="I22" s="2">
        <f t="shared" si="3"/>
        <v>3.073210110236767E-3</v>
      </c>
      <c r="J22" s="2">
        <f t="shared" si="2"/>
        <v>1.1879352238072083E-4</v>
      </c>
    </row>
    <row r="23" spans="1:10" x14ac:dyDescent="0.3">
      <c r="A23" s="9">
        <v>1867</v>
      </c>
      <c r="B23" s="9">
        <v>-0.38400000000000001</v>
      </c>
      <c r="C23" s="9">
        <f t="shared" si="0"/>
        <v>-8.6600000000000121E-2</v>
      </c>
      <c r="G23" s="2">
        <f>CO2mid!L123</f>
        <v>275.85638220089248</v>
      </c>
      <c r="H23" s="2">
        <f t="shared" si="1"/>
        <v>1.6634638769541674E-2</v>
      </c>
      <c r="I23" s="2">
        <f t="shared" si="3"/>
        <v>3.3172371956939756E-3</v>
      </c>
      <c r="J23" s="2">
        <f t="shared" si="2"/>
        <v>1.3557460859974318E-4</v>
      </c>
    </row>
    <row r="24" spans="1:10" x14ac:dyDescent="0.3">
      <c r="A24" s="9">
        <v>1868</v>
      </c>
      <c r="B24" s="9">
        <v>-0.32</v>
      </c>
      <c r="C24" s="9">
        <f t="shared" si="0"/>
        <v>-2.260000000000012E-2</v>
      </c>
      <c r="G24" s="2">
        <f>CO2mid!L124</f>
        <v>275.89940888331068</v>
      </c>
      <c r="H24" s="2">
        <f t="shared" si="1"/>
        <v>1.7469039622685659E-2</v>
      </c>
      <c r="I24" s="2">
        <f t="shared" si="3"/>
        <v>3.570620628685761E-3</v>
      </c>
      <c r="J24" s="2">
        <f t="shared" si="2"/>
        <v>1.5364645209443842E-4</v>
      </c>
    </row>
    <row r="25" spans="1:10" x14ac:dyDescent="0.3">
      <c r="A25" s="9">
        <v>1869</v>
      </c>
      <c r="B25" s="9">
        <v>-0.28199999999999997</v>
      </c>
      <c r="C25" s="9">
        <f t="shared" si="0"/>
        <v>1.5399999999999914E-2</v>
      </c>
      <c r="G25" s="2">
        <f>CO2mid!L125</f>
        <v>275.94383004378636</v>
      </c>
      <c r="H25" s="2">
        <f t="shared" si="1"/>
        <v>1.8330346574711675E-2</v>
      </c>
      <c r="I25" s="2">
        <f t="shared" si="3"/>
        <v>3.8336185903766556E-3</v>
      </c>
      <c r="J25" s="2">
        <f t="shared" si="2"/>
        <v>1.7305486541747714E-4</v>
      </c>
    </row>
    <row r="26" spans="1:10" x14ac:dyDescent="0.3">
      <c r="A26" s="9">
        <v>1870</v>
      </c>
      <c r="B26" s="9">
        <v>-0.28599999999999998</v>
      </c>
      <c r="C26" s="9">
        <f t="shared" si="0"/>
        <v>1.139999999999991E-2</v>
      </c>
      <c r="G26" s="2">
        <f>CO2mid!L126</f>
        <v>275.99058975469183</v>
      </c>
      <c r="H26" s="2">
        <f t="shared" si="1"/>
        <v>1.9236847220328326E-2</v>
      </c>
      <c r="I26" s="2">
        <f t="shared" si="3"/>
        <v>4.1068598229372566E-3</v>
      </c>
      <c r="J26" s="2">
        <f t="shared" si="2"/>
        <v>1.9384686737524526E-4</v>
      </c>
    </row>
    <row r="27" spans="1:10" x14ac:dyDescent="0.3">
      <c r="A27" s="9">
        <v>1871</v>
      </c>
      <c r="B27" s="9">
        <v>-0.41099999999999998</v>
      </c>
      <c r="C27" s="9">
        <f t="shared" si="0"/>
        <v>-0.11360000000000009</v>
      </c>
      <c r="G27" s="2">
        <f>CO2mid!L127</f>
        <v>276.0386907999096</v>
      </c>
      <c r="H27" s="2">
        <f t="shared" si="1"/>
        <v>2.0169191215950691E-2</v>
      </c>
      <c r="I27" s="2">
        <f t="shared" si="3"/>
        <v>4.3905519322715268E-3</v>
      </c>
      <c r="J27" s="2">
        <f t="shared" si="2"/>
        <v>2.1607278096283749E-4</v>
      </c>
    </row>
    <row r="28" spans="1:10" x14ac:dyDescent="0.3">
      <c r="A28" s="9">
        <v>1872</v>
      </c>
      <c r="B28" s="9">
        <v>-0.185</v>
      </c>
      <c r="C28" s="9">
        <f t="shared" si="0"/>
        <v>0.11239999999999989</v>
      </c>
      <c r="G28" s="2">
        <f>CO2mid!L128</f>
        <v>276.09001822498345</v>
      </c>
      <c r="H28" s="2">
        <f t="shared" si="1"/>
        <v>2.1163893068789845E-2</v>
      </c>
      <c r="I28" s="2">
        <f t="shared" si="3"/>
        <v>4.6856522675389608E-3</v>
      </c>
      <c r="J28" s="2">
        <f t="shared" si="2"/>
        <v>2.3978382254227084E-4</v>
      </c>
    </row>
    <row r="29" spans="1:10" x14ac:dyDescent="0.3">
      <c r="A29" s="9">
        <v>1873</v>
      </c>
      <c r="B29" s="9">
        <v>-0.251</v>
      </c>
      <c r="C29" s="9">
        <f t="shared" si="0"/>
        <v>4.6399999999999886E-2</v>
      </c>
      <c r="G29" s="2">
        <f>CO2mid!L129</f>
        <v>276.14821667084846</v>
      </c>
      <c r="H29" s="2">
        <f t="shared" si="1"/>
        <v>2.229152845096952E-2</v>
      </c>
      <c r="I29" s="2">
        <f t="shared" si="3"/>
        <v>4.9945486109908895E-3</v>
      </c>
      <c r="J29" s="2">
        <f t="shared" si="2"/>
        <v>2.6503635530985203E-4</v>
      </c>
    </row>
    <row r="30" spans="1:10" x14ac:dyDescent="0.3">
      <c r="A30" s="9">
        <v>1874</v>
      </c>
      <c r="B30" s="9">
        <v>-0.374</v>
      </c>
      <c r="C30" s="9">
        <f t="shared" si="0"/>
        <v>-7.6600000000000112E-2</v>
      </c>
      <c r="G30" s="2">
        <f>CO2mid!L130</f>
        <v>276.21016411661674</v>
      </c>
      <c r="H30" s="2">
        <f t="shared" si="1"/>
        <v>2.3491542238312429E-2</v>
      </c>
      <c r="I30" s="2">
        <f t="shared" si="3"/>
        <v>5.3182963097354206E-3</v>
      </c>
      <c r="J30" s="2">
        <f t="shared" si="2"/>
        <v>2.9189998492212029E-4</v>
      </c>
    </row>
    <row r="31" spans="1:10" x14ac:dyDescent="0.3">
      <c r="A31" s="9">
        <v>1875</v>
      </c>
      <c r="B31" s="9">
        <v>-0.57599999999999996</v>
      </c>
      <c r="C31" s="9">
        <f t="shared" si="0"/>
        <v>-0.27860000000000007</v>
      </c>
      <c r="G31" s="2">
        <f>CO2mid!L131</f>
        <v>276.26593877674793</v>
      </c>
      <c r="H31" s="2">
        <f t="shared" si="1"/>
        <v>2.4571749802595744E-2</v>
      </c>
      <c r="I31" s="2">
        <f t="shared" si="3"/>
        <v>5.6539362583604364E-3</v>
      </c>
      <c r="J31" s="2">
        <f t="shared" si="2"/>
        <v>3.2044991604705982E-4</v>
      </c>
    </row>
    <row r="32" spans="1:10" x14ac:dyDescent="0.3">
      <c r="A32" s="9">
        <v>1876</v>
      </c>
      <c r="B32" s="9">
        <v>-0.25700000000000001</v>
      </c>
      <c r="C32" s="9">
        <f t="shared" si="0"/>
        <v>4.039999999999988E-2</v>
      </c>
      <c r="G32" s="2">
        <f>CO2mid!L132</f>
        <v>276.32732503773082</v>
      </c>
      <c r="H32" s="2">
        <f t="shared" si="1"/>
        <v>2.5760387157102847E-2</v>
      </c>
      <c r="I32" s="2">
        <f t="shared" si="3"/>
        <v>6.0033342860364323E-3</v>
      </c>
      <c r="J32" s="2">
        <f t="shared" si="2"/>
        <v>3.5074411847139979E-4</v>
      </c>
    </row>
    <row r="33" spans="1:10" x14ac:dyDescent="0.3">
      <c r="A33" s="9">
        <v>1877</v>
      </c>
      <c r="B33" s="9">
        <v>-8.6999999999999994E-2</v>
      </c>
      <c r="C33" s="9">
        <f t="shared" si="0"/>
        <v>0.21039999999999989</v>
      </c>
      <c r="G33" s="2">
        <f>CO2mid!L133</f>
        <v>276.38885787380968</v>
      </c>
      <c r="H33" s="2">
        <f t="shared" si="1"/>
        <v>2.6951597708050813E-2</v>
      </c>
      <c r="I33" s="2">
        <f t="shared" si="3"/>
        <v>6.3661028151672395E-3</v>
      </c>
      <c r="J33" s="2">
        <f t="shared" si="2"/>
        <v>3.8285083062316916E-4</v>
      </c>
    </row>
    <row r="34" spans="1:10" x14ac:dyDescent="0.3">
      <c r="A34" s="9">
        <v>1878</v>
      </c>
      <c r="B34" s="9">
        <v>7.5999999999999998E-2</v>
      </c>
      <c r="C34" s="9">
        <f t="shared" si="0"/>
        <v>0.3733999999999999</v>
      </c>
      <c r="G34" s="2">
        <f>CO2mid!L134</f>
        <v>276.45062455370487</v>
      </c>
      <c r="H34" s="2">
        <f t="shared" si="1"/>
        <v>2.8147068542959609E-2</v>
      </c>
      <c r="I34" s="2">
        <f t="shared" si="3"/>
        <v>6.7419024937990417E-3</v>
      </c>
      <c r="J34" s="2">
        <f t="shared" si="2"/>
        <v>4.1683570189537949E-4</v>
      </c>
    </row>
    <row r="35" spans="1:10" x14ac:dyDescent="0.3">
      <c r="A35" s="9">
        <v>1879</v>
      </c>
      <c r="B35" s="9">
        <v>-0.38300000000000001</v>
      </c>
      <c r="C35" s="9">
        <f t="shared" si="0"/>
        <v>-8.560000000000012E-2</v>
      </c>
      <c r="G35" s="2">
        <f>CO2mid!L135</f>
        <v>276.51221191406171</v>
      </c>
      <c r="H35" s="2">
        <f t="shared" si="1"/>
        <v>2.9338802806247569E-2</v>
      </c>
      <c r="I35" s="2">
        <f t="shared" si="3"/>
        <v>7.1302400307026942E-3</v>
      </c>
      <c r="J35" s="2">
        <f t="shared" si="2"/>
        <v>4.5276208127339231E-4</v>
      </c>
    </row>
    <row r="36" spans="1:10" x14ac:dyDescent="0.3">
      <c r="A36" s="9">
        <v>1880</v>
      </c>
      <c r="B36" s="9">
        <v>-0.17100000000000001</v>
      </c>
      <c r="C36" s="9">
        <f t="shared" si="0"/>
        <v>0.12639999999999987</v>
      </c>
      <c r="G36" s="2">
        <f>CO2mid!L136</f>
        <v>276.57931851777255</v>
      </c>
      <c r="H36" s="2">
        <f t="shared" si="1"/>
        <v>3.0637033973642633E-2</v>
      </c>
      <c r="I36" s="2">
        <f t="shared" si="3"/>
        <v>7.532921816064019E-3</v>
      </c>
      <c r="J36" s="2">
        <f t="shared" si="2"/>
        <v>4.9069015602615077E-4</v>
      </c>
    </row>
    <row r="37" spans="1:10" x14ac:dyDescent="0.3">
      <c r="A37" s="9">
        <v>1881</v>
      </c>
      <c r="B37" s="9">
        <v>-0.315</v>
      </c>
      <c r="C37" s="9">
        <f t="shared" si="0"/>
        <v>-1.7600000000000116E-2</v>
      </c>
      <c r="G37" s="2">
        <f>CO2mid!L137</f>
        <v>276.65729405788596</v>
      </c>
      <c r="H37" s="2">
        <f t="shared" si="1"/>
        <v>3.2145137858622434E-2</v>
      </c>
      <c r="I37" s="2">
        <f t="shared" si="3"/>
        <v>7.9538360318579041E-3</v>
      </c>
      <c r="J37" s="2">
        <f t="shared" si="2"/>
        <v>5.3069003185516586E-4</v>
      </c>
    </row>
    <row r="38" spans="1:10" x14ac:dyDescent="0.3">
      <c r="A38" s="9">
        <v>1882</v>
      </c>
      <c r="B38" s="9">
        <v>-0.15</v>
      </c>
      <c r="C38" s="9">
        <f t="shared" si="0"/>
        <v>0.14739999999999989</v>
      </c>
      <c r="G38" s="2">
        <f>CO2mid!L138</f>
        <v>276.73668481347516</v>
      </c>
      <c r="H38" s="2">
        <f t="shared" si="1"/>
        <v>3.3680176408129578E-2</v>
      </c>
      <c r="I38" s="2">
        <f t="shared" si="3"/>
        <v>8.3929544817352257E-3</v>
      </c>
      <c r="J38" s="2">
        <f t="shared" si="2"/>
        <v>5.7285350113518143E-4</v>
      </c>
    </row>
    <row r="39" spans="1:10" x14ac:dyDescent="0.3">
      <c r="A39" s="9">
        <v>1883</v>
      </c>
      <c r="B39" s="9">
        <v>-0.41699999999999998</v>
      </c>
      <c r="C39" s="9">
        <f t="shared" si="0"/>
        <v>-0.1196000000000001</v>
      </c>
      <c r="G39" s="2">
        <f>CO2mid!L139</f>
        <v>276.82043777111102</v>
      </c>
      <c r="H39" s="2">
        <f t="shared" si="1"/>
        <v>3.5299081877826287E-2</v>
      </c>
      <c r="I39" s="2">
        <f t="shared" si="3"/>
        <v>8.8514296488037408E-3</v>
      </c>
      <c r="J39" s="2">
        <f t="shared" si="2"/>
        <v>6.1727167470498965E-4</v>
      </c>
    </row>
    <row r="40" spans="1:10" x14ac:dyDescent="0.3">
      <c r="A40" s="9">
        <v>1884</v>
      </c>
      <c r="B40" s="9">
        <v>-0.52400000000000002</v>
      </c>
      <c r="C40" s="9">
        <f t="shared" si="0"/>
        <v>-0.22660000000000013</v>
      </c>
      <c r="G40" s="2">
        <f>CO2mid!L140</f>
        <v>276.90986992486557</v>
      </c>
      <c r="H40" s="2">
        <f t="shared" si="1"/>
        <v>3.7027222888340809E-2</v>
      </c>
      <c r="I40" s="2">
        <f t="shared" si="3"/>
        <v>9.3309020660814965E-3</v>
      </c>
      <c r="J40" s="2">
        <f t="shared" si="2"/>
        <v>6.6404169199787055E-4</v>
      </c>
    </row>
    <row r="41" spans="1:10" x14ac:dyDescent="0.3">
      <c r="A41" s="9">
        <v>1885</v>
      </c>
      <c r="B41" s="9">
        <v>-0.505</v>
      </c>
      <c r="C41" s="9">
        <f t="shared" si="0"/>
        <v>-0.20760000000000012</v>
      </c>
      <c r="G41" s="2">
        <f>CO2mid!L141</f>
        <v>276.9987159188538</v>
      </c>
      <c r="H41" s="2">
        <f t="shared" si="1"/>
        <v>3.8743484683377155E-2</v>
      </c>
      <c r="I41" s="2">
        <f t="shared" si="3"/>
        <v>9.8304505812468242E-3</v>
      </c>
      <c r="J41" s="2">
        <f t="shared" si="2"/>
        <v>7.1326945892266559E-4</v>
      </c>
    </row>
    <row r="42" spans="1:10" x14ac:dyDescent="0.3">
      <c r="A42" s="9">
        <v>1886</v>
      </c>
      <c r="B42" s="9">
        <v>-0.42399999999999999</v>
      </c>
      <c r="C42" s="9">
        <f t="shared" si="0"/>
        <v>-0.1266000000000001</v>
      </c>
      <c r="G42" s="2">
        <f>CO2mid!L142</f>
        <v>277.08673221249552</v>
      </c>
      <c r="H42" s="2">
        <f t="shared" si="1"/>
        <v>4.0443176225655304E-2</v>
      </c>
      <c r="I42" s="2">
        <f t="shared" si="3"/>
        <v>1.034908805136504E-2</v>
      </c>
      <c r="J42" s="2">
        <f t="shared" si="2"/>
        <v>7.650550476974668E-4</v>
      </c>
    </row>
    <row r="43" spans="1:10" x14ac:dyDescent="0.3">
      <c r="A43" s="9">
        <v>1887</v>
      </c>
      <c r="B43" s="9">
        <v>-0.51100000000000001</v>
      </c>
      <c r="C43" s="9">
        <f t="shared" si="0"/>
        <v>-0.21360000000000012</v>
      </c>
      <c r="G43" s="2">
        <f>CO2mid!L143</f>
        <v>277.17503155299886</v>
      </c>
      <c r="H43" s="2">
        <f t="shared" si="1"/>
        <v>4.2147791288688688E-2</v>
      </c>
      <c r="I43" s="2">
        <f t="shared" si="3"/>
        <v>1.0886305765982837E-2</v>
      </c>
      <c r="J43" s="2">
        <f t="shared" si="2"/>
        <v>8.1949235515829861E-4</v>
      </c>
    </row>
    <row r="44" spans="1:10" x14ac:dyDescent="0.3">
      <c r="A44" s="9">
        <v>1888</v>
      </c>
      <c r="B44" s="9">
        <v>-0.48699999999999999</v>
      </c>
      <c r="C44" s="9">
        <f t="shared" si="0"/>
        <v>-0.1896000000000001</v>
      </c>
      <c r="G44" s="2">
        <f>CO2mid!L144</f>
        <v>277.26837113483089</v>
      </c>
      <c r="H44" s="2">
        <f t="shared" si="1"/>
        <v>4.394911768232275E-2</v>
      </c>
      <c r="I44" s="2">
        <f t="shared" si="3"/>
        <v>1.1443513418638623E-2</v>
      </c>
      <c r="J44" s="2">
        <f t="shared" si="2"/>
        <v>8.7667185533178195E-4</v>
      </c>
    </row>
    <row r="45" spans="1:10" x14ac:dyDescent="0.3">
      <c r="A45" s="9">
        <v>1889</v>
      </c>
      <c r="B45" s="9">
        <v>-0.26100000000000001</v>
      </c>
      <c r="C45" s="9">
        <f t="shared" si="0"/>
        <v>3.6399999999999877E-2</v>
      </c>
      <c r="G45" s="2">
        <f>CO2mid!L145</f>
        <v>277.37496991906568</v>
      </c>
      <c r="H45" s="2">
        <f t="shared" si="1"/>
        <v>4.600558698598263E-2</v>
      </c>
      <c r="I45" s="2">
        <f t="shared" si="3"/>
        <v>1.2025356011075088E-2</v>
      </c>
      <c r="J45" s="2">
        <f t="shared" si="2"/>
        <v>9.3669151541136476E-4</v>
      </c>
    </row>
    <row r="46" spans="1:10" x14ac:dyDescent="0.3">
      <c r="A46" s="9">
        <v>1890</v>
      </c>
      <c r="B46" s="9">
        <v>-0.47299999999999998</v>
      </c>
      <c r="C46" s="9">
        <f t="shared" si="0"/>
        <v>-0.17560000000000009</v>
      </c>
      <c r="G46" s="2">
        <f>CO2mid!L146</f>
        <v>277.47914312093167</v>
      </c>
      <c r="H46" s="2">
        <f t="shared" si="1"/>
        <v>4.8014499323237536E-2</v>
      </c>
      <c r="I46" s="2">
        <f t="shared" si="3"/>
        <v>1.2630057134324973E-2</v>
      </c>
      <c r="J46" s="2">
        <f t="shared" si="2"/>
        <v>9.9967512974673462E-4</v>
      </c>
    </row>
    <row r="47" spans="1:10" x14ac:dyDescent="0.3">
      <c r="A47" s="9">
        <v>1891</v>
      </c>
      <c r="B47" s="9">
        <v>-0.57799999999999996</v>
      </c>
      <c r="C47" s="9">
        <f t="shared" si="0"/>
        <v>-0.28060000000000007</v>
      </c>
      <c r="G47" s="2">
        <f>CO2mid!L147</f>
        <v>277.59490140810476</v>
      </c>
      <c r="H47" s="2">
        <f t="shared" si="1"/>
        <v>5.0245937998702382E-2</v>
      </c>
      <c r="I47" s="2">
        <f t="shared" si="3"/>
        <v>1.3261493328418007E-2</v>
      </c>
      <c r="J47" s="2">
        <f t="shared" si="2"/>
        <v>1.065735699532739E-3</v>
      </c>
    </row>
    <row r="48" spans="1:10" x14ac:dyDescent="0.3">
      <c r="A48" s="9">
        <v>1892</v>
      </c>
      <c r="B48" s="9">
        <v>-0.6</v>
      </c>
      <c r="C48" s="9">
        <f t="shared" si="0"/>
        <v>-0.30260000000000009</v>
      </c>
      <c r="G48" s="2">
        <f>CO2mid!L148</f>
        <v>277.7156070508355</v>
      </c>
      <c r="H48" s="2">
        <f t="shared" si="1"/>
        <v>5.2571754596598019E-2</v>
      </c>
      <c r="I48" s="2">
        <f t="shared" si="3"/>
        <v>1.3920760153874938E-2</v>
      </c>
      <c r="J48" s="2">
        <f t="shared" si="2"/>
        <v>1.1350076028648073E-3</v>
      </c>
    </row>
    <row r="49" spans="1:10" x14ac:dyDescent="0.3">
      <c r="A49" s="9">
        <v>1893</v>
      </c>
      <c r="B49" s="9">
        <v>-0.68500000000000005</v>
      </c>
      <c r="C49" s="9">
        <f t="shared" si="0"/>
        <v>-0.38760000000000017</v>
      </c>
      <c r="G49" s="2">
        <f>CO2mid!L149</f>
        <v>277.83465004564499</v>
      </c>
      <c r="H49" s="2">
        <f t="shared" si="1"/>
        <v>5.4864544578577715E-2</v>
      </c>
      <c r="I49" s="2">
        <f t="shared" si="3"/>
        <v>1.4606279471941505E-2</v>
      </c>
      <c r="J49" s="2">
        <f t="shared" si="2"/>
        <v>1.2076306773545448E-3</v>
      </c>
    </row>
    <row r="50" spans="1:10" x14ac:dyDescent="0.3">
      <c r="A50" s="9">
        <v>1894</v>
      </c>
      <c r="B50" s="9">
        <v>-0.54100000000000004</v>
      </c>
      <c r="C50" s="9">
        <f t="shared" si="0"/>
        <v>-0.24360000000000015</v>
      </c>
      <c r="G50" s="2">
        <f>CO2mid!L150</f>
        <v>277.94954885923289</v>
      </c>
      <c r="H50" s="2">
        <f t="shared" si="1"/>
        <v>5.7076585376656032E-2</v>
      </c>
      <c r="I50" s="2">
        <f t="shared" si="3"/>
        <v>1.5315537884224179E-2</v>
      </c>
      <c r="J50" s="2">
        <f t="shared" si="2"/>
        <v>1.2837350025077987E-3</v>
      </c>
    </row>
    <row r="51" spans="1:10" x14ac:dyDescent="0.3">
      <c r="A51" s="9">
        <v>1895</v>
      </c>
      <c r="B51" s="9">
        <v>-0.55900000000000005</v>
      </c>
      <c r="C51" s="9">
        <f t="shared" si="0"/>
        <v>-0.26160000000000017</v>
      </c>
      <c r="G51" s="2">
        <f>CO2mid!L151</f>
        <v>278.06867118152894</v>
      </c>
      <c r="H51" s="2">
        <f t="shared" si="1"/>
        <v>5.9368972248395324E-2</v>
      </c>
      <c r="I51" s="2">
        <f t="shared" si="3"/>
        <v>1.6049442141406838E-2</v>
      </c>
      <c r="J51" s="2">
        <f t="shared" si="2"/>
        <v>1.3634356428759477E-3</v>
      </c>
    </row>
    <row r="52" spans="1:10" x14ac:dyDescent="0.3">
      <c r="A52" s="9">
        <v>1896</v>
      </c>
      <c r="B52" s="9">
        <v>-0.38900000000000001</v>
      </c>
      <c r="C52" s="9">
        <f t="shared" si="0"/>
        <v>-9.1600000000000126E-2</v>
      </c>
      <c r="G52" s="2">
        <f>CO2mid!L152</f>
        <v>278.19651564576901</v>
      </c>
      <c r="H52" s="2">
        <f t="shared" si="1"/>
        <v>6.182811552007051E-2</v>
      </c>
      <c r="I52" s="2">
        <f t="shared" si="3"/>
        <v>1.681065950430816E-2</v>
      </c>
      <c r="J52" s="2">
        <f t="shared" si="2"/>
        <v>1.4468521597876031E-3</v>
      </c>
    </row>
    <row r="53" spans="1:10" x14ac:dyDescent="0.3">
      <c r="A53" s="9">
        <v>1897</v>
      </c>
      <c r="B53" s="9">
        <v>-0.31</v>
      </c>
      <c r="C53" s="9">
        <f t="shared" si="0"/>
        <v>-1.2600000000000111E-2</v>
      </c>
      <c r="G53" s="2">
        <f>CO2mid!L153</f>
        <v>278.3279751201917</v>
      </c>
      <c r="H53" s="2">
        <f t="shared" si="1"/>
        <v>6.435561687144549E-2</v>
      </c>
      <c r="I53" s="2">
        <f t="shared" si="3"/>
        <v>1.7599732311823095E-2</v>
      </c>
      <c r="J53" s="2">
        <f t="shared" si="2"/>
        <v>1.5341185855044799E-3</v>
      </c>
    </row>
    <row r="54" spans="1:10" x14ac:dyDescent="0.3">
      <c r="A54" s="9">
        <v>1898</v>
      </c>
      <c r="B54" s="9">
        <v>-0.38700000000000001</v>
      </c>
      <c r="C54" s="9">
        <f t="shared" si="0"/>
        <v>-8.9600000000000124E-2</v>
      </c>
      <c r="G54" s="2">
        <f>CO2mid!L154</f>
        <v>278.46678063337981</v>
      </c>
      <c r="H54" s="2">
        <f t="shared" si="1"/>
        <v>6.7023061215223945E-2</v>
      </c>
      <c r="I54" s="2">
        <f t="shared" si="3"/>
        <v>1.8418668535621092E-2</v>
      </c>
      <c r="J54" s="2">
        <f t="shared" si="2"/>
        <v>1.6253712714699696E-3</v>
      </c>
    </row>
    <row r="55" spans="1:10" x14ac:dyDescent="0.3">
      <c r="A55" s="9">
        <v>1899</v>
      </c>
      <c r="B55" s="9">
        <v>-0.32800000000000001</v>
      </c>
      <c r="C55" s="9">
        <f t="shared" si="0"/>
        <v>-3.0600000000000127E-2</v>
      </c>
      <c r="G55" s="2">
        <f>CO2mid!L155</f>
        <v>278.61455941588378</v>
      </c>
      <c r="H55" s="2">
        <f t="shared" si="1"/>
        <v>6.986148515120312E-2</v>
      </c>
      <c r="I55" s="2">
        <f t="shared" si="3"/>
        <v>1.9270053701500988E-2</v>
      </c>
      <c r="J55" s="2">
        <f t="shared" si="2"/>
        <v>1.7207571999303479E-3</v>
      </c>
    </row>
    <row r="56" spans="1:10" x14ac:dyDescent="0.3">
      <c r="A56" s="9">
        <v>1900</v>
      </c>
      <c r="B56" s="9">
        <v>-0.182</v>
      </c>
      <c r="C56" s="9">
        <f t="shared" si="0"/>
        <v>0.11539999999999989</v>
      </c>
      <c r="G56" s="2">
        <f>CO2mid!L156</f>
        <v>278.77899037401664</v>
      </c>
      <c r="H56" s="2">
        <f t="shared" si="1"/>
        <v>7.3017982573396104E-2</v>
      </c>
      <c r="I56" s="2">
        <f t="shared" si="3"/>
        <v>2.015943547706835E-2</v>
      </c>
      <c r="J56" s="2">
        <f t="shared" si="2"/>
        <v>1.8204372040592691E-3</v>
      </c>
    </row>
    <row r="57" spans="1:10" x14ac:dyDescent="0.3">
      <c r="A57" s="9">
        <v>1901</v>
      </c>
      <c r="B57" s="9">
        <v>-0.19500000000000001</v>
      </c>
      <c r="C57" s="9">
        <f t="shared" si="0"/>
        <v>0.10239999999999988</v>
      </c>
      <c r="G57" s="2">
        <f>CO2mid!L157</f>
        <v>278.95232990231432</v>
      </c>
      <c r="H57" s="2">
        <f t="shared" si="1"/>
        <v>7.634347810336678E-2</v>
      </c>
      <c r="I57" s="2">
        <f t="shared" si="3"/>
        <v>2.108909239036149E-2</v>
      </c>
      <c r="J57" s="2">
        <f t="shared" si="2"/>
        <v>1.9246027142499607E-3</v>
      </c>
    </row>
    <row r="58" spans="1:10" x14ac:dyDescent="0.3">
      <c r="A58" s="9">
        <v>1902</v>
      </c>
      <c r="B58" s="9">
        <v>-0.35599999999999998</v>
      </c>
      <c r="C58" s="9">
        <f t="shared" si="0"/>
        <v>-5.8600000000000096E-2</v>
      </c>
      <c r="G58" s="2">
        <f>CO2mid!L158</f>
        <v>279.13023678143645</v>
      </c>
      <c r="H58" s="2">
        <f t="shared" si="1"/>
        <v>7.975444949851522E-2</v>
      </c>
      <c r="I58" s="2">
        <f t="shared" si="3"/>
        <v>2.2059499483195896E-2</v>
      </c>
      <c r="J58" s="2">
        <f t="shared" si="2"/>
        <v>2.0334570156102742E-3</v>
      </c>
    </row>
    <row r="59" spans="1:10" x14ac:dyDescent="0.3">
      <c r="A59" s="9">
        <v>1903</v>
      </c>
      <c r="B59" s="9">
        <v>-0.42199999999999999</v>
      </c>
      <c r="C59" s="9">
        <f t="shared" si="0"/>
        <v>-0.1246000000000001</v>
      </c>
      <c r="G59" s="2">
        <f>CO2mid!L159</f>
        <v>279.31095881633962</v>
      </c>
      <c r="H59" s="2">
        <f t="shared" si="1"/>
        <v>8.3217170114782857E-2</v>
      </c>
      <c r="I59" s="2">
        <f t="shared" si="3"/>
        <v>2.3070419148933118E-2</v>
      </c>
      <c r="J59" s="2">
        <f t="shared" si="2"/>
        <v>2.1472049368261607E-3</v>
      </c>
    </row>
    <row r="60" spans="1:10" x14ac:dyDescent="0.3">
      <c r="A60" s="9">
        <v>1904</v>
      </c>
      <c r="B60" s="9">
        <v>-0.55400000000000005</v>
      </c>
      <c r="C60" s="9">
        <f t="shared" si="0"/>
        <v>-0.25660000000000016</v>
      </c>
      <c r="G60" s="2">
        <f>CO2mid!L160</f>
        <v>279.51203206643555</v>
      </c>
      <c r="H60" s="2">
        <f t="shared" si="1"/>
        <v>8.7067197590347326E-2</v>
      </c>
      <c r="I60" s="2">
        <f t="shared" si="3"/>
        <v>2.4128572557576177E-2</v>
      </c>
      <c r="J60" s="2">
        <f t="shared" si="2"/>
        <v>2.2660487935509282E-3</v>
      </c>
    </row>
    <row r="61" spans="1:10" x14ac:dyDescent="0.3">
      <c r="A61" s="9">
        <v>1905</v>
      </c>
      <c r="B61" s="9">
        <v>-0.44500000000000001</v>
      </c>
      <c r="C61" s="9">
        <f t="shared" si="0"/>
        <v>-0.14760000000000012</v>
      </c>
      <c r="G61" s="2">
        <f>CO2mid!L161</f>
        <v>279.71187595463942</v>
      </c>
      <c r="H61" s="2">
        <f t="shared" si="1"/>
        <v>9.0890942720225007E-2</v>
      </c>
      <c r="I61" s="2">
        <f t="shared" si="3"/>
        <v>2.5231895238555103E-2</v>
      </c>
      <c r="J61" s="2">
        <f t="shared" si="2"/>
        <v>2.3902279285305918E-3</v>
      </c>
    </row>
    <row r="62" spans="1:10" x14ac:dyDescent="0.3">
      <c r="A62" s="9">
        <v>1906</v>
      </c>
      <c r="B62" s="9">
        <v>-0.246</v>
      </c>
      <c r="C62" s="9">
        <f t="shared" si="0"/>
        <v>5.139999999999989E-2</v>
      </c>
      <c r="G62" s="2">
        <f>CO2mid!L162</f>
        <v>279.92603869132455</v>
      </c>
      <c r="H62" s="2">
        <f t="shared" si="1"/>
        <v>9.4985628470460007E-2</v>
      </c>
      <c r="I62" s="2">
        <f t="shared" si="3"/>
        <v>2.6384548088134535E-2</v>
      </c>
      <c r="J62" s="2">
        <f t="shared" si="2"/>
        <v>2.5199685988515309E-3</v>
      </c>
    </row>
    <row r="63" spans="1:10" x14ac:dyDescent="0.3">
      <c r="A63" s="9">
        <v>1907</v>
      </c>
      <c r="B63" s="9">
        <v>-0.6</v>
      </c>
      <c r="C63" s="9">
        <f t="shared" si="0"/>
        <v>-0.30260000000000009</v>
      </c>
      <c r="G63" s="2">
        <f>CO2mid!L163</f>
        <v>280.1563269502202</v>
      </c>
      <c r="H63" s="2">
        <f t="shared" si="1"/>
        <v>9.9385132293830836E-2</v>
      </c>
      <c r="I63" s="2">
        <f t="shared" si="3"/>
        <v>2.7591258051078666E-2</v>
      </c>
      <c r="J63" s="2">
        <f t="shared" si="2"/>
        <v>2.6555194103506582E-3</v>
      </c>
    </row>
    <row r="64" spans="1:10" x14ac:dyDescent="0.3">
      <c r="A64" s="9">
        <v>1908</v>
      </c>
      <c r="B64" s="9">
        <v>-0.48599999999999999</v>
      </c>
      <c r="C64" s="9">
        <f t="shared" si="0"/>
        <v>-0.1886000000000001</v>
      </c>
      <c r="G64" s="2">
        <f>CO2mid!L164</f>
        <v>280.41768683821363</v>
      </c>
      <c r="H64" s="2">
        <f t="shared" si="1"/>
        <v>0.10437385980416397</v>
      </c>
      <c r="I64" s="2">
        <f t="shared" si="3"/>
        <v>2.8862488077957861E-2</v>
      </c>
      <c r="J64" s="2">
        <f t="shared" si="2"/>
        <v>2.7971544058299934E-3</v>
      </c>
    </row>
    <row r="65" spans="1:10" x14ac:dyDescent="0.3">
      <c r="A65" s="9">
        <v>1909</v>
      </c>
      <c r="B65" s="9">
        <v>-0.46600000000000003</v>
      </c>
      <c r="C65" s="9">
        <f t="shared" si="0"/>
        <v>-0.16860000000000014</v>
      </c>
      <c r="G65" s="2">
        <f>CO2mid!L165</f>
        <v>280.65667420452883</v>
      </c>
      <c r="H65" s="2">
        <f t="shared" si="1"/>
        <v>0.10893148202284685</v>
      </c>
      <c r="I65" s="2">
        <f t="shared" si="3"/>
        <v>3.0187226969141907E-2</v>
      </c>
      <c r="J65" s="2">
        <f t="shared" si="2"/>
        <v>2.9452055010876798E-3</v>
      </c>
    </row>
    <row r="66" spans="1:10" x14ac:dyDescent="0.3">
      <c r="A66" s="9">
        <v>1910</v>
      </c>
      <c r="B66" s="9">
        <v>-0.34499999999999997</v>
      </c>
      <c r="C66" s="9">
        <f t="shared" si="0"/>
        <v>-4.7600000000000087E-2</v>
      </c>
      <c r="G66" s="2">
        <f>CO2mid!L166</f>
        <v>280.90773006382392</v>
      </c>
      <c r="H66" s="2">
        <f t="shared" si="1"/>
        <v>0.11371507915437259</v>
      </c>
      <c r="I66" s="2">
        <f t="shared" si="3"/>
        <v>3.156843731378544E-2</v>
      </c>
      <c r="J66" s="2">
        <f t="shared" si="2"/>
        <v>3.0999401830262277E-3</v>
      </c>
    </row>
    <row r="67" spans="1:10" x14ac:dyDescent="0.3">
      <c r="A67" s="9">
        <v>1911</v>
      </c>
      <c r="B67" s="9">
        <v>-0.45400000000000001</v>
      </c>
      <c r="C67" s="9">
        <f t="shared" si="0"/>
        <v>-0.15660000000000013</v>
      </c>
      <c r="G67" s="2">
        <f>CO2mid!L167</f>
        <v>281.16989392203794</v>
      </c>
      <c r="H67" s="2">
        <f t="shared" si="1"/>
        <v>0.11870576614599419</v>
      </c>
      <c r="I67" s="2">
        <f t="shared" si="3"/>
        <v>3.3008594857772404E-2</v>
      </c>
      <c r="J67" s="2">
        <f t="shared" si="2"/>
        <v>3.2616412467289398E-3</v>
      </c>
    </row>
    <row r="68" spans="1:10" x14ac:dyDescent="0.3">
      <c r="A68" s="9">
        <v>1912</v>
      </c>
      <c r="B68" s="9">
        <v>-0.38600000000000001</v>
      </c>
      <c r="C68" s="9">
        <f t="shared" si="0"/>
        <v>-8.8600000000000123E-2</v>
      </c>
      <c r="G68" s="2">
        <f>CO2mid!L168</f>
        <v>281.43485297940884</v>
      </c>
      <c r="H68" s="2">
        <f t="shared" si="1"/>
        <v>0.12374493820965522</v>
      </c>
      <c r="I68" s="2">
        <f t="shared" si="3"/>
        <v>3.4506811064550079E-2</v>
      </c>
      <c r="J68" s="2">
        <f t="shared" si="2"/>
        <v>3.4306039432396669E-3</v>
      </c>
    </row>
    <row r="69" spans="1:10" x14ac:dyDescent="0.3">
      <c r="A69" s="9">
        <v>1913</v>
      </c>
      <c r="B69" s="9">
        <v>-0.32600000000000001</v>
      </c>
      <c r="C69" s="9">
        <f t="shared" si="0"/>
        <v>-2.8600000000000125E-2</v>
      </c>
      <c r="G69" s="2">
        <f>CO2mid!L169</f>
        <v>281.71502369663347</v>
      </c>
      <c r="H69" s="2">
        <f t="shared" si="1"/>
        <v>0.12906825806782743</v>
      </c>
      <c r="I69" s="2">
        <f t="shared" si="3"/>
        <v>3.6067109476542042E-2</v>
      </c>
      <c r="J69" s="2">
        <f t="shared" si="2"/>
        <v>3.6071167996887098E-3</v>
      </c>
    </row>
    <row r="70" spans="1:10" x14ac:dyDescent="0.3">
      <c r="A70" s="9">
        <v>1914</v>
      </c>
      <c r="B70" s="9">
        <v>-8.1000000000000003E-2</v>
      </c>
      <c r="C70" s="9">
        <f t="shared" si="0"/>
        <v>0.21639999999999987</v>
      </c>
      <c r="G70" s="2">
        <f>CO2mid!L170</f>
        <v>282.01967829108679</v>
      </c>
      <c r="H70" s="2">
        <f t="shared" si="1"/>
        <v>0.13485077325893641</v>
      </c>
      <c r="I70" s="2">
        <f t="shared" si="3"/>
        <v>3.769700831927085E-2</v>
      </c>
      <c r="J70" s="2">
        <f t="shared" si="2"/>
        <v>3.7914895580932369E-3</v>
      </c>
    </row>
    <row r="71" spans="1:10" x14ac:dyDescent="0.3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CO2mid!L171</f>
        <v>282.27409334305258</v>
      </c>
      <c r="H71" s="2">
        <f t="shared" ref="H71:H134" si="5">H$3*LN(G71/G$3)</f>
        <v>0.1396749293586953</v>
      </c>
      <c r="I71" s="2">
        <f t="shared" si="3"/>
        <v>3.9374422473995745E-2</v>
      </c>
      <c r="J71" s="2">
        <f t="shared" ref="J71:J134" si="6">J70+J$3*(I70-J70)</f>
        <v>3.9840729046567254E-3</v>
      </c>
    </row>
    <row r="72" spans="1:10" x14ac:dyDescent="0.3">
      <c r="A72" s="9">
        <v>1916</v>
      </c>
      <c r="B72" s="9">
        <v>-0.35699999999999998</v>
      </c>
      <c r="C72" s="9">
        <f t="shared" si="4"/>
        <v>-5.9600000000000097E-2</v>
      </c>
      <c r="G72" s="2">
        <f>CO2mid!L172</f>
        <v>282.51984749413043</v>
      </c>
      <c r="H72" s="2">
        <f t="shared" si="5"/>
        <v>0.1443307328161258</v>
      </c>
      <c r="I72" s="2">
        <f t="shared" ref="I72:I135" si="7">I71+I$3*(I$4*H72-I71)+I$5*(J71-I71)</f>
        <v>4.1094358881567608E-2</v>
      </c>
      <c r="J72" s="2">
        <f t="shared" si="6"/>
        <v>4.1850900902105706E-3</v>
      </c>
    </row>
    <row r="73" spans="1:10" x14ac:dyDescent="0.3">
      <c r="A73" s="9">
        <v>1917</v>
      </c>
      <c r="B73" s="9">
        <v>-0.66800000000000004</v>
      </c>
      <c r="C73" s="9">
        <f t="shared" si="4"/>
        <v>-0.37060000000000015</v>
      </c>
      <c r="G73" s="2">
        <f>CO2mid!L173</f>
        <v>282.79243384820057</v>
      </c>
      <c r="H73" s="2">
        <f t="shared" si="5"/>
        <v>0.14949013640748537</v>
      </c>
      <c r="I73" s="2">
        <f t="shared" si="7"/>
        <v>4.2865907003694866E-2</v>
      </c>
      <c r="J73" s="2">
        <f t="shared" si="6"/>
        <v>4.3947347369454786E-3</v>
      </c>
    </row>
    <row r="74" spans="1:10" x14ac:dyDescent="0.3">
      <c r="A74" s="9">
        <v>1918</v>
      </c>
      <c r="B74" s="9">
        <v>-0.46400000000000002</v>
      </c>
      <c r="C74" s="9">
        <f t="shared" si="4"/>
        <v>-0.16660000000000014</v>
      </c>
      <c r="G74" s="2">
        <f>CO2mid!L174</f>
        <v>283.08582201038428</v>
      </c>
      <c r="H74" s="2">
        <f t="shared" si="5"/>
        <v>0.15503771414907191</v>
      </c>
      <c r="I74" s="2">
        <f t="shared" si="7"/>
        <v>4.4695467478110644E-2</v>
      </c>
      <c r="J74" s="2">
        <f t="shared" si="6"/>
        <v>4.613250995420615E-3</v>
      </c>
    </row>
    <row r="75" spans="1:10" x14ac:dyDescent="0.3">
      <c r="A75" s="9">
        <v>1919</v>
      </c>
      <c r="B75" s="9">
        <v>-0.26700000000000002</v>
      </c>
      <c r="C75" s="9">
        <f t="shared" si="4"/>
        <v>3.0399999999999872E-2</v>
      </c>
      <c r="G75" s="2">
        <f>CO2mid!L175</f>
        <v>283.36473673587744</v>
      </c>
      <c r="H75" s="2">
        <f t="shared" si="5"/>
        <v>0.16030629012253247</v>
      </c>
      <c r="I75" s="2">
        <f t="shared" si="7"/>
        <v>4.657541437832613E-2</v>
      </c>
      <c r="J75" s="2">
        <f t="shared" si="6"/>
        <v>4.8409179850422944E-3</v>
      </c>
    </row>
    <row r="76" spans="1:10" x14ac:dyDescent="0.3">
      <c r="A76" s="9">
        <v>1920</v>
      </c>
      <c r="B76" s="9">
        <v>-0.307</v>
      </c>
      <c r="C76" s="9">
        <f t="shared" si="4"/>
        <v>-9.6000000000001084E-3</v>
      </c>
      <c r="G76" s="2">
        <f>CO2mid!L176</f>
        <v>283.57834066581739</v>
      </c>
      <c r="H76" s="2">
        <f t="shared" si="5"/>
        <v>0.16433766866758526</v>
      </c>
      <c r="I76" s="2">
        <f t="shared" si="7"/>
        <v>4.8478531022869906E-2</v>
      </c>
      <c r="J76" s="2">
        <f t="shared" si="6"/>
        <v>5.0779699245561468E-3</v>
      </c>
    </row>
    <row r="77" spans="1:10" x14ac:dyDescent="0.3">
      <c r="A77" s="9">
        <v>1921</v>
      </c>
      <c r="B77" s="9">
        <v>-0.16</v>
      </c>
      <c r="C77" s="9">
        <f t="shared" si="4"/>
        <v>0.13739999999999988</v>
      </c>
      <c r="G77" s="2">
        <f>CO2mid!L177</f>
        <v>283.85075497057267</v>
      </c>
      <c r="H77" s="2">
        <f t="shared" si="5"/>
        <v>0.16947458058704029</v>
      </c>
      <c r="I77" s="2">
        <f t="shared" si="7"/>
        <v>5.0427018229698486E-2</v>
      </c>
      <c r="J77" s="2">
        <f t="shared" si="6"/>
        <v>5.324485111594569E-3</v>
      </c>
    </row>
    <row r="78" spans="1:10" x14ac:dyDescent="0.3">
      <c r="A78" s="9">
        <v>1922</v>
      </c>
      <c r="B78" s="9">
        <v>-0.26500000000000001</v>
      </c>
      <c r="C78" s="9">
        <f t="shared" si="4"/>
        <v>3.2399999999999873E-2</v>
      </c>
      <c r="G78" s="2">
        <f>CO2mid!L178</f>
        <v>284.05807303274543</v>
      </c>
      <c r="H78" s="2">
        <f t="shared" si="5"/>
        <v>0.17338067123822554</v>
      </c>
      <c r="I78" s="2">
        <f t="shared" si="7"/>
        <v>5.2393959097737551E-2</v>
      </c>
      <c r="J78" s="2">
        <f t="shared" si="6"/>
        <v>5.5806674997053995E-3</v>
      </c>
    </row>
    <row r="79" spans="1:10" x14ac:dyDescent="0.3">
      <c r="A79" s="9">
        <v>1923</v>
      </c>
      <c r="B79" s="9">
        <v>-0.28799999999999998</v>
      </c>
      <c r="C79" s="9">
        <f t="shared" si="4"/>
        <v>9.3999999999999084E-3</v>
      </c>
      <c r="G79" s="2">
        <f>CO2mid!L179</f>
        <v>284.28467057452542</v>
      </c>
      <c r="H79" s="2">
        <f t="shared" si="5"/>
        <v>0.17764674809552605</v>
      </c>
      <c r="I79" s="2">
        <f t="shared" si="7"/>
        <v>5.4386271715752915E-2</v>
      </c>
      <c r="J79" s="2">
        <f t="shared" si="6"/>
        <v>5.8465669959822221E-3</v>
      </c>
    </row>
    <row r="80" spans="1:10" x14ac:dyDescent="0.3">
      <c r="A80" s="9">
        <v>1924</v>
      </c>
      <c r="B80" s="9">
        <v>-0.37</v>
      </c>
      <c r="C80" s="9">
        <f t="shared" si="4"/>
        <v>-7.2600000000000109E-2</v>
      </c>
      <c r="G80" s="2">
        <f>CO2mid!L180</f>
        <v>284.56774992684393</v>
      </c>
      <c r="H80" s="2">
        <f t="shared" si="5"/>
        <v>0.18297141440733752</v>
      </c>
      <c r="I80" s="2">
        <f t="shared" si="7"/>
        <v>5.6425114518097681E-2</v>
      </c>
      <c r="J80" s="2">
        <f t="shared" si="6"/>
        <v>6.1222725187905199E-3</v>
      </c>
    </row>
    <row r="81" spans="1:10" x14ac:dyDescent="0.3">
      <c r="A81" s="9">
        <v>1925</v>
      </c>
      <c r="B81" s="9">
        <v>-0.28000000000000003</v>
      </c>
      <c r="C81" s="9">
        <f t="shared" si="4"/>
        <v>1.739999999999986E-2</v>
      </c>
      <c r="G81" s="2">
        <f>CO2mid!L181</f>
        <v>284.84188260624722</v>
      </c>
      <c r="H81" s="2">
        <f t="shared" si="5"/>
        <v>0.18812274963007458</v>
      </c>
      <c r="I81" s="2">
        <f t="shared" si="7"/>
        <v>5.8505435605390392E-2</v>
      </c>
      <c r="J81" s="2">
        <f t="shared" si="6"/>
        <v>6.4079926613465846E-3</v>
      </c>
    </row>
    <row r="82" spans="1:10" x14ac:dyDescent="0.3">
      <c r="A82" s="9">
        <v>1926</v>
      </c>
      <c r="B82" s="9">
        <v>-6.7000000000000004E-2</v>
      </c>
      <c r="C82" s="9">
        <f t="shared" si="4"/>
        <v>0.23039999999999988</v>
      </c>
      <c r="G82" s="2">
        <f>CO2mid!L182</f>
        <v>285.11715389581775</v>
      </c>
      <c r="H82" s="2">
        <f t="shared" si="5"/>
        <v>0.19329049474644777</v>
      </c>
      <c r="I82" s="2">
        <f t="shared" si="7"/>
        <v>6.0626280782054065E-2</v>
      </c>
      <c r="J82" s="2">
        <f t="shared" si="6"/>
        <v>6.7039061372687536E-3</v>
      </c>
    </row>
    <row r="83" spans="1:10" x14ac:dyDescent="0.3">
      <c r="A83" s="9">
        <v>1927</v>
      </c>
      <c r="B83" s="9">
        <v>-0.23899999999999999</v>
      </c>
      <c r="C83" s="9">
        <f t="shared" si="4"/>
        <v>5.8399999999999896E-2</v>
      </c>
      <c r="G83" s="2">
        <f>CO2mid!L183</f>
        <v>285.39193708333994</v>
      </c>
      <c r="H83" s="2">
        <f t="shared" si="5"/>
        <v>0.1984441029541594</v>
      </c>
      <c r="I83" s="2">
        <f t="shared" si="7"/>
        <v>6.2786096013777007E-2</v>
      </c>
      <c r="J83" s="2">
        <f t="shared" si="6"/>
        <v>7.0101852252511341E-3</v>
      </c>
    </row>
    <row r="84" spans="1:10" x14ac:dyDescent="0.3">
      <c r="A84" s="9">
        <v>1928</v>
      </c>
      <c r="B84" s="9">
        <v>-0.161</v>
      </c>
      <c r="C84" s="9">
        <f t="shared" si="4"/>
        <v>0.13639999999999988</v>
      </c>
      <c r="G84" s="2">
        <f>CO2mid!L184</f>
        <v>285.69983132344504</v>
      </c>
      <c r="H84" s="2">
        <f t="shared" si="5"/>
        <v>0.20421282327297943</v>
      </c>
      <c r="I84" s="2">
        <f t="shared" si="7"/>
        <v>6.4996411593270229E-2</v>
      </c>
      <c r="J84" s="2">
        <f t="shared" si="6"/>
        <v>7.3269923985299608E-3</v>
      </c>
    </row>
    <row r="85" spans="1:10" x14ac:dyDescent="0.3">
      <c r="A85" s="9">
        <v>1929</v>
      </c>
      <c r="B85" s="9">
        <v>-0.42699999999999999</v>
      </c>
      <c r="C85" s="9">
        <f t="shared" si="4"/>
        <v>-0.1296000000000001</v>
      </c>
      <c r="G85" s="2">
        <f>CO2mid!L185</f>
        <v>286.00338371617079</v>
      </c>
      <c r="H85" s="2">
        <f t="shared" si="5"/>
        <v>0.20989411178412948</v>
      </c>
      <c r="I85" s="2">
        <f t="shared" si="7"/>
        <v>6.7253828995766596E-2</v>
      </c>
      <c r="J85" s="2">
        <f t="shared" si="6"/>
        <v>7.6545546995560858E-3</v>
      </c>
    </row>
    <row r="86" spans="1:10" x14ac:dyDescent="0.3">
      <c r="A86" s="9">
        <v>1930</v>
      </c>
      <c r="B86" s="9">
        <v>-0.14099999999999999</v>
      </c>
      <c r="C86" s="9">
        <f t="shared" si="4"/>
        <v>0.1563999999999999</v>
      </c>
      <c r="G86" s="2">
        <f>CO2mid!L186</f>
        <v>286.3395491918323</v>
      </c>
      <c r="H86" s="2">
        <f t="shared" si="5"/>
        <v>0.21617875477767559</v>
      </c>
      <c r="I86" s="2">
        <f t="shared" si="7"/>
        <v>6.956936970135244E-2</v>
      </c>
      <c r="J86" s="2">
        <f t="shared" si="6"/>
        <v>7.9930785775585607E-3</v>
      </c>
    </row>
    <row r="87" spans="1:10" x14ac:dyDescent="0.3">
      <c r="A87" s="9">
        <v>1931</v>
      </c>
      <c r="B87" s="9">
        <v>-0.13500000000000001</v>
      </c>
      <c r="C87" s="9">
        <f t="shared" si="4"/>
        <v>0.16239999999999988</v>
      </c>
      <c r="G87" s="2">
        <f>CO2mid!L187</f>
        <v>286.62599031076252</v>
      </c>
      <c r="H87" s="2">
        <f t="shared" si="5"/>
        <v>0.22152797740378574</v>
      </c>
      <c r="I87" s="2">
        <f t="shared" si="7"/>
        <v>7.1921825060345113E-2</v>
      </c>
      <c r="J87" s="2">
        <f t="shared" si="6"/>
        <v>8.3428319111417092E-3</v>
      </c>
    </row>
    <row r="88" spans="1:10" x14ac:dyDescent="0.3">
      <c r="A88" s="9">
        <v>1932</v>
      </c>
      <c r="B88" s="9">
        <v>-0.08</v>
      </c>
      <c r="C88" s="9">
        <f t="shared" si="4"/>
        <v>0.21739999999999987</v>
      </c>
      <c r="G88" s="2">
        <f>CO2mid!L188</f>
        <v>286.85640469937374</v>
      </c>
      <c r="H88" s="2">
        <f t="shared" si="5"/>
        <v>0.22582703542588944</v>
      </c>
      <c r="I88" s="2">
        <f t="shared" si="7"/>
        <v>7.4288311497856849E-2</v>
      </c>
      <c r="J88" s="2">
        <f t="shared" si="6"/>
        <v>8.7039605922291843E-3</v>
      </c>
    </row>
    <row r="89" spans="1:10" x14ac:dyDescent="0.3">
      <c r="A89" s="9">
        <v>1933</v>
      </c>
      <c r="B89" s="9">
        <v>-0.28100000000000003</v>
      </c>
      <c r="C89" s="9">
        <f t="shared" si="4"/>
        <v>1.6399999999999859E-2</v>
      </c>
      <c r="G89" s="2">
        <f>CO2mid!L189</f>
        <v>287.04325876279489</v>
      </c>
      <c r="H89" s="2">
        <f t="shared" si="5"/>
        <v>0.22931081260253522</v>
      </c>
      <c r="I89" s="2">
        <f t="shared" si="7"/>
        <v>7.6651565679657557E-2</v>
      </c>
      <c r="J89" s="2">
        <f t="shared" si="6"/>
        <v>9.0764797053731489E-3</v>
      </c>
    </row>
    <row r="90" spans="1:10" x14ac:dyDescent="0.3">
      <c r="A90" s="9">
        <v>1934</v>
      </c>
      <c r="B90" s="9">
        <v>-7.0000000000000007E-2</v>
      </c>
      <c r="C90" s="9">
        <f t="shared" si="4"/>
        <v>0.22739999999999988</v>
      </c>
      <c r="G90" s="2">
        <f>CO2mid!L190</f>
        <v>287.25352066893055</v>
      </c>
      <c r="H90" s="2">
        <f t="shared" si="5"/>
        <v>0.23322830365725103</v>
      </c>
      <c r="I90" s="2">
        <f t="shared" si="7"/>
        <v>7.9020760520186972E-2</v>
      </c>
      <c r="J90" s="2">
        <f t="shared" si="6"/>
        <v>9.460306193707085E-3</v>
      </c>
    </row>
    <row r="91" spans="1:10" x14ac:dyDescent="0.3">
      <c r="A91" s="9">
        <v>1935</v>
      </c>
      <c r="B91" s="9">
        <v>-0.16800000000000001</v>
      </c>
      <c r="C91" s="9">
        <f t="shared" si="4"/>
        <v>0.12939999999999988</v>
      </c>
      <c r="G91" s="2">
        <f>CO2mid!L191</f>
        <v>287.50068678885862</v>
      </c>
      <c r="H91" s="2">
        <f t="shared" si="5"/>
        <v>0.23782970998354333</v>
      </c>
      <c r="I91" s="2">
        <f t="shared" si="7"/>
        <v>8.1409947491474149E-2</v>
      </c>
      <c r="J91" s="2">
        <f t="shared" si="6"/>
        <v>9.8554095742814912E-3</v>
      </c>
    </row>
    <row r="92" spans="1:10" x14ac:dyDescent="0.3">
      <c r="A92" s="9">
        <v>1936</v>
      </c>
      <c r="B92" s="9">
        <v>-0.115</v>
      </c>
      <c r="C92" s="9">
        <f t="shared" si="4"/>
        <v>0.1823999999999999</v>
      </c>
      <c r="G92" s="2">
        <f>CO2mid!L192</f>
        <v>287.76998612133667</v>
      </c>
      <c r="H92" s="2">
        <f t="shared" si="5"/>
        <v>0.24283866177561847</v>
      </c>
      <c r="I92" s="2">
        <f t="shared" si="7"/>
        <v>8.3826990779607161E-2</v>
      </c>
      <c r="J92" s="2">
        <f t="shared" si="6"/>
        <v>1.0261839349651145E-2</v>
      </c>
    </row>
    <row r="93" spans="1:10" x14ac:dyDescent="0.3">
      <c r="A93" s="9">
        <v>1937</v>
      </c>
      <c r="B93" s="9">
        <v>-7.1999999999999995E-2</v>
      </c>
      <c r="C93" s="9">
        <f t="shared" si="4"/>
        <v>0.22539999999999988</v>
      </c>
      <c r="G93" s="2">
        <f>CO2mid!L193</f>
        <v>288.08334642406845</v>
      </c>
      <c r="H93" s="2">
        <f t="shared" si="5"/>
        <v>0.24866124780697024</v>
      </c>
      <c r="I93" s="2">
        <f t="shared" si="7"/>
        <v>8.6287905710013643E-2</v>
      </c>
      <c r="J93" s="2">
        <f t="shared" si="6"/>
        <v>1.0679689409773294E-2</v>
      </c>
    </row>
    <row r="94" spans="1:10" x14ac:dyDescent="0.3">
      <c r="A94" s="9">
        <v>1938</v>
      </c>
      <c r="B94" s="9">
        <v>0.10199999999999999</v>
      </c>
      <c r="C94" s="9">
        <f t="shared" si="4"/>
        <v>0.39939999999999987</v>
      </c>
      <c r="G94" s="2">
        <f>CO2mid!L194</f>
        <v>288.42735816366667</v>
      </c>
      <c r="H94" s="2">
        <f t="shared" si="5"/>
        <v>0.25504608337254531</v>
      </c>
      <c r="I94" s="2">
        <f t="shared" si="7"/>
        <v>8.8802973915841119E-2</v>
      </c>
      <c r="J94" s="2">
        <f t="shared" si="6"/>
        <v>1.1109144078358659E-2</v>
      </c>
    </row>
    <row r="95" spans="1:10" x14ac:dyDescent="0.3">
      <c r="A95" s="9">
        <v>1939</v>
      </c>
      <c r="B95" s="9">
        <v>-5.2999999999999999E-2</v>
      </c>
      <c r="C95" s="9">
        <f t="shared" si="4"/>
        <v>0.2443999999999999</v>
      </c>
      <c r="G95" s="2">
        <f>CO2mid!L195</f>
        <v>288.73254627004951</v>
      </c>
      <c r="H95" s="2">
        <f t="shared" si="5"/>
        <v>0.26070398340607281</v>
      </c>
      <c r="I95" s="2">
        <f t="shared" si="7"/>
        <v>9.1355440164104379E-2</v>
      </c>
      <c r="J95" s="2">
        <f t="shared" si="6"/>
        <v>1.155044503183556E-2</v>
      </c>
    </row>
    <row r="96" spans="1:10" x14ac:dyDescent="0.3">
      <c r="A96" s="9">
        <v>1940</v>
      </c>
      <c r="B96" s="9">
        <v>-3.6999999999999998E-2</v>
      </c>
      <c r="C96" s="9">
        <f t="shared" si="4"/>
        <v>0.26039999999999991</v>
      </c>
      <c r="G96" s="2">
        <f>CO2mid!L196</f>
        <v>289.05708165529205</v>
      </c>
      <c r="H96" s="2">
        <f t="shared" si="5"/>
        <v>0.26671400646541016</v>
      </c>
      <c r="I96" s="2">
        <f t="shared" si="7"/>
        <v>9.3951450992346683E-2</v>
      </c>
      <c r="J96" s="2">
        <f t="shared" si="6"/>
        <v>1.2003737404186846E-2</v>
      </c>
    </row>
    <row r="97" spans="1:10" x14ac:dyDescent="0.3">
      <c r="A97" s="9">
        <v>1941</v>
      </c>
      <c r="B97" s="9">
        <v>-1.7999999999999999E-2</v>
      </c>
      <c r="C97" s="9">
        <f t="shared" si="4"/>
        <v>0.27939999999999987</v>
      </c>
      <c r="G97" s="2">
        <f>CO2mid!L197</f>
        <v>289.42674120904542</v>
      </c>
      <c r="H97" s="2">
        <f t="shared" si="5"/>
        <v>0.27355146260022906</v>
      </c>
      <c r="I97" s="2">
        <f t="shared" si="7"/>
        <v>9.6606795010088869E-2</v>
      </c>
      <c r="J97" s="2">
        <f t="shared" si="6"/>
        <v>1.2469200417367593E-2</v>
      </c>
    </row>
    <row r="98" spans="1:10" x14ac:dyDescent="0.3">
      <c r="A98" s="9">
        <v>1942</v>
      </c>
      <c r="B98" s="9">
        <v>-3.2000000000000001E-2</v>
      </c>
      <c r="C98" s="9">
        <f t="shared" si="4"/>
        <v>0.26539999999999986</v>
      </c>
      <c r="G98" s="2">
        <f>CO2mid!L198</f>
        <v>289.80544566670903</v>
      </c>
      <c r="H98" s="2">
        <f t="shared" si="5"/>
        <v>0.28054716892696563</v>
      </c>
      <c r="I98" s="2">
        <f t="shared" si="7"/>
        <v>9.9322882603717869E-2</v>
      </c>
      <c r="J98" s="2">
        <f t="shared" si="6"/>
        <v>1.2947101954654251E-2</v>
      </c>
    </row>
    <row r="99" spans="1:10" x14ac:dyDescent="0.3">
      <c r="A99" s="9">
        <v>1943</v>
      </c>
      <c r="B99" s="9">
        <v>-6.8000000000000005E-2</v>
      </c>
      <c r="C99" s="9">
        <f t="shared" si="4"/>
        <v>0.22939999999999988</v>
      </c>
      <c r="G99" s="2">
        <f>CO2mid!L199</f>
        <v>290.18082678020602</v>
      </c>
      <c r="H99" s="2">
        <f t="shared" si="5"/>
        <v>0.28747246813847915</v>
      </c>
      <c r="I99" s="2">
        <f t="shared" si="7"/>
        <v>0.10209634410874699</v>
      </c>
      <c r="J99" s="2">
        <f t="shared" si="6"/>
        <v>1.3437716388740932E-2</v>
      </c>
    </row>
    <row r="100" spans="1:10" x14ac:dyDescent="0.3">
      <c r="A100" s="9">
        <v>1944</v>
      </c>
      <c r="B100" s="9">
        <v>7.3999999999999996E-2</v>
      </c>
      <c r="C100" s="9">
        <f t="shared" si="4"/>
        <v>0.3713999999999999</v>
      </c>
      <c r="G100" s="2">
        <f>CO2mid!L200</f>
        <v>290.5730107039663</v>
      </c>
      <c r="H100" s="2">
        <f t="shared" si="5"/>
        <v>0.29469819503217703</v>
      </c>
      <c r="I100" s="2">
        <f t="shared" si="7"/>
        <v>0.10493160303896065</v>
      </c>
      <c r="J100" s="2">
        <f t="shared" si="6"/>
        <v>1.3941297394190567E-2</v>
      </c>
    </row>
    <row r="101" spans="1:10" x14ac:dyDescent="0.3">
      <c r="A101" s="9">
        <v>1945</v>
      </c>
      <c r="B101" s="9">
        <v>-0.109</v>
      </c>
      <c r="C101" s="9">
        <f t="shared" si="4"/>
        <v>0.1883999999999999</v>
      </c>
      <c r="G101" s="2">
        <f>CO2mid!L201</f>
        <v>290.9546790874428</v>
      </c>
      <c r="H101" s="2">
        <f t="shared" si="5"/>
        <v>0.30172082243457093</v>
      </c>
      <c r="I101" s="2">
        <f t="shared" si="7"/>
        <v>0.10782251079991867</v>
      </c>
      <c r="J101" s="2">
        <f t="shared" si="6"/>
        <v>1.4458122330252862E-2</v>
      </c>
    </row>
    <row r="102" spans="1:10" x14ac:dyDescent="0.3">
      <c r="A102" s="9">
        <v>1946</v>
      </c>
      <c r="B102" s="9">
        <v>-7.9000000000000001E-2</v>
      </c>
      <c r="C102" s="9">
        <f t="shared" si="4"/>
        <v>0.21839999999999987</v>
      </c>
      <c r="G102" s="2">
        <f>CO2mid!L202</f>
        <v>291.2260251318898</v>
      </c>
      <c r="H102" s="2">
        <f t="shared" si="5"/>
        <v>0.30670793874533481</v>
      </c>
      <c r="I102" s="2">
        <f t="shared" si="7"/>
        <v>0.11072517421638514</v>
      </c>
      <c r="J102" s="2">
        <f t="shared" si="6"/>
        <v>1.4988432056760564E-2</v>
      </c>
    </row>
    <row r="103" spans="1:10" x14ac:dyDescent="0.3">
      <c r="A103" s="9">
        <v>1947</v>
      </c>
      <c r="B103" s="9">
        <v>-3.4000000000000002E-2</v>
      </c>
      <c r="C103" s="9">
        <f t="shared" si="4"/>
        <v>0.26339999999999986</v>
      </c>
      <c r="G103" s="2">
        <f>CO2mid!L203</f>
        <v>291.53503995286815</v>
      </c>
      <c r="H103" s="2">
        <f t="shared" si="5"/>
        <v>0.3123817201498732</v>
      </c>
      <c r="I103" s="2">
        <f t="shared" si="7"/>
        <v>0.11365352600018395</v>
      </c>
      <c r="J103" s="2">
        <f t="shared" si="6"/>
        <v>1.5532216752227232E-2</v>
      </c>
    </row>
    <row r="104" spans="1:10" x14ac:dyDescent="0.3">
      <c r="A104" s="9">
        <v>1948</v>
      </c>
      <c r="B104" s="9">
        <v>-6.2E-2</v>
      </c>
      <c r="C104" s="9">
        <f t="shared" si="4"/>
        <v>0.23539999999999989</v>
      </c>
      <c r="G104" s="2">
        <f>CO2mid!L204</f>
        <v>291.9139452257117</v>
      </c>
      <c r="H104" s="2">
        <f t="shared" si="5"/>
        <v>0.31933054874051797</v>
      </c>
      <c r="I104" s="2">
        <f t="shared" si="7"/>
        <v>0.11663322473564754</v>
      </c>
      <c r="J104" s="2">
        <f t="shared" si="6"/>
        <v>1.6089545788755627E-2</v>
      </c>
    </row>
    <row r="105" spans="1:10" x14ac:dyDescent="0.3">
      <c r="A105" s="9">
        <v>1949</v>
      </c>
      <c r="B105" s="9">
        <v>-0.14499999999999999</v>
      </c>
      <c r="C105" s="9">
        <f t="shared" si="4"/>
        <v>0.1523999999999999</v>
      </c>
      <c r="G105" s="2">
        <f>CO2mid!L205</f>
        <v>292.32218703515588</v>
      </c>
      <c r="H105" s="2">
        <f t="shared" si="5"/>
        <v>0.32680729971635664</v>
      </c>
      <c r="I105" s="2">
        <f t="shared" si="7"/>
        <v>0.11967361027742453</v>
      </c>
      <c r="J105" s="2">
        <f t="shared" si="6"/>
        <v>1.6660633885173973E-2</v>
      </c>
    </row>
    <row r="106" spans="1:10" x14ac:dyDescent="0.3">
      <c r="A106" s="9">
        <v>1950</v>
      </c>
      <c r="B106" s="9">
        <v>-0.30499999999999999</v>
      </c>
      <c r="C106" s="9">
        <f t="shared" si="4"/>
        <v>-7.6000000000001067E-3</v>
      </c>
      <c r="G106" s="2">
        <f>CO2mid!L206</f>
        <v>292.69913708981255</v>
      </c>
      <c r="H106" s="2">
        <f t="shared" si="5"/>
        <v>0.3337016913849582</v>
      </c>
      <c r="I106" s="2">
        <f t="shared" si="7"/>
        <v>0.12276072200309637</v>
      </c>
      <c r="J106" s="2">
        <f t="shared" si="6"/>
        <v>1.7245747591081956E-2</v>
      </c>
    </row>
    <row r="107" spans="1:10" x14ac:dyDescent="0.3">
      <c r="A107" s="9">
        <v>1951</v>
      </c>
      <c r="B107" s="9">
        <v>-0.13</v>
      </c>
      <c r="C107" s="9">
        <f t="shared" si="4"/>
        <v>0.16739999999999988</v>
      </c>
      <c r="G107" s="2">
        <f>CO2mid!L207</f>
        <v>293.17002172932069</v>
      </c>
      <c r="H107" s="2">
        <f t="shared" si="5"/>
        <v>0.34230167766488251</v>
      </c>
      <c r="I107" s="2">
        <f t="shared" si="7"/>
        <v>0.12592844540926795</v>
      </c>
      <c r="J107" s="2">
        <f t="shared" si="6"/>
        <v>1.7845072645742199E-2</v>
      </c>
    </row>
    <row r="108" spans="1:10" x14ac:dyDescent="0.3">
      <c r="A108" s="9">
        <v>1952</v>
      </c>
      <c r="B108" s="9">
        <v>-4.8000000000000001E-2</v>
      </c>
      <c r="C108" s="9">
        <f t="shared" si="4"/>
        <v>0.2493999999999999</v>
      </c>
      <c r="G108" s="2">
        <f>CO2mid!L208</f>
        <v>293.69478442929693</v>
      </c>
      <c r="H108" s="2">
        <f t="shared" si="5"/>
        <v>0.35186940489493213</v>
      </c>
      <c r="I108" s="2">
        <f t="shared" si="7"/>
        <v>0.12919426880421711</v>
      </c>
      <c r="J108" s="2">
        <f t="shared" si="6"/>
        <v>1.8458986203039027E-2</v>
      </c>
    </row>
    <row r="109" spans="1:10" x14ac:dyDescent="0.3">
      <c r="A109" s="9">
        <v>1953</v>
      </c>
      <c r="B109" s="9">
        <v>4.5999999999999999E-2</v>
      </c>
      <c r="C109" s="9">
        <f t="shared" si="4"/>
        <v>0.34339999999999987</v>
      </c>
      <c r="G109" s="2">
        <f>CO2mid!L209</f>
        <v>294.22045251891308</v>
      </c>
      <c r="H109" s="2">
        <f t="shared" si="5"/>
        <v>0.3614365154310934</v>
      </c>
      <c r="I109" s="2">
        <f t="shared" si="7"/>
        <v>0.13255505174167778</v>
      </c>
      <c r="J109" s="2">
        <f t="shared" si="6"/>
        <v>1.9087962608213719E-2</v>
      </c>
    </row>
    <row r="110" spans="1:10" x14ac:dyDescent="0.3">
      <c r="A110" s="9">
        <v>1954</v>
      </c>
      <c r="B110" s="9">
        <v>-0.185</v>
      </c>
      <c r="C110" s="9">
        <f t="shared" si="4"/>
        <v>0.11239999999999989</v>
      </c>
      <c r="G110" s="2">
        <f>CO2mid!L210</f>
        <v>294.75702892844942</v>
      </c>
      <c r="H110" s="2">
        <f t="shared" si="5"/>
        <v>0.37118454375355259</v>
      </c>
      <c r="I110" s="2">
        <f t="shared" si="7"/>
        <v>0.1360115204433123</v>
      </c>
      <c r="J110" s="2">
        <f t="shared" si="6"/>
        <v>1.9732455674491795E-2</v>
      </c>
    </row>
    <row r="111" spans="1:10" x14ac:dyDescent="0.3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CO2mid!L211</f>
        <v>295.29463880968268</v>
      </c>
      <c r="H111" s="2">
        <f t="shared" si="5"/>
        <v>0.38093356682306151</v>
      </c>
      <c r="I111" s="2">
        <f t="shared" si="7"/>
        <v>0.13956065430687764</v>
      </c>
      <c r="J111" s="2">
        <f t="shared" si="6"/>
        <v>2.0392920762378697E-2</v>
      </c>
    </row>
    <row r="112" spans="1:10" x14ac:dyDescent="0.3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CO2mid!L212</f>
        <v>295.90641118542766</v>
      </c>
      <c r="H112" s="2">
        <f t="shared" si="5"/>
        <v>0.39200588605694109</v>
      </c>
      <c r="I112" s="2">
        <f t="shared" si="7"/>
        <v>0.1432269206909299</v>
      </c>
      <c r="J112" s="2">
        <f t="shared" si="6"/>
        <v>2.1069793488911449E-2</v>
      </c>
    </row>
    <row r="113" spans="1:10" x14ac:dyDescent="0.3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CO2mid!L213</f>
        <v>296.56798333456965</v>
      </c>
      <c r="H113" s="2">
        <f t="shared" si="5"/>
        <v>0.40395378625883893</v>
      </c>
      <c r="I113" s="2">
        <f t="shared" si="7"/>
        <v>0.14702471101358039</v>
      </c>
      <c r="J113" s="2">
        <f t="shared" si="6"/>
        <v>2.1763645971418916E-2</v>
      </c>
    </row>
    <row r="114" spans="1:10" x14ac:dyDescent="0.3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CO2mid!L214</f>
        <v>297.25860425044135</v>
      </c>
      <c r="H114" s="2">
        <f t="shared" si="5"/>
        <v>0.41639790258168025</v>
      </c>
      <c r="I114" s="2">
        <f t="shared" si="7"/>
        <v>0.15096008960623852</v>
      </c>
      <c r="J114" s="2">
        <f t="shared" si="6"/>
        <v>2.2475128820858392E-2</v>
      </c>
    </row>
    <row r="115" spans="1:10" x14ac:dyDescent="0.3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CO2mid!L215</f>
        <v>297.96269024586809</v>
      </c>
      <c r="H115" s="2">
        <f t="shared" si="5"/>
        <v>0.4290549155860453</v>
      </c>
      <c r="I115" s="2">
        <f t="shared" si="7"/>
        <v>0.15503305802920861</v>
      </c>
      <c r="J115" s="2">
        <f t="shared" si="6"/>
        <v>2.3204923398119352E-2</v>
      </c>
    </row>
    <row r="116" spans="1:10" x14ac:dyDescent="0.3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CO2mid!L216</f>
        <v>298.71097489646547</v>
      </c>
      <c r="H116" s="2">
        <f t="shared" si="5"/>
        <v>0.44247372460449386</v>
      </c>
      <c r="I116" s="2">
        <f t="shared" si="7"/>
        <v>0.15925499057411557</v>
      </c>
      <c r="J116" s="2">
        <f t="shared" si="6"/>
        <v>2.3953707202823939E-2</v>
      </c>
    </row>
    <row r="117" spans="1:10" x14ac:dyDescent="0.3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CO2mid!L217</f>
        <v>299.49783757631923</v>
      </c>
      <c r="H117" s="2">
        <f t="shared" si="5"/>
        <v>0.4565481336646986</v>
      </c>
      <c r="I117" s="2">
        <f t="shared" si="7"/>
        <v>0.16363469208029607</v>
      </c>
      <c r="J117" s="2">
        <f t="shared" si="6"/>
        <v>2.4722218492372876E-2</v>
      </c>
    </row>
    <row r="118" spans="1:10" x14ac:dyDescent="0.3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CO2mid!L218</f>
        <v>300.27359972053625</v>
      </c>
      <c r="H118" s="2">
        <f t="shared" si="5"/>
        <v>0.47038783835191411</v>
      </c>
      <c r="I118" s="2">
        <f t="shared" si="7"/>
        <v>0.16816224416766098</v>
      </c>
      <c r="J118" s="2">
        <f t="shared" si="6"/>
        <v>2.5511241342352279E-2</v>
      </c>
    </row>
    <row r="119" spans="1:10" x14ac:dyDescent="0.3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CO2mid!L219</f>
        <v>301.08498582896891</v>
      </c>
      <c r="H119" s="2">
        <f t="shared" si="5"/>
        <v>0.48482487614808284</v>
      </c>
      <c r="I119" s="2">
        <f t="shared" si="7"/>
        <v>0.17284529292154174</v>
      </c>
      <c r="J119" s="2">
        <f t="shared" si="6"/>
        <v>2.6321499038400031E-2</v>
      </c>
    </row>
    <row r="120" spans="1:10" x14ac:dyDescent="0.3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CO2mid!L220</f>
        <v>301.95004347737819</v>
      </c>
      <c r="H120" s="2">
        <f t="shared" si="5"/>
        <v>0.50017410585657951</v>
      </c>
      <c r="I120" s="2">
        <f t="shared" si="7"/>
        <v>0.17769775835123991</v>
      </c>
      <c r="J120" s="2">
        <f t="shared" si="6"/>
        <v>2.7153754187656275E-2</v>
      </c>
    </row>
    <row r="121" spans="1:10" x14ac:dyDescent="0.3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CO2mid!L221</f>
        <v>302.87377651516817</v>
      </c>
      <c r="H121" s="2">
        <f t="shared" si="5"/>
        <v>0.51651597412078054</v>
      </c>
      <c r="I121" s="2">
        <f t="shared" si="7"/>
        <v>0.18273477306937996</v>
      </c>
      <c r="J121" s="2">
        <f t="shared" si="6"/>
        <v>2.800884413130543E-2</v>
      </c>
    </row>
    <row r="122" spans="1:10" x14ac:dyDescent="0.3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CO2mid!L222</f>
        <v>303.84155571014884</v>
      </c>
      <c r="H122" s="2">
        <f t="shared" si="5"/>
        <v>0.53358369207491796</v>
      </c>
      <c r="I122" s="2">
        <f t="shared" si="7"/>
        <v>0.18796545157329664</v>
      </c>
      <c r="J122" s="2">
        <f t="shared" si="6"/>
        <v>2.8887687407673692E-2</v>
      </c>
    </row>
    <row r="123" spans="1:10" x14ac:dyDescent="0.3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CO2mid!L223</f>
        <v>304.86339645633899</v>
      </c>
      <c r="H123" s="2">
        <f t="shared" si="5"/>
        <v>0.55154593505651406</v>
      </c>
      <c r="I123" s="2">
        <f t="shared" si="7"/>
        <v>0.19340210782436185</v>
      </c>
      <c r="J123" s="2">
        <f t="shared" si="6"/>
        <v>2.9791249108134431E-2</v>
      </c>
    </row>
    <row r="124" spans="1:10" x14ac:dyDescent="0.3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CO2mid!L224</f>
        <v>305.91306899560601</v>
      </c>
      <c r="H124" s="2">
        <f t="shared" si="5"/>
        <v>0.56993483486363039</v>
      </c>
      <c r="I124" s="2">
        <f t="shared" si="7"/>
        <v>0.19904696719951187</v>
      </c>
      <c r="J124" s="2">
        <f t="shared" si="6"/>
        <v>3.0720558785642602E-2</v>
      </c>
    </row>
    <row r="125" spans="1:10" x14ac:dyDescent="0.3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CO2mid!L225</f>
        <v>307.02283284658216</v>
      </c>
      <c r="H125" s="2">
        <f t="shared" si="5"/>
        <v>0.58930796367739735</v>
      </c>
      <c r="I125" s="2">
        <f t="shared" si="7"/>
        <v>0.20491373665065923</v>
      </c>
      <c r="J125" s="2">
        <f t="shared" si="6"/>
        <v>3.1676652785433378E-2</v>
      </c>
    </row>
    <row r="126" spans="1:10" x14ac:dyDescent="0.3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CO2mid!L226</f>
        <v>308.21014746015669</v>
      </c>
      <c r="H126" s="2">
        <f t="shared" si="5"/>
        <v>0.60995751034300372</v>
      </c>
      <c r="I126" s="2">
        <f t="shared" si="7"/>
        <v>0.21102172997982224</v>
      </c>
      <c r="J126" s="2">
        <f t="shared" si="6"/>
        <v>3.266063942178786E-2</v>
      </c>
    </row>
    <row r="127" spans="1:10" x14ac:dyDescent="0.3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CO2mid!L227</f>
        <v>309.50016780010583</v>
      </c>
      <c r="H127" s="2">
        <f t="shared" si="5"/>
        <v>0.63230332093335151</v>
      </c>
      <c r="I127" s="2">
        <f t="shared" si="7"/>
        <v>0.21739832724895869</v>
      </c>
      <c r="J127" s="2">
        <f t="shared" si="6"/>
        <v>3.3673730416157496E-2</v>
      </c>
    </row>
    <row r="128" spans="1:10" x14ac:dyDescent="0.3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CO2mid!L228</f>
        <v>310.83388349146423</v>
      </c>
      <c r="H128" s="2">
        <f t="shared" si="5"/>
        <v>0.65530831293187208</v>
      </c>
      <c r="I128" s="2">
        <f t="shared" si="7"/>
        <v>0.2240485363962893</v>
      </c>
      <c r="J128" s="2">
        <f t="shared" si="6"/>
        <v>3.4717286126167805E-2</v>
      </c>
    </row>
    <row r="129" spans="1:10" x14ac:dyDescent="0.3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CO2mid!L229</f>
        <v>312.2178328595374</v>
      </c>
      <c r="H129" s="2">
        <f t="shared" si="5"/>
        <v>0.67907565391512381</v>
      </c>
      <c r="I129" s="2">
        <f t="shared" si="7"/>
        <v>0.23097934684742158</v>
      </c>
      <c r="J129" s="2">
        <f t="shared" si="6"/>
        <v>3.5792687627702095E-2</v>
      </c>
    </row>
    <row r="130" spans="1:10" x14ac:dyDescent="0.3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CO2mid!L230</f>
        <v>313.68503640675294</v>
      </c>
      <c r="H130" s="2">
        <f t="shared" si="5"/>
        <v>0.70415799093832032</v>
      </c>
      <c r="I130" s="2">
        <f t="shared" si="7"/>
        <v>0.23820897307905448</v>
      </c>
      <c r="J130" s="2">
        <f t="shared" si="6"/>
        <v>3.6901347852070103E-2</v>
      </c>
    </row>
    <row r="131" spans="1:10" x14ac:dyDescent="0.3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CO2mid!L231</f>
        <v>315.12465207114838</v>
      </c>
      <c r="H131" s="2">
        <f t="shared" si="5"/>
        <v>0.72865493302505169</v>
      </c>
      <c r="I131" s="2">
        <f t="shared" si="7"/>
        <v>0.24571568201456009</v>
      </c>
      <c r="J131" s="2">
        <f t="shared" si="6"/>
        <v>3.8044775163359378E-2</v>
      </c>
    </row>
    <row r="132" spans="1:10" x14ac:dyDescent="0.3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CO2mid!L232</f>
        <v>316.52467421250219</v>
      </c>
      <c r="H132" s="2">
        <f t="shared" si="5"/>
        <v>0.75237103754730339</v>
      </c>
      <c r="I132" s="2">
        <f t="shared" si="7"/>
        <v>0.25347442083157479</v>
      </c>
      <c r="J132" s="2">
        <f t="shared" si="6"/>
        <v>3.9224345914274199E-2</v>
      </c>
    </row>
    <row r="133" spans="1:10" x14ac:dyDescent="0.3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CO2mid!L233</f>
        <v>318.02752121879541</v>
      </c>
      <c r="H133" s="2">
        <f t="shared" si="5"/>
        <v>0.77771251953881215</v>
      </c>
      <c r="I133" s="2">
        <f t="shared" si="7"/>
        <v>0.26151080603614624</v>
      </c>
      <c r="J133" s="2">
        <f t="shared" si="6"/>
        <v>4.0441286339804469E-2</v>
      </c>
    </row>
    <row r="134" spans="1:10" x14ac:dyDescent="0.3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CO2mid!L234</f>
        <v>319.5780774360698</v>
      </c>
      <c r="H134" s="2">
        <f t="shared" si="5"/>
        <v>0.80373328263351618</v>
      </c>
      <c r="I134" s="2">
        <f t="shared" si="7"/>
        <v>0.26983002461109434</v>
      </c>
      <c r="J134" s="2">
        <f t="shared" si="6"/>
        <v>4.1696961211679692E-2</v>
      </c>
    </row>
    <row r="135" spans="1:10" x14ac:dyDescent="0.3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CO2mid!L235</f>
        <v>321.12802027624508</v>
      </c>
      <c r="H135" s="2">
        <f t="shared" ref="H135:H198" si="9">H$3*LN(G135/G$3)</f>
        <v>0.82961788214101762</v>
      </c>
      <c r="I135" s="2">
        <f t="shared" si="7"/>
        <v>0.27842021461199246</v>
      </c>
      <c r="J135" s="2">
        <f t="shared" ref="J135:J198" si="10">J134+J$3*(I134-J134)</f>
        <v>4.2992757011788368E-2</v>
      </c>
    </row>
    <row r="136" spans="1:10" x14ac:dyDescent="0.3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CO2mid!L236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0.28730625467185689</v>
      </c>
      <c r="J136" s="2">
        <f t="shared" si="10"/>
        <v>4.4329984970957526E-2</v>
      </c>
    </row>
    <row r="137" spans="1:10" x14ac:dyDescent="0.3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CO2mid!L237</f>
        <v>324.38134318563186</v>
      </c>
      <c r="H137" s="2">
        <f t="shared" si="9"/>
        <v>0.88354560471989507</v>
      </c>
      <c r="I137" s="2">
        <f t="shared" si="11"/>
        <v>0.29645635828501216</v>
      </c>
      <c r="J137" s="2">
        <f t="shared" si="10"/>
        <v>4.5710090182858633E-2</v>
      </c>
    </row>
    <row r="138" spans="1:10" x14ac:dyDescent="0.3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CO2mid!L238</f>
        <v>325.87632581499628</v>
      </c>
      <c r="H138" s="2">
        <f t="shared" si="9"/>
        <v>0.90814561034951224</v>
      </c>
      <c r="I138" s="2">
        <f t="shared" si="11"/>
        <v>0.30582434497720901</v>
      </c>
      <c r="J138" s="2">
        <f t="shared" si="10"/>
        <v>4.7134328985678868E-2</v>
      </c>
    </row>
    <row r="139" spans="1:10" x14ac:dyDescent="0.3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CO2mid!L239</f>
        <v>327.3337538345445</v>
      </c>
      <c r="H139" s="2">
        <f t="shared" si="9"/>
        <v>0.93201925555544629</v>
      </c>
      <c r="I139" s="2">
        <f t="shared" si="11"/>
        <v>0.31538831168097498</v>
      </c>
      <c r="J139" s="2">
        <f t="shared" si="10"/>
        <v>4.8603688276510758E-2</v>
      </c>
    </row>
    <row r="140" spans="1:10" x14ac:dyDescent="0.3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CO2mid!L240</f>
        <v>328.76510865971892</v>
      </c>
      <c r="H140" s="2">
        <f t="shared" si="9"/>
        <v>0.95536256828266342</v>
      </c>
      <c r="I140" s="2">
        <f t="shared" si="11"/>
        <v>0.32513114473159987</v>
      </c>
      <c r="J140" s="2">
        <f t="shared" si="10"/>
        <v>5.0119024937448117E-2</v>
      </c>
    </row>
    <row r="141" spans="1:10" x14ac:dyDescent="0.3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CO2mid!L241</f>
        <v>330.26788783446779</v>
      </c>
      <c r="H141" s="2">
        <f t="shared" si="9"/>
        <v>0.97976159704940036</v>
      </c>
      <c r="I141" s="2">
        <f t="shared" si="11"/>
        <v>0.3350691484036829</v>
      </c>
      <c r="J141" s="2">
        <f t="shared" si="10"/>
        <v>5.1681093777878898E-2</v>
      </c>
    </row>
    <row r="142" spans="1:10" x14ac:dyDescent="0.3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CO2mid!L242</f>
        <v>331.82311969899791</v>
      </c>
      <c r="H142" s="2">
        <f t="shared" si="9"/>
        <v>1.0048956214775397</v>
      </c>
      <c r="I142" s="2">
        <f t="shared" si="11"/>
        <v>0.34521145267958608</v>
      </c>
      <c r="J142" s="2">
        <f t="shared" si="10"/>
        <v>5.3290737928153462E-2</v>
      </c>
    </row>
    <row r="143" spans="1:10" x14ac:dyDescent="0.3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CO2mid!L243</f>
        <v>333.43299346979262</v>
      </c>
      <c r="H143" s="2">
        <f t="shared" si="9"/>
        <v>1.0307889317853733</v>
      </c>
      <c r="I143" s="2">
        <f t="shared" si="11"/>
        <v>0.35556739570975138</v>
      </c>
      <c r="J143" s="2">
        <f t="shared" si="10"/>
        <v>5.49488475879416E-2</v>
      </c>
    </row>
    <row r="144" spans="1:10" x14ac:dyDescent="0.3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CO2mid!L244</f>
        <v>335.08513007162856</v>
      </c>
      <c r="H144" s="2">
        <f t="shared" si="9"/>
        <v>1.0572323399842118</v>
      </c>
      <c r="I144" s="2">
        <f t="shared" si="11"/>
        <v>0.36614168194011237</v>
      </c>
      <c r="J144" s="2">
        <f t="shared" si="10"/>
        <v>5.6656360941273479E-2</v>
      </c>
    </row>
    <row r="145" spans="1:10" x14ac:dyDescent="0.3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CO2mid!L245</f>
        <v>336.8100679671719</v>
      </c>
      <c r="H145" s="2">
        <f t="shared" si="9"/>
        <v>1.0847022133890509</v>
      </c>
      <c r="I145" s="2">
        <f t="shared" si="11"/>
        <v>0.37694873319753031</v>
      </c>
      <c r="J145" s="2">
        <f t="shared" si="10"/>
        <v>5.8414237564546882E-2</v>
      </c>
    </row>
    <row r="146" spans="1:10" x14ac:dyDescent="0.3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CO2mid!L246</f>
        <v>338.56155218651242</v>
      </c>
      <c r="H146" s="2">
        <f t="shared" si="9"/>
        <v>1.1124512668020434</v>
      </c>
      <c r="I146" s="2">
        <f t="shared" si="11"/>
        <v>0.3879870264153169</v>
      </c>
      <c r="J146" s="2">
        <f t="shared" si="10"/>
        <v>6.0223513499742226E-2</v>
      </c>
    </row>
    <row r="147" spans="1:10" x14ac:dyDescent="0.3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CO2mid!L247</f>
        <v>340.31340318166463</v>
      </c>
      <c r="H147" s="2">
        <f t="shared" si="9"/>
        <v>1.1400629014747341</v>
      </c>
      <c r="I147" s="2">
        <f t="shared" si="11"/>
        <v>0.39924646860612256</v>
      </c>
      <c r="J147" s="2">
        <f t="shared" si="10"/>
        <v>6.2085210253102693E-2</v>
      </c>
    </row>
    <row r="148" spans="1:10" x14ac:dyDescent="0.3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CO2mid!L248</f>
        <v>342.07918263701623</v>
      </c>
      <c r="H148" s="2">
        <f t="shared" si="9"/>
        <v>1.1677506031512332</v>
      </c>
      <c r="I148" s="2">
        <f t="shared" si="11"/>
        <v>0.41072172849691646</v>
      </c>
      <c r="J148" s="2">
        <f t="shared" si="10"/>
        <v>6.4000286200547846E-2</v>
      </c>
    </row>
    <row r="149" spans="1:10" x14ac:dyDescent="0.3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CO2mid!L249</f>
        <v>343.78944575568528</v>
      </c>
      <c r="H149" s="2">
        <f t="shared" si="9"/>
        <v>1.19443188370727</v>
      </c>
      <c r="I149" s="2">
        <f t="shared" si="11"/>
        <v>0.42238523928686655</v>
      </c>
      <c r="J149" s="2">
        <f t="shared" si="10"/>
        <v>6.5969663992791222E-2</v>
      </c>
    </row>
    <row r="150" spans="1:10" x14ac:dyDescent="0.3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CO2mid!L250</f>
        <v>345.47441714684123</v>
      </c>
      <c r="H150" s="2">
        <f t="shared" si="9"/>
        <v>1.2205891084949083</v>
      </c>
      <c r="I150" s="2">
        <f t="shared" si="11"/>
        <v>0.43422033996703585</v>
      </c>
      <c r="J150" s="2">
        <f t="shared" si="10"/>
        <v>6.7994104460461571E-2</v>
      </c>
    </row>
    <row r="151" spans="1:10" x14ac:dyDescent="0.3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CO2mid!L251</f>
        <v>347.19112436073488</v>
      </c>
      <c r="H151" s="2">
        <f t="shared" si="9"/>
        <v>1.2471081190391364</v>
      </c>
      <c r="I151" s="2">
        <f t="shared" si="11"/>
        <v>0.44622927048080974</v>
      </c>
      <c r="J151" s="2">
        <f t="shared" si="10"/>
        <v>7.0074269478138912E-2</v>
      </c>
    </row>
    <row r="152" spans="1:10" x14ac:dyDescent="0.3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CO2mid!L252</f>
        <v>348.94979598741145</v>
      </c>
      <c r="H152" s="2">
        <f t="shared" si="9"/>
        <v>1.2741397528491138</v>
      </c>
      <c r="I152" s="2">
        <f t="shared" si="11"/>
        <v>0.45841732564119864</v>
      </c>
      <c r="J152" s="2">
        <f t="shared" si="10"/>
        <v>7.221082988383408E-2</v>
      </c>
    </row>
    <row r="153" spans="1:10" x14ac:dyDescent="0.3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CO2mid!L253</f>
        <v>350.74371546597212</v>
      </c>
      <c r="H153" s="2">
        <f t="shared" si="9"/>
        <v>1.3015731650006379</v>
      </c>
      <c r="I153" s="2">
        <f t="shared" si="11"/>
        <v>0.47078733498075703</v>
      </c>
      <c r="J153" s="2">
        <f t="shared" si="10"/>
        <v>7.4404482779735909E-2</v>
      </c>
    </row>
    <row r="154" spans="1:10" x14ac:dyDescent="0.3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CO2mid!L254</f>
        <v>352.56470309445297</v>
      </c>
      <c r="H154" s="2">
        <f t="shared" si="9"/>
        <v>1.3292773850143107</v>
      </c>
      <c r="I154" s="2">
        <f t="shared" si="11"/>
        <v>0.48333932744831204</v>
      </c>
      <c r="J154" s="2">
        <f t="shared" si="10"/>
        <v>7.665593738023771E-2</v>
      </c>
    </row>
    <row r="155" spans="1:10" x14ac:dyDescent="0.3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CO2mid!L255</f>
        <v>354.34754466009747</v>
      </c>
      <c r="H155" s="2">
        <f t="shared" si="9"/>
        <v>1.3562629765903571</v>
      </c>
      <c r="I155" s="2">
        <f t="shared" si="11"/>
        <v>0.49605284495757934</v>
      </c>
      <c r="J155" s="2">
        <f t="shared" si="10"/>
        <v>7.8965899035824377E-2</v>
      </c>
    </row>
    <row r="156" spans="1:10" x14ac:dyDescent="0.3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CO2mid!L256</f>
        <v>356.08206037649791</v>
      </c>
      <c r="H156" s="2">
        <f t="shared" si="9"/>
        <v>1.3823871061466175</v>
      </c>
      <c r="I156" s="2">
        <f t="shared" si="11"/>
        <v>0.50890515123916857</v>
      </c>
      <c r="J156" s="2">
        <f t="shared" si="10"/>
        <v>8.1334952888659939E-2</v>
      </c>
    </row>
    <row r="157" spans="1:10" x14ac:dyDescent="0.3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CO2mid!L257</f>
        <v>357.87475509017264</v>
      </c>
      <c r="H157" s="2">
        <f t="shared" si="9"/>
        <v>1.4092541005267196</v>
      </c>
      <c r="I157" s="2">
        <f t="shared" si="11"/>
        <v>0.52190748993681602</v>
      </c>
      <c r="J157" s="2">
        <f t="shared" si="10"/>
        <v>8.3763551615290824E-2</v>
      </c>
    </row>
    <row r="158" spans="1:10" x14ac:dyDescent="0.3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CO2mid!L258</f>
        <v>359.72195426131492</v>
      </c>
      <c r="H158" s="2">
        <f t="shared" si="9"/>
        <v>1.4367975306034066</v>
      </c>
      <c r="I158" s="2">
        <f t="shared" si="11"/>
        <v>0.53506936146646578</v>
      </c>
      <c r="J158" s="2">
        <f t="shared" si="10"/>
        <v>8.6252209184957088E-2</v>
      </c>
    </row>
    <row r="159" spans="1:10" x14ac:dyDescent="0.3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CO2mid!L259</f>
        <v>361.57371780769779</v>
      </c>
      <c r="H159" s="2">
        <f t="shared" si="9"/>
        <v>1.4642674215844711</v>
      </c>
      <c r="I159" s="2">
        <f t="shared" si="11"/>
        <v>0.54838442466832382</v>
      </c>
      <c r="J159" s="2">
        <f t="shared" si="10"/>
        <v>8.8801490609916059E-2</v>
      </c>
    </row>
    <row r="160" spans="1:10" x14ac:dyDescent="0.3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CO2mid!L260</f>
        <v>363.59579605631433</v>
      </c>
      <c r="H160" s="2">
        <f t="shared" si="9"/>
        <v>1.4941036087418835</v>
      </c>
      <c r="I160" s="2">
        <f t="shared" si="11"/>
        <v>0.56189708089082779</v>
      </c>
      <c r="J160" s="2">
        <f t="shared" si="10"/>
        <v>9.141192167536781E-2</v>
      </c>
    </row>
    <row r="161" spans="1:14" x14ac:dyDescent="0.3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CO2mid!L261</f>
        <v>365.76462802191975</v>
      </c>
      <c r="H161" s="2">
        <f t="shared" si="9"/>
        <v>1.5259213077370404</v>
      </c>
      <c r="I161" s="2">
        <f t="shared" si="11"/>
        <v>0.57564230208812528</v>
      </c>
      <c r="J161" s="2">
        <f t="shared" si="10"/>
        <v>9.4084277379711617E-2</v>
      </c>
    </row>
    <row r="162" spans="1:14" x14ac:dyDescent="0.3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CO2mid!L262</f>
        <v>368.03652007621258</v>
      </c>
      <c r="H162" s="2">
        <f t="shared" si="9"/>
        <v>1.5590492508005818</v>
      </c>
      <c r="I162" s="2">
        <f t="shared" si="11"/>
        <v>0.58964001054318305</v>
      </c>
      <c r="J162" s="2">
        <f t="shared" si="10"/>
        <v>9.6819526960055413E-2</v>
      </c>
    </row>
    <row r="163" spans="1:14" x14ac:dyDescent="0.3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CO2mid!L263</f>
        <v>370.39056958277882</v>
      </c>
      <c r="H163" s="2">
        <f t="shared" si="9"/>
        <v>1.593160154100324</v>
      </c>
      <c r="I163" s="2">
        <f t="shared" si="11"/>
        <v>0.60390270057756956</v>
      </c>
      <c r="J163" s="2">
        <f t="shared" si="10"/>
        <v>9.9618747306807573E-2</v>
      </c>
    </row>
    <row r="164" spans="1:14" x14ac:dyDescent="0.3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CO2mid!L264</f>
        <v>372.79263492279495</v>
      </c>
      <c r="H164" s="2">
        <f t="shared" si="9"/>
        <v>1.6277440743011036</v>
      </c>
      <c r="I164" s="2">
        <f t="shared" si="11"/>
        <v>0.61843190142543814</v>
      </c>
      <c r="J164" s="2">
        <f t="shared" si="10"/>
        <v>0.10248308016138551</v>
      </c>
    </row>
    <row r="165" spans="1:14" x14ac:dyDescent="0.3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2">
        <f>CO2mid!L265</f>
        <v>375.2498104521967</v>
      </c>
      <c r="H165" s="4">
        <f t="shared" si="9"/>
        <v>1.6628916423170492</v>
      </c>
      <c r="I165" s="4">
        <f t="shared" si="11"/>
        <v>0.63323097728719946</v>
      </c>
      <c r="J165" s="4">
        <f t="shared" si="10"/>
        <v>0.10541366946616533</v>
      </c>
      <c r="K165" s="4"/>
      <c r="L165" s="4"/>
      <c r="M165" s="4"/>
      <c r="N165" s="4"/>
    </row>
    <row r="166" spans="1:14" x14ac:dyDescent="0.3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2">
        <f>CO2mid!L266</f>
        <v>377.66488722913277</v>
      </c>
      <c r="H166" s="4">
        <f t="shared" si="9"/>
        <v>1.6972134721603038</v>
      </c>
      <c r="I166" s="4">
        <f t="shared" si="11"/>
        <v>0.64827441554598941</v>
      </c>
      <c r="J166" s="4">
        <f t="shared" si="10"/>
        <v>0.1084116717745888</v>
      </c>
      <c r="K166" s="4"/>
      <c r="L166" s="4"/>
      <c r="M166" s="4"/>
      <c r="N166" s="4"/>
    </row>
    <row r="167" spans="1:14" x14ac:dyDescent="0.3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2">
        <f>CO2mid!L267</f>
        <v>380.01331910607092</v>
      </c>
      <c r="H167" s="4">
        <f t="shared" si="9"/>
        <v>1.7303783452452985</v>
      </c>
      <c r="I167" s="4">
        <f t="shared" si="11"/>
        <v>0.66353069395984143</v>
      </c>
      <c r="J167" s="4">
        <f t="shared" si="10"/>
        <v>0.11147809215921035</v>
      </c>
      <c r="K167" s="4"/>
      <c r="L167" s="4"/>
      <c r="M167" s="4"/>
      <c r="N167" s="4"/>
    </row>
    <row r="168" spans="1:14" x14ac:dyDescent="0.3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2">
        <f>CO2mid!L268</f>
        <v>382.4322730970452</v>
      </c>
      <c r="H168" s="4">
        <f t="shared" si="9"/>
        <v>1.7643255472623276</v>
      </c>
      <c r="I168" s="4">
        <f t="shared" si="11"/>
        <v>0.6790095000880908</v>
      </c>
      <c r="J168" s="4">
        <f t="shared" si="10"/>
        <v>0.11461375093743793</v>
      </c>
      <c r="K168" s="4"/>
      <c r="L168" s="4"/>
      <c r="M168" s="4"/>
      <c r="N168" s="4"/>
    </row>
    <row r="169" spans="1:14" x14ac:dyDescent="0.3">
      <c r="A169" s="4">
        <f>1+A168</f>
        <v>2013</v>
      </c>
      <c r="G169" s="2">
        <f>CO2mid!L269</f>
        <v>384.92454799073164</v>
      </c>
      <c r="H169" s="4">
        <f t="shared" si="9"/>
        <v>1.7990778742090634</v>
      </c>
      <c r="I169" s="4">
        <f t="shared" si="11"/>
        <v>0.69472068015546196</v>
      </c>
      <c r="J169" s="4">
        <f t="shared" si="10"/>
        <v>0.11781951879261364</v>
      </c>
      <c r="K169" s="4"/>
      <c r="L169" s="4"/>
      <c r="M169" s="4"/>
      <c r="N169" s="4"/>
    </row>
    <row r="170" spans="1:14" x14ac:dyDescent="0.3">
      <c r="A170" s="4">
        <f t="shared" ref="A170:A233" si="12">1+A169</f>
        <v>2014</v>
      </c>
      <c r="G170" s="2">
        <f>CO2mid!L270</f>
        <v>387.48785163786459</v>
      </c>
      <c r="H170" s="4">
        <f t="shared" si="9"/>
        <v>1.8345866901253363</v>
      </c>
      <c r="I170" s="4">
        <f t="shared" si="11"/>
        <v>0.71067275482873993</v>
      </c>
      <c r="J170" s="4">
        <f t="shared" si="10"/>
        <v>0.12109631738915462</v>
      </c>
      <c r="K170" s="4"/>
      <c r="L170" s="4"/>
      <c r="M170" s="4"/>
      <c r="N170" s="4"/>
    </row>
    <row r="171" spans="1:14" x14ac:dyDescent="0.3">
      <c r="A171" s="4">
        <f t="shared" si="12"/>
        <v>2015</v>
      </c>
      <c r="G171" s="2">
        <f>CO2mid!L271</f>
        <v>390.12061313352865</v>
      </c>
      <c r="H171" s="4">
        <f t="shared" si="9"/>
        <v>1.8708139907797623</v>
      </c>
      <c r="I171" s="4">
        <f t="shared" si="11"/>
        <v>0.72687318349396712</v>
      </c>
      <c r="J171" s="4">
        <f t="shared" si="10"/>
        <v>0.12444511155381147</v>
      </c>
      <c r="K171" s="4"/>
      <c r="L171" s="4"/>
      <c r="M171" s="4"/>
      <c r="N171" s="4"/>
    </row>
    <row r="172" spans="1:14" x14ac:dyDescent="0.3">
      <c r="A172" s="4">
        <f t="shared" si="12"/>
        <v>2016</v>
      </c>
      <c r="G172" s="2">
        <f>CO2mid!L272</f>
        <v>392.82168754394274</v>
      </c>
      <c r="H172" s="4">
        <f t="shared" si="9"/>
        <v>1.9077280913813393</v>
      </c>
      <c r="I172" s="4">
        <f t="shared" si="11"/>
        <v>0.74332853045219627</v>
      </c>
      <c r="J172" s="4">
        <f t="shared" si="10"/>
        <v>0.12786690300243156</v>
      </c>
      <c r="K172" s="4"/>
      <c r="L172" s="4"/>
      <c r="M172" s="4"/>
      <c r="N172" s="4"/>
    </row>
    <row r="173" spans="1:14" x14ac:dyDescent="0.3">
      <c r="A173" s="4">
        <f t="shared" si="12"/>
        <v>2017</v>
      </c>
      <c r="G173" s="2">
        <f>CO2mid!L273</f>
        <v>395.37687181274589</v>
      </c>
      <c r="H173" s="4">
        <f t="shared" si="9"/>
        <v>1.9424155024765635</v>
      </c>
      <c r="I173" s="4">
        <f t="shared" si="11"/>
        <v>0.75998481227898329</v>
      </c>
      <c r="J173" s="4">
        <f t="shared" si="10"/>
        <v>0.13136272504634622</v>
      </c>
      <c r="K173" s="4"/>
      <c r="L173" s="4"/>
      <c r="M173" s="4"/>
      <c r="N173" s="4"/>
    </row>
    <row r="174" spans="1:14" x14ac:dyDescent="0.3">
      <c r="A174" s="4">
        <f t="shared" si="12"/>
        <v>2018</v>
      </c>
      <c r="G174" s="2">
        <f>CO2mid!L274</f>
        <v>398.00736935046848</v>
      </c>
      <c r="H174" s="4">
        <f t="shared" si="9"/>
        <v>1.9778919152028356</v>
      </c>
      <c r="I174" s="4">
        <f t="shared" si="11"/>
        <v>0.7768522887825976</v>
      </c>
      <c r="J174" s="4">
        <f t="shared" si="10"/>
        <v>0.13493329850182759</v>
      </c>
      <c r="K174" s="4"/>
      <c r="L174" s="4"/>
      <c r="M174" s="4"/>
      <c r="N174" s="4"/>
    </row>
    <row r="175" spans="1:14" x14ac:dyDescent="0.3">
      <c r="A175" s="4">
        <f t="shared" si="12"/>
        <v>2019</v>
      </c>
      <c r="G175" s="2">
        <f>CO2mid!L275</f>
        <v>400.71161188609562</v>
      </c>
      <c r="H175" s="4">
        <f t="shared" si="9"/>
        <v>2.0141193072833206</v>
      </c>
      <c r="I175" s="4">
        <f t="shared" si="11"/>
        <v>0.79394009927769749</v>
      </c>
      <c r="J175" s="4">
        <f t="shared" si="10"/>
        <v>0.13857939836662236</v>
      </c>
      <c r="K175" s="4"/>
      <c r="L175" s="4"/>
      <c r="M175" s="4"/>
      <c r="N175" s="4"/>
    </row>
    <row r="176" spans="1:14" x14ac:dyDescent="0.3">
      <c r="A176" s="4">
        <f t="shared" si="12"/>
        <v>2020</v>
      </c>
      <c r="G176" s="2">
        <f>CO2mid!L276</f>
        <v>403.48663963719406</v>
      </c>
      <c r="H176" s="4">
        <f t="shared" si="9"/>
        <v>2.0510416889643386</v>
      </c>
      <c r="I176" s="4">
        <f t="shared" si="11"/>
        <v>0.81125592783101397</v>
      </c>
      <c r="J176" s="4">
        <f t="shared" si="10"/>
        <v>0.14230184714779728</v>
      </c>
      <c r="K176" s="4"/>
      <c r="L176" s="4"/>
      <c r="M176" s="4"/>
      <c r="N176" s="4"/>
    </row>
    <row r="177" spans="1:14" x14ac:dyDescent="0.3">
      <c r="A177" s="4">
        <f t="shared" si="12"/>
        <v>2021</v>
      </c>
      <c r="G177" s="2">
        <f>CO2mid!L277</f>
        <v>406.33034012091787</v>
      </c>
      <c r="H177" s="4">
        <f t="shared" si="9"/>
        <v>2.0886152654682104</v>
      </c>
      <c r="I177" s="4">
        <f t="shared" si="11"/>
        <v>0.82880630416509171</v>
      </c>
      <c r="J177" s="4">
        <f t="shared" si="10"/>
        <v>0.14610150632607796</v>
      </c>
      <c r="K177" s="4"/>
      <c r="L177" s="4"/>
      <c r="M177" s="4"/>
      <c r="N177" s="4"/>
    </row>
    <row r="178" spans="1:14" x14ac:dyDescent="0.3">
      <c r="A178" s="4">
        <f t="shared" si="12"/>
        <v>2022</v>
      </c>
      <c r="G178" s="2">
        <f>CO2mid!L278</f>
        <v>409.24110298952894</v>
      </c>
      <c r="H178" s="4">
        <f t="shared" si="9"/>
        <v>2.126803575268748</v>
      </c>
      <c r="I178" s="4">
        <f t="shared" si="11"/>
        <v>0.84659679388848053</v>
      </c>
      <c r="J178" s="4">
        <f t="shared" si="10"/>
        <v>0.14997926957780355</v>
      </c>
      <c r="K178" s="4"/>
      <c r="L178" s="4"/>
      <c r="M178" s="4"/>
      <c r="N178" s="4"/>
    </row>
    <row r="179" spans="1:14" x14ac:dyDescent="0.3">
      <c r="A179" s="4">
        <f t="shared" si="12"/>
        <v>2023</v>
      </c>
      <c r="G179" s="2">
        <f>CO2mid!L279</f>
        <v>412.21762111843071</v>
      </c>
      <c r="H179" s="4">
        <f t="shared" si="9"/>
        <v>2.1655747057356147</v>
      </c>
      <c r="I179" s="4">
        <f t="shared" si="11"/>
        <v>0.86463212473785944</v>
      </c>
      <c r="J179" s="4">
        <f t="shared" si="10"/>
        <v>0.1539360571158882</v>
      </c>
      <c r="K179" s="4"/>
      <c r="L179" s="4"/>
      <c r="M179" s="4"/>
      <c r="N179" s="4"/>
    </row>
    <row r="180" spans="1:14" x14ac:dyDescent="0.3">
      <c r="A180" s="4">
        <f t="shared" si="12"/>
        <v>2024</v>
      </c>
      <c r="G180" s="2">
        <f>CO2mid!L280</f>
        <v>415.2587698775767</v>
      </c>
      <c r="H180" s="4">
        <f t="shared" si="9"/>
        <v>2.20489962012245</v>
      </c>
      <c r="I180" s="4">
        <f t="shared" si="11"/>
        <v>0.88291627396670547</v>
      </c>
      <c r="J180" s="4">
        <f t="shared" si="10"/>
        <v>0.15797281077998099</v>
      </c>
      <c r="K180" s="4"/>
      <c r="L180" s="4"/>
      <c r="M180" s="4"/>
      <c r="N180" s="4"/>
    </row>
    <row r="181" spans="1:14" x14ac:dyDescent="0.3">
      <c r="A181" s="4">
        <f t="shared" si="12"/>
        <v>2025</v>
      </c>
      <c r="G181" s="2">
        <f>CO2mid!L281</f>
        <v>418.36353389835381</v>
      </c>
      <c r="H181" s="4">
        <f t="shared" si="9"/>
        <v>2.2447511553796535</v>
      </c>
      <c r="I181" s="4">
        <f t="shared" si="11"/>
        <v>0.90145253206026266</v>
      </c>
      <c r="J181" s="4">
        <f t="shared" si="10"/>
        <v>0.16209048965088158</v>
      </c>
      <c r="K181" s="4"/>
      <c r="L181" s="4"/>
      <c r="M181" s="4"/>
      <c r="N181" s="4"/>
    </row>
    <row r="182" spans="1:14" x14ac:dyDescent="0.3">
      <c r="A182" s="4">
        <f t="shared" si="12"/>
        <v>2026</v>
      </c>
      <c r="G182" s="2">
        <f>CO2mid!L282</f>
        <v>421.53096265328833</v>
      </c>
      <c r="H182" s="4">
        <f t="shared" si="9"/>
        <v>2.2851034240132551</v>
      </c>
      <c r="I182" s="4">
        <f t="shared" si="11"/>
        <v>0.92024355192926943</v>
      </c>
      <c r="J182" s="4">
        <f t="shared" si="10"/>
        <v>0.16629006605176685</v>
      </c>
      <c r="K182" s="4"/>
      <c r="L182" s="4"/>
      <c r="M182" s="4"/>
      <c r="N182" s="4"/>
    </row>
    <row r="183" spans="1:14" x14ac:dyDescent="0.3">
      <c r="A183" s="4">
        <f t="shared" si="12"/>
        <v>2027</v>
      </c>
      <c r="G183" s="2">
        <f>CO2mid!L283</f>
        <v>424.33169759577595</v>
      </c>
      <c r="H183" s="4">
        <f t="shared" si="9"/>
        <v>2.320532311952149</v>
      </c>
      <c r="I183" s="4">
        <f t="shared" si="11"/>
        <v>0.93917957227902282</v>
      </c>
      <c r="J183" s="4">
        <f t="shared" si="10"/>
        <v>0.17057252185155106</v>
      </c>
      <c r="K183" s="4"/>
      <c r="L183" s="4"/>
      <c r="M183" s="4"/>
      <c r="N183" s="4"/>
    </row>
    <row r="184" spans="1:14" x14ac:dyDescent="0.3">
      <c r="A184" s="4">
        <f t="shared" si="12"/>
        <v>2028</v>
      </c>
      <c r="G184" s="2">
        <f>CO2mid!L284</f>
        <v>427.20312147459765</v>
      </c>
      <c r="H184" s="4">
        <f t="shared" si="9"/>
        <v>2.3566134577477431</v>
      </c>
      <c r="I184" s="4">
        <f t="shared" si="11"/>
        <v>0.95826993096225921</v>
      </c>
      <c r="J184" s="4">
        <f t="shared" si="10"/>
        <v>0.17493820989797909</v>
      </c>
      <c r="K184" s="4"/>
      <c r="L184" s="4"/>
      <c r="M184" s="4"/>
      <c r="N184" s="4"/>
    </row>
    <row r="185" spans="1:14" x14ac:dyDescent="0.3">
      <c r="A185" s="4">
        <f t="shared" si="12"/>
        <v>2029</v>
      </c>
      <c r="G185" s="2">
        <f>CO2mid!L285</f>
        <v>430.14521252791889</v>
      </c>
      <c r="H185" s="4">
        <f t="shared" si="9"/>
        <v>2.3933319029744937</v>
      </c>
      <c r="I185" s="4">
        <f t="shared" si="11"/>
        <v>0.97752335068301566</v>
      </c>
      <c r="J185" s="4">
        <f t="shared" si="10"/>
        <v>0.17938753407362421</v>
      </c>
      <c r="K185" s="4"/>
      <c r="L185" s="4"/>
      <c r="M185" s="4"/>
      <c r="N185" s="4"/>
    </row>
    <row r="186" spans="1:14" x14ac:dyDescent="0.3">
      <c r="A186" s="4">
        <f t="shared" si="12"/>
        <v>2030</v>
      </c>
      <c r="G186" s="2">
        <f>CO2mid!L286</f>
        <v>433.15295619232995</v>
      </c>
      <c r="H186" s="4">
        <f t="shared" si="9"/>
        <v>2.430611013010779</v>
      </c>
      <c r="I186" s="4">
        <f t="shared" si="11"/>
        <v>0.99694668234132655</v>
      </c>
      <c r="J186" s="4">
        <f t="shared" si="10"/>
        <v>0.18392094551196556</v>
      </c>
      <c r="K186" s="4"/>
      <c r="L186" s="4"/>
      <c r="M186" s="4"/>
      <c r="N186" s="4"/>
    </row>
    <row r="187" spans="1:14" x14ac:dyDescent="0.3">
      <c r="A187" s="4">
        <f t="shared" si="12"/>
        <v>2031</v>
      </c>
      <c r="G187" s="2">
        <f>CO2mid!L287</f>
        <v>436.2229404898161</v>
      </c>
      <c r="H187" s="4">
        <f t="shared" si="9"/>
        <v>2.468395553217376</v>
      </c>
      <c r="I187" s="4">
        <f t="shared" si="11"/>
        <v>1.0165454103095828</v>
      </c>
      <c r="J187" s="4">
        <f t="shared" si="10"/>
        <v>0.18853893169715633</v>
      </c>
      <c r="K187" s="4"/>
      <c r="L187" s="4"/>
      <c r="M187" s="4"/>
      <c r="N187" s="4"/>
    </row>
    <row r="188" spans="1:14" x14ac:dyDescent="0.3">
      <c r="A188" s="4">
        <f t="shared" si="12"/>
        <v>2032</v>
      </c>
      <c r="G188" s="2">
        <f>CO2mid!L288</f>
        <v>439.35270421906063</v>
      </c>
      <c r="H188" s="4">
        <f t="shared" si="9"/>
        <v>2.5066430932626473</v>
      </c>
      <c r="I188" s="4">
        <f t="shared" si="11"/>
        <v>1.0363239629472389</v>
      </c>
      <c r="J188" s="4">
        <f t="shared" si="10"/>
        <v>0.19324200849567491</v>
      </c>
      <c r="K188" s="4"/>
      <c r="L188" s="4"/>
      <c r="M188" s="4"/>
      <c r="N188" s="4"/>
    </row>
    <row r="189" spans="1:14" x14ac:dyDescent="0.3">
      <c r="A189" s="4">
        <f t="shared" si="12"/>
        <v>2033</v>
      </c>
      <c r="G189" s="2">
        <f>CO2mid!L289</f>
        <v>442.54036632919713</v>
      </c>
      <c r="H189" s="4">
        <f t="shared" si="9"/>
        <v>2.5453191349054478</v>
      </c>
      <c r="I189" s="4">
        <f t="shared" si="11"/>
        <v>1.0562859119118857</v>
      </c>
      <c r="J189" s="4">
        <f t="shared" si="10"/>
        <v>0.19803071399695979</v>
      </c>
      <c r="K189" s="4"/>
      <c r="L189" s="4"/>
      <c r="M189" s="4"/>
      <c r="N189" s="4"/>
    </row>
    <row r="190" spans="1:14" x14ac:dyDescent="0.3">
      <c r="A190" s="4">
        <f t="shared" si="12"/>
        <v>2034</v>
      </c>
      <c r="G190" s="2">
        <f>CO2mid!L290</f>
        <v>445.78440078185861</v>
      </c>
      <c r="H190" s="4">
        <f t="shared" si="9"/>
        <v>2.5843941716861387</v>
      </c>
      <c r="I190" s="4">
        <f t="shared" si="11"/>
        <v>1.0764341039575245</v>
      </c>
      <c r="J190" s="4">
        <f t="shared" si="10"/>
        <v>0.20290560352111656</v>
      </c>
      <c r="K190" s="4"/>
      <c r="L190" s="4"/>
      <c r="M190" s="4"/>
      <c r="N190" s="4"/>
    </row>
    <row r="191" spans="1:14" x14ac:dyDescent="0.3">
      <c r="A191" s="4">
        <f t="shared" si="12"/>
        <v>2035</v>
      </c>
      <c r="G191" s="2">
        <f>CO2mid!L291</f>
        <v>449.08349982083553</v>
      </c>
      <c r="H191" s="4">
        <f t="shared" si="9"/>
        <v>2.6238419154535384</v>
      </c>
      <c r="I191" s="4">
        <f t="shared" si="11"/>
        <v>1.096770751620507</v>
      </c>
      <c r="J191" s="4">
        <f t="shared" si="10"/>
        <v>0.20786724540359536</v>
      </c>
      <c r="K191" s="4"/>
      <c r="L191" s="4"/>
      <c r="M191" s="4"/>
      <c r="N191" s="4"/>
    </row>
    <row r="192" spans="1:14" x14ac:dyDescent="0.3">
      <c r="A192" s="4">
        <f t="shared" si="12"/>
        <v>2036</v>
      </c>
      <c r="G192" s="2">
        <f>CO2mid!L292</f>
        <v>452.43649087497272</v>
      </c>
      <c r="H192" s="4">
        <f t="shared" si="9"/>
        <v>2.6636382262163614</v>
      </c>
      <c r="I192" s="4">
        <f t="shared" si="11"/>
        <v>1.1172974987206699</v>
      </c>
      <c r="J192" s="4">
        <f t="shared" si="10"/>
        <v>0.21291621731890742</v>
      </c>
      <c r="K192" s="4"/>
      <c r="L192" s="4"/>
      <c r="M192" s="4"/>
      <c r="N192" s="4"/>
    </row>
    <row r="193" spans="1:14" x14ac:dyDescent="0.3">
      <c r="A193" s="4">
        <f t="shared" si="12"/>
        <v>2037</v>
      </c>
      <c r="G193" s="2">
        <f>CO2mid!L293</f>
        <v>455.84228600353094</v>
      </c>
      <c r="H193" s="4">
        <f t="shared" si="9"/>
        <v>2.7037604657770644</v>
      </c>
      <c r="I193" s="4">
        <f t="shared" si="11"/>
        <v>1.1380154702888114</v>
      </c>
      <c r="J193" s="4">
        <f t="shared" si="10"/>
        <v>0.21805310299726943</v>
      </c>
      <c r="K193" s="4"/>
      <c r="L193" s="4"/>
      <c r="M193" s="4"/>
      <c r="N193" s="4"/>
    </row>
    <row r="194" spans="1:14" x14ac:dyDescent="0.3">
      <c r="A194" s="4">
        <f t="shared" si="12"/>
        <v>2038</v>
      </c>
      <c r="G194" s="2">
        <f>CO2mid!L294</f>
        <v>459.29985109160282</v>
      </c>
      <c r="H194" s="4">
        <f t="shared" si="9"/>
        <v>2.7441871065995405</v>
      </c>
      <c r="I194" s="4">
        <f t="shared" si="11"/>
        <v>1.158925312722942</v>
      </c>
      <c r="J194" s="4">
        <f t="shared" si="10"/>
        <v>0.2232784892434854</v>
      </c>
      <c r="K194" s="4"/>
      <c r="L194" s="4"/>
      <c r="M194" s="4"/>
      <c r="N194" s="4"/>
    </row>
    <row r="195" spans="1:14" x14ac:dyDescent="0.3">
      <c r="A195" s="4">
        <f t="shared" si="12"/>
        <v>2039</v>
      </c>
      <c r="G195" s="2">
        <f>CO2mid!L295</f>
        <v>462.80818703632576</v>
      </c>
      <c r="H195" s="4">
        <f t="shared" si="9"/>
        <v>2.7848974943121805</v>
      </c>
      <c r="I195" s="4">
        <f t="shared" si="11"/>
        <v>1.1800272276795996</v>
      </c>
      <c r="J195" s="4">
        <f t="shared" si="10"/>
        <v>0.22859296320084871</v>
      </c>
      <c r="K195" s="4"/>
      <c r="L195" s="4"/>
      <c r="M195" s="4"/>
      <c r="N195" s="4"/>
    </row>
    <row r="196" spans="1:14" x14ac:dyDescent="0.3">
      <c r="A196" s="4">
        <f t="shared" si="12"/>
        <v>2040</v>
      </c>
      <c r="G196" s="2">
        <f>CO2mid!L296</f>
        <v>466.36631821734807</v>
      </c>
      <c r="H196" s="4">
        <f t="shared" si="9"/>
        <v>2.8258717026206654</v>
      </c>
      <c r="I196" s="4">
        <f t="shared" si="11"/>
        <v>1.2013210018224671</v>
      </c>
      <c r="J196" s="4">
        <f t="shared" si="10"/>
        <v>0.23399710982308802</v>
      </c>
      <c r="K196" s="4"/>
      <c r="L196" s="4"/>
      <c r="M196" s="4"/>
      <c r="N196" s="4"/>
    </row>
    <row r="197" spans="1:14" x14ac:dyDescent="0.3">
      <c r="A197" s="4">
        <f t="shared" si="12"/>
        <v>2041</v>
      </c>
      <c r="G197" s="2">
        <f>CO2mid!L297</f>
        <v>469.97328539655246</v>
      </c>
      <c r="H197" s="4">
        <f t="shared" si="9"/>
        <v>2.8670904437456022</v>
      </c>
      <c r="I197" s="4">
        <f t="shared" si="11"/>
        <v>1.2228060337163786</v>
      </c>
      <c r="J197" s="4">
        <f t="shared" si="10"/>
        <v>0.23949150952964449</v>
      </c>
      <c r="K197" s="4"/>
      <c r="L197" s="4"/>
      <c r="M197" s="4"/>
      <c r="N197" s="4"/>
    </row>
    <row r="198" spans="1:14" x14ac:dyDescent="0.3">
      <c r="A198" s="4">
        <f t="shared" si="12"/>
        <v>2042</v>
      </c>
      <c r="G198" s="2">
        <f>CO2mid!L298</f>
        <v>473.62814131504683</v>
      </c>
      <c r="H198" s="4">
        <f t="shared" si="9"/>
        <v>2.9085350121723228</v>
      </c>
      <c r="I198" s="4">
        <f t="shared" si="11"/>
        <v>1.244481358652112</v>
      </c>
      <c r="J198" s="4">
        <f t="shared" si="10"/>
        <v>0.24507673602702515</v>
      </c>
      <c r="K198" s="4"/>
      <c r="L198" s="4"/>
      <c r="M198" s="4"/>
      <c r="N198" s="4"/>
    </row>
    <row r="199" spans="1:14" x14ac:dyDescent="0.3">
      <c r="A199" s="4">
        <f t="shared" si="12"/>
        <v>2043</v>
      </c>
      <c r="G199" s="2">
        <f>CO2mid!L299</f>
        <v>477.32994793656235</v>
      </c>
      <c r="H199" s="4">
        <f t="shared" ref="H199:H262" si="13">H$3*LN(G199/G$3)</f>
        <v>2.9501872483426226</v>
      </c>
      <c r="I199" s="4">
        <f t="shared" si="11"/>
        <v>1.2663456718844319</v>
      </c>
      <c r="J199" s="4">
        <f t="shared" ref="J199:J262" si="14">J198+J$3*(I198-J198)</f>
        <v>0.25075335428353562</v>
      </c>
      <c r="K199" s="4"/>
      <c r="L199" s="4"/>
      <c r="M199" s="4"/>
      <c r="N199" s="4"/>
    </row>
    <row r="200" spans="1:14" x14ac:dyDescent="0.3">
      <c r="A200" s="4">
        <f t="shared" si="12"/>
        <v>2044</v>
      </c>
      <c r="G200" s="2">
        <f>CO2mid!L300</f>
        <v>481.07777469952555</v>
      </c>
      <c r="H200" s="4">
        <f t="shared" si="13"/>
        <v>2.9920295142464091</v>
      </c>
      <c r="I200" s="4">
        <f t="shared" ref="I200:I263" si="15">I199+I$3*(I$4*H200-I199)+I$5*(J199-I199)</f>
        <v>1.2883973505832991</v>
      </c>
      <c r="J200" s="4">
        <f t="shared" si="14"/>
        <v>0.25652191864750873</v>
      </c>
      <c r="K200" s="4"/>
      <c r="L200" s="4"/>
      <c r="M200" s="4"/>
      <c r="N200" s="4"/>
    </row>
    <row r="201" spans="1:14" x14ac:dyDescent="0.3">
      <c r="A201" s="4">
        <f t="shared" si="12"/>
        <v>2045</v>
      </c>
      <c r="G201" s="2">
        <f>CO2mid!L301</f>
        <v>484.87069739064236</v>
      </c>
      <c r="H201" s="4">
        <f t="shared" si="13"/>
        <v>3.0340446760810149</v>
      </c>
      <c r="I201" s="4">
        <f t="shared" si="15"/>
        <v>1.3106344746881113</v>
      </c>
      <c r="J201" s="4">
        <f t="shared" si="14"/>
        <v>0.26238297110090403</v>
      </c>
      <c r="K201" s="4"/>
      <c r="L201" s="4"/>
      <c r="M201" s="4"/>
      <c r="N201" s="4"/>
    </row>
    <row r="202" spans="1:14" x14ac:dyDescent="0.3">
      <c r="A202" s="4">
        <f t="shared" si="12"/>
        <v>2046</v>
      </c>
      <c r="G202" s="2">
        <f>CO2mid!L302</f>
        <v>488.7077974048064</v>
      </c>
      <c r="H202" s="4">
        <f t="shared" si="13"/>
        <v>3.0762160910790937</v>
      </c>
      <c r="I202" s="4">
        <f t="shared" si="15"/>
        <v>1.33305484678849</v>
      </c>
      <c r="J202" s="4">
        <f t="shared" si="14"/>
        <v>0.26833703964127936</v>
      </c>
      <c r="K202" s="4"/>
      <c r="L202" s="4"/>
      <c r="M202" s="4"/>
      <c r="N202" s="4"/>
    </row>
    <row r="203" spans="1:14" x14ac:dyDescent="0.3">
      <c r="A203" s="4">
        <f t="shared" si="12"/>
        <v>2047</v>
      </c>
      <c r="G203" s="2">
        <f>CO2mid!L303</f>
        <v>492.58816124832811</v>
      </c>
      <c r="H203" s="4">
        <f t="shared" si="13"/>
        <v>3.1185275967699546</v>
      </c>
      <c r="I203" s="4">
        <f t="shared" si="15"/>
        <v>1.3556560111150568</v>
      </c>
      <c r="J203" s="4">
        <f t="shared" si="14"/>
        <v>0.27438463678587555</v>
      </c>
      <c r="K203" s="4"/>
      <c r="L203" s="4"/>
      <c r="M203" s="4"/>
      <c r="N203" s="4"/>
    </row>
    <row r="204" spans="1:14" x14ac:dyDescent="0.3">
      <c r="A204" s="4">
        <f t="shared" si="12"/>
        <v>2048</v>
      </c>
      <c r="G204" s="2">
        <f>CO2mid!L304</f>
        <v>496.51088019838517</v>
      </c>
      <c r="H204" s="4">
        <f t="shared" si="13"/>
        <v>3.1609635016395359</v>
      </c>
      <c r="I204" s="4">
        <f t="shared" si="15"/>
        <v>1.3784352716994239</v>
      </c>
      <c r="J204" s="4">
        <f t="shared" si="14"/>
        <v>0.28052625819206528</v>
      </c>
      <c r="K204" s="4"/>
      <c r="L204" s="4"/>
      <c r="M204" s="4"/>
      <c r="N204" s="4"/>
    </row>
    <row r="205" spans="1:14" x14ac:dyDescent="0.3">
      <c r="A205" s="4">
        <f t="shared" si="12"/>
        <v>2049</v>
      </c>
      <c r="G205" s="2">
        <f>CO2mid!L305</f>
        <v>500.4750500655083</v>
      </c>
      <c r="H205" s="4">
        <f t="shared" si="13"/>
        <v>3.203508576575445</v>
      </c>
      <c r="I205" s="4">
        <f t="shared" si="15"/>
        <v>1.4013897097479104</v>
      </c>
      <c r="J205" s="4">
        <f t="shared" si="14"/>
        <v>0.28676238138878707</v>
      </c>
      <c r="K205" s="4"/>
      <c r="L205" s="4"/>
      <c r="M205" s="4"/>
      <c r="N205" s="4"/>
    </row>
    <row r="206" spans="1:14" x14ac:dyDescent="0.3">
      <c r="A206" s="4">
        <f t="shared" si="12"/>
        <v>2050</v>
      </c>
      <c r="G206" s="2">
        <f>CO2mid!L306</f>
        <v>504.47977102648053</v>
      </c>
      <c r="H206" s="4">
        <f t="shared" si="13"/>
        <v>3.246148046736455</v>
      </c>
      <c r="I206" s="4">
        <f t="shared" si="15"/>
        <v>1.4245162002645293</v>
      </c>
      <c r="J206" s="4">
        <f t="shared" si="14"/>
        <v>0.29309346461386687</v>
      </c>
      <c r="K206" s="4"/>
      <c r="L206" s="4"/>
      <c r="M206" s="4"/>
      <c r="N206" s="4"/>
    </row>
    <row r="207" spans="1:14" x14ac:dyDescent="0.3">
      <c r="A207" s="4">
        <f t="shared" si="12"/>
        <v>2051</v>
      </c>
      <c r="G207" s="2">
        <f>CO2mid!L307</f>
        <v>508.5241475075062</v>
      </c>
      <c r="H207" s="4">
        <f t="shared" si="13"/>
        <v>3.288867583637618</v>
      </c>
      <c r="I207" s="4">
        <f t="shared" si="15"/>
        <v>1.4478114279532504</v>
      </c>
      <c r="J207" s="4">
        <f t="shared" si="14"/>
        <v>0.29951994575236263</v>
      </c>
      <c r="K207" s="4"/>
      <c r="L207" s="4"/>
      <c r="M207" s="4"/>
      <c r="N207" s="4"/>
    </row>
    <row r="208" spans="1:14" x14ac:dyDescent="0.3">
      <c r="A208" s="4">
        <f t="shared" si="12"/>
        <v>2052</v>
      </c>
      <c r="G208" s="2">
        <f>CO2mid!L308</f>
        <v>512.60728810506907</v>
      </c>
      <c r="H208" s="4">
        <f t="shared" si="13"/>
        <v>3.3316532973328972</v>
      </c>
      <c r="I208" s="4">
        <f t="shared" si="15"/>
        <v>1.4712719024260714</v>
      </c>
      <c r="J208" s="4">
        <f t="shared" si="14"/>
        <v>0.30604224137126368</v>
      </c>
      <c r="K208" s="4"/>
      <c r="L208" s="4"/>
      <c r="M208" s="4"/>
      <c r="N208" s="4"/>
    </row>
    <row r="209" spans="1:14" x14ac:dyDescent="0.3">
      <c r="A209" s="4">
        <f t="shared" si="12"/>
        <v>2053</v>
      </c>
      <c r="G209" s="2">
        <f>CO2mid!L309</f>
        <v>516.7283055364901</v>
      </c>
      <c r="H209" s="4">
        <f t="shared" si="13"/>
        <v>3.374491728631293</v>
      </c>
      <c r="I209" s="4">
        <f t="shared" si="15"/>
        <v>1.4948939727412001</v>
      </c>
      <c r="J209" s="4">
        <f t="shared" si="14"/>
        <v>0.31266074584605497</v>
      </c>
      <c r="K209" s="4"/>
      <c r="L209" s="4"/>
      <c r="M209" s="4"/>
      <c r="N209" s="4"/>
    </row>
    <row r="210" spans="1:14" x14ac:dyDescent="0.3">
      <c r="A210" s="4">
        <f t="shared" si="12"/>
        <v>2054</v>
      </c>
      <c r="G210" s="2">
        <f>CO2mid!L310</f>
        <v>520.88631661498084</v>
      </c>
      <c r="H210" s="4">
        <f t="shared" si="13"/>
        <v>3.4173698413144815</v>
      </c>
      <c r="I210" s="4">
        <f t="shared" si="15"/>
        <v>1.5186738412941465</v>
      </c>
      <c r="J210" s="4">
        <f t="shared" si="14"/>
        <v>0.31937583057481939</v>
      </c>
      <c r="K210" s="4"/>
      <c r="L210" s="4"/>
      <c r="M210" s="4"/>
      <c r="N210" s="4"/>
    </row>
    <row r="211" spans="1:14" x14ac:dyDescent="0.3">
      <c r="A211" s="4">
        <f t="shared" si="12"/>
        <v>2055</v>
      </c>
      <c r="G211" s="2">
        <f>CO2mid!L311</f>
        <v>525.08044224567755</v>
      </c>
      <c r="H211" s="4">
        <f t="shared" si="13"/>
        <v>3.4602750143427192</v>
      </c>
      <c r="I211" s="4">
        <f t="shared" si="15"/>
        <v>1.5426075770834713</v>
      </c>
      <c r="J211" s="4">
        <f t="shared" si="14"/>
        <v>0.32618784327570516</v>
      </c>
      <c r="K211" s="4"/>
      <c r="L211" s="4"/>
      <c r="M211" s="4"/>
      <c r="N211" s="4"/>
    </row>
    <row r="212" spans="1:14" x14ac:dyDescent="0.3">
      <c r="A212" s="4">
        <f t="shared" si="12"/>
        <v>2056</v>
      </c>
      <c r="G212" s="2">
        <f>CO2mid!L312</f>
        <v>529.30980744016802</v>
      </c>
      <c r="H212" s="4">
        <f t="shared" si="13"/>
        <v>3.5031950340465827</v>
      </c>
      <c r="I212" s="4">
        <f t="shared" si="15"/>
        <v>1.5666911283721348</v>
      </c>
      <c r="J212" s="4">
        <f t="shared" si="14"/>
        <v>0.33309710736373327</v>
      </c>
      <c r="K212" s="4"/>
      <c r="L212" s="4"/>
      <c r="M212" s="4"/>
      <c r="N212" s="4"/>
    </row>
    <row r="213" spans="1:14" x14ac:dyDescent="0.3">
      <c r="A213" s="4">
        <f t="shared" si="12"/>
        <v>2057</v>
      </c>
      <c r="G213" s="2">
        <f>CO2mid!L313</f>
        <v>533.5735413476491</v>
      </c>
      <c r="H213" s="4">
        <f t="shared" si="13"/>
        <v>3.5461180863081574</v>
      </c>
      <c r="I213" s="4">
        <f t="shared" si="15"/>
        <v>1.5909203347647474</v>
      </c>
      <c r="J213" s="4">
        <f t="shared" si="14"/>
        <v>0.340103921403061</v>
      </c>
      <c r="K213" s="4"/>
      <c r="L213" s="4"/>
      <c r="M213" s="4"/>
      <c r="N213" s="4"/>
    </row>
    <row r="214" spans="1:14" x14ac:dyDescent="0.3">
      <c r="A214" s="4">
        <f t="shared" si="12"/>
        <v>2058</v>
      </c>
      <c r="G214" s="2">
        <f>CO2mid!L314</f>
        <v>537.87077730123588</v>
      </c>
      <c r="H214" s="4">
        <f t="shared" si="13"/>
        <v>3.589032748738529</v>
      </c>
      <c r="I214" s="4">
        <f t="shared" si="15"/>
        <v>1.6152909387204664</v>
      </c>
      <c r="J214" s="4">
        <f t="shared" si="14"/>
        <v>0.3472085586309554</v>
      </c>
      <c r="K214" s="4"/>
      <c r="L214" s="4"/>
      <c r="M214" s="4"/>
      <c r="N214" s="4"/>
    </row>
    <row r="215" spans="1:14" x14ac:dyDescent="0.3">
      <c r="A215" s="4">
        <f t="shared" si="12"/>
        <v>2059</v>
      </c>
      <c r="G215" s="2">
        <f>CO2mid!L315</f>
        <v>542.20065287817613</v>
      </c>
      <c r="H215" s="4">
        <f t="shared" si="13"/>
        <v>3.6319279828599371</v>
      </c>
      <c r="I215" s="4">
        <f t="shared" si="15"/>
        <v>1.6397985965207731</v>
      </c>
      <c r="J215" s="4">
        <f t="shared" si="14"/>
        <v>0.35441126654986382</v>
      </c>
      <c r="K215" s="4"/>
      <c r="L215" s="4"/>
      <c r="M215" s="4"/>
      <c r="N215" s="4"/>
    </row>
    <row r="216" spans="1:14" x14ac:dyDescent="0.3">
      <c r="A216" s="4">
        <f t="shared" si="12"/>
        <v>2060</v>
      </c>
      <c r="G216" s="2">
        <f>CO2mid!L316</f>
        <v>546.56230997287207</v>
      </c>
      <c r="H216" s="4">
        <f t="shared" si="13"/>
        <v>3.6747931263015055</v>
      </c>
      <c r="I216" s="4">
        <f t="shared" si="15"/>
        <v>1.6644388887108985</v>
      </c>
      <c r="J216" s="4">
        <f t="shared" si="14"/>
        <v>0.36171226658409861</v>
      </c>
      <c r="K216" s="4"/>
      <c r="L216" s="4"/>
      <c r="M216" s="4"/>
      <c r="N216" s="4"/>
    </row>
    <row r="217" spans="1:14" x14ac:dyDescent="0.3">
      <c r="A217" s="4">
        <f t="shared" si="12"/>
        <v>2061</v>
      </c>
      <c r="G217" s="2">
        <f>CO2mid!L317</f>
        <v>550.95489488170529</v>
      </c>
      <c r="H217" s="4">
        <f t="shared" si="13"/>
        <v>3.7176178850174746</v>
      </c>
      <c r="I217" s="4">
        <f t="shared" si="15"/>
        <v>1.6892073300331933</v>
      </c>
      <c r="J217" s="4">
        <f t="shared" si="14"/>
        <v>0.36911175379777883</v>
      </c>
      <c r="K217" s="4"/>
      <c r="L217" s="4"/>
      <c r="M217" s="4"/>
      <c r="N217" s="4"/>
    </row>
    <row r="218" spans="1:14" x14ac:dyDescent="0.3">
      <c r="A218" s="4">
        <f t="shared" si="12"/>
        <v>2062</v>
      </c>
      <c r="G218" s="2">
        <f>CO2mid!L318</f>
        <v>555.37755839872079</v>
      </c>
      <c r="H218" s="4">
        <f t="shared" si="13"/>
        <v>3.7603923255364982</v>
      </c>
      <c r="I218" s="4">
        <f t="shared" si="15"/>
        <v>1.7140993788702981</v>
      </c>
      <c r="J218" s="4">
        <f t="shared" si="14"/>
        <v>0.37660989667079597</v>
      </c>
      <c r="K218" s="4"/>
      <c r="L218" s="4"/>
      <c r="M218" s="4"/>
      <c r="N218" s="4"/>
    </row>
    <row r="219" spans="1:14" x14ac:dyDescent="0.3">
      <c r="A219" s="4">
        <f t="shared" si="12"/>
        <v>2063</v>
      </c>
      <c r="G219" s="2">
        <f>CO2mid!L319</f>
        <v>559.82945592127089</v>
      </c>
      <c r="H219" s="4">
        <f t="shared" si="13"/>
        <v>3.8031068672500754</v>
      </c>
      <c r="I219" s="4">
        <f t="shared" si="15"/>
        <v>1.7391104462155147</v>
      </c>
      <c r="J219" s="4">
        <f t="shared" si="14"/>
        <v>0.38420683692968916</v>
      </c>
      <c r="K219" s="4"/>
      <c r="L219" s="4"/>
      <c r="M219" s="4"/>
      <c r="N219" s="4"/>
    </row>
    <row r="220" spans="1:14" x14ac:dyDescent="0.3">
      <c r="A220" s="4">
        <f t="shared" si="12"/>
        <v>2064</v>
      </c>
      <c r="G220" s="2">
        <f>CO2mid!L320</f>
        <v>564.30974756475121</v>
      </c>
      <c r="H220" s="4">
        <f t="shared" si="13"/>
        <v>3.8457522747476238</v>
      </c>
      <c r="I220" s="4">
        <f t="shared" si="15"/>
        <v>1.7642359041873479</v>
      </c>
      <c r="J220" s="4">
        <f t="shared" si="14"/>
        <v>0.39190268943043266</v>
      </c>
      <c r="K220" s="4"/>
      <c r="L220" s="4"/>
      <c r="M220" s="4"/>
      <c r="N220" s="4"/>
    </row>
    <row r="221" spans="1:14" x14ac:dyDescent="0.3">
      <c r="A221" s="4">
        <f t="shared" si="12"/>
        <v>2065</v>
      </c>
      <c r="G221" s="2">
        <f>CO2mid!L321</f>
        <v>568.81759828558756</v>
      </c>
      <c r="H221" s="4">
        <f t="shared" si="13"/>
        <v>3.8883196502050867</v>
      </c>
      <c r="I221" s="4">
        <f t="shared" si="15"/>
        <v>1.789471094104738</v>
      </c>
      <c r="J221" s="4">
        <f t="shared" si="14"/>
        <v>0.39969754209025193</v>
      </c>
      <c r="K221" s="4"/>
      <c r="L221" s="4"/>
      <c r="M221" s="4"/>
      <c r="N221" s="4"/>
    </row>
    <row r="222" spans="1:14" x14ac:dyDescent="0.3">
      <c r="A222" s="4">
        <f t="shared" si="12"/>
        <v>2066</v>
      </c>
      <c r="G222" s="2">
        <f>CO2mid!L322</f>
        <v>573.35217801165413</v>
      </c>
      <c r="H222" s="4">
        <f t="shared" si="13"/>
        <v>3.9308004258333433</v>
      </c>
      <c r="I222" s="4">
        <f t="shared" si="15"/>
        <v>1.8148113341390761</v>
      </c>
      <c r="J222" s="4">
        <f t="shared" si="14"/>
        <v>0.40759145586569423</v>
      </c>
      <c r="K222" s="4"/>
      <c r="L222" s="4"/>
      <c r="M222" s="4"/>
      <c r="N222" s="4"/>
    </row>
    <row r="223" spans="1:14" x14ac:dyDescent="0.3">
      <c r="A223" s="4">
        <f t="shared" si="12"/>
        <v>2067</v>
      </c>
      <c r="G223" s="2">
        <f>CO2mid!L323</f>
        <v>577.91266177932903</v>
      </c>
      <c r="H223" s="4">
        <f t="shared" si="13"/>
        <v>3.9731863563921723</v>
      </c>
      <c r="I223" s="4">
        <f t="shared" si="15"/>
        <v>1.8402519265586565</v>
      </c>
      <c r="J223" s="4">
        <f t="shared" si="14"/>
        <v>0.41558446477428707</v>
      </c>
      <c r="K223" s="4"/>
      <c r="L223" s="4"/>
      <c r="M223" s="4"/>
      <c r="N223" s="4"/>
    </row>
    <row r="224" spans="1:14" x14ac:dyDescent="0.3">
      <c r="A224" s="4">
        <f t="shared" si="12"/>
        <v>2068</v>
      </c>
      <c r="G224" s="2">
        <f>CO2mid!L324</f>
        <v>582.49822987640766</v>
      </c>
      <c r="H224" s="4">
        <f t="shared" si="13"/>
        <v>4.0154695117748682</v>
      </c>
      <c r="I224" s="4">
        <f t="shared" si="15"/>
        <v>1.8657881645807943</v>
      </c>
      <c r="J224" s="4">
        <f t="shared" si="14"/>
        <v>0.4236765759572223</v>
      </c>
      <c r="K224" s="4"/>
      <c r="L224" s="4"/>
      <c r="M224" s="4"/>
      <c r="N224" s="4"/>
    </row>
    <row r="225" spans="1:14" x14ac:dyDescent="0.3">
      <c r="A225" s="4">
        <f t="shared" si="12"/>
        <v>2069</v>
      </c>
      <c r="G225" s="2">
        <f>CO2mid!L325</f>
        <v>587.10806799012312</v>
      </c>
      <c r="H225" s="4">
        <f t="shared" si="13"/>
        <v>4.0576422696682162</v>
      </c>
      <c r="I225" s="4">
        <f t="shared" si="15"/>
        <v>1.8914153388464106</v>
      </c>
      <c r="J225" s="4">
        <f t="shared" si="14"/>
        <v>0.4318677697806042</v>
      </c>
      <c r="K225" s="4"/>
      <c r="L225" s="4"/>
      <c r="M225" s="4"/>
      <c r="N225" s="4"/>
    </row>
    <row r="226" spans="1:14" x14ac:dyDescent="0.3">
      <c r="A226" s="4">
        <f t="shared" si="12"/>
        <v>2070</v>
      </c>
      <c r="G226" s="2">
        <f>CO2mid!L326</f>
        <v>591.74136735953766</v>
      </c>
      <c r="H226" s="4">
        <f t="shared" si="13"/>
        <v>4.0996973082919386</v>
      </c>
      <c r="I226" s="4">
        <f t="shared" si="15"/>
        <v>1.9171287435314648</v>
      </c>
      <c r="J226" s="4">
        <f t="shared" si="14"/>
        <v>0.44015799997289801</v>
      </c>
      <c r="K226" s="4"/>
      <c r="L226" s="4"/>
      <c r="M226" s="4"/>
      <c r="N226" s="4"/>
    </row>
    <row r="227" spans="1:14" x14ac:dyDescent="0.3">
      <c r="A227" s="4">
        <f t="shared" si="12"/>
        <v>2071</v>
      </c>
      <c r="G227" s="2">
        <f>CO2mid!L327</f>
        <v>596.39732493159659</v>
      </c>
      <c r="H227" s="4">
        <f t="shared" si="13"/>
        <v>4.1416275992213434</v>
      </c>
      <c r="I227" s="4">
        <f t="shared" si="15"/>
        <v>1.9429236821092049</v>
      </c>
      <c r="J227" s="4">
        <f t="shared" si="14"/>
        <v>0.44854719379631069</v>
      </c>
      <c r="K227" s="4"/>
      <c r="L227" s="4"/>
      <c r="M227" s="4"/>
      <c r="N227" s="4"/>
    </row>
    <row r="228" spans="1:14" x14ac:dyDescent="0.3">
      <c r="A228" s="4">
        <f t="shared" si="12"/>
        <v>2072</v>
      </c>
      <c r="G228" s="2">
        <f>CO2mid!L328</f>
        <v>601.07514352015346</v>
      </c>
      <c r="H228" s="4">
        <f t="shared" si="13"/>
        <v>4.1834264002964661</v>
      </c>
      <c r="I228" s="4">
        <f t="shared" si="15"/>
        <v>1.9687954727767896</v>
      </c>
      <c r="J228" s="4">
        <f t="shared" si="14"/>
        <v>0.45703525224992791</v>
      </c>
      <c r="K228" s="4"/>
      <c r="L228" s="4"/>
      <c r="M228" s="4"/>
      <c r="N228" s="4"/>
    </row>
    <row r="229" spans="1:14" x14ac:dyDescent="0.3">
      <c r="A229" s="4">
        <f t="shared" si="12"/>
        <v>2073</v>
      </c>
      <c r="G229" s="2">
        <f>CO2mid!L329</f>
        <v>605.77403196730552</v>
      </c>
      <c r="H229" s="4">
        <f t="shared" si="13"/>
        <v>4.225087248620639</v>
      </c>
      <c r="I229" s="4">
        <f t="shared" si="15"/>
        <v>1.9947394535594396</v>
      </c>
      <c r="J229" s="4">
        <f t="shared" si="14"/>
        <v>0.46562205030252046</v>
      </c>
      <c r="K229" s="4"/>
      <c r="L229" s="4"/>
      <c r="M229" s="4"/>
      <c r="N229" s="4"/>
    </row>
    <row r="230" spans="1:14" x14ac:dyDescent="0.3">
      <c r="A230" s="4">
        <f t="shared" si="12"/>
        <v>2074</v>
      </c>
      <c r="G230" s="2">
        <f>CO2mid!L330</f>
        <v>610.49320530639329</v>
      </c>
      <c r="H230" s="4">
        <f t="shared" si="13"/>
        <v>4.2666039536510221</v>
      </c>
      <c r="I230" s="4">
        <f t="shared" si="15"/>
        <v>2.020750987104877</v>
      </c>
      <c r="J230" s="4">
        <f t="shared" si="14"/>
        <v>0.47430743715301976</v>
      </c>
      <c r="K230" s="4"/>
      <c r="L230" s="4"/>
      <c r="M230" s="4"/>
      <c r="N230" s="4"/>
    </row>
    <row r="231" spans="1:14" x14ac:dyDescent="0.3">
      <c r="A231" s="4">
        <f t="shared" si="12"/>
        <v>2075</v>
      </c>
      <c r="G231" s="2">
        <f>CO2mid!L331</f>
        <v>615.23188492605345</v>
      </c>
      <c r="H231" s="4">
        <f t="shared" si="13"/>
        <v>4.3079705903833876</v>
      </c>
      <c r="I231" s="4">
        <f t="shared" si="15"/>
        <v>2.0468254651804214</v>
      </c>
      <c r="J231" s="4">
        <f t="shared" si="14"/>
        <v>0.48309123651674629</v>
      </c>
      <c r="K231" s="4"/>
      <c r="L231" s="4"/>
      <c r="M231" s="4"/>
      <c r="N231" s="4"/>
    </row>
    <row r="232" spans="1:14" x14ac:dyDescent="0.3">
      <c r="A232" s="4">
        <f t="shared" si="12"/>
        <v>2076</v>
      </c>
      <c r="G232" s="2">
        <f>CO2mid!L332</f>
        <v>619.98929873472662</v>
      </c>
      <c r="H232" s="4">
        <f t="shared" si="13"/>
        <v>4.3491814926330603</v>
      </c>
      <c r="I232" s="4">
        <f t="shared" si="15"/>
        <v>2.0729583128847335</v>
      </c>
      <c r="J232" s="4">
        <f t="shared" si="14"/>
        <v>0.49197324693555594</v>
      </c>
      <c r="K232" s="4"/>
      <c r="L232" s="4"/>
      <c r="M232" s="4"/>
      <c r="N232" s="4"/>
    </row>
    <row r="233" spans="1:14" x14ac:dyDescent="0.3">
      <c r="A233" s="4">
        <f t="shared" si="12"/>
        <v>2077</v>
      </c>
      <c r="G233" s="2">
        <f>CO2mid!L333</f>
        <v>624.76468132505875</v>
      </c>
      <c r="H233" s="4">
        <f t="shared" si="13"/>
        <v>4.3902312464137143</v>
      </c>
      <c r="I233" s="4">
        <f t="shared" si="15"/>
        <v>2.0991449925858179</v>
      </c>
      <c r="J233" s="4">
        <f t="shared" si="14"/>
        <v>0.50095324211014725</v>
      </c>
      <c r="K233" s="4"/>
      <c r="L233" s="4"/>
      <c r="M233" s="4"/>
      <c r="N233" s="4"/>
    </row>
    <row r="234" spans="1:14" x14ac:dyDescent="0.3">
      <c r="A234" s="4">
        <f t="shared" ref="A234:A297" si="16">1+A233</f>
        <v>2078</v>
      </c>
      <c r="G234" s="2">
        <f>CO2mid!L334</f>
        <v>629.55727413765135</v>
      </c>
      <c r="H234" s="4">
        <f t="shared" si="13"/>
        <v>4.4311146834154567</v>
      </c>
      <c r="I234" s="4">
        <f t="shared" si="15"/>
        <v>2.1253810075965318</v>
      </c>
      <c r="J234" s="4">
        <f t="shared" si="14"/>
        <v>0.51003097125284902</v>
      </c>
      <c r="K234" s="4"/>
      <c r="L234" s="4"/>
      <c r="M234" s="4"/>
      <c r="N234" s="4"/>
    </row>
    <row r="235" spans="1:14" x14ac:dyDescent="0.3">
      <c r="A235" s="4">
        <f t="shared" si="16"/>
        <v>2079</v>
      </c>
      <c r="G235" s="2">
        <f>CO2mid!L335</f>
        <v>634.36632562364719</v>
      </c>
      <c r="H235" s="4">
        <f t="shared" si="13"/>
        <v>4.471826874583388</v>
      </c>
      <c r="I235" s="4">
        <f t="shared" si="15"/>
        <v>2.1516619055984934</v>
      </c>
      <c r="J235" s="4">
        <f t="shared" si="14"/>
        <v>0.51920615945928117</v>
      </c>
      <c r="K235" s="4"/>
      <c r="L235" s="4"/>
      <c r="M235" s="4"/>
      <c r="N235" s="4"/>
    </row>
    <row r="236" spans="1:14" x14ac:dyDescent="0.3">
      <c r="A236" s="4">
        <f t="shared" si="16"/>
        <v>2080</v>
      </c>
      <c r="G236" s="2">
        <f>CO2mid!L336</f>
        <v>639.19109140565968</v>
      </c>
      <c r="H236" s="4">
        <f t="shared" si="13"/>
        <v>4.5123631237976163</v>
      </c>
      <c r="I236" s="4">
        <f t="shared" si="15"/>
        <v>2.1779832818249236</v>
      </c>
      <c r="J236" s="4">
        <f t="shared" si="14"/>
        <v>0.52847850809735186</v>
      </c>
      <c r="K236" s="4"/>
      <c r="L236" s="4"/>
      <c r="M236" s="4"/>
      <c r="N236" s="4"/>
    </row>
    <row r="237" spans="1:14" x14ac:dyDescent="0.3">
      <c r="A237" s="4">
        <f t="shared" si="16"/>
        <v>2081</v>
      </c>
      <c r="G237" s="2">
        <f>CO2mid!L337</f>
        <v>644.03083443658329</v>
      </c>
      <c r="H237" s="4">
        <f t="shared" si="13"/>
        <v>4.5527189616555503</v>
      </c>
      <c r="I237" s="4">
        <f t="shared" si="15"/>
        <v>2.2043407820126184</v>
      </c>
      <c r="J237" s="4">
        <f t="shared" si="14"/>
        <v>0.5378476952121245</v>
      </c>
      <c r="K237" s="4"/>
      <c r="L237" s="4"/>
      <c r="M237" s="4"/>
      <c r="N237" s="4"/>
    </row>
    <row r="238" spans="1:14" x14ac:dyDescent="0.3">
      <c r="A238" s="4">
        <f t="shared" si="16"/>
        <v>2082</v>
      </c>
      <c r="G238" s="2">
        <f>CO2mid!L338</f>
        <v>648.88482515584792</v>
      </c>
      <c r="H238" s="4">
        <f t="shared" si="13"/>
        <v>4.5928901393570669</v>
      </c>
      <c r="I238" s="4">
        <f t="shared" si="15"/>
        <v>2.2307301051329165</v>
      </c>
      <c r="J238" s="4">
        <f t="shared" si="14"/>
        <v>0.54731337594515128</v>
      </c>
      <c r="K238" s="4"/>
      <c r="L238" s="4"/>
      <c r="M238" s="4"/>
      <c r="N238" s="4"/>
    </row>
    <row r="239" spans="1:14" x14ac:dyDescent="0.3">
      <c r="A239" s="4">
        <f t="shared" si="16"/>
        <v>2083</v>
      </c>
      <c r="G239" s="2">
        <f>CO2mid!L339</f>
        <v>653.75234164270114</v>
      </c>
      <c r="H239" s="4">
        <f t="shared" si="13"/>
        <v>4.6328726226930099</v>
      </c>
      <c r="I239" s="4">
        <f t="shared" si="15"/>
        <v>2.2571470059111922</v>
      </c>
      <c r="J239" s="4">
        <f t="shared" si="14"/>
        <v>0.55687518296693783</v>
      </c>
      <c r="K239" s="4"/>
      <c r="L239" s="4"/>
      <c r="M239" s="4"/>
      <c r="N239" s="4"/>
    </row>
    <row r="240" spans="1:14" x14ac:dyDescent="0.3">
      <c r="A240" s="4">
        <f t="shared" si="16"/>
        <v>2084</v>
      </c>
      <c r="G240" s="2">
        <f>CO2mid!L340</f>
        <v>658.6326697661375</v>
      </c>
      <c r="H240" s="4">
        <f t="shared" si="13"/>
        <v>4.672662586137343</v>
      </c>
      <c r="I240" s="4">
        <f t="shared" si="15"/>
        <v>2.2835872971441002</v>
      </c>
      <c r="J240" s="4">
        <f t="shared" si="14"/>
        <v>0.56653272692126122</v>
      </c>
      <c r="K240" s="4"/>
      <c r="L240" s="4"/>
      <c r="M240" s="4"/>
      <c r="N240" s="4"/>
    </row>
    <row r="241" spans="1:14" x14ac:dyDescent="0.3">
      <c r="A241" s="4">
        <f t="shared" si="16"/>
        <v>2085</v>
      </c>
      <c r="G241" s="2">
        <f>CO2mid!L341</f>
        <v>663.52510333110797</v>
      </c>
      <c r="H241" s="4">
        <f t="shared" si="13"/>
        <v>4.7122564070431219</v>
      </c>
      <c r="I241" s="4">
        <f t="shared" si="15"/>
        <v>2.3100468518234689</v>
      </c>
      <c r="J241" s="4">
        <f t="shared" si="14"/>
        <v>0.57628559688012693</v>
      </c>
      <c r="K241" s="4"/>
      <c r="L241" s="4"/>
      <c r="M241" s="4"/>
      <c r="N241" s="4"/>
    </row>
    <row r="242" spans="1:14" x14ac:dyDescent="0.3">
      <c r="A242" s="4">
        <f t="shared" si="16"/>
        <v>2086</v>
      </c>
      <c r="G242" s="2">
        <f>CO2mid!L342</f>
        <v>668.42894422067684</v>
      </c>
      <c r="H242" s="4">
        <f t="shared" si="13"/>
        <v>4.7516506599423076</v>
      </c>
      <c r="I242" s="4">
        <f t="shared" si="15"/>
        <v>2.3365216050754576</v>
      </c>
      <c r="J242" s="4">
        <f t="shared" si="14"/>
        <v>0.58613336080820511</v>
      </c>
      <c r="K242" s="4"/>
      <c r="L242" s="4"/>
      <c r="M242" s="4"/>
      <c r="N242" s="4"/>
    </row>
    <row r="243" spans="1:14" x14ac:dyDescent="0.3">
      <c r="A243" s="4">
        <f t="shared" si="16"/>
        <v>2087</v>
      </c>
      <c r="G243" s="2">
        <f>CO2mid!L343</f>
        <v>673.34350253381388</v>
      </c>
      <c r="H243" s="4">
        <f t="shared" si="13"/>
        <v>4.7908421109494039</v>
      </c>
      <c r="I243" s="4">
        <f t="shared" si="15"/>
        <v>2.3630075559232862</v>
      </c>
      <c r="J243" s="4">
        <f t="shared" si="14"/>
        <v>0.59607556603564316</v>
      </c>
      <c r="K243" s="4"/>
      <c r="L243" s="4"/>
      <c r="M243" s="4"/>
      <c r="N243" s="4"/>
    </row>
    <row r="244" spans="1:14" x14ac:dyDescent="0.3">
      <c r="A244" s="4">
        <f t="shared" si="16"/>
        <v>2088</v>
      </c>
      <c r="G244" s="2">
        <f>CO2mid!L344</f>
        <v>678.26809671853414</v>
      </c>
      <c r="H244" s="4">
        <f t="shared" si="13"/>
        <v>4.8298277122686741</v>
      </c>
      <c r="I244" s="4">
        <f t="shared" si="15"/>
        <v>2.3895007688815628</v>
      </c>
      <c r="J244" s="4">
        <f t="shared" si="14"/>
        <v>0.60611173973820498</v>
      </c>
      <c r="K244" s="4"/>
      <c r="L244" s="4"/>
      <c r="M244" s="4"/>
      <c r="N244" s="4"/>
    </row>
    <row r="245" spans="1:14" x14ac:dyDescent="0.3">
      <c r="A245" s="4">
        <f t="shared" si="16"/>
        <v>2089</v>
      </c>
      <c r="G245" s="2">
        <f>CO2mid!L345</f>
        <v>683.20205370012354</v>
      </c>
      <c r="H245" s="4">
        <f t="shared" si="13"/>
        <v>4.8686045968047305</v>
      </c>
      <c r="I245" s="4">
        <f t="shared" si="15"/>
        <v>2.4159973753899582</v>
      </c>
      <c r="J245" s="4">
        <f t="shared" si="14"/>
        <v>0.61624138942373929</v>
      </c>
      <c r="K245" s="4"/>
      <c r="L245" s="4"/>
      <c r="M245" s="4"/>
      <c r="N245" s="4"/>
    </row>
    <row r="246" spans="1:14" x14ac:dyDescent="0.3">
      <c r="A246" s="4">
        <f t="shared" si="16"/>
        <v>2090</v>
      </c>
      <c r="G246" s="2">
        <f>CO2mid!L346</f>
        <v>688.14470900420952</v>
      </c>
      <c r="H246" s="4">
        <f t="shared" si="13"/>
        <v>4.9071700728760774</v>
      </c>
      <c r="I246" s="4">
        <f t="shared" si="15"/>
        <v>2.4424935750937062</v>
      </c>
      <c r="J246" s="4">
        <f t="shared" si="14"/>
        <v>0.62646400342402742</v>
      </c>
      <c r="K246" s="4"/>
      <c r="L246" s="4"/>
      <c r="M246" s="4"/>
      <c r="N246" s="4"/>
    </row>
    <row r="247" spans="1:14" x14ac:dyDescent="0.3">
      <c r="A247" s="4">
        <f t="shared" si="16"/>
        <v>2091</v>
      </c>
      <c r="G247" s="2">
        <f>CO2mid!L347</f>
        <v>693.09540687446065</v>
      </c>
      <c r="H247" s="4">
        <f t="shared" si="13"/>
        <v>4.9455216190311901</v>
      </c>
      <c r="I247" s="4">
        <f t="shared" si="15"/>
        <v>2.4689856369781427</v>
      </c>
      <c r="J247" s="4">
        <f t="shared" si="14"/>
        <v>0.63677905139111124</v>
      </c>
      <c r="K247" s="4"/>
      <c r="L247" s="4"/>
      <c r="M247" s="4"/>
      <c r="N247" s="4"/>
    </row>
    <row r="248" spans="1:14" x14ac:dyDescent="0.3">
      <c r="A248" s="4">
        <f t="shared" si="16"/>
        <v>2092</v>
      </c>
      <c r="G248" s="2">
        <f>CO2mid!L348</f>
        <v>698.05350038472193</v>
      </c>
      <c r="H248" s="4">
        <f t="shared" si="13"/>
        <v>4.983656878966606</v>
      </c>
      <c r="I248" s="4">
        <f t="shared" si="15"/>
        <v>2.4954699003642431</v>
      </c>
      <c r="J248" s="4">
        <f t="shared" si="14"/>
        <v>0.64718598479724554</v>
      </c>
      <c r="K248" s="4"/>
      <c r="L248" s="4"/>
      <c r="M248" s="4"/>
      <c r="N248" s="4"/>
    </row>
    <row r="249" spans="1:14" x14ac:dyDescent="0.3">
      <c r="A249" s="4">
        <f t="shared" si="16"/>
        <v>2093</v>
      </c>
      <c r="G249" s="2">
        <f>CO2mid!L349</f>
        <v>703.01835154541072</v>
      </c>
      <c r="H249" s="4">
        <f t="shared" si="13"/>
        <v>5.0215736565464102</v>
      </c>
      <c r="I249" s="4">
        <f t="shared" si="15"/>
        <v>2.5219427757718709</v>
      </c>
      <c r="J249" s="4">
        <f t="shared" si="14"/>
        <v>0.65768423743766613</v>
      </c>
      <c r="K249" s="4"/>
      <c r="L249" s="4"/>
      <c r="M249" s="4"/>
      <c r="N249" s="4"/>
    </row>
    <row r="250" spans="1:14" x14ac:dyDescent="0.3">
      <c r="A250" s="4">
        <f t="shared" si="16"/>
        <v>2094</v>
      </c>
      <c r="G250" s="2">
        <f>CO2mid!L350</f>
        <v>707.98933140402551</v>
      </c>
      <c r="H250" s="4">
        <f t="shared" si="13"/>
        <v>5.0592699109224979</v>
      </c>
      <c r="I250" s="4">
        <f t="shared" si="15"/>
        <v>2.5484007456572062</v>
      </c>
      <c r="J250" s="4">
        <f t="shared" si="14"/>
        <v>0.66827322593540439</v>
      </c>
      <c r="K250" s="4"/>
      <c r="L250" s="4"/>
      <c r="M250" s="4"/>
      <c r="N250" s="4"/>
    </row>
    <row r="251" spans="1:14" x14ac:dyDescent="0.3">
      <c r="A251" s="4">
        <f t="shared" si="16"/>
        <v>2095</v>
      </c>
      <c r="G251" s="2">
        <f>CO2mid!L351</f>
        <v>712.96582013963359</v>
      </c>
      <c r="H251" s="4">
        <f t="shared" si="13"/>
        <v>5.0967437517548371</v>
      </c>
      <c r="I251" s="4">
        <f t="shared" si="15"/>
        <v>2.5748403650305915</v>
      </c>
      <c r="J251" s="4">
        <f t="shared" si="14"/>
        <v>0.67895235024742417</v>
      </c>
      <c r="K251" s="4"/>
      <c r="L251" s="4"/>
      <c r="M251" s="4"/>
      <c r="N251" s="4"/>
    </row>
    <row r="252" spans="1:14" x14ac:dyDescent="0.3">
      <c r="A252" s="4">
        <f t="shared" si="16"/>
        <v>2096</v>
      </c>
      <c r="G252" s="2">
        <f>CO2mid!L352</f>
        <v>717.94720715122844</v>
      </c>
      <c r="H252" s="4">
        <f t="shared" si="13"/>
        <v>5.1339934345310141</v>
      </c>
      <c r="I252" s="4">
        <f t="shared" si="15"/>
        <v>2.6012582619608016</v>
      </c>
      <c r="J252" s="4">
        <f t="shared" si="14"/>
        <v>0.68972099417139254</v>
      </c>
      <c r="K252" s="4"/>
      <c r="L252" s="4"/>
      <c r="M252" s="4"/>
      <c r="N252" s="4"/>
    </row>
    <row r="253" spans="1:14" x14ac:dyDescent="0.3">
      <c r="A253" s="4">
        <f t="shared" si="16"/>
        <v>2097</v>
      </c>
      <c r="G253" s="2">
        <f>CO2mid!L353</f>
        <v>722.93289113986486</v>
      </c>
      <c r="H253" s="4">
        <f t="shared" si="13"/>
        <v>5.1710173559842056</v>
      </c>
      <c r="I253" s="4">
        <f t="shared" si="15"/>
        <v>2.6276511379715308</v>
      </c>
      <c r="J253" s="4">
        <f t="shared" si="14"/>
        <v>0.70057852585243641</v>
      </c>
      <c r="K253" s="4"/>
      <c r="L253" s="4"/>
      <c r="M253" s="4"/>
      <c r="N253" s="4"/>
    </row>
    <row r="254" spans="1:14" x14ac:dyDescent="0.3">
      <c r="A254" s="4">
        <f t="shared" si="16"/>
        <v>2098</v>
      </c>
      <c r="G254" s="2">
        <f>CO2mid!L354</f>
        <v>727.92228018449782</v>
      </c>
      <c r="H254" s="4">
        <f t="shared" si="13"/>
        <v>5.2078140496087011</v>
      </c>
      <c r="I254" s="4">
        <f t="shared" si="15"/>
        <v>2.6540157683356678</v>
      </c>
      <c r="J254" s="4">
        <f t="shared" si="14"/>
        <v>0.71152429828927288</v>
      </c>
      <c r="K254" s="4"/>
      <c r="L254" s="4"/>
      <c r="M254" s="4"/>
      <c r="N254" s="4"/>
    </row>
    <row r="255" spans="1:14" x14ac:dyDescent="0.3">
      <c r="A255" s="4">
        <f t="shared" si="16"/>
        <v>2099</v>
      </c>
      <c r="G255" s="2">
        <f>CO2mid!L355</f>
        <v>732.91479181146997</v>
      </c>
      <c r="H255" s="4">
        <f t="shared" si="13"/>
        <v>5.244382181272079</v>
      </c>
      <c r="I255" s="4">
        <f t="shared" si="15"/>
        <v>2.6803490022727305</v>
      </c>
      <c r="J255" s="4">
        <f t="shared" si="14"/>
        <v>0.7225576498391364</v>
      </c>
      <c r="K255" s="4"/>
      <c r="L255" s="4"/>
      <c r="M255" s="4"/>
      <c r="N255" s="4"/>
    </row>
    <row r="256" spans="1:14" x14ac:dyDescent="0.3">
      <c r="A256" s="4">
        <f t="shared" si="16"/>
        <v>2100</v>
      </c>
      <c r="G256" s="2">
        <f>CO2mid!L356</f>
        <v>737.90985305760785</v>
      </c>
      <c r="H256" s="4">
        <f t="shared" si="13"/>
        <v>5.2807205449230619</v>
      </c>
      <c r="I256" s="4">
        <f t="shared" si="15"/>
        <v>2.7066477630546237</v>
      </c>
      <c r="J256" s="4">
        <f t="shared" si="14"/>
        <v>0.73367790472095917</v>
      </c>
      <c r="K256" s="4"/>
      <c r="L256" s="4"/>
      <c r="M256" s="4"/>
      <c r="N256" s="4"/>
    </row>
    <row r="257" spans="1:14" x14ac:dyDescent="0.3">
      <c r="A257" s="4">
        <f t="shared" si="16"/>
        <v>2101</v>
      </c>
      <c r="G257" s="2">
        <f>CO2mid!L357</f>
        <v>742.90690052690752</v>
      </c>
      <c r="H257" s="4">
        <f t="shared" si="13"/>
        <v>5.3168280583940737</v>
      </c>
      <c r="I257" s="4">
        <f t="shared" si="15"/>
        <v>2.7329090480246934</v>
      </c>
      <c r="J257" s="4">
        <f t="shared" si="14"/>
        <v>0.74488437351629444</v>
      </c>
      <c r="K257" s="4"/>
      <c r="L257" s="4"/>
      <c r="M257" s="4"/>
      <c r="N257" s="4"/>
    </row>
    <row r="258" spans="1:14" x14ac:dyDescent="0.3">
      <c r="A258" s="4">
        <f t="shared" si="16"/>
        <v>2102</v>
      </c>
      <c r="G258" s="2">
        <f>CO2mid!L358</f>
        <v>747.9053804407979</v>
      </c>
      <c r="H258" s="4">
        <f t="shared" si="13"/>
        <v>5.3527037592974551</v>
      </c>
      <c r="I258" s="4">
        <f t="shared" si="15"/>
        <v>2.7591299285348576</v>
      </c>
      <c r="J258" s="4">
        <f t="shared" si="14"/>
        <v>0.75617635366750213</v>
      </c>
      <c r="K258" s="4"/>
      <c r="L258" s="4"/>
      <c r="M258" s="4"/>
      <c r="N258" s="4"/>
    </row>
    <row r="259" spans="1:14" x14ac:dyDescent="0.3">
      <c r="A259" s="4">
        <f t="shared" si="16"/>
        <v>2103</v>
      </c>
      <c r="G259" s="2">
        <f>CO2mid!L359</f>
        <v>752.90474868199476</v>
      </c>
      <c r="H259" s="4">
        <f t="shared" si="13"/>
        <v>5.3883468010143032</v>
      </c>
      <c r="I259" s="4">
        <f t="shared" si="15"/>
        <v>2.7853075498054212</v>
      </c>
      <c r="J259" s="4">
        <f t="shared" si="14"/>
        <v>0.76755312997274872</v>
      </c>
      <c r="K259" s="4"/>
      <c r="L259" s="4"/>
      <c r="M259" s="4"/>
      <c r="N259" s="4"/>
    </row>
    <row r="260" spans="1:14" x14ac:dyDescent="0.3">
      <c r="A260" s="4">
        <f t="shared" si="16"/>
        <v>2104</v>
      </c>
      <c r="G260" s="2">
        <f>CO2mid!L360</f>
        <v>757.90447083196182</v>
      </c>
      <c r="H260" s="4">
        <f t="shared" si="13"/>
        <v>5.4237564487748164</v>
      </c>
      <c r="I260" s="4">
        <f t="shared" si="15"/>
        <v>2.8114391307119848</v>
      </c>
      <c r="J260" s="4">
        <f t="shared" si="14"/>
        <v>0.77901397507739834</v>
      </c>
      <c r="K260" s="4"/>
      <c r="L260" s="4"/>
      <c r="M260" s="4"/>
      <c r="N260" s="4"/>
    </row>
    <row r="261" spans="1:14" x14ac:dyDescent="0.3">
      <c r="A261" s="4">
        <f t="shared" si="16"/>
        <v>2105</v>
      </c>
      <c r="G261" s="2">
        <f>CO2mid!L361</f>
        <v>762.90402220201986</v>
      </c>
      <c r="H261" s="4">
        <f t="shared" si="13"/>
        <v>5.4589320758290656</v>
      </c>
      <c r="I261" s="4">
        <f t="shared" si="15"/>
        <v>2.8375219635037072</v>
      </c>
      <c r="J261" s="4">
        <f t="shared" si="14"/>
        <v>0.79055814996140283</v>
      </c>
      <c r="K261" s="4"/>
      <c r="L261" s="4"/>
      <c r="M261" s="4"/>
      <c r="N261" s="4"/>
    </row>
    <row r="262" spans="1:14" x14ac:dyDescent="0.3">
      <c r="A262" s="4">
        <f t="shared" si="16"/>
        <v>2106</v>
      </c>
      <c r="G262" s="2">
        <f>CO2mid!L362</f>
        <v>767.90288785814596</v>
      </c>
      <c r="H262" s="4">
        <f t="shared" si="13"/>
        <v>5.4938731597070394</v>
      </c>
      <c r="I262" s="4">
        <f t="shared" si="15"/>
        <v>2.8635534134570015</v>
      </c>
      <c r="J262" s="4">
        <f t="shared" si="14"/>
        <v>0.80218490442232315</v>
      </c>
      <c r="K262" s="4"/>
      <c r="L262" s="4"/>
      <c r="M262" s="4"/>
      <c r="N262" s="4"/>
    </row>
    <row r="263" spans="1:14" x14ac:dyDescent="0.3">
      <c r="A263" s="4">
        <f t="shared" si="16"/>
        <v>2107</v>
      </c>
      <c r="G263" s="2">
        <f>CO2mid!L363</f>
        <v>772.90056263952624</v>
      </c>
      <c r="H263" s="4">
        <f t="shared" ref="H263:H326" si="17">H$3*LN(G263/G$3)</f>
        <v>5.5285792785667951</v>
      </c>
      <c r="I263" s="4">
        <f t="shared" si="15"/>
        <v>2.8895309184685862</v>
      </c>
      <c r="J263" s="4">
        <f t="shared" ref="J263:J326" si="18">J262+J$3*(I262-J262)</f>
        <v>0.81389347755364017</v>
      </c>
      <c r="K263" s="4"/>
      <c r="L263" s="4"/>
      <c r="M263" s="4"/>
      <c r="N263" s="4"/>
    </row>
    <row r="264" spans="1:14" x14ac:dyDescent="0.3">
      <c r="A264" s="4">
        <f t="shared" si="16"/>
        <v>2108</v>
      </c>
      <c r="G264" s="2">
        <f>CO2mid!L364</f>
        <v>777.89655117093059</v>
      </c>
      <c r="H264" s="4">
        <f t="shared" si="17"/>
        <v>5.5630501076295786</v>
      </c>
      <c r="I264" s="4">
        <f t="shared" ref="I264:I327" si="19">I263+I$3*(I$4*H264-I263)+I$5*(J263-I263)</f>
        <v>2.9154519885916588</v>
      </c>
      <c r="J264" s="4">
        <f t="shared" si="18"/>
        <v>0.82568309821803709</v>
      </c>
      <c r="K264" s="4"/>
      <c r="L264" s="4"/>
      <c r="M264" s="4"/>
      <c r="N264" s="4"/>
    </row>
    <row r="265" spans="1:14" x14ac:dyDescent="0.3">
      <c r="A265" s="4">
        <f t="shared" si="16"/>
        <v>2109</v>
      </c>
      <c r="G265" s="2">
        <f>CO2mid!L365</f>
        <v>782.89036786899055</v>
      </c>
      <c r="H265" s="4">
        <f t="shared" si="17"/>
        <v>5.5972854157006546</v>
      </c>
      <c r="I265" s="4">
        <f t="shared" si="19"/>
        <v>2.9413142055188053</v>
      </c>
      <c r="J265" s="4">
        <f t="shared" si="18"/>
        <v>0.83755298551535928</v>
      </c>
      <c r="K265" s="4"/>
      <c r="L265" s="4"/>
      <c r="M265" s="4"/>
      <c r="N265" s="4"/>
    </row>
    <row r="266" spans="1:14" x14ac:dyDescent="0.3">
      <c r="A266" s="4">
        <f t="shared" si="16"/>
        <v>2110</v>
      </c>
      <c r="G266" s="2">
        <f>CO2mid!L366</f>
        <v>787.88153694247183</v>
      </c>
      <c r="H266" s="4">
        <f t="shared" si="17"/>
        <v>5.6312850617747152</v>
      </c>
      <c r="I266" s="4">
        <f t="shared" si="19"/>
        <v>2.967115222015114</v>
      </c>
      <c r="J266" s="4">
        <f t="shared" si="18"/>
        <v>0.8495023492449788</v>
      </c>
      <c r="K266" s="4"/>
      <c r="L266" s="4"/>
      <c r="M266" s="4"/>
      <c r="N266" s="4"/>
    </row>
    <row r="267" spans="1:14" x14ac:dyDescent="0.3">
      <c r="A267" s="4">
        <f t="shared" si="16"/>
        <v>2111</v>
      </c>
      <c r="G267" s="2">
        <f>CO2mid!L367</f>
        <v>792.86959238663985</v>
      </c>
      <c r="H267" s="4">
        <f t="shared" si="17"/>
        <v>5.6650489917245794</v>
      </c>
      <c r="I267" s="4">
        <f t="shared" si="19"/>
        <v>2.9928527613048224</v>
      </c>
      <c r="J267" s="4">
        <f t="shared" si="18"/>
        <v>0.86153039036231316</v>
      </c>
      <c r="K267" s="4"/>
      <c r="L267" s="4"/>
      <c r="M267" s="4"/>
      <c r="N267" s="4"/>
    </row>
    <row r="268" spans="1:14" x14ac:dyDescent="0.3">
      <c r="A268" s="4">
        <f t="shared" si="16"/>
        <v>2112</v>
      </c>
      <c r="G268" s="2">
        <f>CO2mid!L368</f>
        <v>797.85407797182631</v>
      </c>
      <c r="H268" s="4">
        <f t="shared" si="17"/>
        <v>5.6985772350719719</v>
      </c>
      <c r="I268" s="4">
        <f t="shared" si="19"/>
        <v>3.01852461641468</v>
      </c>
      <c r="J268" s="4">
        <f t="shared" si="18"/>
        <v>0.87363630142926663</v>
      </c>
      <c r="K268" s="4"/>
      <c r="L268" s="4"/>
      <c r="M268" s="4"/>
      <c r="N268" s="4"/>
    </row>
    <row r="269" spans="1:14" x14ac:dyDescent="0.3">
      <c r="A269" s="4">
        <f t="shared" si="16"/>
        <v>2113</v>
      </c>
      <c r="G269" s="2">
        <f>CO2mid!L369</f>
        <v>802.83454722631359</v>
      </c>
      <c r="H269" s="4">
        <f t="shared" si="17"/>
        <v>5.7318699018391577</v>
      </c>
      <c r="I269" s="4">
        <f t="shared" si="19"/>
        <v>3.0441286494770932</v>
      </c>
      <c r="J269" s="4">
        <f t="shared" si="18"/>
        <v>0.88581926705838376</v>
      </c>
      <c r="K269" s="4"/>
      <c r="L269" s="4"/>
      <c r="M269" s="4"/>
      <c r="N269" s="4"/>
    </row>
    <row r="270" spans="1:14" x14ac:dyDescent="0.3">
      <c r="A270" s="4">
        <f t="shared" si="16"/>
        <v>2114</v>
      </c>
      <c r="G270" s="2">
        <f>CO2mid!L370</f>
        <v>807.81056341365775</v>
      </c>
      <c r="H270" s="4">
        <f t="shared" si="17"/>
        <v>5.764927179480134</v>
      </c>
      <c r="I270" s="4">
        <f t="shared" si="19"/>
        <v>3.0696627909959697</v>
      </c>
      <c r="J270" s="4">
        <f t="shared" si="18"/>
        <v>0.89807846435052208</v>
      </c>
      <c r="K270" s="4"/>
      <c r="L270" s="4"/>
      <c r="M270" s="4"/>
      <c r="N270" s="4"/>
    </row>
    <row r="271" spans="1:14" x14ac:dyDescent="0.3">
      <c r="A271" s="4">
        <f t="shared" si="16"/>
        <v>2115</v>
      </c>
      <c r="G271" s="2">
        <f>CO2mid!L371</f>
        <v>812.78169950457948</v>
      </c>
      <c r="H271" s="4">
        <f t="shared" si="17"/>
        <v>5.7977493298901459</v>
      </c>
      <c r="I271" s="4">
        <f t="shared" si="19"/>
        <v>3.0951250390780776</v>
      </c>
      <c r="J271" s="4">
        <f t="shared" si="18"/>
        <v>0.91041306332586824</v>
      </c>
      <c r="K271" s="4"/>
      <c r="L271" s="4"/>
      <c r="M271" s="4"/>
      <c r="N271" s="4"/>
    </row>
    <row r="272" spans="1:14" x14ac:dyDescent="0.3">
      <c r="A272" s="4">
        <f t="shared" si="16"/>
        <v>2116</v>
      </c>
      <c r="G272" s="2">
        <f>CO2mid!L372</f>
        <v>817.74753814355927</v>
      </c>
      <c r="H272" s="4">
        <f t="shared" si="17"/>
        <v>5.8303366864922612</v>
      </c>
      <c r="I272" s="4">
        <f t="shared" si="19"/>
        <v>3.120513458632594</v>
      </c>
      <c r="J272" s="4">
        <f t="shared" si="18"/>
        <v>0.92282222734814079</v>
      </c>
      <c r="K272" s="4"/>
      <c r="L272" s="4"/>
      <c r="M272" s="4"/>
      <c r="N272" s="4"/>
    </row>
    <row r="273" spans="1:14" x14ac:dyDescent="0.3">
      <c r="A273" s="4">
        <f t="shared" si="16"/>
        <v>2117</v>
      </c>
      <c r="G273" s="2">
        <f>CO2mid!L373</f>
        <v>822.70767161027447</v>
      </c>
      <c r="H273" s="4">
        <f t="shared" si="17"/>
        <v>5.8626896513997098</v>
      </c>
      <c r="I273" s="4">
        <f t="shared" si="19"/>
        <v>3.1458261805414169</v>
      </c>
      <c r="J273" s="4">
        <f t="shared" si="18"/>
        <v>0.93530511354183643</v>
      </c>
      <c r="K273" s="4"/>
      <c r="L273" s="4"/>
      <c r="M273" s="4"/>
      <c r="N273" s="4"/>
    </row>
    <row r="274" spans="1:14" x14ac:dyDescent="0.3">
      <c r="A274" s="4">
        <f t="shared" si="16"/>
        <v>2118</v>
      </c>
      <c r="G274" s="2">
        <f>CO2mid!L374</f>
        <v>827.66170177602453</v>
      </c>
      <c r="H274" s="4">
        <f t="shared" si="17"/>
        <v>5.8948086926527301</v>
      </c>
      <c r="I274" s="4">
        <f t="shared" si="19"/>
        <v>3.1710614008026936</v>
      </c>
      <c r="J274" s="4">
        <f t="shared" si="18"/>
        <v>0.94786087320239409</v>
      </c>
      <c r="K274" s="4"/>
      <c r="L274" s="4"/>
      <c r="M274" s="4"/>
      <c r="N274" s="4"/>
    </row>
    <row r="275" spans="1:14" x14ac:dyDescent="0.3">
      <c r="A275" s="4">
        <f t="shared" si="16"/>
        <v>2119</v>
      </c>
      <c r="G275" s="2">
        <f>CO2mid!L375</f>
        <v>832.60924005529159</v>
      </c>
      <c r="H275" s="4">
        <f t="shared" si="17"/>
        <v>5.9266943415286368</v>
      </c>
      <c r="I275" s="4">
        <f t="shared" si="19"/>
        <v>3.1962173796499127</v>
      </c>
      <c r="J275" s="4">
        <f t="shared" si="18"/>
        <v>0.96048865219916379</v>
      </c>
      <c r="K275" s="4"/>
      <c r="L275" s="4"/>
      <c r="M275" s="4"/>
      <c r="N275" s="4"/>
    </row>
    <row r="276" spans="1:14" x14ac:dyDescent="0.3">
      <c r="A276" s="4">
        <f t="shared" si="16"/>
        <v>2120</v>
      </c>
      <c r="G276" s="2">
        <f>CO2mid!L376</f>
        <v>837.54990735259116</v>
      </c>
      <c r="H276" s="4">
        <f t="shared" si="17"/>
        <v>5.9583471899238347</v>
      </c>
      <c r="I276" s="4">
        <f t="shared" si="19"/>
        <v>3.2212924406488064</v>
      </c>
      <c r="J276" s="4">
        <f t="shared" si="18"/>
        <v>0.97318759137108402</v>
      </c>
      <c r="K276" s="4"/>
      <c r="L276" s="4"/>
      <c r="M276" s="4"/>
      <c r="N276" s="4"/>
    </row>
    <row r="277" spans="1:14" x14ac:dyDescent="0.3">
      <c r="A277" s="4">
        <f t="shared" si="16"/>
        <v>2121</v>
      </c>
      <c r="G277" s="2">
        <f>CO2mid!L377</f>
        <v>842.48333400476452</v>
      </c>
      <c r="H277" s="4">
        <f t="shared" si="17"/>
        <v>5.9897678878064919</v>
      </c>
      <c r="I277" s="4">
        <f t="shared" si="19"/>
        <v>3.2462849697741993</v>
      </c>
      <c r="J277" s="4">
        <f t="shared" si="18"/>
        <v>0.98595682691498143</v>
      </c>
      <c r="K277" s="4"/>
      <c r="L277" s="4"/>
      <c r="M277" s="4"/>
      <c r="N277" s="4"/>
    </row>
    <row r="278" spans="1:14" x14ac:dyDescent="0.3">
      <c r="A278" s="4">
        <f t="shared" si="16"/>
        <v>2122</v>
      </c>
      <c r="G278" s="2">
        <f>CO2mid!L378</f>
        <v>847.40915971887387</v>
      </c>
      <c r="H278" s="4">
        <f t="shared" si="17"/>
        <v>6.0209571407385942</v>
      </c>
      <c r="I278" s="4">
        <f t="shared" si="19"/>
        <v>3.271193414468851</v>
      </c>
      <c r="J278" s="4">
        <f t="shared" si="18"/>
        <v>0.99879549076642182</v>
      </c>
      <c r="K278" s="4"/>
      <c r="L278" s="4"/>
      <c r="M278" s="4"/>
      <c r="N278" s="4"/>
    </row>
    <row r="279" spans="1:14" x14ac:dyDescent="0.3">
      <c r="A279" s="4">
        <f t="shared" si="16"/>
        <v>2123</v>
      </c>
      <c r="G279" s="2">
        <f>CO2mid!L379</f>
        <v>852.32703350585916</v>
      </c>
      <c r="H279" s="4">
        <f t="shared" si="17"/>
        <v>6.0519157074661374</v>
      </c>
      <c r="I279" s="4">
        <f t="shared" si="19"/>
        <v>3.2960162826862396</v>
      </c>
      <c r="J279" s="4">
        <f t="shared" si="18"/>
        <v>1.0117027109730516</v>
      </c>
      <c r="K279" s="4"/>
      <c r="L279" s="4"/>
      <c r="M279" s="4"/>
      <c r="N279" s="4"/>
    </row>
    <row r="280" spans="1:14" x14ac:dyDescent="0.3">
      <c r="A280" s="4">
        <f t="shared" si="16"/>
        <v>2124</v>
      </c>
      <c r="G280" s="2">
        <f>CO2mid!L380</f>
        <v>857.23661361011807</v>
      </c>
      <c r="H280" s="4">
        <f t="shared" si="17"/>
        <v>6.082644397576118</v>
      </c>
      <c r="I280" s="4">
        <f t="shared" si="19"/>
        <v>3.3207521419191504</v>
      </c>
      <c r="J280" s="4">
        <f t="shared" si="18"/>
        <v>1.0246776120603827</v>
      </c>
      <c r="K280" s="4"/>
      <c r="L280" s="4"/>
      <c r="M280" s="4"/>
      <c r="N280" s="4"/>
    </row>
    <row r="281" spans="1:14" x14ac:dyDescent="0.3">
      <c r="A281" s="4">
        <f t="shared" si="16"/>
        <v>2125</v>
      </c>
      <c r="G281" s="2">
        <f>CO2mid!L381</f>
        <v>862.13756743517104</v>
      </c>
      <c r="H281" s="4">
        <f t="shared" si="17"/>
        <v>6.1131440692191292</v>
      </c>
      <c r="I281" s="4">
        <f t="shared" si="19"/>
        <v>3.3453996182158292</v>
      </c>
      <c r="J281" s="4">
        <f t="shared" si="18"/>
        <v>1.0377193153899804</v>
      </c>
      <c r="K281" s="4"/>
      <c r="L281" s="4"/>
      <c r="M281" s="4"/>
      <c r="N281" s="4"/>
    </row>
    <row r="282" spans="1:14" x14ac:dyDescent="0.3">
      <c r="A282" s="4">
        <f t="shared" si="16"/>
        <v>2126</v>
      </c>
      <c r="G282" s="2">
        <f>CO2mid!L382</f>
        <v>867.02957146557821</v>
      </c>
      <c r="H282" s="4">
        <f t="shared" si="17"/>
        <v>6.1434156268962505</v>
      </c>
      <c r="I282" s="4">
        <f t="shared" si="19"/>
        <v>3.3699573951853972</v>
      </c>
      <c r="J282" s="4">
        <f t="shared" si="18"/>
        <v>1.0508269395100311</v>
      </c>
      <c r="K282" s="4"/>
      <c r="L282" s="4"/>
      <c r="M282" s="4"/>
      <c r="N282" s="4"/>
    </row>
    <row r="283" spans="1:14" x14ac:dyDescent="0.3">
      <c r="A283" s="4">
        <f t="shared" si="16"/>
        <v>2127</v>
      </c>
      <c r="G283" s="2">
        <f>CO2mid!L383</f>
        <v>871.91231118526855</v>
      </c>
      <c r="H283" s="4">
        <f t="shared" si="17"/>
        <v>6.1734600193089904</v>
      </c>
      <c r="I283" s="4">
        <f t="shared" si="19"/>
        <v>3.3944242129941258</v>
      </c>
      <c r="J283" s="4">
        <f t="shared" si="18"/>
        <v>1.0639996004982673</v>
      </c>
      <c r="K283" s="4"/>
      <c r="L283" s="4"/>
      <c r="M283" s="4"/>
      <c r="N283" s="4"/>
    </row>
    <row r="284" spans="1:14" x14ac:dyDescent="0.3">
      <c r="A284" s="4">
        <f t="shared" si="16"/>
        <v>2128</v>
      </c>
      <c r="G284" s="2">
        <f>CO2mid!L384</f>
        <v>876.78548099244904</v>
      </c>
      <c r="H284" s="4">
        <f t="shared" si="17"/>
        <v>6.2032782372710367</v>
      </c>
      <c r="I284" s="4">
        <f t="shared" si="19"/>
        <v>3.4187988673540977</v>
      </c>
      <c r="J284" s="4">
        <f t="shared" si="18"/>
        <v>1.0772364122972438</v>
      </c>
      <c r="K284" s="4"/>
      <c r="L284" s="4"/>
      <c r="M284" s="4"/>
      <c r="N284" s="4"/>
    </row>
    <row r="285" spans="1:14" x14ac:dyDescent="0.3">
      <c r="A285" s="4">
        <f t="shared" si="16"/>
        <v>2129</v>
      </c>
      <c r="G285" s="2">
        <f>CO2mid!L385</f>
        <v>881.64878411125449</v>
      </c>
      <c r="H285" s="4">
        <f t="shared" si="17"/>
        <v>6.2328713116805545</v>
      </c>
      <c r="I285" s="4">
        <f t="shared" si="19"/>
        <v>3.4430802085056995</v>
      </c>
      <c r="J285" s="4">
        <f t="shared" si="18"/>
        <v>1.0905364870419667</v>
      </c>
      <c r="K285" s="4"/>
      <c r="L285" s="4"/>
      <c r="M285" s="4"/>
      <c r="N285" s="4"/>
    </row>
    <row r="286" spans="1:14" x14ac:dyDescent="0.3">
      <c r="A286" s="4">
        <f t="shared" si="16"/>
        <v>2130</v>
      </c>
      <c r="G286" s="2">
        <f>CO2mid!L386</f>
        <v>886.50193250030497</v>
      </c>
      <c r="H286" s="4">
        <f t="shared" si="17"/>
        <v>6.2622403115518281</v>
      </c>
      <c r="I286" s="4">
        <f t="shared" si="19"/>
        <v>3.4672671401953274</v>
      </c>
      <c r="J286" s="4">
        <f t="shared" si="18"/>
        <v>1.1038989353798807</v>
      </c>
      <c r="K286" s="4"/>
      <c r="L286" s="4"/>
      <c r="M286" s="4"/>
      <c r="N286" s="4"/>
    </row>
    <row r="287" spans="1:14" x14ac:dyDescent="0.3">
      <c r="A287" s="4">
        <f t="shared" si="16"/>
        <v>2131</v>
      </c>
      <c r="G287" s="2">
        <f>CO2mid!L387</f>
        <v>891.34464675832987</v>
      </c>
      <c r="H287" s="4">
        <f t="shared" si="17"/>
        <v>6.2913863421049836</v>
      </c>
      <c r="I287" s="4">
        <f t="shared" si="19"/>
        <v>3.4913586186496088</v>
      </c>
      <c r="J287" s="4">
        <f t="shared" si="18"/>
        <v>1.1173228667832324</v>
      </c>
      <c r="K287" s="4"/>
      <c r="L287" s="4"/>
      <c r="M287" s="4"/>
      <c r="N287" s="4"/>
    </row>
    <row r="288" spans="1:14" x14ac:dyDescent="0.3">
      <c r="A288" s="4">
        <f t="shared" si="16"/>
        <v>2132</v>
      </c>
      <c r="G288" s="2">
        <f>CO2mid!L388</f>
        <v>896.17665602702436</v>
      </c>
      <c r="H288" s="4">
        <f t="shared" si="17"/>
        <v>6.3203105429126172</v>
      </c>
      <c r="I288" s="4">
        <f t="shared" si="19"/>
        <v>3.5153536515473713</v>
      </c>
      <c r="J288" s="4">
        <f t="shared" si="18"/>
        <v>1.1308073898538336</v>
      </c>
      <c r="K288" s="4"/>
      <c r="L288" s="4"/>
      <c r="M288" s="4"/>
      <c r="N288" s="4"/>
    </row>
    <row r="289" spans="1:14" x14ac:dyDescent="0.3">
      <c r="A289" s="4">
        <f t="shared" si="16"/>
        <v>2133</v>
      </c>
      <c r="G289" s="2">
        <f>CO2mid!L389</f>
        <v>900.99769789129357</v>
      </c>
      <c r="H289" s="4">
        <f t="shared" si="17"/>
        <v>6.3490140861020876</v>
      </c>
      <c r="I289" s="4">
        <f t="shared" si="19"/>
        <v>3.539251296990539</v>
      </c>
      <c r="J289" s="4">
        <f t="shared" si="18"/>
        <v>1.1443516126202529</v>
      </c>
      <c r="K289" s="4"/>
      <c r="L289" s="4"/>
      <c r="M289" s="4"/>
      <c r="N289" s="4"/>
    </row>
    <row r="290" spans="1:14" x14ac:dyDescent="0.3">
      <c r="A290" s="4">
        <f t="shared" si="16"/>
        <v>2134</v>
      </c>
      <c r="G290" s="2">
        <f>CO2mid!L390</f>
        <v>905.80751827704569</v>
      </c>
      <c r="H290" s="4">
        <f t="shared" si="17"/>
        <v>6.3774981746123078</v>
      </c>
      <c r="I290" s="4">
        <f t="shared" si="19"/>
        <v>3.5630506624750584</v>
      </c>
      <c r="J290" s="4">
        <f t="shared" si="18"/>
        <v>1.1579546428274761</v>
      </c>
      <c r="K290" s="4"/>
      <c r="L290" s="4"/>
      <c r="M290" s="4"/>
      <c r="N290" s="4"/>
    </row>
    <row r="291" spans="1:14" x14ac:dyDescent="0.3">
      <c r="A291" s="4">
        <f t="shared" si="16"/>
        <v>2135</v>
      </c>
      <c r="G291" s="2">
        <f>CO2mid!L391</f>
        <v>910.60587134669061</v>
      </c>
      <c r="H291" s="4">
        <f t="shared" si="17"/>
        <v>6.405764040503839</v>
      </c>
      <c r="I291" s="4">
        <f t="shared" si="19"/>
        <v>3.5867509038629017</v>
      </c>
      <c r="J291" s="4">
        <f t="shared" si="18"/>
        <v>1.1716155882190744</v>
      </c>
      <c r="K291" s="4"/>
      <c r="L291" s="4"/>
      <c r="M291" s="4"/>
      <c r="N291" s="4"/>
    </row>
    <row r="292" spans="1:14" x14ac:dyDescent="0.3">
      <c r="A292" s="4">
        <f t="shared" si="16"/>
        <v>2136</v>
      </c>
      <c r="G292" s="2">
        <f>CO2mid!L392</f>
        <v>915.39251939249607</v>
      </c>
      <c r="H292" s="4">
        <f t="shared" si="17"/>
        <v>6.4338129433211044</v>
      </c>
      <c r="I292" s="4">
        <f t="shared" si="19"/>
        <v>3.6103512243561391</v>
      </c>
      <c r="J292" s="4">
        <f t="shared" si="18"/>
        <v>1.1853335568119314</v>
      </c>
      <c r="K292" s="4"/>
      <c r="L292" s="4"/>
      <c r="M292" s="4"/>
      <c r="N292" s="4"/>
    </row>
    <row r="293" spans="1:14" x14ac:dyDescent="0.3">
      <c r="A293" s="4">
        <f t="shared" si="16"/>
        <v>2137</v>
      </c>
      <c r="G293" s="2">
        <f>CO2mid!L393</f>
        <v>920.16723272795616</v>
      </c>
      <c r="H293" s="4">
        <f t="shared" si="17"/>
        <v>6.4616461685056032</v>
      </c>
      <c r="I293" s="4">
        <f t="shared" si="19"/>
        <v>3.6338508734740098</v>
      </c>
      <c r="J293" s="4">
        <f t="shared" si="18"/>
        <v>1.1991076571635826</v>
      </c>
      <c r="K293" s="4"/>
      <c r="L293" s="4"/>
      <c r="M293" s="4"/>
      <c r="N293" s="4"/>
    </row>
    <row r="294" spans="1:14" x14ac:dyDescent="0.3">
      <c r="A294" s="4">
        <f t="shared" si="16"/>
        <v>2138</v>
      </c>
      <c r="G294" s="2">
        <f>CO2mid!L394</f>
        <v>924.92978957732043</v>
      </c>
      <c r="H294" s="4">
        <f t="shared" si="17"/>
        <v>6.4892650258589422</v>
      </c>
      <c r="I294" s="4">
        <f t="shared" si="19"/>
        <v>3.6572491460338714</v>
      </c>
      <c r="J294" s="4">
        <f t="shared" si="18"/>
        <v>1.2129369986322258</v>
      </c>
      <c r="K294" s="4"/>
      <c r="L294" s="4"/>
      <c r="M294" s="4"/>
      <c r="N294" s="4"/>
    </row>
    <row r="295" spans="1:14" x14ac:dyDescent="0.3">
      <c r="A295" s="4">
        <f t="shared" si="16"/>
        <v>2139</v>
      </c>
      <c r="G295" s="2">
        <f>CO2mid!L395</f>
        <v>929.67997596342843</v>
      </c>
      <c r="H295" s="4">
        <f t="shared" si="17"/>
        <v>6.5166708480545532</v>
      </c>
      <c r="I295" s="4">
        <f t="shared" si="19"/>
        <v>3.6805453811368545</v>
      </c>
      <c r="J295" s="4">
        <f t="shared" si="18"/>
        <v>1.2268206916294671</v>
      </c>
      <c r="K295" s="4"/>
      <c r="L295" s="4"/>
      <c r="M295" s="4"/>
      <c r="N295" s="4"/>
    </row>
    <row r="296" spans="1:14" x14ac:dyDescent="0.3">
      <c r="A296" s="4">
        <f t="shared" si="16"/>
        <v>2140</v>
      </c>
      <c r="G296" s="2">
        <f>CO2mid!L396</f>
        <v>934.41758559399807</v>
      </c>
      <c r="H296" s="4">
        <f t="shared" si="17"/>
        <v>6.5438649891970213</v>
      </c>
      <c r="I296" s="4">
        <f t="shared" si="19"/>
        <v>3.7037389611589995</v>
      </c>
      <c r="J296" s="4">
        <f t="shared" si="18"/>
        <v>1.240757847865869</v>
      </c>
      <c r="K296" s="4"/>
      <c r="L296" s="4"/>
      <c r="M296" s="4"/>
      <c r="N296" s="4"/>
    </row>
    <row r="297" spans="1:14" x14ac:dyDescent="0.3">
      <c r="A297" s="4">
        <f t="shared" si="16"/>
        <v>2141</v>
      </c>
      <c r="G297" s="2">
        <f>CO2mid!L397</f>
        <v>939.14241974650508</v>
      </c>
      <c r="H297" s="4">
        <f t="shared" si="17"/>
        <v>6.5708488234278581</v>
      </c>
      <c r="I297" s="4">
        <f t="shared" si="19"/>
        <v>3.7268293107486028</v>
      </c>
      <c r="J297" s="4">
        <f t="shared" si="18"/>
        <v>1.254747580589374</v>
      </c>
      <c r="K297" s="4"/>
      <c r="L297" s="4"/>
      <c r="M297" s="4"/>
      <c r="N297" s="4"/>
    </row>
    <row r="298" spans="1:14" x14ac:dyDescent="0.3">
      <c r="A298" s="4">
        <f t="shared" ref="A298:A361" si="20">1+A297</f>
        <v>2142</v>
      </c>
      <c r="G298" s="2">
        <f>CO2mid!L398</f>
        <v>943.85428715179296</v>
      </c>
      <c r="H298" s="4">
        <f t="shared" si="17"/>
        <v>6.5976237435766851</v>
      </c>
      <c r="I298" s="4">
        <f t="shared" si="19"/>
        <v>3.7498158958304559</v>
      </c>
      <c r="J298" s="4">
        <f t="shared" si="18"/>
        <v>1.2687890048166783</v>
      </c>
      <c r="K298" s="4"/>
      <c r="L298" s="4"/>
      <c r="M298" s="4"/>
      <c r="N298" s="4"/>
    </row>
    <row r="299" spans="1:14" x14ac:dyDescent="0.3">
      <c r="A299" s="4">
        <f t="shared" si="20"/>
        <v>2143</v>
      </c>
      <c r="G299" s="2">
        <f>CO2mid!L399</f>
        <v>948.55300387654881</v>
      </c>
      <c r="H299" s="4">
        <f t="shared" si="17"/>
        <v>6.6241911598567098</v>
      </c>
      <c r="I299" s="4">
        <f t="shared" si="19"/>
        <v>3.7726982226176156</v>
      </c>
      <c r="J299" s="4">
        <f t="shared" si="18"/>
        <v>1.2828812375576366</v>
      </c>
      <c r="K299" s="4"/>
      <c r="L299" s="4"/>
      <c r="M299" s="4"/>
      <c r="N299" s="4"/>
    </row>
    <row r="300" spans="1:14" x14ac:dyDescent="0.3">
      <c r="A300" s="4">
        <f t="shared" si="20"/>
        <v>2144</v>
      </c>
      <c r="G300" s="2">
        <f>CO2mid!L400</f>
        <v>953.23839320477612</v>
      </c>
      <c r="H300" s="4">
        <f t="shared" si="17"/>
        <v>6.6505524986034654</v>
      </c>
      <c r="I300" s="4">
        <f t="shared" si="19"/>
        <v>3.7954758366313017</v>
      </c>
      <c r="J300" s="4">
        <f t="shared" si="18"/>
        <v>1.2970233980327772</v>
      </c>
      <c r="K300" s="4"/>
      <c r="L300" s="4"/>
      <c r="M300" s="4"/>
      <c r="N300" s="4"/>
    </row>
    <row r="301" spans="1:14" x14ac:dyDescent="0.3">
      <c r="A301" s="4">
        <f t="shared" si="20"/>
        <v>2145</v>
      </c>
      <c r="G301" s="2">
        <f>CO2mid!L401</f>
        <v>957.91028551839122</v>
      </c>
      <c r="H301" s="4">
        <f t="shared" si="17"/>
        <v>6.6767092010557487</v>
      </c>
      <c r="I301" s="4">
        <f t="shared" si="19"/>
        <v>3.8181483217294758</v>
      </c>
      <c r="J301" s="4">
        <f t="shared" si="18"/>
        <v>1.3112146078840168</v>
      </c>
      <c r="K301" s="4"/>
      <c r="L301" s="4"/>
      <c r="M301" s="4"/>
      <c r="N301" s="4"/>
    </row>
    <row r="302" spans="1:14" x14ac:dyDescent="0.3">
      <c r="A302" s="4">
        <f t="shared" si="20"/>
        <v>2146</v>
      </c>
      <c r="G302" s="2">
        <f>CO2mid!L402</f>
        <v>962.56851817707275</v>
      </c>
      <c r="H302" s="4">
        <f t="shared" si="17"/>
        <v>6.7026627221777382</v>
      </c>
      <c r="I302" s="4">
        <f t="shared" si="19"/>
        <v>3.8407152991446201</v>
      </c>
      <c r="J302" s="4">
        <f t="shared" si="18"/>
        <v>1.3254539913786589</v>
      </c>
      <c r="K302" s="4"/>
      <c r="L302" s="4"/>
      <c r="M302" s="4"/>
      <c r="N302" s="4"/>
    </row>
    <row r="303" spans="1:14" x14ac:dyDescent="0.3">
      <c r="A303" s="4">
        <f t="shared" si="20"/>
        <v>2147</v>
      </c>
      <c r="G303" s="2">
        <f>CO2mid!L403</f>
        <v>967.21293539747785</v>
      </c>
      <c r="H303" s="4">
        <f t="shared" si="17"/>
        <v>6.7284145295212605</v>
      </c>
      <c r="I303" s="4">
        <f t="shared" si="19"/>
        <v>3.8631764265311923</v>
      </c>
      <c r="J303" s="4">
        <f t="shared" si="18"/>
        <v>1.3397406756067696</v>
      </c>
      <c r="K303" s="4"/>
      <c r="L303" s="4"/>
      <c r="M303" s="4"/>
      <c r="N303" s="4"/>
    </row>
    <row r="304" spans="1:14" x14ac:dyDescent="0.3">
      <c r="A304" s="4">
        <f t="shared" si="20"/>
        <v>2148</v>
      </c>
      <c r="G304" s="2">
        <f>CO2mid!L404</f>
        <v>971.84338813195211</v>
      </c>
      <c r="H304" s="4">
        <f t="shared" si="17"/>
        <v>6.7539661021272455</v>
      </c>
      <c r="I304" s="4">
        <f t="shared" si="19"/>
        <v>3.8855313970232004</v>
      </c>
      <c r="J304" s="4">
        <f t="shared" si="18"/>
        <v>1.3540737906720204</v>
      </c>
      <c r="K304" s="4"/>
      <c r="L304" s="4"/>
      <c r="M304" s="4"/>
      <c r="N304" s="4"/>
    </row>
    <row r="305" spans="1:14" x14ac:dyDescent="0.3">
      <c r="A305" s="4">
        <f t="shared" si="20"/>
        <v>2149</v>
      </c>
      <c r="G305" s="2">
        <f>CO2mid!L405</f>
        <v>976.45973394683881</v>
      </c>
      <c r="H305" s="4">
        <f t="shared" si="17"/>
        <v>6.7793189294653269</v>
      </c>
      <c r="I305" s="4">
        <f t="shared" si="19"/>
        <v>3.9077799383023071</v>
      </c>
      <c r="J305" s="4">
        <f t="shared" si="18"/>
        <v>1.3684524698760951</v>
      </c>
      <c r="K305" s="4"/>
      <c r="L305" s="4"/>
      <c r="M305" s="4"/>
      <c r="N305" s="4"/>
    </row>
    <row r="306" spans="1:14" x14ac:dyDescent="0.3">
      <c r="A306" s="4">
        <f t="shared" si="20"/>
        <v>2150</v>
      </c>
      <c r="G306" s="2">
        <f>CO2mid!L406</f>
        <v>981.06183690050455</v>
      </c>
      <c r="H306" s="4">
        <f t="shared" si="17"/>
        <v>6.8044745104106843</v>
      </c>
      <c r="I306" s="4">
        <f t="shared" si="19"/>
        <v>3.9299218116768406</v>
      </c>
      <c r="J306" s="4">
        <f t="shared" si="18"/>
        <v>1.3828758498967559</v>
      </c>
      <c r="K306" s="4"/>
      <c r="L306" s="4"/>
      <c r="M306" s="4"/>
      <c r="N306" s="4"/>
    </row>
    <row r="307" spans="1:14" x14ac:dyDescent="0.3">
      <c r="A307" s="4">
        <f t="shared" si="20"/>
        <v>2151</v>
      </c>
      <c r="G307" s="2">
        <f>CO2mid!L407</f>
        <v>985.64956742118432</v>
      </c>
      <c r="H307" s="4">
        <f t="shared" si="17"/>
        <v>6.8294343522571301</v>
      </c>
      <c r="I307" s="4">
        <f t="shared" si="19"/>
        <v>3.9519568111720509</v>
      </c>
      <c r="J307" s="4">
        <f t="shared" si="18"/>
        <v>1.3973430709596668</v>
      </c>
      <c r="K307" s="4"/>
      <c r="L307" s="4"/>
      <c r="M307" s="4"/>
      <c r="N307" s="4"/>
    </row>
    <row r="308" spans="1:14" x14ac:dyDescent="0.3">
      <c r="A308" s="4">
        <f t="shared" si="20"/>
        <v>2152</v>
      </c>
      <c r="G308" s="2">
        <f>CO2mid!L408</f>
        <v>990.22280218475066</v>
      </c>
      <c r="H308" s="4">
        <f t="shared" si="17"/>
        <v>6.854199969765534</v>
      </c>
      <c r="I308" s="4">
        <f t="shared" si="19"/>
        <v>3.9738847626319349</v>
      </c>
      <c r="J308" s="4">
        <f t="shared" si="18"/>
        <v>1.4118532770040733</v>
      </c>
      <c r="K308" s="4"/>
      <c r="L308" s="4"/>
      <c r="M308" s="4"/>
      <c r="N308" s="4"/>
    </row>
    <row r="309" spans="1:14" x14ac:dyDescent="0.3">
      <c r="A309" s="4">
        <f t="shared" si="20"/>
        <v>2153</v>
      </c>
      <c r="G309" s="2">
        <f>CO2mid!L409</f>
        <v>994.78142399250714</v>
      </c>
      <c r="H309" s="4">
        <f t="shared" si="17"/>
        <v>6.8787728842466427</v>
      </c>
      <c r="I309" s="4">
        <f t="shared" si="19"/>
        <v>3.9957055228329073</v>
      </c>
      <c r="J309" s="4">
        <f t="shared" si="18"/>
        <v>1.4264056158424394</v>
      </c>
      <c r="K309" s="4"/>
      <c r="L309" s="4"/>
      <c r="M309" s="4"/>
      <c r="N309" s="4"/>
    </row>
    <row r="310" spans="1:14" x14ac:dyDescent="0.3">
      <c r="A310" s="4">
        <f t="shared" si="20"/>
        <v>2154</v>
      </c>
      <c r="G310" s="2">
        <f>CO2mid!L410</f>
        <v>999.3253216491014</v>
      </c>
      <c r="H310" s="4">
        <f t="shared" si="17"/>
        <v>6.9031546226774196</v>
      </c>
      <c r="I310" s="4">
        <f t="shared" si="19"/>
        <v>4.017418978609582</v>
      </c>
      <c r="J310" s="4">
        <f t="shared" si="18"/>
        <v>1.4409992393141453</v>
      </c>
      <c r="K310" s="4"/>
      <c r="L310" s="4"/>
      <c r="M310" s="4"/>
      <c r="N310" s="4"/>
    </row>
    <row r="311" spans="1:14" x14ac:dyDescent="0.3">
      <c r="A311" s="4">
        <f t="shared" si="20"/>
        <v>2155</v>
      </c>
      <c r="G311" s="2">
        <f>CO2mid!L411</f>
        <v>1003.8543898406506</v>
      </c>
      <c r="H311" s="4">
        <f t="shared" si="17"/>
        <v>6.9273467168499998</v>
      </c>
      <c r="I311" s="4">
        <f t="shared" si="19"/>
        <v>4.0390250459928954</v>
      </c>
      <c r="J311" s="4">
        <f t="shared" si="18"/>
        <v>1.4556333034333433</v>
      </c>
      <c r="K311" s="4"/>
      <c r="L311" s="4"/>
      <c r="M311" s="4"/>
      <c r="N311" s="4"/>
    </row>
    <row r="312" spans="1:14" x14ac:dyDescent="0.3">
      <c r="A312" s="4">
        <f t="shared" si="20"/>
        <v>2156</v>
      </c>
      <c r="G312" s="2">
        <f>CO2mid!L412</f>
        <v>1008.3685290131674</v>
      </c>
      <c r="H312" s="4">
        <f t="shared" si="17"/>
        <v>6.9513507025523875</v>
      </c>
      <c r="I312" s="4">
        <f t="shared" si="19"/>
        <v>4.0605236693607747</v>
      </c>
      <c r="J312" s="4">
        <f t="shared" si="18"/>
        <v>1.4703069685310814</v>
      </c>
      <c r="K312" s="4"/>
      <c r="L312" s="4"/>
      <c r="M312" s="4"/>
      <c r="N312" s="4"/>
    </row>
    <row r="313" spans="1:14" x14ac:dyDescent="0.3">
      <c r="A313" s="4">
        <f t="shared" si="20"/>
        <v>2157</v>
      </c>
      <c r="G313" s="2">
        <f>CO2mid!L413</f>
        <v>1012.8676452513732</v>
      </c>
      <c r="H313" s="4">
        <f t="shared" si="17"/>
        <v>6.975168118780064</v>
      </c>
      <c r="I313" s="4">
        <f t="shared" si="19"/>
        <v>4.0819148206015399</v>
      </c>
      <c r="J313" s="4">
        <f t="shared" si="18"/>
        <v>1.4850193993917942</v>
      </c>
      <c r="K313" s="4"/>
      <c r="L313" s="4"/>
      <c r="M313" s="4"/>
      <c r="N313" s="4"/>
    </row>
    <row r="314" spans="1:14" x14ac:dyDescent="0.3">
      <c r="A314" s="4">
        <f t="shared" si="20"/>
        <v>2158</v>
      </c>
      <c r="G314" s="2">
        <f>CO2mid!L414</f>
        <v>1017.3516501579787</v>
      </c>
      <c r="H314" s="4">
        <f t="shared" si="17"/>
        <v>6.9988005069776404</v>
      </c>
      <c r="I314" s="4">
        <f t="shared" si="19"/>
        <v>4.1031984982902001</v>
      </c>
      <c r="J314" s="4">
        <f t="shared" si="18"/>
        <v>1.4997697653842654</v>
      </c>
      <c r="K314" s="4"/>
      <c r="L314" s="4"/>
      <c r="M314" s="4"/>
      <c r="N314" s="4"/>
    </row>
    <row r="315" spans="1:14" x14ac:dyDescent="0.3">
      <c r="A315" s="4">
        <f t="shared" si="20"/>
        <v>2159</v>
      </c>
      <c r="G315" s="2">
        <f>CO2mid!L415</f>
        <v>1021.8204607335108</v>
      </c>
      <c r="H315" s="4">
        <f t="shared" si="17"/>
        <v>7.0222494103097555</v>
      </c>
      <c r="I315" s="4">
        <f t="shared" si="19"/>
        <v>4.1243747268777797</v>
      </c>
      <c r="J315" s="4">
        <f t="shared" si="18"/>
        <v>1.5145572405871712</v>
      </c>
      <c r="K315" s="4"/>
      <c r="L315" s="4"/>
      <c r="M315" s="4"/>
      <c r="N315" s="4"/>
    </row>
    <row r="316" spans="1:14" x14ac:dyDescent="0.3">
      <c r="A316" s="4">
        <f t="shared" si="20"/>
        <v>2160</v>
      </c>
      <c r="G316" s="2">
        <f>CO2mid!L416</f>
        <v>1026.2739992567608</v>
      </c>
      <c r="H316" s="4">
        <f t="shared" si="17"/>
        <v>7.0455163729604093</v>
      </c>
      <c r="I316" s="4">
        <f t="shared" si="19"/>
        <v>4.1454435558937979</v>
      </c>
      <c r="J316" s="4">
        <f t="shared" si="18"/>
        <v>1.5293810039093019</v>
      </c>
      <c r="K316" s="4"/>
      <c r="L316" s="4"/>
      <c r="M316" s="4"/>
      <c r="N316" s="4"/>
    </row>
    <row r="317" spans="1:14" x14ac:dyDescent="0.3">
      <c r="A317" s="4">
        <f t="shared" si="20"/>
        <v>2161</v>
      </c>
      <c r="G317" s="2">
        <f>CO2mid!L417</f>
        <v>1030.712193165924</v>
      </c>
      <c r="H317" s="4">
        <f t="shared" si="17"/>
        <v>7.0686029394599261</v>
      </c>
      <c r="I317" s="4">
        <f t="shared" si="19"/>
        <v>4.1664050591619981</v>
      </c>
      <c r="J317" s="4">
        <f t="shared" si="18"/>
        <v>1.5442402392045738</v>
      </c>
      <c r="K317" s="4"/>
      <c r="L317" s="4"/>
      <c r="M317" s="4"/>
      <c r="N317" s="4"/>
    </row>
    <row r="318" spans="1:14" x14ac:dyDescent="0.3">
      <c r="A318" s="4">
        <f t="shared" si="20"/>
        <v>2162</v>
      </c>
      <c r="G318" s="2">
        <f>CO2mid!L418</f>
        <v>1035.1349749405003</v>
      </c>
      <c r="H318" s="4">
        <f t="shared" si="17"/>
        <v>7.0915106540388013</v>
      </c>
      <c r="I318" s="4">
        <f t="shared" si="19"/>
        <v>4.1872593340294104</v>
      </c>
      <c r="J318" s="4">
        <f t="shared" si="18"/>
        <v>1.5591341353819319</v>
      </c>
      <c r="K318" s="4"/>
      <c r="L318" s="4"/>
      <c r="M318" s="4"/>
      <c r="N318" s="4"/>
    </row>
    <row r="319" spans="1:14" x14ac:dyDescent="0.3">
      <c r="A319" s="4">
        <f t="shared" si="20"/>
        <v>2163</v>
      </c>
      <c r="G319" s="2">
        <f>CO2mid!L419</f>
        <v>1039.5422819840182</v>
      </c>
      <c r="H319" s="4">
        <f t="shared" si="17"/>
        <v>7.1142410600076484</v>
      </c>
      <c r="I319" s="4">
        <f t="shared" si="19"/>
        <v>4.2080065006088105</v>
      </c>
      <c r="J319" s="4">
        <f t="shared" si="18"/>
        <v>1.5740618865102496</v>
      </c>
      <c r="K319" s="4"/>
      <c r="L319" s="4"/>
      <c r="M319" s="4"/>
      <c r="N319" s="4"/>
    </row>
    <row r="320" spans="1:14" x14ac:dyDescent="0.3">
      <c r="A320" s="4">
        <f t="shared" si="20"/>
        <v>2164</v>
      </c>
      <c r="G320" s="2">
        <f>CO2mid!L420</f>
        <v>1043.9340565076454</v>
      </c>
      <c r="H320" s="4">
        <f t="shared" si="17"/>
        <v>7.136795699162521</v>
      </c>
      <c r="I320" s="4">
        <f t="shared" si="19"/>
        <v>4.2286467010346165</v>
      </c>
      <c r="J320" s="4">
        <f t="shared" si="18"/>
        <v>1.5890226919183295</v>
      </c>
      <c r="K320" s="4"/>
      <c r="L320" s="4"/>
      <c r="M320" s="4"/>
      <c r="N320" s="4"/>
    </row>
    <row r="321" spans="1:14" x14ac:dyDescent="0.3">
      <c r="A321" s="4">
        <f t="shared" si="20"/>
        <v>2165</v>
      </c>
      <c r="G321" s="2">
        <f>CO2mid!L421</f>
        <v>1048.3102454147438</v>
      </c>
      <c r="H321" s="4">
        <f t="shared" si="17"/>
        <v>7.1591761112148822</v>
      </c>
      <c r="I321" s="4">
        <f t="shared" si="19"/>
        <v>4.2491800987322605</v>
      </c>
      <c r="J321" s="4">
        <f t="shared" si="18"/>
        <v>1.6040157562901101</v>
      </c>
      <c r="K321" s="4"/>
      <c r="L321" s="4"/>
      <c r="M321" s="4"/>
      <c r="N321" s="4"/>
    </row>
    <row r="322" spans="1:14" x14ac:dyDescent="0.3">
      <c r="A322" s="4">
        <f t="shared" si="20"/>
        <v>2166</v>
      </c>
      <c r="G322" s="2">
        <f>CO2mid!L422</f>
        <v>1052.6708001864204</v>
      </c>
      <c r="H322" s="4">
        <f t="shared" si="17"/>
        <v>7.1813838332454871</v>
      </c>
      <c r="I322" s="4">
        <f t="shared" si="19"/>
        <v>4.2696068777010536</v>
      </c>
      <c r="J322" s="4">
        <f t="shared" si="18"/>
        <v>1.6190402897551814</v>
      </c>
      <c r="K322" s="4"/>
      <c r="L322" s="4"/>
      <c r="M322" s="4"/>
      <c r="N322" s="4"/>
    </row>
    <row r="323" spans="1:14" x14ac:dyDescent="0.3">
      <c r="A323" s="4">
        <f t="shared" si="20"/>
        <v>2167</v>
      </c>
      <c r="G323" s="2">
        <f>CO2mid!L423</f>
        <v>1057.0156767681333</v>
      </c>
      <c r="H323" s="4">
        <f t="shared" si="17"/>
        <v>7.2034203991815344</v>
      </c>
      <c r="I323" s="4">
        <f t="shared" si="19"/>
        <v>4.2899272418105356</v>
      </c>
      <c r="J323" s="4">
        <f t="shared" si="18"/>
        <v>1.6340955079747139</v>
      </c>
      <c r="K323" s="4"/>
      <c r="L323" s="4"/>
      <c r="M323" s="4"/>
      <c r="N323" s="4"/>
    </row>
    <row r="324" spans="1:14" x14ac:dyDescent="0.3">
      <c r="A324" s="4">
        <f t="shared" si="20"/>
        <v>2168</v>
      </c>
      <c r="G324" s="2">
        <f>CO2mid!L424</f>
        <v>1061.344835457392</v>
      </c>
      <c r="H324" s="4">
        <f t="shared" si="17"/>
        <v>7.2252873392963366</v>
      </c>
      <c r="I324" s="4">
        <f t="shared" si="19"/>
        <v>4.3101414141103032</v>
      </c>
      <c r="J324" s="4">
        <f t="shared" si="18"/>
        <v>1.6491806322229015</v>
      </c>
      <c r="K324" s="4"/>
      <c r="L324" s="4"/>
      <c r="M324" s="4"/>
      <c r="N324" s="4"/>
    </row>
    <row r="325" spans="1:14" x14ac:dyDescent="0.3">
      <c r="A325" s="4">
        <f t="shared" si="20"/>
        <v>2169</v>
      </c>
      <c r="G325" s="2">
        <f>CO2mid!L425</f>
        <v>1065.6582407926064</v>
      </c>
      <c r="H325" s="4">
        <f t="shared" si="17"/>
        <v>7.2469861797309054</v>
      </c>
      <c r="I325" s="4">
        <f t="shared" si="19"/>
        <v>4.3302496361533009</v>
      </c>
      <c r="J325" s="4">
        <f t="shared" si="18"/>
        <v>1.6642948894640219</v>
      </c>
      <c r="K325" s="4"/>
      <c r="L325" s="4"/>
      <c r="M325" s="4"/>
      <c r="N325" s="4"/>
    </row>
    <row r="326" spans="1:14" x14ac:dyDescent="0.3">
      <c r="A326" s="4">
        <f t="shared" si="20"/>
        <v>2170</v>
      </c>
      <c r="G326" s="2">
        <f>CO2mid!L426</f>
        <v>1069.9558614431221</v>
      </c>
      <c r="H326" s="4">
        <f t="shared" si="17"/>
        <v>7.2685184420367728</v>
      </c>
      <c r="I326" s="4">
        <f t="shared" si="19"/>
        <v>4.3502521673325205</v>
      </c>
      <c r="J326" s="4">
        <f t="shared" si="18"/>
        <v>1.679437512425217</v>
      </c>
      <c r="K326" s="4"/>
      <c r="L326" s="4"/>
      <c r="M326" s="4"/>
      <c r="N326" s="4"/>
    </row>
    <row r="327" spans="1:14" x14ac:dyDescent="0.3">
      <c r="A327" s="4">
        <f t="shared" si="20"/>
        <v>2171</v>
      </c>
      <c r="G327" s="2">
        <f>CO2mid!L427</f>
        <v>1074.2376701004828</v>
      </c>
      <c r="H327" s="4">
        <f t="shared" ref="H327:H390" si="21">H$3*LN(G327/G$3)</f>
        <v>7.2898856427394021</v>
      </c>
      <c r="I327" s="4">
        <f t="shared" si="19"/>
        <v>4.3701492842310792</v>
      </c>
      <c r="J327" s="4">
        <f t="shared" ref="J327:J390" si="22">J326+J$3*(I326-J326)</f>
        <v>1.6946077396650905</v>
      </c>
      <c r="K327" s="4"/>
      <c r="L327" s="4"/>
      <c r="M327" s="4"/>
      <c r="N327" s="4"/>
    </row>
    <row r="328" spans="1:14" x14ac:dyDescent="0.3">
      <c r="A328" s="4">
        <f t="shared" si="20"/>
        <v>2172</v>
      </c>
      <c r="G328" s="2">
        <f>CO2mid!L428</f>
        <v>1078.5036433709608</v>
      </c>
      <c r="H328" s="4">
        <f t="shared" si="21"/>
        <v>7.3110892929215989</v>
      </c>
      <c r="I328" s="4">
        <f t="shared" ref="I328:I391" si="23">I327+I$3*(I$4*H328-I327)+I$5*(J327-I327)</f>
        <v>4.389941279985603</v>
      </c>
      <c r="J328" s="4">
        <f t="shared" si="22"/>
        <v>1.7098048156382253</v>
      </c>
      <c r="K328" s="4"/>
      <c r="L328" s="4"/>
      <c r="M328" s="4"/>
      <c r="N328" s="4"/>
    </row>
    <row r="329" spans="1:14" x14ac:dyDescent="0.3">
      <c r="A329" s="4">
        <f t="shared" si="20"/>
        <v>2173</v>
      </c>
      <c r="G329" s="2">
        <f>CO2mid!L429</f>
        <v>1082.7537616693844</v>
      </c>
      <c r="H329" s="4">
        <f t="shared" si="21"/>
        <v>7.3321308978262829</v>
      </c>
      <c r="I329" s="4">
        <f t="shared" si="23"/>
        <v>4.4096284636628633</v>
      </c>
      <c r="J329" s="4">
        <f t="shared" si="22"/>
        <v>1.7250279907557184</v>
      </c>
      <c r="K329" s="4"/>
      <c r="L329" s="4"/>
      <c r="M329" s="4"/>
      <c r="N329" s="4"/>
    </row>
    <row r="330" spans="1:14" x14ac:dyDescent="0.3">
      <c r="A330" s="4">
        <f t="shared" si="20"/>
        <v>2174</v>
      </c>
      <c r="G330" s="2">
        <f>CO2mid!L430</f>
        <v>1086.9880091142986</v>
      </c>
      <c r="H330" s="4">
        <f t="shared" si="21"/>
        <v>7.3530119564780474</v>
      </c>
      <c r="I330" s="4">
        <f t="shared" si="23"/>
        <v>4.4292111596495785</v>
      </c>
      <c r="J330" s="4">
        <f t="shared" si="22"/>
        <v>1.740276521441831</v>
      </c>
      <c r="K330" s="4"/>
      <c r="L330" s="4"/>
      <c r="M330" s="4"/>
      <c r="N330" s="4"/>
    </row>
    <row r="331" spans="1:14" x14ac:dyDescent="0.3">
      <c r="A331" s="4">
        <f t="shared" si="20"/>
        <v>2175</v>
      </c>
      <c r="G331" s="2">
        <f>CO2mid!L431</f>
        <v>1091.206373424488</v>
      </c>
      <c r="H331" s="4">
        <f t="shared" si="21"/>
        <v>7.3737339613229205</v>
      </c>
      <c r="I331" s="4">
        <f t="shared" si="23"/>
        <v>4.4486897070552933</v>
      </c>
      <c r="J331" s="4">
        <f t="shared" si="22"/>
        <v>1.7555496701868509</v>
      </c>
      <c r="K331" s="4"/>
      <c r="L331" s="4"/>
      <c r="M331" s="4"/>
      <c r="N331" s="4"/>
    </row>
    <row r="332" spans="1:14" x14ac:dyDescent="0.3">
      <c r="A332" s="4">
        <f t="shared" si="20"/>
        <v>2176</v>
      </c>
      <c r="G332" s="2">
        <f>CO2mid!L432</f>
        <v>1095.4088458168872</v>
      </c>
      <c r="H332" s="4">
        <f t="shared" si="21"/>
        <v>7.3942983978857582</v>
      </c>
      <c r="I332" s="4">
        <f t="shared" si="23"/>
        <v>4.4680644591282519</v>
      </c>
      <c r="J332" s="4">
        <f t="shared" si="22"/>
        <v>1.7708467055962638</v>
      </c>
      <c r="K332" s="4"/>
      <c r="L332" s="4"/>
      <c r="M332" s="4"/>
      <c r="N332" s="4"/>
    </row>
    <row r="333" spans="1:14" x14ac:dyDescent="0.3">
      <c r="A333" s="4">
        <f t="shared" si="20"/>
        <v>2177</v>
      </c>
      <c r="G333" s="2">
        <f>CO2mid!L433</f>
        <v>1099.5954209059037</v>
      </c>
      <c r="H333" s="4">
        <f t="shared" si="21"/>
        <v>7.4147067444447199</v>
      </c>
      <c r="I333" s="4">
        <f t="shared" si="23"/>
        <v>4.4873357826841511</v>
      </c>
      <c r="J333" s="4">
        <f t="shared" si="22"/>
        <v>1.7861669024363254</v>
      </c>
      <c r="K333" s="4"/>
      <c r="L333" s="4"/>
      <c r="M333" s="4"/>
      <c r="N333" s="4"/>
    </row>
    <row r="334" spans="1:14" x14ac:dyDescent="0.3">
      <c r="A334" s="4">
        <f t="shared" si="20"/>
        <v>2178</v>
      </c>
      <c r="G334" s="2">
        <f>CO2mid!L434</f>
        <v>1103.7660966041794</v>
      </c>
      <c r="H334" s="4">
        <f t="shared" si="21"/>
        <v>7.4349604717223103</v>
      </c>
      <c r="I334" s="4">
        <f t="shared" si="23"/>
        <v>4.5065040575476765</v>
      </c>
      <c r="J334" s="4">
        <f t="shared" si="22"/>
        <v>1.8015095416761331</v>
      </c>
      <c r="K334" s="4"/>
      <c r="L334" s="4"/>
      <c r="M334" s="4"/>
      <c r="N334" s="4"/>
    </row>
    <row r="335" spans="1:14" x14ac:dyDescent="0.3">
      <c r="A335" s="4">
        <f t="shared" si="20"/>
        <v>2179</v>
      </c>
      <c r="G335" s="2">
        <f>CO2mid!L435</f>
        <v>1107.920874024805</v>
      </c>
      <c r="H335" s="4">
        <f t="shared" si="21"/>
        <v>7.4550610425924093</v>
      </c>
      <c r="I335" s="4">
        <f t="shared" si="23"/>
        <v>4.5255696760066986</v>
      </c>
      <c r="J335" s="4">
        <f t="shared" si="22"/>
        <v>1.8168739105262834</v>
      </c>
      <c r="K335" s="4"/>
      <c r="L335" s="4"/>
      <c r="M335" s="4"/>
      <c r="N335" s="4"/>
    </row>
    <row r="336" spans="1:14" x14ac:dyDescent="0.3">
      <c r="A336" s="4">
        <f t="shared" si="20"/>
        <v>2180</v>
      </c>
      <c r="G336" s="2">
        <f>CO2mid!L436</f>
        <v>1112.0597573850087</v>
      </c>
      <c r="H336" s="4">
        <f t="shared" si="21"/>
        <v>7.4750099118028324</v>
      </c>
      <c r="I336" s="4">
        <f t="shared" si="23"/>
        <v>4.5445330422790038</v>
      </c>
      <c r="J336" s="4">
        <f t="shared" si="22"/>
        <v>1.8322593024742122</v>
      </c>
      <c r="K336" s="4"/>
      <c r="L336" s="4"/>
      <c r="M336" s="4"/>
      <c r="N336" s="4"/>
    </row>
    <row r="337" spans="1:14" x14ac:dyDescent="0.3">
      <c r="A337" s="4">
        <f t="shared" si="20"/>
        <v>2181</v>
      </c>
      <c r="G337" s="2">
        <f>CO2mid!L437</f>
        <v>1116.1827539113351</v>
      </c>
      <c r="H337" s="4">
        <f t="shared" si="21"/>
        <v>7.4948085257128918</v>
      </c>
      <c r="I337" s="4">
        <f t="shared" si="23"/>
        <v>4.5633945719914433</v>
      </c>
      <c r="J337" s="4">
        <f t="shared" si="22"/>
        <v>1.8476650173163034</v>
      </c>
      <c r="K337" s="4"/>
      <c r="L337" s="4"/>
      <c r="M337" s="4"/>
      <c r="N337" s="4"/>
    </row>
    <row r="338" spans="1:14" x14ac:dyDescent="0.3">
      <c r="A338" s="4">
        <f t="shared" si="20"/>
        <v>2182</v>
      </c>
      <c r="G338" s="2">
        <f>CO2mid!L438</f>
        <v>1120.2898737463299</v>
      </c>
      <c r="H338" s="4">
        <f t="shared" si="21"/>
        <v>7.5144583220454786</v>
      </c>
      <c r="I338" s="4">
        <f t="shared" si="23"/>
        <v>4.5821546916713638</v>
      </c>
      <c r="J338" s="4">
        <f t="shared" si="22"/>
        <v>1.8630903611868581</v>
      </c>
      <c r="K338" s="4"/>
      <c r="L338" s="4"/>
      <c r="M338" s="4"/>
      <c r="N338" s="4"/>
    </row>
    <row r="339" spans="1:14" x14ac:dyDescent="0.3">
      <c r="A339" s="4">
        <f t="shared" si="20"/>
        <v>2183</v>
      </c>
      <c r="G339" s="2">
        <f>CO2mid!L439</f>
        <v>1124.3811298567348</v>
      </c>
      <c r="H339" s="4">
        <f t="shared" si="21"/>
        <v>7.5339607296531863</v>
      </c>
      <c r="I339" s="4">
        <f t="shared" si="23"/>
        <v>4.6008138382501764</v>
      </c>
      <c r="J339" s="4">
        <f t="shared" si="22"/>
        <v>1.87853464658401</v>
      </c>
      <c r="K339" s="4"/>
      <c r="L339" s="4"/>
      <c r="M339" s="4"/>
      <c r="N339" s="4"/>
    </row>
    <row r="340" spans="1:14" x14ac:dyDescent="0.3">
      <c r="A340" s="4">
        <f t="shared" si="20"/>
        <v>2184</v>
      </c>
      <c r="G340" s="2">
        <f>CO2mid!L440</f>
        <v>1128.4565379432142</v>
      </c>
      <c r="H340" s="4">
        <f t="shared" si="21"/>
        <v>7.5533171682980242</v>
      </c>
      <c r="I340" s="4">
        <f t="shared" si="23"/>
        <v>4.6193724585789262</v>
      </c>
      <c r="J340" s="4">
        <f t="shared" si="22"/>
        <v>1.8939971923926739</v>
      </c>
      <c r="K340" s="4"/>
      <c r="L340" s="4"/>
      <c r="M340" s="4"/>
      <c r="N340" s="4"/>
    </row>
    <row r="341" spans="1:14" x14ac:dyDescent="0.3">
      <c r="A341" s="4">
        <f t="shared" si="20"/>
        <v>2185</v>
      </c>
      <c r="G341" s="2">
        <f>CO2mid!L441</f>
        <v>1132.5161163516113</v>
      </c>
      <c r="H341" s="4">
        <f t="shared" si="21"/>
        <v>7.572529048444248</v>
      </c>
      <c r="I341" s="4">
        <f t="shared" si="23"/>
        <v>4.6378310089557262</v>
      </c>
      <c r="J341" s="4">
        <f t="shared" si="22"/>
        <v>1.9094773239046119</v>
      </c>
      <c r="K341" s="4"/>
      <c r="L341" s="4"/>
      <c r="M341" s="4"/>
      <c r="N341" s="4"/>
    </row>
    <row r="342" spans="1:14" x14ac:dyDescent="0.3">
      <c r="A342" s="4">
        <f t="shared" si="20"/>
        <v>2186</v>
      </c>
      <c r="G342" s="2">
        <f>CO2mid!L442</f>
        <v>1136.5598859857485</v>
      </c>
      <c r="H342" s="4">
        <f t="shared" si="21"/>
        <v>7.5915977710639044</v>
      </c>
      <c r="I342" s="4">
        <f t="shared" si="23"/>
        <v>4.6561899546648844</v>
      </c>
      <c r="J342" s="4">
        <f t="shared" si="22"/>
        <v>1.9249743728357023</v>
      </c>
      <c r="K342" s="4"/>
      <c r="L342" s="4"/>
      <c r="M342" s="4"/>
      <c r="N342" s="4"/>
    </row>
    <row r="343" spans="1:14" x14ac:dyDescent="0.3">
      <c r="A343" s="4">
        <f t="shared" si="20"/>
        <v>2187</v>
      </c>
      <c r="G343" s="2">
        <f>CO2mid!L443</f>
        <v>1140.5878702217701</v>
      </c>
      <c r="H343" s="4">
        <f t="shared" si="21"/>
        <v>7.6105247274546102</v>
      </c>
      <c r="I343" s="4">
        <f t="shared" si="23"/>
        <v>4.6744497695275955</v>
      </c>
      <c r="J343" s="4">
        <f t="shared" si="22"/>
        <v>1.940487677340492</v>
      </c>
      <c r="K343" s="4"/>
      <c r="L343" s="4"/>
      <c r="M343" s="4"/>
      <c r="N343" s="4"/>
    </row>
    <row r="344" spans="1:14" x14ac:dyDescent="0.3">
      <c r="A344" s="4">
        <f t="shared" si="20"/>
        <v>2188</v>
      </c>
      <c r="G344" s="2">
        <f>CO2mid!L444</f>
        <v>1144.6000948240385</v>
      </c>
      <c r="H344" s="4">
        <f t="shared" si="21"/>
        <v>7.6293112990692062</v>
      </c>
      <c r="I344" s="4">
        <f t="shared" si="23"/>
        <v>4.6926109354640237</v>
      </c>
      <c r="J344" s="4">
        <f t="shared" si="22"/>
        <v>1.9560165820241147</v>
      </c>
      <c r="K344" s="4"/>
      <c r="L344" s="4"/>
      <c r="M344" s="4"/>
      <c r="N344" s="4"/>
    </row>
    <row r="345" spans="1:14" x14ac:dyDescent="0.3">
      <c r="A345" s="4">
        <f t="shared" si="20"/>
        <v>2189</v>
      </c>
      <c r="G345" s="2">
        <f>CO2mid!L445</f>
        <v>1148.5965878625746</v>
      </c>
      <c r="H345" s="4">
        <f t="shared" si="21"/>
        <v>7.6479588573568176</v>
      </c>
      <c r="I345" s="4">
        <f t="shared" si="23"/>
        <v>4.7106739420666255</v>
      </c>
      <c r="J345" s="4">
        <f t="shared" si="22"/>
        <v>1.9715604379516534</v>
      </c>
      <c r="K345" s="4"/>
      <c r="L345" s="4"/>
      <c r="M345" s="4"/>
      <c r="N345" s="4"/>
    </row>
    <row r="346" spans="1:14" x14ac:dyDescent="0.3">
      <c r="A346" s="4">
        <f t="shared" si="20"/>
        <v>2190</v>
      </c>
      <c r="G346" s="2">
        <f>CO2mid!L446</f>
        <v>1152.5773796320586</v>
      </c>
      <c r="H346" s="4">
        <f t="shared" si="21"/>
        <v>7.6664687636150086</v>
      </c>
      <c r="I346" s="4">
        <f t="shared" si="23"/>
        <v>4.7286392861845536</v>
      </c>
      <c r="J346" s="4">
        <f t="shared" si="22"/>
        <v>1.9871186026550265</v>
      </c>
      <c r="K346" s="4"/>
      <c r="L346" s="4"/>
      <c r="M346" s="4"/>
      <c r="N346" s="4"/>
    </row>
    <row r="347" spans="1:14" x14ac:dyDescent="0.3">
      <c r="A347" s="4">
        <f t="shared" si="20"/>
        <v>2191</v>
      </c>
      <c r="G347" s="2">
        <f>CO2mid!L447</f>
        <v>1156.542502572373</v>
      </c>
      <c r="H347" s="4">
        <f t="shared" si="21"/>
        <v>7.6848423688525447</v>
      </c>
      <c r="I347" s="4">
        <f t="shared" si="23"/>
        <v>4.7465074715189726</v>
      </c>
      <c r="J347" s="4">
        <f t="shared" si="22"/>
        <v>2.0026904401374743</v>
      </c>
      <c r="K347" s="4"/>
      <c r="L347" s="4"/>
      <c r="M347" s="4"/>
      <c r="N347" s="4"/>
    </row>
    <row r="348" spans="1:14" x14ac:dyDescent="0.3">
      <c r="A348" s="4">
        <f t="shared" si="20"/>
        <v>2192</v>
      </c>
      <c r="G348" s="2">
        <f>CO2mid!L448</f>
        <v>1160.4919911906975</v>
      </c>
      <c r="H348" s="4">
        <f t="shared" si="21"/>
        <v>7.7030810136624783</v>
      </c>
      <c r="I348" s="4">
        <f t="shared" si="23"/>
        <v>4.7642790082291304</v>
      </c>
      <c r="J348" s="4">
        <f t="shared" si="22"/>
        <v>2.0182753208757211</v>
      </c>
      <c r="K348" s="4"/>
      <c r="L348" s="4"/>
      <c r="M348" s="4"/>
      <c r="N348" s="4"/>
    </row>
    <row r="349" spans="1:14" x14ac:dyDescent="0.3">
      <c r="A349" s="4">
        <f t="shared" si="20"/>
        <v>2193</v>
      </c>
      <c r="G349" s="2">
        <f>CO2mid!L449</f>
        <v>1164.4258819851495</v>
      </c>
      <c r="H349" s="4">
        <f t="shared" si="21"/>
        <v>7.7211860281051372</v>
      </c>
      <c r="I349" s="4">
        <f t="shared" si="23"/>
        <v>4.7819544125490081</v>
      </c>
      <c r="J349" s="4">
        <f t="shared" si="22"/>
        <v>2.0338726218198886</v>
      </c>
      <c r="K349" s="4"/>
      <c r="L349" s="4"/>
      <c r="M349" s="4"/>
      <c r="N349" s="4"/>
    </row>
    <row r="350" spans="1:14" x14ac:dyDescent="0.3">
      <c r="A350" s="4">
        <f t="shared" si="20"/>
        <v>2194</v>
      </c>
      <c r="G350" s="2">
        <f>CO2mid!L450</f>
        <v>1168.3442133699623</v>
      </c>
      <c r="H350" s="4">
        <f t="shared" si="21"/>
        <v>7.7391587316007042</v>
      </c>
      <c r="I350" s="4">
        <f t="shared" si="23"/>
        <v>4.7995342064143944</v>
      </c>
      <c r="J350" s="4">
        <f t="shared" si="22"/>
        <v>2.0494817263912299</v>
      </c>
      <c r="K350" s="4"/>
      <c r="L350" s="4"/>
      <c r="M350" s="4"/>
      <c r="N350" s="4"/>
    </row>
    <row r="351" spans="1:14" x14ac:dyDescent="0.3">
      <c r="A351" s="4">
        <f t="shared" si="20"/>
        <v>2195</v>
      </c>
      <c r="G351" s="2">
        <f>CO2mid!L451</f>
        <v>1172.2470256021984</v>
      </c>
      <c r="H351" s="4">
        <f t="shared" si="21"/>
        <v>7.7570004328309894</v>
      </c>
      <c r="I351" s="4">
        <f t="shared" si="23"/>
        <v>4.8170189171001985</v>
      </c>
      <c r="J351" s="4">
        <f t="shared" si="22"/>
        <v>2.0651020244777616</v>
      </c>
      <c r="K351" s="4"/>
      <c r="L351" s="4"/>
      <c r="M351" s="4"/>
      <c r="N351" s="4"/>
    </row>
    <row r="352" spans="1:14" x14ac:dyDescent="0.3">
      <c r="A352" s="4">
        <f t="shared" si="20"/>
        <v>2196</v>
      </c>
      <c r="G352" s="2">
        <f>CO2mid!L452</f>
        <v>1176.1343607099889</v>
      </c>
      <c r="H352" s="4">
        <f t="shared" si="21"/>
        <v>7.7747124296501182</v>
      </c>
      <c r="I352" s="4">
        <f t="shared" si="23"/>
        <v>4.8344090768678551</v>
      </c>
      <c r="J352" s="4">
        <f t="shared" si="22"/>
        <v>2.0807329124278571</v>
      </c>
      <c r="K352" s="4"/>
      <c r="L352" s="4"/>
      <c r="M352" s="4"/>
      <c r="N352" s="4"/>
    </row>
    <row r="353" spans="1:14" x14ac:dyDescent="0.3">
      <c r="A353" s="4">
        <f t="shared" si="20"/>
        <v>2197</v>
      </c>
      <c r="G353" s="2">
        <f>CO2mid!L453</f>
        <v>1180.0062624222946</v>
      </c>
      <c r="H353" s="4">
        <f t="shared" si="21"/>
        <v>7.7922960090037785</v>
      </c>
      <c r="I353" s="4">
        <f t="shared" si="23"/>
        <v>4.8517052226226278</v>
      </c>
      <c r="J353" s="4">
        <f t="shared" si="22"/>
        <v>2.0963737930418764</v>
      </c>
      <c r="K353" s="4"/>
      <c r="L353" s="4"/>
      <c r="M353" s="4"/>
      <c r="N353" s="4"/>
    </row>
    <row r="354" spans="1:14" x14ac:dyDescent="0.3">
      <c r="A354" s="4">
        <f t="shared" si="20"/>
        <v>2198</v>
      </c>
      <c r="G354" s="2">
        <f>CO2mid!L454</f>
        <v>1183.8627761001737</v>
      </c>
      <c r="H354" s="4">
        <f t="shared" si="21"/>
        <v>7.8097524468567006</v>
      </c>
      <c r="I354" s="4">
        <f t="shared" si="23"/>
        <v>4.8689078955806533</v>
      </c>
      <c r="J354" s="4">
        <f t="shared" si="22"/>
        <v>2.1120240755618953</v>
      </c>
      <c r="K354" s="4"/>
      <c r="L354" s="4"/>
      <c r="M354" s="4"/>
      <c r="N354" s="4"/>
    </row>
    <row r="355" spans="1:14" x14ac:dyDescent="0.3">
      <c r="A355" s="4">
        <f t="shared" si="20"/>
        <v>2199</v>
      </c>
      <c r="G355" s="2">
        <f>CO2mid!L455</f>
        <v>1187.7039486695535</v>
      </c>
      <c r="H355" s="4">
        <f t="shared" si="21"/>
        <v>7.827083008128108</v>
      </c>
      <c r="I355" s="4">
        <f t="shared" si="23"/>
        <v>4.8860176409455578</v>
      </c>
      <c r="J355" s="4">
        <f t="shared" si="22"/>
        <v>2.1276831756596017</v>
      </c>
      <c r="K355" s="4"/>
      <c r="L355" s="4"/>
      <c r="M355" s="4"/>
      <c r="N355" s="4"/>
    </row>
    <row r="356" spans="1:14" x14ac:dyDescent="0.3">
      <c r="A356" s="4">
        <f t="shared" si="20"/>
        <v>2200</v>
      </c>
      <c r="G356" s="2">
        <f>CO2mid!L456</f>
        <v>1191.5298285554879</v>
      </c>
      <c r="H356" s="4">
        <f t="shared" si="21"/>
        <v>7.8442889466347738</v>
      </c>
      <c r="I356" s="4">
        <f t="shared" si="23"/>
        <v>4.9030350075944673</v>
      </c>
      <c r="J356" s="4">
        <f t="shared" si="22"/>
        <v>2.1433505154224259</v>
      </c>
      <c r="K356" s="4"/>
      <c r="L356" s="4"/>
      <c r="M356" s="4"/>
      <c r="N356" s="4"/>
    </row>
    <row r="357" spans="1:14" x14ac:dyDescent="0.3">
      <c r="A357" s="4">
        <f t="shared" si="20"/>
        <v>2201</v>
      </c>
      <c r="G357" s="2">
        <f>CO2mid!L457</f>
        <v>1195.3404656178964</v>
      </c>
      <c r="H357" s="4">
        <f t="shared" si="21"/>
        <v>7.8613715050414594</v>
      </c>
      <c r="I357" s="4">
        <f t="shared" si="23"/>
        <v>4.9199605477732442</v>
      </c>
      <c r="J357" s="4">
        <f t="shared" si="22"/>
        <v>2.1590255233379629</v>
      </c>
      <c r="K357" s="4"/>
      <c r="L357" s="4"/>
      <c r="M357" s="4"/>
      <c r="N357" s="4"/>
    </row>
    <row r="358" spans="1:14" x14ac:dyDescent="0.3">
      <c r="A358" s="4">
        <f t="shared" si="20"/>
        <v>2202</v>
      </c>
      <c r="G358" s="2">
        <f>CO2mid!L458</f>
        <v>1199.1359110887674</v>
      </c>
      <c r="H358" s="4">
        <f t="shared" si="21"/>
        <v>7.8783319148184114</v>
      </c>
      <c r="I358" s="4">
        <f t="shared" si="23"/>
        <v>4.936794816800778</v>
      </c>
      <c r="J358" s="4">
        <f t="shared" si="22"/>
        <v>2.1747076342767553</v>
      </c>
      <c r="K358" s="4"/>
      <c r="L358" s="4"/>
      <c r="M358" s="4"/>
      <c r="N358" s="4"/>
    </row>
    <row r="359" spans="1:14" x14ac:dyDescent="0.3">
      <c r="A359" s="4">
        <f t="shared" si="20"/>
        <v>2203</v>
      </c>
      <c r="G359" s="2">
        <f>CO2mid!L459</f>
        <v>1202.9162175108131</v>
      </c>
      <c r="H359" s="4">
        <f t="shared" si="21"/>
        <v>7.8951713962056473</v>
      </c>
      <c r="I359" s="4">
        <f t="shared" si="23"/>
        <v>4.9535383727821678</v>
      </c>
      <c r="J359" s="4">
        <f t="shared" si="22"/>
        <v>2.1903962894734916</v>
      </c>
      <c r="K359" s="4"/>
      <c r="L359" s="4"/>
      <c r="M359" s="4"/>
      <c r="N359" s="4"/>
    </row>
    <row r="360" spans="1:14" x14ac:dyDescent="0.3">
      <c r="A360" s="4">
        <f t="shared" si="20"/>
        <v>2204</v>
      </c>
      <c r="G360" s="2">
        <f>CO2mid!L460</f>
        <v>1206.6814386775663</v>
      </c>
      <c r="H360" s="4">
        <f t="shared" si="21"/>
        <v>7.9118911581837965</v>
      </c>
      <c r="I360" s="4">
        <f t="shared" si="23"/>
        <v>4.9701917763306147</v>
      </c>
      <c r="J360" s="4">
        <f t="shared" si="22"/>
        <v>2.2060909365066848</v>
      </c>
      <c r="K360" s="4"/>
      <c r="L360" s="4"/>
      <c r="M360" s="4"/>
      <c r="N360" s="4"/>
    </row>
    <row r="361" spans="1:14" x14ac:dyDescent="0.3">
      <c r="A361" s="4">
        <f t="shared" si="20"/>
        <v>2205</v>
      </c>
      <c r="G361" s="2">
        <f>CO2mid!L461</f>
        <v>1210.4316295748999</v>
      </c>
      <c r="H361" s="4">
        <f t="shared" si="21"/>
        <v>7.9284923984511835</v>
      </c>
      <c r="I361" s="4">
        <f t="shared" si="23"/>
        <v>4.9867555902978653</v>
      </c>
      <c r="J361" s="4">
        <f t="shared" si="22"/>
        <v>2.2217910292768845</v>
      </c>
      <c r="K361" s="4"/>
      <c r="L361" s="4"/>
      <c r="M361" s="4"/>
      <c r="N361" s="4"/>
    </row>
    <row r="362" spans="1:14" x14ac:dyDescent="0.3">
      <c r="A362" s="4">
        <f t="shared" ref="A362:A425" si="24">1+A361</f>
        <v>2206</v>
      </c>
      <c r="G362" s="2">
        <f>CO2mid!L462</f>
        <v>1214.1668463239566</v>
      </c>
      <c r="H362" s="4">
        <f t="shared" si="21"/>
        <v>7.9449763034069658</v>
      </c>
      <c r="I362" s="4">
        <f t="shared" si="23"/>
        <v>5.0032303795130355</v>
      </c>
      <c r="J362" s="4">
        <f t="shared" si="22"/>
        <v>2.2374960279834837</v>
      </c>
      <c r="K362" s="4"/>
      <c r="L362" s="4"/>
      <c r="M362" s="4"/>
      <c r="N362" s="4"/>
    </row>
    <row r="363" spans="1:14" x14ac:dyDescent="0.3">
      <c r="A363" s="4">
        <f t="shared" si="24"/>
        <v>2207</v>
      </c>
      <c r="G363" s="2">
        <f>CO2mid!L463</f>
        <v>1217.887146125473</v>
      </c>
      <c r="H363" s="4">
        <f t="shared" si="21"/>
        <v>7.9613440481400275</v>
      </c>
      <c r="I363" s="4">
        <f t="shared" si="23"/>
        <v>5.0196167105296432</v>
      </c>
      <c r="J363" s="4">
        <f t="shared" si="22"/>
        <v>2.2532053991001715</v>
      </c>
      <c r="K363" s="4"/>
      <c r="L363" s="4"/>
      <c r="M363" s="4"/>
      <c r="N363" s="4"/>
    </row>
    <row r="364" spans="1:14" x14ac:dyDescent="0.3">
      <c r="A364" s="4">
        <f t="shared" si="24"/>
        <v>2208</v>
      </c>
      <c r="G364" s="2">
        <f>CO2mid!L464</f>
        <v>1221.5925872054838</v>
      </c>
      <c r="H364" s="4">
        <f t="shared" si="21"/>
        <v>7.9775967964234313</v>
      </c>
      <c r="I364" s="4">
        <f t="shared" si="23"/>
        <v>5.0359151513806921</v>
      </c>
      <c r="J364" s="4">
        <f t="shared" si="22"/>
        <v>2.268918615349091</v>
      </c>
      <c r="K364" s="4"/>
      <c r="L364" s="4"/>
      <c r="M364" s="4"/>
      <c r="N364" s="4"/>
    </row>
    <row r="365" spans="1:14" x14ac:dyDescent="0.3">
      <c r="A365" s="4">
        <f t="shared" si="24"/>
        <v>2209</v>
      </c>
      <c r="G365" s="2">
        <f>CO2mid!L465</f>
        <v>1225.2832287623858</v>
      </c>
      <c r="H365" s="4">
        <f t="shared" si="21"/>
        <v>7.9937357007141845</v>
      </c>
      <c r="I365" s="4">
        <f t="shared" si="23"/>
        <v>5.0521262713416348</v>
      </c>
      <c r="J365" s="4">
        <f t="shared" si="22"/>
        <v>2.2846351556737505</v>
      </c>
      <c r="K365" s="4"/>
      <c r="L365" s="4"/>
      <c r="M365" s="4"/>
      <c r="N365" s="4"/>
    </row>
    <row r="366" spans="1:14" x14ac:dyDescent="0.3">
      <c r="A366" s="4">
        <f t="shared" si="24"/>
        <v>2210</v>
      </c>
      <c r="G366" s="2">
        <f>CO2mid!L466</f>
        <v>1228.9591309153486</v>
      </c>
      <c r="H366" s="4">
        <f t="shared" si="21"/>
        <v>8.0097619021581057</v>
      </c>
      <c r="I366" s="4">
        <f t="shared" si="23"/>
        <v>5.0682506407010548</v>
      </c>
      <c r="J366" s="4">
        <f t="shared" si="22"/>
        <v>2.3003545052107439</v>
      </c>
      <c r="K366" s="4"/>
      <c r="L366" s="4"/>
      <c r="M366" s="4"/>
      <c r="N366" s="4"/>
    </row>
    <row r="367" spans="1:14" x14ac:dyDescent="0.3">
      <c r="A367" s="4">
        <f t="shared" si="24"/>
        <v>2211</v>
      </c>
      <c r="G367" s="2">
        <f>CO2mid!L467</f>
        <v>1232.6203546540532</v>
      </c>
      <c r="H367" s="4">
        <f t="shared" si="21"/>
        <v>8.0256765305995508</v>
      </c>
      <c r="I367" s="4">
        <f t="shared" si="23"/>
        <v>5.0842888305389033</v>
      </c>
      <c r="J367" s="4">
        <f t="shared" si="22"/>
        <v>2.3160761552603288</v>
      </c>
      <c r="K367" s="4"/>
      <c r="L367" s="4"/>
      <c r="M367" s="4"/>
      <c r="N367" s="4"/>
    </row>
    <row r="368" spans="1:14" x14ac:dyDescent="0.3">
      <c r="A368" s="4">
        <f t="shared" si="24"/>
        <v>2212</v>
      </c>
      <c r="G368" s="2">
        <f>CO2mid!L468</f>
        <v>1236.2669617897413</v>
      </c>
      <c r="H368" s="4">
        <f t="shared" si="21"/>
        <v>8.0414807045958412</v>
      </c>
      <c r="I368" s="4">
        <f t="shared" si="23"/>
        <v>5.1002414125121343</v>
      </c>
      <c r="J368" s="4">
        <f t="shared" si="22"/>
        <v>2.3317996032559112</v>
      </c>
      <c r="K368" s="4"/>
      <c r="L368" s="4"/>
      <c r="M368" s="4"/>
      <c r="N368" s="4"/>
    </row>
    <row r="369" spans="1:14" x14ac:dyDescent="0.3">
      <c r="A369" s="4">
        <f t="shared" si="24"/>
        <v>2213</v>
      </c>
      <c r="G369" s="2">
        <f>CO2mid!L469</f>
        <v>1239.8990149075576</v>
      </c>
      <c r="H369" s="4">
        <f t="shared" si="21"/>
        <v>8.0571755314361475</v>
      </c>
      <c r="I369" s="4">
        <f t="shared" si="23"/>
        <v>5.1161089586475699</v>
      </c>
      <c r="J369" s="4">
        <f t="shared" si="22"/>
        <v>2.3475243527324867</v>
      </c>
      <c r="K369" s="4"/>
      <c r="L369" s="4"/>
      <c r="M369" s="4"/>
      <c r="N369" s="4"/>
    </row>
    <row r="370" spans="1:14" x14ac:dyDescent="0.3">
      <c r="A370" s="4">
        <f t="shared" si="24"/>
        <v>2214</v>
      </c>
      <c r="G370" s="2">
        <f>CO2mid!L470</f>
        <v>1243.5165773201634</v>
      </c>
      <c r="H370" s="4">
        <f t="shared" si="21"/>
        <v>8.0727621071646318</v>
      </c>
      <c r="I370" s="4">
        <f t="shared" si="23"/>
        <v>5.1318920411418496</v>
      </c>
      <c r="J370" s="4">
        <f t="shared" si="22"/>
        <v>2.3632499132940845</v>
      </c>
      <c r="K370" s="4"/>
      <c r="L370" s="4"/>
      <c r="M370" s="4"/>
      <c r="N370" s="4"/>
    </row>
    <row r="371" spans="1:14" x14ac:dyDescent="0.3">
      <c r="A371" s="4">
        <f t="shared" si="24"/>
        <v>2215</v>
      </c>
      <c r="G371" s="2">
        <f>CO2mid!L471</f>
        <v>1247.1197130226128</v>
      </c>
      <c r="H371" s="4">
        <f t="shared" si="21"/>
        <v>8.0882415166077077</v>
      </c>
      <c r="I371" s="4">
        <f t="shared" si="23"/>
        <v>5.1475912321682982</v>
      </c>
      <c r="J371" s="4">
        <f t="shared" si="22"/>
        <v>2.3789758005802599</v>
      </c>
      <c r="K371" s="4"/>
      <c r="L371" s="4"/>
      <c r="M371" s="4"/>
      <c r="N371" s="4"/>
    </row>
    <row r="372" spans="1:14" x14ac:dyDescent="0.3">
      <c r="A372" s="4">
        <f t="shared" si="24"/>
        <v>2216</v>
      </c>
      <c r="G372" s="2">
        <f>CO2mid!L472</f>
        <v>1250.7084866484606</v>
      </c>
      <c r="H372" s="4">
        <f t="shared" si="21"/>
        <v>8.1036148334051799</v>
      </c>
      <c r="I372" s="4">
        <f t="shared" si="23"/>
        <v>5.16320710369056</v>
      </c>
      <c r="J372" s="4">
        <f t="shared" si="22"/>
        <v>2.3947015362316799</v>
      </c>
      <c r="K372" s="4"/>
      <c r="L372" s="4"/>
      <c r="M372" s="4"/>
      <c r="N372" s="4"/>
    </row>
    <row r="373" spans="1:14" x14ac:dyDescent="0.3">
      <c r="A373" s="4">
        <f t="shared" si="24"/>
        <v>2217</v>
      </c>
      <c r="G373" s="2">
        <f>CO2mid!L473</f>
        <v>1254.2829634270893</v>
      </c>
      <c r="H373" s="4">
        <f t="shared" si="21"/>
        <v>8.1188831200451119</v>
      </c>
      <c r="I373" s="4">
        <f t="shared" si="23"/>
        <v>5.1787402272828498</v>
      </c>
      <c r="J373" s="4">
        <f t="shared" si="22"/>
        <v>2.4104266478548464</v>
      </c>
      <c r="K373" s="4"/>
      <c r="L373" s="4"/>
      <c r="M373" s="4"/>
      <c r="N373" s="4"/>
    </row>
    <row r="374" spans="1:14" x14ac:dyDescent="0.3">
      <c r="A374" s="4">
        <f t="shared" si="24"/>
        <v>2218</v>
      </c>
      <c r="G374" s="2">
        <f>CO2mid!L474</f>
        <v>1257.8432091422392</v>
      </c>
      <c r="H374" s="4">
        <f t="shared" si="21"/>
        <v>8.1340474279022406</v>
      </c>
      <c r="I374" s="4">
        <f t="shared" si="23"/>
        <v>5.1941911739566651</v>
      </c>
      <c r="J374" s="4">
        <f t="shared" si="22"/>
        <v>2.4261506689859975</v>
      </c>
      <c r="K374" s="4"/>
      <c r="L374" s="4"/>
      <c r="M374" s="4"/>
      <c r="N374" s="4"/>
    </row>
    <row r="375" spans="1:14" x14ac:dyDescent="0.3">
      <c r="A375" s="4">
        <f t="shared" si="24"/>
        <v>2219</v>
      </c>
      <c r="G375" s="2">
        <f>CO2mid!L475</f>
        <v>1261.3892900917158</v>
      </c>
      <c r="H375" s="4">
        <f t="shared" si="21"/>
        <v>8.149108797279796</v>
      </c>
      <c r="I375" s="4">
        <f t="shared" si="23"/>
        <v>5.2095605139938153</v>
      </c>
      <c r="J375" s="4">
        <f t="shared" si="22"/>
        <v>2.441873139054231</v>
      </c>
      <c r="K375" s="4"/>
      <c r="L375" s="4"/>
      <c r="M375" s="4"/>
      <c r="N375" s="4"/>
    </row>
    <row r="376" spans="1:14" x14ac:dyDescent="0.3">
      <c r="A376" s="4">
        <f t="shared" si="24"/>
        <v>2220</v>
      </c>
      <c r="G376" s="2">
        <f>CO2mid!L476</f>
        <v>1264.9212730482595</v>
      </c>
      <c r="H376" s="4">
        <f t="shared" si="21"/>
        <v>8.1640682574545167</v>
      </c>
      <c r="I376" s="4">
        <f t="shared" si="23"/>
        <v>5.2248488167856157</v>
      </c>
      <c r="J376" s="4">
        <f t="shared" si="22"/>
        <v>2.4575936033438879</v>
      </c>
      <c r="K376" s="4"/>
      <c r="L376" s="4"/>
      <c r="M376" s="4"/>
      <c r="N376" s="4"/>
    </row>
    <row r="377" spans="1:14" x14ac:dyDescent="0.3">
      <c r="A377" s="4">
        <f t="shared" si="24"/>
        <v>2221</v>
      </c>
      <c r="G377" s="2">
        <f>CO2mid!L477</f>
        <v>1268.4392252215548</v>
      </c>
      <c r="H377" s="4">
        <f t="shared" si="21"/>
        <v>8.1789268267247426</v>
      </c>
      <c r="I377" s="4">
        <f t="shared" si="23"/>
        <v>5.2400566506781034</v>
      </c>
      <c r="J377" s="4">
        <f t="shared" si="22"/>
        <v>2.4733116129562367</v>
      </c>
      <c r="K377" s="4"/>
      <c r="L377" s="4"/>
      <c r="M377" s="4"/>
      <c r="N377" s="4"/>
    </row>
    <row r="378" spans="1:14" x14ac:dyDescent="0.3">
      <c r="A378" s="4">
        <f t="shared" si="24"/>
        <v>2222</v>
      </c>
      <c r="G378" s="2">
        <f>CO2mid!L478</f>
        <v>1271.9432142213655</v>
      </c>
      <c r="H378" s="4">
        <f t="shared" si="21"/>
        <v>8.1936855124614354</v>
      </c>
      <c r="I378" s="4">
        <f t="shared" si="23"/>
        <v>5.2551845828231354</v>
      </c>
      <c r="J378" s="4">
        <f t="shared" si="22"/>
        <v>2.4890267247704969</v>
      </c>
      <c r="K378" s="4"/>
      <c r="L378" s="4"/>
      <c r="M378" s="4"/>
      <c r="N378" s="4"/>
    </row>
    <row r="379" spans="1:14" x14ac:dyDescent="0.3">
      <c r="A379" s="4">
        <f t="shared" si="24"/>
        <v>2223</v>
      </c>
      <c r="G379" s="2">
        <f>CO2mid!L479</f>
        <v>1275.4333080217705</v>
      </c>
      <c r="H379" s="4">
        <f t="shared" si="21"/>
        <v>8.2083453111619615</v>
      </c>
      <c r="I379" s="4">
        <f t="shared" si="23"/>
        <v>5.270233179035217</v>
      </c>
      <c r="J379" s="4">
        <f t="shared" si="22"/>
        <v>2.504738501404236</v>
      </c>
      <c r="K379" s="4"/>
      <c r="L379" s="4"/>
      <c r="M379" s="4"/>
      <c r="N379" s="4"/>
    </row>
    <row r="380" spans="1:14" x14ac:dyDescent="0.3">
      <c r="A380" s="4">
        <f t="shared" si="24"/>
        <v>2224</v>
      </c>
      <c r="G380" s="2">
        <f>CO2mid!L480</f>
        <v>1278.9095749264816</v>
      </c>
      <c r="H380" s="4">
        <f t="shared" si="21"/>
        <v>8.2229072085064896</v>
      </c>
      <c r="I380" s="4">
        <f t="shared" si="23"/>
        <v>5.285203003653935</v>
      </c>
      <c r="J380" s="4">
        <f t="shared" si="22"/>
        <v>2.52044651117318</v>
      </c>
      <c r="K380" s="4"/>
      <c r="L380" s="4"/>
      <c r="M380" s="4"/>
      <c r="N380" s="4"/>
    </row>
    <row r="381" spans="1:14" x14ac:dyDescent="0.3">
      <c r="A381" s="4">
        <f t="shared" si="24"/>
        <v>2225</v>
      </c>
      <c r="G381" s="2">
        <f>CO2mid!L481</f>
        <v>1282.3720835352265</v>
      </c>
      <c r="H381" s="4">
        <f t="shared" si="21"/>
        <v>8.2373721794168997</v>
      </c>
      <c r="I381" s="4">
        <f t="shared" si="23"/>
        <v>5.3000946194118441</v>
      </c>
      <c r="J381" s="4">
        <f t="shared" si="22"/>
        <v>2.5361503280504705</v>
      </c>
      <c r="K381" s="4"/>
      <c r="L381" s="4"/>
      <c r="M381" s="4"/>
      <c r="N381" s="4"/>
    </row>
    <row r="382" spans="1:14" x14ac:dyDescent="0.3">
      <c r="A382" s="4">
        <f t="shared" si="24"/>
        <v>2226</v>
      </c>
      <c r="G382" s="2">
        <f>CO2mid!L482</f>
        <v>1285.8209027111759</v>
      </c>
      <c r="H382" s="4">
        <f t="shared" si="21"/>
        <v>8.2517411881180429</v>
      </c>
      <c r="I382" s="4">
        <f t="shared" si="23"/>
        <v>5.314908587307686</v>
      </c>
      <c r="J382" s="4">
        <f t="shared" si="22"/>
        <v>2.5518495316254031</v>
      </c>
      <c r="K382" s="4"/>
      <c r="L382" s="4"/>
      <c r="M382" s="4"/>
      <c r="N382" s="4"/>
    </row>
    <row r="383" spans="1:14" x14ac:dyDescent="0.3">
      <c r="A383" s="4">
        <f t="shared" si="24"/>
        <v>2227</v>
      </c>
      <c r="G383" s="2">
        <f>CO2mid!L483</f>
        <v>1289.2561015493941</v>
      </c>
      <c r="H383" s="4">
        <f t="shared" si="21"/>
        <v>8.2660151882012354</v>
      </c>
      <c r="I383" s="4">
        <f t="shared" si="23"/>
        <v>5.3296454664847923</v>
      </c>
      <c r="J383" s="4">
        <f t="shared" si="22"/>
        <v>2.5675437070616782</v>
      </c>
      <c r="K383" s="4"/>
      <c r="L383" s="4"/>
      <c r="M383" s="4"/>
      <c r="N383" s="4"/>
    </row>
    <row r="384" spans="1:14" x14ac:dyDescent="0.3">
      <c r="A384" s="4">
        <f t="shared" si="24"/>
        <v>2228</v>
      </c>
      <c r="G384" s="2">
        <f>CO2mid!L484</f>
        <v>1292.6777493462946</v>
      </c>
      <c r="H384" s="4">
        <f t="shared" si="21"/>
        <v>8.2801951226898431</v>
      </c>
      <c r="I384" s="4">
        <f t="shared" si="23"/>
        <v>5.3443058141145556</v>
      </c>
      <c r="J384" s="4">
        <f t="shared" si="22"/>
        <v>2.5832324450552013</v>
      </c>
      <c r="K384" s="4"/>
      <c r="L384" s="4"/>
      <c r="M384" s="4"/>
      <c r="N384" s="4"/>
    </row>
    <row r="385" spans="1:14" x14ac:dyDescent="0.3">
      <c r="A385" s="4">
        <f t="shared" si="24"/>
        <v>2229</v>
      </c>
      <c r="G385" s="2">
        <f>CO2mid!L485</f>
        <v>1296.0859155700823</v>
      </c>
      <c r="H385" s="4">
        <f t="shared" si="21"/>
        <v>8.2942819241068957</v>
      </c>
      <c r="I385" s="4">
        <f t="shared" si="23"/>
        <v>5.3588901852848281</v>
      </c>
      <c r="J385" s="4">
        <f t="shared" si="22"/>
        <v>2.5989153417914586</v>
      </c>
      <c r="K385" s="4"/>
      <c r="L385" s="4"/>
      <c r="M385" s="4"/>
      <c r="N385" s="4"/>
    </row>
    <row r="386" spans="1:14" x14ac:dyDescent="0.3">
      <c r="A386" s="4">
        <f t="shared" si="24"/>
        <v>2230</v>
      </c>
      <c r="G386" s="2">
        <f>CO2mid!L486</f>
        <v>1299.4806698321618</v>
      </c>
      <c r="H386" s="4">
        <f t="shared" si="21"/>
        <v>8.3082765145445361</v>
      </c>
      <c r="I386" s="4">
        <f t="shared" si="23"/>
        <v>5.3733991328931223</v>
      </c>
      <c r="J386" s="4">
        <f t="shared" si="22"/>
        <v>2.614591998902501</v>
      </c>
      <c r="K386" s="4"/>
      <c r="L386" s="4"/>
      <c r="M386" s="4"/>
      <c r="N386" s="4"/>
    </row>
    <row r="387" spans="1:14" x14ac:dyDescent="0.3">
      <c r="A387" s="4">
        <f t="shared" si="24"/>
        <v>2231</v>
      </c>
      <c r="G387" s="2">
        <f>CO2mid!L487</f>
        <v>1302.8620818594886</v>
      </c>
      <c r="H387" s="4">
        <f t="shared" si="21"/>
        <v>8.3221798057352316</v>
      </c>
      <c r="I387" s="4">
        <f t="shared" si="23"/>
        <v>5.3878332075444986</v>
      </c>
      <c r="J387" s="4">
        <f t="shared" si="22"/>
        <v>2.6302620234235676</v>
      </c>
      <c r="K387" s="4"/>
      <c r="L387" s="4"/>
      <c r="M387" s="4"/>
      <c r="N387" s="4"/>
    </row>
    <row r="388" spans="1:14" x14ac:dyDescent="0.3">
      <c r="A388" s="4">
        <f t="shared" si="24"/>
        <v>2232</v>
      </c>
      <c r="G388" s="2">
        <f>CO2mid!L488</f>
        <v>1306.2302214678566</v>
      </c>
      <c r="H388" s="4">
        <f t="shared" si="21"/>
        <v>8.3359926991246791</v>
      </c>
      <c r="I388" s="4">
        <f t="shared" si="23"/>
        <v>5.4021929574540009</v>
      </c>
      <c r="J388" s="4">
        <f t="shared" si="22"/>
        <v>2.6459250277493744</v>
      </c>
      <c r="K388" s="4"/>
      <c r="L388" s="4"/>
      <c r="M388" s="4"/>
      <c r="N388" s="4"/>
    </row>
    <row r="389" spans="1:14" x14ac:dyDescent="0.3">
      <c r="A389" s="4">
        <f t="shared" si="24"/>
        <v>2233</v>
      </c>
      <c r="G389" s="2">
        <f>CO2mid!L489</f>
        <v>1309.5851585360833</v>
      </c>
      <c r="H389" s="4">
        <f t="shared" si="21"/>
        <v>8.349716085946211</v>
      </c>
      <c r="I389" s="4">
        <f t="shared" si="23"/>
        <v>5.4164789283535377</v>
      </c>
      <c r="J389" s="4">
        <f t="shared" si="22"/>
        <v>2.6615806295900968</v>
      </c>
      <c r="K389" s="4"/>
      <c r="L389" s="4"/>
      <c r="M389" s="4"/>
      <c r="N389" s="4"/>
    </row>
    <row r="390" spans="1:14" x14ac:dyDescent="0.3">
      <c r="A390" s="4">
        <f t="shared" si="24"/>
        <v>2234</v>
      </c>
      <c r="G390" s="2">
        <f>CO2mid!L490</f>
        <v>1312.9269629810947</v>
      </c>
      <c r="H390" s="4">
        <f t="shared" si="21"/>
        <v>8.3633508472966938</v>
      </c>
      <c r="I390" s="4">
        <f t="shared" si="23"/>
        <v>5.430691663403076</v>
      </c>
      <c r="J390" s="4">
        <f t="shared" si="22"/>
        <v>2.677228451927073</v>
      </c>
      <c r="K390" s="4"/>
      <c r="L390" s="4"/>
      <c r="M390" s="4"/>
      <c r="N390" s="4"/>
    </row>
    <row r="391" spans="1:14" x14ac:dyDescent="0.3">
      <c r="A391" s="4">
        <f t="shared" si="24"/>
        <v>2235</v>
      </c>
      <c r="G391" s="2">
        <f>CO2mid!L491</f>
        <v>1316.2557047338735</v>
      </c>
      <c r="H391" s="4">
        <f t="shared" ref="H391:H454" si="25">H$3*LN(G391/G$3)</f>
        <v>8.37689785421375</v>
      </c>
      <c r="I391" s="4">
        <f t="shared" si="23"/>
        <v>5.4448317031060354</v>
      </c>
      <c r="J391" s="4">
        <f t="shared" ref="J391:J454" si="26">J390+J$3*(I390-J390)</f>
        <v>2.6928681229682567</v>
      </c>
      <c r="K391" s="4"/>
      <c r="L391" s="4"/>
      <c r="M391" s="4"/>
      <c r="N391" s="4"/>
    </row>
    <row r="392" spans="1:14" x14ac:dyDescent="0.3">
      <c r="A392" s="4">
        <f t="shared" si="24"/>
        <v>2236</v>
      </c>
      <c r="G392" s="2">
        <f>CO2mid!L492</f>
        <v>1319.5714537162642</v>
      </c>
      <c r="H392" s="4">
        <f t="shared" si="25"/>
        <v>8.3903579677542588</v>
      </c>
      <c r="I392" s="4">
        <f t="shared" ref="I392:I455" si="27">I391+I$3*(I$4*H392-I391)+I$5*(J391-I391)</f>
        <v>5.4588995852287718</v>
      </c>
      <c r="J392" s="4">
        <f t="shared" si="26"/>
        <v>2.7084992761034394</v>
      </c>
      <c r="K392" s="4"/>
      <c r="L392" s="4"/>
      <c r="M392" s="4"/>
      <c r="N392" s="4"/>
    </row>
    <row r="393" spans="1:14" x14ac:dyDescent="0.3">
      <c r="A393" s="4">
        <f t="shared" si="24"/>
        <v>2237</v>
      </c>
      <c r="G393" s="2">
        <f>CO2mid!L493</f>
        <v>1322.8742798186088</v>
      </c>
      <c r="H393" s="4">
        <f t="shared" si="25"/>
        <v>8.4037320390740256</v>
      </c>
      <c r="I393" s="4">
        <f t="shared" si="27"/>
        <v>5.4728958447240377</v>
      </c>
      <c r="J393" s="4">
        <f t="shared" si="26"/>
        <v>2.7241215498592712</v>
      </c>
      <c r="K393" s="4"/>
      <c r="L393" s="4"/>
      <c r="M393" s="4"/>
      <c r="N393" s="4"/>
    </row>
    <row r="394" spans="1:14" x14ac:dyDescent="0.3">
      <c r="A394" s="4">
        <f t="shared" si="24"/>
        <v>2238</v>
      </c>
      <c r="G394" s="2">
        <f>CO2mid!L494</f>
        <v>1326.1642528781999</v>
      </c>
      <c r="H394" s="4">
        <f t="shared" si="25"/>
        <v>8.4170209095085191</v>
      </c>
      <c r="I394" s="4">
        <f t="shared" si="27"/>
        <v>5.4868210136583029</v>
      </c>
      <c r="J394" s="4">
        <f t="shared" si="26"/>
        <v>2.7397345878541031</v>
      </c>
      <c r="K394" s="4"/>
      <c r="L394" s="4"/>
      <c r="M394" s="4"/>
      <c r="N394" s="4"/>
    </row>
    <row r="395" spans="1:14" x14ac:dyDescent="0.3">
      <c r="A395" s="4">
        <f t="shared" si="24"/>
        <v>2239</v>
      </c>
      <c r="G395" s="2">
        <f>CO2mid!L495</f>
        <v>1329.4414426585299</v>
      </c>
      <c r="H395" s="4">
        <f t="shared" si="25"/>
        <v>8.4302254106546446</v>
      </c>
      <c r="I395" s="4">
        <f t="shared" si="27"/>
        <v>5.5006756211428351</v>
      </c>
      <c r="J395" s="4">
        <f t="shared" si="26"/>
        <v>2.7553380387526709</v>
      </c>
      <c r="K395" s="4"/>
      <c r="L395" s="4"/>
      <c r="M395" s="4"/>
      <c r="N395" s="4"/>
    </row>
    <row r="396" spans="1:14" x14ac:dyDescent="0.3">
      <c r="A396" s="4">
        <f t="shared" si="24"/>
        <v>2240</v>
      </c>
      <c r="G396" s="2">
        <f>CO2mid!L496</f>
        <v>1332.7059188293183</v>
      </c>
      <c r="H396" s="4">
        <f t="shared" si="25"/>
        <v>8.4433463644533937</v>
      </c>
      <c r="I396" s="4">
        <f t="shared" si="27"/>
        <v>5.5144601932684303</v>
      </c>
      <c r="J396" s="4">
        <f t="shared" si="26"/>
        <v>2.7709315562206469</v>
      </c>
      <c r="K396" s="4"/>
      <c r="L396" s="4"/>
      <c r="M396" s="4"/>
      <c r="N396" s="4"/>
    </row>
    <row r="397" spans="1:14" x14ac:dyDescent="0.3">
      <c r="A397" s="4">
        <f t="shared" si="24"/>
        <v>2241</v>
      </c>
      <c r="G397" s="2">
        <f>CO2mid!L497</f>
        <v>1335.9577509473022</v>
      </c>
      <c r="H397" s="4">
        <f t="shared" si="25"/>
        <v>8.4563845832733744</v>
      </c>
      <c r="I397" s="4">
        <f t="shared" si="27"/>
        <v>5.5281752530436874</v>
      </c>
      <c r="J397" s="4">
        <f t="shared" si="26"/>
        <v>2.7865147988790784</v>
      </c>
      <c r="K397" s="4"/>
      <c r="L397" s="4"/>
      <c r="M397" s="4"/>
      <c r="N397" s="4"/>
    </row>
    <row r="398" spans="1:14" x14ac:dyDescent="0.3">
      <c r="A398" s="4">
        <f t="shared" si="24"/>
        <v>2242</v>
      </c>
      <c r="G398" s="2">
        <f>CO2mid!L498</f>
        <v>1339.1970084377692</v>
      </c>
      <c r="H398" s="4">
        <f t="shared" si="25"/>
        <v>8.4693408699950812</v>
      </c>
      <c r="I398" s="4">
        <f t="shared" si="27"/>
        <v>5.5418213203367337</v>
      </c>
      <c r="J398" s="4">
        <f t="shared" si="26"/>
        <v>2.8020874302587333</v>
      </c>
      <c r="K398" s="4"/>
      <c r="L398" s="4"/>
      <c r="M398" s="4"/>
      <c r="N398" s="4"/>
    </row>
    <row r="399" spans="1:14" x14ac:dyDescent="0.3">
      <c r="A399" s="4">
        <f t="shared" si="24"/>
        <v>2243</v>
      </c>
      <c r="G399" s="2">
        <f>CO2mid!L499</f>
        <v>1342.4237605768167</v>
      </c>
      <c r="H399" s="4">
        <f t="shared" si="25"/>
        <v>8.4822160180958868</v>
      </c>
      <c r="I399" s="4">
        <f t="shared" si="27"/>
        <v>5.5553989118202889</v>
      </c>
      <c r="J399" s="4">
        <f t="shared" si="26"/>
        <v>2.8176491187543764</v>
      </c>
      <c r="K399" s="4"/>
      <c r="L399" s="4"/>
      <c r="M399" s="4"/>
      <c r="N399" s="4"/>
    </row>
    <row r="400" spans="1:14" x14ac:dyDescent="0.3">
      <c r="A400" s="4">
        <f t="shared" si="24"/>
        <v>2244</v>
      </c>
      <c r="G400" s="2">
        <f>CO2mid!L500</f>
        <v>1345.6380764743192</v>
      </c>
      <c r="H400" s="4">
        <f t="shared" si="25"/>
        <v>8.4950108117356375</v>
      </c>
      <c r="I400" s="4">
        <f t="shared" si="27"/>
        <v>5.5689085409199821</v>
      </c>
      <c r="J400" s="4">
        <f t="shared" si="26"/>
        <v>2.8331995375789907</v>
      </c>
      <c r="K400" s="4"/>
      <c r="L400" s="4"/>
      <c r="M400" s="4"/>
      <c r="N400" s="4"/>
    </row>
    <row r="401" spans="1:14" x14ac:dyDescent="0.3">
      <c r="A401" s="4">
        <f t="shared" si="24"/>
        <v>2245</v>
      </c>
      <c r="G401" s="2">
        <f>CO2mid!L501</f>
        <v>1348.8400250575901</v>
      </c>
      <c r="H401" s="4">
        <f t="shared" si="25"/>
        <v>8.5077260258428282</v>
      </c>
      <c r="I401" s="4">
        <f t="shared" si="27"/>
        <v>5.5823507177658138</v>
      </c>
      <c r="J401" s="4">
        <f t="shared" si="26"/>
        <v>2.8487383647179674</v>
      </c>
      <c r="K401" s="4"/>
      <c r="L401" s="4"/>
      <c r="M401" s="4"/>
      <c r="N401" s="4"/>
    </row>
    <row r="402" spans="1:14" x14ac:dyDescent="0.3">
      <c r="A402" s="4">
        <f t="shared" si="24"/>
        <v>2246</v>
      </c>
      <c r="G402" s="2">
        <f>CO2mid!L502</f>
        <v>1352.0296750557147</v>
      </c>
      <c r="H402" s="4">
        <f t="shared" si="25"/>
        <v>8.5203624262012507</v>
      </c>
      <c r="I402" s="4">
        <f t="shared" si="27"/>
        <v>5.5957259491466811</v>
      </c>
      <c r="J402" s="4">
        <f t="shared" si="26"/>
        <v>2.8642652828832791</v>
      </c>
      <c r="K402" s="4"/>
      <c r="L402" s="4"/>
      <c r="M402" s="4"/>
      <c r="N402" s="4"/>
    </row>
    <row r="403" spans="1:14" x14ac:dyDescent="0.3">
      <c r="A403" s="4">
        <f t="shared" si="24"/>
        <v>2247</v>
      </c>
      <c r="G403" s="2">
        <f>CO2mid!L503</f>
        <v>1355.2070949845468</v>
      </c>
      <c r="H403" s="4">
        <f t="shared" si="25"/>
        <v>8.5329207695371103</v>
      </c>
      <c r="I403" s="4">
        <f t="shared" si="27"/>
        <v>5.6090347384678649</v>
      </c>
      <c r="J403" s="4">
        <f t="shared" si="26"/>
        <v>2.8797799794676551</v>
      </c>
      <c r="K403" s="4"/>
      <c r="L403" s="4"/>
      <c r="M403" s="4"/>
      <c r="N403" s="4"/>
    </row>
    <row r="404" spans="1:14" x14ac:dyDescent="0.3">
      <c r="A404" s="4">
        <f t="shared" si="24"/>
        <v>2248</v>
      </c>
      <c r="G404" s="2">
        <f>CO2mid!L504</f>
        <v>1358.3723531323417</v>
      </c>
      <c r="H404" s="4">
        <f t="shared" si="25"/>
        <v>8.5454018036064827</v>
      </c>
      <c r="I404" s="4">
        <f t="shared" si="27"/>
        <v>5.6222775857113936</v>
      </c>
      <c r="J404" s="4">
        <f t="shared" si="26"/>
        <v>2.8952821464987761</v>
      </c>
      <c r="K404" s="4"/>
      <c r="L404" s="4"/>
      <c r="M404" s="4"/>
      <c r="N404" s="4"/>
    </row>
    <row r="405" spans="1:14" x14ac:dyDescent="0.3">
      <c r="A405" s="4">
        <f t="shared" si="24"/>
        <v>2249</v>
      </c>
      <c r="G405" s="2">
        <f>CO2mid!L505</f>
        <v>1361.5255175460209</v>
      </c>
      <c r="H405" s="4">
        <f t="shared" si="25"/>
        <v>8.557806267283123</v>
      </c>
      <c r="I405" s="4">
        <f t="shared" si="27"/>
        <v>5.6354549873991937</v>
      </c>
      <c r="J405" s="4">
        <f t="shared" si="26"/>
        <v>2.9107714805935037</v>
      </c>
      <c r="K405" s="4"/>
      <c r="L405" s="4"/>
      <c r="M405" s="4"/>
      <c r="N405" s="4"/>
    </row>
    <row r="406" spans="1:14" x14ac:dyDescent="0.3">
      <c r="A406" s="4">
        <f t="shared" si="24"/>
        <v>2250</v>
      </c>
      <c r="G406" s="2">
        <f>CO2mid!L506</f>
        <v>1364.6666560180417</v>
      </c>
      <c r="H406" s="4">
        <f t="shared" si="25"/>
        <v>8.5701348906465</v>
      </c>
      <c r="I406" s="4">
        <f t="shared" si="27"/>
        <v>5.6485674365589427</v>
      </c>
      <c r="J406" s="4">
        <f t="shared" si="26"/>
        <v>2.9262476829121602</v>
      </c>
      <c r="K406" s="4"/>
      <c r="L406" s="4"/>
      <c r="M406" s="4"/>
      <c r="N406" s="4"/>
    </row>
    <row r="407" spans="1:14" x14ac:dyDescent="0.3">
      <c r="A407" s="4">
        <f t="shared" si="24"/>
        <v>2251</v>
      </c>
      <c r="G407" s="2">
        <f>CO2mid!L507</f>
        <v>1367.7958360738662</v>
      </c>
      <c r="H407" s="4">
        <f t="shared" si="25"/>
        <v>8.5823883950700814</v>
      </c>
      <c r="I407" s="4">
        <f t="shared" si="27"/>
        <v>5.661615422692539</v>
      </c>
      <c r="J407" s="4">
        <f t="shared" si="26"/>
        <v>2.941710459112874</v>
      </c>
      <c r="K407" s="4"/>
      <c r="L407" s="4"/>
      <c r="M407" s="4"/>
      <c r="N407" s="4"/>
    </row>
    <row r="408" spans="1:14" x14ac:dyDescent="0.3">
      <c r="A408" s="4">
        <f t="shared" si="24"/>
        <v>2252</v>
      </c>
      <c r="G408" s="2">
        <f>CO2mid!L508</f>
        <v>1370.9131249600052</v>
      </c>
      <c r="H408" s="4">
        <f t="shared" si="25"/>
        <v>8.5945674933097607</v>
      </c>
      <c r="I408" s="4">
        <f t="shared" si="27"/>
        <v>5.6745994317471009</v>
      </c>
      <c r="J408" s="4">
        <f t="shared" si="26"/>
        <v>2.9571595193060065</v>
      </c>
      <c r="K408" s="4"/>
      <c r="L408" s="4"/>
      <c r="M408" s="4"/>
      <c r="N408" s="4"/>
    </row>
    <row r="409" spans="1:14" x14ac:dyDescent="0.3">
      <c r="A409" s="4">
        <f t="shared" si="24"/>
        <v>2253</v>
      </c>
      <c r="G409" s="2">
        <f>CO2mid!L509</f>
        <v>1374.0185896326295</v>
      </c>
      <c r="H409" s="4">
        <f t="shared" si="25"/>
        <v>8.6066728895923976</v>
      </c>
      <c r="I409" s="4">
        <f t="shared" si="27"/>
        <v>5.687519946088428</v>
      </c>
      <c r="J409" s="4">
        <f t="shared" si="26"/>
        <v>2.972594578008672</v>
      </c>
      <c r="K409" s="4"/>
      <c r="L409" s="4"/>
      <c r="M409" s="4"/>
      <c r="N409" s="4"/>
    </row>
    <row r="410" spans="1:14" x14ac:dyDescent="0.3">
      <c r="A410" s="4">
        <f t="shared" si="24"/>
        <v>2254</v>
      </c>
      <c r="G410" s="2">
        <f>CO2mid!L510</f>
        <v>1377.1122967467272</v>
      </c>
      <c r="H410" s="4">
        <f t="shared" si="25"/>
        <v>8.6187052797044306</v>
      </c>
      <c r="I410" s="4">
        <f t="shared" si="27"/>
        <v>5.7003774444768318</v>
      </c>
      <c r="J410" s="4">
        <f t="shared" si="26"/>
        <v>2.9880153540993648</v>
      </c>
      <c r="K410" s="4"/>
      <c r="L410" s="4"/>
      <c r="M410" s="4"/>
      <c r="N410" s="4"/>
    </row>
    <row r="411" spans="1:14" x14ac:dyDescent="0.3">
      <c r="A411" s="4">
        <f t="shared" si="24"/>
        <v>2255</v>
      </c>
      <c r="G411" s="2">
        <f>CO2mid!L511</f>
        <v>1380.1943126457961</v>
      </c>
      <c r="H411" s="4">
        <f t="shared" si="25"/>
        <v>8.630665351080502</v>
      </c>
      <c r="I411" s="4">
        <f t="shared" si="27"/>
        <v>5.7131724020452657</v>
      </c>
      <c r="J411" s="4">
        <f t="shared" si="26"/>
        <v>3.003421570772709</v>
      </c>
      <c r="K411" s="4"/>
      <c r="L411" s="4"/>
      <c r="M411" s="4"/>
      <c r="N411" s="4"/>
    </row>
    <row r="412" spans="1:14" x14ac:dyDescent="0.3">
      <c r="A412" s="4">
        <f t="shared" si="24"/>
        <v>2256</v>
      </c>
      <c r="G412" s="2">
        <f>CO2mid!L512</f>
        <v>1383.2647033520579</v>
      </c>
      <c r="H412" s="4">
        <f t="shared" si="25"/>
        <v>8.6425537828920813</v>
      </c>
      <c r="I412" s="4">
        <f t="shared" si="27"/>
        <v>5.725905290279675</v>
      </c>
      <c r="J412" s="4">
        <f t="shared" si="26"/>
        <v>3.018812955494337</v>
      </c>
      <c r="K412" s="4"/>
      <c r="L412" s="4"/>
      <c r="M412" s="4"/>
      <c r="N412" s="4"/>
    </row>
    <row r="413" spans="1:14" x14ac:dyDescent="0.3">
      <c r="A413" s="4">
        <f t="shared" si="24"/>
        <v>2257</v>
      </c>
      <c r="G413" s="2">
        <f>CO2mid!L513</f>
        <v>1386.3235345571743</v>
      </c>
      <c r="H413" s="4">
        <f t="shared" si="25"/>
        <v>8.6543712461360141</v>
      </c>
      <c r="I413" s="4">
        <f t="shared" si="27"/>
        <v>5.7385765770015</v>
      </c>
      <c r="J413" s="4">
        <f t="shared" si="26"/>
        <v>3.0341892399559178</v>
      </c>
      <c r="K413" s="4"/>
      <c r="L413" s="4"/>
      <c r="M413" s="4"/>
      <c r="N413" s="4"/>
    </row>
    <row r="414" spans="1:14" x14ac:dyDescent="0.3">
      <c r="A414" s="4">
        <f t="shared" si="24"/>
        <v>2258</v>
      </c>
      <c r="G414" s="2">
        <f>CO2mid!L514</f>
        <v>1389.3708716134577</v>
      </c>
      <c r="H414" s="4">
        <f t="shared" si="25"/>
        <v>8.6661184037229742</v>
      </c>
      <c r="I414" s="4">
        <f t="shared" si="27"/>
        <v>5.7511867263522545</v>
      </c>
      <c r="J414" s="4">
        <f t="shared" si="26"/>
        <v>3.0495501600303365</v>
      </c>
      <c r="K414" s="4"/>
      <c r="L414" s="4"/>
      <c r="M414" s="4"/>
      <c r="N414" s="4"/>
    </row>
    <row r="415" spans="1:14" x14ac:dyDescent="0.3">
      <c r="A415" s="4">
        <f t="shared" si="24"/>
        <v>2259</v>
      </c>
      <c r="G415" s="2">
        <f>CO2mid!L515</f>
        <v>1392.4067795255573</v>
      </c>
      <c r="H415" s="4">
        <f t="shared" si="25"/>
        <v>8.6777959105657736</v>
      </c>
      <c r="I415" s="4">
        <f t="shared" si="27"/>
        <v>5.7637361987801095</v>
      </c>
      <c r="J415" s="4">
        <f t="shared" si="26"/>
        <v>3.0648954557270449</v>
      </c>
      <c r="K415" s="4"/>
      <c r="L415" s="4"/>
      <c r="M415" s="4"/>
      <c r="N415" s="4"/>
    </row>
    <row r="416" spans="1:14" x14ac:dyDescent="0.3">
      <c r="A416" s="4">
        <f t="shared" si="24"/>
        <v>2260</v>
      </c>
      <c r="G416" s="2">
        <f>CO2mid!L516</f>
        <v>1395.4313229426114</v>
      </c>
      <c r="H416" s="4">
        <f t="shared" si="25"/>
        <v>8.6894044136675141</v>
      </c>
      <c r="I416" s="4">
        <f t="shared" si="27"/>
        <v>5.7762254510284174</v>
      </c>
      <c r="J416" s="4">
        <f t="shared" si="26"/>
        <v>3.0802248711475864</v>
      </c>
      <c r="K416" s="4"/>
      <c r="L416" s="4"/>
      <c r="M416" s="4"/>
      <c r="N416" s="4"/>
    </row>
    <row r="417" spans="1:14" x14ac:dyDescent="0.3">
      <c r="A417" s="4">
        <f t="shared" si="24"/>
        <v>2261</v>
      </c>
      <c r="G417" s="2">
        <f>CO2mid!L517</f>
        <v>1398.4445661508494</v>
      </c>
      <c r="H417" s="4">
        <f t="shared" si="25"/>
        <v>8.7009445522095294</v>
      </c>
      <c r="I417" s="4">
        <f t="shared" si="27"/>
        <v>5.7886549361261075</v>
      </c>
      <c r="J417" s="4">
        <f t="shared" si="26"/>
        <v>3.0955381544413094</v>
      </c>
      <c r="K417" s="4"/>
      <c r="L417" s="4"/>
      <c r="M417" s="4"/>
      <c r="N417" s="4"/>
    </row>
    <row r="418" spans="1:14" x14ac:dyDescent="0.3">
      <c r="A418" s="4">
        <f t="shared" si="24"/>
        <v>2262</v>
      </c>
      <c r="G418" s="2">
        <f>CO2mid!L518</f>
        <v>1401.4465730666327</v>
      </c>
      <c r="H418" s="4">
        <f t="shared" si="25"/>
        <v>8.7124169576390678</v>
      </c>
      <c r="I418" s="4">
        <f t="shared" si="27"/>
        <v>5.8010251033798861</v>
      </c>
      <c r="J418" s="4">
        <f t="shared" si="26"/>
        <v>3.1108350577612791</v>
      </c>
      <c r="K418" s="4"/>
      <c r="L418" s="4"/>
      <c r="M418" s="4"/>
      <c r="N418" s="4"/>
    </row>
    <row r="419" spans="1:14" x14ac:dyDescent="0.3">
      <c r="A419" s="4">
        <f t="shared" si="24"/>
        <v>2263</v>
      </c>
      <c r="G419" s="2">
        <f>CO2mid!L519</f>
        <v>1404.437407229919</v>
      </c>
      <c r="H419" s="4">
        <f t="shared" si="25"/>
        <v>8.7238222537567349</v>
      </c>
      <c r="I419" s="4">
        <f t="shared" si="27"/>
        <v>5.8133363983681789</v>
      </c>
      <c r="J419" s="4">
        <f t="shared" si="26"/>
        <v>3.1261153372203929</v>
      </c>
      <c r="K419" s="4"/>
      <c r="L419" s="4"/>
      <c r="M419" s="4"/>
      <c r="N419" s="4"/>
    </row>
    <row r="420" spans="1:14" x14ac:dyDescent="0.3">
      <c r="A420" s="4">
        <f t="shared" si="24"/>
        <v>2264</v>
      </c>
      <c r="G420" s="2">
        <f>CO2mid!L520</f>
        <v>1407.4171317981427</v>
      </c>
      <c r="H420" s="4">
        <f t="shared" si="25"/>
        <v>8.7351610568036193</v>
      </c>
      <c r="I420" s="4">
        <f t="shared" si="27"/>
        <v>5.8255892629367585</v>
      </c>
      <c r="J420" s="4">
        <f t="shared" si="26"/>
        <v>3.1413787528477122</v>
      </c>
      <c r="K420" s="4"/>
      <c r="L420" s="4"/>
      <c r="M420" s="4"/>
      <c r="N420" s="4"/>
    </row>
    <row r="421" spans="1:14" x14ac:dyDescent="0.3">
      <c r="A421" s="4">
        <f t="shared" si="24"/>
        <v>2265</v>
      </c>
      <c r="G421" s="2">
        <f>CO2mid!L521</f>
        <v>1410.3858095404914</v>
      </c>
      <c r="H421" s="4">
        <f t="shared" si="25"/>
        <v>8.7464339755480918</v>
      </c>
      <c r="I421" s="4">
        <f t="shared" si="27"/>
        <v>5.8377841351959843</v>
      </c>
      <c r="J421" s="4">
        <f t="shared" si="26"/>
        <v>3.1566250685450181</v>
      </c>
      <c r="K421" s="4"/>
      <c r="L421" s="4"/>
      <c r="M421" s="4"/>
      <c r="N421" s="4"/>
    </row>
    <row r="422" spans="1:14" x14ac:dyDescent="0.3">
      <c r="A422" s="4">
        <f t="shared" si="24"/>
        <v>2266</v>
      </c>
      <c r="G422" s="2">
        <f>CO2mid!L522</f>
        <v>1413.3435028325734</v>
      </c>
      <c r="H422" s="4">
        <f t="shared" si="25"/>
        <v>8.7576416113722519</v>
      </c>
      <c r="I422" s="4">
        <f t="shared" si="27"/>
        <v>5.8499214495196092</v>
      </c>
      <c r="J422" s="4">
        <f t="shared" si="26"/>
        <v>3.1718540520435958</v>
      </c>
      <c r="K422" s="4"/>
      <c r="L422" s="4"/>
      <c r="M422" s="4"/>
      <c r="N422" s="4"/>
    </row>
    <row r="423" spans="1:14" x14ac:dyDescent="0.3">
      <c r="A423" s="4">
        <f t="shared" si="24"/>
        <v>2267</v>
      </c>
      <c r="G423" s="2">
        <f>CO2mid!L523</f>
        <v>1416.290273651462</v>
      </c>
      <c r="H423" s="4">
        <f t="shared" si="25"/>
        <v>8.7687845583579982</v>
      </c>
      <c r="I423" s="4">
        <f t="shared" si="27"/>
        <v>5.8620016365450862</v>
      </c>
      <c r="J423" s="4">
        <f t="shared" si="26"/>
        <v>3.1870654748612597</v>
      </c>
      <c r="K423" s="4"/>
      <c r="L423" s="4"/>
      <c r="M423" s="4"/>
      <c r="N423" s="4"/>
    </row>
    <row r="424" spans="1:14" x14ac:dyDescent="0.3">
      <c r="A424" s="4">
        <f t="shared" si="24"/>
        <v>2268</v>
      </c>
      <c r="G424" s="2">
        <f>CO2mid!L524</f>
        <v>1419.2261835711015</v>
      </c>
      <c r="H424" s="4">
        <f t="shared" si="25"/>
        <v>8.7798634033726923</v>
      </c>
      <c r="I424" s="4">
        <f t="shared" si="27"/>
        <v>5.8740251231753211</v>
      </c>
      <c r="J424" s="4">
        <f t="shared" si="26"/>
        <v>3.202259112259624</v>
      </c>
      <c r="K424" s="4"/>
      <c r="L424" s="4"/>
      <c r="M424" s="4"/>
      <c r="N424" s="4"/>
    </row>
    <row r="425" spans="1:14" x14ac:dyDescent="0.3">
      <c r="A425" s="4">
        <f t="shared" si="24"/>
        <v>2269</v>
      </c>
      <c r="G425" s="2">
        <f>CO2mid!L525</f>
        <v>1422.1512937580721</v>
      </c>
      <c r="H425" s="4">
        <f t="shared" si="25"/>
        <v>8.7908787261543964</v>
      </c>
      <c r="I425" s="4">
        <f t="shared" si="27"/>
        <v>5.8859923325818198</v>
      </c>
      <c r="J425" s="4">
        <f t="shared" si="26"/>
        <v>3.217434743201625</v>
      </c>
      <c r="K425" s="4"/>
      <c r="L425" s="4"/>
      <c r="M425" s="4"/>
      <c r="N425" s="4"/>
    </row>
    <row r="426" spans="1:14" x14ac:dyDescent="0.3">
      <c r="A426" s="4">
        <f t="shared" ref="A426:A456" si="28">1+A425</f>
        <v>2270</v>
      </c>
      <c r="G426" s="2">
        <f>CO2mid!L526</f>
        <v>1425.0656649676907</v>
      </c>
      <c r="H426" s="4">
        <f t="shared" si="25"/>
        <v>8.8018310993966473</v>
      </c>
      <c r="I426" s="4">
        <f t="shared" si="27"/>
        <v>5.8979036842091741</v>
      </c>
      <c r="J426" s="4">
        <f t="shared" si="26"/>
        <v>3.2325921503093045</v>
      </c>
      <c r="K426" s="4"/>
      <c r="L426" s="4"/>
      <c r="M426" s="4"/>
      <c r="N426" s="4"/>
    </row>
    <row r="427" spans="1:14" x14ac:dyDescent="0.3">
      <c r="A427" s="4">
        <f t="shared" si="28"/>
        <v>2271</v>
      </c>
      <c r="G427" s="2">
        <f>CO2mid!L527</f>
        <v>1427.9693575404494</v>
      </c>
      <c r="H427" s="4">
        <f t="shared" si="25"/>
        <v>8.8127210888327916</v>
      </c>
      <c r="I427" s="4">
        <f t="shared" si="27"/>
        <v>5.9097595937808318</v>
      </c>
      <c r="J427" s="4">
        <f t="shared" si="26"/>
        <v>3.2477311198218559</v>
      </c>
      <c r="K427" s="4"/>
      <c r="L427" s="4"/>
      <c r="M427" s="4"/>
      <c r="N427" s="4"/>
    </row>
    <row r="428" spans="1:14" x14ac:dyDescent="0.3">
      <c r="A428" s="4">
        <f t="shared" si="28"/>
        <v>2272</v>
      </c>
      <c r="G428" s="2">
        <f>CO2mid!L528</f>
        <v>1430.8624313987693</v>
      </c>
      <c r="H428" s="4">
        <f t="shared" si="25"/>
        <v>8.8235492533198023</v>
      </c>
      <c r="I428" s="4">
        <f t="shared" si="27"/>
        <v>5.9215604733061031</v>
      </c>
      <c r="J428" s="4">
        <f t="shared" si="26"/>
        <v>3.2628514415539427</v>
      </c>
      <c r="K428" s="4"/>
      <c r="L428" s="4"/>
      <c r="M428" s="4"/>
      <c r="N428" s="4"/>
    </row>
    <row r="429" spans="1:14" x14ac:dyDescent="0.3">
      <c r="A429" s="4">
        <f t="shared" si="28"/>
        <v>2273</v>
      </c>
      <c r="G429" s="2">
        <f>CO2mid!L529</f>
        <v>1433.7449460440698</v>
      </c>
      <c r="H429" s="4">
        <f t="shared" si="25"/>
        <v>8.8343161449215977</v>
      </c>
      <c r="I429" s="4">
        <f t="shared" si="27"/>
        <v>5.9333067310883587</v>
      </c>
      <c r="J429" s="4">
        <f t="shared" si="26"/>
        <v>3.2779529088542949</v>
      </c>
      <c r="K429" s="4"/>
      <c r="L429" s="4"/>
      <c r="M429" s="4"/>
      <c r="N429" s="4"/>
    </row>
    <row r="430" spans="1:14" x14ac:dyDescent="0.3">
      <c r="A430" s="4">
        <f t="shared" si="28"/>
        <v>2274</v>
      </c>
      <c r="G430" s="2">
        <f>CO2mid!L530</f>
        <v>1436.6169605541347</v>
      </c>
      <c r="H430" s="4">
        <f t="shared" si="25"/>
        <v>8.8450223089918403</v>
      </c>
      <c r="I430" s="4">
        <f t="shared" si="27"/>
        <v>5.9449987717343591</v>
      </c>
      <c r="J430" s="4">
        <f t="shared" si="26"/>
        <v>3.2930353185645842</v>
      </c>
      <c r="K430" s="4"/>
      <c r="L430" s="4"/>
      <c r="M430" s="4"/>
      <c r="N430" s="4"/>
    </row>
    <row r="431" spans="1:14" x14ac:dyDescent="0.3">
      <c r="A431" s="4">
        <f t="shared" si="28"/>
        <v>2275</v>
      </c>
      <c r="G431" s="2">
        <f>CO2mid!L531</f>
        <v>1439.478533580769</v>
      </c>
      <c r="H431" s="4">
        <f t="shared" si="25"/>
        <v>8.855668284256188</v>
      </c>
      <c r="I431" s="4">
        <f t="shared" si="27"/>
        <v>5.9566369961646837</v>
      </c>
      <c r="J431" s="4">
        <f t="shared" si="26"/>
        <v>3.3080984709785883</v>
      </c>
      <c r="K431" s="4"/>
      <c r="L431" s="4"/>
      <c r="M431" s="4"/>
      <c r="N431" s="4"/>
    </row>
    <row r="432" spans="1:14" x14ac:dyDescent="0.3">
      <c r="A432" s="4">
        <f t="shared" si="28"/>
        <v>2276</v>
      </c>
      <c r="G432" s="2">
        <f>CO2mid!L532</f>
        <v>1442.3297233477367</v>
      </c>
      <c r="H432" s="4">
        <f t="shared" si="25"/>
        <v>8.8662546028939779</v>
      </c>
      <c r="I432" s="4">
        <f t="shared" si="27"/>
        <v>5.9682218016251989</v>
      </c>
      <c r="J432" s="4">
        <f t="shared" si="26"/>
        <v>3.3231421698016455</v>
      </c>
      <c r="K432" s="4"/>
      <c r="L432" s="4"/>
      <c r="M432" s="4"/>
      <c r="N432" s="4"/>
    </row>
    <row r="433" spans="1:14" x14ac:dyDescent="0.3">
      <c r="A433" s="4">
        <f t="shared" si="28"/>
        <v>2277</v>
      </c>
      <c r="G433" s="2">
        <f>CO2mid!L533</f>
        <v>1445.1705876489709</v>
      </c>
      <c r="H433" s="4">
        <f t="shared" si="25"/>
        <v>8.8767817906193649</v>
      </c>
      <c r="I433" s="4">
        <f t="shared" si="27"/>
        <v>5.9797535816995362</v>
      </c>
      <c r="J433" s="4">
        <f t="shared" si="26"/>
        <v>3.3381662221104031</v>
      </c>
      <c r="K433" s="4"/>
      <c r="L433" s="4"/>
      <c r="M433" s="4"/>
      <c r="N433" s="4"/>
    </row>
    <row r="434" spans="1:14" x14ac:dyDescent="0.3">
      <c r="A434" s="4">
        <f t="shared" si="28"/>
        <v>2278</v>
      </c>
      <c r="G434" s="2">
        <f>CO2mid!L534</f>
        <v>1448.0011838470427</v>
      </c>
      <c r="H434" s="4">
        <f t="shared" si="25"/>
        <v>8.8872503667618421</v>
      </c>
      <c r="I434" s="4">
        <f t="shared" si="27"/>
        <v>5.9912327263225267</v>
      </c>
      <c r="J434" s="4">
        <f t="shared" si="26"/>
        <v>3.3531704383128695</v>
      </c>
      <c r="K434" s="4"/>
      <c r="L434" s="4"/>
      <c r="M434" s="4"/>
      <c r="N434" s="4"/>
    </row>
    <row r="435" spans="1:14" x14ac:dyDescent="0.3">
      <c r="A435" s="4">
        <f t="shared" si="28"/>
        <v>2279</v>
      </c>
      <c r="G435" s="2">
        <f>CO2mid!L535</f>
        <v>1450.8215688718828</v>
      </c>
      <c r="H435" s="4">
        <f t="shared" si="25"/>
        <v>8.8976608443461789</v>
      </c>
      <c r="I435" s="4">
        <f t="shared" si="27"/>
        <v>6.0026596217945469</v>
      </c>
      <c r="J435" s="4">
        <f t="shared" si="26"/>
        <v>3.3681546321087645</v>
      </c>
      <c r="K435" s="4"/>
      <c r="L435" s="4"/>
      <c r="M435" s="4"/>
      <c r="N435" s="4"/>
    </row>
    <row r="436" spans="1:14" x14ac:dyDescent="0.3">
      <c r="A436" s="4">
        <f t="shared" si="28"/>
        <v>2280</v>
      </c>
      <c r="G436" s="2">
        <f>CO2mid!L536</f>
        <v>1453.6317992197503</v>
      </c>
      <c r="H436" s="4">
        <f t="shared" si="25"/>
        <v>8.9080137301717581</v>
      </c>
      <c r="I436" s="4">
        <f t="shared" si="27"/>
        <v>6.0140346507967557</v>
      </c>
      <c r="J436" s="4">
        <f t="shared" si="26"/>
        <v>3.3831186204501797</v>
      </c>
      <c r="K436" s="4"/>
      <c r="L436" s="4"/>
      <c r="M436" s="4"/>
      <c r="N436" s="4"/>
    </row>
    <row r="437" spans="1:14" x14ac:dyDescent="0.3">
      <c r="A437" s="4">
        <f t="shared" si="28"/>
        <v>2281</v>
      </c>
      <c r="G437" s="2">
        <f>CO2mid!L537</f>
        <v>1456.4319309524312</v>
      </c>
      <c r="H437" s="4">
        <f t="shared" si="25"/>
        <v>8.9183095248912601</v>
      </c>
      <c r="I437" s="4">
        <f t="shared" si="27"/>
        <v>6.0253581924071531</v>
      </c>
      <c r="J437" s="4">
        <f t="shared" si="26"/>
        <v>3.3980622235025484</v>
      </c>
      <c r="K437" s="4"/>
      <c r="L437" s="4"/>
      <c r="M437" s="4"/>
      <c r="N437" s="4"/>
    </row>
    <row r="438" spans="1:14" x14ac:dyDescent="0.3">
      <c r="A438" s="4">
        <f t="shared" si="28"/>
        <v>2282</v>
      </c>
      <c r="G438" s="2">
        <f>CO2mid!L538</f>
        <v>1459.2220196966657</v>
      </c>
      <c r="H438" s="4">
        <f t="shared" si="25"/>
        <v>8.9285487230887419</v>
      </c>
      <c r="I438" s="4">
        <f t="shared" si="27"/>
        <v>6.0366306221174471</v>
      </c>
      <c r="J438" s="4">
        <f t="shared" si="26"/>
        <v>3.4129852646059264</v>
      </c>
      <c r="K438" s="4"/>
      <c r="L438" s="4"/>
      <c r="M438" s="4"/>
      <c r="N438" s="4"/>
    </row>
    <row r="439" spans="1:14" x14ac:dyDescent="0.3">
      <c r="A439" s="4">
        <f t="shared" si="28"/>
        <v>2283</v>
      </c>
      <c r="G439" s="2">
        <f>CO2mid!L539</f>
        <v>1462.0021206437953</v>
      </c>
      <c r="H439" s="4">
        <f t="shared" si="25"/>
        <v>8.9387318133570606</v>
      </c>
      <c r="I439" s="4">
        <f t="shared" si="27"/>
        <v>6.047852311850682</v>
      </c>
      <c r="J439" s="4">
        <f t="shared" si="26"/>
        <v>3.4278875702365919</v>
      </c>
      <c r="K439" s="4"/>
      <c r="L439" s="4"/>
      <c r="M439" s="4"/>
      <c r="N439" s="4"/>
    </row>
    <row r="440" spans="1:14" x14ac:dyDescent="0.3">
      <c r="A440" s="4">
        <f t="shared" si="28"/>
        <v>2284</v>
      </c>
      <c r="G440" s="2">
        <f>CO2mid!L540</f>
        <v>1464.772288549615</v>
      </c>
      <c r="H440" s="4">
        <f t="shared" si="25"/>
        <v>8.9488592783746483</v>
      </c>
      <c r="I440" s="4">
        <f t="shared" si="27"/>
        <v>6.0590236299795883</v>
      </c>
      <c r="J440" s="4">
        <f t="shared" si="26"/>
        <v>3.4427689699689599</v>
      </c>
      <c r="K440" s="4"/>
      <c r="L440" s="4"/>
      <c r="M440" s="4"/>
      <c r="N440" s="4"/>
    </row>
    <row r="441" spans="1:14" x14ac:dyDescent="0.3">
      <c r="A441" s="4">
        <f t="shared" si="28"/>
        <v>2285</v>
      </c>
      <c r="G441" s="2">
        <f>CO2mid!L541</f>
        <v>1467.5325777344331</v>
      </c>
      <c r="H441" s="4">
        <f t="shared" si="25"/>
        <v>8.9589315949816299</v>
      </c>
      <c r="I441" s="4">
        <f t="shared" si="27"/>
        <v>6.0701449413456245</v>
      </c>
      <c r="J441" s="4">
        <f t="shared" si="26"/>
        <v>3.4576292964378204</v>
      </c>
      <c r="K441" s="4"/>
      <c r="L441" s="4"/>
      <c r="M441" s="4"/>
      <c r="N441" s="4"/>
    </row>
    <row r="442" spans="1:14" x14ac:dyDescent="0.3">
      <c r="A442" s="4">
        <f t="shared" si="28"/>
        <v>2286</v>
      </c>
      <c r="G442" s="2">
        <f>CO2mid!L542</f>
        <v>1470.2830420833197</v>
      </c>
      <c r="H442" s="4">
        <f t="shared" si="25"/>
        <v>8.968949234255259</v>
      </c>
      <c r="I442" s="4">
        <f t="shared" si="27"/>
        <v>6.0812166072786749</v>
      </c>
      <c r="J442" s="4">
        <f t="shared" si="26"/>
        <v>3.4724683853008966</v>
      </c>
      <c r="K442" s="4"/>
      <c r="L442" s="4"/>
      <c r="M442" s="4"/>
      <c r="N442" s="4"/>
    </row>
    <row r="443" spans="1:14" x14ac:dyDescent="0.3">
      <c r="A443" s="4">
        <f t="shared" si="28"/>
        <v>2287</v>
      </c>
      <c r="G443" s="2">
        <f>CO2mid!L543</f>
        <v>1473.0237350465463</v>
      </c>
      <c r="H443" s="4">
        <f t="shared" si="25"/>
        <v>8.9789126615846939</v>
      </c>
      <c r="I443" s="4">
        <f t="shared" si="27"/>
        <v>6.0922389856173691</v>
      </c>
      <c r="J443" s="4">
        <f t="shared" si="26"/>
        <v>3.4872860752017303</v>
      </c>
      <c r="K443" s="4"/>
      <c r="L443" s="4"/>
      <c r="M443" s="4"/>
      <c r="N443" s="4"/>
    </row>
    <row r="444" spans="1:14" x14ac:dyDescent="0.3">
      <c r="A444" s="4">
        <f t="shared" si="28"/>
        <v>2288</v>
      </c>
      <c r="G444" s="2">
        <f>CO2mid!L544</f>
        <v>1475.7547096402022</v>
      </c>
      <c r="H444" s="4">
        <f t="shared" si="25"/>
        <v>8.988822336745093</v>
      </c>
      <c r="I444" s="4">
        <f t="shared" si="27"/>
        <v>6.1032124307299931</v>
      </c>
      <c r="J444" s="4">
        <f t="shared" si="26"/>
        <v>3.502082207732891</v>
      </c>
      <c r="K444" s="4"/>
      <c r="L444" s="4"/>
      <c r="M444" s="4"/>
      <c r="N444" s="4"/>
    </row>
    <row r="445" spans="1:14" x14ac:dyDescent="0.3">
      <c r="A445" s="4">
        <f t="shared" si="28"/>
        <v>2289</v>
      </c>
      <c r="G445" s="2">
        <f>CO2mid!L545</f>
        <v>1478.4760184469849</v>
      </c>
      <c r="H445" s="4">
        <f t="shared" si="25"/>
        <v>8.9986787139710032</v>
      </c>
      <c r="I445" s="4">
        <f t="shared" si="27"/>
        <v>6.1141372935359577</v>
      </c>
      <c r="J445" s="4">
        <f t="shared" si="26"/>
        <v>3.5168566273995148</v>
      </c>
      <c r="K445" s="4"/>
      <c r="L445" s="4"/>
      <c r="M445" s="4"/>
      <c r="N445" s="4"/>
    </row>
    <row r="446" spans="1:14" x14ac:dyDescent="0.3">
      <c r="A446" s="4">
        <f t="shared" si="28"/>
        <v>2290</v>
      </c>
      <c r="G446" s="2">
        <f>CO2mid!L546</f>
        <v>1481.1877136171538</v>
      </c>
      <c r="H446" s="4">
        <f t="shared" si="25"/>
        <v>9.008482242029082</v>
      </c>
      <c r="I446" s="4">
        <f t="shared" si="27"/>
        <v>6.1250139215277981</v>
      </c>
      <c r="J446" s="4">
        <f t="shared" si="26"/>
        <v>3.5316091815831698</v>
      </c>
      <c r="K446" s="4"/>
      <c r="L446" s="4"/>
      <c r="M446" s="4"/>
      <c r="N446" s="4"/>
    </row>
    <row r="447" spans="1:14" x14ac:dyDescent="0.3">
      <c r="A447" s="4">
        <f t="shared" si="28"/>
        <v>2291</v>
      </c>
      <c r="G447" s="2">
        <f>CO2mid!L547</f>
        <v>1483.889846869643</v>
      </c>
      <c r="H447" s="4">
        <f t="shared" si="25"/>
        <v>9.0182333642901007</v>
      </c>
      <c r="I447" s="4">
        <f t="shared" si="27"/>
        <v>6.1358426587936679</v>
      </c>
      <c r="J447" s="4">
        <f t="shared" si="26"/>
        <v>3.5463397205060554</v>
      </c>
      <c r="K447" s="4"/>
      <c r="L447" s="4"/>
      <c r="M447" s="4"/>
      <c r="N447" s="4"/>
    </row>
    <row r="448" spans="1:14" x14ac:dyDescent="0.3">
      <c r="A448" s="4">
        <f t="shared" si="28"/>
        <v>2292</v>
      </c>
      <c r="G448" s="2">
        <f>CO2mid!L548</f>
        <v>1486.5824694933276</v>
      </c>
      <c r="H448" s="4">
        <f t="shared" si="25"/>
        <v>9.0279325188002542</v>
      </c>
      <c r="I448" s="4">
        <f t="shared" si="27"/>
        <v>6.1466238460403115</v>
      </c>
      <c r="J448" s="4">
        <f t="shared" si="26"/>
        <v>3.5610480971955289</v>
      </c>
      <c r="K448" s="4"/>
      <c r="L448" s="4"/>
      <c r="M448" s="4"/>
      <c r="N448" s="4"/>
    </row>
    <row r="449" spans="1:14" x14ac:dyDescent="0.3">
      <c r="A449" s="4">
        <f t="shared" si="28"/>
        <v>2293</v>
      </c>
      <c r="G449" s="2">
        <f>CO2mid!L549</f>
        <v>1489.2656323484332</v>
      </c>
      <c r="H449" s="4">
        <f t="shared" si="25"/>
        <v>9.0375801383517729</v>
      </c>
      <c r="I449" s="4">
        <f t="shared" si="27"/>
        <v>6.1573578206164719</v>
      </c>
      <c r="J449" s="4">
        <f t="shared" si="26"/>
        <v>3.5757341674489673</v>
      </c>
      <c r="K449" s="4"/>
      <c r="L449" s="4"/>
      <c r="M449" s="4"/>
      <c r="N449" s="4"/>
    </row>
    <row r="450" spans="1:14" x14ac:dyDescent="0.3">
      <c r="A450" s="4">
        <f t="shared" si="28"/>
        <v>2294</v>
      </c>
      <c r="G450" s="2">
        <f>CO2mid!L550</f>
        <v>1491.9393858680853</v>
      </c>
      <c r="H450" s="4">
        <f t="shared" si="25"/>
        <v>9.0471766505528137</v>
      </c>
      <c r="I450" s="4">
        <f t="shared" si="27"/>
        <v>6.1680449165367177</v>
      </c>
      <c r="J450" s="4">
        <f t="shared" si="26"/>
        <v>3.590397789798959</v>
      </c>
      <c r="K450" s="4"/>
      <c r="L450" s="4"/>
      <c r="M450" s="4"/>
      <c r="N450" s="4"/>
    </row>
    <row r="451" spans="1:14" x14ac:dyDescent="0.3">
      <c r="A451" s="4">
        <f t="shared" si="28"/>
        <v>2295</v>
      </c>
      <c r="G451" s="2">
        <f>CO2mid!L551</f>
        <v>1494.6037800599913</v>
      </c>
      <c r="H451" s="4">
        <f t="shared" si="25"/>
        <v>9.0567224778966473</v>
      </c>
      <c r="I451" s="4">
        <f t="shared" si="27"/>
        <v>6.1786854645056621</v>
      </c>
      <c r="J451" s="4">
        <f t="shared" si="26"/>
        <v>3.6050388254788293</v>
      </c>
      <c r="K451" s="4"/>
      <c r="L451" s="4"/>
      <c r="M451" s="4"/>
      <c r="N451" s="4"/>
    </row>
    <row r="452" spans="1:14" x14ac:dyDescent="0.3">
      <c r="A452" s="4">
        <f t="shared" si="28"/>
        <v>2296</v>
      </c>
      <c r="G452" s="2">
        <f>CO2mid!L552</f>
        <v>1497.258864508251</v>
      </c>
      <c r="H452" s="4">
        <f t="shared" si="25"/>
        <v>9.0662180378301294</v>
      </c>
      <c r="I452" s="4">
        <f t="shared" si="27"/>
        <v>6.1892797919425426</v>
      </c>
      <c r="J452" s="4">
        <f t="shared" si="26"/>
        <v>3.6196571383885017</v>
      </c>
      <c r="K452" s="4"/>
      <c r="L452" s="4"/>
      <c r="M452" s="4"/>
      <c r="N452" s="4"/>
    </row>
    <row r="453" spans="1:14" x14ac:dyDescent="0.3">
      <c r="A453" s="4">
        <f t="shared" si="28"/>
        <v>2297</v>
      </c>
      <c r="G453" s="2">
        <f>CO2mid!L553</f>
        <v>1499.9046883752856</v>
      </c>
      <c r="H453" s="4">
        <f t="shared" si="25"/>
        <v>9.0756637428214528</v>
      </c>
      <c r="I453" s="4">
        <f t="shared" si="27"/>
        <v>6.1998282230061452</v>
      </c>
      <c r="J453" s="4">
        <f t="shared" si="26"/>
        <v>3.6342525950606888</v>
      </c>
      <c r="K453" s="4"/>
      <c r="L453" s="4"/>
      <c r="M453" s="4"/>
      <c r="N453" s="4"/>
    </row>
    <row r="454" spans="1:14" x14ac:dyDescent="0.3">
      <c r="A454" s="4">
        <f t="shared" si="28"/>
        <v>2298</v>
      </c>
      <c r="G454" s="2">
        <f>CO2mid!L554</f>
        <v>1502.5413004038853</v>
      </c>
      <c r="H454" s="4">
        <f t="shared" si="25"/>
        <v>9.0850600004271982</v>
      </c>
      <c r="I454" s="4">
        <f t="shared" si="27"/>
        <v>6.2103310786200447</v>
      </c>
      <c r="J454" s="4">
        <f t="shared" si="26"/>
        <v>3.648825064627419</v>
      </c>
      <c r="K454" s="4"/>
      <c r="L454" s="4"/>
      <c r="M454" s="4"/>
      <c r="N454" s="4"/>
    </row>
    <row r="455" spans="1:14" x14ac:dyDescent="0.3">
      <c r="A455" s="4">
        <f t="shared" si="28"/>
        <v>2299</v>
      </c>
      <c r="G455" s="2">
        <f>CO2mid!L555</f>
        <v>1505.1687489193644</v>
      </c>
      <c r="H455" s="4">
        <f t="shared" ref="H455:H456" si="29">H$3*LN(G455/G$3)</f>
        <v>9.0944072133586396</v>
      </c>
      <c r="I455" s="4">
        <f t="shared" si="27"/>
        <v>6.2207886764981373</v>
      </c>
      <c r="J455" s="4">
        <f t="shared" ref="J455:J456" si="30">J454+J$3*(I454-J454)</f>
        <v>3.6633744187868973</v>
      </c>
      <c r="K455" s="4"/>
      <c r="L455" s="4"/>
      <c r="M455" s="4"/>
      <c r="N455" s="4"/>
    </row>
    <row r="456" spans="1:14" x14ac:dyDescent="0.3">
      <c r="A456" s="4">
        <f t="shared" si="28"/>
        <v>2300</v>
      </c>
      <c r="G456" s="2">
        <f>CO2mid!L556</f>
        <v>1507.7870818318238</v>
      </c>
      <c r="H456" s="4">
        <f t="shared" si="29"/>
        <v>9.1037057795473704</v>
      </c>
      <c r="I456" s="4">
        <f t="shared" ref="I456" si="31">I455+I$3*(I$4*H456-I455)+I$5*(J455-I455)</f>
        <v>6.2312013311704453</v>
      </c>
      <c r="J456" s="4">
        <f t="shared" si="30"/>
        <v>3.677900531770697</v>
      </c>
      <c r="K456" s="4"/>
      <c r="L456" s="4"/>
      <c r="M456" s="4"/>
      <c r="N456" s="4"/>
    </row>
    <row r="457" spans="1:14" x14ac:dyDescent="0.3">
      <c r="A457" s="4"/>
    </row>
    <row r="458" spans="1:14" x14ac:dyDescent="0.3">
      <c r="A458" s="4"/>
    </row>
    <row r="459" spans="1:14" x14ac:dyDescent="0.3">
      <c r="A459" s="4"/>
    </row>
    <row r="460" spans="1:14" x14ac:dyDescent="0.3">
      <c r="A460" s="4"/>
    </row>
    <row r="461" spans="1:14" x14ac:dyDescent="0.3">
      <c r="A461" s="4"/>
    </row>
    <row r="462" spans="1:14" x14ac:dyDescent="0.3">
      <c r="A462" s="4"/>
    </row>
    <row r="463" spans="1:14" x14ac:dyDescent="0.3">
      <c r="A463" s="4"/>
    </row>
    <row r="464" spans="1:1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70"/>
  <sheetViews>
    <sheetView zoomScale="130" zoomScaleNormal="13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5" sqref="C5"/>
    </sheetView>
  </sheetViews>
  <sheetFormatPr defaultColWidth="9.109375" defaultRowHeight="14.4" x14ac:dyDescent="0.3"/>
  <cols>
    <col min="1" max="16384" width="9.109375" style="2"/>
  </cols>
  <sheetData>
    <row r="1" spans="1:10" x14ac:dyDescent="0.3">
      <c r="B1" s="2" t="s">
        <v>10</v>
      </c>
      <c r="G1" s="2" t="s">
        <v>11</v>
      </c>
    </row>
    <row r="2" spans="1:10" x14ac:dyDescent="0.3">
      <c r="A2" s="2" t="s">
        <v>9</v>
      </c>
      <c r="B2" s="2" t="s">
        <v>13</v>
      </c>
      <c r="D2" s="2" t="s">
        <v>14</v>
      </c>
      <c r="G2" s="2" t="s">
        <v>21</v>
      </c>
      <c r="H2" s="2" t="s">
        <v>18</v>
      </c>
      <c r="I2" s="2" t="s">
        <v>19</v>
      </c>
      <c r="J2" s="2" t="s">
        <v>20</v>
      </c>
    </row>
    <row r="3" spans="1:10" x14ac:dyDescent="0.3">
      <c r="B3" s="2" t="s">
        <v>12</v>
      </c>
      <c r="G3" s="2">
        <f>CO2high!L5</f>
        <v>275</v>
      </c>
      <c r="H3" s="2">
        <v>5.35</v>
      </c>
      <c r="I3" s="2">
        <v>2.5600000000000001E-2</v>
      </c>
      <c r="J3" s="2">
        <v>5.6800000000000002E-3</v>
      </c>
    </row>
    <row r="4" spans="1:10" x14ac:dyDescent="0.3">
      <c r="C4" s="2">
        <f>AVERAGE(B6:B35)</f>
        <v>-0.29739999999999989</v>
      </c>
      <c r="D4" s="2" t="s">
        <v>15</v>
      </c>
      <c r="E4" s="2" t="s">
        <v>16</v>
      </c>
      <c r="F4" s="2" t="s">
        <v>17</v>
      </c>
      <c r="I4" s="2">
        <f>J4/H3/LN(2)</f>
        <v>1.2134818100935207</v>
      </c>
      <c r="J4" s="2">
        <v>4.5</v>
      </c>
    </row>
    <row r="5" spans="1:10" x14ac:dyDescent="0.3">
      <c r="I5" s="2">
        <v>7.3800000000000003E-3</v>
      </c>
    </row>
    <row r="6" spans="1:10" x14ac:dyDescent="0.3">
      <c r="A6" s="9">
        <v>1850</v>
      </c>
      <c r="B6" s="9">
        <v>-0.42299999999999999</v>
      </c>
      <c r="C6" s="9">
        <f>B6-C$4</f>
        <v>-0.1256000000000001</v>
      </c>
      <c r="G6" s="2">
        <f>CO2high!L106</f>
        <v>275.39128752345135</v>
      </c>
      <c r="H6" s="2">
        <f>H$3*LN(G6/G$3)</f>
        <v>7.6069103948270171E-3</v>
      </c>
      <c r="I6" s="2">
        <v>0</v>
      </c>
      <c r="J6" s="2">
        <v>0</v>
      </c>
    </row>
    <row r="7" spans="1:10" x14ac:dyDescent="0.3">
      <c r="A7" s="9">
        <v>1851</v>
      </c>
      <c r="B7" s="9">
        <v>-0.03</v>
      </c>
      <c r="C7" s="9">
        <f t="shared" ref="C7:C70" si="0">B7-C$4</f>
        <v>0.26739999999999986</v>
      </c>
      <c r="G7" s="2">
        <f>CO2high!L107</f>
        <v>275.40887009348887</v>
      </c>
      <c r="H7" s="2">
        <f t="shared" ref="H7:H70" si="1">H$3*LN(G7/G$3)</f>
        <v>7.9484743847123129E-3</v>
      </c>
      <c r="I7" s="2">
        <f>I6+I$3*(I$4*H7-I6)+I$5*(J6-I6)</f>
        <v>2.4692042454637264E-4</v>
      </c>
      <c r="J7" s="2">
        <f t="shared" ref="J7:J70" si="2">J6+J$3*(I6-J6)</f>
        <v>0</v>
      </c>
    </row>
    <row r="8" spans="1:10" x14ac:dyDescent="0.3">
      <c r="A8" s="9">
        <v>1852</v>
      </c>
      <c r="B8" s="9">
        <v>-0.20799999999999999</v>
      </c>
      <c r="C8" s="9">
        <f t="shared" si="0"/>
        <v>8.9399999999999896E-2</v>
      </c>
      <c r="G8" s="2">
        <f>CO2high!L108</f>
        <v>275.42605175662203</v>
      </c>
      <c r="H8" s="2">
        <f t="shared" si="1"/>
        <v>8.2822291781934915E-3</v>
      </c>
      <c r="I8" s="2">
        <f t="shared" ref="I8:I71" si="3">I7+I$3*(I$4*H8-I7)+I$5*(J7-I7)</f>
        <v>4.9606555098678177E-4</v>
      </c>
      <c r="J8" s="2">
        <f t="shared" si="2"/>
        <v>1.4025080114233967E-6</v>
      </c>
    </row>
    <row r="9" spans="1:10" x14ac:dyDescent="0.3">
      <c r="A9" s="9">
        <v>1853</v>
      </c>
      <c r="B9" s="9">
        <v>-0.372</v>
      </c>
      <c r="C9" s="9">
        <f t="shared" si="0"/>
        <v>-7.4600000000000111E-2</v>
      </c>
      <c r="G9" s="2">
        <f>CO2high!L109</f>
        <v>275.44430539223896</v>
      </c>
      <c r="H9" s="2">
        <f t="shared" si="1"/>
        <v>8.6367842901863973E-3</v>
      </c>
      <c r="I9" s="2">
        <f t="shared" si="3"/>
        <v>7.4801852385073442E-4</v>
      </c>
      <c r="J9" s="2">
        <f t="shared" si="2"/>
        <v>4.2121940955234329E-6</v>
      </c>
    </row>
    <row r="10" spans="1:10" x14ac:dyDescent="0.3">
      <c r="A10" s="9">
        <v>1854</v>
      </c>
      <c r="B10" s="9">
        <v>0.10299999999999999</v>
      </c>
      <c r="C10" s="9">
        <f t="shared" si="0"/>
        <v>0.40039999999999987</v>
      </c>
      <c r="G10" s="2">
        <f>CO2high!L110</f>
        <v>275.4631218982143</v>
      </c>
      <c r="H10" s="2">
        <f t="shared" si="1"/>
        <v>9.0022478944896678E-3</v>
      </c>
      <c r="I10" s="2">
        <f t="shared" si="3"/>
        <v>1.0030359991164096E-3</v>
      </c>
      <c r="J10" s="2">
        <f t="shared" si="2"/>
        <v>8.4370140485330319E-6</v>
      </c>
    </row>
    <row r="11" spans="1:10" x14ac:dyDescent="0.3">
      <c r="A11" s="9">
        <v>1855</v>
      </c>
      <c r="B11" s="9">
        <v>-0.13100000000000001</v>
      </c>
      <c r="C11" s="9">
        <f t="shared" si="0"/>
        <v>0.16639999999999988</v>
      </c>
      <c r="G11" s="2">
        <f>CO2high!L111</f>
        <v>275.48625466998362</v>
      </c>
      <c r="H11" s="2">
        <f t="shared" si="1"/>
        <v>9.4515099657508806E-3</v>
      </c>
      <c r="I11" s="2">
        <f t="shared" si="3"/>
        <v>1.2636305638159507E-3</v>
      </c>
      <c r="J11" s="2">
        <f t="shared" si="2"/>
        <v>1.4086336283718571E-5</v>
      </c>
    </row>
    <row r="12" spans="1:10" x14ac:dyDescent="0.3">
      <c r="A12" s="9">
        <v>1856</v>
      </c>
      <c r="B12" s="9">
        <v>-0.35799999999999998</v>
      </c>
      <c r="C12" s="9">
        <f t="shared" si="0"/>
        <v>-6.0600000000000098E-2</v>
      </c>
      <c r="G12" s="2">
        <f>CO2high!L112</f>
        <v>275.50972418366501</v>
      </c>
      <c r="H12" s="2">
        <f t="shared" si="1"/>
        <v>9.9072733581900621E-3</v>
      </c>
      <c r="I12" s="2">
        <f t="shared" si="3"/>
        <v>1.5298307627824418E-3</v>
      </c>
      <c r="J12" s="2">
        <f t="shared" si="2"/>
        <v>2.1183747496101648E-5</v>
      </c>
    </row>
    <row r="13" spans="1:10" x14ac:dyDescent="0.3">
      <c r="A13" s="9">
        <v>1857</v>
      </c>
      <c r="B13" s="9">
        <v>-0.251</v>
      </c>
      <c r="C13" s="9">
        <f t="shared" si="0"/>
        <v>4.6399999999999886E-2</v>
      </c>
      <c r="G13" s="2">
        <f>CO2high!L113</f>
        <v>275.53499543000555</v>
      </c>
      <c r="H13" s="2">
        <f t="shared" si="1"/>
        <v>1.0397981873141331E-2</v>
      </c>
      <c r="I13" s="2">
        <f t="shared" si="3"/>
        <v>1.8025479840197206E-3</v>
      </c>
      <c r="J13" s="2">
        <f t="shared" si="2"/>
        <v>2.9752862542928062E-5</v>
      </c>
    </row>
    <row r="14" spans="1:10" x14ac:dyDescent="0.3">
      <c r="A14" s="9">
        <v>1858</v>
      </c>
      <c r="B14" s="9">
        <v>-0.39300000000000002</v>
      </c>
      <c r="C14" s="9">
        <f t="shared" si="0"/>
        <v>-9.5600000000000129E-2</v>
      </c>
      <c r="G14" s="2">
        <f>CO2high!L114</f>
        <v>275.56014116094445</v>
      </c>
      <c r="H14" s="2">
        <f t="shared" si="1"/>
        <v>1.0886208502934199E-2</v>
      </c>
      <c r="I14" s="2">
        <f t="shared" si="3"/>
        <v>2.0815010572117366E-3</v>
      </c>
      <c r="J14" s="2">
        <f t="shared" si="2"/>
        <v>3.9822338832916246E-5</v>
      </c>
    </row>
    <row r="15" spans="1:10" x14ac:dyDescent="0.3">
      <c r="A15" s="9">
        <v>1859</v>
      </c>
      <c r="B15" s="9">
        <v>-0.26700000000000002</v>
      </c>
      <c r="C15" s="9">
        <f t="shared" si="0"/>
        <v>3.0399999999999872E-2</v>
      </c>
      <c r="G15" s="2">
        <f>CO2high!L115</f>
        <v>275.58523067875387</v>
      </c>
      <c r="H15" s="2">
        <f t="shared" si="1"/>
        <v>1.1373299304132212E-2</v>
      </c>
      <c r="I15" s="2">
        <f t="shared" si="3"/>
        <v>2.366460111959112E-3</v>
      </c>
      <c r="J15" s="2">
        <f t="shared" si="2"/>
        <v>5.1419073953307945E-5</v>
      </c>
    </row>
    <row r="16" spans="1:10" x14ac:dyDescent="0.3">
      <c r="A16" s="9">
        <v>1860</v>
      </c>
      <c r="B16" s="9">
        <v>-0.35499999999999998</v>
      </c>
      <c r="C16" s="9">
        <f t="shared" si="0"/>
        <v>-5.7600000000000096E-2</v>
      </c>
      <c r="G16" s="2">
        <f>CO2high!L116</f>
        <v>275.61218628021436</v>
      </c>
      <c r="H16" s="2">
        <f t="shared" si="1"/>
        <v>1.189656905646303E-2</v>
      </c>
      <c r="I16" s="2">
        <f t="shared" si="3"/>
        <v>2.6583622461374828E-3</v>
      </c>
      <c r="J16" s="2">
        <f t="shared" si="2"/>
        <v>6.4568507049180918E-5</v>
      </c>
    </row>
    <row r="17" spans="1:10" x14ac:dyDescent="0.3">
      <c r="A17" s="9">
        <v>1861</v>
      </c>
      <c r="B17" s="9">
        <v>-0.313</v>
      </c>
      <c r="C17" s="9">
        <f t="shared" si="0"/>
        <v>-1.5600000000000114E-2</v>
      </c>
      <c r="G17" s="2">
        <f>CO2high!L117</f>
        <v>275.6423356972532</v>
      </c>
      <c r="H17" s="2">
        <f t="shared" si="1"/>
        <v>1.2481777430771621E-2</v>
      </c>
      <c r="I17" s="2">
        <f t="shared" si="3"/>
        <v>2.9589140675107483E-3</v>
      </c>
      <c r="J17" s="2">
        <f t="shared" si="2"/>
        <v>7.9301255487202471E-5</v>
      </c>
    </row>
    <row r="18" spans="1:10" x14ac:dyDescent="0.3">
      <c r="A18" s="9">
        <v>1862</v>
      </c>
      <c r="B18" s="9">
        <v>-0.58699999999999997</v>
      </c>
      <c r="C18" s="9">
        <f t="shared" si="0"/>
        <v>-0.28960000000000008</v>
      </c>
      <c r="G18" s="2">
        <f>CO2high!L118</f>
        <v>275.67365923810985</v>
      </c>
      <c r="H18" s="2">
        <f t="shared" si="1"/>
        <v>1.3089708074188499E-2</v>
      </c>
      <c r="I18" s="2">
        <f t="shared" si="3"/>
        <v>3.2685478646047672E-3</v>
      </c>
      <c r="J18" s="2">
        <f t="shared" si="2"/>
        <v>9.5657456259496217E-5</v>
      </c>
    </row>
    <row r="19" spans="1:10" x14ac:dyDescent="0.3">
      <c r="A19" s="9">
        <v>1863</v>
      </c>
      <c r="B19" s="9">
        <v>-0.33100000000000002</v>
      </c>
      <c r="C19" s="9">
        <f t="shared" si="0"/>
        <v>-3.360000000000013E-2</v>
      </c>
      <c r="G19" s="2">
        <f>CO2high!L119</f>
        <v>275.7052223869153</v>
      </c>
      <c r="H19" s="2">
        <f t="shared" si="1"/>
        <v>1.3702219187403443E-2</v>
      </c>
      <c r="I19" s="2">
        <f t="shared" si="3"/>
        <v>3.5871183878481067E-3</v>
      </c>
      <c r="J19" s="2">
        <f t="shared" si="2"/>
        <v>1.1367947377889736E-4</v>
      </c>
    </row>
    <row r="20" spans="1:10" x14ac:dyDescent="0.3">
      <c r="A20" s="9">
        <v>1864</v>
      </c>
      <c r="B20" s="9">
        <v>-0.61799999999999999</v>
      </c>
      <c r="C20" s="9">
        <f t="shared" si="0"/>
        <v>-0.32060000000000011</v>
      </c>
      <c r="G20" s="2">
        <f>CO2high!L120</f>
        <v>275.73942410291102</v>
      </c>
      <c r="H20" s="2">
        <f t="shared" si="1"/>
        <v>1.4365854901255661E-2</v>
      </c>
      <c r="I20" s="2">
        <f t="shared" si="3"/>
        <v>3.9159313903267493E-3</v>
      </c>
      <c r="J20" s="2">
        <f t="shared" si="2"/>
        <v>1.3340860681081048E-4</v>
      </c>
    </row>
    <row r="21" spans="1:10" x14ac:dyDescent="0.3">
      <c r="A21" s="9">
        <v>1865</v>
      </c>
      <c r="B21" s="9">
        <v>-0.30599999999999999</v>
      </c>
      <c r="C21" s="9">
        <f t="shared" si="0"/>
        <v>-8.6000000000001076E-3</v>
      </c>
      <c r="G21" s="2">
        <f>CO2high!L121</f>
        <v>275.77662827319648</v>
      </c>
      <c r="H21" s="2">
        <f t="shared" si="1"/>
        <v>1.5087655510582082E-2</v>
      </c>
      <c r="I21" s="2">
        <f t="shared" si="3"/>
        <v>4.2564685738796819E-3</v>
      </c>
      <c r="J21" s="2">
        <f t="shared" si="2"/>
        <v>1.5489333622118102E-4</v>
      </c>
    </row>
    <row r="22" spans="1:10" x14ac:dyDescent="0.3">
      <c r="A22" s="9">
        <v>1866</v>
      </c>
      <c r="B22" s="9">
        <v>-0.36199999999999999</v>
      </c>
      <c r="C22" s="9">
        <f t="shared" si="0"/>
        <v>-6.4600000000000102E-2</v>
      </c>
      <c r="G22" s="2">
        <f>CO2high!L122</f>
        <v>275.81625864057219</v>
      </c>
      <c r="H22" s="2">
        <f t="shared" si="1"/>
        <v>1.5856419832439451E-2</v>
      </c>
      <c r="I22" s="2">
        <f t="shared" si="3"/>
        <v>4.6098151653551503E-3</v>
      </c>
      <c r="J22" s="2">
        <f t="shared" si="2"/>
        <v>1.781902835710813E-4</v>
      </c>
    </row>
    <row r="23" spans="1:10" x14ac:dyDescent="0.3">
      <c r="A23" s="9">
        <v>1867</v>
      </c>
      <c r="B23" s="9">
        <v>-0.38400000000000001</v>
      </c>
      <c r="C23" s="9">
        <f t="shared" si="0"/>
        <v>-8.6600000000000121E-2</v>
      </c>
      <c r="G23" s="2">
        <f>CO2high!L123</f>
        <v>275.85638220089248</v>
      </c>
      <c r="H23" s="2">
        <f t="shared" si="1"/>
        <v>1.6634638769541674E-2</v>
      </c>
      <c r="I23" s="2">
        <f t="shared" si="3"/>
        <v>4.9758557935409634E-3</v>
      </c>
      <c r="J23" s="2">
        <f t="shared" si="2"/>
        <v>2.0336191289961481E-4</v>
      </c>
    </row>
    <row r="24" spans="1:10" x14ac:dyDescent="0.3">
      <c r="A24" s="9">
        <v>1868</v>
      </c>
      <c r="B24" s="9">
        <v>-0.32</v>
      </c>
      <c r="C24" s="9">
        <f t="shared" si="0"/>
        <v>-2.260000000000012E-2</v>
      </c>
      <c r="G24" s="2">
        <f>CO2high!L124</f>
        <v>275.89940888331068</v>
      </c>
      <c r="H24" s="2">
        <f t="shared" si="1"/>
        <v>1.7469039622685659E-2</v>
      </c>
      <c r="I24" s="2">
        <f t="shared" si="3"/>
        <v>5.3559309430286422E-3</v>
      </c>
      <c r="J24" s="2">
        <f t="shared" si="2"/>
        <v>2.3046967814165767E-4</v>
      </c>
    </row>
    <row r="25" spans="1:10" x14ac:dyDescent="0.3">
      <c r="A25" s="9">
        <v>1869</v>
      </c>
      <c r="B25" s="9">
        <v>-0.28199999999999997</v>
      </c>
      <c r="C25" s="9">
        <f t="shared" si="0"/>
        <v>1.5399999999999914E-2</v>
      </c>
      <c r="G25" s="2">
        <f>CO2high!L125</f>
        <v>275.94383004378636</v>
      </c>
      <c r="H25" s="2">
        <f t="shared" si="1"/>
        <v>1.8330346574711675E-2</v>
      </c>
      <c r="I25" s="2">
        <f t="shared" si="3"/>
        <v>5.750427885564984E-3</v>
      </c>
      <c r="J25" s="2">
        <f t="shared" si="2"/>
        <v>2.5958229812621573E-4</v>
      </c>
    </row>
    <row r="26" spans="1:10" x14ac:dyDescent="0.3">
      <c r="A26" s="9">
        <v>1870</v>
      </c>
      <c r="B26" s="9">
        <v>-0.28599999999999998</v>
      </c>
      <c r="C26" s="9">
        <f t="shared" si="0"/>
        <v>1.139999999999991E-2</v>
      </c>
      <c r="G26" s="2">
        <f>CO2high!L126</f>
        <v>275.99058975469183</v>
      </c>
      <c r="H26" s="2">
        <f t="shared" si="1"/>
        <v>1.9236847220328326E-2</v>
      </c>
      <c r="I26" s="2">
        <f t="shared" si="3"/>
        <v>6.1602897344058853E-3</v>
      </c>
      <c r="J26" s="2">
        <f t="shared" si="2"/>
        <v>2.9077030106286792E-4</v>
      </c>
    </row>
    <row r="27" spans="1:10" x14ac:dyDescent="0.3">
      <c r="A27" s="9">
        <v>1871</v>
      </c>
      <c r="B27" s="9">
        <v>-0.41099999999999998</v>
      </c>
      <c r="C27" s="9">
        <f t="shared" si="0"/>
        <v>-0.11360000000000009</v>
      </c>
      <c r="G27" s="2">
        <f>CO2high!L127</f>
        <v>276.0386907999096</v>
      </c>
      <c r="H27" s="2">
        <f t="shared" si="1"/>
        <v>2.0169191215950691E-2</v>
      </c>
      <c r="I27" s="2">
        <f t="shared" si="3"/>
        <v>6.5858278984072902E-3</v>
      </c>
      <c r="J27" s="2">
        <f t="shared" si="2"/>
        <v>3.2410917144425625E-4</v>
      </c>
    </row>
    <row r="28" spans="1:10" x14ac:dyDescent="0.3">
      <c r="A28" s="9">
        <v>1872</v>
      </c>
      <c r="B28" s="9">
        <v>-0.185</v>
      </c>
      <c r="C28" s="9">
        <f t="shared" si="0"/>
        <v>0.11239999999999989</v>
      </c>
      <c r="G28" s="2">
        <f>CO2high!L128</f>
        <v>276.09001822498345</v>
      </c>
      <c r="H28" s="2">
        <f t="shared" si="1"/>
        <v>2.1163893068789845E-2</v>
      </c>
      <c r="I28" s="2">
        <f t="shared" si="3"/>
        <v>7.0284784013084417E-3</v>
      </c>
      <c r="J28" s="2">
        <f t="shared" si="2"/>
        <v>3.5967573381340631E-4</v>
      </c>
    </row>
    <row r="29" spans="1:10" x14ac:dyDescent="0.3">
      <c r="A29" s="9">
        <v>1873</v>
      </c>
      <c r="B29" s="9">
        <v>-0.251</v>
      </c>
      <c r="C29" s="9">
        <f t="shared" si="0"/>
        <v>4.6399999999999886E-2</v>
      </c>
      <c r="G29" s="2">
        <f>CO2high!L129</f>
        <v>276.14821667084846</v>
      </c>
      <c r="H29" s="2">
        <f t="shared" si="1"/>
        <v>2.229152845096952E-2</v>
      </c>
      <c r="I29" s="2">
        <f t="shared" si="3"/>
        <v>7.4918229164863352E-3</v>
      </c>
      <c r="J29" s="2">
        <f t="shared" si="2"/>
        <v>3.975545329647781E-4</v>
      </c>
    </row>
    <row r="30" spans="1:10" x14ac:dyDescent="0.3">
      <c r="A30" s="9">
        <v>1874</v>
      </c>
      <c r="B30" s="9">
        <v>-0.374</v>
      </c>
      <c r="C30" s="9">
        <f t="shared" si="0"/>
        <v>-7.6600000000000112E-2</v>
      </c>
      <c r="G30" s="2">
        <f>CO2high!L130</f>
        <v>276.21016411661674</v>
      </c>
      <c r="H30" s="2">
        <f t="shared" si="1"/>
        <v>2.3491542238312429E-2</v>
      </c>
      <c r="I30" s="2">
        <f t="shared" si="3"/>
        <v>7.9774444646031322E-3</v>
      </c>
      <c r="J30" s="2">
        <f t="shared" si="2"/>
        <v>4.3784997738318055E-4</v>
      </c>
    </row>
    <row r="31" spans="1:10" x14ac:dyDescent="0.3">
      <c r="A31" s="9">
        <v>1875</v>
      </c>
      <c r="B31" s="9">
        <v>-0.57599999999999996</v>
      </c>
      <c r="C31" s="9">
        <f t="shared" si="0"/>
        <v>-0.27860000000000007</v>
      </c>
      <c r="G31" s="2">
        <f>CO2high!L131</f>
        <v>276.26593877674793</v>
      </c>
      <c r="H31" s="2">
        <f t="shared" si="1"/>
        <v>2.4571749802595744E-2</v>
      </c>
      <c r="I31" s="2">
        <f t="shared" si="3"/>
        <v>8.480904387540655E-3</v>
      </c>
      <c r="J31" s="2">
        <f t="shared" si="2"/>
        <v>4.8067487407058989E-4</v>
      </c>
    </row>
    <row r="32" spans="1:10" x14ac:dyDescent="0.3">
      <c r="A32" s="9">
        <v>1876</v>
      </c>
      <c r="B32" s="9">
        <v>-0.25700000000000001</v>
      </c>
      <c r="C32" s="9">
        <f t="shared" si="0"/>
        <v>4.039999999999988E-2</v>
      </c>
      <c r="G32" s="2">
        <f>CO2high!L132</f>
        <v>276.32732503773082</v>
      </c>
      <c r="H32" s="2">
        <f t="shared" si="1"/>
        <v>2.5760387157102847E-2</v>
      </c>
      <c r="I32" s="2">
        <f t="shared" si="3"/>
        <v>9.005001429054648E-3</v>
      </c>
      <c r="J32" s="2">
        <f t="shared" si="2"/>
        <v>5.2611617770709988E-4</v>
      </c>
    </row>
    <row r="33" spans="1:10" x14ac:dyDescent="0.3">
      <c r="A33" s="9">
        <v>1877</v>
      </c>
      <c r="B33" s="9">
        <v>-8.6999999999999994E-2</v>
      </c>
      <c r="C33" s="9">
        <f t="shared" si="0"/>
        <v>0.21039999999999989</v>
      </c>
      <c r="G33" s="2">
        <f>CO2high!L133</f>
        <v>276.38885787380968</v>
      </c>
      <c r="H33" s="2">
        <f t="shared" si="1"/>
        <v>2.6951597708050813E-2</v>
      </c>
      <c r="I33" s="2">
        <f t="shared" si="3"/>
        <v>9.5491542227508584E-3</v>
      </c>
      <c r="J33" s="2">
        <f t="shared" si="2"/>
        <v>5.7427624593475398E-4</v>
      </c>
    </row>
    <row r="34" spans="1:10" x14ac:dyDescent="0.3">
      <c r="A34" s="9">
        <v>1878</v>
      </c>
      <c r="B34" s="9">
        <v>7.5999999999999998E-2</v>
      </c>
      <c r="C34" s="9">
        <f t="shared" si="0"/>
        <v>0.3733999999999999</v>
      </c>
      <c r="G34" s="2">
        <f>CO2high!L134</f>
        <v>276.45062455370487</v>
      </c>
      <c r="H34" s="2">
        <f t="shared" si="1"/>
        <v>2.8147068542959609E-2</v>
      </c>
      <c r="I34" s="2">
        <f t="shared" si="3"/>
        <v>1.0112853740698561E-2</v>
      </c>
      <c r="J34" s="2">
        <f t="shared" si="2"/>
        <v>6.2525355284306949E-4</v>
      </c>
    </row>
    <row r="35" spans="1:10" x14ac:dyDescent="0.3">
      <c r="A35" s="9">
        <v>1879</v>
      </c>
      <c r="B35" s="9">
        <v>-0.38300000000000001</v>
      </c>
      <c r="C35" s="9">
        <f t="shared" si="0"/>
        <v>-8.560000000000012E-2</v>
      </c>
      <c r="G35" s="2">
        <f>CO2high!L135</f>
        <v>276.51221191406171</v>
      </c>
      <c r="H35" s="2">
        <f t="shared" si="1"/>
        <v>2.9338802806247569E-2</v>
      </c>
      <c r="I35" s="2">
        <f t="shared" si="3"/>
        <v>1.069536004605404E-2</v>
      </c>
      <c r="J35" s="2">
        <f t="shared" si="2"/>
        <v>6.7914312191008869E-4</v>
      </c>
    </row>
    <row r="36" spans="1:10" x14ac:dyDescent="0.3">
      <c r="A36" s="9">
        <v>1880</v>
      </c>
      <c r="B36" s="9">
        <v>-0.17100000000000001</v>
      </c>
      <c r="C36" s="9">
        <f t="shared" si="0"/>
        <v>0.12639999999999987</v>
      </c>
      <c r="G36" s="2">
        <f>CO2high!L136</f>
        <v>276.57931851777255</v>
      </c>
      <c r="H36" s="2">
        <f t="shared" si="1"/>
        <v>3.0637033973642633E-2</v>
      </c>
      <c r="I36" s="2">
        <f t="shared" si="3"/>
        <v>1.1299382724096028E-2</v>
      </c>
      <c r="J36" s="2">
        <f t="shared" si="2"/>
        <v>7.3603523403922638E-4</v>
      </c>
    </row>
    <row r="37" spans="1:10" x14ac:dyDescent="0.3">
      <c r="A37" s="9">
        <v>1881</v>
      </c>
      <c r="B37" s="9">
        <v>-0.315</v>
      </c>
      <c r="C37" s="9">
        <f t="shared" si="0"/>
        <v>-1.7600000000000116E-2</v>
      </c>
      <c r="G37" s="2">
        <f>CO2high!L137</f>
        <v>276.65729405788596</v>
      </c>
      <c r="H37" s="2">
        <f t="shared" si="1"/>
        <v>3.2145137858622434E-2</v>
      </c>
      <c r="I37" s="2">
        <f t="shared" si="3"/>
        <v>1.1930754047786856E-2</v>
      </c>
      <c r="J37" s="2">
        <f t="shared" si="2"/>
        <v>7.9603504778274895E-4</v>
      </c>
    </row>
    <row r="38" spans="1:10" x14ac:dyDescent="0.3">
      <c r="A38" s="9">
        <v>1882</v>
      </c>
      <c r="B38" s="9">
        <v>-0.15</v>
      </c>
      <c r="C38" s="9">
        <f t="shared" si="0"/>
        <v>0.14739999999999989</v>
      </c>
      <c r="G38" s="2">
        <f>CO2high!L138</f>
        <v>276.73668481347516</v>
      </c>
      <c r="H38" s="2">
        <f t="shared" si="1"/>
        <v>3.3680176408129578E-2</v>
      </c>
      <c r="I38" s="2">
        <f t="shared" si="3"/>
        <v>1.258943172260284E-2</v>
      </c>
      <c r="J38" s="2">
        <f t="shared" si="2"/>
        <v>8.5928025170277226E-4</v>
      </c>
    </row>
    <row r="39" spans="1:10" x14ac:dyDescent="0.3">
      <c r="A39" s="9">
        <v>1883</v>
      </c>
      <c r="B39" s="9">
        <v>-0.41699999999999998</v>
      </c>
      <c r="C39" s="9">
        <f t="shared" si="0"/>
        <v>-0.1196000000000001</v>
      </c>
      <c r="G39" s="2">
        <f>CO2high!L139</f>
        <v>276.82043777111102</v>
      </c>
      <c r="H39" s="2">
        <f t="shared" si="1"/>
        <v>3.5299081877826287E-2</v>
      </c>
      <c r="I39" s="2">
        <f t="shared" si="3"/>
        <v>1.3277144473205613E-2</v>
      </c>
      <c r="J39" s="2">
        <f t="shared" si="2"/>
        <v>9.2590751205748464E-4</v>
      </c>
    </row>
    <row r="40" spans="1:10" x14ac:dyDescent="0.3">
      <c r="A40" s="9">
        <v>1884</v>
      </c>
      <c r="B40" s="9">
        <v>-0.52400000000000002</v>
      </c>
      <c r="C40" s="9">
        <f t="shared" si="0"/>
        <v>-0.22660000000000013</v>
      </c>
      <c r="G40" s="2">
        <f>CO2high!L140</f>
        <v>276.90986992486557</v>
      </c>
      <c r="H40" s="2">
        <f t="shared" si="1"/>
        <v>3.7027222888340809E-2</v>
      </c>
      <c r="I40" s="2">
        <f t="shared" si="3"/>
        <v>1.3996353099122245E-2</v>
      </c>
      <c r="J40" s="2">
        <f t="shared" si="2"/>
        <v>9.9606253799680599E-4</v>
      </c>
    </row>
    <row r="41" spans="1:10" x14ac:dyDescent="0.3">
      <c r="A41" s="9">
        <v>1885</v>
      </c>
      <c r="B41" s="9">
        <v>-0.505</v>
      </c>
      <c r="C41" s="9">
        <f t="shared" si="0"/>
        <v>-0.20760000000000012</v>
      </c>
      <c r="G41" s="2">
        <f>CO2high!L141</f>
        <v>276.9987159188538</v>
      </c>
      <c r="H41" s="2">
        <f t="shared" si="1"/>
        <v>3.8743484683377155E-2</v>
      </c>
      <c r="I41" s="2">
        <f t="shared" si="3"/>
        <v>1.4745675871870237E-2</v>
      </c>
      <c r="J41" s="2">
        <f t="shared" si="2"/>
        <v>1.0699041883839985E-3</v>
      </c>
    </row>
    <row r="42" spans="1:10" x14ac:dyDescent="0.3">
      <c r="A42" s="9">
        <v>1886</v>
      </c>
      <c r="B42" s="9">
        <v>-0.42399999999999999</v>
      </c>
      <c r="C42" s="9">
        <f t="shared" si="0"/>
        <v>-0.1266000000000001</v>
      </c>
      <c r="G42" s="2">
        <f>CO2high!L142</f>
        <v>277.08673221249552</v>
      </c>
      <c r="H42" s="2">
        <f t="shared" si="1"/>
        <v>4.0443176225655304E-2</v>
      </c>
      <c r="I42" s="2">
        <f t="shared" si="3"/>
        <v>1.5523632077047562E-2</v>
      </c>
      <c r="J42" s="2">
        <f t="shared" si="2"/>
        <v>1.1475825715462004E-3</v>
      </c>
    </row>
    <row r="43" spans="1:10" x14ac:dyDescent="0.3">
      <c r="A43" s="9">
        <v>1887</v>
      </c>
      <c r="B43" s="9">
        <v>-0.51100000000000001</v>
      </c>
      <c r="C43" s="9">
        <f t="shared" si="0"/>
        <v>-0.21360000000000012</v>
      </c>
      <c r="G43" s="2">
        <f>CO2high!L143</f>
        <v>277.17503155299886</v>
      </c>
      <c r="H43" s="2">
        <f t="shared" si="1"/>
        <v>4.2147791288688688E-2</v>
      </c>
      <c r="I43" s="2">
        <f t="shared" si="3"/>
        <v>1.6329458648974254E-2</v>
      </c>
      <c r="J43" s="2">
        <f t="shared" si="2"/>
        <v>1.2292385327374482E-3</v>
      </c>
    </row>
    <row r="44" spans="1:10" x14ac:dyDescent="0.3">
      <c r="A44" s="9">
        <v>1888</v>
      </c>
      <c r="B44" s="9">
        <v>-0.48699999999999999</v>
      </c>
      <c r="C44" s="9">
        <f t="shared" si="0"/>
        <v>-0.1896000000000001</v>
      </c>
      <c r="G44" s="2">
        <f>CO2high!L144</f>
        <v>277.26837113483089</v>
      </c>
      <c r="H44" s="2">
        <f t="shared" si="1"/>
        <v>4.394911768232275E-2</v>
      </c>
      <c r="I44" s="2">
        <f t="shared" si="3"/>
        <v>1.7165270127957936E-2</v>
      </c>
      <c r="J44" s="2">
        <f t="shared" si="2"/>
        <v>1.3150077829976732E-3</v>
      </c>
    </row>
    <row r="45" spans="1:10" x14ac:dyDescent="0.3">
      <c r="A45" s="9">
        <v>1889</v>
      </c>
      <c r="B45" s="9">
        <v>-0.26100000000000001</v>
      </c>
      <c r="C45" s="9">
        <f t="shared" si="0"/>
        <v>3.6399999999999877E-2</v>
      </c>
      <c r="G45" s="2">
        <f>CO2high!L145</f>
        <v>277.37496991906568</v>
      </c>
      <c r="H45" s="2">
        <f t="shared" si="1"/>
        <v>4.600558698598263E-2</v>
      </c>
      <c r="I45" s="2">
        <f t="shared" si="3"/>
        <v>1.8038034016612633E-2</v>
      </c>
      <c r="J45" s="2">
        <f t="shared" si="2"/>
        <v>1.4050372731170475E-3</v>
      </c>
    </row>
    <row r="46" spans="1:10" x14ac:dyDescent="0.3">
      <c r="A46" s="9">
        <v>1890</v>
      </c>
      <c r="B46" s="9">
        <v>-0.47299999999999998</v>
      </c>
      <c r="C46" s="9">
        <f t="shared" si="0"/>
        <v>-0.17560000000000009</v>
      </c>
      <c r="G46" s="2">
        <f>CO2high!L146</f>
        <v>277.47914312093167</v>
      </c>
      <c r="H46" s="2">
        <f t="shared" si="1"/>
        <v>4.8014499323237536E-2</v>
      </c>
      <c r="I46" s="2">
        <f t="shared" si="3"/>
        <v>1.8945085701487459E-2</v>
      </c>
      <c r="J46" s="2">
        <f t="shared" si="2"/>
        <v>1.4995126946201025E-3</v>
      </c>
    </row>
    <row r="47" spans="1:10" x14ac:dyDescent="0.3">
      <c r="A47" s="9">
        <v>1891</v>
      </c>
      <c r="B47" s="9">
        <v>-0.57799999999999996</v>
      </c>
      <c r="C47" s="9">
        <f t="shared" si="0"/>
        <v>-0.28060000000000007</v>
      </c>
      <c r="G47" s="2">
        <f>CO2high!L147</f>
        <v>277.59490140810476</v>
      </c>
      <c r="H47" s="2">
        <f t="shared" si="1"/>
        <v>5.0245937998702382E-2</v>
      </c>
      <c r="I47" s="2">
        <f t="shared" si="3"/>
        <v>1.9892239992627011E-2</v>
      </c>
      <c r="J47" s="2">
        <f t="shared" si="2"/>
        <v>1.5986035492991091E-3</v>
      </c>
    </row>
    <row r="48" spans="1:10" x14ac:dyDescent="0.3">
      <c r="A48" s="9">
        <v>1892</v>
      </c>
      <c r="B48" s="9">
        <v>-0.6</v>
      </c>
      <c r="C48" s="9">
        <f t="shared" si="0"/>
        <v>-0.30260000000000009</v>
      </c>
      <c r="G48" s="2">
        <f>CO2high!L148</f>
        <v>277.7156070508355</v>
      </c>
      <c r="H48" s="2">
        <f t="shared" si="1"/>
        <v>5.2571754596598019E-2</v>
      </c>
      <c r="I48" s="2">
        <f t="shared" si="3"/>
        <v>2.0881140230812407E-2</v>
      </c>
      <c r="J48" s="2">
        <f t="shared" si="2"/>
        <v>1.7025114042972117E-3</v>
      </c>
    </row>
    <row r="49" spans="1:10" x14ac:dyDescent="0.3">
      <c r="A49" s="9">
        <v>1893</v>
      </c>
      <c r="B49" s="9">
        <v>-0.68500000000000005</v>
      </c>
      <c r="C49" s="9">
        <f t="shared" si="0"/>
        <v>-0.38760000000000017</v>
      </c>
      <c r="G49" s="2">
        <f>CO2high!L149</f>
        <v>277.83465004564499</v>
      </c>
      <c r="H49" s="2">
        <f t="shared" si="1"/>
        <v>5.4864544578577715E-2</v>
      </c>
      <c r="I49" s="2">
        <f t="shared" si="3"/>
        <v>2.1909419207912256E-2</v>
      </c>
      <c r="J49" s="2">
        <f t="shared" si="2"/>
        <v>1.811446016031818E-3</v>
      </c>
    </row>
    <row r="50" spans="1:10" x14ac:dyDescent="0.3">
      <c r="A50" s="9">
        <v>1894</v>
      </c>
      <c r="B50" s="9">
        <v>-0.54100000000000004</v>
      </c>
      <c r="C50" s="9">
        <f t="shared" si="0"/>
        <v>-0.24360000000000015</v>
      </c>
      <c r="G50" s="2">
        <f>CO2high!L150</f>
        <v>277.94954885923289</v>
      </c>
      <c r="H50" s="2">
        <f t="shared" si="1"/>
        <v>5.7076585376656032E-2</v>
      </c>
      <c r="I50" s="2">
        <f t="shared" si="3"/>
        <v>2.2973306826336269E-2</v>
      </c>
      <c r="J50" s="2">
        <f t="shared" si="2"/>
        <v>1.9256025037616988E-3</v>
      </c>
    </row>
    <row r="51" spans="1:10" x14ac:dyDescent="0.3">
      <c r="A51" s="9">
        <v>1895</v>
      </c>
      <c r="B51" s="9">
        <v>-0.55900000000000005</v>
      </c>
      <c r="C51" s="9">
        <f t="shared" si="0"/>
        <v>-0.26160000000000017</v>
      </c>
      <c r="G51" s="2">
        <f>CO2high!L151</f>
        <v>278.06867118152894</v>
      </c>
      <c r="H51" s="2">
        <f t="shared" si="1"/>
        <v>5.9368972248395324E-2</v>
      </c>
      <c r="I51" s="2">
        <f t="shared" si="3"/>
        <v>2.4074163212110252E-2</v>
      </c>
      <c r="J51" s="2">
        <f t="shared" si="2"/>
        <v>2.0451534643139225E-3</v>
      </c>
    </row>
    <row r="52" spans="1:10" x14ac:dyDescent="0.3">
      <c r="A52" s="9">
        <v>1896</v>
      </c>
      <c r="B52" s="9">
        <v>-0.38900000000000001</v>
      </c>
      <c r="C52" s="9">
        <f t="shared" si="0"/>
        <v>-9.1600000000000126E-2</v>
      </c>
      <c r="G52" s="2">
        <f>CO2high!L152</f>
        <v>278.19651564576901</v>
      </c>
      <c r="H52" s="2">
        <f t="shared" si="1"/>
        <v>6.182811552007051E-2</v>
      </c>
      <c r="I52" s="2">
        <f t="shared" si="3"/>
        <v>2.5215989256462235E-2</v>
      </c>
      <c r="J52" s="2">
        <f t="shared" si="2"/>
        <v>2.1702782396814057E-3</v>
      </c>
    </row>
    <row r="53" spans="1:10" x14ac:dyDescent="0.3">
      <c r="A53" s="9">
        <v>1897</v>
      </c>
      <c r="B53" s="9">
        <v>-0.31</v>
      </c>
      <c r="C53" s="9">
        <f t="shared" si="0"/>
        <v>-1.2600000000000111E-2</v>
      </c>
      <c r="G53" s="2">
        <f>CO2high!L153</f>
        <v>278.3279751201917</v>
      </c>
      <c r="H53" s="2">
        <f t="shared" si="1"/>
        <v>6.435561687144549E-2</v>
      </c>
      <c r="I53" s="2">
        <f t="shared" si="3"/>
        <v>2.6399598467734636E-2</v>
      </c>
      <c r="J53" s="2">
        <f t="shared" si="2"/>
        <v>2.301177878256721E-3</v>
      </c>
    </row>
    <row r="54" spans="1:10" x14ac:dyDescent="0.3">
      <c r="A54" s="9">
        <v>1898</v>
      </c>
      <c r="B54" s="9">
        <v>-0.38700000000000001</v>
      </c>
      <c r="C54" s="9">
        <f t="shared" si="0"/>
        <v>-8.9600000000000124E-2</v>
      </c>
      <c r="G54" s="2">
        <f>CO2high!L154</f>
        <v>278.46678063337981</v>
      </c>
      <c r="H54" s="2">
        <f t="shared" si="1"/>
        <v>6.7023061215223945E-2</v>
      </c>
      <c r="I54" s="2">
        <f t="shared" si="3"/>
        <v>2.7628002803431629E-2</v>
      </c>
      <c r="J54" s="2">
        <f t="shared" si="2"/>
        <v>2.4380569072049553E-3</v>
      </c>
    </row>
    <row r="55" spans="1:10" x14ac:dyDescent="0.3">
      <c r="A55" s="9">
        <v>1899</v>
      </c>
      <c r="B55" s="9">
        <v>-0.32800000000000001</v>
      </c>
      <c r="C55" s="9">
        <f t="shared" si="0"/>
        <v>-3.0600000000000127E-2</v>
      </c>
      <c r="G55" s="2">
        <f>CO2high!L155</f>
        <v>278.61455941588378</v>
      </c>
      <c r="H55" s="2">
        <f t="shared" si="1"/>
        <v>6.986148515120312E-2</v>
      </c>
      <c r="I55" s="2">
        <f t="shared" si="3"/>
        <v>2.8905080552251477E-2</v>
      </c>
      <c r="J55" s="2">
        <f t="shared" si="2"/>
        <v>2.5811357998955227E-3</v>
      </c>
    </row>
    <row r="56" spans="1:10" x14ac:dyDescent="0.3">
      <c r="A56" s="9">
        <v>1900</v>
      </c>
      <c r="B56" s="9">
        <v>-0.182</v>
      </c>
      <c r="C56" s="9">
        <f t="shared" si="0"/>
        <v>0.11539999999999989</v>
      </c>
      <c r="G56" s="2">
        <f>CO2high!L156</f>
        <v>278.77899037401664</v>
      </c>
      <c r="H56" s="2">
        <f t="shared" si="1"/>
        <v>7.3017982573396104E-2</v>
      </c>
      <c r="I56" s="2">
        <f t="shared" si="3"/>
        <v>3.0239153215602523E-2</v>
      </c>
      <c r="J56" s="2">
        <f t="shared" si="2"/>
        <v>2.7306558060889046E-3</v>
      </c>
    </row>
    <row r="57" spans="1:10" x14ac:dyDescent="0.3">
      <c r="A57" s="9">
        <v>1901</v>
      </c>
      <c r="B57" s="9">
        <v>-0.19500000000000001</v>
      </c>
      <c r="C57" s="9">
        <f t="shared" si="0"/>
        <v>0.10239999999999988</v>
      </c>
      <c r="G57" s="2">
        <f>CO2high!L157</f>
        <v>278.95232990231432</v>
      </c>
      <c r="H57" s="2">
        <f t="shared" si="1"/>
        <v>7.634347810336678E-2</v>
      </c>
      <c r="I57" s="2">
        <f t="shared" si="3"/>
        <v>3.1633638585542231E-2</v>
      </c>
      <c r="J57" s="2">
        <f t="shared" si="2"/>
        <v>2.886904071374942E-3</v>
      </c>
    </row>
    <row r="58" spans="1:10" x14ac:dyDescent="0.3">
      <c r="A58" s="9">
        <v>1902</v>
      </c>
      <c r="B58" s="9">
        <v>-0.35599999999999998</v>
      </c>
      <c r="C58" s="9">
        <f t="shared" si="0"/>
        <v>-5.8600000000000096E-2</v>
      </c>
      <c r="G58" s="2">
        <f>CO2high!L158</f>
        <v>279.13023678143645</v>
      </c>
      <c r="H58" s="2">
        <f t="shared" si="1"/>
        <v>7.975444949851522E-2</v>
      </c>
      <c r="I58" s="2">
        <f t="shared" si="3"/>
        <v>3.3089249224793844E-2</v>
      </c>
      <c r="J58" s="2">
        <f t="shared" si="2"/>
        <v>3.0501855234154121E-3</v>
      </c>
    </row>
    <row r="59" spans="1:10" x14ac:dyDescent="0.3">
      <c r="A59" s="9">
        <v>1903</v>
      </c>
      <c r="B59" s="9">
        <v>-0.42199999999999999</v>
      </c>
      <c r="C59" s="9">
        <f t="shared" si="0"/>
        <v>-0.1246000000000001</v>
      </c>
      <c r="G59" s="2">
        <f>CO2high!L159</f>
        <v>279.31095881633962</v>
      </c>
      <c r="H59" s="2">
        <f t="shared" si="1"/>
        <v>8.3217170114782857E-2</v>
      </c>
      <c r="I59" s="2">
        <f t="shared" si="3"/>
        <v>3.460562872339968E-2</v>
      </c>
      <c r="J59" s="2">
        <f t="shared" si="2"/>
        <v>3.2208074052392415E-3</v>
      </c>
    </row>
    <row r="60" spans="1:10" x14ac:dyDescent="0.3">
      <c r="A60" s="9">
        <v>1904</v>
      </c>
      <c r="B60" s="9">
        <v>-0.55400000000000005</v>
      </c>
      <c r="C60" s="9">
        <f t="shared" si="0"/>
        <v>-0.25660000000000016</v>
      </c>
      <c r="G60" s="2">
        <f>CO2high!L160</f>
        <v>279.51203206643555</v>
      </c>
      <c r="H60" s="2">
        <f t="shared" si="1"/>
        <v>8.7067197590347326E-2</v>
      </c>
      <c r="I60" s="2">
        <f t="shared" si="3"/>
        <v>3.6192858836364271E-2</v>
      </c>
      <c r="J60" s="2">
        <f t="shared" si="2"/>
        <v>3.399073190326393E-3</v>
      </c>
    </row>
    <row r="61" spans="1:10" x14ac:dyDescent="0.3">
      <c r="A61" s="9">
        <v>1905</v>
      </c>
      <c r="B61" s="9">
        <v>-0.44500000000000001</v>
      </c>
      <c r="C61" s="9">
        <f t="shared" si="0"/>
        <v>-0.14760000000000012</v>
      </c>
      <c r="G61" s="2">
        <f>CO2high!L161</f>
        <v>279.71187595463942</v>
      </c>
      <c r="H61" s="2">
        <f t="shared" si="1"/>
        <v>9.0890942720225007E-2</v>
      </c>
      <c r="I61" s="2">
        <f t="shared" si="3"/>
        <v>3.7847842857832659E-2</v>
      </c>
      <c r="J61" s="2">
        <f t="shared" si="2"/>
        <v>3.5853418927958881E-3</v>
      </c>
    </row>
    <row r="62" spans="1:10" x14ac:dyDescent="0.3">
      <c r="A62" s="9">
        <v>1906</v>
      </c>
      <c r="B62" s="9">
        <v>-0.246</v>
      </c>
      <c r="C62" s="9">
        <f t="shared" si="0"/>
        <v>5.139999999999989E-2</v>
      </c>
      <c r="G62" s="2">
        <f>CO2high!L162</f>
        <v>279.92603869132455</v>
      </c>
      <c r="H62" s="2">
        <f t="shared" si="1"/>
        <v>9.4985628470460007E-2</v>
      </c>
      <c r="I62" s="2">
        <f t="shared" si="3"/>
        <v>3.9576822132201803E-2</v>
      </c>
      <c r="J62" s="2">
        <f t="shared" si="2"/>
        <v>3.7799528982772972E-3</v>
      </c>
    </row>
    <row r="63" spans="1:10" x14ac:dyDescent="0.3">
      <c r="A63" s="9">
        <v>1907</v>
      </c>
      <c r="B63" s="9">
        <v>-0.6</v>
      </c>
      <c r="C63" s="9">
        <f t="shared" si="0"/>
        <v>-0.30260000000000009</v>
      </c>
      <c r="G63" s="2">
        <f>CO2high!L163</f>
        <v>280.1563269502202</v>
      </c>
      <c r="H63" s="2">
        <f t="shared" si="1"/>
        <v>9.9385132293830836E-2</v>
      </c>
      <c r="I63" s="2">
        <f t="shared" si="3"/>
        <v>4.1386887076618001E-2</v>
      </c>
      <c r="J63" s="2">
        <f t="shared" si="2"/>
        <v>3.9832791155259882E-3</v>
      </c>
    </row>
    <row r="64" spans="1:10" x14ac:dyDescent="0.3">
      <c r="A64" s="9">
        <v>1908</v>
      </c>
      <c r="B64" s="9">
        <v>-0.48599999999999999</v>
      </c>
      <c r="C64" s="9">
        <f t="shared" si="0"/>
        <v>-0.1886000000000001</v>
      </c>
      <c r="G64" s="2">
        <f>CO2high!L164</f>
        <v>280.41768683821363</v>
      </c>
      <c r="H64" s="2">
        <f t="shared" si="1"/>
        <v>0.10437385980416397</v>
      </c>
      <c r="I64" s="2">
        <f t="shared" si="3"/>
        <v>4.3293732116936795E-2</v>
      </c>
      <c r="J64" s="2">
        <f t="shared" si="2"/>
        <v>4.1957316087449905E-3</v>
      </c>
    </row>
    <row r="65" spans="1:10" x14ac:dyDescent="0.3">
      <c r="A65" s="9">
        <v>1909</v>
      </c>
      <c r="B65" s="9">
        <v>-0.46600000000000003</v>
      </c>
      <c r="C65" s="9">
        <f t="shared" si="0"/>
        <v>-0.16860000000000014</v>
      </c>
      <c r="G65" s="2">
        <f>CO2high!L165</f>
        <v>280.65667420452883</v>
      </c>
      <c r="H65" s="2">
        <f t="shared" si="1"/>
        <v>0.10893148202284685</v>
      </c>
      <c r="I65" s="2">
        <f t="shared" si="3"/>
        <v>4.5280840453712862E-2</v>
      </c>
      <c r="J65" s="2">
        <f t="shared" si="2"/>
        <v>4.4178082516315199E-3</v>
      </c>
    </row>
    <row r="66" spans="1:10" x14ac:dyDescent="0.3">
      <c r="A66" s="9">
        <v>1910</v>
      </c>
      <c r="B66" s="9">
        <v>-0.34499999999999997</v>
      </c>
      <c r="C66" s="9">
        <f t="shared" si="0"/>
        <v>-4.7600000000000087E-2</v>
      </c>
      <c r="G66" s="2">
        <f>CO2high!L166</f>
        <v>280.90773006382392</v>
      </c>
      <c r="H66" s="2">
        <f t="shared" si="1"/>
        <v>0.11371507915437259</v>
      </c>
      <c r="I66" s="2">
        <f t="shared" si="3"/>
        <v>4.7352655970678156E-2</v>
      </c>
      <c r="J66" s="2">
        <f t="shared" si="2"/>
        <v>4.6499102745393419E-3</v>
      </c>
    </row>
    <row r="67" spans="1:10" x14ac:dyDescent="0.3">
      <c r="A67" s="9">
        <v>1911</v>
      </c>
      <c r="B67" s="9">
        <v>-0.45400000000000001</v>
      </c>
      <c r="C67" s="9">
        <f t="shared" si="0"/>
        <v>-0.15660000000000013</v>
      </c>
      <c r="G67" s="2">
        <f>CO2high!L167</f>
        <v>281.16989392203794</v>
      </c>
      <c r="H67" s="2">
        <f t="shared" si="1"/>
        <v>0.11870576614599419</v>
      </c>
      <c r="I67" s="2">
        <f t="shared" si="3"/>
        <v>4.9512892286658602E-2</v>
      </c>
      <c r="J67" s="2">
        <f t="shared" si="2"/>
        <v>4.8924618700934104E-3</v>
      </c>
    </row>
    <row r="68" spans="1:10" x14ac:dyDescent="0.3">
      <c r="A68" s="9">
        <v>1912</v>
      </c>
      <c r="B68" s="9">
        <v>-0.38600000000000001</v>
      </c>
      <c r="C68" s="9">
        <f t="shared" si="0"/>
        <v>-8.8600000000000123E-2</v>
      </c>
      <c r="G68" s="2">
        <f>CO2high!L168</f>
        <v>281.43485297940884</v>
      </c>
      <c r="H68" s="2">
        <f t="shared" si="1"/>
        <v>0.12374493820965522</v>
      </c>
      <c r="I68" s="2">
        <f t="shared" si="3"/>
        <v>5.1760216596825108E-2</v>
      </c>
      <c r="J68" s="2">
        <f t="shared" si="2"/>
        <v>5.1459059148595008E-3</v>
      </c>
    </row>
    <row r="69" spans="1:10" x14ac:dyDescent="0.3">
      <c r="A69" s="9">
        <v>1913</v>
      </c>
      <c r="B69" s="9">
        <v>-0.32600000000000001</v>
      </c>
      <c r="C69" s="9">
        <f t="shared" si="0"/>
        <v>-2.8600000000000125E-2</v>
      </c>
      <c r="G69" s="2">
        <f>CO2high!L169</f>
        <v>281.71502369663347</v>
      </c>
      <c r="H69" s="2">
        <f t="shared" si="1"/>
        <v>0.12906825806782743</v>
      </c>
      <c r="I69" s="2">
        <f t="shared" si="3"/>
        <v>5.4100664214813063E-2</v>
      </c>
      <c r="J69" s="2">
        <f t="shared" si="2"/>
        <v>5.4106751995330656E-3</v>
      </c>
    </row>
    <row r="70" spans="1:10" x14ac:dyDescent="0.3">
      <c r="A70" s="9">
        <v>1914</v>
      </c>
      <c r="B70" s="9">
        <v>-8.1000000000000003E-2</v>
      </c>
      <c r="C70" s="9">
        <f t="shared" si="0"/>
        <v>0.21639999999999987</v>
      </c>
      <c r="G70" s="2">
        <f>CO2high!L170</f>
        <v>282.01967829108679</v>
      </c>
      <c r="H70" s="2">
        <f t="shared" si="1"/>
        <v>0.13485077325893641</v>
      </c>
      <c r="I70" s="2">
        <f t="shared" si="3"/>
        <v>5.6545512478906275E-2</v>
      </c>
      <c r="J70" s="2">
        <f t="shared" si="2"/>
        <v>5.6872343371398562E-3</v>
      </c>
    </row>
    <row r="71" spans="1:10" x14ac:dyDescent="0.3">
      <c r="A71" s="9">
        <v>1915</v>
      </c>
      <c r="B71" s="9">
        <v>-9.6000000000000002E-2</v>
      </c>
      <c r="C71" s="9">
        <f t="shared" ref="C71:C134" si="4">B71-C$4</f>
        <v>0.20139999999999988</v>
      </c>
      <c r="G71" s="2">
        <f>CO2high!L171</f>
        <v>282.27409334305258</v>
      </c>
      <c r="H71" s="2">
        <f t="shared" ref="H71:H134" si="5">H$3*LN(G71/G$3)</f>
        <v>0.1396749293586953</v>
      </c>
      <c r="I71" s="2">
        <f t="shared" si="3"/>
        <v>5.9061633710993613E-2</v>
      </c>
      <c r="J71" s="2">
        <f t="shared" ref="J71:J134" si="6">J70+J$3*(I70-J70)</f>
        <v>5.9761093569850893E-3</v>
      </c>
    </row>
    <row r="72" spans="1:10" x14ac:dyDescent="0.3">
      <c r="A72" s="9">
        <v>1916</v>
      </c>
      <c r="B72" s="9">
        <v>-0.35699999999999998</v>
      </c>
      <c r="C72" s="9">
        <f t="shared" si="4"/>
        <v>-5.9600000000000097E-2</v>
      </c>
      <c r="G72" s="2">
        <f>CO2high!L172</f>
        <v>282.51984749413043</v>
      </c>
      <c r="H72" s="2">
        <f t="shared" si="5"/>
        <v>0.1443307328161258</v>
      </c>
      <c r="I72" s="2">
        <f t="shared" ref="I72:I135" si="7">I71+I$3*(I$4*H72-I71)+I$5*(J71-I71)</f>
        <v>6.1641538322351412E-2</v>
      </c>
      <c r="J72" s="2">
        <f t="shared" si="6"/>
        <v>6.2776351353158576E-3</v>
      </c>
    </row>
    <row r="73" spans="1:10" x14ac:dyDescent="0.3">
      <c r="A73" s="9">
        <v>1917</v>
      </c>
      <c r="B73" s="9">
        <v>-0.66800000000000004</v>
      </c>
      <c r="C73" s="9">
        <f t="shared" si="4"/>
        <v>-0.37060000000000015</v>
      </c>
      <c r="G73" s="2">
        <f>CO2high!L173</f>
        <v>282.79243384820057</v>
      </c>
      <c r="H73" s="2">
        <f t="shared" si="5"/>
        <v>0.14949013640748537</v>
      </c>
      <c r="I73" s="2">
        <f t="shared" si="7"/>
        <v>6.4298860505542302E-2</v>
      </c>
      <c r="J73" s="2">
        <f t="shared" si="6"/>
        <v>6.59210210541822E-3</v>
      </c>
    </row>
    <row r="74" spans="1:10" x14ac:dyDescent="0.3">
      <c r="A74" s="9">
        <v>1918</v>
      </c>
      <c r="B74" s="9">
        <v>-0.46400000000000002</v>
      </c>
      <c r="C74" s="9">
        <f t="shared" si="4"/>
        <v>-0.16660000000000014</v>
      </c>
      <c r="G74" s="2">
        <f>CO2high!L174</f>
        <v>283.08582201038428</v>
      </c>
      <c r="H74" s="2">
        <f t="shared" si="5"/>
        <v>0.15503771414907191</v>
      </c>
      <c r="I74" s="2">
        <f t="shared" si="7"/>
        <v>6.7043201217165976E-2</v>
      </c>
      <c r="J74" s="2">
        <f t="shared" si="6"/>
        <v>6.9198764931309251E-3</v>
      </c>
    </row>
    <row r="75" spans="1:10" x14ac:dyDescent="0.3">
      <c r="A75" s="9">
        <v>1919</v>
      </c>
      <c r="B75" s="9">
        <v>-0.26700000000000002</v>
      </c>
      <c r="C75" s="9">
        <f t="shared" si="4"/>
        <v>3.0399999999999872E-2</v>
      </c>
      <c r="G75" s="2">
        <f>CO2high!L175</f>
        <v>283.36473673587744</v>
      </c>
      <c r="H75" s="2">
        <f t="shared" si="5"/>
        <v>0.16030629012253247</v>
      </c>
      <c r="I75" s="2">
        <f t="shared" si="7"/>
        <v>6.9863121567489195E-2</v>
      </c>
      <c r="J75" s="2">
        <f t="shared" si="6"/>
        <v>7.2613769775634442E-3</v>
      </c>
    </row>
    <row r="76" spans="1:10" x14ac:dyDescent="0.3">
      <c r="A76" s="9">
        <v>1920</v>
      </c>
      <c r="B76" s="9">
        <v>-0.307</v>
      </c>
      <c r="C76" s="9">
        <f t="shared" si="4"/>
        <v>-9.6000000000001084E-3</v>
      </c>
      <c r="G76" s="2">
        <f>CO2high!L176</f>
        <v>283.57834066581739</v>
      </c>
      <c r="H76" s="2">
        <f t="shared" si="5"/>
        <v>0.16433766866758526</v>
      </c>
      <c r="I76" s="2">
        <f t="shared" si="7"/>
        <v>7.2717796534304852E-2</v>
      </c>
      <c r="J76" s="2">
        <f t="shared" si="6"/>
        <v>7.6169548868342228E-3</v>
      </c>
    </row>
    <row r="77" spans="1:10" x14ac:dyDescent="0.3">
      <c r="A77" s="9">
        <v>1921</v>
      </c>
      <c r="B77" s="9">
        <v>-0.16</v>
      </c>
      <c r="C77" s="9">
        <f t="shared" si="4"/>
        <v>0.13739999999999988</v>
      </c>
      <c r="G77" s="2">
        <f>CO2high!L177</f>
        <v>283.85075497057267</v>
      </c>
      <c r="H77" s="2">
        <f t="shared" si="5"/>
        <v>0.16947458058704029</v>
      </c>
      <c r="I77" s="2">
        <f t="shared" si="7"/>
        <v>7.5640527344547723E-2</v>
      </c>
      <c r="J77" s="2">
        <f t="shared" si="6"/>
        <v>7.9867276673918561E-3</v>
      </c>
    </row>
    <row r="78" spans="1:10" x14ac:dyDescent="0.3">
      <c r="A78" s="9">
        <v>1922</v>
      </c>
      <c r="B78" s="9">
        <v>-0.26500000000000001</v>
      </c>
      <c r="C78" s="9">
        <f t="shared" si="4"/>
        <v>3.2399999999999873E-2</v>
      </c>
      <c r="G78" s="2">
        <f>CO2high!L178</f>
        <v>284.05807303274543</v>
      </c>
      <c r="H78" s="2">
        <f t="shared" si="5"/>
        <v>0.17338067123822554</v>
      </c>
      <c r="I78" s="2">
        <f t="shared" si="7"/>
        <v>7.8590938646606323E-2</v>
      </c>
      <c r="J78" s="2">
        <f t="shared" si="6"/>
        <v>8.3710012495581011E-3</v>
      </c>
    </row>
    <row r="79" spans="1:10" x14ac:dyDescent="0.3">
      <c r="A79" s="9">
        <v>1923</v>
      </c>
      <c r="B79" s="9">
        <v>-0.28799999999999998</v>
      </c>
      <c r="C79" s="9">
        <f t="shared" si="4"/>
        <v>9.3999999999999084E-3</v>
      </c>
      <c r="G79" s="2">
        <f>CO2high!L179</f>
        <v>284.28467057452542</v>
      </c>
      <c r="H79" s="2">
        <f t="shared" si="5"/>
        <v>0.17764674809552605</v>
      </c>
      <c r="I79" s="2">
        <f t="shared" si="7"/>
        <v>8.1579407573629359E-2</v>
      </c>
      <c r="J79" s="2">
        <f t="shared" si="6"/>
        <v>8.7698504939733354E-3</v>
      </c>
    </row>
    <row r="80" spans="1:10" x14ac:dyDescent="0.3">
      <c r="A80" s="9">
        <v>1924</v>
      </c>
      <c r="B80" s="9">
        <v>-0.37</v>
      </c>
      <c r="C80" s="9">
        <f t="shared" si="4"/>
        <v>-7.2600000000000109E-2</v>
      </c>
      <c r="G80" s="2">
        <f>CO2high!L180</f>
        <v>284.56774992684393</v>
      </c>
      <c r="H80" s="2">
        <f t="shared" si="5"/>
        <v>0.18297141440733752</v>
      </c>
      <c r="I80" s="2">
        <f t="shared" si="7"/>
        <v>8.4637671777146511E-2</v>
      </c>
      <c r="J80" s="2">
        <f t="shared" si="6"/>
        <v>9.183408778185782E-3</v>
      </c>
    </row>
    <row r="81" spans="1:10" x14ac:dyDescent="0.3">
      <c r="A81" s="9">
        <v>1925</v>
      </c>
      <c r="B81" s="9">
        <v>-0.28000000000000003</v>
      </c>
      <c r="C81" s="9">
        <f t="shared" si="4"/>
        <v>1.739999999999986E-2</v>
      </c>
      <c r="G81" s="2">
        <f>CO2high!L181</f>
        <v>284.84188260624722</v>
      </c>
      <c r="H81" s="2">
        <f t="shared" si="5"/>
        <v>0.18812274963007458</v>
      </c>
      <c r="I81" s="2">
        <f t="shared" si="7"/>
        <v>8.7758153408085585E-2</v>
      </c>
      <c r="J81" s="2">
        <f t="shared" si="6"/>
        <v>9.6119889920198796E-3</v>
      </c>
    </row>
    <row r="82" spans="1:10" x14ac:dyDescent="0.3">
      <c r="A82" s="9">
        <v>1926</v>
      </c>
      <c r="B82" s="9">
        <v>-6.7000000000000004E-2</v>
      </c>
      <c r="C82" s="9">
        <f t="shared" si="4"/>
        <v>0.23039999999999988</v>
      </c>
      <c r="G82" s="2">
        <f>CO2high!L182</f>
        <v>285.11715389581775</v>
      </c>
      <c r="H82" s="2">
        <f t="shared" si="5"/>
        <v>0.19329049474644777</v>
      </c>
      <c r="I82" s="2">
        <f t="shared" si="7"/>
        <v>9.0939421173081084E-2</v>
      </c>
      <c r="J82" s="2">
        <f t="shared" si="6"/>
        <v>1.0055859205903133E-2</v>
      </c>
    </row>
    <row r="83" spans="1:10" x14ac:dyDescent="0.3">
      <c r="A83" s="9">
        <v>1927</v>
      </c>
      <c r="B83" s="9">
        <v>-0.23899999999999999</v>
      </c>
      <c r="C83" s="9">
        <f t="shared" si="4"/>
        <v>5.8399999999999896E-2</v>
      </c>
      <c r="G83" s="2">
        <f>CO2high!L183</f>
        <v>285.39193708333994</v>
      </c>
      <c r="H83" s="2">
        <f t="shared" si="5"/>
        <v>0.1984441029541594</v>
      </c>
      <c r="I83" s="2">
        <f t="shared" si="7"/>
        <v>9.4179144020665517E-2</v>
      </c>
      <c r="J83" s="2">
        <f t="shared" si="6"/>
        <v>1.0515277837876704E-2</v>
      </c>
    </row>
    <row r="84" spans="1:10" x14ac:dyDescent="0.3">
      <c r="A84" s="9">
        <v>1928</v>
      </c>
      <c r="B84" s="9">
        <v>-0.161</v>
      </c>
      <c r="C84" s="9">
        <f t="shared" si="4"/>
        <v>0.13639999999999988</v>
      </c>
      <c r="G84" s="2">
        <f>CO2high!L184</f>
        <v>285.69983132344504</v>
      </c>
      <c r="H84" s="2">
        <f t="shared" si="5"/>
        <v>0.20421282327297943</v>
      </c>
      <c r="I84" s="2">
        <f t="shared" si="7"/>
        <v>9.7494617389905336E-2</v>
      </c>
      <c r="J84" s="2">
        <f t="shared" si="6"/>
        <v>1.0990488597794943E-2</v>
      </c>
    </row>
    <row r="85" spans="1:10" x14ac:dyDescent="0.3">
      <c r="A85" s="9">
        <v>1929</v>
      </c>
      <c r="B85" s="9">
        <v>-0.42699999999999999</v>
      </c>
      <c r="C85" s="9">
        <f t="shared" si="4"/>
        <v>-0.1296000000000001</v>
      </c>
      <c r="G85" s="2">
        <f>CO2high!L185</f>
        <v>286.00338371617079</v>
      </c>
      <c r="H85" s="2">
        <f t="shared" si="5"/>
        <v>0.20989411178412948</v>
      </c>
      <c r="I85" s="2">
        <f t="shared" si="7"/>
        <v>0.10088074349364988</v>
      </c>
      <c r="J85" s="2">
        <f t="shared" si="6"/>
        <v>1.148183204933413E-2</v>
      </c>
    </row>
    <row r="86" spans="1:10" x14ac:dyDescent="0.3">
      <c r="A86" s="9">
        <v>1930</v>
      </c>
      <c r="B86" s="9">
        <v>-0.14099999999999999</v>
      </c>
      <c r="C86" s="9">
        <f t="shared" si="4"/>
        <v>0.1563999999999999</v>
      </c>
      <c r="G86" s="2">
        <f>CO2high!L186</f>
        <v>286.3395491918323</v>
      </c>
      <c r="H86" s="2">
        <f t="shared" si="5"/>
        <v>0.21617875477767559</v>
      </c>
      <c r="I86" s="2">
        <f t="shared" si="7"/>
        <v>0.10435405455202865</v>
      </c>
      <c r="J86" s="2">
        <f t="shared" si="6"/>
        <v>1.1989617866337843E-2</v>
      </c>
    </row>
    <row r="87" spans="1:10" x14ac:dyDescent="0.3">
      <c r="A87" s="9">
        <v>1931</v>
      </c>
      <c r="B87" s="9">
        <v>-0.13500000000000001</v>
      </c>
      <c r="C87" s="9">
        <f t="shared" si="4"/>
        <v>0.16239999999999988</v>
      </c>
      <c r="G87" s="2">
        <f>CO2high!L187</f>
        <v>286.62599031076252</v>
      </c>
      <c r="H87" s="2">
        <f t="shared" si="5"/>
        <v>0.22152797740378574</v>
      </c>
      <c r="I87" s="2">
        <f t="shared" si="7"/>
        <v>0.10788273759051765</v>
      </c>
      <c r="J87" s="2">
        <f t="shared" si="6"/>
        <v>1.2514247866712567E-2</v>
      </c>
    </row>
    <row r="88" spans="1:10" x14ac:dyDescent="0.3">
      <c r="A88" s="9">
        <v>1932</v>
      </c>
      <c r="B88" s="9">
        <v>-0.08</v>
      </c>
      <c r="C88" s="9">
        <f t="shared" si="4"/>
        <v>0.21739999999999987</v>
      </c>
      <c r="G88" s="2">
        <f>CO2high!L188</f>
        <v>286.85640469937374</v>
      </c>
      <c r="H88" s="2">
        <f t="shared" si="5"/>
        <v>0.22582703542588944</v>
      </c>
      <c r="I88" s="2">
        <f t="shared" si="7"/>
        <v>0.11143246724678528</v>
      </c>
      <c r="J88" s="2">
        <f t="shared" si="6"/>
        <v>1.3055940888343781E-2</v>
      </c>
    </row>
    <row r="89" spans="1:10" x14ac:dyDescent="0.3">
      <c r="A89" s="9">
        <v>1933</v>
      </c>
      <c r="B89" s="9">
        <v>-0.28100000000000003</v>
      </c>
      <c r="C89" s="9">
        <f t="shared" si="4"/>
        <v>1.6399999999999859E-2</v>
      </c>
      <c r="G89" s="2">
        <f>CO2high!L189</f>
        <v>287.04325876279489</v>
      </c>
      <c r="H89" s="2">
        <f t="shared" si="5"/>
        <v>0.22931081260253522</v>
      </c>
      <c r="I89" s="2">
        <f t="shared" si="7"/>
        <v>0.11497734851948635</v>
      </c>
      <c r="J89" s="2">
        <f t="shared" si="6"/>
        <v>1.3614719558059728E-2</v>
      </c>
    </row>
    <row r="90" spans="1:10" x14ac:dyDescent="0.3">
      <c r="A90" s="9">
        <v>1934</v>
      </c>
      <c r="B90" s="9">
        <v>-7.0000000000000007E-2</v>
      </c>
      <c r="C90" s="9">
        <f t="shared" si="4"/>
        <v>0.22739999999999988</v>
      </c>
      <c r="G90" s="2">
        <f>CO2high!L190</f>
        <v>287.25352066893055</v>
      </c>
      <c r="H90" s="2">
        <f t="shared" si="5"/>
        <v>0.23322830365725103</v>
      </c>
      <c r="I90" s="2">
        <f t="shared" si="7"/>
        <v>0.11853114078028044</v>
      </c>
      <c r="J90" s="2">
        <f t="shared" si="6"/>
        <v>1.419045929056063E-2</v>
      </c>
    </row>
    <row r="91" spans="1:10" x14ac:dyDescent="0.3">
      <c r="A91" s="9">
        <v>1935</v>
      </c>
      <c r="B91" s="9">
        <v>-0.16800000000000001</v>
      </c>
      <c r="C91" s="9">
        <f t="shared" si="4"/>
        <v>0.12939999999999988</v>
      </c>
      <c r="G91" s="2">
        <f>CO2high!L191</f>
        <v>287.50068678885862</v>
      </c>
      <c r="H91" s="2">
        <f t="shared" si="5"/>
        <v>0.23782970998354333</v>
      </c>
      <c r="I91" s="2">
        <f t="shared" si="7"/>
        <v>0.12211492123721122</v>
      </c>
      <c r="J91" s="2">
        <f t="shared" si="6"/>
        <v>1.4783114361422239E-2</v>
      </c>
    </row>
    <row r="92" spans="1:10" x14ac:dyDescent="0.3">
      <c r="A92" s="9">
        <v>1936</v>
      </c>
      <c r="B92" s="9">
        <v>-0.115</v>
      </c>
      <c r="C92" s="9">
        <f t="shared" si="4"/>
        <v>0.1823999999999999</v>
      </c>
      <c r="G92" s="2">
        <f>CO2high!L192</f>
        <v>287.76998612133667</v>
      </c>
      <c r="H92" s="2">
        <f t="shared" si="5"/>
        <v>0.24283866177561847</v>
      </c>
      <c r="I92" s="2">
        <f t="shared" si="7"/>
        <v>0.12574048616941072</v>
      </c>
      <c r="J92" s="2">
        <f t="shared" si="6"/>
        <v>1.5392759024476722E-2</v>
      </c>
    </row>
    <row r="93" spans="1:10" x14ac:dyDescent="0.3">
      <c r="A93" s="9">
        <v>1937</v>
      </c>
      <c r="B93" s="9">
        <v>-7.1999999999999995E-2</v>
      </c>
      <c r="C93" s="9">
        <f t="shared" si="4"/>
        <v>0.22539999999999988</v>
      </c>
      <c r="G93" s="2">
        <f>CO2high!L193</f>
        <v>288.08334642406845</v>
      </c>
      <c r="H93" s="2">
        <f t="shared" si="5"/>
        <v>0.24866124780697024</v>
      </c>
      <c r="I93" s="2">
        <f t="shared" si="7"/>
        <v>0.12943185856502046</v>
      </c>
      <c r="J93" s="2">
        <f t="shared" si="6"/>
        <v>1.6019534114659947E-2</v>
      </c>
    </row>
    <row r="94" spans="1:10" x14ac:dyDescent="0.3">
      <c r="A94" s="9">
        <v>1938</v>
      </c>
      <c r="B94" s="9">
        <v>0.10199999999999999</v>
      </c>
      <c r="C94" s="9">
        <f t="shared" si="4"/>
        <v>0.39939999999999987</v>
      </c>
      <c r="G94" s="2">
        <f>CO2high!L194</f>
        <v>288.42735816366667</v>
      </c>
      <c r="H94" s="2">
        <f t="shared" si="5"/>
        <v>0.25504608337254531</v>
      </c>
      <c r="I94" s="2">
        <f t="shared" si="7"/>
        <v>0.13320446087376167</v>
      </c>
      <c r="J94" s="2">
        <f t="shared" si="6"/>
        <v>1.6663716117537995E-2</v>
      </c>
    </row>
    <row r="95" spans="1:10" x14ac:dyDescent="0.3">
      <c r="A95" s="9">
        <v>1939</v>
      </c>
      <c r="B95" s="9">
        <v>-5.2999999999999999E-2</v>
      </c>
      <c r="C95" s="9">
        <f t="shared" si="4"/>
        <v>0.2443999999999999</v>
      </c>
      <c r="G95" s="2">
        <f>CO2high!L195</f>
        <v>288.73254627004951</v>
      </c>
      <c r="H95" s="2">
        <f t="shared" si="5"/>
        <v>0.26070398340607281</v>
      </c>
      <c r="I95" s="2">
        <f t="shared" si="7"/>
        <v>0.13703316024615658</v>
      </c>
      <c r="J95" s="2">
        <f t="shared" si="6"/>
        <v>1.7325667547753346E-2</v>
      </c>
    </row>
    <row r="96" spans="1:10" x14ac:dyDescent="0.3">
      <c r="A96" s="9">
        <v>1940</v>
      </c>
      <c r="B96" s="9">
        <v>-3.6999999999999998E-2</v>
      </c>
      <c r="C96" s="9">
        <f t="shared" si="4"/>
        <v>0.26039999999999991</v>
      </c>
      <c r="G96" s="2">
        <f>CO2high!L196</f>
        <v>289.05708165529205</v>
      </c>
      <c r="H96" s="2">
        <f t="shared" si="5"/>
        <v>0.26671400646541016</v>
      </c>
      <c r="I96" s="2">
        <f t="shared" si="7"/>
        <v>0.14092717648852005</v>
      </c>
      <c r="J96" s="2">
        <f t="shared" si="6"/>
        <v>1.8005606106280277E-2</v>
      </c>
    </row>
    <row r="97" spans="1:10" x14ac:dyDescent="0.3">
      <c r="A97" s="9">
        <v>1941</v>
      </c>
      <c r="B97" s="9">
        <v>-1.7999999999999999E-2</v>
      </c>
      <c r="C97" s="9">
        <f t="shared" si="4"/>
        <v>0.27939999999999987</v>
      </c>
      <c r="G97" s="2">
        <f>CO2high!L197</f>
        <v>289.42674120904542</v>
      </c>
      <c r="H97" s="2">
        <f t="shared" si="5"/>
        <v>0.27355146260022906</v>
      </c>
      <c r="I97" s="2">
        <f t="shared" si="7"/>
        <v>0.14491019251513332</v>
      </c>
      <c r="J97" s="2">
        <f t="shared" si="6"/>
        <v>1.8703800626051398E-2</v>
      </c>
    </row>
    <row r="98" spans="1:10" x14ac:dyDescent="0.3">
      <c r="A98" s="9">
        <v>1942</v>
      </c>
      <c r="B98" s="9">
        <v>-3.2000000000000001E-2</v>
      </c>
      <c r="C98" s="9">
        <f t="shared" si="4"/>
        <v>0.26539999999999986</v>
      </c>
      <c r="G98" s="2">
        <f>CO2high!L198</f>
        <v>289.80544566670903</v>
      </c>
      <c r="H98" s="2">
        <f t="shared" si="5"/>
        <v>0.28054716892696563</v>
      </c>
      <c r="I98" s="2">
        <f t="shared" si="7"/>
        <v>0.14898432390557681</v>
      </c>
      <c r="J98" s="2">
        <f t="shared" si="6"/>
        <v>1.9420652931981384E-2</v>
      </c>
    </row>
    <row r="99" spans="1:10" x14ac:dyDescent="0.3">
      <c r="A99" s="9">
        <v>1943</v>
      </c>
      <c r="B99" s="9">
        <v>-6.8000000000000005E-2</v>
      </c>
      <c r="C99" s="9">
        <f t="shared" si="4"/>
        <v>0.22939999999999988</v>
      </c>
      <c r="G99" s="2">
        <f>CO2high!L199</f>
        <v>290.18082678020602</v>
      </c>
      <c r="H99" s="2">
        <f t="shared" si="5"/>
        <v>0.28747246813847915</v>
      </c>
      <c r="I99" s="2">
        <f t="shared" si="7"/>
        <v>0.15314451616312047</v>
      </c>
      <c r="J99" s="2">
        <f t="shared" si="6"/>
        <v>2.0156574583111406E-2</v>
      </c>
    </row>
    <row r="100" spans="1:10" x14ac:dyDescent="0.3">
      <c r="A100" s="9">
        <v>1944</v>
      </c>
      <c r="B100" s="9">
        <v>7.3999999999999996E-2</v>
      </c>
      <c r="C100" s="9">
        <f t="shared" si="4"/>
        <v>0.3713999999999999</v>
      </c>
      <c r="G100" s="2">
        <f>CO2high!L200</f>
        <v>290.5730107039663</v>
      </c>
      <c r="H100" s="2">
        <f t="shared" si="5"/>
        <v>0.29469819503217703</v>
      </c>
      <c r="I100" s="2">
        <f t="shared" si="7"/>
        <v>0.15739740455844098</v>
      </c>
      <c r="J100" s="2">
        <f t="shared" si="6"/>
        <v>2.0911946091285858E-2</v>
      </c>
    </row>
    <row r="101" spans="1:10" x14ac:dyDescent="0.3">
      <c r="A101" s="9">
        <v>1945</v>
      </c>
      <c r="B101" s="9">
        <v>-0.109</v>
      </c>
      <c r="C101" s="9">
        <f t="shared" si="4"/>
        <v>0.1883999999999999</v>
      </c>
      <c r="G101" s="2">
        <f>CO2high!L201</f>
        <v>290.9546790874428</v>
      </c>
      <c r="H101" s="2">
        <f t="shared" si="5"/>
        <v>0.30172082243457093</v>
      </c>
      <c r="I101" s="2">
        <f t="shared" si="7"/>
        <v>0.16173376619987798</v>
      </c>
      <c r="J101" s="2">
        <f t="shared" si="6"/>
        <v>2.1687183495379299E-2</v>
      </c>
    </row>
    <row r="102" spans="1:10" x14ac:dyDescent="0.3">
      <c r="A102" s="9">
        <v>1946</v>
      </c>
      <c r="B102" s="9">
        <v>-7.9000000000000001E-2</v>
      </c>
      <c r="C102" s="9">
        <f t="shared" si="4"/>
        <v>0.21839999999999987</v>
      </c>
      <c r="G102" s="2">
        <f>CO2high!L202</f>
        <v>291.2260251318898</v>
      </c>
      <c r="H102" s="2">
        <f t="shared" si="5"/>
        <v>0.30670793874533481</v>
      </c>
      <c r="I102" s="2">
        <f t="shared" si="7"/>
        <v>0.1660877613245777</v>
      </c>
      <c r="J102" s="2">
        <f t="shared" si="6"/>
        <v>2.248264808514085E-2</v>
      </c>
    </row>
    <row r="103" spans="1:10" x14ac:dyDescent="0.3">
      <c r="A103" s="9">
        <v>1947</v>
      </c>
      <c r="B103" s="9">
        <v>-3.4000000000000002E-2</v>
      </c>
      <c r="C103" s="9">
        <f t="shared" si="4"/>
        <v>0.26339999999999986</v>
      </c>
      <c r="G103" s="2">
        <f>CO2high!L203</f>
        <v>291.53503995286815</v>
      </c>
      <c r="H103" s="2">
        <f t="shared" si="5"/>
        <v>0.3123817201498732</v>
      </c>
      <c r="I103" s="2">
        <f t="shared" si="7"/>
        <v>0.17048028900027593</v>
      </c>
      <c r="J103" s="2">
        <f t="shared" si="6"/>
        <v>2.329832512834085E-2</v>
      </c>
    </row>
    <row r="104" spans="1:10" x14ac:dyDescent="0.3">
      <c r="A104" s="9">
        <v>1948</v>
      </c>
      <c r="B104" s="9">
        <v>-6.2E-2</v>
      </c>
      <c r="C104" s="9">
        <f t="shared" si="4"/>
        <v>0.23539999999999989</v>
      </c>
      <c r="G104" s="2">
        <f>CO2high!L204</f>
        <v>291.9139452257117</v>
      </c>
      <c r="H104" s="2">
        <f t="shared" si="5"/>
        <v>0.31933054874051797</v>
      </c>
      <c r="I104" s="2">
        <f t="shared" si="7"/>
        <v>0.17494983710347128</v>
      </c>
      <c r="J104" s="2">
        <f t="shared" si="6"/>
        <v>2.4134318683133441E-2</v>
      </c>
    </row>
    <row r="105" spans="1:10" x14ac:dyDescent="0.3">
      <c r="A105" s="9">
        <v>1949</v>
      </c>
      <c r="B105" s="9">
        <v>-0.14499999999999999</v>
      </c>
      <c r="C105" s="9">
        <f t="shared" si="4"/>
        <v>0.1523999999999999</v>
      </c>
      <c r="G105" s="2">
        <f>CO2high!L205</f>
        <v>292.32218703515588</v>
      </c>
      <c r="H105" s="2">
        <f t="shared" si="5"/>
        <v>0.32680729971635664</v>
      </c>
      <c r="I105" s="2">
        <f t="shared" si="7"/>
        <v>0.17951041541613677</v>
      </c>
      <c r="J105" s="2">
        <f t="shared" si="6"/>
        <v>2.4990950827760958E-2</v>
      </c>
    </row>
    <row r="106" spans="1:10" x14ac:dyDescent="0.3">
      <c r="A106" s="9">
        <v>1950</v>
      </c>
      <c r="B106" s="9">
        <v>-0.30499999999999999</v>
      </c>
      <c r="C106" s="9">
        <f t="shared" si="4"/>
        <v>-7.6000000000001067E-3</v>
      </c>
      <c r="G106" s="2">
        <f>CO2high!L206</f>
        <v>292.69913708981255</v>
      </c>
      <c r="H106" s="2">
        <f t="shared" si="5"/>
        <v>0.3337016913849582</v>
      </c>
      <c r="I106" s="2">
        <f t="shared" si="7"/>
        <v>0.18414108300464452</v>
      </c>
      <c r="J106" s="2">
        <f t="shared" si="6"/>
        <v>2.5868621386622933E-2</v>
      </c>
    </row>
    <row r="107" spans="1:10" x14ac:dyDescent="0.3">
      <c r="A107" s="9">
        <v>1951</v>
      </c>
      <c r="B107" s="9">
        <v>-0.13</v>
      </c>
      <c r="C107" s="9">
        <f t="shared" si="4"/>
        <v>0.16739999999999988</v>
      </c>
      <c r="G107" s="2">
        <f>CO2high!L207</f>
        <v>293.17002172932069</v>
      </c>
      <c r="H107" s="2">
        <f t="shared" si="5"/>
        <v>0.34230167766488251</v>
      </c>
      <c r="I107" s="2">
        <f t="shared" si="7"/>
        <v>0.18889266811390187</v>
      </c>
      <c r="J107" s="2">
        <f t="shared" si="6"/>
        <v>2.6767608968613296E-2</v>
      </c>
    </row>
    <row r="108" spans="1:10" x14ac:dyDescent="0.3">
      <c r="A108" s="9">
        <v>1952</v>
      </c>
      <c r="B108" s="9">
        <v>-4.8000000000000001E-2</v>
      </c>
      <c r="C108" s="9">
        <f t="shared" si="4"/>
        <v>0.2493999999999999</v>
      </c>
      <c r="G108" s="2">
        <f>CO2high!L208</f>
        <v>293.69478442929693</v>
      </c>
      <c r="H108" s="2">
        <f t="shared" si="5"/>
        <v>0.35186940489493213</v>
      </c>
      <c r="I108" s="2">
        <f t="shared" si="7"/>
        <v>0.1937914032063256</v>
      </c>
      <c r="J108" s="2">
        <f t="shared" si="6"/>
        <v>2.7688479304558533E-2</v>
      </c>
    </row>
    <row r="109" spans="1:10" x14ac:dyDescent="0.3">
      <c r="A109" s="9">
        <v>1953</v>
      </c>
      <c r="B109" s="9">
        <v>4.5999999999999999E-2</v>
      </c>
      <c r="C109" s="9">
        <f t="shared" si="4"/>
        <v>0.34339999999999987</v>
      </c>
      <c r="G109" s="2">
        <f>CO2high!L209</f>
        <v>294.22045251891308</v>
      </c>
      <c r="H109" s="2">
        <f t="shared" si="5"/>
        <v>0.3614365154310934</v>
      </c>
      <c r="I109" s="2">
        <f t="shared" si="7"/>
        <v>0.1988325776125166</v>
      </c>
      <c r="J109" s="2">
        <f t="shared" si="6"/>
        <v>2.863194391232057E-2</v>
      </c>
    </row>
    <row r="110" spans="1:10" x14ac:dyDescent="0.3">
      <c r="A110" s="9">
        <v>1954</v>
      </c>
      <c r="B110" s="9">
        <v>-0.185</v>
      </c>
      <c r="C110" s="9">
        <f t="shared" si="4"/>
        <v>0.11239999999999989</v>
      </c>
      <c r="G110" s="2">
        <f>CO2high!L210</f>
        <v>294.75702892844942</v>
      </c>
      <c r="H110" s="2">
        <f t="shared" si="5"/>
        <v>0.37118454375355259</v>
      </c>
      <c r="I110" s="2">
        <f t="shared" si="7"/>
        <v>0.20401728066496838</v>
      </c>
      <c r="J110" s="2">
        <f t="shared" si="6"/>
        <v>2.9598683511737684E-2</v>
      </c>
    </row>
    <row r="111" spans="1:10" x14ac:dyDescent="0.3">
      <c r="A111" s="9">
        <v>1955</v>
      </c>
      <c r="B111" s="9">
        <v>-0.20499999999999999</v>
      </c>
      <c r="C111" s="9">
        <f t="shared" si="4"/>
        <v>9.2399999999999899E-2</v>
      </c>
      <c r="D111" s="2">
        <v>-0.13300000000000001</v>
      </c>
      <c r="E111" s="2">
        <v>-3.4000000000000002E-2</v>
      </c>
      <c r="F111" s="2">
        <v>-1.2999999999999999E-2</v>
      </c>
      <c r="G111" s="2">
        <f>CO2high!L211</f>
        <v>295.29463880968268</v>
      </c>
      <c r="H111" s="2">
        <f t="shared" si="5"/>
        <v>0.38093356682306151</v>
      </c>
      <c r="I111" s="2">
        <f t="shared" si="7"/>
        <v>0.20934098146031638</v>
      </c>
      <c r="J111" s="2">
        <f t="shared" si="6"/>
        <v>3.0589381143568035E-2</v>
      </c>
    </row>
    <row r="112" spans="1:10" x14ac:dyDescent="0.3">
      <c r="A112" s="9">
        <v>1956</v>
      </c>
      <c r="B112" s="9">
        <v>-0.41699999999999998</v>
      </c>
      <c r="C112" s="9">
        <f t="shared" si="4"/>
        <v>-0.1196000000000001</v>
      </c>
      <c r="D112" s="2">
        <v>-0.123</v>
      </c>
      <c r="E112" s="2">
        <v>-2.8000000000000001E-2</v>
      </c>
      <c r="F112" s="2">
        <v>-1.0999999999999999E-2</v>
      </c>
      <c r="G112" s="2">
        <f>CO2high!L212</f>
        <v>295.90641118542766</v>
      </c>
      <c r="H112" s="2">
        <f t="shared" si="5"/>
        <v>0.39200588605694109</v>
      </c>
      <c r="I112" s="2">
        <f t="shared" si="7"/>
        <v>0.21484038103639477</v>
      </c>
      <c r="J112" s="2">
        <f t="shared" si="6"/>
        <v>3.1604690233367164E-2</v>
      </c>
    </row>
    <row r="113" spans="1:10" x14ac:dyDescent="0.3">
      <c r="A113" s="9">
        <v>1957</v>
      </c>
      <c r="B113" s="9">
        <v>-0.06</v>
      </c>
      <c r="C113" s="9">
        <f t="shared" si="4"/>
        <v>0.23739999999999989</v>
      </c>
      <c r="D113" s="2">
        <v>-0.09</v>
      </c>
      <c r="E113" s="2">
        <v>-4.9000000000000002E-2</v>
      </c>
      <c r="F113" s="2">
        <v>-2.4E-2</v>
      </c>
      <c r="G113" s="2">
        <f>CO2high!L213</f>
        <v>296.56798333456965</v>
      </c>
      <c r="H113" s="2">
        <f t="shared" si="5"/>
        <v>0.40395378625883893</v>
      </c>
      <c r="I113" s="2">
        <f t="shared" si="7"/>
        <v>0.2205370665203705</v>
      </c>
      <c r="J113" s="2">
        <f t="shared" si="6"/>
        <v>3.264546895712836E-2</v>
      </c>
    </row>
    <row r="114" spans="1:10" x14ac:dyDescent="0.3">
      <c r="A114" s="9">
        <v>1958</v>
      </c>
      <c r="B114" s="9">
        <v>7.0000000000000007E-2</v>
      </c>
      <c r="C114" s="9">
        <f t="shared" si="4"/>
        <v>0.36739999999999989</v>
      </c>
      <c r="D114" s="2">
        <v>-2.7E-2</v>
      </c>
      <c r="E114" s="2">
        <v>-1.6E-2</v>
      </c>
      <c r="F114" s="2">
        <v>-0.01</v>
      </c>
      <c r="G114" s="2">
        <f>CO2high!L214</f>
        <v>297.25860425044135</v>
      </c>
      <c r="H114" s="2">
        <f t="shared" si="5"/>
        <v>0.41639790258168025</v>
      </c>
      <c r="I114" s="2">
        <f t="shared" si="7"/>
        <v>0.22644013440935773</v>
      </c>
      <c r="J114" s="2">
        <f t="shared" si="6"/>
        <v>3.3712693231287574E-2</v>
      </c>
    </row>
    <row r="115" spans="1:10" x14ac:dyDescent="0.3">
      <c r="A115" s="9">
        <v>1959</v>
      </c>
      <c r="B115" s="9">
        <v>-1.2999999999999999E-2</v>
      </c>
      <c r="C115" s="9">
        <f t="shared" si="4"/>
        <v>0.28439999999999988</v>
      </c>
      <c r="D115" s="2">
        <v>-7.0999999999999994E-2</v>
      </c>
      <c r="E115" s="2">
        <v>-2.3E-2</v>
      </c>
      <c r="F115" s="2">
        <v>-1.2999999999999999E-2</v>
      </c>
      <c r="G115" s="2">
        <f>CO2high!L215</f>
        <v>297.96269024586809</v>
      </c>
      <c r="H115" s="2">
        <f t="shared" si="5"/>
        <v>0.4290549155860453</v>
      </c>
      <c r="I115" s="2">
        <f t="shared" si="7"/>
        <v>0.23254958704381287</v>
      </c>
      <c r="J115" s="2">
        <f t="shared" si="6"/>
        <v>3.4807385097179011E-2</v>
      </c>
    </row>
    <row r="116" spans="1:10" x14ac:dyDescent="0.3">
      <c r="A116" s="9">
        <v>1960</v>
      </c>
      <c r="B116" s="9">
        <v>-9.0999999999999998E-2</v>
      </c>
      <c r="C116" s="9">
        <f t="shared" si="4"/>
        <v>0.20639999999999989</v>
      </c>
      <c r="D116" s="2">
        <v>-4.7E-2</v>
      </c>
      <c r="E116" s="2">
        <v>-1.4999999999999999E-2</v>
      </c>
      <c r="F116" s="2">
        <v>-1.0999999999999999E-2</v>
      </c>
      <c r="G116" s="2">
        <f>CO2high!L216</f>
        <v>298.71097489646547</v>
      </c>
      <c r="H116" s="2">
        <f t="shared" si="5"/>
        <v>0.44247372460449386</v>
      </c>
      <c r="I116" s="2">
        <f t="shared" si="7"/>
        <v>0.2388824858611733</v>
      </c>
      <c r="J116" s="2">
        <f t="shared" si="6"/>
        <v>3.5930560804235893E-2</v>
      </c>
    </row>
    <row r="117" spans="1:10" x14ac:dyDescent="0.3">
      <c r="A117" s="9">
        <v>1961</v>
      </c>
      <c r="B117" s="9">
        <v>3.7999999999999999E-2</v>
      </c>
      <c r="C117" s="9">
        <f t="shared" si="4"/>
        <v>0.33539999999999986</v>
      </c>
      <c r="D117" s="2">
        <v>-5.5E-2</v>
      </c>
      <c r="E117" s="2">
        <v>-2.1999999999999999E-2</v>
      </c>
      <c r="F117" s="2">
        <v>-1.2999999999999999E-2</v>
      </c>
      <c r="G117" s="2">
        <f>CO2high!L217</f>
        <v>299.49783757631923</v>
      </c>
      <c r="H117" s="2">
        <f t="shared" si="5"/>
        <v>0.4565481336646986</v>
      </c>
      <c r="I117" s="2">
        <f t="shared" si="7"/>
        <v>0.24545203812044405</v>
      </c>
      <c r="J117" s="2">
        <f t="shared" si="6"/>
        <v>3.7083327738559296E-2</v>
      </c>
    </row>
    <row r="118" spans="1:10" x14ac:dyDescent="0.3">
      <c r="A118" s="9">
        <v>1962</v>
      </c>
      <c r="B118" s="9">
        <v>-2E-3</v>
      </c>
      <c r="C118" s="9">
        <f t="shared" si="4"/>
        <v>0.29539999999999988</v>
      </c>
      <c r="D118" s="2">
        <v>-7.0000000000000007E-2</v>
      </c>
      <c r="E118" s="2">
        <v>-1.0999999999999999E-2</v>
      </c>
      <c r="F118" s="2">
        <v>-8.0000000000000002E-3</v>
      </c>
      <c r="G118" s="2">
        <f>CO2high!L218</f>
        <v>300.27359972053625</v>
      </c>
      <c r="H118" s="2">
        <f t="shared" si="5"/>
        <v>0.47038783835191411</v>
      </c>
      <c r="I118" s="2">
        <f t="shared" si="7"/>
        <v>0.25224336625149141</v>
      </c>
      <c r="J118" s="2">
        <f t="shared" si="6"/>
        <v>3.8266862013528399E-2</v>
      </c>
    </row>
    <row r="119" spans="1:10" x14ac:dyDescent="0.3">
      <c r="A119" s="9">
        <v>1963</v>
      </c>
      <c r="B119" s="9">
        <v>-4.0000000000000001E-3</v>
      </c>
      <c r="C119" s="9">
        <f t="shared" si="4"/>
        <v>0.29339999999999988</v>
      </c>
      <c r="D119" s="2">
        <v>-1.9E-2</v>
      </c>
      <c r="E119" s="2">
        <v>-2.4E-2</v>
      </c>
      <c r="F119" s="2">
        <v>-1.4999999999999999E-2</v>
      </c>
      <c r="G119" s="2">
        <f>CO2high!L219</f>
        <v>301.08498582896891</v>
      </c>
      <c r="H119" s="2">
        <f t="shared" si="5"/>
        <v>0.48482487614808284</v>
      </c>
      <c r="I119" s="2">
        <f t="shared" si="7"/>
        <v>0.25926793938231257</v>
      </c>
      <c r="J119" s="2">
        <f t="shared" si="6"/>
        <v>3.9482248557600026E-2</v>
      </c>
    </row>
    <row r="120" spans="1:10" x14ac:dyDescent="0.3">
      <c r="A120" s="9">
        <v>1964</v>
      </c>
      <c r="B120" s="9">
        <v>-0.27100000000000002</v>
      </c>
      <c r="C120" s="9">
        <f t="shared" si="4"/>
        <v>2.6399999999999868E-2</v>
      </c>
      <c r="D120" s="2">
        <v>-0.14299999999999999</v>
      </c>
      <c r="E120" s="2">
        <v>-3.3000000000000002E-2</v>
      </c>
      <c r="F120" s="2">
        <v>-1.4999999999999999E-2</v>
      </c>
      <c r="G120" s="2">
        <f>CO2high!L220</f>
        <v>301.95004347737819</v>
      </c>
      <c r="H120" s="2">
        <f t="shared" si="5"/>
        <v>0.50017410585657951</v>
      </c>
      <c r="I120" s="2">
        <f t="shared" si="7"/>
        <v>0.26654663752685981</v>
      </c>
      <c r="J120" s="2">
        <f t="shared" si="6"/>
        <v>4.0730631281484395E-2</v>
      </c>
    </row>
    <row r="121" spans="1:10" x14ac:dyDescent="0.3">
      <c r="A121" s="9">
        <v>1965</v>
      </c>
      <c r="B121" s="9">
        <v>-0.19500000000000001</v>
      </c>
      <c r="C121" s="9">
        <f t="shared" si="4"/>
        <v>0.10239999999999988</v>
      </c>
      <c r="D121" s="2">
        <v>-0.115</v>
      </c>
      <c r="E121" s="2">
        <v>-3.2000000000000001E-2</v>
      </c>
      <c r="F121" s="2">
        <v>-1.4E-2</v>
      </c>
      <c r="G121" s="2">
        <f>CO2high!L221</f>
        <v>302.87377651516817</v>
      </c>
      <c r="H121" s="2">
        <f t="shared" si="5"/>
        <v>0.51651597412078054</v>
      </c>
      <c r="I121" s="2">
        <f t="shared" si="7"/>
        <v>0.27410215960406986</v>
      </c>
      <c r="J121" s="2">
        <f t="shared" si="6"/>
        <v>4.2013266196958124E-2</v>
      </c>
    </row>
    <row r="122" spans="1:10" x14ac:dyDescent="0.3">
      <c r="A122" s="9">
        <v>1966</v>
      </c>
      <c r="B122" s="9">
        <v>-0.123</v>
      </c>
      <c r="C122" s="9">
        <f t="shared" si="4"/>
        <v>0.17439999999999989</v>
      </c>
      <c r="D122" s="2">
        <v>-9.4E-2</v>
      </c>
      <c r="E122" s="2">
        <v>-4.2000000000000003E-2</v>
      </c>
      <c r="F122" s="2">
        <v>-1.7000000000000001E-2</v>
      </c>
      <c r="G122" s="2">
        <f>CO2high!L222</f>
        <v>303.84155571014884</v>
      </c>
      <c r="H122" s="2">
        <f t="shared" si="5"/>
        <v>0.53358369207491796</v>
      </c>
      <c r="I122" s="2">
        <f t="shared" si="7"/>
        <v>0.28194817735994482</v>
      </c>
      <c r="J122" s="2">
        <f t="shared" si="6"/>
        <v>4.3331531111510516E-2</v>
      </c>
    </row>
    <row r="123" spans="1:10" x14ac:dyDescent="0.3">
      <c r="A123" s="9">
        <v>1967</v>
      </c>
      <c r="B123" s="9">
        <v>-0.121</v>
      </c>
      <c r="C123" s="9">
        <f t="shared" si="4"/>
        <v>0.17639999999999989</v>
      </c>
      <c r="D123" s="2">
        <v>-0.16200000000000001</v>
      </c>
      <c r="E123" s="2">
        <v>-4.5999999999999999E-2</v>
      </c>
      <c r="F123" s="2">
        <v>-2.1000000000000001E-2</v>
      </c>
      <c r="G123" s="2">
        <f>CO2high!L223</f>
        <v>304.86339645633899</v>
      </c>
      <c r="H123" s="2">
        <f t="shared" si="5"/>
        <v>0.55154593505651406</v>
      </c>
      <c r="I123" s="2">
        <f t="shared" si="7"/>
        <v>0.2901031617365426</v>
      </c>
      <c r="J123" s="2">
        <f t="shared" si="6"/>
        <v>4.4686873662201622E-2</v>
      </c>
    </row>
    <row r="124" spans="1:10" x14ac:dyDescent="0.3">
      <c r="A124" s="9">
        <v>1968</v>
      </c>
      <c r="B124" s="9">
        <v>-0.20599999999999999</v>
      </c>
      <c r="C124" s="9">
        <f t="shared" si="4"/>
        <v>9.1399999999999898E-2</v>
      </c>
      <c r="D124" s="2">
        <v>-0.13700000000000001</v>
      </c>
      <c r="E124" s="2">
        <v>-6.0999999999999999E-2</v>
      </c>
      <c r="F124" s="2">
        <v>-2.8000000000000001E-2</v>
      </c>
      <c r="G124" s="2">
        <f>CO2high!L224</f>
        <v>305.91306899560601</v>
      </c>
      <c r="H124" s="2">
        <f t="shared" si="5"/>
        <v>0.56993483486363039</v>
      </c>
      <c r="I124" s="2">
        <f t="shared" si="7"/>
        <v>0.29857045079926764</v>
      </c>
      <c r="J124" s="2">
        <f t="shared" si="6"/>
        <v>4.6080838178463882E-2</v>
      </c>
    </row>
    <row r="125" spans="1:10" x14ac:dyDescent="0.3">
      <c r="A125" s="9">
        <v>1969</v>
      </c>
      <c r="B125" s="9">
        <v>-6.8000000000000005E-2</v>
      </c>
      <c r="C125" s="9">
        <f t="shared" si="4"/>
        <v>0.22939999999999988</v>
      </c>
      <c r="D125" s="2">
        <v>-6.9000000000000006E-2</v>
      </c>
      <c r="E125" s="2">
        <v>-4.7E-2</v>
      </c>
      <c r="F125" s="2">
        <v>-2.1999999999999999E-2</v>
      </c>
      <c r="G125" s="2">
        <f>CO2high!L225</f>
        <v>307.02283284658216</v>
      </c>
      <c r="H125" s="2">
        <f t="shared" si="5"/>
        <v>0.58930796367739735</v>
      </c>
      <c r="I125" s="2">
        <f t="shared" si="7"/>
        <v>0.30737060497598873</v>
      </c>
      <c r="J125" s="2">
        <f t="shared" si="6"/>
        <v>4.7514979178150049E-2</v>
      </c>
    </row>
    <row r="126" spans="1:10" x14ac:dyDescent="0.3">
      <c r="A126" s="9">
        <v>1970</v>
      </c>
      <c r="B126" s="9">
        <v>-2.5000000000000001E-2</v>
      </c>
      <c r="C126" s="9">
        <f t="shared" si="4"/>
        <v>0.27239999999999986</v>
      </c>
      <c r="D126" s="2">
        <v>-0.14299999999999999</v>
      </c>
      <c r="E126" s="2">
        <v>-5.6000000000000001E-2</v>
      </c>
      <c r="F126" s="2">
        <v>-2.5000000000000001E-2</v>
      </c>
      <c r="G126" s="2">
        <f>CO2high!L226</f>
        <v>308.21014746015669</v>
      </c>
      <c r="H126" s="2">
        <f t="shared" si="5"/>
        <v>0.60995751034300372</v>
      </c>
      <c r="I126" s="2">
        <f t="shared" si="7"/>
        <v>0.31653259496973318</v>
      </c>
      <c r="J126" s="2">
        <f t="shared" si="6"/>
        <v>4.8990959132681776E-2</v>
      </c>
    </row>
    <row r="127" spans="1:10" x14ac:dyDescent="0.3">
      <c r="A127" s="9">
        <v>1971</v>
      </c>
      <c r="B127" s="9">
        <v>-0.19900000000000001</v>
      </c>
      <c r="C127" s="9">
        <f t="shared" si="4"/>
        <v>9.8399999999999876E-2</v>
      </c>
      <c r="D127" s="2">
        <v>-0.25900000000000001</v>
      </c>
      <c r="E127" s="2">
        <v>-0.04</v>
      </c>
      <c r="F127" s="2">
        <v>-1.6E-2</v>
      </c>
      <c r="G127" s="2">
        <f>CO2high!L227</f>
        <v>309.50016780010583</v>
      </c>
      <c r="H127" s="2">
        <f t="shared" si="5"/>
        <v>0.63230332093335151</v>
      </c>
      <c r="I127" s="2">
        <f t="shared" si="7"/>
        <v>0.32609749087343792</v>
      </c>
      <c r="J127" s="2">
        <f t="shared" si="6"/>
        <v>5.0510595624236231E-2</v>
      </c>
    </row>
    <row r="128" spans="1:10" x14ac:dyDescent="0.3">
      <c r="A128" s="9">
        <v>1972</v>
      </c>
      <c r="B128" s="9">
        <v>-0.17199999999999999</v>
      </c>
      <c r="C128" s="9">
        <f t="shared" si="4"/>
        <v>0.1253999999999999</v>
      </c>
      <c r="D128" s="2">
        <v>-0.13400000000000001</v>
      </c>
      <c r="E128" s="2">
        <v>-5.5E-2</v>
      </c>
      <c r="F128" s="2">
        <v>-2.5000000000000001E-2</v>
      </c>
      <c r="G128" s="2">
        <f>CO2high!L228</f>
        <v>310.83388349146423</v>
      </c>
      <c r="H128" s="2">
        <f t="shared" si="5"/>
        <v>0.65530831293187208</v>
      </c>
      <c r="I128" s="2">
        <f t="shared" si="7"/>
        <v>0.33607280459443384</v>
      </c>
      <c r="J128" s="2">
        <f t="shared" si="6"/>
        <v>5.2075929189251698E-2</v>
      </c>
    </row>
    <row r="129" spans="1:10" x14ac:dyDescent="0.3">
      <c r="A129" s="9">
        <v>1973</v>
      </c>
      <c r="B129" s="9">
        <v>0.13100000000000001</v>
      </c>
      <c r="C129" s="9">
        <f t="shared" si="4"/>
        <v>0.42839999999999989</v>
      </c>
      <c r="D129" s="2">
        <v>-0.09</v>
      </c>
      <c r="E129" s="2">
        <v>-3.6999999999999998E-2</v>
      </c>
      <c r="F129" s="2">
        <v>-1.6E-2</v>
      </c>
      <c r="G129" s="2">
        <f>CO2high!L229</f>
        <v>312.2178328595374</v>
      </c>
      <c r="H129" s="2">
        <f t="shared" si="5"/>
        <v>0.67907565391512381</v>
      </c>
      <c r="I129" s="2">
        <f t="shared" si="7"/>
        <v>0.34646902027113224</v>
      </c>
      <c r="J129" s="2">
        <f t="shared" si="6"/>
        <v>5.3689031441553133E-2</v>
      </c>
    </row>
    <row r="130" spans="1:10" x14ac:dyDescent="0.3">
      <c r="A130" s="9">
        <v>1974</v>
      </c>
      <c r="B130" s="9">
        <v>-0.29499999999999998</v>
      </c>
      <c r="C130" s="9">
        <f t="shared" si="4"/>
        <v>2.3999999999999022E-3</v>
      </c>
      <c r="D130" s="2">
        <v>-0.14299999999999999</v>
      </c>
      <c r="E130" s="2">
        <v>-2.9000000000000001E-2</v>
      </c>
      <c r="F130" s="2">
        <v>-1.2E-2</v>
      </c>
      <c r="G130" s="2">
        <f>CO2high!L230</f>
        <v>313.68503640675294</v>
      </c>
      <c r="H130" s="2">
        <f t="shared" si="5"/>
        <v>0.70415799093832032</v>
      </c>
      <c r="I130" s="2">
        <f t="shared" si="7"/>
        <v>0.35731345961858157</v>
      </c>
      <c r="J130" s="2">
        <f t="shared" si="6"/>
        <v>5.5352021778105144E-2</v>
      </c>
    </row>
    <row r="131" spans="1:10" x14ac:dyDescent="0.3">
      <c r="A131" s="9">
        <v>1975</v>
      </c>
      <c r="B131" s="9">
        <v>-0.109</v>
      </c>
      <c r="C131" s="9">
        <f t="shared" si="4"/>
        <v>0.1883999999999999</v>
      </c>
      <c r="D131" s="2">
        <v>-0.156</v>
      </c>
      <c r="E131" s="2">
        <v>-1.6E-2</v>
      </c>
      <c r="F131" s="2">
        <v>-5.0000000000000001E-3</v>
      </c>
      <c r="G131" s="2">
        <f>CO2high!L231</f>
        <v>315.12465207114838</v>
      </c>
      <c r="H131" s="2">
        <f t="shared" si="5"/>
        <v>0.72865493302505169</v>
      </c>
      <c r="I131" s="2">
        <f t="shared" si="7"/>
        <v>0.36857352302183999</v>
      </c>
      <c r="J131" s="2">
        <f t="shared" si="6"/>
        <v>5.7067162745039049E-2</v>
      </c>
    </row>
    <row r="132" spans="1:10" x14ac:dyDescent="0.3">
      <c r="A132" s="9">
        <v>1976</v>
      </c>
      <c r="B132" s="9">
        <v>-0.34899999999999998</v>
      </c>
      <c r="C132" s="9">
        <f t="shared" si="4"/>
        <v>-5.160000000000009E-2</v>
      </c>
      <c r="D132" s="2">
        <v>-0.13900000000000001</v>
      </c>
      <c r="E132" s="2">
        <v>-2.7E-2</v>
      </c>
      <c r="F132" s="2">
        <v>-8.9999999999999993E-3</v>
      </c>
      <c r="G132" s="2">
        <f>CO2high!L232</f>
        <v>316.52467421250219</v>
      </c>
      <c r="H132" s="2">
        <f t="shared" si="5"/>
        <v>0.75237103754730339</v>
      </c>
      <c r="I132" s="2">
        <f t="shared" si="7"/>
        <v>0.38021163124736207</v>
      </c>
      <c r="J132" s="2">
        <f t="shared" si="6"/>
        <v>5.8836518871411281E-2</v>
      </c>
    </row>
    <row r="133" spans="1:10" x14ac:dyDescent="0.3">
      <c r="A133" s="9">
        <v>1977</v>
      </c>
      <c r="B133" s="9">
        <v>6.5000000000000002E-2</v>
      </c>
      <c r="C133" s="9">
        <f t="shared" si="4"/>
        <v>0.36239999999999989</v>
      </c>
      <c r="D133" s="2">
        <v>2.7E-2</v>
      </c>
      <c r="E133" s="2">
        <v>0</v>
      </c>
      <c r="F133" s="2">
        <v>1E-3</v>
      </c>
      <c r="G133" s="2">
        <f>CO2high!L233</f>
        <v>318.02752121879541</v>
      </c>
      <c r="H133" s="2">
        <f t="shared" si="5"/>
        <v>0.77771251953881215</v>
      </c>
      <c r="I133" s="2">
        <f t="shared" si="7"/>
        <v>0.39226620905421927</v>
      </c>
      <c r="J133" s="2">
        <f t="shared" si="6"/>
        <v>6.0661929509706683E-2</v>
      </c>
    </row>
    <row r="134" spans="1:10" x14ac:dyDescent="0.3">
      <c r="A134" s="9">
        <v>1978</v>
      </c>
      <c r="B134" s="9">
        <v>-4.7E-2</v>
      </c>
      <c r="C134" s="9">
        <f t="shared" si="4"/>
        <v>0.2503999999999999</v>
      </c>
      <c r="D134" s="2">
        <v>0.02</v>
      </c>
      <c r="E134" s="2">
        <v>1E-3</v>
      </c>
      <c r="F134" s="2">
        <v>2E-3</v>
      </c>
      <c r="G134" s="2">
        <f>CO2high!L234</f>
        <v>319.5780774360698</v>
      </c>
      <c r="H134" s="2">
        <f t="shared" si="5"/>
        <v>0.80373328263351618</v>
      </c>
      <c r="I134" s="2">
        <f t="shared" si="7"/>
        <v>0.40474503691664143</v>
      </c>
      <c r="J134" s="2">
        <f t="shared" si="6"/>
        <v>6.2545441817519518E-2</v>
      </c>
    </row>
    <row r="135" spans="1:10" x14ac:dyDescent="0.3">
      <c r="A135" s="9">
        <v>1979</v>
      </c>
      <c r="B135" s="9">
        <v>6.8000000000000005E-2</v>
      </c>
      <c r="C135" s="9">
        <f t="shared" ref="C135:C168" si="8">B135-C$4</f>
        <v>0.36539999999999989</v>
      </c>
      <c r="D135" s="2">
        <v>3.2000000000000001E-2</v>
      </c>
      <c r="E135" s="2">
        <v>-0.01</v>
      </c>
      <c r="F135" s="2">
        <v>-4.0000000000000001E-3</v>
      </c>
      <c r="G135" s="2">
        <f>CO2high!L235</f>
        <v>321.12802027624508</v>
      </c>
      <c r="H135" s="2">
        <f t="shared" ref="H135:H198" si="9">H$3*LN(G135/G$3)</f>
        <v>0.82961788214101762</v>
      </c>
      <c r="I135" s="2">
        <f t="shared" si="7"/>
        <v>0.41763032191798866</v>
      </c>
      <c r="J135" s="2">
        <f t="shared" ref="J135:J198" si="10">J134+J$3*(I134-J134)</f>
        <v>6.4489135517682525E-2</v>
      </c>
    </row>
    <row r="136" spans="1:10" x14ac:dyDescent="0.3">
      <c r="A136" s="9">
        <v>1980</v>
      </c>
      <c r="B136" s="9">
        <v>0.128</v>
      </c>
      <c r="C136" s="9">
        <f t="shared" si="8"/>
        <v>0.42539999999999989</v>
      </c>
      <c r="D136" s="2">
        <v>7.5999999999999998E-2</v>
      </c>
      <c r="E136" s="2">
        <v>1.2E-2</v>
      </c>
      <c r="F136" s="2">
        <v>6.0000000000000001E-3</v>
      </c>
      <c r="G136" s="2">
        <f>CO2high!L236</f>
        <v>322.78311465500713</v>
      </c>
      <c r="H136" s="2">
        <f t="shared" si="9"/>
        <v>0.85712097673509802</v>
      </c>
      <c r="I136" s="2">
        <f t="shared" ref="I136:I199" si="11">I135+I$3*(I$4*H136-I135)+I$5*(J135-I135)</f>
        <v>0.43095938200778527</v>
      </c>
      <c r="J136" s="2">
        <f t="shared" si="10"/>
        <v>6.6494977456436261E-2</v>
      </c>
    </row>
    <row r="137" spans="1:10" x14ac:dyDescent="0.3">
      <c r="A137" s="9">
        <v>1981</v>
      </c>
      <c r="B137" s="9">
        <v>0.23100000000000001</v>
      </c>
      <c r="C137" s="9">
        <f t="shared" si="8"/>
        <v>0.52839999999999987</v>
      </c>
      <c r="D137" s="2">
        <v>2.7E-2</v>
      </c>
      <c r="E137" s="2">
        <v>1E-3</v>
      </c>
      <c r="F137" s="2">
        <v>-1E-3</v>
      </c>
      <c r="G137" s="2">
        <f>CO2high!L237</f>
        <v>324.38134318563186</v>
      </c>
      <c r="H137" s="2">
        <f t="shared" si="9"/>
        <v>0.88354560471989507</v>
      </c>
      <c r="I137" s="2">
        <f t="shared" si="11"/>
        <v>0.44468453742751823</v>
      </c>
      <c r="J137" s="2">
        <f t="shared" si="10"/>
        <v>6.8565135274287925E-2</v>
      </c>
    </row>
    <row r="138" spans="1:10" x14ac:dyDescent="0.3">
      <c r="A138" s="9">
        <v>1982</v>
      </c>
      <c r="B138" s="9">
        <v>3.1E-2</v>
      </c>
      <c r="C138" s="9">
        <f t="shared" si="8"/>
        <v>0.32839999999999991</v>
      </c>
      <c r="D138" s="2">
        <v>-2E-3</v>
      </c>
      <c r="E138" s="2">
        <v>-2.4E-2</v>
      </c>
      <c r="F138" s="2">
        <v>-1.2E-2</v>
      </c>
      <c r="G138" s="2">
        <f>CO2high!L238</f>
        <v>325.87632581499628</v>
      </c>
      <c r="H138" s="2">
        <f t="shared" si="9"/>
        <v>0.90814561034951224</v>
      </c>
      <c r="I138" s="2">
        <f t="shared" si="11"/>
        <v>0.45873651746581345</v>
      </c>
      <c r="J138" s="2">
        <f t="shared" si="10"/>
        <v>7.0701493478518271E-2</v>
      </c>
    </row>
    <row r="139" spans="1:10" x14ac:dyDescent="0.3">
      <c r="A139" s="9">
        <v>1983</v>
      </c>
      <c r="B139" s="9">
        <v>0.30499999999999999</v>
      </c>
      <c r="C139" s="9">
        <f t="shared" si="8"/>
        <v>0.60239999999999982</v>
      </c>
      <c r="D139" s="2">
        <v>6.4000000000000001E-2</v>
      </c>
      <c r="E139" s="2">
        <v>-2.9000000000000001E-2</v>
      </c>
      <c r="F139" s="2">
        <v>-0.01</v>
      </c>
      <c r="G139" s="2">
        <f>CO2high!L239</f>
        <v>327.3337538345445</v>
      </c>
      <c r="H139" s="2">
        <f t="shared" si="9"/>
        <v>0.93201925555544629</v>
      </c>
      <c r="I139" s="2">
        <f t="shared" si="11"/>
        <v>0.47308246752146244</v>
      </c>
      <c r="J139" s="2">
        <f t="shared" si="10"/>
        <v>7.2905532414766105E-2</v>
      </c>
    </row>
    <row r="140" spans="1:10" x14ac:dyDescent="0.3">
      <c r="A140" s="9">
        <v>1984</v>
      </c>
      <c r="B140" s="9">
        <v>-4.8000000000000001E-2</v>
      </c>
      <c r="C140" s="9">
        <f t="shared" si="8"/>
        <v>0.2493999999999999</v>
      </c>
      <c r="D140" s="2">
        <v>-3.5999999999999997E-2</v>
      </c>
      <c r="E140" s="2">
        <v>-5.0000000000000001E-3</v>
      </c>
      <c r="F140" s="2">
        <v>-2E-3</v>
      </c>
      <c r="G140" s="2">
        <f>CO2high!L240</f>
        <v>328.76510865971892</v>
      </c>
      <c r="H140" s="2">
        <f t="shared" si="9"/>
        <v>0.95536256828266342</v>
      </c>
      <c r="I140" s="2">
        <f t="shared" si="11"/>
        <v>0.48769671709739976</v>
      </c>
      <c r="J140" s="2">
        <f t="shared" si="10"/>
        <v>7.5178537406172141E-2</v>
      </c>
    </row>
    <row r="141" spans="1:10" x14ac:dyDescent="0.3">
      <c r="A141" s="9">
        <v>1985</v>
      </c>
      <c r="B141" s="9">
        <v>-2E-3</v>
      </c>
      <c r="C141" s="9">
        <f t="shared" si="8"/>
        <v>0.29539999999999988</v>
      </c>
      <c r="D141" s="2">
        <v>-4.2000000000000003E-2</v>
      </c>
      <c r="E141" s="2">
        <v>1E-3</v>
      </c>
      <c r="F141" s="2">
        <v>3.0000000000000001E-3</v>
      </c>
      <c r="G141" s="2">
        <f>CO2high!L241</f>
        <v>330.26788783446779</v>
      </c>
      <c r="H141" s="2">
        <f t="shared" si="9"/>
        <v>0.97976159704940036</v>
      </c>
      <c r="I141" s="2">
        <f t="shared" si="11"/>
        <v>0.50260372260552422</v>
      </c>
      <c r="J141" s="2">
        <f t="shared" si="10"/>
        <v>7.7521640666818312E-2</v>
      </c>
    </row>
    <row r="142" spans="1:10" x14ac:dyDescent="0.3">
      <c r="A142" s="9">
        <v>1986</v>
      </c>
      <c r="B142" s="9">
        <v>0.124</v>
      </c>
      <c r="C142" s="9">
        <f t="shared" si="8"/>
        <v>0.42139999999999989</v>
      </c>
      <c r="D142" s="2">
        <v>-1.0999999999999999E-2</v>
      </c>
      <c r="E142" s="2">
        <v>-1.0999999999999999E-2</v>
      </c>
      <c r="F142" s="2">
        <v>-3.0000000000000001E-3</v>
      </c>
      <c r="G142" s="2">
        <f>CO2high!L242</f>
        <v>331.82311969899791</v>
      </c>
      <c r="H142" s="2">
        <f t="shared" si="9"/>
        <v>1.0048956214775397</v>
      </c>
      <c r="I142" s="2">
        <f t="shared" si="11"/>
        <v>0.51781717901937907</v>
      </c>
      <c r="J142" s="2">
        <f t="shared" si="10"/>
        <v>7.9936106892230158E-2</v>
      </c>
    </row>
    <row r="143" spans="1:10" x14ac:dyDescent="0.3">
      <c r="A143" s="9">
        <v>1987</v>
      </c>
      <c r="B143" s="9">
        <v>0.28399999999999997</v>
      </c>
      <c r="C143" s="9">
        <f t="shared" si="8"/>
        <v>0.58139999999999992</v>
      </c>
      <c r="D143" s="2">
        <v>0.13200000000000001</v>
      </c>
      <c r="E143" s="2">
        <v>-8.9999999999999993E-3</v>
      </c>
      <c r="F143" s="2">
        <v>-4.0000000000000001E-3</v>
      </c>
      <c r="G143" s="2">
        <f>CO2high!L243</f>
        <v>333.43299346979262</v>
      </c>
      <c r="H143" s="2">
        <f t="shared" si="9"/>
        <v>1.0307889317853733</v>
      </c>
      <c r="I143" s="2">
        <f t="shared" si="11"/>
        <v>0.53335109356462695</v>
      </c>
      <c r="J143" s="2">
        <f t="shared" si="10"/>
        <v>8.2423271381912369E-2</v>
      </c>
    </row>
    <row r="144" spans="1:10" x14ac:dyDescent="0.3">
      <c r="A144" s="9">
        <v>1988</v>
      </c>
      <c r="B144" s="9">
        <v>0.33800000000000002</v>
      </c>
      <c r="C144" s="9">
        <f t="shared" si="8"/>
        <v>0.63539999999999996</v>
      </c>
      <c r="D144" s="2">
        <v>5.8000000000000003E-2</v>
      </c>
      <c r="E144" s="2">
        <v>1.2E-2</v>
      </c>
      <c r="F144" s="2">
        <v>4.0000000000000001E-3</v>
      </c>
      <c r="G144" s="2">
        <f>CO2high!L244</f>
        <v>335.08513007162856</v>
      </c>
      <c r="H144" s="2">
        <f t="shared" si="9"/>
        <v>1.0572323399842118</v>
      </c>
      <c r="I144" s="2">
        <f t="shared" si="11"/>
        <v>0.54921252291016842</v>
      </c>
      <c r="J144" s="2">
        <f t="shared" si="10"/>
        <v>8.4984541411910183E-2</v>
      </c>
    </row>
    <row r="145" spans="1:10" x14ac:dyDescent="0.3">
      <c r="A145" s="9">
        <v>1989</v>
      </c>
      <c r="B145" s="9">
        <v>0.21</v>
      </c>
      <c r="C145" s="9">
        <f t="shared" si="8"/>
        <v>0.50739999999999985</v>
      </c>
      <c r="D145" s="2">
        <v>4.2000000000000003E-2</v>
      </c>
      <c r="E145" s="2">
        <v>0.01</v>
      </c>
      <c r="F145" s="2">
        <v>3.0000000000000001E-3</v>
      </c>
      <c r="G145" s="2">
        <f>CO2high!L245</f>
        <v>336.8100679671719</v>
      </c>
      <c r="H145" s="2">
        <f t="shared" si="9"/>
        <v>1.0847022133890509</v>
      </c>
      <c r="I145" s="2">
        <f t="shared" si="11"/>
        <v>0.56542309979629524</v>
      </c>
      <c r="J145" s="2">
        <f t="shared" si="10"/>
        <v>8.7621356346820292E-2</v>
      </c>
    </row>
    <row r="146" spans="1:10" x14ac:dyDescent="0.3">
      <c r="A146" s="9">
        <v>1990</v>
      </c>
      <c r="B146" s="9">
        <v>0.42499999999999999</v>
      </c>
      <c r="C146" s="9">
        <f t="shared" si="8"/>
        <v>0.72239999999999993</v>
      </c>
      <c r="D146" s="2">
        <v>0.13300000000000001</v>
      </c>
      <c r="E146" s="2">
        <v>2E-3</v>
      </c>
      <c r="F146" s="2">
        <v>1E-3</v>
      </c>
      <c r="G146" s="2">
        <f>CO2high!L246</f>
        <v>338.56155218651242</v>
      </c>
      <c r="H146" s="2">
        <f t="shared" si="9"/>
        <v>1.1124512668020434</v>
      </c>
      <c r="I146" s="2">
        <f t="shared" si="11"/>
        <v>0.58198053962297513</v>
      </c>
      <c r="J146" s="2">
        <f t="shared" si="10"/>
        <v>9.0335270249613311E-2</v>
      </c>
    </row>
    <row r="147" spans="1:10" x14ac:dyDescent="0.3">
      <c r="A147" s="9">
        <v>1991</v>
      </c>
      <c r="B147" s="9">
        <v>0.33100000000000002</v>
      </c>
      <c r="C147" s="9">
        <f t="shared" si="8"/>
        <v>0.62839999999999985</v>
      </c>
      <c r="D147" s="2">
        <v>0.14000000000000001</v>
      </c>
      <c r="E147" s="2">
        <v>2.8000000000000001E-2</v>
      </c>
      <c r="F147" s="2">
        <v>8.0000000000000002E-3</v>
      </c>
      <c r="G147" s="2">
        <f>CO2high!L247</f>
        <v>340.31340318166463</v>
      </c>
      <c r="H147" s="2">
        <f t="shared" si="9"/>
        <v>1.1400629014747341</v>
      </c>
      <c r="I147" s="2">
        <f t="shared" si="11"/>
        <v>0.59886970290918362</v>
      </c>
      <c r="J147" s="2">
        <f t="shared" si="10"/>
        <v>9.3127815379654005E-2</v>
      </c>
    </row>
    <row r="148" spans="1:10" x14ac:dyDescent="0.3">
      <c r="A148" s="9">
        <v>1992</v>
      </c>
      <c r="B148" s="9">
        <v>0.11600000000000001</v>
      </c>
      <c r="C148" s="9">
        <f t="shared" si="8"/>
        <v>0.41339999999999988</v>
      </c>
      <c r="D148" s="2">
        <v>0.13500000000000001</v>
      </c>
      <c r="E148" s="2">
        <v>6.0000000000000001E-3</v>
      </c>
      <c r="F148" s="2">
        <v>0</v>
      </c>
      <c r="G148" s="2">
        <f>CO2high!L248</f>
        <v>342.07918263701623</v>
      </c>
      <c r="H148" s="2">
        <f t="shared" si="9"/>
        <v>1.1677506031512332</v>
      </c>
      <c r="I148" s="2">
        <f t="shared" si="11"/>
        <v>0.61608259274537447</v>
      </c>
      <c r="J148" s="2">
        <f t="shared" si="10"/>
        <v>9.6000429300821727E-2</v>
      </c>
    </row>
    <row r="149" spans="1:10" x14ac:dyDescent="0.3">
      <c r="A149" s="9">
        <v>1993</v>
      </c>
      <c r="B149" s="9">
        <v>0.19600000000000001</v>
      </c>
      <c r="C149" s="9">
        <f t="shared" si="8"/>
        <v>0.49339999999999989</v>
      </c>
      <c r="D149" s="2">
        <v>0.128</v>
      </c>
      <c r="E149" s="2">
        <v>7.0000000000000001E-3</v>
      </c>
      <c r="F149" s="2">
        <v>4.0000000000000001E-3</v>
      </c>
      <c r="G149" s="2">
        <f>CO2high!L249</f>
        <v>343.78944575568528</v>
      </c>
      <c r="H149" s="2">
        <f t="shared" si="9"/>
        <v>1.19443188370727</v>
      </c>
      <c r="I149" s="2">
        <f t="shared" si="11"/>
        <v>0.63357785893029961</v>
      </c>
      <c r="J149" s="2">
        <f t="shared" si="10"/>
        <v>9.8954495989186791E-2</v>
      </c>
    </row>
    <row r="150" spans="1:10" x14ac:dyDescent="0.3">
      <c r="A150" s="9">
        <v>1994</v>
      </c>
      <c r="B150" s="9">
        <v>0.33</v>
      </c>
      <c r="C150" s="9">
        <f t="shared" si="8"/>
        <v>0.62739999999999996</v>
      </c>
      <c r="D150" s="2">
        <v>7.8E-2</v>
      </c>
      <c r="E150" s="2">
        <v>1.6E-2</v>
      </c>
      <c r="F150" s="2">
        <v>7.0000000000000001E-3</v>
      </c>
      <c r="G150" s="2">
        <f>CO2high!L250</f>
        <v>345.47441714684123</v>
      </c>
      <c r="H150" s="2">
        <f t="shared" si="9"/>
        <v>1.2205891084949083</v>
      </c>
      <c r="I150" s="2">
        <f t="shared" si="11"/>
        <v>0.65133050995055364</v>
      </c>
      <c r="J150" s="2">
        <f t="shared" si="10"/>
        <v>0.10199115669069231</v>
      </c>
    </row>
    <row r="151" spans="1:10" x14ac:dyDescent="0.3">
      <c r="A151" s="9">
        <v>1995</v>
      </c>
      <c r="B151" s="9">
        <v>0.46</v>
      </c>
      <c r="C151" s="9">
        <f t="shared" si="8"/>
        <v>0.75739999999999985</v>
      </c>
      <c r="D151" s="2">
        <v>0.115</v>
      </c>
      <c r="E151" s="2">
        <v>2.3E-2</v>
      </c>
      <c r="F151" s="2">
        <v>0.01</v>
      </c>
      <c r="G151" s="2">
        <f>CO2high!L251</f>
        <v>347.19112436073488</v>
      </c>
      <c r="H151" s="2">
        <f t="shared" si="9"/>
        <v>1.2471081190391364</v>
      </c>
      <c r="I151" s="2">
        <f t="shared" si="11"/>
        <v>0.66934390572121449</v>
      </c>
      <c r="J151" s="2">
        <f t="shared" si="10"/>
        <v>0.10511140421720833</v>
      </c>
    </row>
    <row r="152" spans="1:10" x14ac:dyDescent="0.3">
      <c r="A152" s="9">
        <v>1996</v>
      </c>
      <c r="B152" s="9">
        <v>0.20699999999999999</v>
      </c>
      <c r="C152" s="9">
        <f t="shared" si="8"/>
        <v>0.50439999999999985</v>
      </c>
      <c r="D152" s="2">
        <v>9.2999999999999999E-2</v>
      </c>
      <c r="E152" s="2">
        <v>4.3999999999999997E-2</v>
      </c>
      <c r="F152" s="2">
        <v>1.9E-2</v>
      </c>
      <c r="G152" s="2">
        <f>CO2high!L252</f>
        <v>348.94979598741145</v>
      </c>
      <c r="H152" s="2">
        <f t="shared" si="9"/>
        <v>1.2741397528491138</v>
      </c>
      <c r="I152" s="2">
        <f t="shared" si="11"/>
        <v>0.68762598846179779</v>
      </c>
      <c r="J152" s="2">
        <f t="shared" si="10"/>
        <v>0.10831624482575108</v>
      </c>
    </row>
    <row r="153" spans="1:10" x14ac:dyDescent="0.3">
      <c r="A153" s="9">
        <v>1997</v>
      </c>
      <c r="B153" s="9">
        <v>0.47199999999999998</v>
      </c>
      <c r="C153" s="9">
        <f t="shared" si="8"/>
        <v>0.76939999999999986</v>
      </c>
      <c r="D153" s="2">
        <v>0.13800000000000001</v>
      </c>
      <c r="E153" s="2">
        <v>1.9E-2</v>
      </c>
      <c r="F153" s="2">
        <v>8.9999999999999993E-3</v>
      </c>
      <c r="G153" s="2">
        <f>CO2high!L253</f>
        <v>350.74371546597212</v>
      </c>
      <c r="H153" s="2">
        <f t="shared" si="9"/>
        <v>1.3015731650006379</v>
      </c>
      <c r="I153" s="2">
        <f t="shared" si="11"/>
        <v>0.70618100247113536</v>
      </c>
      <c r="J153" s="2">
        <f t="shared" si="10"/>
        <v>0.11160672416960384</v>
      </c>
    </row>
    <row r="154" spans="1:10" x14ac:dyDescent="0.3">
      <c r="A154" s="9">
        <v>1998</v>
      </c>
      <c r="B154" s="9">
        <v>0.79800000000000004</v>
      </c>
      <c r="C154" s="9">
        <f t="shared" si="8"/>
        <v>1.0953999999999999</v>
      </c>
      <c r="D154" s="2">
        <v>0.215</v>
      </c>
      <c r="E154" s="2">
        <v>0.03</v>
      </c>
      <c r="F154" s="2">
        <v>1.2E-2</v>
      </c>
      <c r="G154" s="2">
        <f>CO2high!L254</f>
        <v>352.56470309445297</v>
      </c>
      <c r="H154" s="2">
        <f t="shared" si="9"/>
        <v>1.3292773850143107</v>
      </c>
      <c r="I154" s="2">
        <f t="shared" si="11"/>
        <v>0.72500899117246786</v>
      </c>
      <c r="J154" s="2">
        <f t="shared" si="10"/>
        <v>0.11498390607035654</v>
      </c>
    </row>
    <row r="155" spans="1:10" x14ac:dyDescent="0.3">
      <c r="A155" s="9">
        <v>1999</v>
      </c>
      <c r="B155" s="9">
        <v>0.502</v>
      </c>
      <c r="C155" s="9">
        <f t="shared" si="8"/>
        <v>0.79939999999999989</v>
      </c>
      <c r="D155" s="2">
        <v>4.2999999999999997E-2</v>
      </c>
      <c r="E155" s="2">
        <v>4.1000000000000002E-2</v>
      </c>
      <c r="F155" s="2">
        <v>1.4999999999999999E-2</v>
      </c>
      <c r="G155" s="2">
        <f>CO2high!L255</f>
        <v>354.34754466009747</v>
      </c>
      <c r="H155" s="2">
        <f t="shared" si="9"/>
        <v>1.3562629765903571</v>
      </c>
      <c r="I155" s="2">
        <f t="shared" si="11"/>
        <v>0.74407926743636887</v>
      </c>
      <c r="J155" s="2">
        <f t="shared" si="10"/>
        <v>0.11844884855373652</v>
      </c>
    </row>
    <row r="156" spans="1:10" x14ac:dyDescent="0.3">
      <c r="A156" s="9">
        <v>2000</v>
      </c>
      <c r="B156" s="9">
        <v>0.379</v>
      </c>
      <c r="C156" s="9">
        <f t="shared" si="8"/>
        <v>0.67639999999999989</v>
      </c>
      <c r="D156" s="2">
        <v>7.4999999999999997E-2</v>
      </c>
      <c r="E156" s="2">
        <v>4.2999999999999997E-2</v>
      </c>
      <c r="F156" s="2">
        <v>1.7999999999999999E-2</v>
      </c>
      <c r="G156" s="2">
        <f>CO2high!L256</f>
        <v>356.08206037649791</v>
      </c>
      <c r="H156" s="2">
        <f t="shared" si="9"/>
        <v>1.3823871061466175</v>
      </c>
      <c r="I156" s="2">
        <f t="shared" si="11"/>
        <v>0.76335772685875258</v>
      </c>
      <c r="J156" s="2">
        <f t="shared" si="10"/>
        <v>0.12200242933298988</v>
      </c>
    </row>
    <row r="157" spans="1:10" x14ac:dyDescent="0.3">
      <c r="A157" s="9">
        <v>2001</v>
      </c>
      <c r="B157" s="9">
        <v>0.55900000000000005</v>
      </c>
      <c r="C157" s="9">
        <f t="shared" si="8"/>
        <v>0.85639999999999994</v>
      </c>
      <c r="D157" s="2">
        <v>0.14000000000000001</v>
      </c>
      <c r="E157" s="2">
        <v>3.4000000000000002E-2</v>
      </c>
      <c r="F157" s="2">
        <v>1.2999999999999999E-2</v>
      </c>
      <c r="G157" s="2">
        <f>CO2high!L257</f>
        <v>357.87475509017264</v>
      </c>
      <c r="H157" s="2">
        <f t="shared" si="9"/>
        <v>1.4092541005267196</v>
      </c>
      <c r="I157" s="2">
        <f t="shared" si="11"/>
        <v>0.78286123490522375</v>
      </c>
      <c r="J157" s="2">
        <f t="shared" si="10"/>
        <v>0.12564532742293621</v>
      </c>
    </row>
    <row r="158" spans="1:10" x14ac:dyDescent="0.3">
      <c r="A158" s="9">
        <v>2002</v>
      </c>
      <c r="B158" s="9">
        <v>0.65200000000000002</v>
      </c>
      <c r="C158" s="9">
        <f t="shared" si="8"/>
        <v>0.94939999999999991</v>
      </c>
      <c r="D158" s="2">
        <v>0.20599999999999999</v>
      </c>
      <c r="E158" s="2">
        <v>6.8000000000000005E-2</v>
      </c>
      <c r="F158" s="2">
        <v>2.7E-2</v>
      </c>
      <c r="G158" s="2">
        <f>CO2high!L258</f>
        <v>359.72195426131492</v>
      </c>
      <c r="H158" s="2">
        <f t="shared" si="9"/>
        <v>1.4367975306034066</v>
      </c>
      <c r="I158" s="2">
        <f t="shared" si="11"/>
        <v>0.80260404219969861</v>
      </c>
      <c r="J158" s="2">
        <f t="shared" si="10"/>
        <v>0.12937831377743561</v>
      </c>
    </row>
    <row r="159" spans="1:10" x14ac:dyDescent="0.3">
      <c r="A159" s="9">
        <v>2003</v>
      </c>
      <c r="B159" s="9">
        <v>0.64600000000000002</v>
      </c>
      <c r="C159" s="9">
        <f t="shared" si="8"/>
        <v>0.94339999999999991</v>
      </c>
      <c r="D159" s="2">
        <v>0.22700000000000001</v>
      </c>
      <c r="E159" s="2">
        <v>9.0999999999999998E-2</v>
      </c>
      <c r="F159" s="2">
        <v>4.1000000000000002E-2</v>
      </c>
      <c r="G159" s="2">
        <f>CO2high!L259</f>
        <v>361.57371780769779</v>
      </c>
      <c r="H159" s="2">
        <f t="shared" si="9"/>
        <v>1.4642674215844711</v>
      </c>
      <c r="I159" s="2">
        <f t="shared" si="11"/>
        <v>0.82257663700248562</v>
      </c>
      <c r="J159" s="2">
        <f t="shared" si="10"/>
        <v>0.13320223591487407</v>
      </c>
    </row>
    <row r="160" spans="1:10" x14ac:dyDescent="0.3">
      <c r="A160" s="9">
        <v>2004</v>
      </c>
      <c r="B160" s="9">
        <v>0.621</v>
      </c>
      <c r="C160" s="9">
        <f t="shared" si="8"/>
        <v>0.91839999999999988</v>
      </c>
      <c r="D160" s="2">
        <v>0.25900000000000001</v>
      </c>
      <c r="E160" s="2">
        <v>0.105</v>
      </c>
      <c r="F160" s="2">
        <v>4.9000000000000002E-2</v>
      </c>
      <c r="G160" s="2">
        <f>CO2high!L260</f>
        <v>363.59579605631433</v>
      </c>
      <c r="H160" s="2">
        <f t="shared" si="9"/>
        <v>1.4941036087418835</v>
      </c>
      <c r="I160" s="2">
        <f t="shared" si="11"/>
        <v>0.84284562133624152</v>
      </c>
      <c r="J160" s="2">
        <f t="shared" si="10"/>
        <v>0.13711788251305171</v>
      </c>
    </row>
    <row r="161" spans="1:14" x14ac:dyDescent="0.3">
      <c r="A161" s="9">
        <v>2005</v>
      </c>
      <c r="B161" s="9">
        <v>0.73899999999999999</v>
      </c>
      <c r="C161" s="9">
        <f t="shared" si="8"/>
        <v>1.0364</v>
      </c>
      <c r="D161" s="2">
        <v>0.247</v>
      </c>
      <c r="E161" s="2">
        <v>8.6999999999999994E-2</v>
      </c>
      <c r="F161" s="2">
        <v>3.9E-2</v>
      </c>
      <c r="G161" s="2">
        <f>CO2high!L261</f>
        <v>365.76462802191975</v>
      </c>
      <c r="H161" s="2">
        <f t="shared" si="9"/>
        <v>1.5259213077370404</v>
      </c>
      <c r="I161" s="2">
        <f t="shared" si="11"/>
        <v>0.86346345313218775</v>
      </c>
      <c r="J161" s="2">
        <f t="shared" si="10"/>
        <v>0.14112641606956744</v>
      </c>
    </row>
    <row r="162" spans="1:14" x14ac:dyDescent="0.3">
      <c r="A162" s="9">
        <v>2006</v>
      </c>
      <c r="B162" s="9">
        <v>0.67</v>
      </c>
      <c r="C162" s="9">
        <f t="shared" si="8"/>
        <v>0.96739999999999993</v>
      </c>
      <c r="D162" s="2">
        <v>0.23699999999999999</v>
      </c>
      <c r="E162" s="2">
        <v>0.10199999999999999</v>
      </c>
      <c r="F162" s="2">
        <v>4.8000000000000001E-2</v>
      </c>
      <c r="G162" s="2">
        <f>CO2high!L262</f>
        <v>368.03652007621258</v>
      </c>
      <c r="H162" s="2">
        <f t="shared" si="9"/>
        <v>1.5590492508005818</v>
      </c>
      <c r="I162" s="2">
        <f t="shared" si="11"/>
        <v>0.8844600158147744</v>
      </c>
      <c r="J162" s="2">
        <f t="shared" si="10"/>
        <v>0.14522929044008312</v>
      </c>
    </row>
    <row r="163" spans="1:14" x14ac:dyDescent="0.3">
      <c r="A163" s="9">
        <v>2007</v>
      </c>
      <c r="B163" s="9">
        <v>0.66800000000000004</v>
      </c>
      <c r="C163" s="9">
        <f t="shared" si="8"/>
        <v>0.96539999999999992</v>
      </c>
      <c r="D163" s="2">
        <v>0.19</v>
      </c>
      <c r="E163" s="2">
        <v>9.6000000000000002E-2</v>
      </c>
      <c r="F163" s="2">
        <v>4.7E-2</v>
      </c>
      <c r="G163" s="2">
        <f>CO2high!L263</f>
        <v>370.39056958277882</v>
      </c>
      <c r="H163" s="2">
        <f t="shared" si="9"/>
        <v>1.593160154100324</v>
      </c>
      <c r="I163" s="2">
        <f t="shared" si="11"/>
        <v>0.90585405086635418</v>
      </c>
      <c r="J163" s="2">
        <f t="shared" si="10"/>
        <v>0.14942812096021135</v>
      </c>
    </row>
    <row r="164" spans="1:14" x14ac:dyDescent="0.3">
      <c r="A164" s="9">
        <v>2008</v>
      </c>
      <c r="B164" s="9">
        <v>0.54</v>
      </c>
      <c r="C164" s="9">
        <f t="shared" si="8"/>
        <v>0.83739999999999992</v>
      </c>
      <c r="D164" s="2">
        <v>0.14899999999999999</v>
      </c>
      <c r="E164" s="2">
        <v>0.10299999999999999</v>
      </c>
      <c r="F164" s="2">
        <v>0.05</v>
      </c>
      <c r="G164" s="2">
        <f>CO2high!L264</f>
        <v>372.79263492279495</v>
      </c>
      <c r="H164" s="2">
        <f t="shared" si="9"/>
        <v>1.6277440743011036</v>
      </c>
      <c r="I164" s="2">
        <f t="shared" si="11"/>
        <v>0.92764785213815693</v>
      </c>
      <c r="J164" s="2">
        <f t="shared" si="10"/>
        <v>0.15372462024207825</v>
      </c>
    </row>
    <row r="165" spans="1:14" x14ac:dyDescent="0.3">
      <c r="A165" s="9">
        <v>2009</v>
      </c>
      <c r="B165" s="9">
        <v>0.63300000000000001</v>
      </c>
      <c r="C165" s="9">
        <f t="shared" si="8"/>
        <v>0.93039999999999989</v>
      </c>
      <c r="D165" s="2">
        <v>0.255</v>
      </c>
      <c r="E165" s="2">
        <v>0.105</v>
      </c>
      <c r="F165" s="2">
        <v>5.0999999999999997E-2</v>
      </c>
      <c r="G165" s="4">
        <f>CO2high!L265</f>
        <v>375.2498104521967</v>
      </c>
      <c r="H165" s="4">
        <f t="shared" si="9"/>
        <v>1.6628916423170492</v>
      </c>
      <c r="I165" s="4">
        <f t="shared" si="11"/>
        <v>0.94984646593079902</v>
      </c>
      <c r="J165" s="4">
        <f t="shared" si="10"/>
        <v>0.15812050419924797</v>
      </c>
      <c r="K165" s="4"/>
      <c r="L165" s="4"/>
      <c r="M165" s="4"/>
      <c r="N165" s="4"/>
    </row>
    <row r="166" spans="1:14" x14ac:dyDescent="0.3">
      <c r="A166" s="9">
        <v>2010</v>
      </c>
      <c r="B166" s="9">
        <v>0.70599999999999996</v>
      </c>
      <c r="C166" s="9">
        <f t="shared" si="8"/>
        <v>1.0033999999999998</v>
      </c>
      <c r="D166" s="2">
        <v>0.26700000000000002</v>
      </c>
      <c r="E166" s="2">
        <v>0.11</v>
      </c>
      <c r="F166" s="2">
        <v>5.5E-2</v>
      </c>
      <c r="G166" s="4">
        <f>CO2high!L266</f>
        <v>377.66488722913277</v>
      </c>
      <c r="H166" s="4">
        <f t="shared" si="9"/>
        <v>1.6972134721603038</v>
      </c>
      <c r="I166" s="4">
        <f t="shared" si="11"/>
        <v>0.9724116233189839</v>
      </c>
      <c r="J166" s="4">
        <f t="shared" si="10"/>
        <v>0.16261750766188318</v>
      </c>
      <c r="K166" s="4"/>
      <c r="L166" s="4"/>
      <c r="M166" s="4"/>
      <c r="N166" s="4"/>
    </row>
    <row r="167" spans="1:14" x14ac:dyDescent="0.3">
      <c r="A167" s="9">
        <v>2011</v>
      </c>
      <c r="B167" s="9">
        <v>0.54200000000000004</v>
      </c>
      <c r="C167" s="9">
        <f t="shared" si="8"/>
        <v>0.83939999999999992</v>
      </c>
      <c r="D167" s="2">
        <v>0.19700000000000001</v>
      </c>
      <c r="E167" s="2">
        <v>0.115</v>
      </c>
      <c r="F167" s="2">
        <v>5.8000000000000003E-2</v>
      </c>
      <c r="G167" s="4">
        <f>CO2high!L267</f>
        <v>380.01331910607092</v>
      </c>
      <c r="H167" s="4">
        <f t="shared" si="9"/>
        <v>1.7303783452452985</v>
      </c>
      <c r="I167" s="4">
        <f t="shared" si="11"/>
        <v>0.99529604093976187</v>
      </c>
      <c r="J167" s="4">
        <f t="shared" si="10"/>
        <v>0.16721713823881551</v>
      </c>
      <c r="K167" s="4"/>
      <c r="L167" s="4"/>
      <c r="M167" s="4"/>
      <c r="N167" s="4"/>
    </row>
    <row r="168" spans="1:14" x14ac:dyDescent="0.3">
      <c r="A168" s="9">
        <v>2012</v>
      </c>
      <c r="B168" s="9">
        <v>0.623</v>
      </c>
      <c r="C168" s="9">
        <f t="shared" si="8"/>
        <v>0.92039999999999988</v>
      </c>
      <c r="D168" s="2">
        <v>0.215</v>
      </c>
      <c r="E168" s="2">
        <v>0.11600000000000001</v>
      </c>
      <c r="F168" s="2">
        <v>6.0999999999999999E-2</v>
      </c>
      <c r="G168" s="4">
        <f>CO2high!L268</f>
        <v>382.4322730970452</v>
      </c>
      <c r="H168" s="4">
        <f t="shared" si="9"/>
        <v>1.7643255472623276</v>
      </c>
      <c r="I168" s="4">
        <f t="shared" si="11"/>
        <v>1.0185142501321358</v>
      </c>
      <c r="J168" s="4">
        <f t="shared" si="10"/>
        <v>0.17192062640615688</v>
      </c>
      <c r="K168" s="4"/>
      <c r="L168" s="4"/>
      <c r="M168" s="4"/>
      <c r="N168" s="4"/>
    </row>
    <row r="169" spans="1:14" x14ac:dyDescent="0.3">
      <c r="A169" s="4">
        <f>1+A168</f>
        <v>2013</v>
      </c>
      <c r="G169" s="4">
        <f>CO2high!L269</f>
        <v>384.92454799073164</v>
      </c>
      <c r="H169" s="4">
        <f t="shared" si="9"/>
        <v>1.7990778742090634</v>
      </c>
      <c r="I169" s="4">
        <f t="shared" si="11"/>
        <v>1.0420810202331925</v>
      </c>
      <c r="J169" s="4">
        <f t="shared" si="10"/>
        <v>0.17672927818892045</v>
      </c>
      <c r="K169" s="4"/>
      <c r="L169" s="4"/>
      <c r="M169" s="4"/>
      <c r="N169" s="4"/>
    </row>
    <row r="170" spans="1:14" x14ac:dyDescent="0.3">
      <c r="A170" s="4">
        <f t="shared" ref="A170:A233" si="12">1+A169</f>
        <v>2014</v>
      </c>
      <c r="G170" s="4">
        <f>CO2high!L270</f>
        <v>387.48785163786459</v>
      </c>
      <c r="H170" s="4">
        <f t="shared" si="9"/>
        <v>1.8345866901253363</v>
      </c>
      <c r="I170" s="4">
        <f t="shared" si="11"/>
        <v>1.0660091322431093</v>
      </c>
      <c r="J170" s="4">
        <f t="shared" si="10"/>
        <v>0.18164447608373191</v>
      </c>
      <c r="K170" s="4"/>
      <c r="L170" s="4"/>
      <c r="M170" s="4"/>
      <c r="N170" s="4"/>
    </row>
    <row r="171" spans="1:14" x14ac:dyDescent="0.3">
      <c r="A171" s="4">
        <f t="shared" si="12"/>
        <v>2015</v>
      </c>
      <c r="G171" s="4">
        <f>CO2high!L271</f>
        <v>390.12061313352865</v>
      </c>
      <c r="H171" s="4">
        <f t="shared" si="9"/>
        <v>1.8708139907797623</v>
      </c>
      <c r="I171" s="4">
        <f t="shared" si="11"/>
        <v>1.0903097752409501</v>
      </c>
      <c r="J171" s="4">
        <f t="shared" si="10"/>
        <v>0.18666766733071719</v>
      </c>
      <c r="K171" s="4"/>
      <c r="L171" s="4"/>
      <c r="M171" s="4"/>
      <c r="N171" s="4"/>
    </row>
    <row r="172" spans="1:14" x14ac:dyDescent="0.3">
      <c r="A172" s="4">
        <f t="shared" si="12"/>
        <v>2016</v>
      </c>
      <c r="G172" s="4">
        <f>CO2high!L272</f>
        <v>392.82168754394274</v>
      </c>
      <c r="H172" s="4">
        <f t="shared" si="9"/>
        <v>1.9077280913813393</v>
      </c>
      <c r="I172" s="4">
        <f t="shared" si="11"/>
        <v>1.1149927956782937</v>
      </c>
      <c r="J172" s="4">
        <f t="shared" si="10"/>
        <v>0.1918003545036473</v>
      </c>
      <c r="K172" s="4"/>
      <c r="L172" s="4"/>
      <c r="M172" s="4"/>
      <c r="N172" s="4"/>
    </row>
    <row r="173" spans="1:14" x14ac:dyDescent="0.3">
      <c r="A173" s="4">
        <f t="shared" si="12"/>
        <v>2017</v>
      </c>
      <c r="G173" s="4">
        <f>CO2high!L273</f>
        <v>395.38957974312217</v>
      </c>
      <c r="H173" s="4">
        <f t="shared" si="9"/>
        <v>1.9425874557185983</v>
      </c>
      <c r="I173" s="4">
        <f t="shared" si="11"/>
        <v>1.1399825601690379</v>
      </c>
      <c r="J173" s="4">
        <f t="shared" si="10"/>
        <v>0.1970440875695193</v>
      </c>
      <c r="K173" s="4"/>
      <c r="L173" s="4"/>
      <c r="M173" s="4"/>
      <c r="N173" s="4"/>
    </row>
    <row r="174" spans="1:14" x14ac:dyDescent="0.3">
      <c r="A174" s="4">
        <f t="shared" si="12"/>
        <v>2018</v>
      </c>
      <c r="G174" s="4">
        <f>CO2high!L274</f>
        <v>398.03142828577234</v>
      </c>
      <c r="H174" s="4">
        <f t="shared" si="9"/>
        <v>1.9782153047268058</v>
      </c>
      <c r="I174" s="4">
        <f t="shared" si="11"/>
        <v>1.1652936448925315</v>
      </c>
      <c r="J174" s="4">
        <f t="shared" si="10"/>
        <v>0.20239997809388457</v>
      </c>
      <c r="K174" s="4"/>
      <c r="L174" s="4"/>
      <c r="M174" s="4"/>
      <c r="N174" s="4"/>
    </row>
    <row r="175" spans="1:14" x14ac:dyDescent="0.3">
      <c r="A175" s="4">
        <f t="shared" si="12"/>
        <v>2019</v>
      </c>
      <c r="G175" s="4">
        <f>CO2high!L275</f>
        <v>400.74593263729645</v>
      </c>
      <c r="H175" s="4">
        <f t="shared" si="9"/>
        <v>2.0145775125127585</v>
      </c>
      <c r="I175" s="4">
        <f t="shared" si="11"/>
        <v>1.1909390933836255</v>
      </c>
      <c r="J175" s="4">
        <f t="shared" si="10"/>
        <v>0.20786921412130088</v>
      </c>
      <c r="K175" s="4"/>
      <c r="L175" s="4"/>
      <c r="M175" s="4"/>
      <c r="N175" s="4"/>
    </row>
    <row r="176" spans="1:14" x14ac:dyDescent="0.3">
      <c r="A176" s="4">
        <f t="shared" si="12"/>
        <v>2020</v>
      </c>
      <c r="G176" s="4">
        <f>CO2high!L276</f>
        <v>403.53012900287422</v>
      </c>
      <c r="H176" s="4">
        <f t="shared" si="9"/>
        <v>2.0516183017824492</v>
      </c>
      <c r="I176" s="4">
        <f t="shared" si="11"/>
        <v>1.2169297950400286</v>
      </c>
      <c r="J176" s="4">
        <f t="shared" si="10"/>
        <v>0.21345305103551088</v>
      </c>
      <c r="K176" s="4"/>
      <c r="L176" s="4"/>
      <c r="M176" s="4"/>
      <c r="N176" s="4"/>
    </row>
    <row r="177" spans="1:14" x14ac:dyDescent="0.3">
      <c r="A177" s="4">
        <f t="shared" si="12"/>
        <v>2021</v>
      </c>
      <c r="G177" s="4">
        <f>CO2high!L277</f>
        <v>406.38185766128896</v>
      </c>
      <c r="H177" s="4">
        <f t="shared" si="9"/>
        <v>2.0892935347057255</v>
      </c>
      <c r="I177" s="4">
        <f t="shared" si="11"/>
        <v>1.2432749182442222</v>
      </c>
      <c r="J177" s="4">
        <f t="shared" si="10"/>
        <v>0.21915279894145653</v>
      </c>
      <c r="K177" s="4"/>
      <c r="L177" s="4"/>
      <c r="M177" s="4"/>
      <c r="N177" s="4"/>
    </row>
    <row r="178" spans="1:14" x14ac:dyDescent="0.3">
      <c r="A178" s="4">
        <f t="shared" si="12"/>
        <v>2022</v>
      </c>
      <c r="G178" s="4">
        <f>CO2high!L278</f>
        <v>409.29943117792993</v>
      </c>
      <c r="H178" s="4">
        <f t="shared" si="9"/>
        <v>2.1275660440664383</v>
      </c>
      <c r="I178" s="4">
        <f t="shared" si="11"/>
        <v>1.2699821840694454</v>
      </c>
      <c r="J178" s="4">
        <f t="shared" si="10"/>
        <v>0.22496981257909623</v>
      </c>
      <c r="K178" s="4"/>
      <c r="L178" s="4"/>
      <c r="M178" s="4"/>
      <c r="N178" s="4"/>
    </row>
    <row r="179" spans="1:14" x14ac:dyDescent="0.3">
      <c r="A179" s="4">
        <f t="shared" si="12"/>
        <v>2023</v>
      </c>
      <c r="G179" s="4">
        <f>CO2high!L279</f>
        <v>412.28144632265617</v>
      </c>
      <c r="H179" s="4">
        <f t="shared" si="9"/>
        <v>2.1664030022292611</v>
      </c>
      <c r="I179" s="4">
        <f t="shared" si="11"/>
        <v>1.2970580491510213</v>
      </c>
      <c r="J179" s="4">
        <f t="shared" si="10"/>
        <v>0.23090548284916143</v>
      </c>
      <c r="K179" s="4"/>
      <c r="L179" s="4"/>
      <c r="M179" s="4"/>
      <c r="N179" s="4"/>
    </row>
    <row r="180" spans="1:14" x14ac:dyDescent="0.3">
      <c r="A180" s="4">
        <f t="shared" si="12"/>
        <v>2024</v>
      </c>
      <c r="G180" s="4">
        <f>CO2high!L280</f>
        <v>415.32666977052321</v>
      </c>
      <c r="H180" s="4">
        <f t="shared" si="9"/>
        <v>2.2057743391115689</v>
      </c>
      <c r="I180" s="4">
        <f t="shared" si="11"/>
        <v>1.3245078333181308</v>
      </c>
      <c r="J180" s="4">
        <f t="shared" si="10"/>
        <v>0.23696122942575598</v>
      </c>
      <c r="K180" s="4"/>
      <c r="L180" s="4"/>
      <c r="M180" s="4"/>
      <c r="N180" s="4"/>
    </row>
    <row r="181" spans="1:14" x14ac:dyDescent="0.3">
      <c r="A181" s="4">
        <f t="shared" si="12"/>
        <v>2025</v>
      </c>
      <c r="G181" s="4">
        <f>CO2high!L281</f>
        <v>418.43396867625472</v>
      </c>
      <c r="H181" s="4">
        <f t="shared" si="9"/>
        <v>2.2456517939726237</v>
      </c>
      <c r="I181" s="4">
        <f t="shared" si="11"/>
        <v>1.3523358135054762</v>
      </c>
      <c r="J181" s="4">
        <f t="shared" si="10"/>
        <v>0.24313849413586466</v>
      </c>
      <c r="K181" s="4"/>
      <c r="L181" s="4"/>
      <c r="M181" s="4"/>
      <c r="N181" s="4"/>
    </row>
    <row r="182" spans="1:14" x14ac:dyDescent="0.3">
      <c r="A182" s="4">
        <f t="shared" si="12"/>
        <v>2026</v>
      </c>
      <c r="G182" s="4">
        <f>CO2high!L282</f>
        <v>421.60226848290574</v>
      </c>
      <c r="H182" s="4">
        <f t="shared" si="9"/>
        <v>2.2860083490601508</v>
      </c>
      <c r="I182" s="4">
        <f t="shared" si="11"/>
        <v>1.3805452969250325</v>
      </c>
      <c r="J182" s="4">
        <f t="shared" si="10"/>
        <v>0.24943873490988405</v>
      </c>
      <c r="K182" s="4"/>
      <c r="L182" s="4"/>
      <c r="M182" s="4"/>
      <c r="N182" s="4"/>
    </row>
    <row r="183" spans="1:14" x14ac:dyDescent="0.3">
      <c r="A183" s="4">
        <f t="shared" si="12"/>
        <v>2027</v>
      </c>
      <c r="G183" s="4">
        <f>CO2high!L283</f>
        <v>424.40190705337466</v>
      </c>
      <c r="H183" s="4">
        <f t="shared" si="9"/>
        <v>2.3214174438638637</v>
      </c>
      <c r="I183" s="4">
        <f t="shared" si="11"/>
        <v>1.4089709156452024</v>
      </c>
      <c r="J183" s="4">
        <f t="shared" si="10"/>
        <v>0.2558634201821301</v>
      </c>
      <c r="K183" s="4"/>
      <c r="L183" s="4"/>
      <c r="M183" s="4"/>
      <c r="N183" s="4"/>
    </row>
    <row r="184" spans="1:14" x14ac:dyDescent="0.3">
      <c r="A184" s="4">
        <f t="shared" si="12"/>
        <v>2028</v>
      </c>
      <c r="G184" s="4">
        <f>CO2high!L284</f>
        <v>427.27047553330056</v>
      </c>
      <c r="H184" s="4">
        <f t="shared" si="9"/>
        <v>2.3574568874711863</v>
      </c>
      <c r="I184" s="4">
        <f t="shared" si="11"/>
        <v>1.4376260417944327</v>
      </c>
      <c r="J184" s="4">
        <f t="shared" si="10"/>
        <v>0.26241307075636033</v>
      </c>
      <c r="K184" s="4"/>
      <c r="L184" s="4"/>
      <c r="M184" s="4"/>
      <c r="N184" s="4"/>
    </row>
    <row r="185" spans="1:14" x14ac:dyDescent="0.3">
      <c r="A185" s="4">
        <f t="shared" si="12"/>
        <v>2029</v>
      </c>
      <c r="G185" s="4">
        <f>CO2high!L285</f>
        <v>430.20781970842961</v>
      </c>
      <c r="H185" s="4">
        <f t="shared" si="9"/>
        <v>2.3941105331501857</v>
      </c>
      <c r="I185" s="4">
        <f t="shared" si="11"/>
        <v>1.4665231087315089</v>
      </c>
      <c r="J185" s="4">
        <f t="shared" si="10"/>
        <v>0.26908828043185656</v>
      </c>
      <c r="K185" s="4"/>
      <c r="L185" s="4"/>
      <c r="M185" s="4"/>
      <c r="N185" s="4"/>
    </row>
    <row r="186" spans="1:14" x14ac:dyDescent="0.3">
      <c r="A186" s="4">
        <f t="shared" si="12"/>
        <v>2030</v>
      </c>
      <c r="G186" s="4">
        <f>CO2high!L286</f>
        <v>433.20880021968026</v>
      </c>
      <c r="H186" s="4">
        <f t="shared" si="9"/>
        <v>2.4313007146152805</v>
      </c>
      <c r="I186" s="4">
        <f t="shared" si="11"/>
        <v>1.4956717314316883</v>
      </c>
      <c r="J186" s="4">
        <f t="shared" si="10"/>
        <v>0.27588971025659859</v>
      </c>
      <c r="K186" s="4"/>
      <c r="L186" s="4"/>
      <c r="M186" s="4"/>
      <c r="N186" s="4"/>
    </row>
    <row r="187" spans="1:14" x14ac:dyDescent="0.3">
      <c r="A187" s="4">
        <f t="shared" si="12"/>
        <v>2031</v>
      </c>
      <c r="G187" s="4">
        <f>CO2high!L287</f>
        <v>436.26987973352504</v>
      </c>
      <c r="H187" s="4">
        <f t="shared" si="9"/>
        <v>2.4689712025482695</v>
      </c>
      <c r="I187" s="4">
        <f t="shared" si="11"/>
        <v>1.5250794658755533</v>
      </c>
      <c r="J187" s="4">
        <f t="shared" si="10"/>
        <v>0.2828180721368731</v>
      </c>
      <c r="K187" s="4"/>
      <c r="L187" s="4"/>
      <c r="M187" s="4"/>
      <c r="N187" s="4"/>
    </row>
    <row r="188" spans="1:14" x14ac:dyDescent="0.3">
      <c r="A188" s="4">
        <f t="shared" si="12"/>
        <v>2032</v>
      </c>
      <c r="G188" s="4">
        <f>CO2high!L288</f>
        <v>439.38846975726472</v>
      </c>
      <c r="H188" s="4">
        <f t="shared" si="9"/>
        <v>2.5070785926683068</v>
      </c>
      <c r="I188" s="4">
        <f t="shared" si="11"/>
        <v>1.5547522757415009</v>
      </c>
      <c r="J188" s="4">
        <f t="shared" si="10"/>
        <v>0.28987411685330883</v>
      </c>
      <c r="K188" s="4"/>
      <c r="L188" s="4"/>
      <c r="M188" s="4"/>
      <c r="N188" s="4"/>
    </row>
    <row r="189" spans="1:14" x14ac:dyDescent="0.3">
      <c r="A189" s="4">
        <f t="shared" si="12"/>
        <v>2033</v>
      </c>
      <c r="G189" s="4">
        <f>CO2high!L289</f>
        <v>442.56255974969258</v>
      </c>
      <c r="H189" s="4">
        <f t="shared" si="9"/>
        <v>2.5455874309333497</v>
      </c>
      <c r="I189" s="4">
        <f t="shared" si="11"/>
        <v>1.5846948321819958</v>
      </c>
      <c r="J189" s="4">
        <f t="shared" si="10"/>
        <v>0.29705862479579376</v>
      </c>
      <c r="K189" s="4"/>
      <c r="L189" s="4"/>
      <c r="M189" s="4"/>
      <c r="N189" s="4"/>
    </row>
    <row r="190" spans="1:14" x14ac:dyDescent="0.3">
      <c r="A190" s="4">
        <f t="shared" si="12"/>
        <v>2034</v>
      </c>
      <c r="G190" s="4">
        <f>CO2high!L290</f>
        <v>445.7904917929485</v>
      </c>
      <c r="H190" s="4">
        <f t="shared" si="9"/>
        <v>2.5844672713429433</v>
      </c>
      <c r="I190" s="4">
        <f t="shared" si="11"/>
        <v>1.6149107122450779</v>
      </c>
      <c r="J190" s="4">
        <f t="shared" si="10"/>
        <v>0.30437239845374736</v>
      </c>
      <c r="K190" s="4"/>
      <c r="L190" s="4"/>
      <c r="M190" s="4"/>
      <c r="N190" s="4"/>
    </row>
    <row r="191" spans="1:14" x14ac:dyDescent="0.3">
      <c r="A191" s="4">
        <f t="shared" si="12"/>
        <v>2035</v>
      </c>
      <c r="G191" s="4">
        <f>CO2high!L291</f>
        <v>449.07082373775847</v>
      </c>
      <c r="H191" s="4">
        <f t="shared" si="9"/>
        <v>2.6236909012175929</v>
      </c>
      <c r="I191" s="4">
        <f t="shared" si="11"/>
        <v>1.6454025355645707</v>
      </c>
      <c r="J191" s="4">
        <f t="shared" si="10"/>
        <v>0.3118162560760821</v>
      </c>
      <c r="K191" s="4"/>
      <c r="L191" s="4"/>
      <c r="M191" s="4"/>
      <c r="N191" s="4"/>
    </row>
    <row r="192" spans="1:14" x14ac:dyDescent="0.3">
      <c r="A192" s="4">
        <f t="shared" si="12"/>
        <v>2036</v>
      </c>
      <c r="G192" s="4">
        <f>CO2high!L292</f>
        <v>452.40224602829284</v>
      </c>
      <c r="H192" s="4">
        <f t="shared" si="9"/>
        <v>2.663233270233925</v>
      </c>
      <c r="I192" s="4">
        <f t="shared" si="11"/>
        <v>1.6761720632257904</v>
      </c>
      <c r="J192" s="4">
        <f t="shared" si="10"/>
        <v>0.31939102614357673</v>
      </c>
      <c r="K192" s="4"/>
      <c r="L192" s="4"/>
      <c r="M192" s="4"/>
      <c r="N192" s="4"/>
    </row>
    <row r="193" spans="1:14" x14ac:dyDescent="0.3">
      <c r="A193" s="4">
        <f t="shared" si="12"/>
        <v>2037</v>
      </c>
      <c r="G193" s="4">
        <f>CO2high!L293</f>
        <v>455.78353110400553</v>
      </c>
      <c r="H193" s="4">
        <f t="shared" si="9"/>
        <v>2.7030708435504947</v>
      </c>
      <c r="I193" s="4">
        <f t="shared" si="11"/>
        <v>1.7072202732346358</v>
      </c>
      <c r="J193" s="4">
        <f t="shared" si="10"/>
        <v>0.32709754243420369</v>
      </c>
      <c r="K193" s="4"/>
      <c r="L193" s="4"/>
      <c r="M193" s="4"/>
      <c r="N193" s="4"/>
    </row>
    <row r="194" spans="1:14" x14ac:dyDescent="0.3">
      <c r="A194" s="4">
        <f t="shared" si="12"/>
        <v>2038</v>
      </c>
      <c r="G194" s="4">
        <f>CO2high!L294</f>
        <v>459.21350257857011</v>
      </c>
      <c r="H194" s="4">
        <f t="shared" si="9"/>
        <v>2.7431812103994697</v>
      </c>
      <c r="I194" s="4">
        <f t="shared" si="11"/>
        <v>1.7385474213021399</v>
      </c>
      <c r="J194" s="4">
        <f t="shared" si="10"/>
        <v>0.33493663954515013</v>
      </c>
      <c r="K194" s="4"/>
      <c r="L194" s="4"/>
      <c r="M194" s="4"/>
      <c r="N194" s="4"/>
    </row>
    <row r="195" spans="1:14" x14ac:dyDescent="0.3">
      <c r="A195" s="4">
        <f t="shared" si="12"/>
        <v>2039</v>
      </c>
      <c r="G195" s="4">
        <f>CO2high!L295</f>
        <v>462.69101643183245</v>
      </c>
      <c r="H195" s="4">
        <f t="shared" si="9"/>
        <v>2.783542846496085</v>
      </c>
      <c r="I195" s="4">
        <f t="shared" si="11"/>
        <v>1.7701530922105153</v>
      </c>
      <c r="J195" s="4">
        <f t="shared" si="10"/>
        <v>0.3429091487855298</v>
      </c>
      <c r="K195" s="4"/>
      <c r="L195" s="4"/>
      <c r="M195" s="4"/>
      <c r="N195" s="4"/>
    </row>
    <row r="196" spans="1:14" x14ac:dyDescent="0.3">
      <c r="A196" s="4">
        <f t="shared" si="12"/>
        <v>2040</v>
      </c>
      <c r="G196" s="4">
        <f>CO2high!L296</f>
        <v>466.21494950503086</v>
      </c>
      <c r="H196" s="4">
        <f t="shared" si="9"/>
        <v>2.8241349690060464</v>
      </c>
      <c r="I196" s="4">
        <f t="shared" si="11"/>
        <v>1.802036244949379</v>
      </c>
      <c r="J196" s="4">
        <f t="shared" si="10"/>
        <v>0.35101589438418374</v>
      </c>
      <c r="K196" s="4"/>
      <c r="L196" s="4"/>
      <c r="M196" s="4"/>
      <c r="N196" s="4"/>
    </row>
    <row r="197" spans="1:14" x14ac:dyDescent="0.3">
      <c r="A197" s="4">
        <f t="shared" si="12"/>
        <v>2041</v>
      </c>
      <c r="G197" s="4">
        <f>CO2high!L297</f>
        <v>469.78419244206157</v>
      </c>
      <c r="H197" s="4">
        <f t="shared" si="9"/>
        <v>2.8649374471607678</v>
      </c>
      <c r="I197" s="4">
        <f t="shared" si="11"/>
        <v>1.8341952535586488</v>
      </c>
      <c r="J197" s="4">
        <f t="shared" si="10"/>
        <v>0.35925768997539403</v>
      </c>
      <c r="K197" s="4"/>
      <c r="L197" s="4"/>
      <c r="M197" s="4"/>
      <c r="N197" s="4"/>
    </row>
    <row r="198" spans="1:14" x14ac:dyDescent="0.3">
      <c r="A198" s="4">
        <f t="shared" si="12"/>
        <v>2042</v>
      </c>
      <c r="G198" s="4">
        <f>CO2high!L298</f>
        <v>473.39764534317487</v>
      </c>
      <c r="H198" s="4">
        <f t="shared" si="9"/>
        <v>2.9059307462880395</v>
      </c>
      <c r="I198" s="4">
        <f t="shared" si="11"/>
        <v>1.8666279448598109</v>
      </c>
      <c r="J198" s="4">
        <f t="shared" si="10"/>
        <v>0.36763533533654691</v>
      </c>
      <c r="K198" s="4"/>
      <c r="L198" s="4"/>
      <c r="M198" s="4"/>
      <c r="N198" s="4"/>
    </row>
    <row r="199" spans="1:14" x14ac:dyDescent="0.3">
      <c r="A199" s="4">
        <f t="shared" si="12"/>
        <v>2043</v>
      </c>
      <c r="G199" s="4">
        <f>CO2high!L299</f>
        <v>477.05421507898194</v>
      </c>
      <c r="H199" s="4">
        <f t="shared" ref="H199:H262" si="13">H$3*LN(G199/G$3)</f>
        <v>2.9470958918715797</v>
      </c>
      <c r="I199" s="4">
        <f t="shared" si="11"/>
        <v>1.8993316338022381</v>
      </c>
      <c r="J199" s="4">
        <f t="shared" ref="J199:J262" si="14">J198+J$3*(I198-J198)</f>
        <v>0.37614961335863906</v>
      </c>
      <c r="K199" s="4"/>
      <c r="L199" s="4"/>
      <c r="M199" s="4"/>
      <c r="N199" s="4"/>
    </row>
    <row r="200" spans="1:14" x14ac:dyDescent="0.3">
      <c r="A200" s="4">
        <f t="shared" si="12"/>
        <v>2044</v>
      </c>
      <c r="G200" s="4">
        <f>CO2high!L300</f>
        <v>480.75281362600606</v>
      </c>
      <c r="H200" s="4">
        <f t="shared" si="13"/>
        <v>2.9884144455834214</v>
      </c>
      <c r="I200" s="4">
        <f t="shared" ref="I200:I263" si="15">I199+I$3*(I$4*H200-I199)+I$5*(J199-I199)</f>
        <v>1.9323031568768736</v>
      </c>
      <c r="J200" s="4">
        <f t="shared" si="14"/>
        <v>0.3848012872347587</v>
      </c>
      <c r="K200" s="4"/>
      <c r="L200" s="4"/>
      <c r="M200" s="4"/>
      <c r="N200" s="4"/>
    </row>
    <row r="201" spans="1:14" x14ac:dyDescent="0.3">
      <c r="A201" s="4">
        <f t="shared" si="12"/>
        <v>2045</v>
      </c>
      <c r="G201" s="4">
        <f>CO2high!L301</f>
        <v>484.49235703571725</v>
      </c>
      <c r="H201" s="4">
        <f t="shared" si="13"/>
        <v>3.0298684884444294</v>
      </c>
      <c r="I201" s="4">
        <f t="shared" si="15"/>
        <v>1.9655389038840603</v>
      </c>
      <c r="J201" s="4">
        <f t="shared" si="14"/>
        <v>0.39359109785432589</v>
      </c>
      <c r="K201" s="4"/>
      <c r="L201" s="4"/>
      <c r="M201" s="4"/>
      <c r="N201" s="4"/>
    </row>
    <row r="202" spans="1:14" x14ac:dyDescent="0.3">
      <c r="A202" s="4">
        <f t="shared" si="12"/>
        <v>2046</v>
      </c>
      <c r="G202" s="4">
        <f>CO2high!L302</f>
        <v>488.27176480105709</v>
      </c>
      <c r="H202" s="4">
        <f t="shared" si="13"/>
        <v>3.0714406082027068</v>
      </c>
      <c r="I202" s="4">
        <f t="shared" si="15"/>
        <v>1.999034848242345</v>
      </c>
      <c r="J202" s="4">
        <f t="shared" si="14"/>
        <v>0.40251976139257478</v>
      </c>
      <c r="K202" s="4"/>
      <c r="L202" s="4"/>
      <c r="M202" s="4"/>
      <c r="N202" s="4"/>
    </row>
    <row r="203" spans="1:14" x14ac:dyDescent="0.3">
      <c r="A203" s="4">
        <f t="shared" si="12"/>
        <v>2047</v>
      </c>
      <c r="G203" s="4">
        <f>CO2high!L303</f>
        <v>492.0899594766903</v>
      </c>
      <c r="H203" s="4">
        <f t="shared" si="13"/>
        <v>3.1131138891845036</v>
      </c>
      <c r="I203" s="4">
        <f t="shared" si="15"/>
        <v>2.0327865759646269</v>
      </c>
      <c r="J203" s="4">
        <f t="shared" si="14"/>
        <v>0.41158796708588147</v>
      </c>
      <c r="K203" s="4"/>
      <c r="L203" s="4"/>
      <c r="M203" s="4"/>
      <c r="N203" s="4"/>
    </row>
    <row r="204" spans="1:14" x14ac:dyDescent="0.3">
      <c r="A204" s="4">
        <f t="shared" si="12"/>
        <v>2048</v>
      </c>
      <c r="G204" s="4">
        <f>CO2high!L304</f>
        <v>495.94586646516473</v>
      </c>
      <c r="H204" s="4">
        <f t="shared" si="13"/>
        <v>3.1548719035734858</v>
      </c>
      <c r="I204" s="4">
        <f t="shared" si="15"/>
        <v>2.0667893133913431</v>
      </c>
      <c r="J204" s="4">
        <f t="shared" si="14"/>
        <v>0.42079637518431273</v>
      </c>
      <c r="K204" s="4"/>
      <c r="L204" s="4"/>
      <c r="M204" s="4"/>
      <c r="N204" s="4"/>
    </row>
    <row r="205" spans="1:14" x14ac:dyDescent="0.3">
      <c r="A205" s="4">
        <f t="shared" si="12"/>
        <v>2049</v>
      </c>
      <c r="G205" s="4">
        <f>CO2high!L305</f>
        <v>499.8384139150927</v>
      </c>
      <c r="H205" s="4">
        <f t="shared" si="13"/>
        <v>3.1966987034961827</v>
      </c>
      <c r="I205" s="4">
        <f t="shared" si="15"/>
        <v>2.1010379537480359</v>
      </c>
      <c r="J205" s="4">
        <f t="shared" si="14"/>
        <v>0.43014561507332866</v>
      </c>
      <c r="K205" s="4"/>
      <c r="L205" s="4"/>
      <c r="M205" s="4"/>
      <c r="N205" s="4"/>
    </row>
    <row r="206" spans="1:14" x14ac:dyDescent="0.3">
      <c r="A206" s="4">
        <f t="shared" si="12"/>
        <v>2050</v>
      </c>
      <c r="G206" s="4">
        <f>CO2high!L306</f>
        <v>503.76653269804979</v>
      </c>
      <c r="H206" s="4">
        <f t="shared" si="13"/>
        <v>3.238578813545089</v>
      </c>
      <c r="I206" s="4">
        <f t="shared" si="15"/>
        <v>2.1355270825809218</v>
      </c>
      <c r="J206" s="4">
        <f t="shared" si="14"/>
        <v>0.43963628355700102</v>
      </c>
      <c r="K206" s="4"/>
      <c r="L206" s="4"/>
      <c r="M206" s="4"/>
      <c r="N206" s="4"/>
    </row>
    <row r="207" spans="1:14" x14ac:dyDescent="0.3">
      <c r="A207" s="4">
        <f t="shared" si="12"/>
        <v>2051</v>
      </c>
      <c r="G207" s="4">
        <f>CO2high!L307</f>
        <v>507.72915644337263</v>
      </c>
      <c r="H207" s="4">
        <f t="shared" si="13"/>
        <v>3.2804972235233216</v>
      </c>
      <c r="I207" s="4">
        <f t="shared" si="15"/>
        <v>2.1702510021155343</v>
      </c>
      <c r="J207" s="4">
        <f t="shared" si="14"/>
        <v>0.44926894329545691</v>
      </c>
      <c r="K207" s="4"/>
      <c r="L207" s="4"/>
      <c r="M207" s="4"/>
      <c r="N207" s="4"/>
    </row>
    <row r="208" spans="1:14" x14ac:dyDescent="0.3">
      <c r="A208" s="4">
        <f t="shared" si="12"/>
        <v>2052</v>
      </c>
      <c r="G208" s="4">
        <f>CO2high!L308</f>
        <v>511.72522161761282</v>
      </c>
      <c r="H208" s="4">
        <f t="shared" si="13"/>
        <v>3.32243938128607</v>
      </c>
      <c r="I208" s="4">
        <f t="shared" si="15"/>
        <v>2.2052037545781076</v>
      </c>
      <c r="J208" s="4">
        <f t="shared" si="14"/>
        <v>0.45904412138955497</v>
      </c>
      <c r="K208" s="4"/>
      <c r="L208" s="4"/>
      <c r="M208" s="4"/>
      <c r="N208" s="4"/>
    </row>
    <row r="209" spans="1:14" x14ac:dyDescent="0.3">
      <c r="A209" s="4">
        <f t="shared" si="12"/>
        <v>2053</v>
      </c>
      <c r="G209" s="4">
        <f>CO2high!L309</f>
        <v>515.75366764000216</v>
      </c>
      <c r="H209" s="4">
        <f t="shared" si="13"/>
        <v>3.3643911856087807</v>
      </c>
      <c r="I209" s="4">
        <f t="shared" si="15"/>
        <v>2.2403791445158223</v>
      </c>
      <c r="J209" s="4">
        <f t="shared" si="14"/>
        <v>0.46896230810606593</v>
      </c>
      <c r="K209" s="4"/>
      <c r="L209" s="4"/>
      <c r="M209" s="4"/>
      <c r="N209" s="4"/>
    </row>
    <row r="210" spans="1:14" x14ac:dyDescent="0.3">
      <c r="A210" s="4">
        <f t="shared" si="12"/>
        <v>2054</v>
      </c>
      <c r="G210" s="4">
        <f>CO2high!L310</f>
        <v>519.81343702807601</v>
      </c>
      <c r="H210" s="4">
        <f t="shared" si="13"/>
        <v>3.4063389790445435</v>
      </c>
      <c r="I210" s="4">
        <f t="shared" si="15"/>
        <v>2.2757707601496402</v>
      </c>
      <c r="J210" s="4">
        <f t="shared" si="14"/>
        <v>0.47902395573687334</v>
      </c>
      <c r="K210" s="4"/>
      <c r="L210" s="4"/>
      <c r="M210" s="4"/>
      <c r="N210" s="4"/>
    </row>
    <row r="211" spans="1:14" x14ac:dyDescent="0.3">
      <c r="A211" s="4">
        <f t="shared" si="12"/>
        <v>2055</v>
      </c>
      <c r="G211" s="4">
        <f>CO2high!L311</f>
        <v>523.90347556930033</v>
      </c>
      <c r="H211" s="4">
        <f t="shared" si="13"/>
        <v>3.4482695407524888</v>
      </c>
      <c r="I211" s="4">
        <f t="shared" si="15"/>
        <v>2.3113719937917119</v>
      </c>
      <c r="J211" s="4">
        <f t="shared" si="14"/>
        <v>0.48922947758593788</v>
      </c>
      <c r="K211" s="4"/>
      <c r="L211" s="4"/>
      <c r="M211" s="4"/>
      <c r="N211" s="4"/>
    </row>
    <row r="212" spans="1:14" x14ac:dyDescent="0.3">
      <c r="A212" s="4">
        <f t="shared" si="12"/>
        <v>2056</v>
      </c>
      <c r="G212" s="4">
        <f>CO2high!L312</f>
        <v>528.02273251558313</v>
      </c>
      <c r="H212" s="4">
        <f t="shared" si="13"/>
        <v>3.4901700792902837</v>
      </c>
      <c r="I212" s="4">
        <f t="shared" si="15"/>
        <v>2.3471760613580419</v>
      </c>
      <c r="J212" s="4">
        <f t="shared" si="14"/>
        <v>0.49957924707798668</v>
      </c>
      <c r="K212" s="4"/>
      <c r="L212" s="4"/>
      <c r="M212" s="4"/>
      <c r="N212" s="4"/>
    </row>
    <row r="213" spans="1:14" x14ac:dyDescent="0.3">
      <c r="A213" s="4">
        <f t="shared" si="12"/>
        <v>2057</v>
      </c>
      <c r="G213" s="4">
        <f>CO2high!L313</f>
        <v>532.17016079818586</v>
      </c>
      <c r="H213" s="4">
        <f t="shared" si="13"/>
        <v>3.5320282253703885</v>
      </c>
      <c r="I213" s="4">
        <f t="shared" si="15"/>
        <v>2.3831760210060202</v>
      </c>
      <c r="J213" s="4">
        <f t="shared" si="14"/>
        <v>0.5100735969830974</v>
      </c>
      <c r="K213" s="4"/>
      <c r="L213" s="4"/>
      <c r="M213" s="4"/>
      <c r="N213" s="4"/>
    </row>
    <row r="214" spans="1:14" x14ac:dyDescent="0.3">
      <c r="A214" s="4">
        <f t="shared" si="12"/>
        <v>2058</v>
      </c>
      <c r="G214" s="4">
        <f>CO2high!L314</f>
        <v>536.34471726094057</v>
      </c>
      <c r="H214" s="4">
        <f t="shared" si="13"/>
        <v>3.5738320245833735</v>
      </c>
      <c r="I214" s="4">
        <f t="shared" si="15"/>
        <v>2.4193647909255147</v>
      </c>
      <c r="J214" s="4">
        <f t="shared" si="14"/>
        <v>0.52071281875154762</v>
      </c>
      <c r="K214" s="4"/>
      <c r="L214" s="4"/>
      <c r="M214" s="4"/>
      <c r="N214" s="4"/>
    </row>
    <row r="215" spans="1:14" x14ac:dyDescent="0.3">
      <c r="A215" s="4">
        <f t="shared" si="12"/>
        <v>2059</v>
      </c>
      <c r="G215" s="4">
        <f>CO2high!L315</f>
        <v>540.54536290992814</v>
      </c>
      <c r="H215" s="4">
        <f t="shared" si="13"/>
        <v>3.6155699300936366</v>
      </c>
      <c r="I215" s="4">
        <f t="shared" si="15"/>
        <v>2.4557351663113947</v>
      </c>
      <c r="J215" s="4">
        <f t="shared" si="14"/>
        <v>0.53149716195349572</v>
      </c>
      <c r="K215" s="4"/>
      <c r="L215" s="4"/>
      <c r="M215" s="4"/>
      <c r="N215" s="4"/>
    </row>
    <row r="216" spans="1:14" x14ac:dyDescent="0.3">
      <c r="A216" s="4">
        <f t="shared" si="12"/>
        <v>2060</v>
      </c>
      <c r="G216" s="4">
        <f>CO2high!L316</f>
        <v>544.77106317792686</v>
      </c>
      <c r="H216" s="4">
        <f t="shared" si="13"/>
        <v>3.6572307953137551</v>
      </c>
      <c r="I216" s="4">
        <f t="shared" si="15"/>
        <v>2.4922798355445956</v>
      </c>
      <c r="J216" s="4">
        <f t="shared" si="14"/>
        <v>0.54242683381824863</v>
      </c>
      <c r="K216" s="4"/>
      <c r="L216" s="4"/>
      <c r="M216" s="4"/>
      <c r="N216" s="4"/>
    </row>
    <row r="217" spans="1:14" x14ac:dyDescent="0.3">
      <c r="A217" s="4">
        <f t="shared" si="12"/>
        <v>2061</v>
      </c>
      <c r="G217" s="4">
        <f>CO2high!L317</f>
        <v>549.02078820204997</v>
      </c>
      <c r="H217" s="4">
        <f t="shared" si="13"/>
        <v>3.6988038665641576</v>
      </c>
      <c r="I217" s="4">
        <f t="shared" si="15"/>
        <v>2.5289913956081009</v>
      </c>
      <c r="J217" s="4">
        <f t="shared" si="14"/>
        <v>0.55350199886805429</v>
      </c>
      <c r="K217" s="4"/>
      <c r="L217" s="4"/>
      <c r="M217" s="4"/>
      <c r="N217" s="4"/>
    </row>
    <row r="218" spans="1:14" x14ac:dyDescent="0.3">
      <c r="A218" s="4">
        <f t="shared" si="12"/>
        <v>2062</v>
      </c>
      <c r="G218" s="4">
        <f>CO2high!L318</f>
        <v>553.29351311306743</v>
      </c>
      <c r="H218" s="4">
        <f t="shared" si="13"/>
        <v>3.7402787757248235</v>
      </c>
      <c r="I218" s="4">
        <f t="shared" si="15"/>
        <v>2.5658623667635281</v>
      </c>
      <c r="J218" s="4">
        <f t="shared" si="14"/>
        <v>0.56472277864153775</v>
      </c>
      <c r="K218" s="4"/>
      <c r="L218" s="4"/>
      <c r="M218" s="4"/>
      <c r="N218" s="4"/>
    </row>
    <row r="219" spans="1:14" x14ac:dyDescent="0.3">
      <c r="A219" s="4">
        <f t="shared" si="12"/>
        <v>2063</v>
      </c>
      <c r="G219" s="4">
        <f>CO2high!L319</f>
        <v>557.58821833495949</v>
      </c>
      <c r="H219" s="4">
        <f t="shared" si="13"/>
        <v>3.7816455328855327</v>
      </c>
      <c r="I219" s="4">
        <f t="shared" si="15"/>
        <v>2.6028852065133186</v>
      </c>
      <c r="J219" s="4">
        <f t="shared" si="14"/>
        <v>0.57608925150207069</v>
      </c>
      <c r="K219" s="4"/>
      <c r="L219" s="4"/>
      <c r="M219" s="4"/>
      <c r="N219" s="4"/>
    </row>
    <row r="220" spans="1:14" x14ac:dyDescent="0.3">
      <c r="A220" s="4">
        <f t="shared" si="12"/>
        <v>2064</v>
      </c>
      <c r="G220" s="4">
        <f>CO2high!L320</f>
        <v>561.90388989330518</v>
      </c>
      <c r="H220" s="4">
        <f t="shared" si="13"/>
        <v>3.8228945190010255</v>
      </c>
      <c r="I220" s="4">
        <f t="shared" si="15"/>
        <v>2.6400523228728718</v>
      </c>
      <c r="J220" s="4">
        <f t="shared" si="14"/>
        <v>0.58760145252653462</v>
      </c>
      <c r="K220" s="4"/>
      <c r="L220" s="4"/>
      <c r="M220" s="4"/>
      <c r="N220" s="4"/>
    </row>
    <row r="221" spans="1:14" x14ac:dyDescent="0.3">
      <c r="A221" s="4">
        <f t="shared" si="12"/>
        <v>2065</v>
      </c>
      <c r="G221" s="4">
        <f>CO2high!L321</f>
        <v>566.23951973114481</v>
      </c>
      <c r="H221" s="4">
        <f t="shared" si="13"/>
        <v>3.8640164785570374</v>
      </c>
      <c r="I221" s="4">
        <f t="shared" si="15"/>
        <v>2.6773560869763133</v>
      </c>
      <c r="J221" s="4">
        <f t="shared" si="14"/>
        <v>0.59925937347010183</v>
      </c>
      <c r="K221" s="4"/>
      <c r="L221" s="4"/>
      <c r="M221" s="4"/>
      <c r="N221" s="4"/>
    </row>
    <row r="222" spans="1:14" x14ac:dyDescent="0.3">
      <c r="A222" s="4">
        <f t="shared" si="12"/>
        <v>2066</v>
      </c>
      <c r="G222" s="4">
        <f>CO2high!L322</f>
        <v>570.59410603100196</v>
      </c>
      <c r="H222" s="4">
        <f t="shared" si="13"/>
        <v>3.9050025122529686</v>
      </c>
      <c r="I222" s="4">
        <f t="shared" si="15"/>
        <v>2.714788845038949</v>
      </c>
      <c r="J222" s="4">
        <f t="shared" si="14"/>
        <v>0.61106296280281713</v>
      </c>
      <c r="K222" s="4"/>
      <c r="L222" s="4"/>
      <c r="M222" s="4"/>
      <c r="N222" s="4"/>
    </row>
    <row r="223" spans="1:14" x14ac:dyDescent="0.3">
      <c r="A223" s="4">
        <f t="shared" si="12"/>
        <v>2067</v>
      </c>
      <c r="G223" s="4">
        <f>CO2high!L323</f>
        <v>574.96665354178526</v>
      </c>
      <c r="H223" s="4">
        <f t="shared" si="13"/>
        <v>3.9458440697065345</v>
      </c>
      <c r="I223" s="4">
        <f t="shared" si="15"/>
        <v>2.7523429296988389</v>
      </c>
      <c r="J223" s="4">
        <f t="shared" si="14"/>
        <v>0.6230121258139184</v>
      </c>
      <c r="K223" s="4"/>
      <c r="L223" s="4"/>
      <c r="M223" s="4"/>
      <c r="N223" s="4"/>
    </row>
    <row r="224" spans="1:14" x14ac:dyDescent="0.3">
      <c r="A224" s="4">
        <f t="shared" si="12"/>
        <v>2068</v>
      </c>
      <c r="G224" s="4">
        <f>CO2high!L324</f>
        <v>579.35617390933203</v>
      </c>
      <c r="H224" s="4">
        <f t="shared" si="13"/>
        <v>3.9865329421854976</v>
      </c>
      <c r="I224" s="4">
        <f t="shared" si="15"/>
        <v>2.7900106707593038</v>
      </c>
      <c r="J224" s="4">
        <f t="shared" si="14"/>
        <v>0.63510672477998475</v>
      </c>
      <c r="K224" s="4"/>
      <c r="L224" s="4"/>
      <c r="M224" s="4"/>
      <c r="N224" s="4"/>
    </row>
    <row r="225" spans="1:14" x14ac:dyDescent="0.3">
      <c r="A225" s="4">
        <f t="shared" si="12"/>
        <v>2069</v>
      </c>
      <c r="G225" s="4">
        <f>CO2high!L325</f>
        <v>583.76168600940218</v>
      </c>
      <c r="H225" s="4">
        <f t="shared" si="13"/>
        <v>4.0270612553713354</v>
      </c>
      <c r="I225" s="4">
        <f t="shared" si="15"/>
        <v>2.827784405353591</v>
      </c>
      <c r="J225" s="4">
        <f t="shared" si="14"/>
        <v>0.64734657919314731</v>
      </c>
      <c r="K225" s="4"/>
      <c r="L225" s="4"/>
      <c r="M225" s="4"/>
      <c r="N225" s="4"/>
    </row>
    <row r="226" spans="1:14" x14ac:dyDescent="0.3">
      <c r="A226" s="4">
        <f t="shared" si="12"/>
        <v>2070</v>
      </c>
      <c r="G226" s="4">
        <f>CO2high!L326</f>
        <v>588.18221628195886</v>
      </c>
      <c r="H226" s="4">
        <f t="shared" si="13"/>
        <v>4.0674214621592633</v>
      </c>
      <c r="I226" s="4">
        <f t="shared" si="15"/>
        <v>2.8656564875523198</v>
      </c>
      <c r="J226" s="4">
        <f t="shared" si="14"/>
        <v>0.65973146604573862</v>
      </c>
      <c r="K226" s="4"/>
      <c r="L226" s="4"/>
      <c r="M226" s="4"/>
      <c r="N226" s="4"/>
    </row>
    <row r="227" spans="1:14" x14ac:dyDescent="0.3">
      <c r="A227" s="4">
        <f t="shared" si="12"/>
        <v>2071</v>
      </c>
      <c r="G227" s="4">
        <f>CO2high!L327</f>
        <v>592.61679906563279</v>
      </c>
      <c r="H227" s="4">
        <f t="shared" si="13"/>
        <v>4.1076063354989945</v>
      </c>
      <c r="I227" s="4">
        <f t="shared" si="15"/>
        <v>2.9036192974337771</v>
      </c>
      <c r="J227" s="4">
        <f t="shared" si="14"/>
        <v>0.67226112016789596</v>
      </c>
      <c r="K227" s="4"/>
      <c r="L227" s="4"/>
      <c r="M227" s="4"/>
      <c r="N227" s="4"/>
    </row>
    <row r="228" spans="1:14" x14ac:dyDescent="0.3">
      <c r="A228" s="4">
        <f t="shared" si="12"/>
        <v>2072</v>
      </c>
      <c r="G228" s="4">
        <f>CO2high!L328</f>
        <v>597.06447693129599</v>
      </c>
      <c r="H228" s="4">
        <f t="shared" si="13"/>
        <v>4.1476089612801941</v>
      </c>
      <c r="I228" s="4">
        <f t="shared" si="15"/>
        <v>2.9416652496365465</v>
      </c>
      <c r="J228" s="4">
        <f t="shared" si="14"/>
        <v>0.68493523461476613</v>
      </c>
      <c r="K228" s="4"/>
      <c r="L228" s="4"/>
      <c r="M228" s="4"/>
      <c r="N228" s="4"/>
    </row>
    <row r="229" spans="1:14" x14ac:dyDescent="0.3">
      <c r="A229" s="4">
        <f t="shared" si="12"/>
        <v>2073</v>
      </c>
      <c r="G229" s="4">
        <f>CO2high!L329</f>
        <v>601.52430101372488</v>
      </c>
      <c r="H229" s="4">
        <f t="shared" si="13"/>
        <v>4.187422731266456</v>
      </c>
      <c r="I229" s="4">
        <f t="shared" si="15"/>
        <v>2.9797868014134279</v>
      </c>
      <c r="J229" s="4">
        <f t="shared" si="14"/>
        <v>0.69775346110008984</v>
      </c>
      <c r="K229" s="4"/>
      <c r="L229" s="4"/>
      <c r="M229" s="4"/>
      <c r="N229" s="4"/>
    </row>
    <row r="230" spans="1:14" x14ac:dyDescent="0.3">
      <c r="A230" s="4">
        <f t="shared" si="12"/>
        <v>2074</v>
      </c>
      <c r="G230" s="4">
        <f>CO2high!L330</f>
        <v>605.99533134037472</v>
      </c>
      <c r="H230" s="4">
        <f t="shared" si="13"/>
        <v>4.2270413360813937</v>
      </c>
      <c r="I230" s="4">
        <f t="shared" si="15"/>
        <v>3.0179764602050452</v>
      </c>
      <c r="J230" s="4">
        <f t="shared" si="14"/>
        <v>0.71071541047306963</v>
      </c>
      <c r="K230" s="4"/>
      <c r="L230" s="4"/>
      <c r="M230" s="4"/>
      <c r="N230" s="4"/>
    </row>
    <row r="231" spans="1:14" x14ac:dyDescent="0.3">
      <c r="A231" s="4">
        <f t="shared" si="12"/>
        <v>2075</v>
      </c>
      <c r="G231" s="4">
        <f>CO2high!L331</f>
        <v>610.47663715633325</v>
      </c>
      <c r="H231" s="4">
        <f t="shared" si="13"/>
        <v>4.266458758250212</v>
      </c>
      <c r="I231" s="4">
        <f t="shared" si="15"/>
        <v>3.056226790751035</v>
      </c>
      <c r="J231" s="4">
        <f t="shared" si="14"/>
        <v>0.72382065323554723</v>
      </c>
      <c r="K231" s="4"/>
      <c r="L231" s="4"/>
      <c r="M231" s="4"/>
      <c r="N231" s="4"/>
    </row>
    <row r="232" spans="1:14" x14ac:dyDescent="0.3">
      <c r="A232" s="4">
        <f t="shared" si="12"/>
        <v>2076</v>
      </c>
      <c r="G232" s="4">
        <f>CO2high!L332</f>
        <v>614.96729724457282</v>
      </c>
      <c r="H232" s="4">
        <f t="shared" si="13"/>
        <v>4.3056692652999971</v>
      </c>
      <c r="I232" s="4">
        <f t="shared" si="15"/>
        <v>3.0945304217561835</v>
      </c>
      <c r="J232" s="4">
        <f t="shared" si="14"/>
        <v>0.73706872009663515</v>
      </c>
      <c r="K232" s="4"/>
      <c r="L232" s="4"/>
      <c r="M232" s="4"/>
      <c r="N232" s="4"/>
    </row>
    <row r="233" spans="1:14" x14ac:dyDescent="0.3">
      <c r="A233" s="4">
        <f t="shared" si="12"/>
        <v>2077</v>
      </c>
      <c r="G233" s="4">
        <f>CO2high!L333</f>
        <v>619.46640024066153</v>
      </c>
      <c r="H233" s="4">
        <f t="shared" si="13"/>
        <v>4.3446674029216998</v>
      </c>
      <c r="I233" s="4">
        <f t="shared" si="15"/>
        <v>3.1328800521283822</v>
      </c>
      <c r="J233" s="4">
        <f t="shared" si="14"/>
        <v>0.75045910256206139</v>
      </c>
      <c r="K233" s="4"/>
      <c r="L233" s="4"/>
      <c r="M233" s="4"/>
      <c r="N233" s="4"/>
    </row>
    <row r="234" spans="1:14" x14ac:dyDescent="0.3">
      <c r="A234" s="4">
        <f t="shared" ref="A234:A297" si="16">1+A233</f>
        <v>2078</v>
      </c>
      <c r="G234" s="4">
        <f>CO2high!L334</f>
        <v>623.9730449411478</v>
      </c>
      <c r="H234" s="4">
        <f t="shared" si="13"/>
        <v>4.3834479881967008</v>
      </c>
      <c r="I234" s="4">
        <f t="shared" si="15"/>
        <v>3.1712684568047904</v>
      </c>
      <c r="J234" s="4">
        <f t="shared" si="14"/>
        <v>0.76399125355559805</v>
      </c>
      <c r="K234" s="4"/>
      <c r="L234" s="4"/>
      <c r="M234" s="4"/>
      <c r="N234" s="4"/>
    </row>
    <row r="235" spans="1:14" x14ac:dyDescent="0.3">
      <c r="A235" s="4">
        <f t="shared" si="16"/>
        <v>2079</v>
      </c>
      <c r="G235" s="4">
        <f>CO2high!L335</f>
        <v>628.48634060487689</v>
      </c>
      <c r="H235" s="4">
        <f t="shared" si="13"/>
        <v>4.4220061028906184</v>
      </c>
      <c r="I235" s="4">
        <f t="shared" si="15"/>
        <v>3.2096884921821043</v>
      </c>
      <c r="J235" s="4">
        <f t="shared" si="14"/>
        <v>0.77766458807005345</v>
      </c>
      <c r="K235" s="4"/>
      <c r="L235" s="4"/>
      <c r="M235" s="4"/>
      <c r="N235" s="4"/>
    </row>
    <row r="236" spans="1:14" x14ac:dyDescent="0.3">
      <c r="A236" s="4">
        <f t="shared" si="16"/>
        <v>2080</v>
      </c>
      <c r="G236" s="4">
        <f>CO2high!L336</f>
        <v>633.0054072465465</v>
      </c>
      <c r="H236" s="4">
        <f t="shared" si="13"/>
        <v>4.4603370868169021</v>
      </c>
      <c r="I236" s="4">
        <f t="shared" si="15"/>
        <v>3.2481331011663839</v>
      </c>
      <c r="J236" s="4">
        <f t="shared" si="14"/>
        <v>0.79147848384540986</v>
      </c>
      <c r="K236" s="4"/>
      <c r="L236" s="4"/>
      <c r="M236" s="4"/>
      <c r="N236" s="4"/>
    </row>
    <row r="237" spans="1:14" x14ac:dyDescent="0.3">
      <c r="A237" s="4">
        <f t="shared" si="16"/>
        <v>2081</v>
      </c>
      <c r="G237" s="4">
        <f>CO2high!L337</f>
        <v>637.52937592185936</v>
      </c>
      <c r="H237" s="4">
        <f t="shared" si="13"/>
        <v>4.498436531272584</v>
      </c>
      <c r="I237" s="4">
        <f t="shared" si="15"/>
        <v>3.2865953178574183</v>
      </c>
      <c r="J237" s="4">
        <f t="shared" si="14"/>
        <v>0.80543228207179296</v>
      </c>
      <c r="K237" s="4"/>
      <c r="L237" s="4"/>
      <c r="M237" s="4"/>
      <c r="N237" s="4"/>
    </row>
    <row r="238" spans="1:14" x14ac:dyDescent="0.3">
      <c r="A238" s="4">
        <f t="shared" si="16"/>
        <v>2082</v>
      </c>
      <c r="G238" s="4">
        <f>CO2high!L338</f>
        <v>642.05738900367385</v>
      </c>
      <c r="H238" s="4">
        <f t="shared" si="13"/>
        <v>4.5363002725484467</v>
      </c>
      <c r="I238" s="4">
        <f t="shared" si="15"/>
        <v>3.325068271882182</v>
      </c>
      <c r="J238" s="4">
        <f t="shared" si="14"/>
        <v>0.81952528811505532</v>
      </c>
      <c r="K238" s="4"/>
      <c r="L238" s="4"/>
      <c r="M238" s="4"/>
      <c r="N238" s="4"/>
    </row>
    <row r="239" spans="1:14" x14ac:dyDescent="0.3">
      <c r="A239" s="4">
        <f t="shared" si="16"/>
        <v>2083</v>
      </c>
      <c r="G239" s="4">
        <f>CO2high!L339</f>
        <v>646.58860044860376</v>
      </c>
      <c r="H239" s="4">
        <f t="shared" si="13"/>
        <v>4.573924385515669</v>
      </c>
      <c r="I239" s="4">
        <f t="shared" si="15"/>
        <v>3.3635451923914976</v>
      </c>
      <c r="J239" s="4">
        <f t="shared" si="14"/>
        <v>0.83375677226285261</v>
      </c>
      <c r="K239" s="4"/>
      <c r="L239" s="4"/>
      <c r="M239" s="4"/>
      <c r="N239" s="4"/>
    </row>
    <row r="240" spans="1:14" x14ac:dyDescent="0.3">
      <c r="A240" s="4">
        <f t="shared" si="16"/>
        <v>2084</v>
      </c>
      <c r="G240" s="4">
        <f>CO2high!L340</f>
        <v>651.12217605356466</v>
      </c>
      <c r="H240" s="4">
        <f t="shared" si="13"/>
        <v>4.6113051772909479</v>
      </c>
      <c r="I240" s="4">
        <f t="shared" si="15"/>
        <v>3.4020194117336016</v>
      </c>
      <c r="J240" s="4">
        <f t="shared" si="14"/>
        <v>0.84812597048918326</v>
      </c>
      <c r="K240" s="4"/>
      <c r="L240" s="4"/>
      <c r="M240" s="4"/>
      <c r="N240" s="4"/>
    </row>
    <row r="241" spans="1:14" x14ac:dyDescent="0.3">
      <c r="A241" s="4">
        <f t="shared" si="16"/>
        <v>2085</v>
      </c>
      <c r="G241" s="4">
        <f>CO2high!L341</f>
        <v>655.65729370180895</v>
      </c>
      <c r="H241" s="4">
        <f t="shared" si="13"/>
        <v>4.6484391809819021</v>
      </c>
      <c r="I241" s="4">
        <f t="shared" si="15"/>
        <v>3.4404843688178954</v>
      </c>
      <c r="J241" s="4">
        <f t="shared" si="14"/>
        <v>0.86263208523545154</v>
      </c>
      <c r="K241" s="4"/>
      <c r="L241" s="4"/>
      <c r="M241" s="4"/>
      <c r="N241" s="4"/>
    </row>
    <row r="242" spans="1:14" x14ac:dyDescent="0.3">
      <c r="A242" s="4">
        <f t="shared" si="16"/>
        <v>2086</v>
      </c>
      <c r="G242" s="4">
        <f>CO2high!L342</f>
        <v>660.19314359803934</v>
      </c>
      <c r="H242" s="4">
        <f t="shared" si="13"/>
        <v>4.685323149514482</v>
      </c>
      <c r="I242" s="4">
        <f t="shared" si="15"/>
        <v>3.4789336121817742</v>
      </c>
      <c r="J242" s="4">
        <f t="shared" si="14"/>
        <v>0.87727428620619985</v>
      </c>
      <c r="K242" s="4"/>
      <c r="L242" s="4"/>
      <c r="M242" s="4"/>
      <c r="N242" s="4"/>
    </row>
    <row r="243" spans="1:14" x14ac:dyDescent="0.3">
      <c r="A243" s="4">
        <f t="shared" si="16"/>
        <v>2087</v>
      </c>
      <c r="G243" s="4">
        <f>CO2high!L343</f>
        <v>664.72892849223149</v>
      </c>
      <c r="H243" s="4">
        <f t="shared" si="13"/>
        <v>4.721954049543946</v>
      </c>
      <c r="I243" s="4">
        <f t="shared" si="15"/>
        <v>3.5173608027730277</v>
      </c>
      <c r="J243" s="4">
        <f t="shared" si="14"/>
        <v>0.89205171117774107</v>
      </c>
      <c r="K243" s="4"/>
      <c r="L243" s="4"/>
      <c r="M243" s="4"/>
      <c r="N243" s="4"/>
    </row>
    <row r="244" spans="1:14" x14ac:dyDescent="0.3">
      <c r="A244" s="4">
        <f t="shared" si="16"/>
        <v>2088</v>
      </c>
      <c r="G244" s="4">
        <f>CO2high!L344</f>
        <v>669.26386389184268</v>
      </c>
      <c r="H244" s="4">
        <f t="shared" si="13"/>
        <v>4.7583290554508766</v>
      </c>
      <c r="I244" s="4">
        <f t="shared" si="15"/>
        <v>3.5557597164599306</v>
      </c>
      <c r="J244" s="4">
        <f t="shared" si="14"/>
        <v>0.90696346681800233</v>
      </c>
      <c r="K244" s="4"/>
      <c r="L244" s="4"/>
      <c r="M244" s="4"/>
      <c r="N244" s="4"/>
    </row>
    <row r="245" spans="1:14" x14ac:dyDescent="0.3">
      <c r="A245" s="4">
        <f t="shared" si="16"/>
        <v>2089</v>
      </c>
      <c r="G245" s="4">
        <f>CO2high!L345</f>
        <v>673.79717826212527</v>
      </c>
      <c r="H245" s="4">
        <f t="shared" si="13"/>
        <v>4.7944455434235671</v>
      </c>
      <c r="I245" s="4">
        <f t="shared" si="15"/>
        <v>3.5941242462807672</v>
      </c>
      <c r="J245" s="4">
        <f t="shared" si="14"/>
        <v>0.92200862951596851</v>
      </c>
      <c r="K245" s="4"/>
      <c r="L245" s="4"/>
      <c r="M245" s="4"/>
      <c r="N245" s="4"/>
    </row>
    <row r="246" spans="1:14" x14ac:dyDescent="0.3">
      <c r="A246" s="4">
        <f t="shared" si="16"/>
        <v>2090</v>
      </c>
      <c r="G246" s="4">
        <f>CO2high!L346</f>
        <v>678.32811321430336</v>
      </c>
      <c r="H246" s="4">
        <f t="shared" si="13"/>
        <v>4.8303010856280038</v>
      </c>
      <c r="I246" s="4">
        <f t="shared" si="15"/>
        <v>3.6324484044441805</v>
      </c>
      <c r="J246" s="4">
        <f t="shared" si="14"/>
        <v>0.93718624621919255</v>
      </c>
      <c r="K246" s="4"/>
      <c r="L246" s="4"/>
      <c r="M246" s="4"/>
      <c r="N246" s="4"/>
    </row>
    <row r="247" spans="1:14" x14ac:dyDescent="0.3">
      <c r="A247" s="4">
        <f t="shared" si="16"/>
        <v>2091</v>
      </c>
      <c r="G247" s="4">
        <f>CO2high!L347</f>
        <v>682.85592368141329</v>
      </c>
      <c r="H247" s="4">
        <f t="shared" si="13"/>
        <v>4.8658934444665576</v>
      </c>
      <c r="I247" s="4">
        <f t="shared" si="15"/>
        <v>3.6707263240913739</v>
      </c>
      <c r="J247" s="4">
        <f t="shared" si="14"/>
        <v>0.95249533527791053</v>
      </c>
      <c r="K247" s="4"/>
      <c r="L247" s="4"/>
      <c r="M247" s="4"/>
      <c r="N247" s="4"/>
    </row>
    <row r="248" spans="1:14" x14ac:dyDescent="0.3">
      <c r="A248" s="4">
        <f t="shared" si="16"/>
        <v>2092</v>
      </c>
      <c r="G248" s="4">
        <f>CO2high!L348</f>
        <v>687.37987808164496</v>
      </c>
      <c r="H248" s="4">
        <f t="shared" si="13"/>
        <v>4.9012205669263826</v>
      </c>
      <c r="I248" s="4">
        <f t="shared" si="15"/>
        <v>3.7089522608308596</v>
      </c>
      <c r="J248" s="4">
        <f t="shared" si="14"/>
        <v>0.96793488729437105</v>
      </c>
      <c r="K248" s="4"/>
      <c r="L248" s="4"/>
      <c r="M248" s="4"/>
      <c r="N248" s="4"/>
    </row>
    <row r="249" spans="1:14" x14ac:dyDescent="0.3">
      <c r="A249" s="4">
        <f t="shared" si="16"/>
        <v>2093</v>
      </c>
      <c r="G249" s="4">
        <f>CO2high!L349</f>
        <v>691.89925846906135</v>
      </c>
      <c r="H249" s="4">
        <f t="shared" si="13"/>
        <v>4.9362805790184066</v>
      </c>
      <c r="I249" s="4">
        <f t="shared" si="15"/>
        <v>3.7471205940561028</v>
      </c>
      <c r="J249" s="4">
        <f t="shared" si="14"/>
        <v>0.98350386597605832</v>
      </c>
      <c r="K249" s="4"/>
      <c r="L249" s="4"/>
      <c r="M249" s="4"/>
      <c r="N249" s="4"/>
    </row>
    <row r="250" spans="1:14" x14ac:dyDescent="0.3">
      <c r="A250" s="4">
        <f t="shared" si="16"/>
        <v>2094</v>
      </c>
      <c r="G250" s="4">
        <f>CO2high!L350</f>
        <v>696.41336067160671</v>
      </c>
      <c r="H250" s="4">
        <f t="shared" si="13"/>
        <v>4.971071780307712</v>
      </c>
      <c r="I250" s="4">
        <f t="shared" si="15"/>
        <v>3.7852258280560949</v>
      </c>
      <c r="J250" s="4">
        <f t="shared" si="14"/>
        <v>0.99920120899155296</v>
      </c>
      <c r="K250" s="4"/>
      <c r="L250" s="4"/>
      <c r="M250" s="4"/>
      <c r="N250" s="4"/>
    </row>
    <row r="251" spans="1:14" x14ac:dyDescent="0.3">
      <c r="A251" s="4">
        <f t="shared" si="16"/>
        <v>2095</v>
      </c>
      <c r="G251" s="4">
        <f>CO2high!L351</f>
        <v>700.92149441635047</v>
      </c>
      <c r="H251" s="4">
        <f t="shared" si="13"/>
        <v>5.0055926385359726</v>
      </c>
      <c r="I251" s="4">
        <f t="shared" si="15"/>
        <v>3.8232625929285589</v>
      </c>
      <c r="J251" s="4">
        <f t="shared" si="14"/>
        <v>1.0150258288278395</v>
      </c>
      <c r="K251" s="4"/>
      <c r="L251" s="4"/>
      <c r="M251" s="4"/>
      <c r="N251" s="4"/>
    </row>
    <row r="252" spans="1:14" x14ac:dyDescent="0.3">
      <c r="A252" s="4">
        <f t="shared" si="16"/>
        <v>2096</v>
      </c>
      <c r="G252" s="4">
        <f>CO2high!L352</f>
        <v>705.4229834419466</v>
      </c>
      <c r="H252" s="4">
        <f t="shared" si="13"/>
        <v>5.0398417843365397</v>
      </c>
      <c r="I252" s="4">
        <f t="shared" si="15"/>
        <v>3.8612256453051912</v>
      </c>
      <c r="J252" s="4">
        <f t="shared" si="14"/>
        <v>1.0309766136479317</v>
      </c>
      <c r="K252" s="4"/>
      <c r="L252" s="4"/>
      <c r="M252" s="4"/>
      <c r="N252" s="4"/>
    </row>
    <row r="253" spans="1:14" x14ac:dyDescent="0.3">
      <c r="A253" s="4">
        <f t="shared" si="16"/>
        <v>2097</v>
      </c>
      <c r="G253" s="4">
        <f>CO2high!L353</f>
        <v>709.91716559832003</v>
      </c>
      <c r="H253" s="4">
        <f t="shared" si="13"/>
        <v>5.0738180060426465</v>
      </c>
      <c r="I253" s="4">
        <f t="shared" si="15"/>
        <v>3.8991098688980257</v>
      </c>
      <c r="J253" s="4">
        <f t="shared" si="14"/>
        <v>1.0470524281477449</v>
      </c>
      <c r="K253" s="4"/>
      <c r="L253" s="4"/>
      <c r="M253" s="4"/>
      <c r="N253" s="4"/>
    </row>
    <row r="254" spans="1:14" x14ac:dyDescent="0.3">
      <c r="A254" s="4">
        <f t="shared" si="16"/>
        <v>2098</v>
      </c>
      <c r="G254" s="4">
        <f>CO2high!L354</f>
        <v>714.40339293362229</v>
      </c>
      <c r="H254" s="4">
        <f t="shared" si="13"/>
        <v>5.1075202445891428</v>
      </c>
      <c r="I254" s="4">
        <f t="shared" si="15"/>
        <v>3.9369102748757285</v>
      </c>
      <c r="J254" s="4">
        <f t="shared" si="14"/>
        <v>1.0632521144112066</v>
      </c>
      <c r="K254" s="4"/>
      <c r="L254" s="4"/>
      <c r="M254" s="4"/>
      <c r="N254" s="4"/>
    </row>
    <row r="255" spans="1:14" x14ac:dyDescent="0.3">
      <c r="A255" s="4">
        <f t="shared" si="16"/>
        <v>2099</v>
      </c>
      <c r="G255" s="4">
        <f>CO2high!L355</f>
        <v>718.88103176852542</v>
      </c>
      <c r="H255" s="4">
        <f t="shared" si="13"/>
        <v>5.140947588508002</v>
      </c>
      <c r="I255" s="4">
        <f t="shared" si="15"/>
        <v>3.9746220020783261</v>
      </c>
      <c r="J255" s="4">
        <f t="shared" si="14"/>
        <v>1.0795744927626452</v>
      </c>
      <c r="K255" s="4"/>
      <c r="L255" s="4"/>
      <c r="M255" s="4"/>
      <c r="N255" s="4"/>
    </row>
    <row r="256" spans="1:14" x14ac:dyDescent="0.3">
      <c r="A256" s="4">
        <f t="shared" si="16"/>
        <v>2100</v>
      </c>
      <c r="G256" s="4">
        <f>CO2high!L356</f>
        <v>723.34946275795437</v>
      </c>
      <c r="H256" s="4">
        <f t="shared" si="13"/>
        <v>5.1740992690178569</v>
      </c>
      <c r="I256" s="4">
        <f t="shared" si="15"/>
        <v>4.0122403170785974</v>
      </c>
      <c r="J256" s="4">
        <f t="shared" si="14"/>
        <v>1.0960183626155582</v>
      </c>
      <c r="K256" s="4"/>
      <c r="L256" s="4"/>
      <c r="M256" s="4"/>
      <c r="N256" s="4"/>
    </row>
    <row r="257" spans="1:14" x14ac:dyDescent="0.3">
      <c r="A257" s="4">
        <f t="shared" si="16"/>
        <v>2101</v>
      </c>
      <c r="G257" s="4">
        <f>CO2high!L357</f>
        <v>727.80808094038036</v>
      </c>
      <c r="H257" s="4">
        <f t="shared" si="13"/>
        <v>5.2069746552076532</v>
      </c>
      <c r="I257" s="4">
        <f t="shared" si="15"/>
        <v>4.0497606140980871</v>
      </c>
      <c r="J257" s="4">
        <f t="shared" si="14"/>
        <v>1.1125825033169083</v>
      </c>
      <c r="K257" s="4"/>
      <c r="L257" s="4"/>
      <c r="M257" s="4"/>
      <c r="N257" s="4"/>
    </row>
    <row r="258" spans="1:14" x14ac:dyDescent="0.3">
      <c r="A258" s="4">
        <f t="shared" si="16"/>
        <v>2102</v>
      </c>
      <c r="G258" s="4">
        <f>CO2high!L358</f>
        <v>732.25629577482232</v>
      </c>
      <c r="H258" s="4">
        <f t="shared" si="13"/>
        <v>5.2395732493144216</v>
      </c>
      <c r="I258" s="4">
        <f t="shared" si="15"/>
        <v>4.08717841478542</v>
      </c>
      <c r="J258" s="4">
        <f t="shared" si="14"/>
        <v>1.1292656749861454</v>
      </c>
      <c r="K258" s="4"/>
      <c r="L258" s="4"/>
      <c r="M258" s="4"/>
      <c r="N258" s="4"/>
    </row>
    <row r="259" spans="1:14" x14ac:dyDescent="0.3">
      <c r="A259" s="4">
        <f t="shared" si="16"/>
        <v>2103</v>
      </c>
      <c r="G259" s="4">
        <f>CO2high!L359</f>
        <v>736.69353116572825</v>
      </c>
      <c r="H259" s="4">
        <f t="shared" si="13"/>
        <v>5.2718946820951604</v>
      </c>
      <c r="I259" s="4">
        <f t="shared" si="15"/>
        <v>4.1244893678643466</v>
      </c>
      <c r="J259" s="4">
        <f t="shared" si="14"/>
        <v>1.1460666193482052</v>
      </c>
      <c r="K259" s="4"/>
      <c r="L259" s="4"/>
      <c r="M259" s="4"/>
      <c r="N259" s="4"/>
    </row>
    <row r="260" spans="1:14" x14ac:dyDescent="0.3">
      <c r="A260" s="4">
        <f t="shared" si="16"/>
        <v>2104</v>
      </c>
      <c r="G260" s="4">
        <f>CO2high!L360</f>
        <v>741.11922547592917</v>
      </c>
      <c r="H260" s="4">
        <f t="shared" si="13"/>
        <v>5.3039387082926703</v>
      </c>
      <c r="I260" s="4">
        <f t="shared" si="15"/>
        <v>4.1616892486586909</v>
      </c>
      <c r="J260" s="4">
        <f t="shared" si="14"/>
        <v>1.162984060559777</v>
      </c>
      <c r="K260" s="4"/>
      <c r="L260" s="4"/>
      <c r="M260" s="4"/>
      <c r="N260" s="4"/>
    </row>
    <row r="261" spans="1:14" x14ac:dyDescent="0.3">
      <c r="A261" s="4">
        <f t="shared" si="16"/>
        <v>2105</v>
      </c>
      <c r="G261" s="4">
        <f>CO2high!L361</f>
        <v>745.53283152787401</v>
      </c>
      <c r="H261" s="4">
        <f t="shared" si="13"/>
        <v>5.3357052021951006</v>
      </c>
      <c r="I261" s="4">
        <f t="shared" si="15"/>
        <v>4.1987739585011177</v>
      </c>
      <c r="J261" s="4">
        <f t="shared" si="14"/>
        <v>1.1800167060281788</v>
      </c>
      <c r="K261" s="4"/>
      <c r="L261" s="4"/>
      <c r="M261" s="4"/>
      <c r="N261" s="4"/>
    </row>
    <row r="262" spans="1:14" x14ac:dyDescent="0.3">
      <c r="A262" s="4">
        <f t="shared" si="16"/>
        <v>2106</v>
      </c>
      <c r="G262" s="4">
        <f>CO2high!L362</f>
        <v>749.93381659338002</v>
      </c>
      <c r="H262" s="4">
        <f t="shared" si="13"/>
        <v>5.3671941532889766</v>
      </c>
      <c r="I262" s="4">
        <f t="shared" si="15"/>
        <v>4.2357395240324038</v>
      </c>
      <c r="J262" s="4">
        <f t="shared" si="14"/>
        <v>1.1971632472222251</v>
      </c>
      <c r="K262" s="4"/>
      <c r="L262" s="4"/>
      <c r="M262" s="4"/>
      <c r="N262" s="4"/>
    </row>
    <row r="263" spans="1:14" x14ac:dyDescent="0.3">
      <c r="A263" s="4">
        <f t="shared" si="16"/>
        <v>2107</v>
      </c>
      <c r="G263" s="4">
        <f>CO2high!L363</f>
        <v>754.3216623721413</v>
      </c>
      <c r="H263" s="4">
        <f t="shared" ref="H263:H326" si="17">H$3*LN(G263/G$3)</f>
        <v>5.3984056620052954</v>
      </c>
      <c r="I263" s="4">
        <f t="shared" si="15"/>
        <v>4.2725820963976568</v>
      </c>
      <c r="J263" s="4">
        <f t="shared" ref="J263:J326" si="18">J262+J$3*(I262-J262)</f>
        <v>1.214422360474507</v>
      </c>
      <c r="K263" s="4"/>
      <c r="L263" s="4"/>
      <c r="M263" s="4"/>
      <c r="N263" s="4"/>
    </row>
    <row r="264" spans="1:14" x14ac:dyDescent="0.3">
      <c r="A264" s="4">
        <f t="shared" si="16"/>
        <v>2108</v>
      </c>
      <c r="G264" s="4">
        <f>CO2high!L364</f>
        <v>758.6958649592608</v>
      </c>
      <c r="H264" s="4">
        <f t="shared" si="17"/>
        <v>5.4293399355582856</v>
      </c>
      <c r="I264" s="4">
        <f t="shared" ref="I264:I327" si="19">I263+I$3*(I$4*H264-I263)+I$5*(J263-I263)</f>
        <v>4.3092979503456901</v>
      </c>
      <c r="J264" s="4">
        <f t="shared" si="18"/>
        <v>1.2317927077745505</v>
      </c>
      <c r="K264" s="4"/>
      <c r="L264" s="4"/>
      <c r="M264" s="4"/>
      <c r="N264" s="4"/>
    </row>
    <row r="265" spans="1:14" x14ac:dyDescent="0.3">
      <c r="A265" s="4">
        <f t="shared" si="16"/>
        <v>2109</v>
      </c>
      <c r="G265" s="4">
        <f>CO2high!L365</f>
        <v>763.05593480208051</v>
      </c>
      <c r="H265" s="4">
        <f t="shared" si="17"/>
        <v>5.4599972838763398</v>
      </c>
      <c r="I265" s="4">
        <f t="shared" si="19"/>
        <v>4.345883483237551</v>
      </c>
      <c r="J265" s="4">
        <f t="shared" si="18"/>
        <v>1.2492729375523546</v>
      </c>
      <c r="K265" s="4"/>
      <c r="L265" s="4"/>
      <c r="M265" s="4"/>
      <c r="N265" s="4"/>
    </row>
    <row r="266" spans="1:14" x14ac:dyDescent="0.3">
      <c r="A266" s="4">
        <f t="shared" si="16"/>
        <v>2110</v>
      </c>
      <c r="G266" s="4">
        <f>CO2high!L366</f>
        <v>767.40139664659921</v>
      </c>
      <c r="H266" s="4">
        <f t="shared" si="17"/>
        <v>5.4903781156245435</v>
      </c>
      <c r="I266" s="4">
        <f t="shared" si="19"/>
        <v>4.3823352139699683</v>
      </c>
      <c r="J266" s="4">
        <f t="shared" si="18"/>
        <v>1.2668616854518464</v>
      </c>
      <c r="K266" s="4"/>
      <c r="L266" s="4"/>
      <c r="M266" s="4"/>
      <c r="N266" s="4"/>
    </row>
    <row r="267" spans="1:14" x14ac:dyDescent="0.3">
      <c r="A267" s="4">
        <f t="shared" si="16"/>
        <v>2111</v>
      </c>
      <c r="G267" s="4">
        <f>CO2high!L367</f>
        <v>771.73178947377892</v>
      </c>
      <c r="H267" s="4">
        <f t="shared" si="17"/>
        <v>5.5204829343182009</v>
      </c>
      <c r="I267" s="4">
        <f t="shared" si="19"/>
        <v>4.4186497818192798</v>
      </c>
      <c r="J267" s="4">
        <f t="shared" si="18"/>
        <v>1.2845575750938294</v>
      </c>
      <c r="K267" s="4"/>
      <c r="L267" s="4"/>
      <c r="M267" s="4"/>
      <c r="N267" s="4"/>
    </row>
    <row r="268" spans="1:14" x14ac:dyDescent="0.3">
      <c r="A268" s="4">
        <f t="shared" si="16"/>
        <v>2112</v>
      </c>
      <c r="G268" s="4">
        <f>CO2high!L368</f>
        <v>776.04666642605048</v>
      </c>
      <c r="H268" s="4">
        <f t="shared" si="17"/>
        <v>5.5503123345266783</v>
      </c>
      <c r="I268" s="4">
        <f t="shared" si="19"/>
        <v>4.4548239452111895</v>
      </c>
      <c r="J268" s="4">
        <f t="shared" si="18"/>
        <v>1.30235921882803</v>
      </c>
      <c r="K268" s="4"/>
      <c r="L268" s="4"/>
      <c r="M268" s="4"/>
      <c r="N268" s="4"/>
    </row>
    <row r="269" spans="1:14" x14ac:dyDescent="0.3">
      <c r="A269" s="4">
        <f t="shared" si="16"/>
        <v>2113</v>
      </c>
      <c r="G269" s="4">
        <f>CO2high!L369</f>
        <v>780.34559472433648</v>
      </c>
      <c r="H269" s="4">
        <f t="shared" si="17"/>
        <v>5.5798669981668167</v>
      </c>
      <c r="I269" s="4">
        <f t="shared" si="19"/>
        <v>4.490854580421499</v>
      </c>
      <c r="J269" s="4">
        <f t="shared" si="18"/>
        <v>1.3202652184738863</v>
      </c>
      <c r="K269" s="4"/>
      <c r="L269" s="4"/>
      <c r="M269" s="4"/>
      <c r="N269" s="4"/>
    </row>
    <row r="270" spans="1:14" x14ac:dyDescent="0.3">
      <c r="A270" s="4">
        <f t="shared" si="16"/>
        <v>2114</v>
      </c>
      <c r="G270" s="4">
        <f>CO2high!L370</f>
        <v>784.62815557592103</v>
      </c>
      <c r="H270" s="4">
        <f t="shared" si="17"/>
        <v>5.6091476908851652</v>
      </c>
      <c r="I270" s="4">
        <f t="shared" si="19"/>
        <v>4.5267386802127767</v>
      </c>
      <c r="J270" s="4">
        <f t="shared" si="18"/>
        <v>1.3382741660497488</v>
      </c>
      <c r="K270" s="4"/>
      <c r="L270" s="4"/>
      <c r="M270" s="4"/>
      <c r="N270" s="4"/>
    </row>
    <row r="271" spans="1:14" x14ac:dyDescent="0.3">
      <c r="A271" s="4">
        <f t="shared" si="16"/>
        <v>2115</v>
      </c>
      <c r="G271" s="4">
        <f>CO2high!L371</f>
        <v>788.89394407349903</v>
      </c>
      <c r="H271" s="4">
        <f t="shared" si="17"/>
        <v>5.6381552585281858</v>
      </c>
      <c r="I271" s="4">
        <f t="shared" si="19"/>
        <v>4.5624733524117076</v>
      </c>
      <c r="J271" s="4">
        <f t="shared" si="18"/>
        <v>1.3563846444901948</v>
      </c>
      <c r="K271" s="4"/>
      <c r="L271" s="4"/>
      <c r="M271" s="4"/>
      <c r="N271" s="4"/>
    </row>
    <row r="272" spans="1:14" x14ac:dyDescent="0.3">
      <c r="A272" s="4">
        <f t="shared" si="16"/>
        <v>2116</v>
      </c>
      <c r="G272" s="4">
        <f>CO2high!L372</f>
        <v>793.14256908574293</v>
      </c>
      <c r="H272" s="4">
        <f t="shared" si="17"/>
        <v>5.6668906236995396</v>
      </c>
      <c r="I272" s="4">
        <f t="shared" si="19"/>
        <v>4.5980558184317193</v>
      </c>
      <c r="J272" s="4">
        <f t="shared" si="18"/>
        <v>1.3745952283511891</v>
      </c>
      <c r="K272" s="4"/>
      <c r="L272" s="4"/>
      <c r="M272" s="4"/>
      <c r="N272" s="4"/>
    </row>
    <row r="273" spans="1:14" x14ac:dyDescent="0.3">
      <c r="A273" s="4">
        <f t="shared" si="16"/>
        <v>2117</v>
      </c>
      <c r="G273" s="4">
        <f>CO2high!L373</f>
        <v>797.37365313973373</v>
      </c>
      <c r="H273" s="4">
        <f t="shared" si="17"/>
        <v>5.6953547824035855</v>
      </c>
      <c r="I273" s="4">
        <f t="shared" si="19"/>
        <v>4.6334834117452557</v>
      </c>
      <c r="J273" s="4">
        <f t="shared" si="18"/>
        <v>1.3929044845028464</v>
      </c>
      <c r="K273" s="4"/>
      <c r="L273" s="4"/>
      <c r="M273" s="4"/>
      <c r="N273" s="4"/>
    </row>
    <row r="274" spans="1:14" x14ac:dyDescent="0.3">
      <c r="A274" s="4">
        <f t="shared" si="16"/>
        <v>2118</v>
      </c>
      <c r="G274" s="4">
        <f>CO2high!L374</f>
        <v>801.5868322955987</v>
      </c>
      <c r="H274" s="4">
        <f t="shared" si="17"/>
        <v>5.7235488007740578</v>
      </c>
      <c r="I274" s="4">
        <f t="shared" si="19"/>
        <v>4.6687535763099293</v>
      </c>
      <c r="J274" s="4">
        <f t="shared" si="18"/>
        <v>1.4113109728095834</v>
      </c>
      <c r="K274" s="4"/>
      <c r="L274" s="4"/>
      <c r="M274" s="4"/>
      <c r="N274" s="4"/>
    </row>
    <row r="275" spans="1:14" x14ac:dyDescent="0.3">
      <c r="A275" s="4">
        <f t="shared" si="16"/>
        <v>2119</v>
      </c>
      <c r="G275" s="4">
        <f>CO2high!L375</f>
        <v>805.78175601371015</v>
      </c>
      <c r="H275" s="4">
        <f t="shared" si="17"/>
        <v>5.7514738118870126</v>
      </c>
      <c r="I275" s="4">
        <f t="shared" si="19"/>
        <v>4.7038638649525879</v>
      </c>
      <c r="J275" s="4">
        <f t="shared" si="18"/>
        <v>1.4298132467974654</v>
      </c>
      <c r="K275" s="4"/>
      <c r="L275" s="4"/>
      <c r="M275" s="4"/>
      <c r="N275" s="4"/>
    </row>
    <row r="276" spans="1:14" x14ac:dyDescent="0.3">
      <c r="A276" s="4">
        <f t="shared" si="16"/>
        <v>2120</v>
      </c>
      <c r="G276" s="4">
        <f>CO2high!L376</f>
        <v>809.95808701479143</v>
      </c>
      <c r="H276" s="4">
        <f t="shared" si="17"/>
        <v>5.779131012656932</v>
      </c>
      <c r="I276" s="4">
        <f t="shared" si="19"/>
        <v>4.7388119377151847</v>
      </c>
      <c r="J276" s="4">
        <f t="shared" si="18"/>
        <v>1.4484098543085864</v>
      </c>
      <c r="K276" s="4"/>
      <c r="L276" s="4"/>
      <c r="M276" s="4"/>
      <c r="N276" s="4"/>
    </row>
    <row r="277" spans="1:14" x14ac:dyDescent="0.3">
      <c r="A277" s="4">
        <f t="shared" si="16"/>
        <v>2121</v>
      </c>
      <c r="G277" s="4">
        <f>CO2high!L377</f>
        <v>814.11550113328394</v>
      </c>
      <c r="H277" s="4">
        <f t="shared" si="17"/>
        <v>5.8065216608149788</v>
      </c>
      <c r="I277" s="4">
        <f t="shared" si="19"/>
        <v>4.7735955601661484</v>
      </c>
      <c r="J277" s="4">
        <f t="shared" si="18"/>
        <v>1.4670993381423358</v>
      </c>
      <c r="K277" s="4"/>
      <c r="L277" s="4"/>
      <c r="M277" s="4"/>
      <c r="N277" s="4"/>
    </row>
    <row r="278" spans="1:14" x14ac:dyDescent="0.3">
      <c r="A278" s="4">
        <f t="shared" si="16"/>
        <v>2122</v>
      </c>
      <c r="G278" s="4">
        <f>CO2high!L378</f>
        <v>818.25368716432661</v>
      </c>
      <c r="H278" s="4">
        <f t="shared" si="17"/>
        <v>5.8336470719682776</v>
      </c>
      <c r="I278" s="4">
        <f t="shared" si="19"/>
        <v>4.8082126016808342</v>
      </c>
      <c r="J278" s="4">
        <f t="shared" si="18"/>
        <v>1.4858802366834312</v>
      </c>
      <c r="K278" s="4"/>
      <c r="L278" s="4"/>
      <c r="M278" s="4"/>
      <c r="N278" s="4"/>
    </row>
    <row r="279" spans="1:14" x14ac:dyDescent="0.3">
      <c r="A279" s="4">
        <f t="shared" si="16"/>
        <v>2123</v>
      </c>
      <c r="G279" s="4">
        <f>CO2high!L379</f>
        <v>822.37234670469445</v>
      </c>
      <c r="H279" s="4">
        <f t="shared" si="17"/>
        <v>5.8605086167391134</v>
      </c>
      <c r="I279" s="4">
        <f t="shared" si="19"/>
        <v>4.8426610336944407</v>
      </c>
      <c r="J279" s="4">
        <f t="shared" si="18"/>
        <v>1.5047510845166163</v>
      </c>
      <c r="K279" s="4"/>
      <c r="L279" s="4"/>
      <c r="M279" s="4"/>
      <c r="N279" s="4"/>
    </row>
    <row r="280" spans="1:14" x14ac:dyDescent="0.3">
      <c r="A280" s="4">
        <f t="shared" si="16"/>
        <v>2124</v>
      </c>
      <c r="G280" s="4">
        <f>CO2high!L380</f>
        <v>826.47119398804841</v>
      </c>
      <c r="H280" s="4">
        <f t="shared" si="17"/>
        <v>5.8871077179828957</v>
      </c>
      <c r="I280" s="4">
        <f t="shared" si="19"/>
        <v>4.8769389279306665</v>
      </c>
      <c r="J280" s="4">
        <f t="shared" si="18"/>
        <v>1.5237104130279464</v>
      </c>
      <c r="K280" s="4"/>
      <c r="L280" s="4"/>
      <c r="M280" s="4"/>
      <c r="N280" s="4"/>
    </row>
    <row r="281" spans="1:14" x14ac:dyDescent="0.3">
      <c r="A281" s="4">
        <f t="shared" si="16"/>
        <v>2125</v>
      </c>
      <c r="G281" s="4">
        <f>CO2high!L381</f>
        <v>830.54995571483892</v>
      </c>
      <c r="H281" s="4">
        <f t="shared" si="17"/>
        <v>5.9134458480837306</v>
      </c>
      <c r="I281" s="4">
        <f t="shared" si="19"/>
        <v>4.9110444546091996</v>
      </c>
      <c r="J281" s="4">
        <f t="shared" si="18"/>
        <v>1.5427567509925939</v>
      </c>
      <c r="K281" s="4"/>
      <c r="L281" s="4"/>
      <c r="M281" s="4"/>
      <c r="N281" s="4"/>
    </row>
    <row r="282" spans="1:14" x14ac:dyDescent="0.3">
      <c r="A282" s="4">
        <f t="shared" si="16"/>
        <v>2126</v>
      </c>
      <c r="G282" s="4">
        <f>CO2high!L382</f>
        <v>834.60837087720688</v>
      </c>
      <c r="H282" s="4">
        <f t="shared" si="17"/>
        <v>5.9395245263263927</v>
      </c>
      <c r="I282" s="4">
        <f t="shared" si="19"/>
        <v>4.9449758806350292</v>
      </c>
      <c r="J282" s="4">
        <f t="shared" si="18"/>
        <v>1.5618886251491362</v>
      </c>
      <c r="K282" s="4"/>
      <c r="L282" s="4"/>
      <c r="M282" s="4"/>
      <c r="N282" s="4"/>
    </row>
    <row r="283" spans="1:14" x14ac:dyDescent="0.3">
      <c r="A283" s="4">
        <f t="shared" si="16"/>
        <v>2127</v>
      </c>
      <c r="G283" s="4">
        <f>CO2high!L383</f>
        <v>838.64619057922016</v>
      </c>
      <c r="H283" s="4">
        <f t="shared" si="17"/>
        <v>5.9653453163435071</v>
      </c>
      <c r="I283" s="4">
        <f t="shared" si="19"/>
        <v>4.9787315677724084</v>
      </c>
      <c r="J283" s="4">
        <f t="shared" si="18"/>
        <v>1.581104560760296</v>
      </c>
      <c r="K283" s="4"/>
      <c r="L283" s="4"/>
      <c r="M283" s="4"/>
      <c r="N283" s="4"/>
    </row>
    <row r="284" spans="1:14" x14ac:dyDescent="0.3">
      <c r="A284" s="4">
        <f t="shared" si="16"/>
        <v>2128</v>
      </c>
      <c r="G284" s="4">
        <f>CO2high!L384</f>
        <v>842.66317785277897</v>
      </c>
      <c r="H284" s="4">
        <f t="shared" si="17"/>
        <v>5.9909098236367111</v>
      </c>
      <c r="I284" s="4">
        <f t="shared" si="19"/>
        <v>5.0123099708061654</v>
      </c>
      <c r="J284" s="4">
        <f t="shared" si="18"/>
        <v>1.6004030821601249</v>
      </c>
      <c r="K284" s="4"/>
      <c r="L284" s="4"/>
      <c r="M284" s="4"/>
      <c r="N284" s="4"/>
    </row>
    <row r="285" spans="1:14" x14ac:dyDescent="0.3">
      <c r="A285" s="4">
        <f t="shared" si="16"/>
        <v>2129</v>
      </c>
      <c r="G285" s="4">
        <f>CO2high!L385</f>
        <v>846.65910746952261</v>
      </c>
      <c r="H285" s="4">
        <f t="shared" si="17"/>
        <v>6.0162196931705623</v>
      </c>
      <c r="I285" s="4">
        <f t="shared" si="19"/>
        <v>5.0457096356929556</v>
      </c>
      <c r="J285" s="4">
        <f t="shared" si="18"/>
        <v>1.6197827132876346</v>
      </c>
      <c r="K285" s="4"/>
      <c r="L285" s="4"/>
      <c r="M285" s="4"/>
      <c r="N285" s="4"/>
    </row>
    <row r="286" spans="1:14" x14ac:dyDescent="0.3">
      <c r="A286" s="4">
        <f t="shared" si="16"/>
        <v>2130</v>
      </c>
      <c r="G286" s="4">
        <f>CO2high!L386</f>
        <v>850.63376574905487</v>
      </c>
      <c r="H286" s="4">
        <f t="shared" si="17"/>
        <v>6.0412766070379273</v>
      </c>
      <c r="I286" s="4">
        <f t="shared" si="19"/>
        <v>5.0789291977048956</v>
      </c>
      <c r="J286" s="4">
        <f t="shared" si="18"/>
        <v>1.6392419782068968</v>
      </c>
      <c r="K286" s="4"/>
      <c r="L286" s="4"/>
      <c r="M286" s="4"/>
      <c r="N286" s="4"/>
    </row>
    <row r="287" spans="1:14" x14ac:dyDescent="0.3">
      <c r="A287" s="4">
        <f t="shared" si="16"/>
        <v>2131</v>
      </c>
      <c r="G287" s="4">
        <f>CO2high!L387</f>
        <v>854.58695036381391</v>
      </c>
      <c r="H287" s="4">
        <f t="shared" si="17"/>
        <v>6.0660822821956266</v>
      </c>
      <c r="I287" s="4">
        <f t="shared" si="19"/>
        <v>5.1119673795679148</v>
      </c>
      <c r="J287" s="4">
        <f t="shared" si="18"/>
        <v>1.6587794016136455</v>
      </c>
      <c r="K287" s="4"/>
      <c r="L287" s="4"/>
      <c r="M287" s="4"/>
      <c r="N287" s="4"/>
    </row>
    <row r="288" spans="1:14" x14ac:dyDescent="0.3">
      <c r="A288" s="4">
        <f t="shared" si="16"/>
        <v>2132</v>
      </c>
      <c r="G288" s="4">
        <f>CO2high!L388</f>
        <v>858.51847014089219</v>
      </c>
      <c r="H288" s="4">
        <f t="shared" si="17"/>
        <v>6.0906384682690256</v>
      </c>
      <c r="I288" s="4">
        <f t="shared" si="19"/>
        <v>5.1448229895970421</v>
      </c>
      <c r="J288" s="4">
        <f t="shared" si="18"/>
        <v>1.6783935093284257</v>
      </c>
      <c r="K288" s="4"/>
      <c r="L288" s="4"/>
      <c r="M288" s="4"/>
      <c r="N288" s="4"/>
    </row>
    <row r="289" spans="1:14" x14ac:dyDescent="0.3">
      <c r="A289" s="4">
        <f t="shared" si="16"/>
        <v>2133</v>
      </c>
      <c r="G289" s="4">
        <f>CO2high!L389</f>
        <v>862.42814486111445</v>
      </c>
      <c r="H289" s="4">
        <f t="shared" si="17"/>
        <v>6.1149469454243368</v>
      </c>
      <c r="I289" s="4">
        <f t="shared" si="19"/>
        <v>5.1774949198307354</v>
      </c>
      <c r="J289" s="4">
        <f t="shared" si="18"/>
        <v>1.6980828287763514</v>
      </c>
      <c r="K289" s="4"/>
      <c r="L289" s="4"/>
      <c r="M289" s="4"/>
      <c r="N289" s="4"/>
    </row>
    <row r="290" spans="1:14" x14ac:dyDescent="0.3">
      <c r="A290" s="4">
        <f t="shared" si="16"/>
        <v>2134</v>
      </c>
      <c r="G290" s="4">
        <f>CO2high!L390</f>
        <v>866.31580505567035</v>
      </c>
      <c r="H290" s="4">
        <f t="shared" si="17"/>
        <v>6.1390095223073189</v>
      </c>
      <c r="I290" s="4">
        <f t="shared" si="19"/>
        <v>5.2099821441662453</v>
      </c>
      <c r="J290" s="4">
        <f t="shared" si="18"/>
        <v>1.7178458894535402</v>
      </c>
      <c r="K290" s="4"/>
      <c r="L290" s="4"/>
      <c r="M290" s="4"/>
      <c r="N290" s="4"/>
    </row>
    <row r="291" spans="1:14" x14ac:dyDescent="0.3">
      <c r="A291" s="4">
        <f t="shared" si="16"/>
        <v>2135</v>
      </c>
      <c r="G291" s="4">
        <f>CO2high!L391</f>
        <v>870.18129180059532</v>
      </c>
      <c r="H291" s="4">
        <f t="shared" si="17"/>
        <v>6.1628280340471271</v>
      </c>
      <c r="I291" s="4">
        <f t="shared" si="19"/>
        <v>5.242283716497905</v>
      </c>
      <c r="J291" s="4">
        <f t="shared" si="18"/>
        <v>1.7376812233803083</v>
      </c>
      <c r="K291" s="4"/>
      <c r="L291" s="4"/>
      <c r="M291" s="4"/>
      <c r="N291" s="4"/>
    </row>
    <row r="292" spans="1:14" x14ac:dyDescent="0.3">
      <c r="A292" s="4">
        <f t="shared" si="16"/>
        <v>2136</v>
      </c>
      <c r="G292" s="4">
        <f>CO2high!L392</f>
        <v>874.02445650937852</v>
      </c>
      <c r="H292" s="4">
        <f t="shared" si="17"/>
        <v>6.186404340323997</v>
      </c>
      <c r="I292" s="4">
        <f t="shared" si="19"/>
        <v>5.2743987688601406</v>
      </c>
      <c r="J292" s="4">
        <f t="shared" si="18"/>
        <v>1.7575873655412162</v>
      </c>
      <c r="K292" s="4"/>
      <c r="L292" s="4"/>
      <c r="M292" s="4"/>
      <c r="N292" s="4"/>
    </row>
    <row r="293" spans="1:14" x14ac:dyDescent="0.3">
      <c r="A293" s="4">
        <f t="shared" si="16"/>
        <v>2137</v>
      </c>
      <c r="G293" s="4">
        <f>CO2high!L393</f>
        <v>877.84516072397821</v>
      </c>
      <c r="H293" s="4">
        <f t="shared" si="17"/>
        <v>6.2097403234995072</v>
      </c>
      <c r="I293" s="4">
        <f t="shared" si="19"/>
        <v>5.3063265095768832</v>
      </c>
      <c r="J293" s="4">
        <f t="shared" si="18"/>
        <v>1.7775628543120676</v>
      </c>
      <c r="K293" s="4"/>
      <c r="L293" s="4"/>
      <c r="M293" s="4"/>
      <c r="N293" s="4"/>
    </row>
    <row r="294" spans="1:14" x14ac:dyDescent="0.3">
      <c r="A294" s="4">
        <f t="shared" si="16"/>
        <v>2138</v>
      </c>
      <c r="G294" s="4">
        <f>CO2high!L394</f>
        <v>881.64327590450785</v>
      </c>
      <c r="H294" s="4">
        <f t="shared" si="17"/>
        <v>6.2328378868081096</v>
      </c>
      <c r="I294" s="4">
        <f t="shared" si="19"/>
        <v>5.3380662214189876</v>
      </c>
      <c r="J294" s="4">
        <f t="shared" si="18"/>
        <v>1.7976062318739718</v>
      </c>
      <c r="K294" s="4"/>
      <c r="L294" s="4"/>
      <c r="M294" s="4"/>
      <c r="N294" s="4"/>
    </row>
    <row r="295" spans="1:14" x14ac:dyDescent="0.3">
      <c r="A295" s="4">
        <f t="shared" si="16"/>
        <v>2139</v>
      </c>
      <c r="G295" s="4">
        <f>CO2high!L395</f>
        <v>885.41868321785626</v>
      </c>
      <c r="H295" s="4">
        <f t="shared" si="17"/>
        <v>6.2556989526086806</v>
      </c>
      <c r="I295" s="4">
        <f t="shared" si="19"/>
        <v>5.3696172597711591</v>
      </c>
      <c r="J295" s="4">
        <f t="shared" si="18"/>
        <v>1.8177160446145875</v>
      </c>
      <c r="K295" s="4"/>
      <c r="L295" s="4"/>
      <c r="M295" s="4"/>
      <c r="N295" s="4"/>
    </row>
    <row r="296" spans="1:14" x14ac:dyDescent="0.3">
      <c r="A296" s="4">
        <f t="shared" si="16"/>
        <v>2140</v>
      </c>
      <c r="G296" s="4">
        <f>CO2high!L396</f>
        <v>889.17127332548978</v>
      </c>
      <c r="H296" s="4">
        <f t="shared" si="17"/>
        <v>6.2783254606947869</v>
      </c>
      <c r="I296" s="4">
        <f t="shared" si="19"/>
        <v>5.4009790508098057</v>
      </c>
      <c r="J296" s="4">
        <f t="shared" si="18"/>
        <v>1.8378908435166768</v>
      </c>
      <c r="K296" s="4"/>
      <c r="L296" s="4"/>
      <c r="M296" s="4"/>
      <c r="N296" s="4"/>
    </row>
    <row r="297" spans="1:14" x14ac:dyDescent="0.3">
      <c r="A297" s="4">
        <f t="shared" si="16"/>
        <v>2141</v>
      </c>
      <c r="G297" s="4">
        <f>CO2high!L397</f>
        <v>892.90094617068087</v>
      </c>
      <c r="H297" s="4">
        <f t="shared" si="17"/>
        <v>6.3007193666624017</v>
      </c>
      <c r="I297" s="4">
        <f t="shared" si="19"/>
        <v>5.4321510896931402</v>
      </c>
      <c r="J297" s="4">
        <f t="shared" si="18"/>
        <v>1.8581291845341017</v>
      </c>
      <c r="K297" s="4"/>
      <c r="L297" s="4"/>
      <c r="M297" s="4"/>
      <c r="N297" s="4"/>
    </row>
    <row r="298" spans="1:14" x14ac:dyDescent="0.3">
      <c r="A298" s="4">
        <f t="shared" ref="A298:A361" si="20">1+A297</f>
        <v>2142</v>
      </c>
      <c r="G298" s="4">
        <f>CO2high!L398</f>
        <v>896.60761076539859</v>
      </c>
      <c r="H298" s="4">
        <f t="shared" si="17"/>
        <v>6.3228826403338383</v>
      </c>
      <c r="I298" s="4">
        <f t="shared" si="19"/>
        <v>5.4631329387647929</v>
      </c>
      <c r="J298" s="4">
        <f t="shared" si="18"/>
        <v>1.878429628955405</v>
      </c>
      <c r="K298" s="4"/>
      <c r="L298" s="4"/>
      <c r="M298" s="4"/>
      <c r="N298" s="4"/>
    </row>
    <row r="299" spans="1:14" x14ac:dyDescent="0.3">
      <c r="A299" s="4">
        <f t="shared" si="20"/>
        <v>2143</v>
      </c>
      <c r="G299" s="4">
        <f>CO2high!L399</f>
        <v>900.29118497708271</v>
      </c>
      <c r="H299" s="4">
        <f t="shared" si="17"/>
        <v>6.3448172642365783</v>
      </c>
      <c r="I299" s="4">
        <f t="shared" si="19"/>
        <v>5.4939242257720924</v>
      </c>
      <c r="J299" s="4">
        <f t="shared" si="18"/>
        <v>1.8987907437551224</v>
      </c>
      <c r="K299" s="4"/>
      <c r="L299" s="4"/>
      <c r="M299" s="4"/>
      <c r="N299" s="4"/>
    </row>
    <row r="300" spans="1:14" x14ac:dyDescent="0.3">
      <c r="A300" s="4">
        <f t="shared" si="20"/>
        <v>2144</v>
      </c>
      <c r="G300" s="4">
        <f>CO2high!L400</f>
        <v>903.95159531552451</v>
      </c>
      <c r="H300" s="4">
        <f t="shared" si="17"/>
        <v>6.366525232135821</v>
      </c>
      <c r="I300" s="4">
        <f t="shared" si="19"/>
        <v>5.5245246421001166</v>
      </c>
      <c r="J300" s="4">
        <f t="shared" si="18"/>
        <v>1.9192111019329787</v>
      </c>
      <c r="K300" s="4"/>
      <c r="L300" s="4"/>
      <c r="M300" s="4"/>
      <c r="N300" s="4"/>
    </row>
    <row r="301" spans="1:14" x14ac:dyDescent="0.3">
      <c r="A301" s="4">
        <f t="shared" si="20"/>
        <v>2145</v>
      </c>
      <c r="G301" s="4">
        <f>CO2high!L401</f>
        <v>907.58877672005576</v>
      </c>
      <c r="H301" s="4">
        <f t="shared" si="17"/>
        <v>6.3880085476194433</v>
      </c>
      <c r="I301" s="4">
        <f t="shared" si="19"/>
        <v>5.5549339410225285</v>
      </c>
      <c r="J301" s="4">
        <f t="shared" si="18"/>
        <v>1.9396892828411281</v>
      </c>
      <c r="K301" s="4"/>
      <c r="L301" s="4"/>
      <c r="M301" s="4"/>
      <c r="N301" s="4"/>
    </row>
    <row r="302" spans="1:14" x14ac:dyDescent="0.3">
      <c r="A302" s="4">
        <f t="shared" si="20"/>
        <v>2146</v>
      </c>
      <c r="G302" s="4">
        <f>CO2high!L402</f>
        <v>911.20267234725395</v>
      </c>
      <c r="H302" s="4">
        <f t="shared" si="17"/>
        <v>6.4092692227341876</v>
      </c>
      <c r="I302" s="4">
        <f t="shared" si="19"/>
        <v>5.5851519359701456</v>
      </c>
      <c r="J302" s="4">
        <f t="shared" si="18"/>
        <v>1.9602238724995984</v>
      </c>
      <c r="K302" s="4"/>
      <c r="L302" s="4"/>
      <c r="M302" s="4"/>
      <c r="N302" s="4"/>
    </row>
    <row r="303" spans="1:14" x14ac:dyDescent="0.3">
      <c r="A303" s="4">
        <f t="shared" si="20"/>
        <v>2147</v>
      </c>
      <c r="G303" s="4">
        <f>CO2high!L403</f>
        <v>914.7932333593476</v>
      </c>
      <c r="H303" s="4">
        <f t="shared" si="17"/>
        <v>6.4303092766718439</v>
      </c>
      <c r="I303" s="4">
        <f t="shared" si="19"/>
        <v>5.6151784988181292</v>
      </c>
      <c r="J303" s="4">
        <f t="shared" si="18"/>
        <v>1.9808134639001111</v>
      </c>
      <c r="K303" s="4"/>
      <c r="L303" s="4"/>
      <c r="M303" s="4"/>
      <c r="N303" s="4"/>
    </row>
    <row r="304" spans="1:14" x14ac:dyDescent="0.3">
      <c r="A304" s="4">
        <f t="shared" si="20"/>
        <v>2148</v>
      </c>
      <c r="G304" s="4">
        <f>CO2high!L404</f>
        <v>918.36041871350892</v>
      </c>
      <c r="H304" s="4">
        <f t="shared" si="17"/>
        <v>6.4511307345041997</v>
      </c>
      <c r="I304" s="4">
        <f t="shared" si="19"/>
        <v>5.6450135581926064</v>
      </c>
      <c r="J304" s="4">
        <f t="shared" si="18"/>
        <v>2.0014566572984456</v>
      </c>
      <c r="K304" s="4"/>
      <c r="L304" s="4"/>
      <c r="M304" s="4"/>
      <c r="N304" s="4"/>
    </row>
    <row r="305" spans="1:14" x14ac:dyDescent="0.3">
      <c r="A305" s="4">
        <f t="shared" si="20"/>
        <v>2149</v>
      </c>
      <c r="G305" s="4">
        <f>CO2high!L405</f>
        <v>921.90419495220783</v>
      </c>
      <c r="H305" s="4">
        <f t="shared" si="17"/>
        <v>6.4717356259655903</v>
      </c>
      <c r="I305" s="4">
        <f t="shared" si="19"/>
        <v>5.6746570977974686</v>
      </c>
      <c r="J305" s="4">
        <f t="shared" si="18"/>
        <v>2.0221520604955243</v>
      </c>
      <c r="K305" s="4"/>
      <c r="L305" s="4"/>
      <c r="M305" s="4"/>
      <c r="N305" s="4"/>
    </row>
    <row r="306" spans="1:14" x14ac:dyDescent="0.3">
      <c r="A306" s="4">
        <f t="shared" si="20"/>
        <v>2150</v>
      </c>
      <c r="G306" s="4">
        <f>CO2high!L406</f>
        <v>925.4245359947912</v>
      </c>
      <c r="H306" s="4">
        <f t="shared" si="17"/>
        <v>6.4921259842818397</v>
      </c>
      <c r="I306" s="4">
        <f t="shared" si="19"/>
        <v>5.704109154762059</v>
      </c>
      <c r="J306" s="4">
        <f t="shared" si="18"/>
        <v>2.0428982891073995</v>
      </c>
      <c r="K306" s="4"/>
      <c r="L306" s="4"/>
      <c r="M306" s="4"/>
      <c r="N306" s="4"/>
    </row>
    <row r="307" spans="1:14" x14ac:dyDescent="0.3">
      <c r="A307" s="4">
        <f t="shared" si="20"/>
        <v>2151</v>
      </c>
      <c r="G307" s="4">
        <f>CO2high!L407</f>
        <v>928.92142293044674</v>
      </c>
      <c r="H307" s="4">
        <f t="shared" si="17"/>
        <v>6.5123038450444444</v>
      </c>
      <c r="I307" s="4">
        <f t="shared" si="19"/>
        <v>5.7333698180103649</v>
      </c>
      <c r="J307" s="4">
        <f t="shared" si="18"/>
        <v>2.0636939668243177</v>
      </c>
      <c r="K307" s="4"/>
      <c r="L307" s="4"/>
      <c r="M307" s="4"/>
      <c r="N307" s="4"/>
    </row>
    <row r="308" spans="1:14" x14ac:dyDescent="0.3">
      <c r="A308" s="4">
        <f t="shared" si="20"/>
        <v>2152</v>
      </c>
      <c r="G308" s="4">
        <f>CO2high!L408</f>
        <v>932.39484381270006</v>
      </c>
      <c r="H308" s="4">
        <f t="shared" si="17"/>
        <v>6.5322712451288201</v>
      </c>
      <c r="I308" s="4">
        <f t="shared" si="19"/>
        <v>5.7624392266523028</v>
      </c>
      <c r="J308" s="4">
        <f t="shared" si="18"/>
        <v>2.0845377256590543</v>
      </c>
      <c r="K308" s="4"/>
      <c r="L308" s="4"/>
      <c r="M308" s="4"/>
      <c r="N308" s="4"/>
    </row>
    <row r="309" spans="1:14" x14ac:dyDescent="0.3">
      <c r="A309" s="4">
        <f t="shared" si="20"/>
        <v>2153</v>
      </c>
      <c r="G309" s="4">
        <f>CO2high!L409</f>
        <v>935.84479345558657</v>
      </c>
      <c r="H309" s="4">
        <f t="shared" si="17"/>
        <v>6.5520302216554942</v>
      </c>
      <c r="I309" s="4">
        <f t="shared" si="19"/>
        <v>5.7913175683976199</v>
      </c>
      <c r="J309" s="4">
        <f t="shared" si="18"/>
        <v>2.1054282061846958</v>
      </c>
      <c r="K309" s="4"/>
      <c r="L309" s="4"/>
      <c r="M309" s="4"/>
      <c r="N309" s="4"/>
    </row>
    <row r="310" spans="1:14" x14ac:dyDescent="0.3">
      <c r="A310" s="4">
        <f t="shared" si="20"/>
        <v>2154</v>
      </c>
      <c r="G310" s="4">
        <f>CO2high!L410</f>
        <v>939.27127323163086</v>
      </c>
      <c r="H310" s="4">
        <f t="shared" si="17"/>
        <v>6.5715828109930907</v>
      </c>
      <c r="I310" s="4">
        <f t="shared" si="19"/>
        <v>5.8200050779928922</v>
      </c>
      <c r="J310" s="4">
        <f t="shared" si="18"/>
        <v>2.1263640577620651</v>
      </c>
      <c r="K310" s="4"/>
      <c r="L310" s="4"/>
      <c r="M310" s="4"/>
      <c r="N310" s="4"/>
    </row>
    <row r="311" spans="1:14" x14ac:dyDescent="0.3">
      <c r="A311" s="4">
        <f t="shared" si="20"/>
        <v>2155</v>
      </c>
      <c r="G311" s="4">
        <f>CO2high!L411</f>
        <v>942.67429087175867</v>
      </c>
      <c r="H311" s="4">
        <f t="shared" si="17"/>
        <v>6.5909310478020178</v>
      </c>
      <c r="I311" s="4">
        <f t="shared" si="19"/>
        <v>5.8485020356820332</v>
      </c>
      <c r="J311" s="4">
        <f t="shared" si="18"/>
        <v>2.1473439387569759</v>
      </c>
      <c r="K311" s="4"/>
      <c r="L311" s="4"/>
      <c r="M311" s="4"/>
      <c r="N311" s="4"/>
    </row>
    <row r="312" spans="1:14" x14ac:dyDescent="0.3">
      <c r="A312" s="4">
        <f t="shared" si="20"/>
        <v>2156</v>
      </c>
      <c r="G312" s="4">
        <f>CO2high!L412</f>
        <v>946.05386026726046</v>
      </c>
      <c r="H312" s="4">
        <f t="shared" si="17"/>
        <v>6.6100769641177486</v>
      </c>
      <c r="I312" s="4">
        <f t="shared" si="19"/>
        <v>5.8768087656907078</v>
      </c>
      <c r="J312" s="4">
        <f t="shared" si="18"/>
        <v>2.1683665167475104</v>
      </c>
      <c r="K312" s="4"/>
      <c r="L312" s="4"/>
      <c r="M312" s="4"/>
      <c r="N312" s="4"/>
    </row>
    <row r="313" spans="1:14" x14ac:dyDescent="0.3">
      <c r="A313" s="4">
        <f t="shared" si="20"/>
        <v>2157</v>
      </c>
      <c r="G313" s="4">
        <f>CO2high!L413</f>
        <v>949.41000127391385</v>
      </c>
      <c r="H313" s="4">
        <f t="shared" si="17"/>
        <v>6.6290225884726102</v>
      </c>
      <c r="I313" s="4">
        <f t="shared" si="19"/>
        <v>5.9049256347349752</v>
      </c>
      <c r="J313" s="4">
        <f t="shared" si="18"/>
        <v>2.1894304687215076</v>
      </c>
      <c r="K313" s="4"/>
      <c r="L313" s="4"/>
      <c r="M313" s="4"/>
      <c r="N313" s="4"/>
    </row>
    <row r="314" spans="1:14" x14ac:dyDescent="0.3">
      <c r="A314" s="4">
        <f t="shared" si="20"/>
        <v>2158</v>
      </c>
      <c r="G314" s="4">
        <f>CO2high!L414</f>
        <v>952.74273951837017</v>
      </c>
      <c r="H314" s="4">
        <f t="shared" si="17"/>
        <v>6.6477699450550372</v>
      </c>
      <c r="I314" s="4">
        <f t="shared" si="19"/>
        <v>5.9328530505544546</v>
      </c>
      <c r="J314" s="4">
        <f t="shared" si="18"/>
        <v>2.2105344812644643</v>
      </c>
      <c r="K314" s="4"/>
      <c r="L314" s="4"/>
      <c r="M314" s="4"/>
      <c r="N314" s="4"/>
    </row>
    <row r="315" spans="1:14" x14ac:dyDescent="0.3">
      <c r="A315" s="4">
        <f t="shared" si="20"/>
        <v>2159</v>
      </c>
      <c r="G315" s="4">
        <f>CO2high!L415</f>
        <v>956.05210620689934</v>
      </c>
      <c r="H315" s="4">
        <f t="shared" si="17"/>
        <v>6.6663210529052206</v>
      </c>
      <c r="I315" s="4">
        <f t="shared" si="19"/>
        <v>5.9605914604702663</v>
      </c>
      <c r="J315" s="4">
        <f t="shared" si="18"/>
        <v>2.2316772507380316</v>
      </c>
      <c r="K315" s="4"/>
      <c r="L315" s="4"/>
      <c r="M315" s="4"/>
      <c r="N315" s="4"/>
    </row>
    <row r="316" spans="1:14" x14ac:dyDescent="0.3">
      <c r="A316" s="4">
        <f t="shared" si="20"/>
        <v>2160</v>
      </c>
      <c r="G316" s="4">
        <f>CO2high!L416</f>
        <v>959.33813793657828</v>
      </c>
      <c r="H316" s="4">
        <f t="shared" si="17"/>
        <v>6.6846779251461106</v>
      </c>
      <c r="I316" s="4">
        <f t="shared" si="19"/>
        <v>5.9881413499679654</v>
      </c>
      <c r="J316" s="4">
        <f t="shared" si="18"/>
        <v>2.2528574834493105</v>
      </c>
      <c r="K316" s="4"/>
      <c r="L316" s="4"/>
      <c r="M316" s="4"/>
      <c r="N316" s="4"/>
    </row>
    <row r="317" spans="1:14" x14ac:dyDescent="0.3">
      <c r="A317" s="4">
        <f t="shared" si="20"/>
        <v>2161</v>
      </c>
      <c r="G317" s="4">
        <f>CO2high!L417</f>
        <v>962.60087650900982</v>
      </c>
      <c r="H317" s="4">
        <f t="shared" si="17"/>
        <v>6.7028425682487978</v>
      </c>
      <c r="I317" s="4">
        <f t="shared" si="19"/>
        <v>6.0155032413056331</v>
      </c>
      <c r="J317" s="4">
        <f t="shared" si="18"/>
        <v>2.2740738958111364</v>
      </c>
      <c r="K317" s="4"/>
      <c r="L317" s="4"/>
      <c r="M317" s="4"/>
      <c r="N317" s="4"/>
    </row>
    <row r="318" spans="1:14" x14ac:dyDescent="0.3">
      <c r="A318" s="4">
        <f t="shared" si="20"/>
        <v>2162</v>
      </c>
      <c r="G318" s="4">
        <f>CO2high!L418</f>
        <v>965.84036874664025</v>
      </c>
      <c r="H318" s="4">
        <f t="shared" si="17"/>
        <v>6.7208169813312297</v>
      </c>
      <c r="I318" s="4">
        <f t="shared" si="19"/>
        <v>6.0426776921472749</v>
      </c>
      <c r="J318" s="4">
        <f t="shared" si="18"/>
        <v>2.2953252144935452</v>
      </c>
      <c r="K318" s="4"/>
      <c r="L318" s="4"/>
      <c r="M318" s="4"/>
      <c r="N318" s="4"/>
    </row>
    <row r="319" spans="1:14" x14ac:dyDescent="0.3">
      <c r="A319" s="4">
        <f t="shared" si="20"/>
        <v>2163</v>
      </c>
      <c r="G319" s="4">
        <f>CO2high!L419</f>
        <v>969.05666631174734</v>
      </c>
      <c r="H319" s="4">
        <f t="shared" si="17"/>
        <v>6.7386031554893107</v>
      </c>
      <c r="I319" s="4">
        <f t="shared" si="19"/>
        <v>6.0696652942216227</v>
      </c>
      <c r="J319" s="4">
        <f t="shared" si="18"/>
        <v>2.3166101765666185</v>
      </c>
      <c r="K319" s="4"/>
      <c r="L319" s="4"/>
      <c r="M319" s="4"/>
      <c r="N319" s="4"/>
    </row>
    <row r="320" spans="1:14" x14ac:dyDescent="0.3">
      <c r="A320" s="4">
        <f t="shared" si="20"/>
        <v>2164</v>
      </c>
      <c r="G320" s="4">
        <f>CO2high!L420</f>
        <v>972.24982552815766</v>
      </c>
      <c r="H320" s="4">
        <f t="shared" si="17"/>
        <v>6.7562030731593961</v>
      </c>
      <c r="I320" s="4">
        <f t="shared" si="19"/>
        <v>6.0964666720064233</v>
      </c>
      <c r="J320" s="4">
        <f t="shared" si="18"/>
        <v>2.3379275296348991</v>
      </c>
      <c r="K320" s="4"/>
      <c r="L320" s="4"/>
      <c r="M320" s="4"/>
      <c r="N320" s="4"/>
    </row>
    <row r="321" spans="1:14" x14ac:dyDescent="0.3">
      <c r="A321" s="4">
        <f t="shared" si="20"/>
        <v>2165</v>
      </c>
      <c r="G321" s="4">
        <f>CO2high!L421</f>
        <v>975.41990720574938</v>
      </c>
      <c r="H321" s="4">
        <f t="shared" si="17"/>
        <v>6.7736187075112584</v>
      </c>
      <c r="I321" s="4">
        <f t="shared" si="19"/>
        <v>6.1230824814382538</v>
      </c>
      <c r="J321" s="4">
        <f t="shared" si="18"/>
        <v>2.3592760319635695</v>
      </c>
      <c r="K321" s="4"/>
      <c r="L321" s="4"/>
      <c r="M321" s="4"/>
      <c r="N321" s="4"/>
    </row>
    <row r="322" spans="1:14" x14ac:dyDescent="0.3">
      <c r="A322" s="4">
        <f t="shared" si="20"/>
        <v>2166</v>
      </c>
      <c r="G322" s="4">
        <f>CO2high!L422</f>
        <v>978.56697646778832</v>
      </c>
      <c r="H322" s="4">
        <f t="shared" si="17"/>
        <v>6.7908520218705561</v>
      </c>
      <c r="I322" s="4">
        <f t="shared" si="19"/>
        <v>6.1495134086478753</v>
      </c>
      <c r="J322" s="4">
        <f t="shared" si="18"/>
        <v>2.3806544525965858</v>
      </c>
      <c r="K322" s="4"/>
      <c r="L322" s="4"/>
      <c r="M322" s="4"/>
      <c r="N322" s="4"/>
    </row>
    <row r="323" spans="1:14" x14ac:dyDescent="0.3">
      <c r="A323" s="4">
        <f t="shared" si="20"/>
        <v>2167</v>
      </c>
      <c r="G323" s="4">
        <f>CO2high!L423</f>
        <v>981.69110258114051</v>
      </c>
      <c r="H323" s="4">
        <f t="shared" si="17"/>
        <v>6.8079049691699387</v>
      </c>
      <c r="I323" s="4">
        <f t="shared" si="19"/>
        <v>6.1757601687211165</v>
      </c>
      <c r="J323" s="4">
        <f t="shared" si="18"/>
        <v>2.4020615714669571</v>
      </c>
      <c r="K323" s="4"/>
      <c r="L323" s="4"/>
      <c r="M323" s="4"/>
      <c r="N323" s="4"/>
    </row>
    <row r="324" spans="1:14" x14ac:dyDescent="0.3">
      <c r="A324" s="4">
        <f t="shared" si="20"/>
        <v>2168</v>
      </c>
      <c r="G324" s="4">
        <f>CO2high!L424</f>
        <v>984.79235878939858</v>
      </c>
      <c r="H324" s="4">
        <f t="shared" si="17"/>
        <v>6.8247794914278304</v>
      </c>
      <c r="I324" s="4">
        <f t="shared" si="19"/>
        <v>6.201823504485243</v>
      </c>
      <c r="J324" s="4">
        <f t="shared" si="18"/>
        <v>2.4234961794993608</v>
      </c>
      <c r="K324" s="4"/>
      <c r="L324" s="4"/>
      <c r="M324" s="4"/>
      <c r="N324" s="4"/>
    </row>
    <row r="325" spans="1:14" x14ac:dyDescent="0.3">
      <c r="A325" s="4">
        <f t="shared" si="20"/>
        <v>2169</v>
      </c>
      <c r="G325" s="4">
        <f>CO2high!L425</f>
        <v>987.87082214895372</v>
      </c>
      <c r="H325" s="4">
        <f t="shared" si="17"/>
        <v>6.8414775192540702</v>
      </c>
      <c r="I325" s="4">
        <f t="shared" si="19"/>
        <v>6.2277041853207562</v>
      </c>
      <c r="J325" s="4">
        <f t="shared" si="18"/>
        <v>2.4449570787052806</v>
      </c>
      <c r="K325" s="4"/>
      <c r="L325" s="4"/>
      <c r="M325" s="4"/>
      <c r="N325" s="4"/>
    </row>
    <row r="326" spans="1:14" x14ac:dyDescent="0.3">
      <c r="A326" s="4">
        <f t="shared" si="20"/>
        <v>2170</v>
      </c>
      <c r="G326" s="4">
        <f>CO2high!L426</f>
        <v>990.92657336803688</v>
      </c>
      <c r="H326" s="4">
        <f t="shared" si="17"/>
        <v>6.8580009713814851</v>
      </c>
      <c r="I326" s="4">
        <f t="shared" si="19"/>
        <v>6.2534030059985257</v>
      </c>
      <c r="J326" s="4">
        <f t="shared" si="18"/>
        <v>2.4664430822708563</v>
      </c>
      <c r="K326" s="4"/>
      <c r="L326" s="4"/>
      <c r="M326" s="4"/>
      <c r="N326" s="4"/>
    </row>
    <row r="327" spans="1:14" x14ac:dyDescent="0.3">
      <c r="A327" s="4">
        <f t="shared" si="20"/>
        <v>2171</v>
      </c>
      <c r="G327" s="4">
        <f>CO2high!L427</f>
        <v>993.95969664875361</v>
      </c>
      <c r="H327" s="4">
        <f t="shared" ref="H327:H390" si="21">H$3*LN(G327/G$3)</f>
        <v>6.8743517542225927</v>
      </c>
      <c r="I327" s="4">
        <f t="shared" si="19"/>
        <v>6.2789207855421534</v>
      </c>
      <c r="J327" s="4">
        <f t="shared" ref="J327:J390" si="22">J326+J$3*(I326-J326)</f>
        <v>2.4879530146376294</v>
      </c>
      <c r="K327" s="4"/>
      <c r="L327" s="4"/>
      <c r="M327" s="4"/>
      <c r="N327" s="4"/>
    </row>
    <row r="328" spans="1:14" x14ac:dyDescent="0.3">
      <c r="A328" s="4">
        <f t="shared" si="20"/>
        <v>2172</v>
      </c>
      <c r="G328" s="4">
        <f>CO2high!L428</f>
        <v>996.97027953212489</v>
      </c>
      <c r="H328" s="4">
        <f t="shared" si="21"/>
        <v>6.8905317614505579</v>
      </c>
      <c r="I328" s="4">
        <f t="shared" ref="I328:I391" si="23">I327+I$3*(I$4*H328-I327)+I$5*(J327-I327)</f>
        <v>6.3042583661154321</v>
      </c>
      <c r="J328" s="4">
        <f t="shared" si="22"/>
        <v>2.5094857115763669</v>
      </c>
      <c r="K328" s="4"/>
      <c r="L328" s="4"/>
      <c r="M328" s="4"/>
      <c r="N328" s="4"/>
    </row>
    <row r="329" spans="1:14" x14ac:dyDescent="0.3">
      <c r="A329" s="4">
        <f t="shared" si="20"/>
        <v>2173</v>
      </c>
      <c r="G329" s="4">
        <f>CO2high!L429</f>
        <v>999.95841274614588</v>
      </c>
      <c r="H329" s="4">
        <f t="shared" si="21"/>
        <v>6.906542873603617</v>
      </c>
      <c r="I329" s="4">
        <f t="shared" si="23"/>
        <v>6.3294166119347537</v>
      </c>
      <c r="J329" s="4">
        <f t="shared" si="22"/>
        <v>2.531040020254149</v>
      </c>
      <c r="K329" s="4"/>
      <c r="L329" s="4"/>
      <c r="M329" s="4"/>
      <c r="N329" s="4"/>
    </row>
    <row r="330" spans="1:14" x14ac:dyDescent="0.3">
      <c r="A330" s="4">
        <f t="shared" si="20"/>
        <v>2174</v>
      </c>
      <c r="G330" s="4">
        <f>CO2high!L430</f>
        <v>1002.9241900568697</v>
      </c>
      <c r="H330" s="4">
        <f t="shared" si="21"/>
        <v>6.9223869577121464</v>
      </c>
      <c r="I330" s="4">
        <f t="shared" si="23"/>
        <v>6.3543964082062958</v>
      </c>
      <c r="J330" s="4">
        <f t="shared" si="22"/>
        <v>2.5526147992948949</v>
      </c>
      <c r="K330" s="4"/>
      <c r="L330" s="4"/>
      <c r="M330" s="4"/>
      <c r="N330" s="4"/>
    </row>
    <row r="331" spans="1:14" x14ac:dyDescent="0.3">
      <c r="A331" s="4">
        <f t="shared" si="20"/>
        <v>2175</v>
      </c>
      <c r="G331" s="4">
        <f>CO2high!L431</f>
        <v>1005.8677081225138</v>
      </c>
      <c r="H331" s="4">
        <f t="shared" si="21"/>
        <v>6.938065866947583</v>
      </c>
      <c r="I331" s="4">
        <f t="shared" si="23"/>
        <v>6.3791986600878019</v>
      </c>
      <c r="J331" s="4">
        <f t="shared" si="22"/>
        <v>2.5742089188335116</v>
      </c>
      <c r="K331" s="4"/>
      <c r="L331" s="4"/>
      <c r="M331" s="4"/>
      <c r="N331" s="4"/>
    </row>
    <row r="332" spans="1:14" x14ac:dyDescent="0.3">
      <c r="A332" s="4">
        <f t="shared" si="20"/>
        <v>2176</v>
      </c>
      <c r="G332" s="4">
        <f>CO2high!L432</f>
        <v>1008.789066350589</v>
      </c>
      <c r="H332" s="4">
        <f t="shared" si="21"/>
        <v>6.953581440292437</v>
      </c>
      <c r="I332" s="4">
        <f t="shared" si="23"/>
        <v>6.4038242916747468</v>
      </c>
      <c r="J332" s="4">
        <f t="shared" si="22"/>
        <v>2.5958212605638358</v>
      </c>
      <c r="K332" s="4"/>
      <c r="L332" s="4"/>
      <c r="M332" s="4"/>
      <c r="N332" s="4"/>
    </row>
    <row r="333" spans="1:14" x14ac:dyDescent="0.3">
      <c r="A333" s="4">
        <f t="shared" si="20"/>
        <v>2177</v>
      </c>
      <c r="G333" s="4">
        <f>CO2high!L433</f>
        <v>1011.6883667580414</v>
      </c>
      <c r="H333" s="4">
        <f t="shared" si="21"/>
        <v>6.9689355022306119</v>
      </c>
      <c r="I333" s="4">
        <f t="shared" si="23"/>
        <v>6.4282742450106731</v>
      </c>
      <c r="J333" s="4">
        <f t="shared" si="22"/>
        <v>2.6174507177805459</v>
      </c>
      <c r="K333" s="4"/>
      <c r="L333" s="4"/>
      <c r="M333" s="4"/>
      <c r="N333" s="4"/>
    </row>
    <row r="334" spans="1:14" x14ac:dyDescent="0.3">
      <c r="A334" s="4">
        <f t="shared" si="20"/>
        <v>2178</v>
      </c>
      <c r="G334" s="4">
        <f>CO2high!L434</f>
        <v>1014.5657138343951</v>
      </c>
      <c r="H334" s="4">
        <f t="shared" si="21"/>
        <v>6.9841298624573129</v>
      </c>
      <c r="I334" s="4">
        <f t="shared" si="23"/>
        <v>6.4525494791214681</v>
      </c>
      <c r="J334" s="4">
        <f t="shared" si="22"/>
        <v>2.6390961954152132</v>
      </c>
      <c r="K334" s="4"/>
      <c r="L334" s="4"/>
      <c r="M334" s="4"/>
      <c r="N334" s="4"/>
    </row>
    <row r="335" spans="1:14" x14ac:dyDescent="0.3">
      <c r="A335" s="4">
        <f t="shared" si="20"/>
        <v>2179</v>
      </c>
      <c r="G335" s="4">
        <f>CO2high!L435</f>
        <v>1017.421214407879</v>
      </c>
      <c r="H335" s="4">
        <f t="shared" si="21"/>
        <v>6.9991663156077752</v>
      </c>
      <c r="I335" s="4">
        <f t="shared" si="23"/>
        <v>6.4766509690733249</v>
      </c>
      <c r="J335" s="4">
        <f t="shared" si="22"/>
        <v>2.6607566100666649</v>
      </c>
      <c r="K335" s="4"/>
      <c r="L335" s="4"/>
      <c r="M335" s="4"/>
      <c r="N335" s="4"/>
    </row>
    <row r="336" spans="1:14" x14ac:dyDescent="0.3">
      <c r="A336" s="4">
        <f t="shared" si="20"/>
        <v>2180</v>
      </c>
      <c r="G336" s="4">
        <f>CO2high!L436</f>
        <v>1020.2549775145173</v>
      </c>
      <c r="H336" s="4">
        <f t="shared" si="21"/>
        <v>7.0140466410041116</v>
      </c>
      <c r="I336" s="4">
        <f t="shared" si="23"/>
        <v>6.5005797050541343</v>
      </c>
      <c r="J336" s="4">
        <f t="shared" si="22"/>
        <v>2.6824308900258229</v>
      </c>
      <c r="K336" s="4"/>
      <c r="L336" s="4"/>
      <c r="M336" s="4"/>
      <c r="N336" s="4"/>
    </row>
    <row r="337" spans="1:14" x14ac:dyDescent="0.3">
      <c r="A337" s="4">
        <f t="shared" si="20"/>
        <v>2181</v>
      </c>
      <c r="G337" s="4">
        <f>CO2high!L437</f>
        <v>1023.0671142701593</v>
      </c>
      <c r="H337" s="4">
        <f t="shared" si="21"/>
        <v>7.0287726024195658</v>
      </c>
      <c r="I337" s="4">
        <f t="shared" si="23"/>
        <v>6.5243366914780276</v>
      </c>
      <c r="J337" s="4">
        <f t="shared" si="22"/>
        <v>2.7041179752951838</v>
      </c>
      <c r="K337" s="4"/>
      <c r="L337" s="4"/>
      <c r="M337" s="4"/>
      <c r="N337" s="4"/>
    </row>
    <row r="338" spans="1:14" x14ac:dyDescent="0.3">
      <c r="A338" s="4">
        <f t="shared" si="20"/>
        <v>2182</v>
      </c>
      <c r="G338" s="4">
        <f>CO2high!L438</f>
        <v>1025.8577377454176</v>
      </c>
      <c r="H338" s="4">
        <f t="shared" si="21"/>
        <v>7.0433459478594518</v>
      </c>
      <c r="I338" s="4">
        <f t="shared" si="23"/>
        <v>6.5479229461127986</v>
      </c>
      <c r="J338" s="4">
        <f t="shared" si="22"/>
        <v>2.7258168176031026</v>
      </c>
      <c r="K338" s="4"/>
      <c r="L338" s="4"/>
      <c r="M338" s="4"/>
      <c r="N338" s="4"/>
    </row>
    <row r="339" spans="1:14" x14ac:dyDescent="0.3">
      <c r="A339" s="4">
        <f t="shared" si="20"/>
        <v>2183</v>
      </c>
      <c r="G339" s="4">
        <f>CO2high!L439</f>
        <v>1028.6269628434843</v>
      </c>
      <c r="H339" s="4">
        <f t="shared" si="21"/>
        <v>7.0577684093581166</v>
      </c>
      <c r="I339" s="4">
        <f t="shared" si="23"/>
        <v>6.571339499229893</v>
      </c>
      <c r="J339" s="4">
        <f t="shared" si="22"/>
        <v>2.7475263804130376</v>
      </c>
      <c r="K339" s="4"/>
      <c r="L339" s="4"/>
      <c r="M339" s="4"/>
      <c r="N339" s="4"/>
    </row>
    <row r="340" spans="1:14" x14ac:dyDescent="0.3">
      <c r="A340" s="4">
        <f t="shared" si="20"/>
        <v>2184</v>
      </c>
      <c r="G340" s="4">
        <f>CO2high!L440</f>
        <v>1031.3749061807871</v>
      </c>
      <c r="H340" s="4">
        <f t="shared" si="21"/>
        <v>7.0720417027912204</v>
      </c>
      <c r="I340" s="4">
        <f t="shared" si="23"/>
        <v>6.5945873927766741</v>
      </c>
      <c r="J340" s="4">
        <f t="shared" si="22"/>
        <v>2.7692456389279174</v>
      </c>
      <c r="K340" s="4"/>
      <c r="L340" s="4"/>
      <c r="M340" s="4"/>
      <c r="N340" s="4"/>
    </row>
    <row r="341" spans="1:14" x14ac:dyDescent="0.3">
      <c r="A341" s="4">
        <f t="shared" si="20"/>
        <v>2185</v>
      </c>
      <c r="G341" s="4">
        <f>CO2high!L441</f>
        <v>1034.1016859704418</v>
      </c>
      <c r="H341" s="4">
        <f t="shared" si="21"/>
        <v>7.086167527702667</v>
      </c>
      <c r="I341" s="4">
        <f t="shared" si="23"/>
        <v>6.6176676795706371</v>
      </c>
      <c r="J341" s="4">
        <f t="shared" si="22"/>
        <v>2.7909735800897781</v>
      </c>
      <c r="K341" s="4"/>
      <c r="L341" s="4"/>
      <c r="M341" s="4"/>
      <c r="N341" s="4"/>
    </row>
    <row r="342" spans="1:14" x14ac:dyDescent="0.3">
      <c r="A342" s="4">
        <f t="shared" si="20"/>
        <v>2186</v>
      </c>
      <c r="G342" s="4">
        <f>CO2high!L442</f>
        <v>1036.8074219084629</v>
      </c>
      <c r="H342" s="4">
        <f t="shared" si="21"/>
        <v>7.1001475671455392</v>
      </c>
      <c r="I342" s="4">
        <f t="shared" si="23"/>
        <v>6.6405814225152584</v>
      </c>
      <c r="J342" s="4">
        <f t="shared" si="22"/>
        <v>2.8127092025748293</v>
      </c>
      <c r="K342" s="4"/>
      <c r="L342" s="4"/>
      <c r="M342" s="4"/>
      <c r="N342" s="4"/>
    </row>
    <row r="343" spans="1:14" x14ac:dyDescent="0.3">
      <c r="A343" s="4">
        <f t="shared" si="20"/>
        <v>2187</v>
      </c>
      <c r="G343" s="4">
        <f>CO2high!L443</f>
        <v>1039.4922350626753</v>
      </c>
      <c r="H343" s="4">
        <f t="shared" si="21"/>
        <v>7.1139834875363483</v>
      </c>
      <c r="I343" s="4">
        <f t="shared" si="23"/>
        <v>6.6633296938371416</v>
      </c>
      <c r="J343" s="4">
        <f t="shared" si="22"/>
        <v>2.8344515167840907</v>
      </c>
      <c r="K343" s="4"/>
      <c r="L343" s="4"/>
      <c r="M343" s="4"/>
      <c r="N343" s="4"/>
    </row>
    <row r="344" spans="1:14" x14ac:dyDescent="0.3">
      <c r="A344" s="4">
        <f t="shared" si="20"/>
        <v>2188</v>
      </c>
      <c r="G344" s="4">
        <f>CO2high!L444</f>
        <v>1042.1562477642774</v>
      </c>
      <c r="H344" s="4">
        <f t="shared" si="21"/>
        <v>7.1276769385219501</v>
      </c>
      <c r="I344" s="4">
        <f t="shared" si="23"/>
        <v>6.6859135743441174</v>
      </c>
      <c r="J344" s="4">
        <f t="shared" si="22"/>
        <v>2.8561995448297521</v>
      </c>
      <c r="K344" s="4"/>
      <c r="L344" s="4"/>
      <c r="M344" s="4"/>
      <c r="N344" s="4"/>
    </row>
    <row r="345" spans="1:14" x14ac:dyDescent="0.3">
      <c r="A345" s="4">
        <f t="shared" si="20"/>
        <v>2189</v>
      </c>
      <c r="G345" s="4">
        <f>CO2high!L445</f>
        <v>1044.799583502001</v>
      </c>
      <c r="H345" s="4">
        <f t="shared" si="21"/>
        <v>7.1412295528585039</v>
      </c>
      <c r="I345" s="4">
        <f t="shared" si="23"/>
        <v>6.7083341527039515</v>
      </c>
      <c r="J345" s="4">
        <f t="shared" si="22"/>
        <v>2.8779523205173936</v>
      </c>
      <c r="K345" s="4"/>
      <c r="L345" s="4"/>
      <c r="M345" s="4"/>
      <c r="N345" s="4"/>
    </row>
    <row r="346" spans="1:14" x14ac:dyDescent="0.3">
      <c r="A346" s="4">
        <f t="shared" si="20"/>
        <v>2190</v>
      </c>
      <c r="G346" s="4">
        <f>CO2high!L446</f>
        <v>1047.4223668187979</v>
      </c>
      <c r="H346" s="4">
        <f t="shared" si="21"/>
        <v>7.15464294630178</v>
      </c>
      <c r="I346" s="4">
        <f t="shared" si="23"/>
        <v>6.7305925247433027</v>
      </c>
      <c r="J346" s="4">
        <f t="shared" si="22"/>
        <v>2.8997088893242133</v>
      </c>
      <c r="K346" s="4"/>
      <c r="L346" s="4"/>
      <c r="M346" s="4"/>
      <c r="N346" s="4"/>
    </row>
    <row r="347" spans="1:14" x14ac:dyDescent="0.3">
      <c r="A347" s="4">
        <f t="shared" si="20"/>
        <v>2191</v>
      </c>
      <c r="G347" s="4">
        <f>CO2high!L447</f>
        <v>1050.0247232109937</v>
      </c>
      <c r="H347" s="4">
        <f t="shared" si="21"/>
        <v>7.1679187175082051</v>
      </c>
      <c r="I347" s="4">
        <f t="shared" si="23"/>
        <v>6.7526897927665637</v>
      </c>
      <c r="J347" s="4">
        <f t="shared" si="22"/>
        <v>2.9214683083733939</v>
      </c>
      <c r="K347" s="4"/>
      <c r="L347" s="4"/>
      <c r="M347" s="4"/>
      <c r="N347" s="4"/>
    </row>
    <row r="348" spans="1:14" x14ac:dyDescent="0.3">
      <c r="A348" s="4">
        <f t="shared" si="20"/>
        <v>2192</v>
      </c>
      <c r="G348" s="4">
        <f>CO2high!L448</f>
        <v>1052.6067790298343</v>
      </c>
      <c r="H348" s="4">
        <f t="shared" si="21"/>
        <v>7.1810584479459685</v>
      </c>
      <c r="I348" s="4">
        <f t="shared" si="23"/>
        <v>6.7746270648942204</v>
      </c>
      <c r="J348" s="4">
        <f t="shared" si="22"/>
        <v>2.9432296464047472</v>
      </c>
      <c r="K348" s="4"/>
      <c r="L348" s="4"/>
      <c r="M348" s="4"/>
      <c r="N348" s="4"/>
    </row>
    <row r="349" spans="1:14" x14ac:dyDescent="0.3">
      <c r="A349" s="4">
        <f t="shared" si="20"/>
        <v>2193</v>
      </c>
      <c r="G349" s="4">
        <f>CO2high!L449</f>
        <v>1055.1686613853449</v>
      </c>
      <c r="H349" s="4">
        <f t="shared" si="21"/>
        <v>7.194063701815546</v>
      </c>
      <c r="I349" s="4">
        <f t="shared" si="23"/>
        <v>6.7964054544203414</v>
      </c>
      <c r="J349" s="4">
        <f t="shared" si="22"/>
        <v>2.9649919837417675</v>
      </c>
      <c r="K349" s="4"/>
      <c r="L349" s="4"/>
      <c r="M349" s="4"/>
      <c r="N349" s="4"/>
    </row>
    <row r="350" spans="1:14" x14ac:dyDescent="0.3">
      <c r="A350" s="4">
        <f t="shared" si="20"/>
        <v>2194</v>
      </c>
      <c r="G350" s="4">
        <f>CO2high!L450</f>
        <v>1057.7104980524227</v>
      </c>
      <c r="H350" s="4">
        <f t="shared" si="21"/>
        <v>7.2069360259789663</v>
      </c>
      <c r="I350" s="4">
        <f t="shared" si="23"/>
        <v>6.8180260791888214</v>
      </c>
      <c r="J350" s="4">
        <f t="shared" si="22"/>
        <v>2.9867544122552219</v>
      </c>
      <c r="K350" s="4"/>
      <c r="L350" s="4"/>
      <c r="M350" s="4"/>
      <c r="N350" s="4"/>
    </row>
    <row r="351" spans="1:14" x14ac:dyDescent="0.3">
      <c r="A351" s="4">
        <f t="shared" si="20"/>
        <v>2195</v>
      </c>
      <c r="G351" s="4">
        <f>CO2high!L451</f>
        <v>1060.2324173790716</v>
      </c>
      <c r="H351" s="4">
        <f t="shared" si="21"/>
        <v>7.219676949897166</v>
      </c>
      <c r="I351" s="4">
        <f t="shared" si="23"/>
        <v>6.8394900609879805</v>
      </c>
      <c r="J351" s="4">
        <f t="shared" si="22"/>
        <v>3.0085160353234048</v>
      </c>
      <c r="K351" s="4"/>
      <c r="L351" s="4"/>
      <c r="M351" s="4"/>
      <c r="N351" s="4"/>
    </row>
    <row r="352" spans="1:14" x14ac:dyDescent="0.3">
      <c r="A352" s="4">
        <f t="shared" si="20"/>
        <v>2196</v>
      </c>
      <c r="G352" s="4">
        <f>CO2high!L452</f>
        <v>1062.7345481966845</v>
      </c>
      <c r="H352" s="4">
        <f t="shared" si="21"/>
        <v>7.2322879855747297</v>
      </c>
      <c r="I352" s="4">
        <f t="shared" si="23"/>
        <v>6.8607985249631165</v>
      </c>
      <c r="J352" s="4">
        <f t="shared" si="22"/>
        <v>3.0302759677891795</v>
      </c>
      <c r="K352" s="4"/>
      <c r="L352" s="4"/>
      <c r="M352" s="4"/>
      <c r="N352" s="4"/>
    </row>
    <row r="353" spans="1:14" x14ac:dyDescent="0.3">
      <c r="A353" s="4">
        <f t="shared" si="20"/>
        <v>2197</v>
      </c>
      <c r="G353" s="4">
        <f>CO2high!L453</f>
        <v>1065.2170197322653</v>
      </c>
      <c r="H353" s="4">
        <f t="shared" si="21"/>
        <v>7.2447706275113184</v>
      </c>
      <c r="I353" s="4">
        <f t="shared" si="23"/>
        <v>6.8819525990466079</v>
      </c>
      <c r="J353" s="4">
        <f t="shared" si="22"/>
        <v>3.0520333359139276</v>
      </c>
      <c r="K353" s="4"/>
      <c r="L353" s="4"/>
      <c r="M353" s="4"/>
      <c r="N353" s="4"/>
    </row>
    <row r="354" spans="1:14" x14ac:dyDescent="0.3">
      <c r="A354" s="4">
        <f t="shared" si="20"/>
        <v>2198</v>
      </c>
      <c r="G354" s="4">
        <f>CO2high!L454</f>
        <v>1067.6799615224843</v>
      </c>
      <c r="H354" s="4">
        <f t="shared" si="21"/>
        <v>7.2571263526590508</v>
      </c>
      <c r="I354" s="4">
        <f t="shared" si="23"/>
        <v>6.9029534134051493</v>
      </c>
      <c r="J354" s="4">
        <f t="shared" si="22"/>
        <v>3.0737872773285213</v>
      </c>
      <c r="K354" s="4"/>
      <c r="L354" s="4"/>
      <c r="M354" s="4"/>
      <c r="N354" s="4"/>
    </row>
    <row r="355" spans="1:14" x14ac:dyDescent="0.3">
      <c r="A355" s="4">
        <f t="shared" si="20"/>
        <v>2199</v>
      </c>
      <c r="G355" s="4">
        <f>CO2high!L455</f>
        <v>1070.1235033294424</v>
      </c>
      <c r="H355" s="4">
        <f t="shared" si="21"/>
        <v>7.2693566203851203</v>
      </c>
      <c r="I355" s="4">
        <f t="shared" si="23"/>
        <v>6.92380209990369</v>
      </c>
      <c r="J355" s="4">
        <f t="shared" si="22"/>
        <v>3.0955369409814364</v>
      </c>
      <c r="K355" s="4"/>
      <c r="L355" s="4"/>
      <c r="M355" s="4"/>
      <c r="N355" s="4"/>
    </row>
    <row r="356" spans="1:14" x14ac:dyDescent="0.3">
      <c r="A356" s="4">
        <f t="shared" si="20"/>
        <v>2200</v>
      </c>
      <c r="G356" s="4">
        <f>CO2high!L456</f>
        <v>1072.5477750580121</v>
      </c>
      <c r="H356" s="4">
        <f t="shared" si="21"/>
        <v>7.2814628724388148</v>
      </c>
      <c r="I356" s="4">
        <f t="shared" si="23"/>
        <v>6.9444997915856499</v>
      </c>
      <c r="J356" s="4">
        <f t="shared" si="22"/>
        <v>3.117281487084115</v>
      </c>
      <c r="K356" s="4"/>
      <c r="L356" s="4"/>
      <c r="M356" s="4"/>
      <c r="N356" s="4"/>
    </row>
    <row r="357" spans="1:14" x14ac:dyDescent="0.3">
      <c r="A357" s="4">
        <f t="shared" si="20"/>
        <v>2201</v>
      </c>
      <c r="G357" s="4">
        <f>CO2high!L457</f>
        <v>1074.9529066746118</v>
      </c>
      <c r="H357" s="4">
        <f t="shared" si="21"/>
        <v>7.2934465329221565</v>
      </c>
      <c r="I357" s="4">
        <f t="shared" si="23"/>
        <v>6.9650476221689583</v>
      </c>
      <c r="J357" s="4">
        <f t="shared" si="22"/>
        <v>3.1390200870536837</v>
      </c>
      <c r="K357" s="4"/>
      <c r="L357" s="4"/>
      <c r="M357" s="4"/>
      <c r="N357" s="4"/>
    </row>
    <row r="358" spans="1:14" x14ac:dyDescent="0.3">
      <c r="A358" s="4">
        <f t="shared" si="20"/>
        <v>2202</v>
      </c>
      <c r="G358" s="4">
        <f>CO2high!L458</f>
        <v>1077.3390281272573</v>
      </c>
      <c r="H358" s="4">
        <f t="shared" si="21"/>
        <v>7.3053090082632686</v>
      </c>
      <c r="I358" s="4">
        <f t="shared" si="23"/>
        <v>6.9854467255574617</v>
      </c>
      <c r="J358" s="4">
        <f t="shared" si="22"/>
        <v>3.1607519234531387</v>
      </c>
      <c r="K358" s="4"/>
      <c r="L358" s="4"/>
      <c r="M358" s="4"/>
      <c r="N358" s="4"/>
    </row>
    <row r="359" spans="1:14" x14ac:dyDescent="0.3">
      <c r="A359" s="4">
        <f t="shared" si="20"/>
        <v>2203</v>
      </c>
      <c r="G359" s="4">
        <f>CO2high!L459</f>
        <v>1079.7062692667162</v>
      </c>
      <c r="H359" s="4">
        <f t="shared" si="21"/>
        <v>7.3170516871915519</v>
      </c>
      <c r="I359" s="4">
        <f t="shared" si="23"/>
        <v>7.0056982353672392</v>
      </c>
      <c r="J359" s="4">
        <f t="shared" si="22"/>
        <v>3.1824761899290914</v>
      </c>
      <c r="K359" s="4"/>
      <c r="L359" s="4"/>
      <c r="M359" s="4"/>
      <c r="N359" s="4"/>
    </row>
    <row r="360" spans="1:14" x14ac:dyDescent="0.3">
      <c r="A360" s="4">
        <f t="shared" si="20"/>
        <v>2204</v>
      </c>
      <c r="G360" s="4">
        <f>CO2high!L460</f>
        <v>1082.0547597685754</v>
      </c>
      <c r="H360" s="4">
        <f t="shared" si="21"/>
        <v>7.3286759407136692</v>
      </c>
      <c r="I360" s="4">
        <f t="shared" si="23"/>
        <v>7.0258032844673322</v>
      </c>
      <c r="J360" s="4">
        <f t="shared" si="22"/>
        <v>3.20419209114718</v>
      </c>
      <c r="K360" s="4"/>
      <c r="L360" s="4"/>
      <c r="M360" s="4"/>
      <c r="N360" s="4"/>
    </row>
    <row r="361" spans="1:14" x14ac:dyDescent="0.3">
      <c r="A361" s="4">
        <f t="shared" si="20"/>
        <v>2205</v>
      </c>
      <c r="G361" s="4">
        <f>CO2high!L461</f>
        <v>1084.3846290560109</v>
      </c>
      <c r="H361" s="4">
        <f t="shared" si="21"/>
        <v>7.3401831220892779</v>
      </c>
      <c r="I361" s="4">
        <f t="shared" si="23"/>
        <v>7.0457630045343826</v>
      </c>
      <c r="J361" s="4">
        <f t="shared" si="22"/>
        <v>3.2258988427252384</v>
      </c>
      <c r="K361" s="4"/>
      <c r="L361" s="4"/>
      <c r="M361" s="4"/>
      <c r="N361" s="4"/>
    </row>
    <row r="362" spans="1:14" x14ac:dyDescent="0.3">
      <c r="A362" s="4">
        <f t="shared" ref="A362:A425" si="24">1+A361</f>
        <v>2206</v>
      </c>
      <c r="G362" s="4">
        <f>CO2high!L462</f>
        <v>1086.6960062230216</v>
      </c>
      <c r="H362" s="4">
        <f t="shared" si="21"/>
        <v>7.3515745668053025</v>
      </c>
      <c r="I362" s="4">
        <f t="shared" si="23"/>
        <v>7.0655785256206798</v>
      </c>
      <c r="J362" s="4">
        <f t="shared" si="22"/>
        <v>3.2475956711643144</v>
      </c>
      <c r="K362" s="4"/>
      <c r="L362" s="4"/>
      <c r="M362" s="4"/>
      <c r="N362" s="4"/>
    </row>
    <row r="363" spans="1:14" x14ac:dyDescent="0.3">
      <c r="A363" s="4">
        <f t="shared" si="24"/>
        <v>2207</v>
      </c>
      <c r="G363" s="4">
        <f>CO2high!L463</f>
        <v>1088.9890199578717</v>
      </c>
      <c r="H363" s="4">
        <f t="shared" si="21"/>
        <v>7.3628515925475115</v>
      </c>
      <c r="I363" s="4">
        <f t="shared" si="23"/>
        <v>7.0852509757350495</v>
      </c>
      <c r="J363" s="4">
        <f t="shared" si="22"/>
        <v>3.2692818137776265</v>
      </c>
      <c r="K363" s="4"/>
      <c r="L363" s="4"/>
      <c r="M363" s="4"/>
      <c r="N363" s="4"/>
    </row>
    <row r="364" spans="1:14" x14ac:dyDescent="0.3">
      <c r="A364" s="4">
        <f t="shared" si="24"/>
        <v>2208</v>
      </c>
      <c r="G364" s="4">
        <f>CO2high!L464</f>
        <v>1091.2637984664357</v>
      </c>
      <c r="H364" s="4">
        <f t="shared" si="21"/>
        <v>7.3740154991679256</v>
      </c>
      <c r="I364" s="4">
        <f t="shared" si="23"/>
        <v>7.1047814804360385</v>
      </c>
      <c r="J364" s="4">
        <f t="shared" si="22"/>
        <v>3.2909565186175445</v>
      </c>
      <c r="K364" s="4"/>
      <c r="L364" s="4"/>
      <c r="M364" s="4"/>
      <c r="N364" s="4"/>
    </row>
    <row r="365" spans="1:14" x14ac:dyDescent="0.3">
      <c r="A365" s="4">
        <f t="shared" si="24"/>
        <v>2209</v>
      </c>
      <c r="G365" s="4">
        <f>CO2high!L465</f>
        <v>1093.5204693951209</v>
      </c>
      <c r="H365" s="4">
        <f t="shared" si="21"/>
        <v>7.3850675686465026</v>
      </c>
      <c r="I365" s="4">
        <f t="shared" si="23"/>
        <v>7.1241711624367774</v>
      </c>
      <c r="J365" s="4">
        <f t="shared" si="22"/>
        <v>3.3126190444006736</v>
      </c>
      <c r="K365" s="4"/>
      <c r="L365" s="4"/>
      <c r="M365" s="4"/>
      <c r="N365" s="4"/>
    </row>
    <row r="366" spans="1:14" x14ac:dyDescent="0.3">
      <c r="A366" s="4">
        <f t="shared" si="24"/>
        <v>2210</v>
      </c>
      <c r="G366" s="4">
        <f>CO2high!L466</f>
        <v>1095.7591597529863</v>
      </c>
      <c r="H366" s="4">
        <f t="shared" si="21"/>
        <v>7.3960090650453134</v>
      </c>
      <c r="I366" s="4">
        <f t="shared" si="23"/>
        <v>7.1434211412209034</v>
      </c>
      <c r="J366" s="4">
        <f t="shared" si="22"/>
        <v>3.3342686604311185</v>
      </c>
      <c r="K366" s="4"/>
      <c r="L366" s="4"/>
      <c r="M366" s="4"/>
      <c r="N366" s="4"/>
    </row>
    <row r="367" spans="1:14" x14ac:dyDescent="0.3">
      <c r="A367" s="4">
        <f t="shared" si="24"/>
        <v>2211</v>
      </c>
      <c r="G367" s="4">
        <f>CO2high!L467</f>
        <v>1097.9799958326184</v>
      </c>
      <c r="H367" s="4">
        <f t="shared" si="21"/>
        <v>7.4068412344531636</v>
      </c>
      <c r="I367" s="4">
        <f t="shared" si="23"/>
        <v>7.1625325326688642</v>
      </c>
      <c r="J367" s="4">
        <f t="shared" si="22"/>
        <v>3.3559046465220046</v>
      </c>
      <c r="K367" s="4"/>
      <c r="L367" s="4"/>
      <c r="M367" s="4"/>
      <c r="N367" s="4"/>
    </row>
    <row r="368" spans="1:14" x14ac:dyDescent="0.3">
      <c r="A368" s="4">
        <f t="shared" si="24"/>
        <v>2212</v>
      </c>
      <c r="G368" s="4">
        <f>CO2high!L468</f>
        <v>1100.1831031292788</v>
      </c>
      <c r="H368" s="4">
        <f t="shared" si="21"/>
        <v>7.4175653049184271</v>
      </c>
      <c r="I368" s="4">
        <f t="shared" si="23"/>
        <v>7.18150644869388</v>
      </c>
      <c r="J368" s="4">
        <f t="shared" si="22"/>
        <v>3.3775262929153187</v>
      </c>
      <c r="K368" s="4"/>
      <c r="L368" s="4"/>
      <c r="M368" s="4"/>
      <c r="N368" s="4"/>
    </row>
    <row r="369" spans="1:14" x14ac:dyDescent="0.3">
      <c r="A369" s="4">
        <f t="shared" si="24"/>
        <v>2213</v>
      </c>
      <c r="G369" s="4">
        <f>CO2high!L469</f>
        <v>1102.3686062577394</v>
      </c>
      <c r="H369" s="4">
        <f t="shared" si="21"/>
        <v>7.4281824863673913</v>
      </c>
      <c r="I369" s="4">
        <f t="shared" si="23"/>
        <v>7.2003439968867804</v>
      </c>
      <c r="J369" s="4">
        <f t="shared" si="22"/>
        <v>3.3991329002001409</v>
      </c>
      <c r="K369" s="4"/>
      <c r="L369" s="4"/>
      <c r="M369" s="4"/>
      <c r="N369" s="4"/>
    </row>
    <row r="370" spans="1:14" x14ac:dyDescent="0.3">
      <c r="A370" s="4">
        <f t="shared" si="24"/>
        <v>2214</v>
      </c>
      <c r="G370" s="4">
        <f>CO2high!L470</f>
        <v>1104.5366288661421</v>
      </c>
      <c r="H370" s="4">
        <f t="shared" si="21"/>
        <v>7.4386939705051089</v>
      </c>
      <c r="I370" s="4">
        <f t="shared" si="23"/>
        <v>7.2190462801688753</v>
      </c>
      <c r="J370" s="4">
        <f t="shared" si="22"/>
        <v>3.4207237792293212</v>
      </c>
      <c r="K370" s="4"/>
      <c r="L370" s="4"/>
      <c r="M370" s="4"/>
      <c r="N370" s="4"/>
    </row>
    <row r="371" spans="1:14" x14ac:dyDescent="0.3">
      <c r="A371" s="4">
        <f t="shared" si="24"/>
        <v>2215</v>
      </c>
      <c r="G371" s="4">
        <f>CO2high!L471</f>
        <v>1106.6872935461115</v>
      </c>
      <c r="H371" s="4">
        <f t="shared" si="21"/>
        <v>7.4491009306952245</v>
      </c>
      <c r="I371" s="4">
        <f t="shared" si="23"/>
        <v>7.2376143964519217</v>
      </c>
      <c r="J371" s="4">
        <f t="shared" si="22"/>
        <v>3.442298251034658</v>
      </c>
      <c r="K371" s="4"/>
      <c r="L371" s="4"/>
      <c r="M371" s="4"/>
      <c r="N371" s="4"/>
    </row>
    <row r="372" spans="1:14" x14ac:dyDescent="0.3">
      <c r="A372" s="4">
        <f t="shared" si="24"/>
        <v>2216</v>
      </c>
      <c r="G372" s="4">
        <f>CO2high!L472</f>
        <v>1108.8207217381976</v>
      </c>
      <c r="H372" s="4">
        <f t="shared" si="21"/>
        <v>7.4594045218145988</v>
      </c>
      <c r="I372" s="4">
        <f t="shared" si="23"/>
        <v>7.2560494383041689</v>
      </c>
      <c r="J372" s="4">
        <f t="shared" si="22"/>
        <v>3.4638556467406283</v>
      </c>
      <c r="K372" s="4"/>
      <c r="L372" s="4"/>
      <c r="M372" s="4"/>
      <c r="N372" s="4"/>
    </row>
    <row r="373" spans="1:14" x14ac:dyDescent="0.3">
      <c r="A373" s="4">
        <f t="shared" si="24"/>
        <v>2217</v>
      </c>
      <c r="G373" s="4">
        <f>CO2high!L473</f>
        <v>1110.9370336315765</v>
      </c>
      <c r="H373" s="4">
        <f t="shared" si="21"/>
        <v>7.4696058800778715</v>
      </c>
      <c r="I373" s="4">
        <f t="shared" si="23"/>
        <v>7.274352492621321</v>
      </c>
      <c r="J373" s="4">
        <f t="shared" si="22"/>
        <v>3.485395307476709</v>
      </c>
      <c r="K373" s="4"/>
      <c r="L373" s="4"/>
      <c r="M373" s="4"/>
      <c r="N373" s="4"/>
    </row>
    <row r="374" spans="1:14" x14ac:dyDescent="0.3">
      <c r="A374" s="4">
        <f t="shared" si="24"/>
        <v>2218</v>
      </c>
      <c r="G374" s="4">
        <f>CO2high!L474</f>
        <v>1113.0363480567262</v>
      </c>
      <c r="H374" s="4">
        <f t="shared" si="21"/>
        <v>7.4797061228261645</v>
      </c>
      <c r="I374" s="4">
        <f t="shared" si="23"/>
        <v>7.2925246403011519</v>
      </c>
      <c r="J374" s="4">
        <f t="shared" si="22"/>
        <v>3.5069165842883305</v>
      </c>
      <c r="K374" s="4"/>
      <c r="L374" s="4"/>
      <c r="M374" s="4"/>
      <c r="N374" s="4"/>
    </row>
    <row r="375" spans="1:14" x14ac:dyDescent="0.3">
      <c r="A375" s="4">
        <f t="shared" si="24"/>
        <v>2219</v>
      </c>
      <c r="G375" s="4">
        <f>CO2high!L475</f>
        <v>1115.1187823695409</v>
      </c>
      <c r="H375" s="4">
        <f t="shared" si="21"/>
        <v>7.489706348272982</v>
      </c>
      <c r="I375" s="4">
        <f t="shared" si="23"/>
        <v>7.310566955920291</v>
      </c>
      <c r="J375" s="4">
        <f t="shared" si="22"/>
        <v>3.5284188380464832</v>
      </c>
      <c r="K375" s="4"/>
      <c r="L375" s="4"/>
      <c r="M375" s="4"/>
      <c r="N375" s="4"/>
    </row>
    <row r="376" spans="1:14" x14ac:dyDescent="0.3">
      <c r="A376" s="4">
        <f t="shared" si="24"/>
        <v>2220</v>
      </c>
      <c r="G376" s="4">
        <f>CO2high!L476</f>
        <v>1117.1844523250365</v>
      </c>
      <c r="H376" s="4">
        <f t="shared" si="21"/>
        <v>7.4996076351989567</v>
      </c>
      <c r="I376" s="4">
        <f t="shared" si="23"/>
        <v>7.3284805074115251</v>
      </c>
      <c r="J376" s="4">
        <f t="shared" si="22"/>
        <v>3.5499014393560064</v>
      </c>
      <c r="K376" s="4"/>
      <c r="L376" s="4"/>
      <c r="M376" s="4"/>
      <c r="N376" s="4"/>
    </row>
    <row r="377" spans="1:14" x14ac:dyDescent="0.3">
      <c r="A377" s="4">
        <f t="shared" si="24"/>
        <v>2221</v>
      </c>
      <c r="G377" s="4">
        <f>CO2high!L477</f>
        <v>1119.2334719384107</v>
      </c>
      <c r="H377" s="4">
        <f t="shared" si="21"/>
        <v>7.5094110425853691</v>
      </c>
      <c r="I377" s="4">
        <f t="shared" si="23"/>
        <v>7.3462663557396759</v>
      </c>
      <c r="J377" s="4">
        <f t="shared" si="22"/>
        <v>3.5713637684625619</v>
      </c>
      <c r="K377" s="4"/>
      <c r="L377" s="4"/>
      <c r="M377" s="4"/>
      <c r="N377" s="4"/>
    </row>
    <row r="378" spans="1:14" x14ac:dyDescent="0.3">
      <c r="A378" s="4">
        <f t="shared" si="24"/>
        <v>2222</v>
      </c>
      <c r="G378" s="4">
        <f>CO2high!L478</f>
        <v>1121.2659533307201</v>
      </c>
      <c r="H378" s="4">
        <f t="shared" si="21"/>
        <v>7.5191176091740575</v>
      </c>
      <c r="I378" s="4">
        <f t="shared" si="23"/>
        <v>7.3639255545738118</v>
      </c>
      <c r="J378" s="4">
        <f t="shared" si="22"/>
        <v>3.5928052151582959</v>
      </c>
      <c r="K378" s="4"/>
      <c r="L378" s="4"/>
      <c r="M378" s="4"/>
      <c r="N378" s="4"/>
    </row>
    <row r="379" spans="1:14" x14ac:dyDescent="0.3">
      <c r="A379" s="4">
        <f t="shared" si="24"/>
        <v>2223</v>
      </c>
      <c r="G379" s="4">
        <f>CO2high!L479</f>
        <v>1123.282006555808</v>
      </c>
      <c r="H379" s="4">
        <f t="shared" si="21"/>
        <v>7.5287283529385336</v>
      </c>
      <c r="I379" s="4">
        <f t="shared" si="23"/>
        <v>7.3814591499531481</v>
      </c>
      <c r="J379" s="4">
        <f t="shared" si="22"/>
        <v>3.6142251786861759</v>
      </c>
      <c r="K379" s="4"/>
      <c r="L379" s="4"/>
      <c r="M379" s="4"/>
      <c r="N379" s="4"/>
    </row>
    <row r="380" spans="1:14" x14ac:dyDescent="0.3">
      <c r="A380" s="4">
        <f t="shared" si="24"/>
        <v>2224</v>
      </c>
      <c r="G380" s="4">
        <f>CO2high!L480</f>
        <v>1125.2817394043177</v>
      </c>
      <c r="H380" s="4">
        <f t="shared" si="21"/>
        <v>7.5382442704475014</v>
      </c>
      <c r="I380" s="4">
        <f t="shared" si="23"/>
        <v>7.398868179943479</v>
      </c>
      <c r="J380" s="4">
        <f t="shared" si="22"/>
        <v>3.6356230676429724</v>
      </c>
      <c r="K380" s="4"/>
      <c r="L380" s="4"/>
      <c r="M380" s="4"/>
      <c r="N380" s="4"/>
    </row>
    <row r="381" spans="1:14" x14ac:dyDescent="0.3">
      <c r="A381" s="4">
        <f t="shared" si="24"/>
        <v>2225</v>
      </c>
      <c r="G381" s="4">
        <f>CO2high!L481</f>
        <v>1127.2652571795679</v>
      </c>
      <c r="H381" s="4">
        <f t="shared" si="21"/>
        <v>7.5476663360971648</v>
      </c>
      <c r="I381" s="4">
        <f t="shared" si="23"/>
        <v>7.4161536742803822</v>
      </c>
      <c r="J381" s="4">
        <f t="shared" si="22"/>
        <v>3.6569982998808395</v>
      </c>
      <c r="K381" s="4"/>
      <c r="L381" s="4"/>
      <c r="M381" s="4"/>
      <c r="N381" s="4"/>
    </row>
    <row r="382" spans="1:14" x14ac:dyDescent="0.3">
      <c r="A382" s="4">
        <f t="shared" si="24"/>
        <v>2226</v>
      </c>
      <c r="G382" s="4">
        <f>CO2high!L482</f>
        <v>1129.2326624387206</v>
      </c>
      <c r="H382" s="4">
        <f t="shared" si="21"/>
        <v>7.5569955011826604</v>
      </c>
      <c r="I382" s="4">
        <f t="shared" si="23"/>
        <v>7.4333166539946154</v>
      </c>
      <c r="J382" s="4">
        <f t="shared" si="22"/>
        <v>3.6783503024074289</v>
      </c>
      <c r="K382" s="4"/>
      <c r="L382" s="4"/>
      <c r="M382" s="4"/>
      <c r="N382" s="4"/>
    </row>
    <row r="383" spans="1:14" x14ac:dyDescent="0.3">
      <c r="A383" s="4">
        <f t="shared" si="24"/>
        <v>2227</v>
      </c>
      <c r="G383" s="4">
        <f>CO2high!L483</f>
        <v>1131.1840546908579</v>
      </c>
      <c r="H383" s="4">
        <f t="shared" si="21"/>
        <v>7.5662326927706882</v>
      </c>
      <c r="I383" s="4">
        <f t="shared" si="23"/>
        <v>7.4503581310141112</v>
      </c>
      <c r="J383" s="4">
        <f t="shared" si="22"/>
        <v>3.6996785112844441</v>
      </c>
      <c r="K383" s="4"/>
      <c r="L383" s="4"/>
      <c r="M383" s="4"/>
      <c r="N383" s="4"/>
    </row>
    <row r="384" spans="1:14" x14ac:dyDescent="0.3">
      <c r="A384" s="4">
        <f t="shared" si="24"/>
        <v>2228</v>
      </c>
      <c r="G384" s="4">
        <f>CO2high!L484</f>
        <v>1133.119530041208</v>
      </c>
      <c r="H384" s="4">
        <f t="shared" si="21"/>
        <v>7.575378812324697</v>
      </c>
      <c r="I384" s="4">
        <f t="shared" si="23"/>
        <v>7.4672791077356369</v>
      </c>
      <c r="J384" s="4">
        <f t="shared" si="22"/>
        <v>3.7209823715245087</v>
      </c>
      <c r="K384" s="4"/>
      <c r="L384" s="4"/>
      <c r="M384" s="4"/>
      <c r="N384" s="4"/>
    </row>
    <row r="385" spans="1:14" x14ac:dyDescent="0.3">
      <c r="A385" s="4">
        <f t="shared" si="24"/>
        <v>2229</v>
      </c>
      <c r="G385" s="4">
        <f>CO2high!L485</f>
        <v>1135.0391807675092</v>
      </c>
      <c r="H385" s="4">
        <f t="shared" si="21"/>
        <v>7.5844347340191973</v>
      </c>
      <c r="I385" s="4">
        <f t="shared" si="23"/>
        <v>7.4840805765574556</v>
      </c>
      <c r="J385" s="4">
        <f t="shared" si="22"/>
        <v>3.7422613369861879</v>
      </c>
      <c r="K385" s="4"/>
      <c r="L385" s="4"/>
      <c r="M385" s="4"/>
      <c r="N385" s="4"/>
    </row>
    <row r="386" spans="1:14" x14ac:dyDescent="0.3">
      <c r="A386" s="4">
        <f t="shared" si="24"/>
        <v>2230</v>
      </c>
      <c r="G386" s="4">
        <f>CO2high!L486</f>
        <v>1136.9430948101035</v>
      </c>
      <c r="H386" s="4">
        <f t="shared" si="21"/>
        <v>7.5934013026598892</v>
      </c>
      <c r="I386" s="4">
        <f t="shared" si="23"/>
        <v>7.5007635193620148</v>
      </c>
      <c r="J386" s="4">
        <f t="shared" si="22"/>
        <v>3.7635148702669525</v>
      </c>
      <c r="K386" s="4"/>
      <c r="L386" s="4"/>
      <c r="M386" s="4"/>
      <c r="N386" s="4"/>
    </row>
    <row r="387" spans="1:14" x14ac:dyDescent="0.3">
      <c r="A387" s="4">
        <f t="shared" si="24"/>
        <v>2231</v>
      </c>
      <c r="G387" s="4">
        <f>CO2high!L487</f>
        <v>1138.831355151226</v>
      </c>
      <c r="H387" s="4">
        <f t="shared" si="21"/>
        <v>7.6022793310984502</v>
      </c>
      <c r="I387" s="4">
        <f t="shared" si="23"/>
        <v>7.5173289069345959</v>
      </c>
      <c r="J387" s="4">
        <f t="shared" si="22"/>
        <v>3.7847424425938123</v>
      </c>
      <c r="K387" s="4"/>
      <c r="L387" s="4"/>
      <c r="M387" s="4"/>
      <c r="N387" s="4"/>
    </row>
    <row r="388" spans="1:14" x14ac:dyDescent="0.3">
      <c r="A388" s="4">
        <f t="shared" si="24"/>
        <v>2232</v>
      </c>
      <c r="G388" s="4">
        <f>CO2high!L488</f>
        <v>1140.7040390503446</v>
      </c>
      <c r="H388" s="4">
        <f t="shared" si="21"/>
        <v>7.6110695969918112</v>
      </c>
      <c r="I388" s="4">
        <f t="shared" si="23"/>
        <v>7.5337776982996534</v>
      </c>
      <c r="J388" s="4">
        <f t="shared" si="22"/>
        <v>3.8059435337112681</v>
      </c>
      <c r="K388" s="4"/>
      <c r="L388" s="4"/>
      <c r="M388" s="4"/>
      <c r="N388" s="4"/>
    </row>
    <row r="389" spans="1:14" x14ac:dyDescent="0.3">
      <c r="A389" s="4">
        <f t="shared" si="24"/>
        <v>2233</v>
      </c>
      <c r="G389" s="4">
        <f>CO2high!L489</f>
        <v>1142.5612170901154</v>
      </c>
      <c r="H389" s="4">
        <f t="shared" si="21"/>
        <v>7.6197728386999248</v>
      </c>
      <c r="I389" s="4">
        <f t="shared" si="23"/>
        <v>7.5501108399507801</v>
      </c>
      <c r="J389" s="4">
        <f t="shared" si="22"/>
        <v>3.82711763176613</v>
      </c>
      <c r="K389" s="4"/>
      <c r="L389" s="4"/>
      <c r="M389" s="4"/>
      <c r="N389" s="4"/>
    </row>
    <row r="390" spans="1:14" x14ac:dyDescent="0.3">
      <c r="A390" s="4">
        <f t="shared" si="24"/>
        <v>2234</v>
      </c>
      <c r="G390" s="4">
        <f>CO2high!L490</f>
        <v>1144.4029519695684</v>
      </c>
      <c r="H390" s="4">
        <f t="shared" si="21"/>
        <v>7.6283897500345725</v>
      </c>
      <c r="I390" s="4">
        <f t="shared" si="23"/>
        <v>7.5663292649420901</v>
      </c>
      <c r="J390" s="4">
        <f t="shared" si="22"/>
        <v>3.848264233188619</v>
      </c>
      <c r="K390" s="4"/>
      <c r="L390" s="4"/>
      <c r="M390" s="4"/>
      <c r="N390" s="4"/>
    </row>
    <row r="391" spans="1:14" x14ac:dyDescent="0.3">
      <c r="A391" s="4">
        <f t="shared" si="24"/>
        <v>2235</v>
      </c>
      <c r="G391" s="4">
        <f>CO2high!L491</f>
        <v>1146.2292969544806</v>
      </c>
      <c r="H391" s="4">
        <f t="shared" ref="H391:H454" si="25">H$3*LN(G391/G$3)</f>
        <v>7.6369209734505938</v>
      </c>
      <c r="I391" s="4">
        <f t="shared" si="23"/>
        <v>7.5824338917971748</v>
      </c>
      <c r="J391" s="4">
        <f t="shared" ref="J391:J454" si="26">J390+J$3*(I390-J390)</f>
        <v>3.8693828425689789</v>
      </c>
      <c r="K391" s="4"/>
      <c r="L391" s="4"/>
      <c r="M391" s="4"/>
      <c r="N391" s="4"/>
    </row>
    <row r="392" spans="1:14" x14ac:dyDescent="0.3">
      <c r="A392" s="4">
        <f t="shared" si="24"/>
        <v>2236</v>
      </c>
      <c r="G392" s="4">
        <f>CO2high!L492</f>
        <v>1148.0402938543484</v>
      </c>
      <c r="H392" s="4">
        <f t="shared" si="25"/>
        <v>7.6453670910868361</v>
      </c>
      <c r="I392" s="4">
        <f t="shared" ref="I392:I455" si="27">I391+I$3*(I$4*H392-I391)+I$5*(J391-I391)</f>
        <v>7.5984256231748128</v>
      </c>
      <c r="J392" s="4">
        <f t="shared" si="26"/>
        <v>3.8904729725285949</v>
      </c>
      <c r="K392" s="4"/>
      <c r="L392" s="4"/>
      <c r="M392" s="4"/>
      <c r="N392" s="4"/>
    </row>
    <row r="393" spans="1:14" x14ac:dyDescent="0.3">
      <c r="A393" s="4">
        <f t="shared" si="24"/>
        <v>2237</v>
      </c>
      <c r="G393" s="4">
        <f>CO2high!L493</f>
        <v>1149.8359703320989</v>
      </c>
      <c r="H393" s="4">
        <f t="shared" si="25"/>
        <v>7.6537286127764235</v>
      </c>
      <c r="I393" s="4">
        <f t="shared" si="27"/>
        <v>7.6143053442052793</v>
      </c>
      <c r="J393" s="4">
        <f t="shared" si="26"/>
        <v>3.9115341435842654</v>
      </c>
      <c r="K393" s="4"/>
      <c r="L393" s="4"/>
      <c r="M393" s="4"/>
      <c r="N393" s="4"/>
    </row>
    <row r="394" spans="1:14" x14ac:dyDescent="0.3">
      <c r="A394" s="4">
        <f t="shared" si="24"/>
        <v>2238</v>
      </c>
      <c r="G394" s="4">
        <f>CO2high!L494</f>
        <v>1151.6163362511343</v>
      </c>
      <c r="H394" s="4">
        <f t="shared" si="25"/>
        <v>7.6620059596843797</v>
      </c>
      <c r="I394" s="4">
        <f t="shared" si="27"/>
        <v>7.6300739203722125</v>
      </c>
      <c r="J394" s="4">
        <f t="shared" si="26"/>
        <v>3.9325658840037927</v>
      </c>
      <c r="K394" s="4"/>
      <c r="L394" s="4"/>
      <c r="M394" s="4"/>
      <c r="N394" s="4"/>
    </row>
    <row r="395" spans="1:14" x14ac:dyDescent="0.3">
      <c r="A395" s="4">
        <f t="shared" si="24"/>
        <v>2239</v>
      </c>
      <c r="G395" s="4">
        <f>CO2high!L495</f>
        <v>1153.3813785959201</v>
      </c>
      <c r="H395" s="4">
        <f t="shared" si="25"/>
        <v>7.6701994414648258</v>
      </c>
      <c r="I395" s="4">
        <f t="shared" si="27"/>
        <v>7.6457321947536654</v>
      </c>
      <c r="J395" s="4">
        <f t="shared" si="26"/>
        <v>3.9535677296503655</v>
      </c>
      <c r="K395" s="4"/>
      <c r="L395" s="4"/>
      <c r="M395" s="4"/>
      <c r="N395" s="4"/>
    </row>
    <row r="396" spans="1:14" x14ac:dyDescent="0.3">
      <c r="A396" s="4">
        <f t="shared" si="24"/>
        <v>2240</v>
      </c>
      <c r="G396" s="4">
        <f>CO2high!L496</f>
        <v>1155.131054212462</v>
      </c>
      <c r="H396" s="4">
        <f t="shared" si="25"/>
        <v>7.6783092235113868</v>
      </c>
      <c r="I396" s="4">
        <f t="shared" si="27"/>
        <v>7.6612809843356215</v>
      </c>
      <c r="J396" s="4">
        <f t="shared" si="26"/>
        <v>3.9745392238121524</v>
      </c>
      <c r="K396" s="4"/>
      <c r="L396" s="4"/>
      <c r="M396" s="4"/>
      <c r="N396" s="4"/>
    </row>
    <row r="397" spans="1:14" x14ac:dyDescent="0.3">
      <c r="A397" s="4">
        <f t="shared" si="24"/>
        <v>2241</v>
      </c>
      <c r="G397" s="4">
        <f>CO2high!L497</f>
        <v>1156.8652790941137</v>
      </c>
      <c r="H397" s="4">
        <f t="shared" si="25"/>
        <v>7.686335278504016</v>
      </c>
      <c r="I397" s="4">
        <f t="shared" si="27"/>
        <v>7.6767210749406321</v>
      </c>
      <c r="J397" s="4">
        <f t="shared" si="26"/>
        <v>3.9954799170119255</v>
      </c>
      <c r="K397" s="4"/>
      <c r="L397" s="4"/>
      <c r="M397" s="4"/>
      <c r="N397" s="4"/>
    </row>
    <row r="398" spans="1:14" x14ac:dyDescent="0.3">
      <c r="A398" s="4">
        <f t="shared" si="24"/>
        <v>2242</v>
      </c>
      <c r="G398" s="4">
        <f>CO2high!L498</f>
        <v>1158.583911953107</v>
      </c>
      <c r="H398" s="4">
        <f t="shared" si="25"/>
        <v>7.6942773119718249</v>
      </c>
      <c r="I398" s="4">
        <f t="shared" si="27"/>
        <v>7.6920532140099009</v>
      </c>
      <c r="J398" s="4">
        <f t="shared" si="26"/>
        <v>4.0163893667889603</v>
      </c>
      <c r="K398" s="4"/>
      <c r="L398" s="4"/>
      <c r="M398" s="4"/>
      <c r="N398" s="4"/>
    </row>
    <row r="399" spans="1:14" x14ac:dyDescent="0.3">
      <c r="A399" s="4">
        <f t="shared" si="24"/>
        <v>2243</v>
      </c>
      <c r="G399" s="4">
        <f>CO2high!L499</f>
        <v>1160.2867278393319</v>
      </c>
      <c r="H399" s="4">
        <f t="shared" si="25"/>
        <v>7.7021346425813704</v>
      </c>
      <c r="I399" s="4">
        <f t="shared" si="27"/>
        <v>7.707278099902946</v>
      </c>
      <c r="J399" s="4">
        <f t="shared" si="26"/>
        <v>4.0372671374411748</v>
      </c>
      <c r="K399" s="4"/>
      <c r="L399" s="4"/>
      <c r="M399" s="4"/>
      <c r="N399" s="4"/>
    </row>
    <row r="400" spans="1:14" x14ac:dyDescent="0.3">
      <c r="A400" s="4">
        <f t="shared" si="24"/>
        <v>2244</v>
      </c>
      <c r="G400" s="4">
        <f>CO2high!L500</f>
        <v>1161.9733732882764</v>
      </c>
      <c r="H400" s="4">
        <f t="shared" si="25"/>
        <v>7.7099059983688862</v>
      </c>
      <c r="I400" s="4">
        <f t="shared" si="27"/>
        <v>7.7223963652181826</v>
      </c>
      <c r="J400" s="4">
        <f t="shared" si="26"/>
        <v>4.058112799707958</v>
      </c>
      <c r="K400" s="4"/>
      <c r="L400" s="4"/>
      <c r="M400" s="4"/>
      <c r="N400" s="4"/>
    </row>
    <row r="401" spans="1:14" x14ac:dyDescent="0.3">
      <c r="A401" s="4">
        <f t="shared" si="24"/>
        <v>2245</v>
      </c>
      <c r="G401" s="4">
        <f>CO2high!L501</f>
        <v>1163.6432843338093</v>
      </c>
      <c r="H401" s="4">
        <f t="shared" si="25"/>
        <v>7.7175891439120461</v>
      </c>
      <c r="I401" s="4">
        <f t="shared" si="27"/>
        <v>7.7374085490792908</v>
      </c>
      <c r="J401" s="4">
        <f t="shared" si="26"/>
        <v>4.0789259303600565</v>
      </c>
      <c r="K401" s="4"/>
      <c r="L401" s="4"/>
      <c r="M401" s="4"/>
      <c r="N401" s="4"/>
    </row>
    <row r="402" spans="1:14" x14ac:dyDescent="0.3">
      <c r="A402" s="4">
        <f t="shared" si="24"/>
        <v>2246</v>
      </c>
      <c r="G402" s="4">
        <f>CO2high!L502</f>
        <v>1165.2955216386399</v>
      </c>
      <c r="H402" s="4">
        <f t="shared" si="25"/>
        <v>7.7251801300222436</v>
      </c>
      <c r="I402" s="4">
        <f t="shared" si="27"/>
        <v>7.7523150470241466</v>
      </c>
      <c r="J402" s="4">
        <f t="shared" si="26"/>
        <v>4.099706111634382</v>
      </c>
      <c r="K402" s="4"/>
      <c r="L402" s="4"/>
      <c r="M402" s="4"/>
      <c r="N402" s="4"/>
    </row>
    <row r="403" spans="1:14" x14ac:dyDescent="0.3">
      <c r="A403" s="4">
        <f t="shared" si="24"/>
        <v>2247</v>
      </c>
      <c r="G403" s="4">
        <f>CO2high!L503</f>
        <v>1166.9283921313117</v>
      </c>
      <c r="H403" s="4">
        <f t="shared" si="25"/>
        <v>7.7326715707124984</v>
      </c>
      <c r="I403" s="4">
        <f t="shared" si="27"/>
        <v>7.767116009016017</v>
      </c>
      <c r="J403" s="4">
        <f t="shared" si="26"/>
        <v>4.1204529303873958</v>
      </c>
      <c r="K403" s="4"/>
      <c r="L403" s="4"/>
      <c r="M403" s="4"/>
      <c r="N403" s="4"/>
    </row>
    <row r="404" spans="1:14" x14ac:dyDescent="0.3">
      <c r="A404" s="4">
        <f t="shared" si="24"/>
        <v>2248</v>
      </c>
      <c r="G404" s="4">
        <f>CO2high!L504</f>
        <v>1168.5383906452842</v>
      </c>
      <c r="H404" s="4">
        <f t="shared" si="25"/>
        <v>7.7400478207004975</v>
      </c>
      <c r="I404" s="4">
        <f t="shared" si="27"/>
        <v>7.7818110910005833</v>
      </c>
      <c r="J404" s="4">
        <f t="shared" si="26"/>
        <v>4.1411659766740065</v>
      </c>
      <c r="K404" s="4"/>
      <c r="L404" s="4"/>
      <c r="M404" s="4"/>
      <c r="N404" s="4"/>
    </row>
    <row r="405" spans="1:14" x14ac:dyDescent="0.3">
      <c r="A405" s="4">
        <f t="shared" si="24"/>
        <v>2249</v>
      </c>
      <c r="G405" s="4">
        <f>CO2high!L505</f>
        <v>1170.1160311914755</v>
      </c>
      <c r="H405" s="4">
        <f t="shared" si="25"/>
        <v>7.7472659698410054</v>
      </c>
      <c r="I405" s="4">
        <f t="shared" si="27"/>
        <v>7.7963986242356187</v>
      </c>
      <c r="J405" s="4">
        <f t="shared" si="26"/>
        <v>4.1618448409233819</v>
      </c>
      <c r="K405" s="4"/>
      <c r="L405" s="4"/>
      <c r="M405" s="4"/>
      <c r="N405" s="4"/>
    </row>
    <row r="406" spans="1:14" x14ac:dyDescent="0.3">
      <c r="A406" s="4">
        <f t="shared" si="24"/>
        <v>2250</v>
      </c>
      <c r="G406" s="4">
        <f>CO2high!L506</f>
        <v>1171.6712015524583</v>
      </c>
      <c r="H406" s="4">
        <f t="shared" si="25"/>
        <v>7.7543717927253795</v>
      </c>
      <c r="I406" s="4">
        <f t="shared" si="27"/>
        <v>7.8108784139852103</v>
      </c>
      <c r="J406" s="4">
        <f t="shared" si="26"/>
        <v>4.1824891064125955</v>
      </c>
      <c r="K406" s="4"/>
      <c r="L406" s="4"/>
      <c r="M406" s="4"/>
      <c r="N406" s="4"/>
    </row>
    <row r="407" spans="1:14" x14ac:dyDescent="0.3">
      <c r="A407" s="4">
        <f t="shared" si="24"/>
        <v>2251</v>
      </c>
      <c r="G407" s="4">
        <f>CO2high!L507</f>
        <v>1173.2194861744367</v>
      </c>
      <c r="H407" s="4">
        <f t="shared" si="25"/>
        <v>7.7614367906587161</v>
      </c>
      <c r="I407" s="4">
        <f t="shared" si="27"/>
        <v>7.8252524900580704</v>
      </c>
      <c r="J407" s="4">
        <f t="shared" si="26"/>
        <v>4.2030983576796084</v>
      </c>
      <c r="K407" s="4"/>
      <c r="L407" s="4"/>
      <c r="M407" s="4"/>
      <c r="N407" s="4"/>
    </row>
    <row r="408" spans="1:14" x14ac:dyDescent="0.3">
      <c r="A408" s="4">
        <f t="shared" si="24"/>
        <v>2252</v>
      </c>
      <c r="G408" s="4">
        <f>CO2high!L508</f>
        <v>1174.7601912846897</v>
      </c>
      <c r="H408" s="4">
        <f t="shared" si="25"/>
        <v>7.768457953236938</v>
      </c>
      <c r="I408" s="4">
        <f t="shared" si="27"/>
        <v>7.8395227187351031</v>
      </c>
      <c r="J408" s="4">
        <f t="shared" si="26"/>
        <v>4.2236721931515184</v>
      </c>
      <c r="K408" s="4"/>
      <c r="L408" s="4"/>
      <c r="M408" s="4"/>
      <c r="N408" s="4"/>
    </row>
    <row r="409" spans="1:14" x14ac:dyDescent="0.3">
      <c r="A409" s="4">
        <f t="shared" si="24"/>
        <v>2253</v>
      </c>
      <c r="G409" s="4">
        <f>CO2high!L509</f>
        <v>1176.292878511561</v>
      </c>
      <c r="H409" s="4">
        <f t="shared" si="25"/>
        <v>7.775433446840835</v>
      </c>
      <c r="I409" s="4">
        <f t="shared" si="27"/>
        <v>7.8536908448220313</v>
      </c>
      <c r="J409" s="4">
        <f t="shared" si="26"/>
        <v>4.2442102241368334</v>
      </c>
      <c r="K409" s="4"/>
      <c r="L409" s="4"/>
      <c r="M409" s="4"/>
      <c r="N409" s="4"/>
    </row>
    <row r="410" spans="1:14" x14ac:dyDescent="0.3">
      <c r="A410" s="4">
        <f t="shared" si="24"/>
        <v>2254</v>
      </c>
      <c r="G410" s="4">
        <f>CO2high!L510</f>
        <v>1177.8172641337037</v>
      </c>
      <c r="H410" s="4">
        <f t="shared" si="25"/>
        <v>7.7823621491735064</v>
      </c>
      <c r="I410" s="4">
        <f t="shared" si="27"/>
        <v>7.8677585178480394</v>
      </c>
      <c r="J410" s="4">
        <f t="shared" si="26"/>
        <v>4.2647120740623254</v>
      </c>
      <c r="K410" s="4"/>
      <c r="L410" s="4"/>
      <c r="M410" s="4"/>
      <c r="N410" s="4"/>
    </row>
    <row r="411" spans="1:14" x14ac:dyDescent="0.3">
      <c r="A411" s="4">
        <f t="shared" si="24"/>
        <v>2255</v>
      </c>
      <c r="G411" s="4">
        <f>CO2high!L511</f>
        <v>1179.3331597279966</v>
      </c>
      <c r="H411" s="4">
        <f t="shared" si="25"/>
        <v>7.7892433753060688</v>
      </c>
      <c r="I411" s="4">
        <f t="shared" si="27"/>
        <v>7.8817273088843205</v>
      </c>
      <c r="J411" s="4">
        <f t="shared" si="26"/>
        <v>4.285177377863028</v>
      </c>
      <c r="K411" s="4"/>
      <c r="L411" s="4"/>
      <c r="M411" s="4"/>
      <c r="N411" s="4"/>
    </row>
    <row r="412" spans="1:14" x14ac:dyDescent="0.3">
      <c r="A412" s="4">
        <f t="shared" si="24"/>
        <v>2256</v>
      </c>
      <c r="G412" s="4">
        <f>CO2high!L512</f>
        <v>1180.840436317286</v>
      </c>
      <c r="H412" s="4">
        <f t="shared" si="25"/>
        <v>7.7960767123644077</v>
      </c>
      <c r="I412" s="4">
        <f t="shared" si="27"/>
        <v>7.8955987216679713</v>
      </c>
      <c r="J412" s="4">
        <f t="shared" si="26"/>
        <v>4.305605781471229</v>
      </c>
      <c r="K412" s="4"/>
      <c r="L412" s="4"/>
      <c r="M412" s="4"/>
      <c r="N412" s="4"/>
    </row>
    <row r="413" spans="1:14" x14ac:dyDescent="0.3">
      <c r="A413" s="4">
        <f t="shared" si="24"/>
        <v>2257</v>
      </c>
      <c r="G413" s="4">
        <f>CO2high!L513</f>
        <v>1182.3390025554077</v>
      </c>
      <c r="H413" s="4">
        <f t="shared" si="25"/>
        <v>7.8028619190370128</v>
      </c>
      <c r="I413" s="4">
        <f t="shared" si="27"/>
        <v>7.9093742002334437</v>
      </c>
      <c r="J413" s="4">
        <f t="shared" si="26"/>
        <v>4.3259969413715469</v>
      </c>
      <c r="K413" s="4"/>
      <c r="L413" s="4"/>
      <c r="M413" s="4"/>
      <c r="N413" s="4"/>
    </row>
    <row r="414" spans="1:14" x14ac:dyDescent="0.3">
      <c r="A414" s="4">
        <f t="shared" si="24"/>
        <v>2258</v>
      </c>
      <c r="G414" s="4">
        <f>CO2high!L514</f>
        <v>1183.8287914023367</v>
      </c>
      <c r="H414" s="4">
        <f t="shared" si="25"/>
        <v>7.8095988642398302</v>
      </c>
      <c r="I414" s="4">
        <f t="shared" si="27"/>
        <v>7.9230551343836479</v>
      </c>
      <c r="J414" s="4">
        <f t="shared" si="26"/>
        <v>4.3463505242018821</v>
      </c>
      <c r="K414" s="4"/>
      <c r="L414" s="4"/>
      <c r="M414" s="4"/>
      <c r="N414" s="4"/>
    </row>
    <row r="415" spans="1:14" x14ac:dyDescent="0.3">
      <c r="A415" s="4">
        <f t="shared" si="24"/>
        <v>2259</v>
      </c>
      <c r="G415" s="4">
        <f>CO2high!L515</f>
        <v>1185.3097519513026</v>
      </c>
      <c r="H415" s="4">
        <f t="shared" si="25"/>
        <v>7.8162874895135186</v>
      </c>
      <c r="I415" s="4">
        <f t="shared" si="27"/>
        <v>7.9366428638095323</v>
      </c>
      <c r="J415" s="4">
        <f t="shared" si="26"/>
        <v>4.3666662063877144</v>
      </c>
      <c r="K415" s="4"/>
      <c r="L415" s="4"/>
      <c r="M415" s="4"/>
      <c r="N415" s="4"/>
    </row>
    <row r="416" spans="1:14" x14ac:dyDescent="0.3">
      <c r="A416" s="4">
        <f t="shared" si="24"/>
        <v>2260</v>
      </c>
      <c r="G416" s="4">
        <f>CO2high!L516</f>
        <v>1186.7818443863589</v>
      </c>
      <c r="H416" s="4">
        <f t="shared" si="25"/>
        <v>7.8229277858248132</v>
      </c>
      <c r="I416" s="4">
        <f t="shared" si="27"/>
        <v>7.9501386813504391</v>
      </c>
      <c r="J416" s="4">
        <f t="shared" si="26"/>
        <v>4.3869436738018699</v>
      </c>
      <c r="K416" s="4"/>
      <c r="L416" s="4"/>
      <c r="M416" s="4"/>
      <c r="N416" s="4"/>
    </row>
    <row r="417" spans="1:14" x14ac:dyDescent="0.3">
      <c r="A417" s="4">
        <f t="shared" si="24"/>
        <v>2261</v>
      </c>
      <c r="G417" s="4">
        <f>CO2high!L517</f>
        <v>1188.2450368442992</v>
      </c>
      <c r="H417" s="4">
        <f t="shared" si="25"/>
        <v>7.8295197791215791</v>
      </c>
      <c r="I417" s="4">
        <f t="shared" si="27"/>
        <v>7.9635438356956856</v>
      </c>
      <c r="J417" s="4">
        <f t="shared" si="26"/>
        <v>4.407182621444746</v>
      </c>
      <c r="K417" s="4"/>
      <c r="L417" s="4"/>
      <c r="M417" s="4"/>
      <c r="N417" s="4"/>
    </row>
    <row r="418" spans="1:14" x14ac:dyDescent="0.3">
      <c r="A418" s="4">
        <f t="shared" si="24"/>
        <v>2262</v>
      </c>
      <c r="G418" s="4">
        <f>CO2high!L518</f>
        <v>1189.6993034368363</v>
      </c>
      <c r="H418" s="4">
        <f t="shared" si="25"/>
        <v>7.8360635212170155</v>
      </c>
      <c r="I418" s="4">
        <f t="shared" si="27"/>
        <v>7.9768595337115009</v>
      </c>
      <c r="J418" s="4">
        <f t="shared" si="26"/>
        <v>4.4273827531416909</v>
      </c>
      <c r="K418" s="4"/>
      <c r="L418" s="4"/>
      <c r="M418" s="4"/>
      <c r="N418" s="4"/>
    </row>
    <row r="419" spans="1:14" x14ac:dyDescent="0.3">
      <c r="A419" s="4">
        <f t="shared" si="24"/>
        <v>2263</v>
      </c>
      <c r="G419" s="4">
        <f>CO2high!L519</f>
        <v>1191.1446229813439</v>
      </c>
      <c r="H419" s="4">
        <f t="shared" si="25"/>
        <v>7.8425590839266768</v>
      </c>
      <c r="I419" s="4">
        <f t="shared" si="27"/>
        <v>7.9900869425068572</v>
      </c>
      <c r="J419" s="4">
        <f t="shared" si="26"/>
        <v>4.4475437812553276</v>
      </c>
      <c r="K419" s="4"/>
      <c r="L419" s="4"/>
      <c r="M419" s="4"/>
      <c r="N419" s="4"/>
    </row>
    <row r="420" spans="1:14" x14ac:dyDescent="0.3">
      <c r="A420" s="4">
        <f t="shared" si="24"/>
        <v>2264</v>
      </c>
      <c r="G420" s="4">
        <f>CO2high!L520</f>
        <v>1192.5809781658265</v>
      </c>
      <c r="H420" s="4">
        <f t="shared" si="25"/>
        <v>7.8490065551988151</v>
      </c>
      <c r="I420" s="4">
        <f t="shared" si="27"/>
        <v>8.0032271913088326</v>
      </c>
      <c r="J420" s="4">
        <f t="shared" si="26"/>
        <v>4.4676654264112363</v>
      </c>
      <c r="K420" s="4"/>
      <c r="L420" s="4"/>
      <c r="M420" s="4"/>
      <c r="N420" s="4"/>
    </row>
    <row r="421" spans="1:14" x14ac:dyDescent="0.3">
      <c r="A421" s="4">
        <f t="shared" si="24"/>
        <v>2265</v>
      </c>
      <c r="G421" s="4">
        <f>CO2high!L521</f>
        <v>1194.008354981414</v>
      </c>
      <c r="H421" s="4">
        <f t="shared" si="25"/>
        <v>7.855406036473501</v>
      </c>
      <c r="I421" s="4">
        <f t="shared" si="27"/>
        <v>8.016281373192065</v>
      </c>
      <c r="J421" s="4">
        <f t="shared" si="26"/>
        <v>4.4877474172358545</v>
      </c>
      <c r="K421" s="4"/>
      <c r="L421" s="4"/>
      <c r="M421" s="4"/>
      <c r="N421" s="4"/>
    </row>
    <row r="422" spans="1:14" x14ac:dyDescent="0.3">
      <c r="A422" s="4">
        <f t="shared" si="24"/>
        <v>2266</v>
      </c>
      <c r="G422" s="4">
        <f>CO2high!L522</f>
        <v>1195.4267423209694</v>
      </c>
      <c r="H422" s="4">
        <f t="shared" si="25"/>
        <v>7.8617576408058349</v>
      </c>
      <c r="I422" s="4">
        <f t="shared" si="27"/>
        <v>8.0292505466909212</v>
      </c>
      <c r="J422" s="4">
        <f t="shared" si="26"/>
        <v>4.5077894901056856</v>
      </c>
      <c r="K422" s="4"/>
      <c r="L422" s="4"/>
      <c r="M422" s="4"/>
      <c r="N422" s="4"/>
    </row>
    <row r="423" spans="1:14" x14ac:dyDescent="0.3">
      <c r="A423" s="4">
        <f t="shared" si="24"/>
        <v>2267</v>
      </c>
      <c r="G423" s="4">
        <f>CO2high!L523</f>
        <v>1196.8361316820519</v>
      </c>
      <c r="H423" s="4">
        <f t="shared" si="25"/>
        <v>7.868061491470506</v>
      </c>
      <c r="I423" s="4">
        <f t="shared" si="27"/>
        <v>8.0421357373133109</v>
      </c>
      <c r="J423" s="4">
        <f t="shared" si="26"/>
        <v>4.5277913889070902</v>
      </c>
      <c r="K423" s="4"/>
      <c r="L423" s="4"/>
      <c r="M423" s="4"/>
      <c r="N423" s="4"/>
    </row>
    <row r="424" spans="1:14" x14ac:dyDescent="0.3">
      <c r="A424" s="4">
        <f t="shared" si="24"/>
        <v>2268</v>
      </c>
      <c r="G424" s="4">
        <f>CO2high!L524</f>
        <v>1198.2365169365221</v>
      </c>
      <c r="H424" s="4">
        <f t="shared" si="25"/>
        <v>7.8743177208750721</v>
      </c>
      <c r="I424" s="4">
        <f t="shared" si="27"/>
        <v>8.054937938969033</v>
      </c>
      <c r="J424" s="4">
        <f t="shared" si="26"/>
        <v>4.5477528648060375</v>
      </c>
      <c r="K424" s="4"/>
      <c r="L424" s="4"/>
      <c r="M424" s="4"/>
      <c r="N424" s="4"/>
    </row>
    <row r="425" spans="1:14" x14ac:dyDescent="0.3">
      <c r="A425" s="4">
        <f t="shared" si="24"/>
        <v>2269</v>
      </c>
      <c r="G425" s="4">
        <f>CO2high!L525</f>
        <v>1199.6278941437004</v>
      </c>
      <c r="H425" s="4">
        <f t="shared" si="25"/>
        <v>7.8805264696762558</v>
      </c>
      <c r="I425" s="4">
        <f t="shared" si="27"/>
        <v>8.0676581153218674</v>
      </c>
      <c r="J425" s="4">
        <f t="shared" si="26"/>
        <v>4.5676736760272831</v>
      </c>
      <c r="K425" s="4"/>
      <c r="L425" s="4"/>
      <c r="M425" s="4"/>
      <c r="N425" s="4"/>
    </row>
    <row r="426" spans="1:14" x14ac:dyDescent="0.3">
      <c r="A426" s="4">
        <f t="shared" ref="A426:A456" si="28">1+A425</f>
        <v>2270</v>
      </c>
      <c r="G426" s="4">
        <f>CO2high!L526</f>
        <v>1201.0102613928648</v>
      </c>
      <c r="H426" s="4">
        <f t="shared" si="25"/>
        <v>7.8866878860341538</v>
      </c>
      <c r="I426" s="4">
        <f t="shared" si="27"/>
        <v>8.0802972010722716</v>
      </c>
      <c r="J426" s="4">
        <f t="shared" si="26"/>
        <v>4.5875535876424767</v>
      </c>
      <c r="K426" s="4"/>
      <c r="L426" s="4"/>
      <c r="M426" s="4"/>
      <c r="N426" s="4"/>
    </row>
    <row r="427" spans="1:14" x14ac:dyDescent="0.3">
      <c r="A427" s="4">
        <f t="shared" si="28"/>
        <v>2271</v>
      </c>
      <c r="G427" s="4">
        <f>CO2high!L527</f>
        <v>1202.3836186662768</v>
      </c>
      <c r="H427" s="4">
        <f t="shared" si="25"/>
        <v>7.8928021249638824</v>
      </c>
      <c r="I427" s="4">
        <f t="shared" si="27"/>
        <v>8.0928561031760751</v>
      </c>
      <c r="J427" s="4">
        <f t="shared" si="26"/>
        <v>4.6073923713667577</v>
      </c>
      <c r="K427" s="4"/>
      <c r="L427" s="4"/>
      <c r="M427" s="4"/>
      <c r="N427" s="4"/>
    </row>
    <row r="428" spans="1:14" x14ac:dyDescent="0.3">
      <c r="A428" s="4">
        <f t="shared" si="28"/>
        <v>2272</v>
      </c>
      <c r="G428" s="4">
        <f>CO2high!L528</f>
        <v>1203.7479677172055</v>
      </c>
      <c r="H428" s="4">
        <f t="shared" si="25"/>
        <v>7.898869347759236</v>
      </c>
      <c r="I428" s="4">
        <f t="shared" si="27"/>
        <v>8.105335702003579</v>
      </c>
      <c r="J428" s="4">
        <f t="shared" si="26"/>
        <v>4.627189805363435</v>
      </c>
      <c r="K428" s="4"/>
      <c r="L428" s="4"/>
      <c r="M428" s="4"/>
      <c r="N428" s="4"/>
    </row>
    <row r="429" spans="1:14" x14ac:dyDescent="0.3">
      <c r="A429" s="4">
        <f t="shared" si="28"/>
        <v>2273</v>
      </c>
      <c r="G429" s="4">
        <f>CO2high!L529</f>
        <v>1205.1033119594463</v>
      </c>
      <c r="H429" s="4">
        <f t="shared" si="25"/>
        <v>7.9048897214720864</v>
      </c>
      <c r="I429" s="4">
        <f t="shared" si="27"/>
        <v>8.1177368524428051</v>
      </c>
      <c r="J429" s="4">
        <f t="shared" si="26"/>
        <v>4.6469456740563508</v>
      </c>
      <c r="K429" s="4"/>
      <c r="L429" s="4"/>
      <c r="M429" s="4"/>
      <c r="N429" s="4"/>
    </row>
    <row r="430" spans="1:14" x14ac:dyDescent="0.3">
      <c r="A430" s="4">
        <f t="shared" si="28"/>
        <v>2274</v>
      </c>
      <c r="G430" s="4">
        <f>CO2high!L530</f>
        <v>1206.4496563660307</v>
      </c>
      <c r="H430" s="4">
        <f t="shared" si="25"/>
        <v>7.9108634184368123</v>
      </c>
      <c r="I430" s="4">
        <f t="shared" si="27"/>
        <v>8.1300603849502053</v>
      </c>
      <c r="J430" s="4">
        <f t="shared" si="26"/>
        <v>4.6666597679495858</v>
      </c>
      <c r="K430" s="4"/>
      <c r="L430" s="4"/>
      <c r="M430" s="4"/>
      <c r="N430" s="4"/>
    </row>
    <row r="431" spans="1:14" x14ac:dyDescent="0.3">
      <c r="A431" s="4">
        <f t="shared" si="28"/>
        <v>2275</v>
      </c>
      <c r="G431" s="4">
        <f>CO2high!L531</f>
        <v>1207.7870073756103</v>
      </c>
      <c r="H431" s="4">
        <f t="shared" si="25"/>
        <v>7.9167906158326051</v>
      </c>
      <c r="I431" s="4">
        <f t="shared" si="27"/>
        <v>8.1423071065517938</v>
      </c>
      <c r="J431" s="4">
        <f t="shared" si="26"/>
        <v>4.686331883454149</v>
      </c>
      <c r="K431" s="4"/>
      <c r="L431" s="4"/>
      <c r="M431" s="4"/>
      <c r="N431" s="4"/>
    </row>
    <row r="432" spans="1:14" x14ac:dyDescent="0.3">
      <c r="A432" s="4">
        <f t="shared" si="28"/>
        <v>2276</v>
      </c>
      <c r="G432" s="4">
        <f>CO2high!L532</f>
        <v>1209.115372805441</v>
      </c>
      <c r="H432" s="4">
        <f t="shared" si="25"/>
        <v>7.9226714952785153</v>
      </c>
      <c r="I432" s="4">
        <f t="shared" si="27"/>
        <v>8.1544778017974</v>
      </c>
      <c r="J432" s="4">
        <f t="shared" si="26"/>
        <v>4.7059618227213438</v>
      </c>
      <c r="K432" s="4"/>
      <c r="L432" s="4"/>
      <c r="M432" s="4"/>
      <c r="N432" s="4"/>
    </row>
    <row r="433" spans="1:14" x14ac:dyDescent="0.3">
      <c r="A433" s="4">
        <f t="shared" si="28"/>
        <v>2277</v>
      </c>
      <c r="G433" s="4">
        <f>CO2high!L533</f>
        <v>1210.4347617702033</v>
      </c>
      <c r="H433" s="4">
        <f t="shared" si="25"/>
        <v>7.9285062424575559</v>
      </c>
      <c r="I433" s="4">
        <f t="shared" si="27"/>
        <v>8.1665732336705457</v>
      </c>
      <c r="J433" s="4">
        <f t="shared" si="26"/>
        <v>4.7255493934824955</v>
      </c>
      <c r="K433" s="4"/>
      <c r="L433" s="4"/>
      <c r="M433" s="4"/>
      <c r="N433" s="4"/>
    </row>
    <row r="434" spans="1:14" x14ac:dyDescent="0.3">
      <c r="A434" s="4">
        <f t="shared" si="28"/>
        <v>2278</v>
      </c>
      <c r="G434" s="4">
        <f>CO2high!L534</f>
        <v>1211.7451846060708</v>
      </c>
      <c r="H434" s="4">
        <f t="shared" si="25"/>
        <v>7.9342950467669766</v>
      </c>
      <c r="I434" s="4">
        <f t="shared" si="27"/>
        <v>8.1785941444562642</v>
      </c>
      <c r="J434" s="4">
        <f t="shared" si="26"/>
        <v>4.7450944088947633</v>
      </c>
      <c r="K434" s="4"/>
      <c r="L434" s="4"/>
      <c r="M434" s="4"/>
      <c r="N434" s="4"/>
    </row>
    <row r="435" spans="1:14" x14ac:dyDescent="0.3">
      <c r="A435" s="4">
        <f t="shared" si="28"/>
        <v>2279</v>
      </c>
      <c r="G435" s="4">
        <f>CO2high!L535</f>
        <v>1213.0466527995629</v>
      </c>
      <c r="H435" s="4">
        <f t="shared" si="25"/>
        <v>7.9400381009924148</v>
      </c>
      <c r="I435" s="4">
        <f t="shared" si="27"/>
        <v>8.1905412565690376</v>
      </c>
      <c r="J435" s="4">
        <f t="shared" si="26"/>
        <v>4.7645966873927525</v>
      </c>
      <c r="K435" s="4"/>
      <c r="L435" s="4"/>
      <c r="M435" s="4"/>
      <c r="N435" s="4"/>
    </row>
    <row r="436" spans="1:14" x14ac:dyDescent="0.3">
      <c r="A436" s="4">
        <f t="shared" si="28"/>
        <v>2280</v>
      </c>
      <c r="G436" s="4">
        <f>CO2high!L536</f>
        <v>1214.3391789208035</v>
      </c>
      <c r="H436" s="4">
        <f t="shared" si="25"/>
        <v>7.945735601004003</v>
      </c>
      <c r="I436" s="4">
        <f t="shared" si="27"/>
        <v>8.2024152733429005</v>
      </c>
      <c r="J436" s="4">
        <f t="shared" si="26"/>
        <v>4.7840560525456741</v>
      </c>
      <c r="K436" s="4"/>
      <c r="L436" s="4"/>
      <c r="M436" s="4"/>
      <c r="N436" s="4"/>
    </row>
    <row r="437" spans="1:14" x14ac:dyDescent="0.3">
      <c r="A437" s="4">
        <f t="shared" si="28"/>
        <v>2281</v>
      </c>
      <c r="G437" s="4">
        <f>CO2high!L537</f>
        <v>1215.6227765608496</v>
      </c>
      <c r="H437" s="4">
        <f t="shared" si="25"/>
        <v>7.9513877454727586</v>
      </c>
      <c r="I437" s="4">
        <f t="shared" si="27"/>
        <v>8.2142168797856119</v>
      </c>
      <c r="J437" s="4">
        <f t="shared" si="26"/>
        <v>4.8034723329198021</v>
      </c>
      <c r="K437" s="4"/>
      <c r="L437" s="4"/>
      <c r="M437" s="4"/>
      <c r="N437" s="4"/>
    </row>
    <row r="438" spans="1:14" x14ac:dyDescent="0.3">
      <c r="A438" s="4">
        <f t="shared" si="28"/>
        <v>2282</v>
      </c>
      <c r="G438" s="4">
        <f>CO2high!L538</f>
        <v>1216.8974602728081</v>
      </c>
      <c r="H438" s="4">
        <f t="shared" si="25"/>
        <v>7.9569947356058073</v>
      </c>
      <c r="I438" s="4">
        <f t="shared" si="27"/>
        <v>8.225946743298719</v>
      </c>
      <c r="J438" s="4">
        <f t="shared" si="26"/>
        <v>4.8228453619460003</v>
      </c>
      <c r="K438" s="4"/>
      <c r="L438" s="4"/>
      <c r="M438" s="4"/>
      <c r="N438" s="4"/>
    </row>
    <row r="439" spans="1:14" x14ac:dyDescent="0.3">
      <c r="A439" s="4">
        <f t="shared" si="28"/>
        <v>2283</v>
      </c>
      <c r="G439" s="4">
        <f>CO2high!L539</f>
        <v>1218.1632455164822</v>
      </c>
      <c r="H439" s="4">
        <f t="shared" si="25"/>
        <v>7.9625567748991228</v>
      </c>
      <c r="I439" s="4">
        <f t="shared" si="27"/>
        <v>8.2376055143652209</v>
      </c>
      <c r="J439" s="4">
        <f t="shared" si="26"/>
        <v>4.8421749777920837</v>
      </c>
      <c r="K439" s="4"/>
      <c r="L439" s="4"/>
      <c r="M439" s="4"/>
      <c r="N439" s="4"/>
    </row>
    <row r="440" spans="1:14" x14ac:dyDescent="0.3">
      <c r="A440" s="4">
        <f t="shared" si="28"/>
        <v>2284</v>
      </c>
      <c r="G440" s="4">
        <f>CO2high!L540</f>
        <v>1219.4201486063107</v>
      </c>
      <c r="H440" s="4">
        <f t="shared" si="25"/>
        <v>7.9680740689065876</v>
      </c>
      <c r="I440" s="4">
        <f t="shared" si="27"/>
        <v>8.2491938272064189</v>
      </c>
      <c r="J440" s="4">
        <f t="shared" si="26"/>
        <v>4.8614610232398192</v>
      </c>
      <c r="K440" s="4"/>
      <c r="L440" s="4"/>
      <c r="M440" s="4"/>
      <c r="N440" s="4"/>
    </row>
    <row r="441" spans="1:14" x14ac:dyDescent="0.3">
      <c r="A441" s="4">
        <f t="shared" si="28"/>
        <v>2285</v>
      </c>
      <c r="G441" s="4">
        <f>CO2high!L541</f>
        <v>1220.6681866623862</v>
      </c>
      <c r="H441" s="4">
        <f t="shared" si="25"/>
        <v>7.9735468250242576</v>
      </c>
      <c r="I441" s="4">
        <f t="shared" si="27"/>
        <v>8.2607123004095158</v>
      </c>
      <c r="J441" s="4">
        <f t="shared" si="26"/>
        <v>4.8807033455663493</v>
      </c>
      <c r="K441" s="4"/>
      <c r="L441" s="4"/>
      <c r="M441" s="4"/>
      <c r="N441" s="4"/>
    </row>
    <row r="442" spans="1:14" x14ac:dyDescent="0.3">
      <c r="A442" s="4">
        <f t="shared" si="28"/>
        <v>2286</v>
      </c>
      <c r="G442" s="4">
        <f>CO2high!L542</f>
        <v>1221.9073775643569</v>
      </c>
      <c r="H442" s="4">
        <f t="shared" si="25"/>
        <v>7.978975252288846</v>
      </c>
      <c r="I442" s="4">
        <f t="shared" si="27"/>
        <v>8.2721615375273654</v>
      </c>
      <c r="J442" s="4">
        <f t="shared" si="26"/>
        <v>4.8999017964298588</v>
      </c>
      <c r="K442" s="4"/>
      <c r="L442" s="4"/>
      <c r="M442" s="4"/>
      <c r="N442" s="4"/>
    </row>
    <row r="443" spans="1:14" x14ac:dyDescent="0.3">
      <c r="A443" s="4">
        <f t="shared" si="28"/>
        <v>2287</v>
      </c>
      <c r="G443" s="4">
        <f>CO2high!L543</f>
        <v>1223.1377399080257</v>
      </c>
      <c r="H443" s="4">
        <f t="shared" si="25"/>
        <v>7.9843595611894731</v>
      </c>
      <c r="I443" s="4">
        <f t="shared" si="27"/>
        <v>8.2835421276517565</v>
      </c>
      <c r="J443" s="4">
        <f t="shared" si="26"/>
        <v>4.919056231759293</v>
      </c>
      <c r="K443" s="4"/>
      <c r="L443" s="4"/>
      <c r="M443" s="4"/>
      <c r="N443" s="4"/>
    </row>
    <row r="444" spans="1:14" x14ac:dyDescent="0.3">
      <c r="A444" s="4">
        <f t="shared" si="28"/>
        <v>2288</v>
      </c>
      <c r="G444" s="4">
        <f>CO2high!L544</f>
        <v>1224.3592929644738</v>
      </c>
      <c r="H444" s="4">
        <f t="shared" si="25"/>
        <v>7.989699963491808</v>
      </c>
      <c r="I444" s="4">
        <f t="shared" si="27"/>
        <v>8.2948546459615216</v>
      </c>
      <c r="J444" s="4">
        <f t="shared" si="26"/>
        <v>4.9381665116479621</v>
      </c>
      <c r="K444" s="4"/>
      <c r="L444" s="4"/>
      <c r="M444" s="4"/>
      <c r="N444" s="4"/>
    </row>
    <row r="445" spans="1:14" x14ac:dyDescent="0.3">
      <c r="A445" s="4">
        <f t="shared" si="28"/>
        <v>2289</v>
      </c>
      <c r="G445" s="4">
        <f>CO2high!L545</f>
        <v>1225.5720566415546</v>
      </c>
      <c r="H445" s="4">
        <f t="shared" si="25"/>
        <v>7.9949966720737837</v>
      </c>
      <c r="I445" s="4">
        <f t="shared" si="27"/>
        <v>8.3060996542466583</v>
      </c>
      <c r="J445" s="4">
        <f t="shared" si="26"/>
        <v>4.9572325002508633</v>
      </c>
      <c r="K445" s="4"/>
      <c r="L445" s="4"/>
      <c r="M445" s="4"/>
      <c r="N445" s="4"/>
    </row>
    <row r="446" spans="1:14" x14ac:dyDescent="0.3">
      <c r="A446" s="4">
        <f t="shared" si="28"/>
        <v>2290</v>
      </c>
      <c r="G446" s="4">
        <f>CO2high!L546</f>
        <v>1226.7760514476058</v>
      </c>
      <c r="H446" s="4">
        <f t="shared" si="25"/>
        <v>8.000249900772161</v>
      </c>
      <c r="I446" s="4">
        <f t="shared" si="27"/>
        <v>8.317277701409667</v>
      </c>
      <c r="J446" s="4">
        <f t="shared" si="26"/>
        <v>4.9762540656855592</v>
      </c>
      <c r="K446" s="4"/>
      <c r="L446" s="4"/>
      <c r="M446" s="4"/>
      <c r="N446" s="4"/>
    </row>
    <row r="447" spans="1:14" x14ac:dyDescent="0.3">
      <c r="A447" s="4">
        <f t="shared" si="28"/>
        <v>2291</v>
      </c>
      <c r="G447" s="4">
        <f>CO2high!L547</f>
        <v>1227.9712984572402</v>
      </c>
      <c r="H447" s="4">
        <f t="shared" si="25"/>
        <v>8.005459864239187</v>
      </c>
      <c r="I447" s="4">
        <f t="shared" si="27"/>
        <v>8.3283893239451476</v>
      </c>
      <c r="J447" s="4">
        <f t="shared" si="26"/>
        <v>4.9952310799364721</v>
      </c>
      <c r="K447" s="4"/>
      <c r="L447" s="4"/>
      <c r="M447" s="4"/>
      <c r="N447" s="4"/>
    </row>
    <row r="448" spans="1:14" x14ac:dyDescent="0.3">
      <c r="A448" s="4">
        <f t="shared" si="28"/>
        <v>2292</v>
      </c>
      <c r="G448" s="4">
        <f>CO2high!L548</f>
        <v>1229.1578192790882</v>
      </c>
      <c r="H448" s="4">
        <f t="shared" si="25"/>
        <v>8.0106267778087439</v>
      </c>
      <c r="I448" s="4">
        <f t="shared" si="27"/>
        <v>8.3394350463987337</v>
      </c>
      <c r="J448" s="4">
        <f t="shared" si="26"/>
        <v>5.0141634187624415</v>
      </c>
      <c r="K448" s="4"/>
      <c r="L448" s="4"/>
      <c r="M448" s="4"/>
      <c r="N448" s="4"/>
    </row>
    <row r="449" spans="1:14" x14ac:dyDescent="0.3">
      <c r="A449" s="4">
        <f t="shared" si="28"/>
        <v>2293</v>
      </c>
      <c r="G449" s="4">
        <f>CO2high!L549</f>
        <v>1230.3356360253674</v>
      </c>
      <c r="H449" s="4">
        <f t="shared" si="25"/>
        <v>8.0157508573713052</v>
      </c>
      <c r="I449" s="4">
        <f t="shared" si="27"/>
        <v>8.3504153818063074</v>
      </c>
      <c r="J449" s="4">
        <f t="shared" si="26"/>
        <v>5.0330509616074153</v>
      </c>
      <c r="K449" s="4"/>
      <c r="L449" s="4"/>
      <c r="M449" s="4"/>
      <c r="N449" s="4"/>
    </row>
    <row r="450" spans="1:14" x14ac:dyDescent="0.3">
      <c r="A450" s="4">
        <f t="shared" si="28"/>
        <v>2294</v>
      </c>
      <c r="G450" s="4">
        <f>CO2high!L550</f>
        <v>1231.5047712831697</v>
      </c>
      <c r="H450" s="4">
        <f t="shared" si="25"/>
        <v>8.0208323192572184</v>
      </c>
      <c r="I450" s="4">
        <f t="shared" si="27"/>
        <v>8.3613308321144562</v>
      </c>
      <c r="J450" s="4">
        <f t="shared" si="26"/>
        <v>5.051893591514145</v>
      </c>
      <c r="K450" s="4"/>
      <c r="L450" s="4"/>
      <c r="M450" s="4"/>
      <c r="N450" s="4"/>
    </row>
    <row r="451" spans="1:14" x14ac:dyDescent="0.3">
      <c r="A451" s="4">
        <f t="shared" si="28"/>
        <v>2295</v>
      </c>
      <c r="G451" s="4">
        <f>CO2high!L551</f>
        <v>1232.6652480873543</v>
      </c>
      <c r="H451" s="4">
        <f t="shared" si="25"/>
        <v>8.0258713801276702</v>
      </c>
      <c r="I451" s="4">
        <f t="shared" si="27"/>
        <v>8.3721818885830341</v>
      </c>
      <c r="J451" s="4">
        <f t="shared" si="26"/>
        <v>5.0706911950407552</v>
      </c>
      <c r="K451" s="4"/>
      <c r="L451" s="4"/>
      <c r="M451" s="4"/>
      <c r="N451" s="4"/>
    </row>
    <row r="452" spans="1:14" x14ac:dyDescent="0.3">
      <c r="A452" s="4">
        <f t="shared" si="28"/>
        <v>2296</v>
      </c>
      <c r="G452" s="4">
        <f>CO2high!L552</f>
        <v>1233.8170898949504</v>
      </c>
      <c r="H452" s="4">
        <f t="shared" si="25"/>
        <v>8.0308682568729193</v>
      </c>
      <c r="I452" s="4">
        <f t="shared" si="27"/>
        <v>8.3829690321706689</v>
      </c>
      <c r="J452" s="4">
        <f t="shared" si="26"/>
        <v>5.0894436621800754</v>
      </c>
      <c r="K452" s="4"/>
      <c r="L452" s="4"/>
      <c r="M452" s="4"/>
      <c r="N452" s="4"/>
    </row>
    <row r="453" spans="1:14" x14ac:dyDescent="0.3">
      <c r="A453" s="4">
        <f t="shared" si="28"/>
        <v>2297</v>
      </c>
      <c r="G453" s="4">
        <f>CO2high!L553</f>
        <v>1234.9603205609774</v>
      </c>
      <c r="H453" s="4">
        <f t="shared" si="25"/>
        <v>8.0358231665172895</v>
      </c>
      <c r="I453" s="4">
        <f t="shared" si="27"/>
        <v>8.3936927339040093</v>
      </c>
      <c r="J453" s="4">
        <f t="shared" si="26"/>
        <v>5.1081508862816216</v>
      </c>
      <c r="K453" s="4"/>
      <c r="L453" s="4"/>
      <c r="M453" s="4"/>
      <c r="N453" s="4"/>
    </row>
    <row r="454" spans="1:14" x14ac:dyDescent="0.3">
      <c r="A454" s="4">
        <f t="shared" si="28"/>
        <v>2298</v>
      </c>
      <c r="G454" s="4">
        <f>CO2high!L554</f>
        <v>1236.0949643155896</v>
      </c>
      <c r="H454" s="4">
        <f t="shared" si="25"/>
        <v>8.0407363261304727</v>
      </c>
      <c r="I454" s="4">
        <f t="shared" si="27"/>
        <v>8.4043534552314618</v>
      </c>
      <c r="J454" s="4">
        <f t="shared" si="26"/>
        <v>5.1268127639761172</v>
      </c>
      <c r="K454" s="4"/>
      <c r="L454" s="4"/>
      <c r="M454" s="4"/>
      <c r="N454" s="4"/>
    </row>
    <row r="455" spans="1:14" x14ac:dyDescent="0.3">
      <c r="A455" s="4">
        <f t="shared" si="28"/>
        <v>2299</v>
      </c>
      <c r="G455" s="4">
        <f>CO2high!L555</f>
        <v>1237.2210457424699</v>
      </c>
      <c r="H455" s="4">
        <f t="shared" ref="H455:H456" si="29">H$3*LN(G455/G$3)</f>
        <v>8.0456079527447724</v>
      </c>
      <c r="I455" s="4">
        <f t="shared" si="27"/>
        <v>8.4149516483621412</v>
      </c>
      <c r="J455" s="4">
        <f t="shared" ref="J455:J456" si="30">J454+J$3*(I454-J454)</f>
        <v>5.1454291951024471</v>
      </c>
      <c r="K455" s="4"/>
      <c r="L455" s="4"/>
      <c r="M455" s="4"/>
      <c r="N455" s="4"/>
    </row>
    <row r="456" spans="1:14" x14ac:dyDescent="0.3">
      <c r="A456" s="4">
        <f t="shared" si="28"/>
        <v>2300</v>
      </c>
      <c r="G456" s="4">
        <f>CO2high!L556</f>
        <v>1238.3385897583912</v>
      </c>
      <c r="H456" s="4">
        <f t="shared" si="29"/>
        <v>8.0504382632778597</v>
      </c>
      <c r="I456" s="4">
        <f t="shared" ref="I456" si="31">I455+I$3*(I$4*H456-I455)+I$5*(J455-I455)</f>
        <v>8.4254877565906892</v>
      </c>
      <c r="J456" s="4">
        <f t="shared" si="30"/>
        <v>5.1640000826369619</v>
      </c>
      <c r="K456" s="4"/>
      <c r="L456" s="4"/>
      <c r="M456" s="4"/>
      <c r="N456" s="4"/>
    </row>
    <row r="457" spans="1:14" x14ac:dyDescent="0.3">
      <c r="A457" s="4"/>
    </row>
    <row r="458" spans="1:14" x14ac:dyDescent="0.3">
      <c r="A458" s="4"/>
    </row>
    <row r="459" spans="1:14" x14ac:dyDescent="0.3">
      <c r="A459" s="4"/>
    </row>
    <row r="460" spans="1:14" x14ac:dyDescent="0.3">
      <c r="A460" s="4"/>
    </row>
    <row r="461" spans="1:14" x14ac:dyDescent="0.3">
      <c r="A461" s="4"/>
    </row>
    <row r="462" spans="1:14" x14ac:dyDescent="0.3">
      <c r="A462" s="4"/>
    </row>
    <row r="463" spans="1:14" x14ac:dyDescent="0.3">
      <c r="A463" s="4"/>
    </row>
    <row r="464" spans="1:14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364"/>
  <sheetViews>
    <sheetView zoomScale="140" zoomScaleNormal="140" workbookViewId="0">
      <pane xSplit="1" ySplit="5" topLeftCell="AY48" activePane="bottomRight" state="frozen"/>
      <selection pane="topRight" activeCell="B1" sqref="B1"/>
      <selection pane="bottomLeft" activeCell="A6" sqref="A6"/>
      <selection pane="bottomRight" activeCell="BD62" sqref="BD62"/>
    </sheetView>
  </sheetViews>
  <sheetFormatPr defaultRowHeight="14.4" x14ac:dyDescent="0.3"/>
  <cols>
    <col min="5" max="7" width="9.109375" style="2"/>
    <col min="11" max="16" width="9.109375" style="2"/>
    <col min="20" max="25" width="9.109375" style="2"/>
    <col min="41" max="43" width="9.109375" style="2"/>
    <col min="50" max="56" width="9.109375" style="2"/>
    <col min="58" max="59" width="9.33203125" bestFit="1" customWidth="1"/>
    <col min="60" max="60" width="12.6640625" style="2" bestFit="1" customWidth="1"/>
    <col min="70" max="70" width="15.33203125" bestFit="1" customWidth="1"/>
    <col min="71" max="72" width="15.33203125" style="2" customWidth="1"/>
    <col min="79" max="81" width="9.33203125" bestFit="1" customWidth="1"/>
    <col min="82" max="82" width="9.33203125" style="2" customWidth="1"/>
    <col min="83" max="83" width="10.5546875" bestFit="1" customWidth="1"/>
  </cols>
  <sheetData>
    <row r="1" spans="1:86" s="2" customFormat="1" x14ac:dyDescent="0.3">
      <c r="B1" s="2" t="s">
        <v>43</v>
      </c>
      <c r="AI1" s="2" t="s">
        <v>11</v>
      </c>
      <c r="AR1" s="1"/>
      <c r="AS1" s="1"/>
      <c r="AT1" s="1"/>
      <c r="BD1" s="2">
        <f>templow!I256</f>
        <v>1.356022313106344</v>
      </c>
      <c r="BU1" s="2" t="s">
        <v>64</v>
      </c>
      <c r="BV1"/>
      <c r="BW1" s="2">
        <v>-0.25</v>
      </c>
    </row>
    <row r="2" spans="1:86" x14ac:dyDescent="0.3">
      <c r="B2" t="s">
        <v>22</v>
      </c>
      <c r="D2" s="1"/>
      <c r="E2" s="2" t="s">
        <v>32</v>
      </c>
      <c r="H2" t="s">
        <v>23</v>
      </c>
      <c r="I2" s="2"/>
      <c r="K2" s="2" t="s">
        <v>33</v>
      </c>
      <c r="N2" s="2" t="s">
        <v>34</v>
      </c>
      <c r="Q2" t="s">
        <v>24</v>
      </c>
      <c r="T2" s="2" t="s">
        <v>37</v>
      </c>
      <c r="W2" s="2" t="s">
        <v>39</v>
      </c>
      <c r="Z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/>
      <c r="BG2" s="2"/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  <c r="BX2" s="2"/>
      <c r="BY2" s="2"/>
      <c r="BZ2" s="2"/>
      <c r="CA2" s="2"/>
      <c r="CB2" s="2"/>
      <c r="CC2" s="2"/>
      <c r="CE2" s="2"/>
    </row>
    <row r="3" spans="1:86" s="2" customFormat="1" x14ac:dyDescent="0.3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2322593.786365842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 x14ac:dyDescent="0.3">
      <c r="B4" t="s">
        <v>25</v>
      </c>
      <c r="C4" t="s">
        <v>26</v>
      </c>
      <c r="D4" t="s">
        <v>27</v>
      </c>
      <c r="E4" s="2" t="s">
        <v>25</v>
      </c>
      <c r="F4" s="2" t="s">
        <v>26</v>
      </c>
      <c r="G4" s="2" t="s">
        <v>27</v>
      </c>
      <c r="H4" t="s">
        <v>25</v>
      </c>
      <c r="I4" t="s">
        <v>26</v>
      </c>
      <c r="J4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t="s">
        <v>25</v>
      </c>
      <c r="R4" t="s">
        <v>26</v>
      </c>
      <c r="S4" t="s">
        <v>27</v>
      </c>
      <c r="T4" s="2" t="s">
        <v>25</v>
      </c>
      <c r="U4" s="2" t="s">
        <v>26</v>
      </c>
      <c r="V4" s="2" t="s">
        <v>27</v>
      </c>
      <c r="Z4" t="s">
        <v>25</v>
      </c>
      <c r="AA4" t="s">
        <v>26</v>
      </c>
      <c r="AB4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  <c r="CA4" s="2"/>
      <c r="CG4" s="2"/>
      <c r="CH4" s="2"/>
    </row>
    <row r="5" spans="1:86" s="2" customFormat="1" x14ac:dyDescent="0.3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 x14ac:dyDescent="0.3">
      <c r="A6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L56" si="0">I6/C6*1000</f>
        <v>697.25863279955922</v>
      </c>
      <c r="M6" s="1">
        <f t="shared" ref="M6:M56" si="1">J6/D6*1000</f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7" si="2">AL6*AI6^$AR$5*B6^(1-$AR$5)</f>
        <v>7556.3586294233037</v>
      </c>
      <c r="AS6" s="1">
        <f t="shared" si="2"/>
        <v>832.77786225962802</v>
      </c>
      <c r="AT6" s="1">
        <f t="shared" si="2"/>
        <v>261.95185555434682</v>
      </c>
      <c r="AU6" s="1">
        <f t="shared" ref="AU6:AW7" si="3">$AU$5*AR6</f>
        <v>1511.2717258846608</v>
      </c>
      <c r="AV6" s="1">
        <f t="shared" si="3"/>
        <v>166.55557245192563</v>
      </c>
      <c r="AW6" s="1">
        <f t="shared" si="3"/>
        <v>52.390371110869367</v>
      </c>
      <c r="AX6" s="1">
        <f>(AR6-AU6)/B6*1000</f>
        <v>8010.7750775140103</v>
      </c>
      <c r="AY6" s="1">
        <f t="shared" ref="AY6:AY69" si="4">(AS6-AV6)/C6*1000</f>
        <v>557.80690607462418</v>
      </c>
      <c r="AZ6" s="1">
        <f t="shared" ref="AZ6:AZ69" si="5">(AT6-AW6)/D6*1000</f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>
        <v>0</v>
      </c>
      <c r="BF6" s="2">
        <v>0</v>
      </c>
      <c r="BG6" s="2">
        <v>0</v>
      </c>
      <c r="BH6" s="2">
        <f t="shared" ref="BH6:BH69" si="6">(BE6*Z6+BF6*AA6+BG6*AB6)/(Z6+AA6+AB6)</f>
        <v>0</v>
      </c>
      <c r="BI6">
        <f>BI$5*BE6^2</f>
        <v>0</v>
      </c>
      <c r="BJ6" s="2">
        <f t="shared" ref="BJ6:BJ69" si="7">BJ$5*BF6^2</f>
        <v>0</v>
      </c>
      <c r="BK6" s="2">
        <f t="shared" ref="BK6:BK69" si="8">BK$5*BG6^2</f>
        <v>0</v>
      </c>
      <c r="BL6">
        <f t="shared" ref="BL6:BL69" si="9">BI6*AR6</f>
        <v>0</v>
      </c>
      <c r="BM6" s="2">
        <f t="shared" ref="BM6:BM69" si="10">BJ6*AS6</f>
        <v>0</v>
      </c>
      <c r="BN6" s="2">
        <f t="shared" ref="BN6:BN69" si="11">BK6*AT6</f>
        <v>0</v>
      </c>
      <c r="BO6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(BU$3*templow!$I116+BU$4*templow!$I116^2+BU$5*templow!$I116^6)*(K6/K$56)^$BW$1</f>
        <v>0.61319472958513954</v>
      </c>
      <c r="BV6" s="12">
        <f>(BV$3*templow!$I116+BV$4*templow!$I116^2+BV$5*templow!$I116^6)*(L6/L$56)^$BW$1</f>
        <v>0.39984765082634055</v>
      </c>
      <c r="BW6" s="12">
        <f>(BW$3*templow!$I116+BW$4*templow!$I116^2+BW$5*templow!$I116^6)*(M6/M$56)^$BW$1</f>
        <v>0.20809175642133393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 x14ac:dyDescent="0.3">
      <c r="A7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F56" si="12">C7/C6-1</f>
        <v>4.4742751822579585E-3</v>
      </c>
      <c r="G7" s="11">
        <f t="shared" ref="G7:G56" si="13">D7/D6-1</f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K56" si="14">H7/B7*1000</f>
        <v>10374.543560290858</v>
      </c>
      <c r="L7" s="1">
        <f t="shared" si="0"/>
        <v>716.13031193663812</v>
      </c>
      <c r="M7" s="1">
        <f t="shared" si="1"/>
        <v>249.32942065068096</v>
      </c>
      <c r="N7" s="11">
        <f>K7/K6-1</f>
        <v>3.6058904046237572E-2</v>
      </c>
      <c r="O7" s="11">
        <f t="shared" ref="O7:O56" si="15">L7/L6-1</f>
        <v>2.7065536731051054E-2</v>
      </c>
      <c r="P7" s="11">
        <f t="shared" ref="P7:P56" si="16">M7/M6-1</f>
        <v>1.5383374150363061E-2</v>
      </c>
      <c r="Q7" s="1">
        <v>1869.6711979999998</v>
      </c>
      <c r="R7" s="1"/>
      <c r="S7" s="1"/>
      <c r="T7" s="1">
        <f t="shared" ref="T7:T56" si="17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C54" si="18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L38" si="19">(1+AL$5)*AL6</f>
        <v>5.6121102369488263</v>
      </c>
      <c r="AM7" s="14">
        <f t="shared" ref="AM7:AM38" si="20">(1+AM$5)*AM6</f>
        <v>0.66934006151772185</v>
      </c>
      <c r="AN7" s="14">
        <f t="shared" ref="AN7:AN38" si="21">(1+AN$5)*AN6</f>
        <v>0.28975039091570642</v>
      </c>
      <c r="AO7" s="11">
        <f>AL7/AL6-1</f>
        <v>2.0621120954280148E-2</v>
      </c>
      <c r="AP7" s="11">
        <f t="shared" ref="AP7:AP56" si="22">AM7/AM6-1</f>
        <v>2.5977173653231045E-2</v>
      </c>
      <c r="AQ7" s="11">
        <f t="shared" ref="AQ7:AQ56" si="23">AN7/AN6-1</f>
        <v>2.3564574154817608E-2</v>
      </c>
      <c r="AR7" s="1">
        <f t="shared" si="2"/>
        <v>7798.6168086266016</v>
      </c>
      <c r="AS7" s="1">
        <f t="shared" si="2"/>
        <v>857.46800770244613</v>
      </c>
      <c r="AT7" s="1">
        <f t="shared" si="2"/>
        <v>273.22466945726796</v>
      </c>
      <c r="AU7" s="1">
        <f t="shared" si="3"/>
        <v>1559.7233617253205</v>
      </c>
      <c r="AV7" s="1">
        <f t="shared" si="3"/>
        <v>171.49360154048924</v>
      </c>
      <c r="AW7" s="1">
        <f t="shared" si="3"/>
        <v>54.644933891453597</v>
      </c>
      <c r="AX7" s="1">
        <f t="shared" ref="AX7:AX70" si="24">(AR7-AU7)/B7*1000</f>
        <v>8153.2164565423827</v>
      </c>
      <c r="AY7" s="1">
        <f t="shared" si="4"/>
        <v>571.78640028164352</v>
      </c>
      <c r="AZ7" s="1">
        <f t="shared" si="5"/>
        <v>200.12572423162729</v>
      </c>
      <c r="BA7" s="1">
        <f t="shared" ref="BA7:BA70" si="25">LN(AX7)*B7</f>
        <v>6891.5772663348662</v>
      </c>
      <c r="BB7" s="1">
        <f t="shared" ref="BB7:BB70" si="26">LN(AY7)*C7</f>
        <v>7616.6390780397314</v>
      </c>
      <c r="BC7" s="1">
        <f t="shared" ref="BC7:BC70" si="27">LN(AZ7)*D7</f>
        <v>5787.5726573781021</v>
      </c>
      <c r="BD7" s="1">
        <f t="shared" ref="BD7:BD70" si="28">SUM(BA7:BC7)*BT7</f>
        <v>0</v>
      </c>
      <c r="BE7" s="2">
        <v>0</v>
      </c>
      <c r="BF7" s="2">
        <v>0</v>
      </c>
      <c r="BG7" s="2">
        <v>0</v>
      </c>
      <c r="BH7" s="2">
        <f t="shared" si="6"/>
        <v>0</v>
      </c>
      <c r="BI7" s="2">
        <f t="shared" ref="BI7:BI70" si="29">BI$5*BE7^2</f>
        <v>0</v>
      </c>
      <c r="BJ7" s="2">
        <f t="shared" si="7"/>
        <v>0</v>
      </c>
      <c r="BK7" s="2">
        <f t="shared" si="8"/>
        <v>0</v>
      </c>
      <c r="BL7" s="2">
        <f t="shared" si="9"/>
        <v>0</v>
      </c>
      <c r="BM7" s="2">
        <f t="shared" si="10"/>
        <v>0</v>
      </c>
      <c r="BN7" s="2">
        <f t="shared" si="11"/>
        <v>0</v>
      </c>
      <c r="BO7" s="2">
        <f t="shared" ref="BO7:BO70" si="30">2*BI$5*BE7*AR7/Z7*1000</f>
        <v>0</v>
      </c>
      <c r="BP7" s="2">
        <f t="shared" ref="BP7:BP70" si="31">2*BJ$5*BF7*AS7/AA7*1000</f>
        <v>0</v>
      </c>
      <c r="BQ7" s="2">
        <f t="shared" ref="BQ7:BQ70" si="32">2*BK$5*BG7*AT7/AB7*1000</f>
        <v>0</v>
      </c>
      <c r="BR7" s="11">
        <f t="shared" ref="BR7:BR70" si="33">SUM(H7:J7)*SUM(B6:D6)/SUM(H6:J6)/SUM(B7:D7)-1+BR$5</f>
        <v>6.4255530852422166E-2</v>
      </c>
      <c r="BS7" s="17">
        <v>0</v>
      </c>
      <c r="BT7" s="17">
        <v>0</v>
      </c>
      <c r="BU7" s="12">
        <f>(BU$3*templow!$I117+BU$4*templow!$I117^2+BU$5*templow!$I117^6)*(K7/K$56)^$BW$1</f>
        <v>0.62394900971813205</v>
      </c>
      <c r="BV7" s="12">
        <f>(BV$3*templow!$I117+BV$4*templow!$I117^2+BV$5*templow!$I117^6)*(L7/L$56)^$BW$1</f>
        <v>0.40766713711336577</v>
      </c>
      <c r="BW7" s="12">
        <f>(BW$3*templow!$I117+BW$4*templow!$I117^2+BW$5*templow!$I117^6)*(M7/M$56)^$BW$1</f>
        <v>0.21268402445045329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 x14ac:dyDescent="0.3">
      <c r="A8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34">B8/B7-1</f>
        <v>1.2011608277962216E-2</v>
      </c>
      <c r="F8" s="11">
        <f t="shared" si="12"/>
        <v>1.4934227690272417E-2</v>
      </c>
      <c r="G8" s="11">
        <f t="shared" si="13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14"/>
        <v>10853.231541603849</v>
      </c>
      <c r="L8" s="1">
        <f t="shared" si="0"/>
        <v>729.97411757378313</v>
      </c>
      <c r="M8" s="1">
        <f t="shared" si="1"/>
        <v>252.72333136908375</v>
      </c>
      <c r="N8" s="11">
        <f t="shared" ref="N8:N56" si="35">K8/K7-1</f>
        <v>4.6140630528093363E-2</v>
      </c>
      <c r="O8" s="11">
        <f t="shared" si="15"/>
        <v>1.9331405760087295E-2</v>
      </c>
      <c r="P8" s="11">
        <f t="shared" si="16"/>
        <v>1.3612154993765335E-2</v>
      </c>
      <c r="Q8" s="1">
        <v>1971.492958</v>
      </c>
      <c r="R8" s="1"/>
      <c r="S8" s="1"/>
      <c r="T8" s="1">
        <f t="shared" si="17"/>
        <v>234.56978602809116</v>
      </c>
      <c r="U8" s="1"/>
      <c r="V8" s="1"/>
      <c r="W8" s="11">
        <f t="shared" ref="W8:W56" si="36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8"/>
        <v>2.8012025142140393</v>
      </c>
      <c r="AD8" s="12"/>
      <c r="AE8" s="12"/>
      <c r="AF8" s="11">
        <f t="shared" ref="AF8:AF54" si="37">AC8/AC7-1</f>
        <v>-8.1868518598653406E-3</v>
      </c>
      <c r="AG8" s="11"/>
      <c r="AH8" s="11"/>
      <c r="AI8" s="1">
        <f t="shared" ref="AI8:AI56" si="38">(1-$AI$5)*AI7+AU7</f>
        <v>15161.168894687262</v>
      </c>
      <c r="AJ8" s="1">
        <f t="shared" ref="AJ8:AJ56" si="39">(1-$AI$5)*AJ7+AV7</f>
        <v>1670.4937536078194</v>
      </c>
      <c r="AK8" s="1">
        <f t="shared" ref="AK8:AK56" si="40">(1-$AI$5)*AK7+AW7</f>
        <v>526.15827388927767</v>
      </c>
      <c r="AL8" s="14">
        <f t="shared" si="19"/>
        <v>5.7278382409537016</v>
      </c>
      <c r="AM8" s="14">
        <f t="shared" si="20"/>
        <v>0.68672762452883207</v>
      </c>
      <c r="AN8" s="14">
        <f t="shared" si="21"/>
        <v>0.296578235488827</v>
      </c>
      <c r="AO8" s="11">
        <f t="shared" ref="AO8:AO56" si="41">AL8/AL7-1</f>
        <v>2.0621120954280148E-2</v>
      </c>
      <c r="AP8" s="11">
        <f t="shared" si="22"/>
        <v>2.5977173653231045E-2</v>
      </c>
      <c r="AQ8" s="11">
        <f t="shared" si="23"/>
        <v>2.3564574154817608E-2</v>
      </c>
      <c r="AR8" s="1">
        <f t="shared" ref="AR8:AR56" si="42">AL8*AI8^$AR$5*B8^(1-$AR$5)</f>
        <v>8040.9720755346516</v>
      </c>
      <c r="AS8" s="1">
        <f t="shared" ref="AS8:AS56" si="43">AM8*AJ8^$AR$5*C8^(1-$AR$5)</f>
        <v>890.76486958931548</v>
      </c>
      <c r="AT8" s="1">
        <f t="shared" ref="AT8:AT56" si="44">AN8*AK8^$AR$5*D8^(1-$AR$5)</f>
        <v>285.29465243098974</v>
      </c>
      <c r="AU8" s="1">
        <f t="shared" ref="AU8:AU56" si="45">$AU$5*AR8</f>
        <v>1608.1944151069304</v>
      </c>
      <c r="AV8" s="1">
        <f t="shared" ref="AV8:AV56" si="46">$AU$5*AS8</f>
        <v>178.15297391786311</v>
      </c>
      <c r="AW8" s="1">
        <f t="shared" ref="AW8:AW56" si="47">$AU$5*AT8</f>
        <v>57.058930486197951</v>
      </c>
      <c r="AX8" s="1">
        <f t="shared" si="24"/>
        <v>8306.8133222963606</v>
      </c>
      <c r="AY8" s="1">
        <f t="shared" si="4"/>
        <v>585.24953603652284</v>
      </c>
      <c r="AZ8" s="1">
        <f t="shared" si="5"/>
        <v>204.04209614316704</v>
      </c>
      <c r="BA8" s="1">
        <f t="shared" si="25"/>
        <v>6988.8092070671009</v>
      </c>
      <c r="BB8" s="1">
        <f t="shared" si="26"/>
        <v>7758.7251631226291</v>
      </c>
      <c r="BC8" s="1">
        <f t="shared" si="27"/>
        <v>5948.9295176931428</v>
      </c>
      <c r="BD8" s="1">
        <f t="shared" si="28"/>
        <v>0</v>
      </c>
      <c r="BE8" s="2">
        <v>0</v>
      </c>
      <c r="BF8" s="2">
        <v>0</v>
      </c>
      <c r="BG8" s="2">
        <v>0</v>
      </c>
      <c r="BH8" s="2">
        <f t="shared" si="6"/>
        <v>0</v>
      </c>
      <c r="BI8" s="2">
        <f t="shared" si="29"/>
        <v>0</v>
      </c>
      <c r="BJ8" s="2">
        <f t="shared" si="7"/>
        <v>0</v>
      </c>
      <c r="BK8" s="2">
        <f t="shared" si="8"/>
        <v>0</v>
      </c>
      <c r="BL8" s="2">
        <f t="shared" si="9"/>
        <v>0</v>
      </c>
      <c r="BM8" s="2">
        <f t="shared" si="10"/>
        <v>0</v>
      </c>
      <c r="BN8" s="2">
        <f t="shared" si="11"/>
        <v>0</v>
      </c>
      <c r="BO8" s="2">
        <f t="shared" si="30"/>
        <v>0</v>
      </c>
      <c r="BP8" s="2">
        <f t="shared" si="31"/>
        <v>0</v>
      </c>
      <c r="BQ8" s="2">
        <f t="shared" si="32"/>
        <v>0</v>
      </c>
      <c r="BR8" s="11">
        <f t="shared" si="33"/>
        <v>6.7651233799188554E-2</v>
      </c>
      <c r="BS8" s="17">
        <v>0</v>
      </c>
      <c r="BT8" s="17">
        <v>0</v>
      </c>
      <c r="BU8" s="12">
        <f>(BU$3*templow!$I118+BU$4*templow!$I118^2+BU$5*templow!$I118^6)*(K8/K$56)^$BW$1</f>
        <v>0.63344043631898395</v>
      </c>
      <c r="BV8" s="12">
        <f>(BV$3*templow!$I118+BV$4*templow!$I118^2+BV$5*templow!$I118^6)*(L8/L$56)^$BW$1</f>
        <v>0.41647780650715988</v>
      </c>
      <c r="BW8" s="12">
        <f>(BW$3*templow!$I118+BW$4*templow!$I118^2+BW$5*templow!$I118^6)*(M8/M$56)^$BW$1</f>
        <v>0.21749657611221299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 x14ac:dyDescent="0.3">
      <c r="A9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34"/>
        <v>1.1472857576961815E-2</v>
      </c>
      <c r="F9" s="11">
        <f t="shared" si="12"/>
        <v>2.4002005327018905E-2</v>
      </c>
      <c r="G9" s="11">
        <f t="shared" si="13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14"/>
        <v>11284.699176235443</v>
      </c>
      <c r="L9" s="1">
        <f t="shared" si="0"/>
        <v>726.36697701802041</v>
      </c>
      <c r="M9" s="1">
        <f t="shared" si="1"/>
        <v>262.88992584406049</v>
      </c>
      <c r="N9" s="11">
        <f t="shared" si="35"/>
        <v>3.9754761794000393E-2</v>
      </c>
      <c r="O9" s="11">
        <f t="shared" si="15"/>
        <v>-4.9414636340145979E-3</v>
      </c>
      <c r="P9" s="11">
        <f t="shared" si="16"/>
        <v>4.0228159465534929E-2</v>
      </c>
      <c r="Q9" s="1">
        <v>2097.4392969999994</v>
      </c>
      <c r="R9" s="1"/>
      <c r="S9" s="1"/>
      <c r="T9" s="1">
        <f t="shared" si="17"/>
        <v>237.29090404547492</v>
      </c>
      <c r="U9" s="1"/>
      <c r="V9" s="1"/>
      <c r="W9" s="11">
        <f t="shared" si="36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8"/>
        <v>2.7826587622513963</v>
      </c>
      <c r="AD9" s="12"/>
      <c r="AE9" s="12"/>
      <c r="AF9" s="11">
        <f t="shared" si="37"/>
        <v>-6.6199255029035786E-3</v>
      </c>
      <c r="AG9" s="11"/>
      <c r="AH9" s="11"/>
      <c r="AI9" s="1">
        <f t="shared" si="38"/>
        <v>15253.246420325468</v>
      </c>
      <c r="AJ9" s="1">
        <f t="shared" si="39"/>
        <v>1681.5973521649007</v>
      </c>
      <c r="AK9" s="1">
        <f t="shared" si="40"/>
        <v>530.60137698654785</v>
      </c>
      <c r="AL9" s="14">
        <f t="shared" si="19"/>
        <v>5.8459526861269593</v>
      </c>
      <c r="AM9" s="14">
        <f t="shared" si="20"/>
        <v>0.70456686728368834</v>
      </c>
      <c r="AN9" s="14">
        <f t="shared" si="21"/>
        <v>0.3035669753117084</v>
      </c>
      <c r="AO9" s="11">
        <f t="shared" si="41"/>
        <v>2.0621120954280148E-2</v>
      </c>
      <c r="AP9" s="11">
        <f t="shared" si="22"/>
        <v>2.5977173653231045E-2</v>
      </c>
      <c r="AQ9" s="11">
        <f t="shared" si="23"/>
        <v>2.3564574154817608E-2</v>
      </c>
      <c r="AR9" s="1">
        <f t="shared" si="42"/>
        <v>8292.059544327125</v>
      </c>
      <c r="AS9" s="1">
        <f t="shared" si="43"/>
        <v>932.64605335154022</v>
      </c>
      <c r="AT9" s="1">
        <f t="shared" si="44"/>
        <v>298.20656550399173</v>
      </c>
      <c r="AU9" s="1">
        <f t="shared" si="45"/>
        <v>1658.4119088654252</v>
      </c>
      <c r="AV9" s="1">
        <f t="shared" si="46"/>
        <v>186.52921067030806</v>
      </c>
      <c r="AW9" s="1">
        <f t="shared" si="47"/>
        <v>59.641313100798349</v>
      </c>
      <c r="AX9" s="1">
        <f t="shared" si="24"/>
        <v>8469.0378868422667</v>
      </c>
      <c r="AY9" s="1">
        <f t="shared" si="4"/>
        <v>598.40339243214942</v>
      </c>
      <c r="AZ9" s="1">
        <f t="shared" si="5"/>
        <v>208.19530628042756</v>
      </c>
      <c r="BA9" s="1">
        <f t="shared" si="25"/>
        <v>7084.1401665527183</v>
      </c>
      <c r="BB9" s="1">
        <f t="shared" si="26"/>
        <v>7972.6634990587372</v>
      </c>
      <c r="BC9" s="1">
        <f t="shared" si="27"/>
        <v>6117.212933657921</v>
      </c>
      <c r="BD9" s="1">
        <f t="shared" si="28"/>
        <v>0</v>
      </c>
      <c r="BE9" s="2">
        <v>0</v>
      </c>
      <c r="BF9" s="2">
        <v>0</v>
      </c>
      <c r="BG9" s="2">
        <v>0</v>
      </c>
      <c r="BH9" s="2">
        <f t="shared" si="6"/>
        <v>0</v>
      </c>
      <c r="BI9" s="2">
        <f t="shared" si="29"/>
        <v>0</v>
      </c>
      <c r="BJ9" s="2">
        <f t="shared" si="7"/>
        <v>0</v>
      </c>
      <c r="BK9" s="2">
        <f t="shared" si="8"/>
        <v>0</v>
      </c>
      <c r="BL9" s="2">
        <f t="shared" si="9"/>
        <v>0</v>
      </c>
      <c r="BM9" s="2">
        <f t="shared" si="10"/>
        <v>0</v>
      </c>
      <c r="BN9" s="2">
        <f t="shared" si="11"/>
        <v>0</v>
      </c>
      <c r="BO9" s="2">
        <f t="shared" si="30"/>
        <v>0</v>
      </c>
      <c r="BP9" s="2">
        <f t="shared" si="31"/>
        <v>0</v>
      </c>
      <c r="BQ9" s="2">
        <f t="shared" si="32"/>
        <v>0</v>
      </c>
      <c r="BR9" s="11">
        <f t="shared" si="33"/>
        <v>5.7450470942512738E-2</v>
      </c>
      <c r="BS9" s="17">
        <v>0</v>
      </c>
      <c r="BT9" s="17">
        <v>0</v>
      </c>
      <c r="BU9" s="12">
        <f>(BU$3*templow!$I119+BU$4*templow!$I119^2+BU$5*templow!$I119^6)*(K9/K$56)^$BW$1</f>
        <v>0.6441531287679968</v>
      </c>
      <c r="BV9" s="12">
        <f>(BV$3*templow!$I119+BV$4*templow!$I119^2+BV$5*templow!$I119^6)*(L9/L$56)^$BW$1</f>
        <v>0.42810798409692408</v>
      </c>
      <c r="BW9" s="12">
        <f>(BW$3*templow!$I119+BW$4*templow!$I119^2+BW$5*templow!$I119^6)*(M9/M$56)^$BW$1</f>
        <v>0.22100786140202869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 x14ac:dyDescent="0.3">
      <c r="A10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34"/>
        <v>1.1221189204017934E-2</v>
      </c>
      <c r="F10" s="11">
        <f t="shared" si="12"/>
        <v>2.3075207768730399E-2</v>
      </c>
      <c r="G10" s="11">
        <f t="shared" si="13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14"/>
        <v>11870.775933907267</v>
      </c>
      <c r="L10" s="1">
        <f t="shared" si="0"/>
        <v>779.29728031109732</v>
      </c>
      <c r="M10" s="1">
        <f t="shared" si="1"/>
        <v>272.17348556962401</v>
      </c>
      <c r="N10" s="11">
        <f t="shared" si="35"/>
        <v>5.1935523359457392E-2</v>
      </c>
      <c r="O10" s="11">
        <f t="shared" si="15"/>
        <v>7.2869919706941344E-2</v>
      </c>
      <c r="P10" s="11">
        <f t="shared" si="16"/>
        <v>3.5313486037005015E-2</v>
      </c>
      <c r="Q10" s="1">
        <v>2194.1947959999998</v>
      </c>
      <c r="R10" s="1"/>
      <c r="S10" s="1"/>
      <c r="T10" s="1">
        <f t="shared" si="17"/>
        <v>233.36277932201324</v>
      </c>
      <c r="U10" s="1"/>
      <c r="V10" s="1"/>
      <c r="W10" s="11">
        <f t="shared" si="36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8"/>
        <v>2.7947889818749663</v>
      </c>
      <c r="AD10" s="12"/>
      <c r="AE10" s="12"/>
      <c r="AF10" s="11">
        <f t="shared" si="37"/>
        <v>4.359219243165624E-3</v>
      </c>
      <c r="AG10" s="11"/>
      <c r="AH10" s="11"/>
      <c r="AI10" s="1">
        <f t="shared" si="38"/>
        <v>15386.333687158345</v>
      </c>
      <c r="AJ10" s="1">
        <f t="shared" si="39"/>
        <v>1699.9668276187188</v>
      </c>
      <c r="AK10" s="1">
        <f t="shared" si="40"/>
        <v>537.18255238869142</v>
      </c>
      <c r="AL10" s="14">
        <f t="shared" si="19"/>
        <v>5.9665027835605819</v>
      </c>
      <c r="AM10" s="14">
        <f t="shared" si="20"/>
        <v>0.72286952314542974</v>
      </c>
      <c r="AN10" s="14">
        <f t="shared" si="21"/>
        <v>0.31072040181239485</v>
      </c>
      <c r="AO10" s="11">
        <f t="shared" si="41"/>
        <v>2.0621120954280148E-2</v>
      </c>
      <c r="AP10" s="11">
        <f t="shared" si="22"/>
        <v>2.5977173653231045E-2</v>
      </c>
      <c r="AQ10" s="11">
        <f t="shared" si="23"/>
        <v>2.3564574154817608E-2</v>
      </c>
      <c r="AR10" s="1">
        <f t="shared" si="42"/>
        <v>8553.7876507887431</v>
      </c>
      <c r="AS10" s="1">
        <f t="shared" si="43"/>
        <v>976.61702321789789</v>
      </c>
      <c r="AT10" s="1">
        <f t="shared" si="44"/>
        <v>312.01186130975947</v>
      </c>
      <c r="AU10" s="1">
        <f t="shared" si="45"/>
        <v>1710.7575301577488</v>
      </c>
      <c r="AV10" s="1">
        <f t="shared" si="46"/>
        <v>195.32340464357958</v>
      </c>
      <c r="AW10" s="1">
        <f t="shared" si="47"/>
        <v>62.402372261951896</v>
      </c>
      <c r="AX10" s="1">
        <f t="shared" si="24"/>
        <v>8639.4076572490994</v>
      </c>
      <c r="AY10" s="1">
        <f t="shared" si="4"/>
        <v>612.48283186490301</v>
      </c>
      <c r="AZ10" s="1">
        <f t="shared" si="5"/>
        <v>212.58856373957593</v>
      </c>
      <c r="BA10" s="1">
        <f t="shared" si="25"/>
        <v>7179.4084230486624</v>
      </c>
      <c r="BB10" s="1">
        <f t="shared" si="26"/>
        <v>8186.2998848025645</v>
      </c>
      <c r="BC10" s="1">
        <f t="shared" si="27"/>
        <v>6292.6563697956881</v>
      </c>
      <c r="BD10" s="1">
        <f t="shared" si="28"/>
        <v>0</v>
      </c>
      <c r="BE10" s="2">
        <v>0</v>
      </c>
      <c r="BF10" s="2">
        <v>0</v>
      </c>
      <c r="BG10" s="2">
        <v>0</v>
      </c>
      <c r="BH10" s="2">
        <f t="shared" si="6"/>
        <v>0</v>
      </c>
      <c r="BI10" s="2">
        <f t="shared" si="29"/>
        <v>0</v>
      </c>
      <c r="BJ10" s="2">
        <f t="shared" si="7"/>
        <v>0</v>
      </c>
      <c r="BK10" s="2">
        <f t="shared" si="8"/>
        <v>0</v>
      </c>
      <c r="BL10" s="2">
        <f t="shared" si="9"/>
        <v>0</v>
      </c>
      <c r="BM10" s="2">
        <f t="shared" si="10"/>
        <v>0</v>
      </c>
      <c r="BN10" s="2">
        <f t="shared" si="11"/>
        <v>0</v>
      </c>
      <c r="BO10" s="2">
        <f t="shared" si="30"/>
        <v>0</v>
      </c>
      <c r="BP10" s="2">
        <f t="shared" si="31"/>
        <v>0</v>
      </c>
      <c r="BQ10" s="2">
        <f t="shared" si="32"/>
        <v>0</v>
      </c>
      <c r="BR10" s="11">
        <f t="shared" si="33"/>
        <v>7.5046453543986508E-2</v>
      </c>
      <c r="BS10" s="17">
        <v>0</v>
      </c>
      <c r="BT10" s="17">
        <v>0</v>
      </c>
      <c r="BU10" s="12">
        <f>(BU$3*templow!$I120+BU$4*templow!$I120^2+BU$5*templow!$I120^6)*(K10/K$56)^$BW$1</f>
        <v>0.65326272946605113</v>
      </c>
      <c r="BV10" s="12">
        <f>(BV$3*templow!$I120+BV$4*templow!$I120^2+BV$5*templow!$I120^6)*(L10/L$56)^$BW$1</f>
        <v>0.43193321800463635</v>
      </c>
      <c r="BW10" s="12">
        <f>(BW$3*templow!$I120+BW$4*templow!$I120^2+BW$5*templow!$I120^6)*(M10/M$56)^$BW$1</f>
        <v>0.22487767851689147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 x14ac:dyDescent="0.3">
      <c r="A11">
        <v>1965</v>
      </c>
      <c r="B11" s="1">
        <v>800.66078402081905</v>
      </c>
      <c r="C11" s="1">
        <v>1305.235463</v>
      </c>
      <c r="D11" s="1">
        <v>1203.382967</v>
      </c>
      <c r="E11" s="11">
        <f t="shared" si="34"/>
        <v>1.0843849345893997E-2</v>
      </c>
      <c r="F11" s="11">
        <f t="shared" si="12"/>
        <v>2.3218792043280922E-2</v>
      </c>
      <c r="G11" s="11">
        <f t="shared" si="13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14"/>
        <v>12399.656778314171</v>
      </c>
      <c r="L11" s="1">
        <f t="shared" si="0"/>
        <v>830.23461070803955</v>
      </c>
      <c r="M11" s="1">
        <f t="shared" si="1"/>
        <v>291.52074910797808</v>
      </c>
      <c r="N11" s="11">
        <f t="shared" si="35"/>
        <v>4.4553182315254292E-2</v>
      </c>
      <c r="O11" s="11">
        <f t="shared" si="15"/>
        <v>6.5363156890022589E-2</v>
      </c>
      <c r="P11" s="11">
        <f t="shared" si="16"/>
        <v>7.1084306753329551E-2</v>
      </c>
      <c r="Q11" s="1">
        <v>2371.6535028912936</v>
      </c>
      <c r="R11" s="1"/>
      <c r="S11" s="1"/>
      <c r="T11" s="1">
        <f t="shared" si="17"/>
        <v>238.88727562627687</v>
      </c>
      <c r="U11" s="1"/>
      <c r="V11" s="1"/>
      <c r="W11" s="11">
        <f t="shared" si="36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8"/>
        <v>2.697524745164531</v>
      </c>
      <c r="AD11" s="12"/>
      <c r="AE11" s="12"/>
      <c r="AF11" s="11">
        <f t="shared" si="37"/>
        <v>-3.4801996623438303E-2</v>
      </c>
      <c r="AG11" s="11"/>
      <c r="AH11" s="11"/>
      <c r="AI11" s="1">
        <f t="shared" si="38"/>
        <v>15558.457848600259</v>
      </c>
      <c r="AJ11" s="1">
        <f t="shared" si="39"/>
        <v>1725.2935495004265</v>
      </c>
      <c r="AK11" s="1">
        <f t="shared" si="40"/>
        <v>545.86666941177418</v>
      </c>
      <c r="AL11" s="14">
        <f t="shared" si="19"/>
        <v>6.0895387591344337</v>
      </c>
      <c r="AM11" s="14">
        <f t="shared" si="20"/>
        <v>0.74164763027680691</v>
      </c>
      <c r="AN11" s="14">
        <f t="shared" si="21"/>
        <v>0.31804239576231774</v>
      </c>
      <c r="AO11" s="11">
        <f t="shared" si="41"/>
        <v>2.0621120954280148E-2</v>
      </c>
      <c r="AP11" s="11">
        <f t="shared" si="22"/>
        <v>2.5977173653231045E-2</v>
      </c>
      <c r="AQ11" s="11">
        <f t="shared" si="23"/>
        <v>2.3564574154817608E-2</v>
      </c>
      <c r="AR11" s="1">
        <f t="shared" si="42"/>
        <v>8825.4438169729783</v>
      </c>
      <c r="AS11" s="1">
        <f t="shared" si="43"/>
        <v>1023.5788535981193</v>
      </c>
      <c r="AT11" s="1">
        <f t="shared" si="44"/>
        <v>326.75739099029039</v>
      </c>
      <c r="AU11" s="1">
        <f t="shared" si="45"/>
        <v>1765.0887633945958</v>
      </c>
      <c r="AV11" s="1">
        <f t="shared" si="46"/>
        <v>204.71577071962386</v>
      </c>
      <c r="AW11" s="1">
        <f t="shared" si="47"/>
        <v>65.351478198058075</v>
      </c>
      <c r="AX11" s="1">
        <f t="shared" si="24"/>
        <v>8818.1601927874581</v>
      </c>
      <c r="AY11" s="1">
        <f t="shared" si="4"/>
        <v>627.3680926477366</v>
      </c>
      <c r="AZ11" s="1">
        <f t="shared" si="5"/>
        <v>217.2258707000897</v>
      </c>
      <c r="BA11" s="1">
        <f t="shared" si="25"/>
        <v>7273.6577635780595</v>
      </c>
      <c r="BB11" s="1">
        <f t="shared" si="26"/>
        <v>8407.7178793630119</v>
      </c>
      <c r="BC11" s="1">
        <f t="shared" si="27"/>
        <v>6475.328763842509</v>
      </c>
      <c r="BD11" s="1">
        <f t="shared" si="28"/>
        <v>0</v>
      </c>
      <c r="BE11" s="2">
        <v>0</v>
      </c>
      <c r="BF11" s="2">
        <v>0</v>
      </c>
      <c r="BG11" s="2">
        <v>0</v>
      </c>
      <c r="BH11" s="2">
        <f t="shared" si="6"/>
        <v>0</v>
      </c>
      <c r="BI11" s="2">
        <f t="shared" si="29"/>
        <v>0</v>
      </c>
      <c r="BJ11" s="2">
        <f t="shared" si="7"/>
        <v>0</v>
      </c>
      <c r="BK11" s="2">
        <f t="shared" si="8"/>
        <v>0</v>
      </c>
      <c r="BL11" s="2">
        <f t="shared" si="9"/>
        <v>0</v>
      </c>
      <c r="BM11" s="2">
        <f t="shared" si="10"/>
        <v>0</v>
      </c>
      <c r="BN11" s="2">
        <f t="shared" si="11"/>
        <v>0</v>
      </c>
      <c r="BO11" s="2">
        <f t="shared" si="30"/>
        <v>0</v>
      </c>
      <c r="BP11" s="2">
        <f t="shared" si="31"/>
        <v>0</v>
      </c>
      <c r="BQ11" s="2">
        <f t="shared" si="32"/>
        <v>0</v>
      </c>
      <c r="BR11" s="11">
        <f t="shared" si="33"/>
        <v>6.8693189053533804E-2</v>
      </c>
      <c r="BS11" s="17">
        <v>0</v>
      </c>
      <c r="BT11" s="17">
        <v>0</v>
      </c>
      <c r="BU11" s="12">
        <f>(BU$3*templow!$I121+BU$4*templow!$I121^2+BU$5*templow!$I121^6)*(K11/K$56)^$BW$1</f>
        <v>0.66381857569044156</v>
      </c>
      <c r="BV11" s="12">
        <f>(BV$3*templow!$I121+BV$4*templow!$I121^2+BV$5*templow!$I121^6)*(L11/L$56)^$BW$1</f>
        <v>0.43665302738106593</v>
      </c>
      <c r="BW11" s="12">
        <f>(BW$3*templow!$I121+BW$4*templow!$I121^2+BW$5*templow!$I121^6)*(M11/M$56)^$BW$1</f>
        <v>0.22692551540435396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 x14ac:dyDescent="0.3">
      <c r="A1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34"/>
        <v>9.8726777694839729E-3</v>
      </c>
      <c r="F12" s="11">
        <f t="shared" si="12"/>
        <v>2.472733384280823E-2</v>
      </c>
      <c r="G12" s="11">
        <f t="shared" si="13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14"/>
        <v>12996.075816765251</v>
      </c>
      <c r="L12" s="1">
        <f t="shared" si="0"/>
        <v>854.85668859617681</v>
      </c>
      <c r="M12" s="1">
        <f t="shared" si="1"/>
        <v>291.12409350119117</v>
      </c>
      <c r="N12" s="11">
        <f t="shared" si="35"/>
        <v>4.8099640910558072E-2</v>
      </c>
      <c r="O12" s="11">
        <f t="shared" si="15"/>
        <v>2.9656771195239795E-2</v>
      </c>
      <c r="P12" s="11">
        <f t="shared" si="16"/>
        <v>-1.3606427947260302E-3</v>
      </c>
      <c r="Q12" s="1">
        <v>2485.4318011903943</v>
      </c>
      <c r="R12" s="1"/>
      <c r="S12" s="1"/>
      <c r="T12" s="1">
        <f t="shared" si="17"/>
        <v>236.5235749850483</v>
      </c>
      <c r="U12" s="1"/>
      <c r="V12" s="1"/>
      <c r="W12" s="11">
        <f t="shared" si="36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8"/>
        <v>2.6878367624889457</v>
      </c>
      <c r="AD12" s="12"/>
      <c r="AE12" s="12"/>
      <c r="AF12" s="11">
        <f t="shared" si="37"/>
        <v>-3.5914342187042259E-3</v>
      </c>
      <c r="AG12" s="11"/>
      <c r="AH12" s="11"/>
      <c r="AI12" s="1">
        <f t="shared" si="38"/>
        <v>15767.700827134828</v>
      </c>
      <c r="AJ12" s="1">
        <f t="shared" si="39"/>
        <v>1757.4799652700076</v>
      </c>
      <c r="AK12" s="1">
        <f t="shared" si="40"/>
        <v>556.63148066865483</v>
      </c>
      <c r="AL12" s="14">
        <f t="shared" si="19"/>
        <v>6.2151118744423215</v>
      </c>
      <c r="AM12" s="14">
        <f t="shared" si="20"/>
        <v>0.76091353955801477</v>
      </c>
      <c r="AN12" s="14">
        <f t="shared" si="21"/>
        <v>0.32553692938163475</v>
      </c>
      <c r="AO12" s="11">
        <f t="shared" si="41"/>
        <v>2.0621120954280148E-2</v>
      </c>
      <c r="AP12" s="11">
        <f t="shared" si="22"/>
        <v>2.5977173653231045E-2</v>
      </c>
      <c r="AQ12" s="11">
        <f t="shared" si="23"/>
        <v>2.3564574154817608E-2</v>
      </c>
      <c r="AR12" s="1">
        <f t="shared" si="42"/>
        <v>9102.7951347293456</v>
      </c>
      <c r="AS12" s="1">
        <f t="shared" si="43"/>
        <v>1074.8581088250889</v>
      </c>
      <c r="AT12" s="1">
        <f t="shared" si="44"/>
        <v>342.49754863160757</v>
      </c>
      <c r="AU12" s="1">
        <f t="shared" si="45"/>
        <v>1820.5590269458692</v>
      </c>
      <c r="AV12" s="1">
        <f t="shared" si="46"/>
        <v>214.9716217650178</v>
      </c>
      <c r="AW12" s="1">
        <f t="shared" si="47"/>
        <v>68.49950972632152</v>
      </c>
      <c r="AX12" s="1">
        <f t="shared" si="24"/>
        <v>9006.3656668569765</v>
      </c>
      <c r="AY12" s="1">
        <f t="shared" si="4"/>
        <v>642.90075877824529</v>
      </c>
      <c r="AZ12" s="1">
        <f t="shared" si="5"/>
        <v>222.10988621313717</v>
      </c>
      <c r="BA12" s="1">
        <f t="shared" si="25"/>
        <v>7362.5438274669214</v>
      </c>
      <c r="BB12" s="1">
        <f t="shared" si="26"/>
        <v>8648.3297303691324</v>
      </c>
      <c r="BC12" s="1">
        <f t="shared" si="27"/>
        <v>6665.4331489365359</v>
      </c>
      <c r="BD12" s="1">
        <f t="shared" si="28"/>
        <v>0</v>
      </c>
      <c r="BE12" s="2">
        <v>0</v>
      </c>
      <c r="BF12" s="2">
        <v>0</v>
      </c>
      <c r="BG12" s="2">
        <v>0</v>
      </c>
      <c r="BH12" s="2">
        <f t="shared" si="6"/>
        <v>0</v>
      </c>
      <c r="BI12" s="2">
        <f t="shared" si="29"/>
        <v>0</v>
      </c>
      <c r="BJ12" s="2">
        <f t="shared" si="7"/>
        <v>0</v>
      </c>
      <c r="BK12" s="2">
        <f t="shared" si="8"/>
        <v>0</v>
      </c>
      <c r="BL12" s="2">
        <f t="shared" si="9"/>
        <v>0</v>
      </c>
      <c r="BM12" s="2">
        <f t="shared" si="10"/>
        <v>0</v>
      </c>
      <c r="BN12" s="2">
        <f t="shared" si="11"/>
        <v>0</v>
      </c>
      <c r="BO12" s="2">
        <f t="shared" si="30"/>
        <v>0</v>
      </c>
      <c r="BP12" s="2">
        <f t="shared" si="31"/>
        <v>0</v>
      </c>
      <c r="BQ12" s="2">
        <f t="shared" si="32"/>
        <v>0</v>
      </c>
      <c r="BR12" s="11">
        <f t="shared" si="33"/>
        <v>6.5035237962948605E-2</v>
      </c>
      <c r="BS12" s="17">
        <v>0</v>
      </c>
      <c r="BT12" s="17">
        <v>0</v>
      </c>
      <c r="BU12" s="12">
        <f>(BU$3*templow!$I122+BU$4*templow!$I122^2+BU$5*templow!$I122^6)*(K12/K$56)^$BW$1</f>
        <v>0.67412883857409334</v>
      </c>
      <c r="BV12" s="12">
        <f>(BV$3*templow!$I122+BV$4*templow!$I122^2+BV$5*templow!$I122^6)*(L12/L$56)^$BW$1</f>
        <v>0.44530087897054921</v>
      </c>
      <c r="BW12" s="12">
        <f>(BW$3*templow!$I122+BW$4*templow!$I122^2+BW$5*templow!$I122^6)*(M12/M$56)^$BW$1</f>
        <v>0.23308352939097918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 x14ac:dyDescent="0.3">
      <c r="A13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34"/>
        <v>9.0378292223478596E-3</v>
      </c>
      <c r="F13" s="11">
        <f t="shared" si="12"/>
        <v>2.3427753268803642E-2</v>
      </c>
      <c r="G13" s="11">
        <f t="shared" si="13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14"/>
        <v>13450.202697696455</v>
      </c>
      <c r="L13" s="1">
        <f t="shared" si="0"/>
        <v>867.65435758493743</v>
      </c>
      <c r="M13" s="1">
        <f t="shared" si="1"/>
        <v>297.73298924832733</v>
      </c>
      <c r="N13" s="11">
        <f t="shared" si="35"/>
        <v>3.4943385013603168E-2</v>
      </c>
      <c r="O13" s="11">
        <f t="shared" si="15"/>
        <v>1.4970543202716957E-2</v>
      </c>
      <c r="P13" s="11">
        <f t="shared" si="16"/>
        <v>2.2701301248050587E-2</v>
      </c>
      <c r="Q13" s="1">
        <v>2609.7598050683955</v>
      </c>
      <c r="R13" s="1"/>
      <c r="S13" s="1"/>
      <c r="T13" s="1">
        <f t="shared" si="17"/>
        <v>237.82038632290613</v>
      </c>
      <c r="U13" s="1"/>
      <c r="V13" s="1"/>
      <c r="W13" s="11">
        <f t="shared" si="36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8"/>
        <v>2.6711978739811997</v>
      </c>
      <c r="AD13" s="12"/>
      <c r="AE13" s="12"/>
      <c r="AF13" s="11">
        <f t="shared" si="37"/>
        <v>-6.1904386233404551E-3</v>
      </c>
      <c r="AG13" s="11"/>
      <c r="AH13" s="11"/>
      <c r="AI13" s="1">
        <f t="shared" si="38"/>
        <v>16011.489771367214</v>
      </c>
      <c r="AJ13" s="1">
        <f t="shared" si="39"/>
        <v>1796.7035905080247</v>
      </c>
      <c r="AK13" s="1">
        <f t="shared" si="40"/>
        <v>569.46784232811092</v>
      </c>
      <c r="AL13" s="14">
        <f t="shared" si="19"/>
        <v>6.3432744481495797</v>
      </c>
      <c r="AM13" s="14">
        <f t="shared" si="20"/>
        <v>0.78067992271020803</v>
      </c>
      <c r="AN13" s="14">
        <f t="shared" si="21"/>
        <v>0.33320806849417989</v>
      </c>
      <c r="AO13" s="11">
        <f t="shared" si="41"/>
        <v>2.0621120954280148E-2</v>
      </c>
      <c r="AP13" s="11">
        <f t="shared" si="22"/>
        <v>2.5977173653231045E-2</v>
      </c>
      <c r="AQ13" s="11">
        <f t="shared" si="23"/>
        <v>2.3564574154817608E-2</v>
      </c>
      <c r="AR13" s="1">
        <f t="shared" si="42"/>
        <v>9386.3761279839782</v>
      </c>
      <c r="AS13" s="1">
        <f t="shared" si="43"/>
        <v>1128.3706942022791</v>
      </c>
      <c r="AT13" s="1">
        <f t="shared" si="44"/>
        <v>359.2685772943359</v>
      </c>
      <c r="AU13" s="1">
        <f t="shared" si="45"/>
        <v>1877.2752255967957</v>
      </c>
      <c r="AV13" s="1">
        <f t="shared" si="46"/>
        <v>225.67413884045584</v>
      </c>
      <c r="AW13" s="1">
        <f t="shared" si="47"/>
        <v>71.853715458867185</v>
      </c>
      <c r="AX13" s="1">
        <f t="shared" si="24"/>
        <v>9203.760559634231</v>
      </c>
      <c r="AY13" s="1">
        <f t="shared" si="4"/>
        <v>659.45840740084213</v>
      </c>
      <c r="AZ13" s="1">
        <f t="shared" si="5"/>
        <v>227.24632364823489</v>
      </c>
      <c r="BA13" s="1">
        <f t="shared" si="25"/>
        <v>7446.7738057733495</v>
      </c>
      <c r="BB13" s="1">
        <f t="shared" si="26"/>
        <v>8885.7483924056814</v>
      </c>
      <c r="BC13" s="1">
        <f t="shared" si="27"/>
        <v>6862.698357477846</v>
      </c>
      <c r="BD13" s="1">
        <f t="shared" si="28"/>
        <v>0</v>
      </c>
      <c r="BE13" s="2">
        <v>0</v>
      </c>
      <c r="BF13" s="2">
        <v>0</v>
      </c>
      <c r="BG13" s="2">
        <v>0</v>
      </c>
      <c r="BH13" s="2">
        <f t="shared" si="6"/>
        <v>0</v>
      </c>
      <c r="BI13" s="2">
        <f t="shared" si="29"/>
        <v>0</v>
      </c>
      <c r="BJ13" s="2">
        <f t="shared" si="7"/>
        <v>0</v>
      </c>
      <c r="BK13" s="2">
        <f t="shared" si="8"/>
        <v>0</v>
      </c>
      <c r="BL13" s="2">
        <f t="shared" si="9"/>
        <v>0</v>
      </c>
      <c r="BM13" s="2">
        <f t="shared" si="10"/>
        <v>0</v>
      </c>
      <c r="BN13" s="2">
        <f t="shared" si="11"/>
        <v>0</v>
      </c>
      <c r="BO13" s="2">
        <f t="shared" si="30"/>
        <v>0</v>
      </c>
      <c r="BP13" s="2">
        <f t="shared" si="31"/>
        <v>0</v>
      </c>
      <c r="BQ13" s="2">
        <f t="shared" si="32"/>
        <v>0</v>
      </c>
      <c r="BR13" s="11">
        <f t="shared" si="33"/>
        <v>5.2772381868527701E-2</v>
      </c>
      <c r="BS13" s="17">
        <v>0</v>
      </c>
      <c r="BT13" s="17">
        <v>0</v>
      </c>
      <c r="BU13" s="12">
        <f>(BU$3*templow!$I123+BU$4*templow!$I123^2+BU$5*templow!$I123^6)*(K13/K$56)^$BW$1</f>
        <v>0.68693477042250828</v>
      </c>
      <c r="BV13" s="12">
        <f>(BV$3*templow!$I123+BV$4*templow!$I123^2+BV$5*templow!$I123^6)*(L13/L$56)^$BW$1</f>
        <v>0.45586224815586807</v>
      </c>
      <c r="BW13" s="12">
        <f>(BW$3*templow!$I123+BW$4*templow!$I123^2+BW$5*templow!$I123^6)*(M13/M$56)^$BW$1</f>
        <v>0.23803953689618412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 x14ac:dyDescent="0.3">
      <c r="A14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34"/>
        <v>8.2734628686111922E-3</v>
      </c>
      <c r="F14" s="11">
        <f t="shared" si="12"/>
        <v>2.3486244164987902E-2</v>
      </c>
      <c r="G14" s="11">
        <f t="shared" si="13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14"/>
        <v>14147.198057643967</v>
      </c>
      <c r="L14" s="1">
        <f t="shared" si="0"/>
        <v>928.89338556550786</v>
      </c>
      <c r="M14" s="1">
        <f t="shared" si="1"/>
        <v>306.35141038049125</v>
      </c>
      <c r="N14" s="11">
        <f t="shared" si="35"/>
        <v>5.1820435395139697E-2</v>
      </c>
      <c r="O14" s="11">
        <f t="shared" si="15"/>
        <v>7.0579980893573202E-2</v>
      </c>
      <c r="P14" s="11">
        <f t="shared" si="16"/>
        <v>2.8946812894071527E-2</v>
      </c>
      <c r="Q14" s="1">
        <v>2771.6413588603582</v>
      </c>
      <c r="R14" s="1"/>
      <c r="S14" s="1"/>
      <c r="T14" s="1">
        <f t="shared" si="17"/>
        <v>238.15825215926691</v>
      </c>
      <c r="U14" s="1"/>
      <c r="V14" s="1"/>
      <c r="W14" s="11">
        <f t="shared" si="36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8"/>
        <v>2.6506134106401222</v>
      </c>
      <c r="AD14" s="12"/>
      <c r="AE14" s="12"/>
      <c r="AF14" s="11">
        <f t="shared" si="37"/>
        <v>-7.7060795613759225E-3</v>
      </c>
      <c r="AG14" s="11"/>
      <c r="AH14" s="11"/>
      <c r="AI14" s="1">
        <f t="shared" si="38"/>
        <v>16287.616019827288</v>
      </c>
      <c r="AJ14" s="1">
        <f t="shared" si="39"/>
        <v>1842.7073702976782</v>
      </c>
      <c r="AK14" s="1">
        <f t="shared" si="40"/>
        <v>584.37477355416706</v>
      </c>
      <c r="AL14" s="14">
        <f t="shared" si="19"/>
        <v>6.4740798777910671</v>
      </c>
      <c r="AM14" s="14">
        <f t="shared" si="20"/>
        <v>0.80095978063004214</v>
      </c>
      <c r="AN14" s="14">
        <f t="shared" si="21"/>
        <v>0.34105997473319455</v>
      </c>
      <c r="AO14" s="11">
        <f t="shared" si="41"/>
        <v>2.0621120954280148E-2</v>
      </c>
      <c r="AP14" s="11">
        <f t="shared" si="22"/>
        <v>2.5977173653231045E-2</v>
      </c>
      <c r="AQ14" s="11">
        <f t="shared" si="23"/>
        <v>2.3564574154817608E-2</v>
      </c>
      <c r="AR14" s="1">
        <f t="shared" si="42"/>
        <v>9676.3224057587577</v>
      </c>
      <c r="AS14" s="1">
        <f t="shared" si="43"/>
        <v>1185.3622500003498</v>
      </c>
      <c r="AT14" s="1">
        <f t="shared" si="44"/>
        <v>377.08070893414532</v>
      </c>
      <c r="AU14" s="1">
        <f t="shared" si="45"/>
        <v>1935.2644811517516</v>
      </c>
      <c r="AV14" s="1">
        <f t="shared" si="46"/>
        <v>237.07245000006998</v>
      </c>
      <c r="AW14" s="1">
        <f t="shared" si="47"/>
        <v>75.416141786829073</v>
      </c>
      <c r="AX14" s="1">
        <f t="shared" si="24"/>
        <v>9410.2107911620969</v>
      </c>
      <c r="AY14" s="1">
        <f t="shared" si="4"/>
        <v>676.869107751211</v>
      </c>
      <c r="AZ14" s="1">
        <f t="shared" si="5"/>
        <v>232.64446139990392</v>
      </c>
      <c r="BA14" s="1">
        <f t="shared" si="25"/>
        <v>7526.6328254188866</v>
      </c>
      <c r="BB14" s="1">
        <f t="shared" si="26"/>
        <v>9130.9497737573547</v>
      </c>
      <c r="BC14" s="1">
        <f t="shared" si="27"/>
        <v>7066.2524228381508</v>
      </c>
      <c r="BD14" s="1">
        <f t="shared" si="28"/>
        <v>0</v>
      </c>
      <c r="BE14" s="2">
        <v>0</v>
      </c>
      <c r="BF14" s="2">
        <v>0</v>
      </c>
      <c r="BG14" s="2">
        <v>0</v>
      </c>
      <c r="BH14" s="2">
        <f t="shared" si="6"/>
        <v>0</v>
      </c>
      <c r="BI14" s="2">
        <f t="shared" si="29"/>
        <v>0</v>
      </c>
      <c r="BJ14" s="2">
        <f t="shared" si="7"/>
        <v>0</v>
      </c>
      <c r="BK14" s="2">
        <f t="shared" si="8"/>
        <v>0</v>
      </c>
      <c r="BL14" s="2">
        <f t="shared" si="9"/>
        <v>0</v>
      </c>
      <c r="BM14" s="2">
        <f t="shared" si="10"/>
        <v>0</v>
      </c>
      <c r="BN14" s="2">
        <f t="shared" si="11"/>
        <v>0</v>
      </c>
      <c r="BO14" s="2">
        <f t="shared" si="30"/>
        <v>0</v>
      </c>
      <c r="BP14" s="2">
        <f t="shared" si="31"/>
        <v>0</v>
      </c>
      <c r="BQ14" s="2">
        <f t="shared" si="32"/>
        <v>0</v>
      </c>
      <c r="BR14" s="11">
        <f t="shared" si="33"/>
        <v>7.2294549261994828E-2</v>
      </c>
      <c r="BS14" s="17">
        <v>0</v>
      </c>
      <c r="BT14" s="17">
        <v>0</v>
      </c>
      <c r="BU14" s="12">
        <f>(BU$3*templow!$I124+BU$4*templow!$I124^2+BU$5*templow!$I124^6)*(K14/K$56)^$BW$1</f>
        <v>0.69730700639419785</v>
      </c>
      <c r="BV14" s="12">
        <f>(BV$3*templow!$I124+BV$4*templow!$I124^2+BV$5*templow!$I124^6)*(L14/L$56)^$BW$1</f>
        <v>0.46058526672736738</v>
      </c>
      <c r="BW14" s="12">
        <f>(BW$3*templow!$I124+BW$4*templow!$I124^2+BW$5*templow!$I124^6)*(M14/M$56)^$BW$1</f>
        <v>0.24277513990771943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 x14ac:dyDescent="0.3">
      <c r="A15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34"/>
        <v>1.0355828525681954E-2</v>
      </c>
      <c r="F15" s="11">
        <f t="shared" si="12"/>
        <v>2.4178628693027893E-2</v>
      </c>
      <c r="G15" s="11">
        <f t="shared" si="13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14"/>
        <v>14860.457675322026</v>
      </c>
      <c r="L15" s="1">
        <f t="shared" si="0"/>
        <v>960.92249773698404</v>
      </c>
      <c r="M15" s="1">
        <f t="shared" si="1"/>
        <v>318.45456157543998</v>
      </c>
      <c r="N15" s="11">
        <f t="shared" si="35"/>
        <v>5.041702355277855E-2</v>
      </c>
      <c r="O15" s="11">
        <f t="shared" si="15"/>
        <v>3.4480934700570565E-2</v>
      </c>
      <c r="P15" s="11">
        <f t="shared" si="16"/>
        <v>3.9507411374135604E-2</v>
      </c>
      <c r="Q15" s="1">
        <v>2952.370692419564</v>
      </c>
      <c r="R15" s="1"/>
      <c r="S15" s="1"/>
      <c r="T15" s="1">
        <f t="shared" si="17"/>
        <v>239.03603915056789</v>
      </c>
      <c r="U15" s="1"/>
      <c r="V15" s="1"/>
      <c r="W15" s="11">
        <f t="shared" si="36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8"/>
        <v>2.6411173167387387</v>
      </c>
      <c r="AD15" s="12"/>
      <c r="AE15" s="12"/>
      <c r="AF15" s="11">
        <f t="shared" si="37"/>
        <v>-3.5826023754592651E-3</v>
      </c>
      <c r="AG15" s="11"/>
      <c r="AH15" s="11"/>
      <c r="AI15" s="1">
        <f t="shared" si="38"/>
        <v>16594.118898996312</v>
      </c>
      <c r="AJ15" s="1">
        <f t="shared" si="39"/>
        <v>1895.5090832679803</v>
      </c>
      <c r="AK15" s="1">
        <f t="shared" si="40"/>
        <v>601.35343798557938</v>
      </c>
      <c r="AL15" s="14">
        <f t="shared" si="19"/>
        <v>6.6075826620186682</v>
      </c>
      <c r="AM15" s="14">
        <f t="shared" si="20"/>
        <v>0.82176645194072262</v>
      </c>
      <c r="AN15" s="14">
        <f t="shared" si="21"/>
        <v>0.34909690779903513</v>
      </c>
      <c r="AO15" s="11">
        <f t="shared" si="41"/>
        <v>2.0621120954280148E-2</v>
      </c>
      <c r="AP15" s="11">
        <f t="shared" si="22"/>
        <v>2.5977173653231045E-2</v>
      </c>
      <c r="AQ15" s="11">
        <f t="shared" si="23"/>
        <v>2.3564574154817608E-2</v>
      </c>
      <c r="AR15" s="1">
        <f t="shared" si="42"/>
        <v>9994.7905533313224</v>
      </c>
      <c r="AS15" s="1">
        <f t="shared" si="43"/>
        <v>1246.6463148570547</v>
      </c>
      <c r="AT15" s="1">
        <f t="shared" si="44"/>
        <v>395.93208496619508</v>
      </c>
      <c r="AU15" s="1">
        <f t="shared" si="45"/>
        <v>1998.9581106662645</v>
      </c>
      <c r="AV15" s="1">
        <f t="shared" si="46"/>
        <v>249.32926297141094</v>
      </c>
      <c r="AW15" s="1">
        <f t="shared" si="47"/>
        <v>79.186416993239021</v>
      </c>
      <c r="AX15" s="1">
        <f t="shared" si="24"/>
        <v>9620.2945246347899</v>
      </c>
      <c r="AY15" s="1">
        <f t="shared" si="4"/>
        <v>695.05816500897242</v>
      </c>
      <c r="AZ15" s="1">
        <f t="shared" si="5"/>
        <v>238.31411447628528</v>
      </c>
      <c r="BA15" s="1">
        <f t="shared" si="25"/>
        <v>7622.9285694037726</v>
      </c>
      <c r="BB15" s="1">
        <f t="shared" si="26"/>
        <v>9389.7729151404055</v>
      </c>
      <c r="BC15" s="1">
        <f t="shared" si="27"/>
        <v>7275.0025811118694</v>
      </c>
      <c r="BD15" s="1">
        <f t="shared" si="28"/>
        <v>0</v>
      </c>
      <c r="BE15" s="2">
        <v>0</v>
      </c>
      <c r="BF15" s="2">
        <v>0</v>
      </c>
      <c r="BG15" s="2">
        <v>0</v>
      </c>
      <c r="BH15" s="2">
        <f t="shared" si="6"/>
        <v>0</v>
      </c>
      <c r="BI15" s="2">
        <f t="shared" si="29"/>
        <v>0</v>
      </c>
      <c r="BJ15" s="2">
        <f t="shared" si="7"/>
        <v>0</v>
      </c>
      <c r="BK15" s="2">
        <f t="shared" si="8"/>
        <v>0</v>
      </c>
      <c r="BL15" s="2">
        <f t="shared" si="9"/>
        <v>0</v>
      </c>
      <c r="BM15" s="2">
        <f t="shared" si="10"/>
        <v>0</v>
      </c>
      <c r="BN15" s="2">
        <f t="shared" si="11"/>
        <v>0</v>
      </c>
      <c r="BO15" s="2">
        <f t="shared" si="30"/>
        <v>0</v>
      </c>
      <c r="BP15" s="2">
        <f t="shared" si="31"/>
        <v>0</v>
      </c>
      <c r="BQ15" s="2">
        <f t="shared" si="32"/>
        <v>0</v>
      </c>
      <c r="BR15" s="11">
        <f t="shared" si="33"/>
        <v>6.9156537978306759E-2</v>
      </c>
      <c r="BS15" s="17">
        <v>0</v>
      </c>
      <c r="BT15" s="17">
        <v>0</v>
      </c>
      <c r="BU15" s="12">
        <f>(BU$3*templow!$I125+BU$4*templow!$I125^2+BU$5*templow!$I125^6)*(K15/K$56)^$BW$1</f>
        <v>0.70823662733579906</v>
      </c>
      <c r="BV15" s="12">
        <f>(BV$3*templow!$I125+BV$4*templow!$I125^2+BV$5*templow!$I125^6)*(L15/L$56)^$BW$1</f>
        <v>0.4694687993893597</v>
      </c>
      <c r="BW15" s="12">
        <f>(BW$3*templow!$I125+BW$4*templow!$I125^2+BW$5*templow!$I125^6)*(M15/M$56)^$BW$1</f>
        <v>0.24702278774717229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 x14ac:dyDescent="0.3">
      <c r="A16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34"/>
        <v>9.0723766240810022E-3</v>
      </c>
      <c r="F16" s="11">
        <f t="shared" si="12"/>
        <v>2.4041911671104588E-2</v>
      </c>
      <c r="G16" s="11">
        <f t="shared" si="13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14"/>
        <v>15268.913327934199</v>
      </c>
      <c r="L16" s="1">
        <f t="shared" si="0"/>
        <v>1020.2942153499797</v>
      </c>
      <c r="M16" s="1">
        <f t="shared" si="1"/>
        <v>332.42707462745153</v>
      </c>
      <c r="N16" s="11">
        <f t="shared" si="35"/>
        <v>2.7486074893270152E-2</v>
      </c>
      <c r="O16" s="11">
        <f t="shared" si="15"/>
        <v>6.1786166681307542E-2</v>
      </c>
      <c r="P16" s="11">
        <f t="shared" si="16"/>
        <v>4.3876002224265687E-2</v>
      </c>
      <c r="Q16" s="1">
        <v>3224.0732506673107</v>
      </c>
      <c r="R16" s="1"/>
      <c r="S16" s="1"/>
      <c r="T16" s="1">
        <f t="shared" si="17"/>
        <v>251.76719217015059</v>
      </c>
      <c r="U16" s="1"/>
      <c r="V16" s="1"/>
      <c r="W16" s="11">
        <f t="shared" si="36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8"/>
        <v>2.6237360585832352</v>
      </c>
      <c r="AD16" s="12"/>
      <c r="AE16" s="12"/>
      <c r="AF16" s="11">
        <f t="shared" si="37"/>
        <v>-6.5810246464045319E-3</v>
      </c>
      <c r="AG16" s="11"/>
      <c r="AH16" s="11"/>
      <c r="AI16" s="1">
        <f t="shared" si="38"/>
        <v>16933.665119762947</v>
      </c>
      <c r="AJ16" s="1">
        <f t="shared" si="39"/>
        <v>1955.2874379125933</v>
      </c>
      <c r="AK16" s="1">
        <f t="shared" si="40"/>
        <v>620.40451118026056</v>
      </c>
      <c r="AL16" s="14">
        <f t="shared" si="19"/>
        <v>6.7438384233075599</v>
      </c>
      <c r="AM16" s="14">
        <f t="shared" si="20"/>
        <v>0.84311362176518634</v>
      </c>
      <c r="AN16" s="14">
        <f t="shared" si="21"/>
        <v>0.35732322777008302</v>
      </c>
      <c r="AO16" s="11">
        <f t="shared" si="41"/>
        <v>2.0621120954280148E-2</v>
      </c>
      <c r="AP16" s="11">
        <f t="shared" si="22"/>
        <v>2.5977173653231045E-2</v>
      </c>
      <c r="AQ16" s="11">
        <f t="shared" si="23"/>
        <v>2.3564574154817608E-2</v>
      </c>
      <c r="AR16" s="1">
        <f t="shared" si="42"/>
        <v>10316.573033869898</v>
      </c>
      <c r="AS16" s="1">
        <f t="shared" si="43"/>
        <v>1311.6926635051279</v>
      </c>
      <c r="AT16" s="1">
        <f t="shared" si="44"/>
        <v>415.83491446550767</v>
      </c>
      <c r="AU16" s="1">
        <f t="shared" si="45"/>
        <v>2063.3146067739794</v>
      </c>
      <c r="AV16" s="1">
        <f t="shared" si="46"/>
        <v>262.3385327010256</v>
      </c>
      <c r="AW16" s="1">
        <f t="shared" si="47"/>
        <v>83.166982893101533</v>
      </c>
      <c r="AX16" s="1">
        <f t="shared" si="24"/>
        <v>9840.7411877697832</v>
      </c>
      <c r="AY16" s="1">
        <f t="shared" si="4"/>
        <v>714.15461937161808</v>
      </c>
      <c r="AZ16" s="1">
        <f t="shared" si="5"/>
        <v>244.26151506043368</v>
      </c>
      <c r="BA16" s="1">
        <f t="shared" si="25"/>
        <v>7711.0879689737385</v>
      </c>
      <c r="BB16" s="1">
        <f t="shared" si="26"/>
        <v>9655.3466287042884</v>
      </c>
      <c r="BC16" s="1">
        <f t="shared" si="27"/>
        <v>7488.2362842626053</v>
      </c>
      <c r="BD16" s="1">
        <f t="shared" si="28"/>
        <v>0</v>
      </c>
      <c r="BE16" s="2">
        <v>0</v>
      </c>
      <c r="BF16" s="2">
        <v>0</v>
      </c>
      <c r="BG16" s="2">
        <v>0</v>
      </c>
      <c r="BH16" s="2">
        <f t="shared" si="6"/>
        <v>0</v>
      </c>
      <c r="BI16" s="2">
        <f t="shared" si="29"/>
        <v>0</v>
      </c>
      <c r="BJ16" s="2">
        <f t="shared" si="7"/>
        <v>0</v>
      </c>
      <c r="BK16" s="2">
        <f t="shared" si="8"/>
        <v>0</v>
      </c>
      <c r="BL16" s="2">
        <f t="shared" si="9"/>
        <v>0</v>
      </c>
      <c r="BM16" s="2">
        <f t="shared" si="10"/>
        <v>0</v>
      </c>
      <c r="BN16" s="2">
        <f t="shared" si="11"/>
        <v>0</v>
      </c>
      <c r="BO16" s="2">
        <f t="shared" si="30"/>
        <v>0</v>
      </c>
      <c r="BP16" s="2">
        <f t="shared" si="31"/>
        <v>0</v>
      </c>
      <c r="BQ16" s="2">
        <f t="shared" si="32"/>
        <v>0</v>
      </c>
      <c r="BR16" s="11">
        <f t="shared" si="33"/>
        <v>5.1440999330630149E-2</v>
      </c>
      <c r="BS16" s="17">
        <v>0</v>
      </c>
      <c r="BT16" s="17">
        <v>0</v>
      </c>
      <c r="BU16" s="12">
        <f>(BU$3*templow!$I126+BU$4*templow!$I126^2+BU$5*templow!$I126^6)*(K16/K$56)^$BW$1</f>
        <v>0.72351528865012371</v>
      </c>
      <c r="BV16" s="12">
        <f>(BV$3*templow!$I126+BV$4*templow!$I126^2+BV$5*templow!$I126^6)*(L16/L$56)^$BW$1</f>
        <v>0.47554119456761007</v>
      </c>
      <c r="BW16" s="12">
        <f>(BW$3*templow!$I126+BW$4*templow!$I126^2+BW$5*templow!$I126^6)*(M16/M$56)^$BW$1</f>
        <v>0.25114075785109169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 x14ac:dyDescent="0.3">
      <c r="A17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34"/>
        <v>1.0031704437992728E-2</v>
      </c>
      <c r="F17" s="11">
        <f t="shared" si="12"/>
        <v>2.4254629006525308E-2</v>
      </c>
      <c r="G17" s="11">
        <f t="shared" si="13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14"/>
        <v>15683.819679483244</v>
      </c>
      <c r="L17" s="1">
        <f t="shared" si="0"/>
        <v>1056.3156192060862</v>
      </c>
      <c r="M17" s="1">
        <f t="shared" si="1"/>
        <v>335.79402433817955</v>
      </c>
      <c r="N17" s="11">
        <f t="shared" si="35"/>
        <v>2.7173273083552107E-2</v>
      </c>
      <c r="O17" s="11">
        <f t="shared" si="15"/>
        <v>3.5304918242382133E-2</v>
      </c>
      <c r="P17" s="11">
        <f t="shared" si="16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7"/>
        <v>254.42178021340607</v>
      </c>
      <c r="U17" s="1">
        <f t="shared" ref="U17:U55" si="48">R17/I17*1000</f>
        <v>966.56782143777843</v>
      </c>
      <c r="V17" s="1">
        <f t="shared" ref="V17:V55" si="49">S17/J17*1000</f>
        <v>962.73501234469597</v>
      </c>
      <c r="W17" s="11">
        <f t="shared" si="36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8"/>
        <v>2.5476228902565792</v>
      </c>
      <c r="AD17" s="12">
        <f t="shared" ref="AD17:AD54" si="50">AA17/R17</f>
        <v>2.8423613876819047</v>
      </c>
      <c r="AE17" s="12">
        <f t="shared" ref="AE17:AE54" si="51">AB17/S17</f>
        <v>1.605279812372872</v>
      </c>
      <c r="AF17" s="11">
        <f t="shared" si="37"/>
        <v>-2.9009460794526598E-2</v>
      </c>
      <c r="AG17" s="11"/>
      <c r="AH17" s="11"/>
      <c r="AI17" s="1">
        <f t="shared" si="38"/>
        <v>17303.613214560632</v>
      </c>
      <c r="AJ17" s="1">
        <f t="shared" si="39"/>
        <v>2022.0972268223595</v>
      </c>
      <c r="AK17" s="1">
        <f t="shared" si="40"/>
        <v>641.53104295533603</v>
      </c>
      <c r="AL17" s="14">
        <f t="shared" si="19"/>
        <v>6.8829039311307074</v>
      </c>
      <c r="AM17" s="14">
        <f t="shared" si="20"/>
        <v>0.86501533072718517</v>
      </c>
      <c r="AN17" s="14">
        <f t="shared" si="21"/>
        <v>0.36574339746810991</v>
      </c>
      <c r="AO17" s="11">
        <f t="shared" si="41"/>
        <v>2.0621120954280148E-2</v>
      </c>
      <c r="AP17" s="11">
        <f t="shared" si="22"/>
        <v>2.5977173653231045E-2</v>
      </c>
      <c r="AQ17" s="11">
        <f t="shared" si="23"/>
        <v>2.3564574154817608E-2</v>
      </c>
      <c r="AR17" s="1">
        <f t="shared" si="42"/>
        <v>10659.704849185897</v>
      </c>
      <c r="AS17" s="1">
        <f t="shared" si="43"/>
        <v>1381.0659597903455</v>
      </c>
      <c r="AT17" s="1">
        <f t="shared" si="44"/>
        <v>436.81561405106328</v>
      </c>
      <c r="AU17" s="1">
        <f t="shared" si="45"/>
        <v>2131.9409698371796</v>
      </c>
      <c r="AV17" s="1">
        <f t="shared" si="46"/>
        <v>276.2131919580691</v>
      </c>
      <c r="AW17" s="1">
        <f t="shared" si="47"/>
        <v>87.363122810212658</v>
      </c>
      <c r="AX17" s="1">
        <f t="shared" si="24"/>
        <v>10067.056975995762</v>
      </c>
      <c r="AY17" s="1">
        <f t="shared" si="4"/>
        <v>734.11930678781118</v>
      </c>
      <c r="AZ17" s="1">
        <f t="shared" si="5"/>
        <v>250.49005384518912</v>
      </c>
      <c r="BA17" s="1">
        <f t="shared" si="25"/>
        <v>7807.7040643897099</v>
      </c>
      <c r="BB17" s="1">
        <f t="shared" si="26"/>
        <v>9931.0295591611593</v>
      </c>
      <c r="BC17" s="1">
        <f t="shared" si="27"/>
        <v>7705.5858109130268</v>
      </c>
      <c r="BD17" s="1">
        <f t="shared" si="28"/>
        <v>0</v>
      </c>
      <c r="BE17" s="2">
        <v>0</v>
      </c>
      <c r="BF17" s="2">
        <v>0</v>
      </c>
      <c r="BG17" s="2">
        <v>0</v>
      </c>
      <c r="BH17" s="2">
        <f t="shared" si="6"/>
        <v>0</v>
      </c>
      <c r="BI17" s="2">
        <f t="shared" si="29"/>
        <v>0</v>
      </c>
      <c r="BJ17" s="2">
        <f t="shared" si="7"/>
        <v>0</v>
      </c>
      <c r="BK17" s="2">
        <f t="shared" si="8"/>
        <v>0</v>
      </c>
      <c r="BL17" s="2">
        <f t="shared" si="9"/>
        <v>0</v>
      </c>
      <c r="BM17" s="2">
        <f t="shared" si="10"/>
        <v>0</v>
      </c>
      <c r="BN17" s="2">
        <f t="shared" si="11"/>
        <v>0</v>
      </c>
      <c r="BO17" s="2">
        <f t="shared" si="30"/>
        <v>0</v>
      </c>
      <c r="BP17" s="2">
        <f t="shared" si="31"/>
        <v>0</v>
      </c>
      <c r="BQ17" s="2">
        <f t="shared" si="32"/>
        <v>0</v>
      </c>
      <c r="BR17" s="11">
        <f t="shared" si="33"/>
        <v>4.8303920805933015E-2</v>
      </c>
      <c r="BS17" s="17">
        <v>0</v>
      </c>
      <c r="BT17" s="17">
        <v>0</v>
      </c>
      <c r="BU17" s="12">
        <f>(BU$3*templow!$I127+BU$4*templow!$I127^2+BU$5*templow!$I127^6)*(K17/K$56)^$BW$1</f>
        <v>0.73943230270660354</v>
      </c>
      <c r="BV17" s="12">
        <f>(BV$3*templow!$I127+BV$4*templow!$I127^2+BV$5*templow!$I127^6)*(L17/L$56)^$BW$1</f>
        <v>0.48490237472114245</v>
      </c>
      <c r="BW17" s="12">
        <f>(BW$3*templow!$I127+BW$4*templow!$I127^2+BW$5*templow!$I127^6)*(M17/M$56)^$BW$1</f>
        <v>0.25751121247233594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 x14ac:dyDescent="0.3">
      <c r="A18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34"/>
        <v>9.3029654959206898E-3</v>
      </c>
      <c r="F18" s="11">
        <f t="shared" si="12"/>
        <v>2.268243707841977E-2</v>
      </c>
      <c r="G18" s="11">
        <f t="shared" si="13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14"/>
        <v>16384.195990758039</v>
      </c>
      <c r="L18" s="1">
        <f t="shared" si="0"/>
        <v>1095.1045930105074</v>
      </c>
      <c r="M18" s="1">
        <f t="shared" si="1"/>
        <v>338.40809822518537</v>
      </c>
      <c r="N18" s="11">
        <f t="shared" si="35"/>
        <v>4.4655978300425891E-2</v>
      </c>
      <c r="O18" s="11">
        <f t="shared" si="15"/>
        <v>3.6721007527631189E-2</v>
      </c>
      <c r="P18" s="11">
        <f t="shared" si="16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7"/>
        <v>253.30737992558272</v>
      </c>
      <c r="U18" s="1">
        <f t="shared" si="48"/>
        <v>960.46139471253696</v>
      </c>
      <c r="V18" s="1">
        <f t="shared" si="49"/>
        <v>962.13777894225257</v>
      </c>
      <c r="W18" s="11">
        <f t="shared" si="36"/>
        <v>-4.3801292754440668E-3</v>
      </c>
      <c r="X18" s="11">
        <f t="shared" ref="X18:X55" si="52">U18/U17-1</f>
        <v>-6.3176391659285347E-3</v>
      </c>
      <c r="Y18" s="11">
        <f t="shared" ref="Y18:Y55" si="53">V18/V17-1</f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8"/>
        <v>2.5416490259019571</v>
      </c>
      <c r="AD18" s="12">
        <f t="shared" si="50"/>
        <v>2.83461239009165</v>
      </c>
      <c r="AE18" s="12">
        <f t="shared" si="51"/>
        <v>1.6520463245264814</v>
      </c>
      <c r="AF18" s="11">
        <f t="shared" si="37"/>
        <v>-2.3448777986213587E-3</v>
      </c>
      <c r="AG18" s="11">
        <f t="shared" ref="AG18:AG54" si="54">AD18/AD17-1</f>
        <v>-2.7262534679217687E-3</v>
      </c>
      <c r="AH18" s="11">
        <f t="shared" ref="AH18:AH54" si="55">AE18/AE17-1</f>
        <v>2.9132934827406087E-2</v>
      </c>
      <c r="AI18" s="1">
        <f t="shared" si="38"/>
        <v>17705.192862941749</v>
      </c>
      <c r="AJ18" s="1">
        <f t="shared" si="39"/>
        <v>2096.1006960981927</v>
      </c>
      <c r="AK18" s="1">
        <f t="shared" si="40"/>
        <v>664.7410614700151</v>
      </c>
      <c r="AL18" s="14">
        <f t="shared" si="19"/>
        <v>7.0248371256112438</v>
      </c>
      <c r="AM18" s="14">
        <f t="shared" si="20"/>
        <v>0.8874859841861924</v>
      </c>
      <c r="AN18" s="14">
        <f t="shared" si="21"/>
        <v>0.3743619848793821</v>
      </c>
      <c r="AO18" s="11">
        <f t="shared" si="41"/>
        <v>2.0621120954280148E-2</v>
      </c>
      <c r="AP18" s="11">
        <f t="shared" si="22"/>
        <v>2.5977173653231045E-2</v>
      </c>
      <c r="AQ18" s="11">
        <f t="shared" si="23"/>
        <v>2.3564574154817608E-2</v>
      </c>
      <c r="AR18" s="1">
        <f t="shared" si="42"/>
        <v>11010.822038053806</v>
      </c>
      <c r="AS18" s="1">
        <f t="shared" si="43"/>
        <v>1453.0038981016521</v>
      </c>
      <c r="AT18" s="1">
        <f t="shared" si="44"/>
        <v>458.92765558057278</v>
      </c>
      <c r="AU18" s="1">
        <f t="shared" si="45"/>
        <v>2202.1644076107614</v>
      </c>
      <c r="AV18" s="1">
        <f t="shared" si="46"/>
        <v>290.60077962033046</v>
      </c>
      <c r="AW18" s="1">
        <f t="shared" si="47"/>
        <v>91.785531116114555</v>
      </c>
      <c r="AX18" s="1">
        <f t="shared" si="24"/>
        <v>10302.806441029463</v>
      </c>
      <c r="AY18" s="1">
        <f t="shared" si="4"/>
        <v>755.22821483405141</v>
      </c>
      <c r="AZ18" s="1">
        <f t="shared" si="5"/>
        <v>256.99917708172438</v>
      </c>
      <c r="BA18" s="1">
        <f t="shared" si="25"/>
        <v>7900.1297946753139</v>
      </c>
      <c r="BB18" s="1">
        <f t="shared" si="26"/>
        <v>10199.921737204215</v>
      </c>
      <c r="BC18" s="1">
        <f t="shared" si="27"/>
        <v>7927.2565389515876</v>
      </c>
      <c r="BD18" s="1">
        <f t="shared" si="28"/>
        <v>0</v>
      </c>
      <c r="BE18" s="2">
        <v>0</v>
      </c>
      <c r="BF18" s="2">
        <v>0</v>
      </c>
      <c r="BG18" s="2">
        <v>0</v>
      </c>
      <c r="BH18" s="2">
        <f t="shared" si="6"/>
        <v>0</v>
      </c>
      <c r="BI18" s="2">
        <f t="shared" si="29"/>
        <v>0</v>
      </c>
      <c r="BJ18" s="2">
        <f t="shared" si="7"/>
        <v>0</v>
      </c>
      <c r="BK18" s="2">
        <f t="shared" si="8"/>
        <v>0</v>
      </c>
      <c r="BL18" s="2">
        <f t="shared" si="9"/>
        <v>0</v>
      </c>
      <c r="BM18" s="2">
        <f t="shared" si="10"/>
        <v>0</v>
      </c>
      <c r="BN18" s="2">
        <f t="shared" si="11"/>
        <v>0</v>
      </c>
      <c r="BO18" s="2">
        <f t="shared" si="30"/>
        <v>0</v>
      </c>
      <c r="BP18" s="2">
        <f t="shared" si="31"/>
        <v>0</v>
      </c>
      <c r="BQ18" s="2">
        <f t="shared" si="32"/>
        <v>0</v>
      </c>
      <c r="BR18" s="11">
        <f t="shared" si="33"/>
        <v>6.347093856464367E-2</v>
      </c>
      <c r="BS18" s="17">
        <v>0</v>
      </c>
      <c r="BT18" s="17">
        <v>0</v>
      </c>
      <c r="BU18" s="12">
        <f>(BU$3*templow!$I128+BU$4*templow!$I128^2+BU$5*templow!$I128^6)*(K18/K$56)^$BW$1</f>
        <v>0.75274605372851688</v>
      </c>
      <c r="BV18" s="12">
        <f>(BV$3*templow!$I128+BV$4*templow!$I128^2+BV$5*templow!$I128^6)*(L18/L$56)^$BW$1</f>
        <v>0.4944221531617109</v>
      </c>
      <c r="BW18" s="12">
        <f>(BW$3*templow!$I128+BW$4*templow!$I128^2+BW$5*templow!$I128^6)*(M18/M$56)^$BW$1</f>
        <v>0.26426577079905983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 x14ac:dyDescent="0.3">
      <c r="A19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34"/>
        <v>8.234003750892116E-3</v>
      </c>
      <c r="F19" s="11">
        <f t="shared" si="12"/>
        <v>2.1618595678227326E-2</v>
      </c>
      <c r="G19" s="11">
        <f t="shared" si="13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14"/>
        <v>17285.569341438746</v>
      </c>
      <c r="L19" s="1">
        <f t="shared" si="0"/>
        <v>1159.7824956716206</v>
      </c>
      <c r="M19" s="1">
        <f t="shared" si="1"/>
        <v>347.52943617096099</v>
      </c>
      <c r="N19" s="11">
        <f t="shared" si="35"/>
        <v>5.5014805193318805E-2</v>
      </c>
      <c r="O19" s="11">
        <f t="shared" si="15"/>
        <v>5.906093634701115E-2</v>
      </c>
      <c r="P19" s="11">
        <f t="shared" si="16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7"/>
        <v>251.13148147524893</v>
      </c>
      <c r="U19" s="1">
        <f t="shared" si="48"/>
        <v>934.74464407668324</v>
      </c>
      <c r="V19" s="1">
        <f t="shared" si="49"/>
        <v>953.358521329567</v>
      </c>
      <c r="W19" s="11">
        <f t="shared" si="36"/>
        <v>-8.5899528508527334E-3</v>
      </c>
      <c r="X19" s="11">
        <f t="shared" si="52"/>
        <v>-2.6775413126886471E-2</v>
      </c>
      <c r="Y19" s="11">
        <f t="shared" si="53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8"/>
        <v>2.5535858110607683</v>
      </c>
      <c r="AD19" s="12">
        <f t="shared" si="50"/>
        <v>2.8535309635613215</v>
      </c>
      <c r="AE19" s="12">
        <f t="shared" si="51"/>
        <v>1.6872467626084724</v>
      </c>
      <c r="AF19" s="11">
        <f t="shared" si="37"/>
        <v>4.69647265895623E-3</v>
      </c>
      <c r="AG19" s="11">
        <f t="shared" si="54"/>
        <v>6.6741306627322583E-3</v>
      </c>
      <c r="AH19" s="11">
        <f t="shared" si="55"/>
        <v>2.1307173751365927E-2</v>
      </c>
      <c r="AI19" s="1">
        <f t="shared" si="38"/>
        <v>18136.837984258334</v>
      </c>
      <c r="AJ19" s="1">
        <f t="shared" si="39"/>
        <v>2177.0914061087037</v>
      </c>
      <c r="AK19" s="1">
        <f t="shared" si="40"/>
        <v>690.05248643912819</v>
      </c>
      <c r="AL19" s="14">
        <f t="shared" si="19"/>
        <v>7.1696971416625912</v>
      </c>
      <c r="AM19" s="14">
        <f t="shared" si="20"/>
        <v>0.91054036171220576</v>
      </c>
      <c r="AN19" s="14">
        <f t="shared" si="21"/>
        <v>0.38318366563281703</v>
      </c>
      <c r="AO19" s="11">
        <f t="shared" si="41"/>
        <v>2.0621120954280148E-2</v>
      </c>
      <c r="AP19" s="11">
        <f t="shared" si="22"/>
        <v>2.5977173653231045E-2</v>
      </c>
      <c r="AQ19" s="11">
        <f t="shared" si="23"/>
        <v>2.3564574154817608E-2</v>
      </c>
      <c r="AR19" s="1">
        <f t="shared" si="42"/>
        <v>11366.468416722841</v>
      </c>
      <c r="AS19" s="1">
        <f t="shared" si="43"/>
        <v>1528.0178012114277</v>
      </c>
      <c r="AT19" s="1">
        <f t="shared" si="44"/>
        <v>482.28840869984691</v>
      </c>
      <c r="AU19" s="1">
        <f t="shared" si="45"/>
        <v>2273.2936833445683</v>
      </c>
      <c r="AV19" s="1">
        <f t="shared" si="46"/>
        <v>305.60356024228554</v>
      </c>
      <c r="AW19" s="1">
        <f t="shared" si="47"/>
        <v>96.457681739969388</v>
      </c>
      <c r="AX19" s="1">
        <f t="shared" si="24"/>
        <v>10548.725871560928</v>
      </c>
      <c r="AY19" s="1">
        <f t="shared" si="4"/>
        <v>777.41166240042207</v>
      </c>
      <c r="AZ19" s="1">
        <f t="shared" si="5"/>
        <v>263.78041476882242</v>
      </c>
      <c r="BA19" s="1">
        <f t="shared" si="25"/>
        <v>7985.5133859449979</v>
      </c>
      <c r="BB19" s="1">
        <f t="shared" si="26"/>
        <v>10465.951224502836</v>
      </c>
      <c r="BC19" s="1">
        <f t="shared" si="27"/>
        <v>8154.7049081546484</v>
      </c>
      <c r="BD19" s="1">
        <f t="shared" si="28"/>
        <v>0</v>
      </c>
      <c r="BE19" s="2">
        <v>0</v>
      </c>
      <c r="BF19" s="2">
        <v>0</v>
      </c>
      <c r="BG19" s="2">
        <v>0</v>
      </c>
      <c r="BH19" s="2">
        <f t="shared" si="6"/>
        <v>0</v>
      </c>
      <c r="BI19" s="2">
        <f t="shared" si="29"/>
        <v>0</v>
      </c>
      <c r="BJ19" s="2">
        <f t="shared" si="7"/>
        <v>0</v>
      </c>
      <c r="BK19" s="2">
        <f t="shared" si="8"/>
        <v>0</v>
      </c>
      <c r="BL19" s="2">
        <f t="shared" si="9"/>
        <v>0</v>
      </c>
      <c r="BM19" s="2">
        <f t="shared" si="10"/>
        <v>0</v>
      </c>
      <c r="BN19" s="2">
        <f t="shared" si="11"/>
        <v>0</v>
      </c>
      <c r="BO19" s="2">
        <f t="shared" si="30"/>
        <v>0</v>
      </c>
      <c r="BP19" s="2">
        <f t="shared" si="31"/>
        <v>0</v>
      </c>
      <c r="BQ19" s="2">
        <f t="shared" si="32"/>
        <v>0</v>
      </c>
      <c r="BR19" s="11">
        <f t="shared" si="33"/>
        <v>7.4891970679945102E-2</v>
      </c>
      <c r="BS19" s="17">
        <v>0</v>
      </c>
      <c r="BT19" s="17">
        <v>0</v>
      </c>
      <c r="BU19" s="12">
        <f>(BU$3*templow!$I129+BU$4*templow!$I129^2+BU$5*templow!$I129^6)*(K19/K$56)^$BW$1</f>
        <v>0.76462149490048459</v>
      </c>
      <c r="BV19" s="12">
        <f>(BV$3*templow!$I129+BV$4*templow!$I129^2+BV$5*templow!$I129^6)*(L19/L$56)^$BW$1</f>
        <v>0.50157967472224974</v>
      </c>
      <c r="BW19" s="12">
        <f>(BW$3*templow!$I129+BW$4*templow!$I129^2+BW$5*templow!$I129^6)*(M19/M$56)^$BW$1</f>
        <v>0.26998549427851626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 x14ac:dyDescent="0.3">
      <c r="A20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34"/>
        <v>9.4078969561326442E-3</v>
      </c>
      <c r="F20" s="11">
        <f t="shared" si="12"/>
        <v>2.0288190996412991E-2</v>
      </c>
      <c r="G20" s="11">
        <f t="shared" si="13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14"/>
        <v>17349.570095876647</v>
      </c>
      <c r="L20" s="1">
        <f t="shared" si="0"/>
        <v>1205.9742283933499</v>
      </c>
      <c r="M20" s="1">
        <f t="shared" si="1"/>
        <v>359.18800643393951</v>
      </c>
      <c r="N20" s="11">
        <f t="shared" si="35"/>
        <v>3.702554030689198E-3</v>
      </c>
      <c r="O20" s="11">
        <f t="shared" si="15"/>
        <v>3.9827927127819018E-2</v>
      </c>
      <c r="P20" s="11">
        <f t="shared" si="16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7"/>
        <v>244.90376906154114</v>
      </c>
      <c r="U20" s="1">
        <f t="shared" si="48"/>
        <v>922.20792846727261</v>
      </c>
      <c r="V20" s="1">
        <f t="shared" si="49"/>
        <v>933.54702847794022</v>
      </c>
      <c r="W20" s="11">
        <f t="shared" si="36"/>
        <v>-2.4798612970081124E-2</v>
      </c>
      <c r="X20" s="11">
        <f t="shared" si="52"/>
        <v>-1.3411914889112975E-2</v>
      </c>
      <c r="Y20" s="11">
        <f t="shared" si="53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8"/>
        <v>2.5209714956491069</v>
      </c>
      <c r="AD20" s="12">
        <f t="shared" si="50"/>
        <v>2.8281856834735843</v>
      </c>
      <c r="AE20" s="12">
        <f t="shared" si="51"/>
        <v>1.6578699567928139</v>
      </c>
      <c r="AF20" s="11">
        <f t="shared" si="37"/>
        <v>-1.2771967666171058E-2</v>
      </c>
      <c r="AG20" s="11">
        <f t="shared" si="54"/>
        <v>-8.8820764208933367E-3</v>
      </c>
      <c r="AH20" s="11">
        <f t="shared" si="55"/>
        <v>-1.7411090343561919E-2</v>
      </c>
      <c r="AI20" s="1">
        <f t="shared" si="38"/>
        <v>18596.447869177071</v>
      </c>
      <c r="AJ20" s="1">
        <f t="shared" si="39"/>
        <v>2264.9858257401193</v>
      </c>
      <c r="AK20" s="1">
        <f t="shared" si="40"/>
        <v>717.50491953518485</v>
      </c>
      <c r="AL20" s="14">
        <f t="shared" si="19"/>
        <v>7.3175443336263726</v>
      </c>
      <c r="AM20" s="14">
        <f t="shared" si="20"/>
        <v>0.9341936268066795</v>
      </c>
      <c r="AN20" s="14">
        <f t="shared" si="21"/>
        <v>0.39221322553653637</v>
      </c>
      <c r="AO20" s="11">
        <f t="shared" si="41"/>
        <v>2.0621120954280148E-2</v>
      </c>
      <c r="AP20" s="11">
        <f t="shared" si="22"/>
        <v>2.5977173653231045E-2</v>
      </c>
      <c r="AQ20" s="11">
        <f t="shared" si="23"/>
        <v>2.3564574154817608E-2</v>
      </c>
      <c r="AR20" s="1">
        <f t="shared" si="42"/>
        <v>11746.734262470169</v>
      </c>
      <c r="AS20" s="1">
        <f t="shared" si="43"/>
        <v>1605.7656572216438</v>
      </c>
      <c r="AT20" s="1">
        <f t="shared" si="44"/>
        <v>507.05898804871407</v>
      </c>
      <c r="AU20" s="1">
        <f t="shared" si="45"/>
        <v>2349.346852494034</v>
      </c>
      <c r="AV20" s="1">
        <f t="shared" si="46"/>
        <v>321.15313144432878</v>
      </c>
      <c r="AW20" s="1">
        <f t="shared" si="47"/>
        <v>101.41179760974282</v>
      </c>
      <c r="AX20" s="1">
        <f t="shared" si="24"/>
        <v>10800.028538452954</v>
      </c>
      <c r="AY20" s="1">
        <f t="shared" si="4"/>
        <v>800.7223355119728</v>
      </c>
      <c r="AZ20" s="1">
        <f t="shared" si="5"/>
        <v>270.82227317787715</v>
      </c>
      <c r="BA20" s="1">
        <f t="shared" si="25"/>
        <v>8081.1262575445453</v>
      </c>
      <c r="BB20" s="1">
        <f t="shared" si="26"/>
        <v>10725.684738209791</v>
      </c>
      <c r="BC20" s="1">
        <f t="shared" si="27"/>
        <v>8390.0693075037125</v>
      </c>
      <c r="BD20" s="1">
        <f t="shared" si="28"/>
        <v>0</v>
      </c>
      <c r="BE20" s="2">
        <v>0</v>
      </c>
      <c r="BF20" s="2">
        <v>0</v>
      </c>
      <c r="BG20" s="2">
        <v>0</v>
      </c>
      <c r="BH20" s="2">
        <f t="shared" si="6"/>
        <v>0</v>
      </c>
      <c r="BI20" s="2">
        <f t="shared" si="29"/>
        <v>0</v>
      </c>
      <c r="BJ20" s="2">
        <f t="shared" si="7"/>
        <v>0</v>
      </c>
      <c r="BK20" s="2">
        <f t="shared" si="8"/>
        <v>0</v>
      </c>
      <c r="BL20" s="2">
        <f t="shared" si="9"/>
        <v>0</v>
      </c>
      <c r="BM20" s="2">
        <f t="shared" si="10"/>
        <v>0</v>
      </c>
      <c r="BN20" s="2">
        <f t="shared" si="11"/>
        <v>0</v>
      </c>
      <c r="BO20" s="2">
        <f t="shared" si="30"/>
        <v>0</v>
      </c>
      <c r="BP20" s="2">
        <f t="shared" si="31"/>
        <v>0</v>
      </c>
      <c r="BQ20" s="2">
        <f t="shared" si="32"/>
        <v>0</v>
      </c>
      <c r="BR20" s="11">
        <f t="shared" si="33"/>
        <v>3.0247627033290508E-2</v>
      </c>
      <c r="BS20" s="17">
        <v>0</v>
      </c>
      <c r="BT20" s="17">
        <v>0</v>
      </c>
      <c r="BU20" s="12">
        <f>(BU$3*templow!$I130+BU$4*templow!$I130^2+BU$5*templow!$I130^6)*(K20/K$56)^$BW$1</f>
        <v>0.78665485736927732</v>
      </c>
      <c r="BV20" s="12">
        <f>(BV$3*templow!$I130+BV$4*templow!$I130^2+BV$5*templow!$I130^6)*(L20/L$56)^$BW$1</f>
        <v>0.51131861705473924</v>
      </c>
      <c r="BW20" s="12">
        <f>(BW$3*templow!$I130+BW$4*templow!$I130^2+BW$5*templow!$I130^6)*(M20/M$56)^$BW$1</f>
        <v>0.27545543727584726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 x14ac:dyDescent="0.3">
      <c r="A21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34"/>
        <v>8.8105353141860743E-3</v>
      </c>
      <c r="F21" s="11">
        <f t="shared" si="12"/>
        <v>1.8518710548682371E-2</v>
      </c>
      <c r="G21" s="11">
        <f t="shared" si="13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14"/>
        <v>17228.237350138545</v>
      </c>
      <c r="L21" s="1">
        <f t="shared" si="0"/>
        <v>1244.8236972192326</v>
      </c>
      <c r="M21" s="1">
        <f t="shared" si="1"/>
        <v>366.79990767294532</v>
      </c>
      <c r="N21" s="11">
        <f t="shared" si="35"/>
        <v>-6.9934151144723788E-3</v>
      </c>
      <c r="O21" s="11">
        <f t="shared" si="15"/>
        <v>3.2214178305982166E-2</v>
      </c>
      <c r="P21" s="11">
        <f t="shared" si="16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7"/>
        <v>239.41517390052832</v>
      </c>
      <c r="U21" s="1">
        <f t="shared" si="48"/>
        <v>931.35755780438399</v>
      </c>
      <c r="V21" s="1">
        <f t="shared" si="49"/>
        <v>928.01965757292055</v>
      </c>
      <c r="W21" s="11">
        <f t="shared" si="36"/>
        <v>-2.2411231897511597E-2</v>
      </c>
      <c r="X21" s="11">
        <f t="shared" si="52"/>
        <v>9.9214385982544506E-3</v>
      </c>
      <c r="Y21" s="11">
        <f t="shared" si="53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8"/>
        <v>2.4988921333566081</v>
      </c>
      <c r="AD21" s="12">
        <f t="shared" si="50"/>
        <v>2.8289948800713747</v>
      </c>
      <c r="AE21" s="12">
        <f t="shared" si="51"/>
        <v>1.6524296755249401</v>
      </c>
      <c r="AF21" s="11">
        <f t="shared" si="37"/>
        <v>-8.7582752643594608E-3</v>
      </c>
      <c r="AG21" s="11">
        <f t="shared" si="54"/>
        <v>2.8611862457217363E-4</v>
      </c>
      <c r="AH21" s="11">
        <f t="shared" si="55"/>
        <v>-3.2814885423209095E-3</v>
      </c>
      <c r="AI21" s="1">
        <f t="shared" si="38"/>
        <v>19086.149934753397</v>
      </c>
      <c r="AJ21" s="1">
        <f t="shared" si="39"/>
        <v>2359.6403746104361</v>
      </c>
      <c r="AK21" s="1">
        <f t="shared" si="40"/>
        <v>747.16622519140924</v>
      </c>
      <c r="AL21" s="14">
        <f t="shared" si="19"/>
        <v>7.468440300418389</v>
      </c>
      <c r="AM21" s="14">
        <f t="shared" si="20"/>
        <v>0.95846133687597834</v>
      </c>
      <c r="AN21" s="14">
        <f t="shared" si="21"/>
        <v>0.40145556317419229</v>
      </c>
      <c r="AO21" s="11">
        <f t="shared" si="41"/>
        <v>2.0621120954280148E-2</v>
      </c>
      <c r="AP21" s="11">
        <f t="shared" si="22"/>
        <v>2.5977173653231045E-2</v>
      </c>
      <c r="AQ21" s="11">
        <f t="shared" si="23"/>
        <v>2.3564574154817608E-2</v>
      </c>
      <c r="AR21" s="1">
        <f t="shared" si="42"/>
        <v>12136.320857069124</v>
      </c>
      <c r="AS21" s="1">
        <f t="shared" si="43"/>
        <v>1685.5868679662808</v>
      </c>
      <c r="AT21" s="1">
        <f t="shared" si="44"/>
        <v>533.38429875367615</v>
      </c>
      <c r="AU21" s="1">
        <f t="shared" si="45"/>
        <v>2427.2641714138249</v>
      </c>
      <c r="AV21" s="1">
        <f t="shared" si="46"/>
        <v>337.11737359325616</v>
      </c>
      <c r="AW21" s="1">
        <f t="shared" si="47"/>
        <v>106.67685975073523</v>
      </c>
      <c r="AX21" s="1">
        <f t="shared" si="24"/>
        <v>11060.765873512411</v>
      </c>
      <c r="AY21" s="1">
        <f t="shared" si="4"/>
        <v>825.24310643571471</v>
      </c>
      <c r="AZ21" s="1">
        <f t="shared" si="5"/>
        <v>278.11927514525422</v>
      </c>
      <c r="BA21" s="1">
        <f t="shared" si="25"/>
        <v>8173.265452053075</v>
      </c>
      <c r="BB21" s="1">
        <f t="shared" si="26"/>
        <v>10973.599015689641</v>
      </c>
      <c r="BC21" s="1">
        <f t="shared" si="27"/>
        <v>8634.895334933286</v>
      </c>
      <c r="BD21" s="1">
        <f t="shared" si="28"/>
        <v>0</v>
      </c>
      <c r="BE21" s="2">
        <v>0</v>
      </c>
      <c r="BF21" s="2">
        <v>0</v>
      </c>
      <c r="BG21" s="2">
        <v>0</v>
      </c>
      <c r="BH21" s="2">
        <f t="shared" si="6"/>
        <v>0</v>
      </c>
      <c r="BI21" s="2">
        <f t="shared" si="29"/>
        <v>0</v>
      </c>
      <c r="BJ21" s="2">
        <f t="shared" si="7"/>
        <v>0</v>
      </c>
      <c r="BK21" s="2">
        <f t="shared" si="8"/>
        <v>0</v>
      </c>
      <c r="BL21" s="2">
        <f t="shared" si="9"/>
        <v>0</v>
      </c>
      <c r="BM21" s="2">
        <f t="shared" si="10"/>
        <v>0</v>
      </c>
      <c r="BN21" s="2">
        <f t="shared" si="11"/>
        <v>0</v>
      </c>
      <c r="BO21" s="2">
        <f t="shared" si="30"/>
        <v>0</v>
      </c>
      <c r="BP21" s="2">
        <f t="shared" si="31"/>
        <v>0</v>
      </c>
      <c r="BQ21" s="2">
        <f t="shared" si="32"/>
        <v>0</v>
      </c>
      <c r="BR21" s="11">
        <f t="shared" si="33"/>
        <v>2.0173876499010562E-2</v>
      </c>
      <c r="BS21" s="17">
        <v>0</v>
      </c>
      <c r="BT21" s="17">
        <v>0</v>
      </c>
      <c r="BU21" s="12">
        <f>(BU$3*templow!$I131+BU$4*templow!$I131^2+BU$5*templow!$I131^6)*(K21/K$56)^$BW$1</f>
        <v>0.81161337147093071</v>
      </c>
      <c r="BV21" s="12">
        <f>(BV$3*templow!$I131+BV$4*templow!$I131^2+BV$5*templow!$I131^6)*(L21/L$56)^$BW$1</f>
        <v>0.5222747882697153</v>
      </c>
      <c r="BW21" s="12">
        <f>(BW$3*templow!$I131+BW$4*templow!$I131^2+BW$5*templow!$I131^6)*(M21/M$56)^$BW$1</f>
        <v>0.28191165091295134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 x14ac:dyDescent="0.3">
      <c r="A2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34"/>
        <v>6.9846288060895212E-3</v>
      </c>
      <c r="F22" s="11">
        <f t="shared" si="12"/>
        <v>1.7251625849825869E-2</v>
      </c>
      <c r="G22" s="11">
        <f t="shared" si="13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14"/>
        <v>17932.758017666725</v>
      </c>
      <c r="L22" s="1">
        <f t="shared" si="0"/>
        <v>1298.187201914672</v>
      </c>
      <c r="M22" s="1">
        <f t="shared" si="1"/>
        <v>378.36243498398869</v>
      </c>
      <c r="N22" s="11">
        <f t="shared" si="35"/>
        <v>4.0893369020279735E-2</v>
      </c>
      <c r="O22" s="11">
        <f t="shared" si="15"/>
        <v>4.2868323293207E-2</v>
      </c>
      <c r="P22" s="11">
        <f t="shared" si="16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7"/>
        <v>243.05387961291987</v>
      </c>
      <c r="U22" s="1">
        <f t="shared" si="48"/>
        <v>918.92731212169167</v>
      </c>
      <c r="V22" s="1">
        <f t="shared" si="49"/>
        <v>912.48467178528426</v>
      </c>
      <c r="W22" s="11">
        <f t="shared" si="36"/>
        <v>1.519830866653149E-2</v>
      </c>
      <c r="X22" s="11">
        <f t="shared" si="52"/>
        <v>-1.3346373343440576E-2</v>
      </c>
      <c r="Y22" s="11">
        <f t="shared" si="53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8"/>
        <v>2.4636134916384531</v>
      </c>
      <c r="AD22" s="12">
        <f t="shared" si="50"/>
        <v>2.8412829323529851</v>
      </c>
      <c r="AE22" s="12">
        <f t="shared" si="51"/>
        <v>1.7017794034614855</v>
      </c>
      <c r="AF22" s="11">
        <f t="shared" si="37"/>
        <v>-1.411771290454511E-2</v>
      </c>
      <c r="AG22" s="11">
        <f t="shared" si="54"/>
        <v>4.3436106470791103E-3</v>
      </c>
      <c r="AH22" s="11">
        <f t="shared" si="55"/>
        <v>2.9864948970290017E-2</v>
      </c>
      <c r="AI22" s="1">
        <f t="shared" si="38"/>
        <v>19604.799112691886</v>
      </c>
      <c r="AJ22" s="1">
        <f t="shared" si="39"/>
        <v>2460.7937107426487</v>
      </c>
      <c r="AK22" s="1">
        <f t="shared" si="40"/>
        <v>779.12646242300366</v>
      </c>
      <c r="AL22" s="14">
        <f t="shared" si="19"/>
        <v>7.6224479111931371</v>
      </c>
      <c r="AM22" s="14">
        <f t="shared" si="20"/>
        <v>0.98335945346391362</v>
      </c>
      <c r="AN22" s="14">
        <f t="shared" si="21"/>
        <v>0.41091569256247462</v>
      </c>
      <c r="AO22" s="11">
        <f t="shared" si="41"/>
        <v>2.0621120954280148E-2</v>
      </c>
      <c r="AP22" s="11">
        <f t="shared" si="22"/>
        <v>2.5977173653231045E-2</v>
      </c>
      <c r="AQ22" s="11">
        <f t="shared" si="23"/>
        <v>2.3564574154817608E-2</v>
      </c>
      <c r="AR22" s="1">
        <f t="shared" si="42"/>
        <v>12522.720493719629</v>
      </c>
      <c r="AS22" s="1">
        <f t="shared" si="43"/>
        <v>1767.9803332996653</v>
      </c>
      <c r="AT22" s="1">
        <f t="shared" si="44"/>
        <v>561.37624208675288</v>
      </c>
      <c r="AU22" s="1">
        <f t="shared" si="45"/>
        <v>2504.544098743926</v>
      </c>
      <c r="AV22" s="1">
        <f t="shared" si="46"/>
        <v>353.59606665993306</v>
      </c>
      <c r="AW22" s="1">
        <f t="shared" si="47"/>
        <v>112.27524841735058</v>
      </c>
      <c r="AX22" s="1">
        <f t="shared" si="24"/>
        <v>11333.759580913693</v>
      </c>
      <c r="AY22" s="1">
        <f t="shared" si="4"/>
        <v>850.90250680214922</v>
      </c>
      <c r="AZ22" s="1">
        <f t="shared" si="5"/>
        <v>285.67311948812511</v>
      </c>
      <c r="BA22" s="1">
        <f t="shared" si="25"/>
        <v>8251.9041504393062</v>
      </c>
      <c r="BB22" s="1">
        <f t="shared" si="26"/>
        <v>11213.807750142341</v>
      </c>
      <c r="BC22" s="1">
        <f t="shared" si="27"/>
        <v>8889.8737075618519</v>
      </c>
      <c r="BD22" s="1">
        <f t="shared" si="28"/>
        <v>0</v>
      </c>
      <c r="BE22" s="2">
        <v>0</v>
      </c>
      <c r="BF22" s="2">
        <v>0</v>
      </c>
      <c r="BG22" s="2">
        <v>0</v>
      </c>
      <c r="BH22" s="2">
        <f t="shared" si="6"/>
        <v>0</v>
      </c>
      <c r="BI22" s="2">
        <f t="shared" si="29"/>
        <v>0</v>
      </c>
      <c r="BJ22" s="2">
        <f t="shared" si="7"/>
        <v>0</v>
      </c>
      <c r="BK22" s="2">
        <f t="shared" si="8"/>
        <v>0</v>
      </c>
      <c r="BL22" s="2">
        <f t="shared" si="9"/>
        <v>0</v>
      </c>
      <c r="BM22" s="2">
        <f t="shared" si="10"/>
        <v>0</v>
      </c>
      <c r="BN22" s="2">
        <f t="shared" si="11"/>
        <v>0</v>
      </c>
      <c r="BO22" s="2">
        <f t="shared" si="30"/>
        <v>0</v>
      </c>
      <c r="BP22" s="2">
        <f t="shared" si="31"/>
        <v>0</v>
      </c>
      <c r="BQ22" s="2">
        <f t="shared" si="32"/>
        <v>0</v>
      </c>
      <c r="BR22" s="11">
        <f t="shared" si="33"/>
        <v>6.1508636266423861E-2</v>
      </c>
      <c r="BS22" s="17">
        <v>0</v>
      </c>
      <c r="BT22" s="17">
        <v>0</v>
      </c>
      <c r="BU22" s="12">
        <f>(BU$3*templow!$I132+BU$4*templow!$I132^2+BU$5*templow!$I132^6)*(K22/K$56)^$BW$1</f>
        <v>0.82756761888763142</v>
      </c>
      <c r="BV22" s="12">
        <f>(BV$3*templow!$I132+BV$4*templow!$I132^2+BV$5*templow!$I132^6)*(L22/L$56)^$BW$1</f>
        <v>0.53209449699460121</v>
      </c>
      <c r="BW22" s="12">
        <f>(BW$3*templow!$I132+BW$4*templow!$I132^2+BW$5*templow!$I132^6)*(M22/M$56)^$BW$1</f>
        <v>0.28778428566548814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 x14ac:dyDescent="0.3">
      <c r="A23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34"/>
        <v>7.3482904106083602E-3</v>
      </c>
      <c r="F23" s="11">
        <f t="shared" si="12"/>
        <v>1.6168595294302479E-2</v>
      </c>
      <c r="G23" s="11">
        <f t="shared" si="13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14"/>
        <v>18501.185325325401</v>
      </c>
      <c r="L23" s="1">
        <f t="shared" si="0"/>
        <v>1336.9446331800771</v>
      </c>
      <c r="M23" s="1">
        <f t="shared" si="1"/>
        <v>389.70954969738369</v>
      </c>
      <c r="N23" s="11">
        <f t="shared" si="35"/>
        <v>3.1697706905913892E-2</v>
      </c>
      <c r="O23" s="11">
        <f t="shared" si="15"/>
        <v>2.9855040327190441E-2</v>
      </c>
      <c r="P23" s="11">
        <f t="shared" si="16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7"/>
        <v>239.50476052364905</v>
      </c>
      <c r="U23" s="1">
        <f t="shared" si="48"/>
        <v>930.19975001883006</v>
      </c>
      <c r="V23" s="1">
        <f t="shared" si="49"/>
        <v>900.51487180944673</v>
      </c>
      <c r="W23" s="11">
        <f t="shared" si="36"/>
        <v>-1.4602190653870806E-2</v>
      </c>
      <c r="X23" s="11">
        <f t="shared" si="52"/>
        <v>1.2266952726774027E-2</v>
      </c>
      <c r="Y23" s="11">
        <f t="shared" si="53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8"/>
        <v>2.4545082380311687</v>
      </c>
      <c r="AD23" s="12">
        <f t="shared" si="50"/>
        <v>2.8172710428917731</v>
      </c>
      <c r="AE23" s="12">
        <f t="shared" si="51"/>
        <v>1.7962150035071196</v>
      </c>
      <c r="AF23" s="11">
        <f t="shared" si="37"/>
        <v>-3.6958937098646727E-3</v>
      </c>
      <c r="AG23" s="11">
        <f t="shared" si="54"/>
        <v>-8.4510729951581265E-3</v>
      </c>
      <c r="AH23" s="11">
        <f t="shared" si="55"/>
        <v>5.5492268770880981E-2</v>
      </c>
      <c r="AI23" s="1">
        <f t="shared" si="38"/>
        <v>20148.863300166624</v>
      </c>
      <c r="AJ23" s="1">
        <f t="shared" si="39"/>
        <v>2568.3104063283172</v>
      </c>
      <c r="AK23" s="1">
        <f t="shared" si="40"/>
        <v>813.48906459805391</v>
      </c>
      <c r="AL23" s="14">
        <f t="shared" si="19"/>
        <v>7.7796313315375505</v>
      </c>
      <c r="AM23" s="14">
        <f t="shared" si="20"/>
        <v>1.008904352750092</v>
      </c>
      <c r="AN23" s="14">
        <f t="shared" si="21"/>
        <v>0.4205987458712413</v>
      </c>
      <c r="AO23" s="11">
        <f t="shared" si="41"/>
        <v>2.0621120954280148E-2</v>
      </c>
      <c r="AP23" s="11">
        <f t="shared" si="22"/>
        <v>2.5977173653231045E-2</v>
      </c>
      <c r="AQ23" s="11">
        <f t="shared" si="23"/>
        <v>2.3564574154817608E-2</v>
      </c>
      <c r="AR23" s="1">
        <f t="shared" si="42"/>
        <v>12926.608401519468</v>
      </c>
      <c r="AS23" s="1">
        <f t="shared" si="43"/>
        <v>1853.1142854562922</v>
      </c>
      <c r="AT23" s="1">
        <f t="shared" si="44"/>
        <v>591.08301482606362</v>
      </c>
      <c r="AU23" s="1">
        <f t="shared" si="45"/>
        <v>2585.321680303894</v>
      </c>
      <c r="AV23" s="1">
        <f t="shared" si="46"/>
        <v>370.62285709125848</v>
      </c>
      <c r="AW23" s="1">
        <f t="shared" si="47"/>
        <v>118.21660296521273</v>
      </c>
      <c r="AX23" s="1">
        <f t="shared" si="24"/>
        <v>11613.957899168139</v>
      </c>
      <c r="AY23" s="1">
        <f t="shared" si="4"/>
        <v>877.6852675140758</v>
      </c>
      <c r="AZ23" s="1">
        <f t="shared" si="5"/>
        <v>293.49503826299298</v>
      </c>
      <c r="BA23" s="1">
        <f t="shared" si="25"/>
        <v>8334.2871659708962</v>
      </c>
      <c r="BB23" s="1">
        <f t="shared" si="26"/>
        <v>11447.465093134968</v>
      </c>
      <c r="BC23" s="1">
        <f t="shared" si="27"/>
        <v>9154.366335279552</v>
      </c>
      <c r="BD23" s="1">
        <f t="shared" si="28"/>
        <v>0</v>
      </c>
      <c r="BE23" s="2">
        <v>0</v>
      </c>
      <c r="BF23" s="2">
        <v>0</v>
      </c>
      <c r="BG23" s="2">
        <v>0</v>
      </c>
      <c r="BH23" s="2">
        <f t="shared" si="6"/>
        <v>0</v>
      </c>
      <c r="BI23" s="2">
        <f t="shared" si="29"/>
        <v>0</v>
      </c>
      <c r="BJ23" s="2">
        <f t="shared" si="7"/>
        <v>0</v>
      </c>
      <c r="BK23" s="2">
        <f t="shared" si="8"/>
        <v>0</v>
      </c>
      <c r="BL23" s="2">
        <f t="shared" si="9"/>
        <v>0</v>
      </c>
      <c r="BM23" s="2">
        <f t="shared" si="10"/>
        <v>0</v>
      </c>
      <c r="BN23" s="2">
        <f t="shared" si="11"/>
        <v>0</v>
      </c>
      <c r="BO23" s="2">
        <f t="shared" si="30"/>
        <v>0</v>
      </c>
      <c r="BP23" s="2">
        <f t="shared" si="31"/>
        <v>0</v>
      </c>
      <c r="BQ23" s="2">
        <f t="shared" si="32"/>
        <v>0</v>
      </c>
      <c r="BR23" s="11">
        <f t="shared" si="33"/>
        <v>5.2648442643014909E-2</v>
      </c>
      <c r="BS23" s="17">
        <v>0</v>
      </c>
      <c r="BT23" s="17">
        <v>0</v>
      </c>
      <c r="BU23" s="12">
        <f>(BU$3*templow!$I133+BU$4*templow!$I133^2+BU$5*templow!$I133^6)*(K23/K$56)^$BW$1</f>
        <v>0.84576440485853366</v>
      </c>
      <c r="BV23" s="12">
        <f>(BV$3*templow!$I133+BV$4*templow!$I133^2+BV$5*templow!$I133^6)*(L23/L$56)^$BW$1</f>
        <v>0.54383068776843957</v>
      </c>
      <c r="BW23" s="12">
        <f>(BW$3*templow!$I133+BW$4*templow!$I133^2+BW$5*templow!$I133^6)*(M23/M$56)^$BW$1</f>
        <v>0.29389438494035885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 x14ac:dyDescent="0.3">
      <c r="A24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34"/>
        <v>7.2592798295529892E-3</v>
      </c>
      <c r="F24" s="11">
        <f t="shared" si="12"/>
        <v>1.6032358762138932E-2</v>
      </c>
      <c r="G24" s="11">
        <f t="shared" si="13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14"/>
        <v>19135.326643346936</v>
      </c>
      <c r="L24" s="1">
        <f t="shared" si="0"/>
        <v>1358.3805478897186</v>
      </c>
      <c r="M24" s="1">
        <f t="shared" si="1"/>
        <v>399.88145910666537</v>
      </c>
      <c r="N24" s="11">
        <f t="shared" si="35"/>
        <v>3.4275712981129303E-2</v>
      </c>
      <c r="O24" s="11">
        <f t="shared" si="15"/>
        <v>1.6033509673959889E-2</v>
      </c>
      <c r="P24" s="11">
        <f t="shared" si="16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7"/>
        <v>236.96599895979352</v>
      </c>
      <c r="U24" s="1">
        <f t="shared" si="48"/>
        <v>953.04866684438355</v>
      </c>
      <c r="V24" s="1">
        <f t="shared" si="49"/>
        <v>887.72358916796884</v>
      </c>
      <c r="W24" s="11">
        <f t="shared" si="36"/>
        <v>-1.0600046355257464E-2</v>
      </c>
      <c r="X24" s="11">
        <f t="shared" si="52"/>
        <v>2.4563451909217271E-2</v>
      </c>
      <c r="Y24" s="11">
        <f t="shared" si="53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8"/>
        <v>2.4498286870526638</v>
      </c>
      <c r="AD24" s="12">
        <f t="shared" si="50"/>
        <v>2.81064944312521</v>
      </c>
      <c r="AE24" s="12">
        <f t="shared" si="51"/>
        <v>1.831713986286849</v>
      </c>
      <c r="AF24" s="11">
        <f t="shared" si="37"/>
        <v>-1.9065126390688247E-3</v>
      </c>
      <c r="AG24" s="11">
        <f t="shared" si="54"/>
        <v>-2.3503595024234603E-3</v>
      </c>
      <c r="AH24" s="11">
        <f t="shared" si="55"/>
        <v>1.9763214710052823E-2</v>
      </c>
      <c r="AI24" s="1">
        <f t="shared" si="38"/>
        <v>20719.298650453857</v>
      </c>
      <c r="AJ24" s="1">
        <f t="shared" si="39"/>
        <v>2682.1022227867443</v>
      </c>
      <c r="AK24" s="1">
        <f t="shared" si="40"/>
        <v>850.35676110346128</v>
      </c>
      <c r="AL24" s="14">
        <f t="shared" si="19"/>
        <v>7.9400560502048938</v>
      </c>
      <c r="AM24" s="14">
        <f t="shared" si="20"/>
        <v>1.0351128363209818</v>
      </c>
      <c r="AN24" s="14">
        <f t="shared" si="21"/>
        <v>0.43050997620774745</v>
      </c>
      <c r="AO24" s="11">
        <f t="shared" si="41"/>
        <v>2.0621120954280148E-2</v>
      </c>
      <c r="AP24" s="11">
        <f t="shared" si="22"/>
        <v>2.5977173653231045E-2</v>
      </c>
      <c r="AQ24" s="11">
        <f t="shared" si="23"/>
        <v>2.3564574154817608E-2</v>
      </c>
      <c r="AR24" s="1">
        <f t="shared" si="42"/>
        <v>13344.031722777712</v>
      </c>
      <c r="AS24" s="1">
        <f t="shared" si="43"/>
        <v>1942.3679221830037</v>
      </c>
      <c r="AT24" s="1">
        <f t="shared" si="44"/>
        <v>622.57783732422467</v>
      </c>
      <c r="AU24" s="1">
        <f t="shared" si="45"/>
        <v>2668.8063445555426</v>
      </c>
      <c r="AV24" s="1">
        <f t="shared" si="46"/>
        <v>388.47358443660073</v>
      </c>
      <c r="AW24" s="1">
        <f t="shared" si="47"/>
        <v>124.51556746484493</v>
      </c>
      <c r="AX24" s="1">
        <f t="shared" si="24"/>
        <v>11902.589160915466</v>
      </c>
      <c r="AY24" s="1">
        <f t="shared" si="4"/>
        <v>905.44184602891505</v>
      </c>
      <c r="AZ24" s="1">
        <f t="shared" si="5"/>
        <v>301.59274486401569</v>
      </c>
      <c r="BA24" s="1">
        <f t="shared" si="25"/>
        <v>8416.8050422860342</v>
      </c>
      <c r="BB24" s="1">
        <f t="shared" si="26"/>
        <v>11684.427968746882</v>
      </c>
      <c r="BC24" s="1">
        <f t="shared" si="27"/>
        <v>9428.198081344417</v>
      </c>
      <c r="BD24" s="1">
        <f t="shared" si="28"/>
        <v>0</v>
      </c>
      <c r="BE24" s="2">
        <v>0</v>
      </c>
      <c r="BF24" s="2">
        <v>0</v>
      </c>
      <c r="BG24" s="2">
        <v>0</v>
      </c>
      <c r="BH24" s="2">
        <f t="shared" si="6"/>
        <v>0</v>
      </c>
      <c r="BI24" s="2">
        <f t="shared" si="29"/>
        <v>0</v>
      </c>
      <c r="BJ24" s="2">
        <f t="shared" si="7"/>
        <v>0</v>
      </c>
      <c r="BK24" s="2">
        <f t="shared" si="8"/>
        <v>0</v>
      </c>
      <c r="BL24" s="2">
        <f t="shared" si="9"/>
        <v>0</v>
      </c>
      <c r="BM24" s="2">
        <f t="shared" si="10"/>
        <v>0</v>
      </c>
      <c r="BN24" s="2">
        <f t="shared" si="11"/>
        <v>0</v>
      </c>
      <c r="BO24" s="2">
        <f t="shared" si="30"/>
        <v>0</v>
      </c>
      <c r="BP24" s="2">
        <f t="shared" si="31"/>
        <v>0</v>
      </c>
      <c r="BQ24" s="2">
        <f t="shared" si="32"/>
        <v>0</v>
      </c>
      <c r="BR24" s="11">
        <f t="shared" si="33"/>
        <v>5.298173514030588E-2</v>
      </c>
      <c r="BS24" s="17">
        <v>0</v>
      </c>
      <c r="BT24" s="17">
        <v>0</v>
      </c>
      <c r="BU24" s="12">
        <f>(BU$3*templow!$I134+BU$4*templow!$I134^2+BU$5*templow!$I134^6)*(K24/K$56)^$BW$1</f>
        <v>0.8638589352065561</v>
      </c>
      <c r="BV24" s="12">
        <f>(BV$3*templow!$I134+BV$4*templow!$I134^2+BV$5*templow!$I134^6)*(L24/L$56)^$BW$1</f>
        <v>0.55772189401552075</v>
      </c>
      <c r="BW24" s="12">
        <f>(BW$3*templow!$I134+BW$4*templow!$I134^2+BW$5*templow!$I134^6)*(M24/M$56)^$BW$1</f>
        <v>0.30041710548342265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 x14ac:dyDescent="0.3">
      <c r="A25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34"/>
        <v>7.1710102906858975E-3</v>
      </c>
      <c r="F25" s="11">
        <f t="shared" si="12"/>
        <v>1.6106980972057983E-2</v>
      </c>
      <c r="G25" s="11">
        <f t="shared" si="13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14"/>
        <v>19732.332022041093</v>
      </c>
      <c r="L25" s="1">
        <f t="shared" si="0"/>
        <v>1405.6528949882536</v>
      </c>
      <c r="M25" s="1">
        <f t="shared" si="1"/>
        <v>401.96717409141297</v>
      </c>
      <c r="N25" s="11">
        <f t="shared" si="35"/>
        <v>3.1199121385352857E-2</v>
      </c>
      <c r="O25" s="11">
        <f t="shared" si="15"/>
        <v>3.4800518287731563E-2</v>
      </c>
      <c r="P25" s="11">
        <f t="shared" si="16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7"/>
        <v>233.53220678226603</v>
      </c>
      <c r="U25" s="1">
        <f t="shared" si="48"/>
        <v>937.57902753538292</v>
      </c>
      <c r="V25" s="1">
        <f t="shared" si="49"/>
        <v>902.67990564339846</v>
      </c>
      <c r="W25" s="11">
        <f t="shared" si="36"/>
        <v>-1.449065348024936E-2</v>
      </c>
      <c r="X25" s="11">
        <f t="shared" si="52"/>
        <v>-1.6231741197668126E-2</v>
      </c>
      <c r="Y25" s="11">
        <f t="shared" si="53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8"/>
        <v>2.4496385895153021</v>
      </c>
      <c r="AD25" s="12">
        <f t="shared" si="50"/>
        <v>2.7832867863149318</v>
      </c>
      <c r="AE25" s="12">
        <f t="shared" si="51"/>
        <v>1.8505048501277181</v>
      </c>
      <c r="AF25" s="11">
        <f t="shared" si="37"/>
        <v>-7.7596257389900281E-5</v>
      </c>
      <c r="AG25" s="11">
        <f t="shared" si="54"/>
        <v>-9.73535026831851E-3</v>
      </c>
      <c r="AH25" s="11">
        <f t="shared" si="55"/>
        <v>1.0258623333963213E-2</v>
      </c>
      <c r="AI25" s="1">
        <f t="shared" si="38"/>
        <v>21316.175129964013</v>
      </c>
      <c r="AJ25" s="1">
        <f t="shared" si="39"/>
        <v>2802.3655849446704</v>
      </c>
      <c r="AK25" s="1">
        <f t="shared" si="40"/>
        <v>889.8366524579601</v>
      </c>
      <c r="AL25" s="14">
        <f t="shared" si="19"/>
        <v>8.1037889063999327</v>
      </c>
      <c r="AM25" s="14">
        <f t="shared" si="20"/>
        <v>1.0620021422207806</v>
      </c>
      <c r="AN25" s="14">
        <f t="shared" si="21"/>
        <v>0.44065476046648366</v>
      </c>
      <c r="AO25" s="11">
        <f t="shared" si="41"/>
        <v>2.0621120954280148E-2</v>
      </c>
      <c r="AP25" s="11">
        <f t="shared" si="22"/>
        <v>2.5977173653231045E-2</v>
      </c>
      <c r="AQ25" s="11">
        <f t="shared" si="23"/>
        <v>2.3564574154817608E-2</v>
      </c>
      <c r="AR25" s="1">
        <f t="shared" si="42"/>
        <v>13775.299073981647</v>
      </c>
      <c r="AS25" s="1">
        <f t="shared" si="43"/>
        <v>2036.2478405779661</v>
      </c>
      <c r="AT25" s="1">
        <f t="shared" si="44"/>
        <v>655.92537283621471</v>
      </c>
      <c r="AU25" s="1">
        <f t="shared" si="45"/>
        <v>2755.0598147963296</v>
      </c>
      <c r="AV25" s="1">
        <f t="shared" si="46"/>
        <v>407.24956811559326</v>
      </c>
      <c r="AW25" s="1">
        <f t="shared" si="47"/>
        <v>131.18507456724294</v>
      </c>
      <c r="AX25" s="1">
        <f t="shared" si="24"/>
        <v>12199.785570344071</v>
      </c>
      <c r="AY25" s="1">
        <f t="shared" si="4"/>
        <v>934.15784753260596</v>
      </c>
      <c r="AZ25" s="1">
        <f t="shared" si="5"/>
        <v>309.97526124020698</v>
      </c>
      <c r="BA25" s="1">
        <f t="shared" si="25"/>
        <v>8499.4399536325072</v>
      </c>
      <c r="BB25" s="1">
        <f t="shared" si="26"/>
        <v>11927.074864243787</v>
      </c>
      <c r="BC25" s="1">
        <f t="shared" si="27"/>
        <v>9710.9968361482097</v>
      </c>
      <c r="BD25" s="1">
        <f t="shared" si="28"/>
        <v>0</v>
      </c>
      <c r="BE25" s="2">
        <v>0</v>
      </c>
      <c r="BF25" s="2">
        <v>0</v>
      </c>
      <c r="BG25" s="2">
        <v>0</v>
      </c>
      <c r="BH25" s="2">
        <f t="shared" si="6"/>
        <v>0</v>
      </c>
      <c r="BI25" s="2">
        <f t="shared" si="29"/>
        <v>0</v>
      </c>
      <c r="BJ25" s="2">
        <f t="shared" si="7"/>
        <v>0</v>
      </c>
      <c r="BK25" s="2">
        <f t="shared" si="8"/>
        <v>0</v>
      </c>
      <c r="BL25" s="2">
        <f t="shared" si="9"/>
        <v>0</v>
      </c>
      <c r="BM25" s="2">
        <f t="shared" si="10"/>
        <v>0</v>
      </c>
      <c r="BN25" s="2">
        <f t="shared" si="11"/>
        <v>0</v>
      </c>
      <c r="BO25" s="2">
        <f t="shared" si="30"/>
        <v>0</v>
      </c>
      <c r="BP25" s="2">
        <f t="shared" si="31"/>
        <v>0</v>
      </c>
      <c r="BQ25" s="2">
        <f t="shared" si="32"/>
        <v>0</v>
      </c>
      <c r="BR25" s="11">
        <f t="shared" si="33"/>
        <v>5.1730956327600025E-2</v>
      </c>
      <c r="BS25" s="17">
        <v>0</v>
      </c>
      <c r="BT25" s="17">
        <v>0</v>
      </c>
      <c r="BU25" s="12">
        <f>(BU$3*templow!$I135+BU$4*templow!$I135^2+BU$5*templow!$I135^6)*(K25/K$56)^$BW$1</f>
        <v>0.88296571154591952</v>
      </c>
      <c r="BV25" s="12">
        <f>(BV$3*templow!$I135+BV$4*templow!$I135^2+BV$5*templow!$I135^6)*(L25/L$56)^$BW$1</f>
        <v>0.56932778567217834</v>
      </c>
      <c r="BW25" s="12">
        <f>(BW$3*templow!$I135+BW$4*templow!$I135^2+BW$5*templow!$I135^6)*(M25/M$56)^$BW$1</f>
        <v>0.30864222730979302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 x14ac:dyDescent="0.3">
      <c r="A26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34"/>
        <v>6.9399655695143725E-3</v>
      </c>
      <c r="F26" s="11">
        <f t="shared" si="12"/>
        <v>1.5668442836691332E-2</v>
      </c>
      <c r="G26" s="11">
        <f t="shared" si="13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14"/>
        <v>20124.351959751704</v>
      </c>
      <c r="L26" s="1">
        <f t="shared" si="0"/>
        <v>1449.8121240919959</v>
      </c>
      <c r="M26" s="1">
        <f t="shared" si="1"/>
        <v>417.06319180806776</v>
      </c>
      <c r="N26" s="11">
        <f t="shared" si="35"/>
        <v>1.9866883309723526E-2</v>
      </c>
      <c r="O26" s="11">
        <f t="shared" si="15"/>
        <v>3.1415457728710017E-2</v>
      </c>
      <c r="P26" s="11">
        <f t="shared" si="16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7"/>
        <v>221.55623080971907</v>
      </c>
      <c r="U26" s="1">
        <f t="shared" si="48"/>
        <v>902.87289581321522</v>
      </c>
      <c r="V26" s="1">
        <f t="shared" si="49"/>
        <v>880.94465297742408</v>
      </c>
      <c r="W26" s="11">
        <f t="shared" si="36"/>
        <v>-5.1281902986994754E-2</v>
      </c>
      <c r="X26" s="11">
        <f t="shared" si="52"/>
        <v>-3.7016753471331154E-2</v>
      </c>
      <c r="Y26" s="11">
        <f t="shared" si="53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8"/>
        <v>2.4457874406053151</v>
      </c>
      <c r="AD26" s="12">
        <f t="shared" si="50"/>
        <v>2.8182464047647726</v>
      </c>
      <c r="AE26" s="12">
        <f t="shared" si="51"/>
        <v>1.871783504022132</v>
      </c>
      <c r="AF26" s="11">
        <f t="shared" si="37"/>
        <v>-1.5721294261408225E-3</v>
      </c>
      <c r="AG26" s="11">
        <f t="shared" si="54"/>
        <v>1.2560552014162951E-2</v>
      </c>
      <c r="AH26" s="11">
        <f t="shared" si="55"/>
        <v>1.1498837137846607E-2</v>
      </c>
      <c r="AI26" s="1">
        <f t="shared" si="38"/>
        <v>21939.617431763942</v>
      </c>
      <c r="AJ26" s="1">
        <f t="shared" si="39"/>
        <v>2929.3785945657969</v>
      </c>
      <c r="AK26" s="1">
        <f t="shared" si="40"/>
        <v>932.03806177940703</v>
      </c>
      <c r="AL26" s="14">
        <f t="shared" si="19"/>
        <v>8.2708981176267589</v>
      </c>
      <c r="AM26" s="14">
        <f t="shared" si="20"/>
        <v>1.0895899562893532</v>
      </c>
      <c r="AN26" s="14">
        <f t="shared" si="21"/>
        <v>0.45103860224616948</v>
      </c>
      <c r="AO26" s="11">
        <f t="shared" si="41"/>
        <v>2.0621120954280148E-2</v>
      </c>
      <c r="AP26" s="11">
        <f t="shared" si="22"/>
        <v>2.5977173653231045E-2</v>
      </c>
      <c r="AQ26" s="11">
        <f t="shared" si="23"/>
        <v>2.3564574154817608E-2</v>
      </c>
      <c r="AR26" s="1">
        <f t="shared" si="42"/>
        <v>14219.109702597792</v>
      </c>
      <c r="AS26" s="1">
        <f t="shared" si="43"/>
        <v>2134.1259420488577</v>
      </c>
      <c r="AT26" s="1">
        <f t="shared" si="44"/>
        <v>691.18551481508996</v>
      </c>
      <c r="AU26" s="1">
        <f t="shared" si="45"/>
        <v>2843.8219405195587</v>
      </c>
      <c r="AV26" s="1">
        <f t="shared" si="46"/>
        <v>426.82518840977156</v>
      </c>
      <c r="AW26" s="1">
        <f t="shared" si="47"/>
        <v>138.237102963018</v>
      </c>
      <c r="AX26" s="1">
        <f t="shared" si="24"/>
        <v>12506.045006961838</v>
      </c>
      <c r="AY26" s="1">
        <f t="shared" si="4"/>
        <v>963.95712074945845</v>
      </c>
      <c r="AZ26" s="1">
        <f t="shared" si="5"/>
        <v>318.65217182326199</v>
      </c>
      <c r="BA26" s="1">
        <f t="shared" si="25"/>
        <v>8580.9777537492519</v>
      </c>
      <c r="BB26" s="1">
        <f t="shared" si="26"/>
        <v>12169.569734725135</v>
      </c>
      <c r="BC26" s="1">
        <f t="shared" si="27"/>
        <v>10002.28555956844</v>
      </c>
      <c r="BD26" s="1">
        <f t="shared" si="28"/>
        <v>0</v>
      </c>
      <c r="BE26" s="2">
        <v>0</v>
      </c>
      <c r="BF26" s="2">
        <v>0</v>
      </c>
      <c r="BG26" s="2">
        <v>0</v>
      </c>
      <c r="BH26" s="2">
        <f t="shared" si="6"/>
        <v>0</v>
      </c>
      <c r="BI26" s="2">
        <f t="shared" si="29"/>
        <v>0</v>
      </c>
      <c r="BJ26" s="2">
        <f t="shared" si="7"/>
        <v>0</v>
      </c>
      <c r="BK26" s="2">
        <f t="shared" si="8"/>
        <v>0</v>
      </c>
      <c r="BL26" s="2">
        <f t="shared" si="9"/>
        <v>0</v>
      </c>
      <c r="BM26" s="2">
        <f t="shared" si="10"/>
        <v>0</v>
      </c>
      <c r="BN26" s="2">
        <f t="shared" si="11"/>
        <v>0</v>
      </c>
      <c r="BO26" s="2">
        <f t="shared" si="30"/>
        <v>0</v>
      </c>
      <c r="BP26" s="2">
        <f t="shared" si="31"/>
        <v>0</v>
      </c>
      <c r="BQ26" s="2">
        <f t="shared" si="32"/>
        <v>0</v>
      </c>
      <c r="BR26" s="11">
        <f t="shared" si="33"/>
        <v>4.2806571653571907E-2</v>
      </c>
      <c r="BS26" s="17">
        <v>0</v>
      </c>
      <c r="BT26" s="17">
        <v>0</v>
      </c>
      <c r="BU26" s="12">
        <f>(BU$3*templow!$I136+BU$4*templow!$I136^2+BU$5*templow!$I136^6)*(K26/K$56)^$BW$1</f>
        <v>0.90500364782237452</v>
      </c>
      <c r="BV26" s="12">
        <f>(BV$3*templow!$I136+BV$4*templow!$I136^2+BV$5*templow!$I136^6)*(L26/L$56)^$BW$1</f>
        <v>0.58164991378853392</v>
      </c>
      <c r="BW26" s="12">
        <f>(BW$3*templow!$I136+BW$4*templow!$I136^2+BW$5*templow!$I136^6)*(M26/M$56)^$BW$1</f>
        <v>0.3145809198903145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 x14ac:dyDescent="0.3">
      <c r="A27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34"/>
        <v>6.9168601659503892E-3</v>
      </c>
      <c r="F27" s="11">
        <f t="shared" si="12"/>
        <v>1.5817996879959884E-2</v>
      </c>
      <c r="G27" s="11">
        <f t="shared" si="13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14"/>
        <v>20292.933909060386</v>
      </c>
      <c r="L27" s="1">
        <f t="shared" si="0"/>
        <v>1454.6029384071733</v>
      </c>
      <c r="M27" s="1">
        <f t="shared" si="1"/>
        <v>427.88781278464347</v>
      </c>
      <c r="N27" s="11">
        <f t="shared" si="35"/>
        <v>8.3770125689435204E-3</v>
      </c>
      <c r="O27" s="11">
        <f t="shared" si="15"/>
        <v>3.3044380272222451E-3</v>
      </c>
      <c r="P27" s="11">
        <f t="shared" si="16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7"/>
        <v>212.36445626954927</v>
      </c>
      <c r="U27" s="1">
        <f t="shared" si="48"/>
        <v>899.9089338975441</v>
      </c>
      <c r="V27" s="1">
        <f t="shared" si="49"/>
        <v>881.70150629598425</v>
      </c>
      <c r="W27" s="11">
        <f t="shared" si="36"/>
        <v>-4.1487321329563676E-2</v>
      </c>
      <c r="X27" s="11">
        <f t="shared" si="52"/>
        <v>-3.2828119322393379E-3</v>
      </c>
      <c r="Y27" s="11">
        <f t="shared" si="53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8"/>
        <v>2.4149199480729333</v>
      </c>
      <c r="AD27" s="12">
        <f t="shared" si="50"/>
        <v>2.735183012324311</v>
      </c>
      <c r="AE27" s="12">
        <f t="shared" si="51"/>
        <v>1.8350201755581217</v>
      </c>
      <c r="AF27" s="11">
        <f t="shared" si="37"/>
        <v>-1.2620676686745269E-2</v>
      </c>
      <c r="AG27" s="11">
        <f t="shared" si="54"/>
        <v>-2.9473431528211025E-2</v>
      </c>
      <c r="AH27" s="11">
        <f t="shared" si="55"/>
        <v>-1.9640801612479497E-2</v>
      </c>
      <c r="AI27" s="1">
        <f t="shared" si="38"/>
        <v>22589.477629107107</v>
      </c>
      <c r="AJ27" s="1">
        <f t="shared" si="39"/>
        <v>3063.265923518989</v>
      </c>
      <c r="AK27" s="1">
        <f t="shared" si="40"/>
        <v>977.0713585644844</v>
      </c>
      <c r="AL27" s="14">
        <f t="shared" si="19"/>
        <v>8.4414533081108676</v>
      </c>
      <c r="AM27" s="14">
        <f t="shared" si="20"/>
        <v>1.1178944237946982</v>
      </c>
      <c r="AN27" s="14">
        <f t="shared" si="21"/>
        <v>0.4616671348354846</v>
      </c>
      <c r="AO27" s="11">
        <f t="shared" si="41"/>
        <v>2.0621120954280148E-2</v>
      </c>
      <c r="AP27" s="11">
        <f t="shared" si="22"/>
        <v>2.5977173653231045E-2</v>
      </c>
      <c r="AQ27" s="11">
        <f t="shared" si="23"/>
        <v>2.3564574154817608E-2</v>
      </c>
      <c r="AR27" s="1">
        <f t="shared" si="42"/>
        <v>14678.013210257626</v>
      </c>
      <c r="AS27" s="1">
        <f t="shared" si="43"/>
        <v>2237.1355800170063</v>
      </c>
      <c r="AT27" s="1">
        <f t="shared" si="44"/>
        <v>728.41369484042536</v>
      </c>
      <c r="AU27" s="1">
        <f t="shared" si="45"/>
        <v>2935.6026420515254</v>
      </c>
      <c r="AV27" s="1">
        <f t="shared" si="46"/>
        <v>447.4271160034013</v>
      </c>
      <c r="AW27" s="1">
        <f t="shared" si="47"/>
        <v>145.68273896808509</v>
      </c>
      <c r="AX27" s="1">
        <f t="shared" si="24"/>
        <v>12820.980621077606</v>
      </c>
      <c r="AY27" s="1">
        <f t="shared" si="4"/>
        <v>994.75028667606784</v>
      </c>
      <c r="AZ27" s="1">
        <f t="shared" si="5"/>
        <v>327.63344695755029</v>
      </c>
      <c r="BA27" s="1">
        <f t="shared" si="25"/>
        <v>8663.1097221816781</v>
      </c>
      <c r="BB27" s="1">
        <f t="shared" si="26"/>
        <v>12418.642196786283</v>
      </c>
      <c r="BC27" s="1">
        <f t="shared" si="27"/>
        <v>10301.502485677411</v>
      </c>
      <c r="BD27" s="1">
        <f t="shared" si="28"/>
        <v>0</v>
      </c>
      <c r="BE27" s="2">
        <v>0</v>
      </c>
      <c r="BF27" s="2">
        <v>0</v>
      </c>
      <c r="BG27" s="2">
        <v>0</v>
      </c>
      <c r="BH27" s="2">
        <f t="shared" si="6"/>
        <v>0</v>
      </c>
      <c r="BI27" s="2">
        <f t="shared" si="29"/>
        <v>0</v>
      </c>
      <c r="BJ27" s="2">
        <f t="shared" si="7"/>
        <v>0</v>
      </c>
      <c r="BK27" s="2">
        <f t="shared" si="8"/>
        <v>0</v>
      </c>
      <c r="BL27" s="2">
        <f t="shared" si="9"/>
        <v>0</v>
      </c>
      <c r="BM27" s="2">
        <f t="shared" si="10"/>
        <v>0</v>
      </c>
      <c r="BN27" s="2">
        <f t="shared" si="11"/>
        <v>0</v>
      </c>
      <c r="BO27" s="2">
        <f t="shared" si="30"/>
        <v>0</v>
      </c>
      <c r="BP27" s="2">
        <f t="shared" si="31"/>
        <v>0</v>
      </c>
      <c r="BQ27" s="2">
        <f t="shared" si="32"/>
        <v>0</v>
      </c>
      <c r="BR27" s="11">
        <f t="shared" si="33"/>
        <v>2.9448153818693784E-2</v>
      </c>
      <c r="BS27" s="17">
        <v>0</v>
      </c>
      <c r="BT27" s="17">
        <v>0</v>
      </c>
      <c r="BU27" s="12">
        <f>(BU$3*templow!$I137+BU$4*templow!$I137^2+BU$5*templow!$I137^6)*(K27/K$56)^$BW$1</f>
        <v>0.9301070771388954</v>
      </c>
      <c r="BV27" s="12">
        <f>(BV$3*templow!$I137+BV$4*templow!$I137^2+BV$5*templow!$I137^6)*(L27/L$56)^$BW$1</f>
        <v>0.59827504352954575</v>
      </c>
      <c r="BW27" s="12">
        <f>(BW$3*templow!$I137+BW$4*templow!$I137^2+BW$5*templow!$I137^6)*(M27/M$56)^$BW$1</f>
        <v>0.32148191513332908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 x14ac:dyDescent="0.3">
      <c r="A28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34"/>
        <v>6.1984829573309419E-3</v>
      </c>
      <c r="F28" s="11">
        <f t="shared" si="12"/>
        <v>1.6820629902325246E-2</v>
      </c>
      <c r="G28" s="11">
        <f t="shared" si="13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14"/>
        <v>20237.139804597737</v>
      </c>
      <c r="L28" s="1">
        <f t="shared" si="0"/>
        <v>1436.3355887459484</v>
      </c>
      <c r="M28" s="1">
        <f t="shared" si="1"/>
        <v>433.3540066629966</v>
      </c>
      <c r="N28" s="11">
        <f t="shared" si="35"/>
        <v>-2.7494350847778737E-3</v>
      </c>
      <c r="O28" s="11">
        <f t="shared" si="15"/>
        <v>-1.2558306585870205E-2</v>
      </c>
      <c r="P28" s="11">
        <f t="shared" si="16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7"/>
        <v>206.37847509359841</v>
      </c>
      <c r="U28" s="1">
        <f t="shared" si="48"/>
        <v>927.07388067722479</v>
      </c>
      <c r="V28" s="1">
        <f t="shared" si="49"/>
        <v>889.61113157263264</v>
      </c>
      <c r="W28" s="11">
        <f t="shared" si="36"/>
        <v>-2.8187302532176051E-2</v>
      </c>
      <c r="X28" s="11">
        <f t="shared" si="52"/>
        <v>3.0186328589969724E-2</v>
      </c>
      <c r="Y28" s="11">
        <f t="shared" si="53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8"/>
        <v>2.3856263347113855</v>
      </c>
      <c r="AD28" s="12">
        <f t="shared" si="50"/>
        <v>2.7388918519516774</v>
      </c>
      <c r="AE28" s="12">
        <f t="shared" si="51"/>
        <v>1.8382081108631489</v>
      </c>
      <c r="AF28" s="11">
        <f t="shared" si="37"/>
        <v>-1.2130262696667726E-2</v>
      </c>
      <c r="AG28" s="11">
        <f t="shared" si="54"/>
        <v>1.3559749423182055E-3</v>
      </c>
      <c r="AH28" s="11">
        <f t="shared" si="55"/>
        <v>1.7372753430668908E-3</v>
      </c>
      <c r="AI28" s="1">
        <f t="shared" si="38"/>
        <v>23266.132508247923</v>
      </c>
      <c r="AJ28" s="1">
        <f t="shared" si="39"/>
        <v>3204.3664471704915</v>
      </c>
      <c r="AK28" s="1">
        <f t="shared" si="40"/>
        <v>1025.0469616761211</v>
      </c>
      <c r="AL28" s="14">
        <f t="shared" si="19"/>
        <v>8.6155255378073292</v>
      </c>
      <c r="AM28" s="14">
        <f t="shared" si="20"/>
        <v>1.1469341613675916</v>
      </c>
      <c r="AN28" s="14">
        <f t="shared" si="21"/>
        <v>0.47254612426915754</v>
      </c>
      <c r="AO28" s="11">
        <f t="shared" si="41"/>
        <v>2.0621120954280148E-2</v>
      </c>
      <c r="AP28" s="11">
        <f t="shared" si="22"/>
        <v>2.5977173653231045E-2</v>
      </c>
      <c r="AQ28" s="11">
        <f t="shared" si="23"/>
        <v>2.3564574154817608E-2</v>
      </c>
      <c r="AR28" s="1">
        <f t="shared" si="42"/>
        <v>15144.061131962364</v>
      </c>
      <c r="AS28" s="1">
        <f t="shared" si="43"/>
        <v>2347.129099409734</v>
      </c>
      <c r="AT28" s="1">
        <f t="shared" si="44"/>
        <v>767.66952063484507</v>
      </c>
      <c r="AU28" s="1">
        <f t="shared" si="45"/>
        <v>3028.8122263924729</v>
      </c>
      <c r="AV28" s="1">
        <f t="shared" si="46"/>
        <v>469.42581988194684</v>
      </c>
      <c r="AW28" s="1">
        <f t="shared" si="47"/>
        <v>153.53390412696902</v>
      </c>
      <c r="AX28" s="1">
        <f t="shared" si="24"/>
        <v>13146.576271941067</v>
      </c>
      <c r="AY28" s="1">
        <f t="shared" si="4"/>
        <v>1026.3946907756449</v>
      </c>
      <c r="AZ28" s="1">
        <f t="shared" si="5"/>
        <v>336.92839263457734</v>
      </c>
      <c r="BA28" s="1">
        <f t="shared" si="25"/>
        <v>8739.918923901685</v>
      </c>
      <c r="BB28" s="1">
        <f t="shared" si="26"/>
        <v>12684.821407807538</v>
      </c>
      <c r="BC28" s="1">
        <f t="shared" si="27"/>
        <v>10608.158256665278</v>
      </c>
      <c r="BD28" s="1">
        <f t="shared" si="28"/>
        <v>0</v>
      </c>
      <c r="BE28" s="2">
        <v>0</v>
      </c>
      <c r="BF28" s="2">
        <v>0</v>
      </c>
      <c r="BG28" s="2">
        <v>0</v>
      </c>
      <c r="BH28" s="2">
        <f t="shared" si="6"/>
        <v>0</v>
      </c>
      <c r="BI28" s="2">
        <f t="shared" si="29"/>
        <v>0</v>
      </c>
      <c r="BJ28" s="2">
        <f t="shared" si="7"/>
        <v>0</v>
      </c>
      <c r="BK28" s="2">
        <f t="shared" si="8"/>
        <v>0</v>
      </c>
      <c r="BL28" s="2">
        <f t="shared" si="9"/>
        <v>0</v>
      </c>
      <c r="BM28" s="2">
        <f t="shared" si="10"/>
        <v>0</v>
      </c>
      <c r="BN28" s="2">
        <f t="shared" si="11"/>
        <v>0</v>
      </c>
      <c r="BO28" s="2">
        <f t="shared" si="30"/>
        <v>0</v>
      </c>
      <c r="BP28" s="2">
        <f t="shared" si="31"/>
        <v>0</v>
      </c>
      <c r="BQ28" s="2">
        <f t="shared" si="32"/>
        <v>0</v>
      </c>
      <c r="BR28" s="11">
        <f t="shared" si="33"/>
        <v>1.7109021078205416E-2</v>
      </c>
      <c r="BS28" s="17">
        <v>0</v>
      </c>
      <c r="BT28" s="17">
        <v>0</v>
      </c>
      <c r="BU28" s="12">
        <f>(BU$3*templow!$I138+BU$4*templow!$I138^2+BU$5*templow!$I138^6)*(K28/K$56)^$BW$1</f>
        <v>0.9582845563787874</v>
      </c>
      <c r="BV28" s="12">
        <f>(BV$3*templow!$I138+BV$4*templow!$I138^2+BV$5*templow!$I138^6)*(L28/L$56)^$BW$1</f>
        <v>0.61764551676490764</v>
      </c>
      <c r="BW28" s="12">
        <f>(BW$3*templow!$I138+BW$4*templow!$I138^2+BW$5*templow!$I138^6)*(M28/M$56)^$BW$1</f>
        <v>0.32948965408511965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 x14ac:dyDescent="0.3">
      <c r="A29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34"/>
        <v>5.666316603642807E-3</v>
      </c>
      <c r="F29" s="11">
        <f t="shared" si="12"/>
        <v>1.6624795407551574E-2</v>
      </c>
      <c r="G29" s="11">
        <f t="shared" si="13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14"/>
        <v>20622.14124085362</v>
      </c>
      <c r="L29" s="1">
        <f t="shared" si="0"/>
        <v>1421.1857477326455</v>
      </c>
      <c r="M29" s="1">
        <f t="shared" si="1"/>
        <v>440.35839097389959</v>
      </c>
      <c r="N29" s="11">
        <f t="shared" si="35"/>
        <v>1.9024498519717437E-2</v>
      </c>
      <c r="O29" s="11">
        <f t="shared" si="15"/>
        <v>-1.0547563627891443E-2</v>
      </c>
      <c r="P29" s="11">
        <f t="shared" si="16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7"/>
        <v>202.10092770770731</v>
      </c>
      <c r="U29" s="1">
        <f t="shared" si="48"/>
        <v>939.74627918148394</v>
      </c>
      <c r="V29" s="1">
        <f t="shared" si="49"/>
        <v>883.6069313906263</v>
      </c>
      <c r="W29" s="11">
        <f t="shared" si="36"/>
        <v>-2.0726712821921511E-2</v>
      </c>
      <c r="X29" s="11">
        <f t="shared" si="52"/>
        <v>1.3669243377886886E-2</v>
      </c>
      <c r="Y29" s="11">
        <f t="shared" si="53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8"/>
        <v>2.3750849615876435</v>
      </c>
      <c r="AD29" s="12">
        <f t="shared" si="50"/>
        <v>2.7443910675908154</v>
      </c>
      <c r="AE29" s="12">
        <f t="shared" si="51"/>
        <v>1.8865369423268037</v>
      </c>
      <c r="AF29" s="11">
        <f t="shared" si="37"/>
        <v>-4.4187025312232286E-3</v>
      </c>
      <c r="AG29" s="11">
        <f t="shared" si="54"/>
        <v>2.0078250388817498E-3</v>
      </c>
      <c r="AH29" s="11">
        <f t="shared" si="55"/>
        <v>2.6291273103436374E-2</v>
      </c>
      <c r="AI29" s="1">
        <f t="shared" si="38"/>
        <v>23968.331483815607</v>
      </c>
      <c r="AJ29" s="1">
        <f t="shared" si="39"/>
        <v>3353.3556223353889</v>
      </c>
      <c r="AK29" s="1">
        <f t="shared" si="40"/>
        <v>1076.076169635478</v>
      </c>
      <c r="AL29" s="14">
        <f t="shared" si="19"/>
        <v>8.7931873320071432</v>
      </c>
      <c r="AM29" s="14">
        <f t="shared" si="20"/>
        <v>1.1767282692462604</v>
      </c>
      <c r="AN29" s="14">
        <f t="shared" si="21"/>
        <v>0.48368147245606974</v>
      </c>
      <c r="AO29" s="11">
        <f t="shared" si="41"/>
        <v>2.0621120954280148E-2</v>
      </c>
      <c r="AP29" s="11">
        <f t="shared" si="22"/>
        <v>2.5977173653231045E-2</v>
      </c>
      <c r="AQ29" s="11">
        <f t="shared" si="23"/>
        <v>2.3564574154817608E-2</v>
      </c>
      <c r="AR29" s="1">
        <f t="shared" si="42"/>
        <v>15618.982920650913</v>
      </c>
      <c r="AS29" s="1">
        <f t="shared" si="43"/>
        <v>2462.3553193478451</v>
      </c>
      <c r="AT29" s="1">
        <f t="shared" si="44"/>
        <v>808.99433513658573</v>
      </c>
      <c r="AU29" s="1">
        <f t="shared" si="45"/>
        <v>3123.796584130183</v>
      </c>
      <c r="AV29" s="1">
        <f t="shared" si="46"/>
        <v>492.47106386956904</v>
      </c>
      <c r="AW29" s="1">
        <f t="shared" si="47"/>
        <v>161.79886702731716</v>
      </c>
      <c r="AX29" s="1">
        <f t="shared" si="24"/>
        <v>13482.460513789827</v>
      </c>
      <c r="AY29" s="1">
        <f t="shared" si="4"/>
        <v>1059.1743215529059</v>
      </c>
      <c r="AZ29" s="1">
        <f t="shared" si="5"/>
        <v>346.54823016795763</v>
      </c>
      <c r="BA29" s="1">
        <f t="shared" si="25"/>
        <v>8812.8229477314489</v>
      </c>
      <c r="BB29" s="1">
        <f t="shared" si="26"/>
        <v>12954.172006335704</v>
      </c>
      <c r="BC29" s="1">
        <f t="shared" si="27"/>
        <v>10921.462028073447</v>
      </c>
      <c r="BD29" s="1">
        <f t="shared" si="28"/>
        <v>0</v>
      </c>
      <c r="BE29" s="2">
        <v>0</v>
      </c>
      <c r="BF29" s="2">
        <v>0</v>
      </c>
      <c r="BG29" s="2">
        <v>0</v>
      </c>
      <c r="BH29" s="2">
        <f t="shared" si="6"/>
        <v>0</v>
      </c>
      <c r="BI29" s="2">
        <f t="shared" si="29"/>
        <v>0</v>
      </c>
      <c r="BJ29" s="2">
        <f t="shared" si="7"/>
        <v>0</v>
      </c>
      <c r="BK29" s="2">
        <f t="shared" si="8"/>
        <v>0</v>
      </c>
      <c r="BL29" s="2">
        <f t="shared" si="9"/>
        <v>0</v>
      </c>
      <c r="BM29" s="2">
        <f t="shared" si="10"/>
        <v>0</v>
      </c>
      <c r="BN29" s="2">
        <f t="shared" si="11"/>
        <v>0</v>
      </c>
      <c r="BO29" s="2">
        <f t="shared" si="30"/>
        <v>0</v>
      </c>
      <c r="BP29" s="2">
        <f t="shared" si="31"/>
        <v>0</v>
      </c>
      <c r="BQ29" s="2">
        <f t="shared" si="32"/>
        <v>0</v>
      </c>
      <c r="BR29" s="11">
        <f t="shared" si="33"/>
        <v>3.5451074401415789E-2</v>
      </c>
      <c r="BS29" s="17">
        <v>0</v>
      </c>
      <c r="BT29" s="17">
        <v>0</v>
      </c>
      <c r="BU29" s="12">
        <f>(BU$3*templow!$I139+BU$4*templow!$I139^2+BU$5*templow!$I139^6)*(K29/K$56)^$BW$1</f>
        <v>0.98164335822452153</v>
      </c>
      <c r="BV29" s="12">
        <f>(BV$3*templow!$I139+BV$4*templow!$I139^2+BV$5*templow!$I139^6)*(L29/L$56)^$BW$1</f>
        <v>0.63708096232437161</v>
      </c>
      <c r="BW29" s="12">
        <f>(BW$3*templow!$I139+BW$4*templow!$I139^2+BW$5*templow!$I139^6)*(M29/M$56)^$BW$1</f>
        <v>0.33728058940914024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 x14ac:dyDescent="0.3">
      <c r="A30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34"/>
        <v>5.2636035724735741E-3</v>
      </c>
      <c r="F30" s="11">
        <f t="shared" si="12"/>
        <v>1.5904845060938921E-2</v>
      </c>
      <c r="G30" s="11">
        <f t="shared" si="13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14"/>
        <v>21351.694434927398</v>
      </c>
      <c r="L30" s="1">
        <f t="shared" si="0"/>
        <v>1457.3086030603524</v>
      </c>
      <c r="M30" s="1">
        <f t="shared" si="1"/>
        <v>452.38859579981255</v>
      </c>
      <c r="N30" s="11">
        <f t="shared" si="35"/>
        <v>3.5377179583490292E-2</v>
      </c>
      <c r="O30" s="11">
        <f t="shared" si="15"/>
        <v>2.5417406123961817E-2</v>
      </c>
      <c r="P30" s="11">
        <f t="shared" si="16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7"/>
        <v>201.70557911853126</v>
      </c>
      <c r="U30" s="1">
        <f t="shared" si="48"/>
        <v>941.66348339372075</v>
      </c>
      <c r="V30" s="1">
        <f t="shared" si="49"/>
        <v>872.71451539045961</v>
      </c>
      <c r="W30" s="11">
        <f t="shared" si="36"/>
        <v>-1.9561938367143039E-3</v>
      </c>
      <c r="X30" s="11">
        <f t="shared" si="52"/>
        <v>2.040129612331798E-3</v>
      </c>
      <c r="Y30" s="11">
        <f t="shared" si="53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8"/>
        <v>2.3409095494429892</v>
      </c>
      <c r="AD30" s="12">
        <f t="shared" si="50"/>
        <v>2.7203543668669528</v>
      </c>
      <c r="AE30" s="12">
        <f t="shared" si="51"/>
        <v>1.9115173214066605</v>
      </c>
      <c r="AF30" s="11">
        <f t="shared" si="37"/>
        <v>-1.4389132472048205E-2</v>
      </c>
      <c r="AG30" s="11">
        <f t="shared" si="54"/>
        <v>-8.7584823488597863E-3</v>
      </c>
      <c r="AH30" s="11">
        <f t="shared" si="55"/>
        <v>1.3241394069414048E-2</v>
      </c>
      <c r="AI30" s="1">
        <f t="shared" si="38"/>
        <v>24695.294919564229</v>
      </c>
      <c r="AJ30" s="1">
        <f t="shared" si="39"/>
        <v>3510.4911239714193</v>
      </c>
      <c r="AK30" s="1">
        <f t="shared" si="40"/>
        <v>1130.2674196992473</v>
      </c>
      <c r="AL30" s="14">
        <f t="shared" si="19"/>
        <v>8.974512711554107</v>
      </c>
      <c r="AM30" s="14">
        <f t="shared" si="20"/>
        <v>1.2072963438391364</v>
      </c>
      <c r="AN30" s="14">
        <f t="shared" si="21"/>
        <v>0.49507922038107216</v>
      </c>
      <c r="AO30" s="11">
        <f t="shared" si="41"/>
        <v>2.0621120954280148E-2</v>
      </c>
      <c r="AP30" s="11">
        <f t="shared" si="22"/>
        <v>2.5977173653231045E-2</v>
      </c>
      <c r="AQ30" s="11">
        <f t="shared" si="23"/>
        <v>2.3564574154817608E-2</v>
      </c>
      <c r="AR30" s="1">
        <f t="shared" si="42"/>
        <v>16104.103440851959</v>
      </c>
      <c r="AS30" s="1">
        <f t="shared" si="43"/>
        <v>2581.9539914058173</v>
      </c>
      <c r="AT30" s="1">
        <f t="shared" si="44"/>
        <v>852.46594137172281</v>
      </c>
      <c r="AU30" s="1">
        <f t="shared" si="45"/>
        <v>3220.8206881703918</v>
      </c>
      <c r="AV30" s="1">
        <f t="shared" si="46"/>
        <v>516.39079828116348</v>
      </c>
      <c r="AW30" s="1">
        <f t="shared" si="47"/>
        <v>170.49318827434456</v>
      </c>
      <c r="AX30" s="1">
        <f t="shared" si="24"/>
        <v>13828.433949861441</v>
      </c>
      <c r="AY30" s="1">
        <f t="shared" si="4"/>
        <v>1093.231630855614</v>
      </c>
      <c r="AZ30" s="1">
        <f t="shared" si="5"/>
        <v>356.49989237713265</v>
      </c>
      <c r="BA30" s="1">
        <f t="shared" si="25"/>
        <v>8882.8156755241689</v>
      </c>
      <c r="BB30" s="1">
        <f t="shared" si="26"/>
        <v>13220.00300777645</v>
      </c>
      <c r="BC30" s="1">
        <f t="shared" si="27"/>
        <v>11241.236587963382</v>
      </c>
      <c r="BD30" s="1">
        <f t="shared" si="28"/>
        <v>0</v>
      </c>
      <c r="BE30" s="2">
        <v>0</v>
      </c>
      <c r="BF30" s="2">
        <v>0</v>
      </c>
      <c r="BG30" s="2">
        <v>0</v>
      </c>
      <c r="BH30" s="2">
        <f t="shared" si="6"/>
        <v>0</v>
      </c>
      <c r="BI30" s="2">
        <f t="shared" si="29"/>
        <v>0</v>
      </c>
      <c r="BJ30" s="2">
        <f t="shared" si="7"/>
        <v>0</v>
      </c>
      <c r="BK30" s="2">
        <f t="shared" si="8"/>
        <v>0</v>
      </c>
      <c r="BL30" s="2">
        <f t="shared" si="9"/>
        <v>0</v>
      </c>
      <c r="BM30" s="2">
        <f t="shared" si="10"/>
        <v>0</v>
      </c>
      <c r="BN30" s="2">
        <f t="shared" si="11"/>
        <v>0</v>
      </c>
      <c r="BO30" s="2">
        <f t="shared" si="30"/>
        <v>0</v>
      </c>
      <c r="BP30" s="2">
        <f t="shared" si="31"/>
        <v>0</v>
      </c>
      <c r="BQ30" s="2">
        <f t="shared" si="32"/>
        <v>0</v>
      </c>
      <c r="BR30" s="11">
        <f t="shared" si="33"/>
        <v>5.377947418379822E-2</v>
      </c>
      <c r="BS30" s="17">
        <v>0</v>
      </c>
      <c r="BT30" s="17">
        <v>0</v>
      </c>
      <c r="BU30" s="12">
        <f>(BU$3*templow!$I140+BU$4*templow!$I140^2+BU$5*templow!$I140^6)*(K30/K$56)^$BW$1</f>
        <v>1.0011655557549126</v>
      </c>
      <c r="BV30" s="12">
        <f>(BV$3*templow!$I140+BV$4*templow!$I140^2+BV$5*templow!$I140^6)*(L30/L$56)^$BW$1</f>
        <v>0.65101387267994582</v>
      </c>
      <c r="BW30" s="12">
        <f>(BW$3*templow!$I140+BW$4*templow!$I140^2+BW$5*templow!$I140^6)*(M30/M$56)^$BW$1</f>
        <v>0.34416120329810052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 x14ac:dyDescent="0.3">
      <c r="A31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34"/>
        <v>5.4244692212248591E-3</v>
      </c>
      <c r="F31" s="11">
        <f t="shared" si="12"/>
        <v>1.6064507173073395E-2</v>
      </c>
      <c r="G31" s="11">
        <f t="shared" si="13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14"/>
        <v>21972.725966800524</v>
      </c>
      <c r="L31" s="1">
        <f t="shared" si="0"/>
        <v>1475.8527077734223</v>
      </c>
      <c r="M31" s="1">
        <f t="shared" si="1"/>
        <v>458.08177067860311</v>
      </c>
      <c r="N31" s="11">
        <f t="shared" si="35"/>
        <v>2.9085819571173399E-2</v>
      </c>
      <c r="O31" s="11">
        <f t="shared" si="15"/>
        <v>1.272489895011053E-2</v>
      </c>
      <c r="P31" s="11">
        <f t="shared" si="16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7"/>
        <v>199.08113068127511</v>
      </c>
      <c r="U31" s="1">
        <f t="shared" si="48"/>
        <v>947.36627196858285</v>
      </c>
      <c r="V31" s="1">
        <f t="shared" si="49"/>
        <v>874.98272398389327</v>
      </c>
      <c r="W31" s="11">
        <f t="shared" si="36"/>
        <v>-1.3011283320596201E-2</v>
      </c>
      <c r="X31" s="11">
        <f t="shared" si="52"/>
        <v>6.0560791359451915E-3</v>
      </c>
      <c r="Y31" s="11">
        <f t="shared" si="53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8"/>
        <v>2.3139111537652339</v>
      </c>
      <c r="AD31" s="12">
        <f t="shared" si="50"/>
        <v>2.8188005878676665</v>
      </c>
      <c r="AE31" s="12">
        <f t="shared" si="51"/>
        <v>1.9431513150416031</v>
      </c>
      <c r="AF31" s="11">
        <f t="shared" si="37"/>
        <v>-1.1533292981858012E-2</v>
      </c>
      <c r="AG31" s="11">
        <f t="shared" si="54"/>
        <v>3.6188748862926667E-2</v>
      </c>
      <c r="AH31" s="11">
        <f t="shared" si="55"/>
        <v>1.6549153534043626E-2</v>
      </c>
      <c r="AI31" s="1">
        <f t="shared" si="38"/>
        <v>25446.586115778198</v>
      </c>
      <c r="AJ31" s="1">
        <f t="shared" si="39"/>
        <v>3675.8328098554407</v>
      </c>
      <c r="AK31" s="1">
        <f t="shared" si="40"/>
        <v>1187.7338660036671</v>
      </c>
      <c r="AL31" s="14">
        <f t="shared" si="19"/>
        <v>9.1595772236847885</v>
      </c>
      <c r="AM31" s="14">
        <f t="shared" si="20"/>
        <v>1.2386584906139566</v>
      </c>
      <c r="AN31" s="14">
        <f t="shared" si="21"/>
        <v>0.50674555138225119</v>
      </c>
      <c r="AO31" s="11">
        <f t="shared" si="41"/>
        <v>2.0621120954280148E-2</v>
      </c>
      <c r="AP31" s="11">
        <f t="shared" si="22"/>
        <v>2.5977173653231045E-2</v>
      </c>
      <c r="AQ31" s="11">
        <f t="shared" si="23"/>
        <v>2.3564574154817608E-2</v>
      </c>
      <c r="AR31" s="1">
        <f t="shared" si="42"/>
        <v>16606.714721536202</v>
      </c>
      <c r="AS31" s="1">
        <f t="shared" si="43"/>
        <v>2707.8262661865601</v>
      </c>
      <c r="AT31" s="1">
        <f t="shared" si="44"/>
        <v>898.1602512070865</v>
      </c>
      <c r="AU31" s="1">
        <f t="shared" si="45"/>
        <v>3321.3429443072405</v>
      </c>
      <c r="AV31" s="1">
        <f t="shared" si="46"/>
        <v>541.56525323731205</v>
      </c>
      <c r="AW31" s="1">
        <f t="shared" si="47"/>
        <v>179.63205024141732</v>
      </c>
      <c r="AX31" s="1">
        <f t="shared" si="24"/>
        <v>14183.085562019443</v>
      </c>
      <c r="AY31" s="1">
        <f t="shared" si="4"/>
        <v>1128.4003319523842</v>
      </c>
      <c r="AZ31" s="1">
        <f t="shared" si="5"/>
        <v>366.79106280276091</v>
      </c>
      <c r="BA31" s="1">
        <f t="shared" si="25"/>
        <v>8954.7206059395467</v>
      </c>
      <c r="BB31" s="1">
        <f t="shared" si="26"/>
        <v>13493.161071516239</v>
      </c>
      <c r="BC31" s="1">
        <f t="shared" si="27"/>
        <v>11567.238878995622</v>
      </c>
      <c r="BD31" s="1">
        <f t="shared" si="28"/>
        <v>0</v>
      </c>
      <c r="BE31" s="2">
        <v>0</v>
      </c>
      <c r="BF31" s="2">
        <v>0</v>
      </c>
      <c r="BG31" s="2">
        <v>0</v>
      </c>
      <c r="BH31" s="2">
        <f t="shared" si="6"/>
        <v>0</v>
      </c>
      <c r="BI31" s="2">
        <f t="shared" si="29"/>
        <v>0</v>
      </c>
      <c r="BJ31" s="2">
        <f t="shared" si="7"/>
        <v>0</v>
      </c>
      <c r="BK31" s="2">
        <f t="shared" si="8"/>
        <v>0</v>
      </c>
      <c r="BL31" s="2">
        <f t="shared" si="9"/>
        <v>0</v>
      </c>
      <c r="BM31" s="2">
        <f t="shared" si="10"/>
        <v>0</v>
      </c>
      <c r="BN31" s="2">
        <f t="shared" si="11"/>
        <v>0</v>
      </c>
      <c r="BO31" s="2">
        <f t="shared" si="30"/>
        <v>0</v>
      </c>
      <c r="BP31" s="2">
        <f t="shared" si="31"/>
        <v>0</v>
      </c>
      <c r="BQ31" s="2">
        <f t="shared" si="32"/>
        <v>0</v>
      </c>
      <c r="BR31" s="11">
        <f t="shared" si="33"/>
        <v>4.6607326093668328E-2</v>
      </c>
      <c r="BS31" s="17">
        <v>0</v>
      </c>
      <c r="BT31" s="17">
        <v>0</v>
      </c>
      <c r="BU31" s="12">
        <f>(BU$3*templow!$I141+BU$4*templow!$I141^2+BU$5*templow!$I141^6)*(K31/K$56)^$BW$1</f>
        <v>1.0222640468265358</v>
      </c>
      <c r="BV31" s="12">
        <f>(BV$3*templow!$I141+BV$4*templow!$I141^2+BV$5*templow!$I141^6)*(L31/L$56)^$BW$1</f>
        <v>0.66707756105920035</v>
      </c>
      <c r="BW31" s="12">
        <f>(BW$3*templow!$I141+BW$4*templow!$I141^2+BW$5*templow!$I141^6)*(M31/M$56)^$BW$1</f>
        <v>0.35231247822855138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 x14ac:dyDescent="0.3">
      <c r="A3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34"/>
        <v>5.6829898394004097E-3</v>
      </c>
      <c r="F32" s="11">
        <f t="shared" si="12"/>
        <v>1.659902638740296E-2</v>
      </c>
      <c r="G32" s="11">
        <f t="shared" si="13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14"/>
        <v>22509.556794976885</v>
      </c>
      <c r="L32" s="1">
        <f t="shared" si="0"/>
        <v>1512.5139657455427</v>
      </c>
      <c r="M32" s="1">
        <f t="shared" si="1"/>
        <v>463.59221716490123</v>
      </c>
      <c r="N32" s="11">
        <f t="shared" si="35"/>
        <v>2.4431689949962587E-2</v>
      </c>
      <c r="O32" s="11">
        <f t="shared" si="15"/>
        <v>2.4840729551819818E-2</v>
      </c>
      <c r="P32" s="11">
        <f t="shared" si="16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7"/>
        <v>195.25370142171693</v>
      </c>
      <c r="U32" s="1">
        <f t="shared" si="48"/>
        <v>932.00882127495822</v>
      </c>
      <c r="V32" s="1">
        <f t="shared" si="49"/>
        <v>880.29203924593799</v>
      </c>
      <c r="W32" s="11">
        <f t="shared" si="36"/>
        <v>-1.9225474792414321E-2</v>
      </c>
      <c r="X32" s="11">
        <f t="shared" si="52"/>
        <v>-1.621067917238872E-2</v>
      </c>
      <c r="Y32" s="11">
        <f t="shared" si="53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8"/>
        <v>2.2895410329228123</v>
      </c>
      <c r="AD32" s="12">
        <f t="shared" si="50"/>
        <v>2.8253717061001042</v>
      </c>
      <c r="AE32" s="12">
        <f t="shared" si="51"/>
        <v>1.9502411781325806</v>
      </c>
      <c r="AF32" s="11">
        <f t="shared" si="37"/>
        <v>-1.0532003704103454E-2</v>
      </c>
      <c r="AG32" s="11">
        <f t="shared" si="54"/>
        <v>2.3311752738808256E-3</v>
      </c>
      <c r="AH32" s="11">
        <f t="shared" si="55"/>
        <v>3.6486417892915846E-3</v>
      </c>
      <c r="AI32" s="1">
        <f t="shared" si="38"/>
        <v>26223.270448507621</v>
      </c>
      <c r="AJ32" s="1">
        <f t="shared" si="39"/>
        <v>3849.8147821072084</v>
      </c>
      <c r="AK32" s="1">
        <f t="shared" si="40"/>
        <v>1248.5925296447178</v>
      </c>
      <c r="AL32" s="14">
        <f t="shared" si="19"/>
        <v>9.3484579735044626</v>
      </c>
      <c r="AM32" s="14">
        <f t="shared" si="20"/>
        <v>1.2708353373216845</v>
      </c>
      <c r="AN32" s="14">
        <f t="shared" si="21"/>
        <v>0.51868679450542221</v>
      </c>
      <c r="AO32" s="11">
        <f t="shared" si="41"/>
        <v>2.0621120954280148E-2</v>
      </c>
      <c r="AP32" s="11">
        <f t="shared" si="22"/>
        <v>2.5977173653231045E-2</v>
      </c>
      <c r="AQ32" s="11">
        <f t="shared" si="23"/>
        <v>2.3564574154817608E-2</v>
      </c>
      <c r="AR32" s="1">
        <f t="shared" si="42"/>
        <v>17128.86655162213</v>
      </c>
      <c r="AS32" s="1">
        <f t="shared" si="43"/>
        <v>2841.1558926250655</v>
      </c>
      <c r="AT32" s="1">
        <f t="shared" si="44"/>
        <v>946.69792193630326</v>
      </c>
      <c r="AU32" s="1">
        <f t="shared" si="45"/>
        <v>3425.7733103244263</v>
      </c>
      <c r="AV32" s="1">
        <f t="shared" si="46"/>
        <v>568.23117852501309</v>
      </c>
      <c r="AW32" s="1">
        <f t="shared" si="47"/>
        <v>189.33958438726066</v>
      </c>
      <c r="AX32" s="1">
        <f t="shared" si="24"/>
        <v>14546.366280651047</v>
      </c>
      <c r="AY32" s="1">
        <f t="shared" si="4"/>
        <v>1164.6294905810041</v>
      </c>
      <c r="AZ32" s="1">
        <f t="shared" si="5"/>
        <v>377.37558834951579</v>
      </c>
      <c r="BA32" s="1">
        <f t="shared" si="25"/>
        <v>9029.4351557850496</v>
      </c>
      <c r="BB32" s="1">
        <f t="shared" si="26"/>
        <v>13778.809804701408</v>
      </c>
      <c r="BC32" s="1">
        <f t="shared" si="27"/>
        <v>11907.472657715849</v>
      </c>
      <c r="BD32" s="1">
        <f t="shared" si="28"/>
        <v>0</v>
      </c>
      <c r="BE32" s="2">
        <v>0</v>
      </c>
      <c r="BF32" s="2">
        <v>0</v>
      </c>
      <c r="BG32" s="2">
        <v>0</v>
      </c>
      <c r="BH32" s="2">
        <f t="shared" si="6"/>
        <v>0</v>
      </c>
      <c r="BI32" s="2">
        <f t="shared" si="29"/>
        <v>0</v>
      </c>
      <c r="BJ32" s="2">
        <f t="shared" si="7"/>
        <v>0</v>
      </c>
      <c r="BK32" s="2">
        <f t="shared" si="8"/>
        <v>0</v>
      </c>
      <c r="BL32" s="2">
        <f t="shared" si="9"/>
        <v>0</v>
      </c>
      <c r="BM32" s="2">
        <f t="shared" si="10"/>
        <v>0</v>
      </c>
      <c r="BN32" s="2">
        <f t="shared" si="11"/>
        <v>0</v>
      </c>
      <c r="BO32" s="2">
        <f t="shared" si="30"/>
        <v>0</v>
      </c>
      <c r="BP32" s="2">
        <f t="shared" si="31"/>
        <v>0</v>
      </c>
      <c r="BQ32" s="2">
        <f t="shared" si="32"/>
        <v>0</v>
      </c>
      <c r="BR32" s="11">
        <f t="shared" si="33"/>
        <v>4.3919983115699973E-2</v>
      </c>
      <c r="BS32" s="17">
        <v>0</v>
      </c>
      <c r="BT32" s="17">
        <v>0</v>
      </c>
      <c r="BU32" s="12">
        <f>(BU$3*templow!$I142+BU$4*templow!$I142^2+BU$5*templow!$I142^6)*(K32/K$56)^$BW$1</f>
        <v>1.0446401979350373</v>
      </c>
      <c r="BV32" s="12">
        <f>(BV$3*templow!$I142+BV$4*templow!$I142^2+BV$5*templow!$I142^6)*(L32/L$56)^$BW$1</f>
        <v>0.68127139373316647</v>
      </c>
      <c r="BW32" s="12">
        <f>(BW$3*templow!$I142+BW$4*templow!$I142^2+BW$5*templow!$I142^6)*(M32/M$56)^$BW$1</f>
        <v>0.36057112119054613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 x14ac:dyDescent="0.3">
      <c r="A33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34"/>
        <v>5.6025935173917851E-3</v>
      </c>
      <c r="F33" s="11">
        <f t="shared" si="12"/>
        <v>1.7099851299727353E-2</v>
      </c>
      <c r="G33" s="11">
        <f t="shared" si="13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14"/>
        <v>23071.639145062869</v>
      </c>
      <c r="L33" s="1">
        <f t="shared" si="0"/>
        <v>1548.4183338076225</v>
      </c>
      <c r="M33" s="1">
        <f t="shared" si="1"/>
        <v>470.12163331276088</v>
      </c>
      <c r="N33" s="11">
        <f t="shared" si="35"/>
        <v>2.4970831509726343E-2</v>
      </c>
      <c r="O33" s="11">
        <f t="shared" si="15"/>
        <v>2.3738205977081428E-2</v>
      </c>
      <c r="P33" s="11">
        <f t="shared" si="16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7"/>
        <v>195.30292964894775</v>
      </c>
      <c r="U33" s="1">
        <f t="shared" si="48"/>
        <v>932.08276797894018</v>
      </c>
      <c r="V33" s="1">
        <f t="shared" si="49"/>
        <v>880.90253472291624</v>
      </c>
      <c r="W33" s="11">
        <f t="shared" si="36"/>
        <v>2.521244251574295E-4</v>
      </c>
      <c r="X33" s="11">
        <f t="shared" si="52"/>
        <v>7.9341206106642304E-5</v>
      </c>
      <c r="Y33" s="11">
        <f t="shared" si="53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8"/>
        <v>2.2887742285086174</v>
      </c>
      <c r="AD33" s="12">
        <f t="shared" si="50"/>
        <v>2.8495451502593916</v>
      </c>
      <c r="AE33" s="12">
        <f t="shared" si="51"/>
        <v>1.9390383149350143</v>
      </c>
      <c r="AF33" s="11">
        <f t="shared" si="37"/>
        <v>-3.3491621384740267E-4</v>
      </c>
      <c r="AG33" s="11">
        <f t="shared" si="54"/>
        <v>8.5558456280623307E-3</v>
      </c>
      <c r="AH33" s="11">
        <f t="shared" si="55"/>
        <v>-5.7443475828427015E-3</v>
      </c>
      <c r="AI33" s="1">
        <f t="shared" si="38"/>
        <v>27026.716713981288</v>
      </c>
      <c r="AJ33" s="1">
        <f t="shared" si="39"/>
        <v>4033.0644824215005</v>
      </c>
      <c r="AK33" s="1">
        <f t="shared" si="40"/>
        <v>1313.0728610675067</v>
      </c>
      <c r="AL33" s="14">
        <f t="shared" si="19"/>
        <v>9.5412336561121034</v>
      </c>
      <c r="AM33" s="14">
        <f t="shared" si="20"/>
        <v>1.3038480475639525</v>
      </c>
      <c r="AN33" s="14">
        <f t="shared" si="21"/>
        <v>0.53090942793766982</v>
      </c>
      <c r="AO33" s="11">
        <f t="shared" si="41"/>
        <v>2.0621120954280148E-2</v>
      </c>
      <c r="AP33" s="11">
        <f t="shared" si="22"/>
        <v>2.5977173653231045E-2</v>
      </c>
      <c r="AQ33" s="11">
        <f t="shared" si="23"/>
        <v>2.3564574154817608E-2</v>
      </c>
      <c r="AR33" s="1">
        <f t="shared" si="42"/>
        <v>17666.70561109337</v>
      </c>
      <c r="AS33" s="1">
        <f t="shared" si="43"/>
        <v>2982.3780962531046</v>
      </c>
      <c r="AT33" s="1">
        <f t="shared" si="44"/>
        <v>997.71591982171071</v>
      </c>
      <c r="AU33" s="1">
        <f t="shared" si="45"/>
        <v>3533.3411222186742</v>
      </c>
      <c r="AV33" s="1">
        <f t="shared" si="46"/>
        <v>596.47561925062098</v>
      </c>
      <c r="AW33" s="1">
        <f t="shared" si="47"/>
        <v>199.54318396434215</v>
      </c>
      <c r="AX33" s="1">
        <f t="shared" si="24"/>
        <v>14919.527889566187</v>
      </c>
      <c r="AY33" s="1">
        <f t="shared" si="4"/>
        <v>1201.9650215488925</v>
      </c>
      <c r="AZ33" s="1">
        <f t="shared" si="5"/>
        <v>388.31665226311657</v>
      </c>
      <c r="BA33" s="1">
        <f t="shared" si="25"/>
        <v>9104.0184256511711</v>
      </c>
      <c r="BB33" s="1">
        <f t="shared" si="26"/>
        <v>14077.061598343145</v>
      </c>
      <c r="BC33" s="1">
        <f t="shared" si="27"/>
        <v>12254.336884598775</v>
      </c>
      <c r="BD33" s="1">
        <f t="shared" si="28"/>
        <v>0</v>
      </c>
      <c r="BE33" s="2">
        <v>0</v>
      </c>
      <c r="BF33" s="2">
        <v>0</v>
      </c>
      <c r="BG33" s="2">
        <v>0</v>
      </c>
      <c r="BH33" s="2">
        <f t="shared" si="6"/>
        <v>0</v>
      </c>
      <c r="BI33" s="2">
        <f t="shared" si="29"/>
        <v>0</v>
      </c>
      <c r="BJ33" s="2">
        <f t="shared" si="7"/>
        <v>0</v>
      </c>
      <c r="BK33" s="2">
        <f t="shared" si="8"/>
        <v>0</v>
      </c>
      <c r="BL33" s="2">
        <f t="shared" si="9"/>
        <v>0</v>
      </c>
      <c r="BM33" s="2">
        <f t="shared" si="10"/>
        <v>0</v>
      </c>
      <c r="BN33" s="2">
        <f t="shared" si="11"/>
        <v>0</v>
      </c>
      <c r="BO33" s="2">
        <f t="shared" si="30"/>
        <v>0</v>
      </c>
      <c r="BP33" s="2">
        <f t="shared" si="31"/>
        <v>0</v>
      </c>
      <c r="BQ33" s="2">
        <f t="shared" si="32"/>
        <v>0</v>
      </c>
      <c r="BR33" s="11">
        <f t="shared" si="33"/>
        <v>4.4197072041392865E-2</v>
      </c>
      <c r="BS33" s="17">
        <v>0</v>
      </c>
      <c r="BT33" s="17">
        <v>0</v>
      </c>
      <c r="BU33" s="12">
        <f>(BU$3*templow!$I143+BU$4*templow!$I143^2+BU$5*templow!$I143^6)*(K33/K$56)^$BW$1</f>
        <v>1.0670325814311845</v>
      </c>
      <c r="BV33" s="12">
        <f>(BV$3*templow!$I143+BV$4*templow!$I143^2+BV$5*templow!$I143^6)*(L33/L$56)^$BW$1</f>
        <v>0.69572825105671599</v>
      </c>
      <c r="BW33" s="12">
        <f>(BW$3*templow!$I143+BW$4*templow!$I143^2+BW$5*templow!$I143^6)*(M33/M$56)^$BW$1</f>
        <v>0.36870589900833994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 x14ac:dyDescent="0.3">
      <c r="A34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34"/>
        <v>5.8100825047127103E-3</v>
      </c>
      <c r="F34" s="11">
        <f t="shared" si="12"/>
        <v>1.6909754969087532E-2</v>
      </c>
      <c r="G34" s="11">
        <f t="shared" si="13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14"/>
        <v>24000.715913458287</v>
      </c>
      <c r="L34" s="1">
        <f t="shared" si="0"/>
        <v>1573.2339947487048</v>
      </c>
      <c r="M34" s="1">
        <f t="shared" si="1"/>
        <v>493.67244906660113</v>
      </c>
      <c r="N34" s="11">
        <f t="shared" si="35"/>
        <v>4.0269213754335009E-2</v>
      </c>
      <c r="O34" s="11">
        <f t="shared" si="15"/>
        <v>1.6026457708014696E-2</v>
      </c>
      <c r="P34" s="11">
        <f t="shared" si="16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7"/>
        <v>192.35179252239072</v>
      </c>
      <c r="U34" s="1">
        <f t="shared" si="48"/>
        <v>930.71902837306368</v>
      </c>
      <c r="V34" s="1">
        <f t="shared" si="49"/>
        <v>854.64270394924336</v>
      </c>
      <c r="W34" s="11">
        <f t="shared" si="36"/>
        <v>-1.51105625085175E-2</v>
      </c>
      <c r="X34" s="11">
        <f t="shared" si="52"/>
        <v>-1.4631099862875141E-3</v>
      </c>
      <c r="Y34" s="11">
        <f t="shared" si="53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8"/>
        <v>2.293792180198313</v>
      </c>
      <c r="AD34" s="12">
        <f t="shared" si="50"/>
        <v>2.8876122898394789</v>
      </c>
      <c r="AE34" s="12">
        <f t="shared" si="51"/>
        <v>1.9885137845060206</v>
      </c>
      <c r="AF34" s="11">
        <f t="shared" si="37"/>
        <v>2.1924188184192506E-3</v>
      </c>
      <c r="AG34" s="11">
        <f t="shared" si="54"/>
        <v>1.3359023132734738E-2</v>
      </c>
      <c r="AH34" s="11">
        <f t="shared" si="55"/>
        <v>2.5515467739823494E-2</v>
      </c>
      <c r="AI34" s="1">
        <f t="shared" si="38"/>
        <v>27857.386164801832</v>
      </c>
      <c r="AJ34" s="1">
        <f t="shared" si="39"/>
        <v>4226.2336534299711</v>
      </c>
      <c r="AK34" s="1">
        <f t="shared" si="40"/>
        <v>1381.3087589250983</v>
      </c>
      <c r="AL34" s="14">
        <f t="shared" si="19"/>
        <v>9.737984589387839</v>
      </c>
      <c r="AM34" s="14">
        <f t="shared" si="20"/>
        <v>1.3377183347129475</v>
      </c>
      <c r="AN34" s="14">
        <f t="shared" si="21"/>
        <v>0.54342008252179885</v>
      </c>
      <c r="AO34" s="11">
        <f t="shared" si="41"/>
        <v>2.0621120954280148E-2</v>
      </c>
      <c r="AP34" s="11">
        <f t="shared" si="22"/>
        <v>2.5977173653231045E-2</v>
      </c>
      <c r="AQ34" s="11">
        <f t="shared" si="23"/>
        <v>2.3564574154817608E-2</v>
      </c>
      <c r="AR34" s="1">
        <f t="shared" si="42"/>
        <v>18224.781346912463</v>
      </c>
      <c r="AS34" s="1">
        <f t="shared" si="43"/>
        <v>3130.3290962038368</v>
      </c>
      <c r="AT34" s="1">
        <f t="shared" si="44"/>
        <v>1051.2386818989658</v>
      </c>
      <c r="AU34" s="1">
        <f t="shared" si="45"/>
        <v>3644.9562693824928</v>
      </c>
      <c r="AV34" s="1">
        <f t="shared" si="46"/>
        <v>626.06581924076738</v>
      </c>
      <c r="AW34" s="1">
        <f t="shared" si="47"/>
        <v>210.24773637979317</v>
      </c>
      <c r="AX34" s="1">
        <f t="shared" si="24"/>
        <v>15301.917288624121</v>
      </c>
      <c r="AY34" s="1">
        <f t="shared" si="4"/>
        <v>1240.614100417941</v>
      </c>
      <c r="AZ34" s="1">
        <f t="shared" si="5"/>
        <v>399.62895765129014</v>
      </c>
      <c r="BA34" s="1">
        <f t="shared" si="25"/>
        <v>9181.026468661581</v>
      </c>
      <c r="BB34" s="1">
        <f t="shared" si="26"/>
        <v>14378.986426043739</v>
      </c>
      <c r="BC34" s="1">
        <f t="shared" si="27"/>
        <v>12606.661424003931</v>
      </c>
      <c r="BD34" s="1">
        <f t="shared" si="28"/>
        <v>0</v>
      </c>
      <c r="BE34" s="2">
        <v>0</v>
      </c>
      <c r="BF34" s="2">
        <v>0</v>
      </c>
      <c r="BG34" s="2">
        <v>0</v>
      </c>
      <c r="BH34" s="2">
        <f t="shared" si="6"/>
        <v>0</v>
      </c>
      <c r="BI34" s="2">
        <f t="shared" si="29"/>
        <v>0</v>
      </c>
      <c r="BJ34" s="2">
        <f t="shared" si="7"/>
        <v>0</v>
      </c>
      <c r="BK34" s="2">
        <f t="shared" si="8"/>
        <v>0</v>
      </c>
      <c r="BL34" s="2">
        <f t="shared" si="9"/>
        <v>0</v>
      </c>
      <c r="BM34" s="2">
        <f t="shared" si="10"/>
        <v>0</v>
      </c>
      <c r="BN34" s="2">
        <f t="shared" si="11"/>
        <v>0</v>
      </c>
      <c r="BO34" s="2">
        <f t="shared" si="30"/>
        <v>0</v>
      </c>
      <c r="BP34" s="2">
        <f t="shared" si="31"/>
        <v>0</v>
      </c>
      <c r="BQ34" s="2">
        <f t="shared" si="32"/>
        <v>0</v>
      </c>
      <c r="BR34" s="11">
        <f t="shared" si="33"/>
        <v>5.7694154448594243E-2</v>
      </c>
      <c r="BS34" s="17">
        <v>0</v>
      </c>
      <c r="BT34" s="17">
        <v>0</v>
      </c>
      <c r="BU34" s="12">
        <f>(BU$3*templow!$I144+BU$4*templow!$I144^2+BU$5*templow!$I144^6)*(K34/K$56)^$BW$1</f>
        <v>1.0855465428021436</v>
      </c>
      <c r="BV34" s="12">
        <f>(BV$3*templow!$I144+BV$4*templow!$I144^2+BV$5*templow!$I144^6)*(L34/L$56)^$BW$1</f>
        <v>0.71161103436057371</v>
      </c>
      <c r="BW34" s="12">
        <f>(BW$3*templow!$I144+BW$4*templow!$I144^2+BW$5*templow!$I144^6)*(M34/M$56)^$BW$1</f>
        <v>0.37362026372912516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 x14ac:dyDescent="0.3">
      <c r="A35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34"/>
        <v>6.1326994822132885E-3</v>
      </c>
      <c r="F35" s="11">
        <f t="shared" si="12"/>
        <v>1.6217519828473526E-2</v>
      </c>
      <c r="G35" s="11">
        <f t="shared" si="13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14"/>
        <v>24787.920685637644</v>
      </c>
      <c r="L35" s="1">
        <f t="shared" si="0"/>
        <v>1573.1307333909833</v>
      </c>
      <c r="M35" s="1">
        <f t="shared" si="1"/>
        <v>510.22591761261259</v>
      </c>
      <c r="N35" s="11">
        <f t="shared" si="35"/>
        <v>3.2799220449000632E-2</v>
      </c>
      <c r="O35" s="11">
        <f t="shared" si="15"/>
        <v>-6.5636363100640693E-5</v>
      </c>
      <c r="P35" s="11">
        <f t="shared" si="16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7"/>
        <v>187.91117978496482</v>
      </c>
      <c r="U35" s="1">
        <f t="shared" si="48"/>
        <v>927.55947584821479</v>
      </c>
      <c r="V35" s="1">
        <f t="shared" si="49"/>
        <v>838.68873584744733</v>
      </c>
      <c r="W35" s="11">
        <f t="shared" si="36"/>
        <v>-2.3085892152052589E-2</v>
      </c>
      <c r="X35" s="11">
        <f t="shared" si="52"/>
        <v>-3.394743664338673E-3</v>
      </c>
      <c r="Y35" s="11">
        <f t="shared" si="53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8"/>
        <v>2.3093853587707547</v>
      </c>
      <c r="AD35" s="12">
        <f t="shared" si="50"/>
        <v>2.8609420451927874</v>
      </c>
      <c r="AE35" s="12">
        <f t="shared" si="51"/>
        <v>1.9721805144674187</v>
      </c>
      <c r="AF35" s="11">
        <f t="shared" si="37"/>
        <v>6.7979909893551849E-3</v>
      </c>
      <c r="AG35" s="11">
        <f t="shared" si="54"/>
        <v>-9.2360891870889583E-3</v>
      </c>
      <c r="AH35" s="11">
        <f t="shared" si="55"/>
        <v>-8.2138078025238981E-3</v>
      </c>
      <c r="AI35" s="1">
        <f t="shared" si="38"/>
        <v>28716.603817704141</v>
      </c>
      <c r="AJ35" s="1">
        <f t="shared" si="39"/>
        <v>4429.6761073277412</v>
      </c>
      <c r="AK35" s="1">
        <f t="shared" si="40"/>
        <v>1453.4256194123818</v>
      </c>
      <c r="AL35" s="14">
        <f t="shared" si="19"/>
        <v>9.938792747456521</v>
      </c>
      <c r="AM35" s="14">
        <f t="shared" si="20"/>
        <v>1.3724684761928969</v>
      </c>
      <c r="AN35" s="14">
        <f t="shared" si="21"/>
        <v>0.55622554535360091</v>
      </c>
      <c r="AO35" s="11">
        <f t="shared" si="41"/>
        <v>2.0621120954280148E-2</v>
      </c>
      <c r="AP35" s="11">
        <f t="shared" si="22"/>
        <v>2.5977173653231045E-2</v>
      </c>
      <c r="AQ35" s="11">
        <f t="shared" si="23"/>
        <v>2.3564574154817608E-2</v>
      </c>
      <c r="AR35" s="1">
        <f t="shared" si="42"/>
        <v>18805.705535227633</v>
      </c>
      <c r="AS35" s="1">
        <f t="shared" si="43"/>
        <v>3283.9817317822931</v>
      </c>
      <c r="AT35" s="1">
        <f t="shared" si="44"/>
        <v>1107.2037703407129</v>
      </c>
      <c r="AU35" s="1">
        <f t="shared" si="45"/>
        <v>3761.141107045527</v>
      </c>
      <c r="AV35" s="1">
        <f t="shared" si="46"/>
        <v>656.79634635645868</v>
      </c>
      <c r="AW35" s="1">
        <f t="shared" si="47"/>
        <v>221.44075406814261</v>
      </c>
      <c r="AX35" s="1">
        <f t="shared" si="24"/>
        <v>15693.43060257555</v>
      </c>
      <c r="AY35" s="1">
        <f t="shared" si="4"/>
        <v>1280.7393981202749</v>
      </c>
      <c r="AZ35" s="1">
        <f t="shared" si="5"/>
        <v>411.33433628859729</v>
      </c>
      <c r="BA35" s="1">
        <f t="shared" si="25"/>
        <v>9261.5504264746851</v>
      </c>
      <c r="BB35" s="1">
        <f t="shared" si="26"/>
        <v>14677.473106284231</v>
      </c>
      <c r="BC35" s="1">
        <f t="shared" si="27"/>
        <v>12962.126080898199</v>
      </c>
      <c r="BD35" s="1">
        <f t="shared" si="28"/>
        <v>0</v>
      </c>
      <c r="BE35" s="2">
        <v>0</v>
      </c>
      <c r="BF35" s="2">
        <v>0</v>
      </c>
      <c r="BG35" s="2">
        <v>0</v>
      </c>
      <c r="BH35" s="2">
        <f t="shared" si="6"/>
        <v>0</v>
      </c>
      <c r="BI35" s="2">
        <f t="shared" si="29"/>
        <v>0</v>
      </c>
      <c r="BJ35" s="2">
        <f t="shared" si="7"/>
        <v>0</v>
      </c>
      <c r="BK35" s="2">
        <f t="shared" si="8"/>
        <v>0</v>
      </c>
      <c r="BL35" s="2">
        <f t="shared" si="9"/>
        <v>0</v>
      </c>
      <c r="BM35" s="2">
        <f t="shared" si="10"/>
        <v>0</v>
      </c>
      <c r="BN35" s="2">
        <f t="shared" si="11"/>
        <v>0</v>
      </c>
      <c r="BO35" s="2">
        <f t="shared" si="30"/>
        <v>0</v>
      </c>
      <c r="BP35" s="2">
        <f t="shared" si="31"/>
        <v>0</v>
      </c>
      <c r="BQ35" s="2">
        <f t="shared" si="32"/>
        <v>0</v>
      </c>
      <c r="BR35" s="11">
        <f t="shared" si="33"/>
        <v>4.9561917962211294E-2</v>
      </c>
      <c r="BS35" s="17">
        <v>0</v>
      </c>
      <c r="BT35" s="17">
        <v>0</v>
      </c>
      <c r="BU35" s="12">
        <f>(BU$3*templow!$I145+BU$4*templow!$I145^2+BU$5*templow!$I145^6)*(K35/K$56)^$BW$1</f>
        <v>1.1060734188914993</v>
      </c>
      <c r="BV35" s="12">
        <f>(BV$3*templow!$I145+BV$4*templow!$I145^2+BV$5*templow!$I145^6)*(L35/L$56)^$BW$1</f>
        <v>0.73055878970484389</v>
      </c>
      <c r="BW35" s="12">
        <f>(BW$3*templow!$I145+BW$4*templow!$I145^2+BW$5*templow!$I145^6)*(M35/M$56)^$BW$1</f>
        <v>0.37998764587093392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 x14ac:dyDescent="0.3">
      <c r="A36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34"/>
        <v>6.7135178745578727E-3</v>
      </c>
      <c r="F36" s="11">
        <f t="shared" si="12"/>
        <v>1.6330021206645062E-2</v>
      </c>
      <c r="G36" s="11">
        <f t="shared" si="13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14"/>
        <v>25494.583209308556</v>
      </c>
      <c r="L36" s="1">
        <f t="shared" si="0"/>
        <v>1578.844569513195</v>
      </c>
      <c r="M36" s="1">
        <f t="shared" si="1"/>
        <v>524.4093877674519</v>
      </c>
      <c r="N36" s="11">
        <f t="shared" si="35"/>
        <v>2.8508342132963049E-2</v>
      </c>
      <c r="O36" s="11">
        <f t="shared" si="15"/>
        <v>3.6321432166639411E-3</v>
      </c>
      <c r="P36" s="11">
        <f t="shared" si="16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7"/>
        <v>180.71486919793657</v>
      </c>
      <c r="U36" s="1">
        <f t="shared" si="48"/>
        <v>931.01927467261214</v>
      </c>
      <c r="V36" s="1">
        <f t="shared" si="49"/>
        <v>844.47815420020129</v>
      </c>
      <c r="W36" s="11">
        <f t="shared" si="36"/>
        <v>-3.8296340831148634E-2</v>
      </c>
      <c r="X36" s="11">
        <f t="shared" si="52"/>
        <v>3.7300021340771483E-3</v>
      </c>
      <c r="Y36" s="11">
        <f t="shared" si="53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8"/>
        <v>2.2835509596639398</v>
      </c>
      <c r="AD36" s="12">
        <f t="shared" si="50"/>
        <v>2.7475569888912075</v>
      </c>
      <c r="AE36" s="12">
        <f t="shared" si="51"/>
        <v>1.9497480298762651</v>
      </c>
      <c r="AF36" s="11">
        <f t="shared" si="37"/>
        <v>-1.1186699096666142E-2</v>
      </c>
      <c r="AG36" s="11">
        <f t="shared" si="54"/>
        <v>-3.9632070314776113E-2</v>
      </c>
      <c r="AH36" s="11">
        <f t="shared" si="55"/>
        <v>-1.137445808159776E-2</v>
      </c>
      <c r="AI36" s="1">
        <f t="shared" si="38"/>
        <v>29606.084542979253</v>
      </c>
      <c r="AJ36" s="1">
        <f t="shared" si="39"/>
        <v>4643.5048429514254</v>
      </c>
      <c r="AK36" s="1">
        <f t="shared" si="40"/>
        <v>1529.5238115392863</v>
      </c>
      <c r="AL36" s="14">
        <f t="shared" si="19"/>
        <v>10.143741794841343</v>
      </c>
      <c r="AM36" s="14">
        <f t="shared" si="20"/>
        <v>1.4081213281325451</v>
      </c>
      <c r="AN36" s="14">
        <f t="shared" si="21"/>
        <v>0.56933276346388972</v>
      </c>
      <c r="AO36" s="11">
        <f t="shared" si="41"/>
        <v>2.0621120954280148E-2</v>
      </c>
      <c r="AP36" s="11">
        <f t="shared" si="22"/>
        <v>2.5977173653231045E-2</v>
      </c>
      <c r="AQ36" s="11">
        <f t="shared" si="23"/>
        <v>2.3564574154817608E-2</v>
      </c>
      <c r="AR36" s="1">
        <f t="shared" si="42"/>
        <v>19414.601595393222</v>
      </c>
      <c r="AS36" s="1">
        <f t="shared" si="43"/>
        <v>3445.5695493833528</v>
      </c>
      <c r="AT36" s="1">
        <f t="shared" si="44"/>
        <v>1165.5922721539505</v>
      </c>
      <c r="AU36" s="1">
        <f t="shared" si="45"/>
        <v>3882.9203190786448</v>
      </c>
      <c r="AV36" s="1">
        <f t="shared" si="46"/>
        <v>689.11390987667062</v>
      </c>
      <c r="AW36" s="1">
        <f t="shared" si="47"/>
        <v>233.11845443079011</v>
      </c>
      <c r="AX36" s="1">
        <f t="shared" si="24"/>
        <v>16093.512525674098</v>
      </c>
      <c r="AY36" s="1">
        <f t="shared" si="4"/>
        <v>1322.1669691918191</v>
      </c>
      <c r="AZ36" s="1">
        <f t="shared" si="5"/>
        <v>423.44801748664457</v>
      </c>
      <c r="BA36" s="1">
        <f t="shared" si="25"/>
        <v>9348.0232244314229</v>
      </c>
      <c r="BB36" s="1">
        <f t="shared" si="26"/>
        <v>14983.52509894968</v>
      </c>
      <c r="BC36" s="1">
        <f t="shared" si="27"/>
        <v>13319.234216581222</v>
      </c>
      <c r="BD36" s="1">
        <f t="shared" si="28"/>
        <v>0</v>
      </c>
      <c r="BE36" s="2">
        <v>0</v>
      </c>
      <c r="BF36" s="2">
        <v>0</v>
      </c>
      <c r="BG36" s="2">
        <v>0</v>
      </c>
      <c r="BH36" s="2">
        <f t="shared" si="6"/>
        <v>0</v>
      </c>
      <c r="BI36" s="2">
        <f t="shared" si="29"/>
        <v>0</v>
      </c>
      <c r="BJ36" s="2">
        <f t="shared" si="7"/>
        <v>0</v>
      </c>
      <c r="BK36" s="2">
        <f t="shared" si="8"/>
        <v>0</v>
      </c>
      <c r="BL36" s="2">
        <f t="shared" si="9"/>
        <v>0</v>
      </c>
      <c r="BM36" s="2">
        <f t="shared" si="10"/>
        <v>0</v>
      </c>
      <c r="BN36" s="2">
        <f t="shared" si="11"/>
        <v>0</v>
      </c>
      <c r="BO36" s="2">
        <f t="shared" si="30"/>
        <v>0</v>
      </c>
      <c r="BP36" s="2">
        <f t="shared" si="31"/>
        <v>0</v>
      </c>
      <c r="BQ36" s="2">
        <f t="shared" si="32"/>
        <v>0</v>
      </c>
      <c r="BR36" s="11">
        <f t="shared" si="33"/>
        <v>4.6800538557361299E-2</v>
      </c>
      <c r="BS36" s="17">
        <v>0</v>
      </c>
      <c r="BT36" s="17">
        <v>0</v>
      </c>
      <c r="BU36" s="12">
        <f>(BU$3*templow!$I146+BU$4*templow!$I146^2+BU$5*templow!$I146^6)*(K36/K$56)^$BW$1</f>
        <v>1.1278456518027264</v>
      </c>
      <c r="BV36" s="12">
        <f>(BV$3*templow!$I146+BV$4*templow!$I146^2+BV$5*templow!$I146^6)*(L36/L$56)^$BW$1</f>
        <v>0.74909834198046532</v>
      </c>
      <c r="BW36" s="12">
        <f>(BW$3*templow!$I146+BW$4*templow!$I146^2+BW$5*templow!$I146^6)*(M36/M$56)^$BW$1</f>
        <v>0.38687493254488597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 x14ac:dyDescent="0.3">
      <c r="A37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34"/>
        <v>6.4419132733040119E-3</v>
      </c>
      <c r="F37" s="11">
        <f t="shared" si="12"/>
        <v>1.4658561960459116E-2</v>
      </c>
      <c r="G37" s="11">
        <f t="shared" si="13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14"/>
        <v>25684.596648354625</v>
      </c>
      <c r="L37" s="1">
        <f t="shared" si="0"/>
        <v>1611.2686812955199</v>
      </c>
      <c r="M37" s="1">
        <f t="shared" si="1"/>
        <v>529.3692355980869</v>
      </c>
      <c r="N37" s="11">
        <f t="shared" si="35"/>
        <v>7.4530906226657478E-3</v>
      </c>
      <c r="O37" s="11">
        <f t="shared" si="15"/>
        <v>2.0536607851349364E-2</v>
      </c>
      <c r="P37" s="11">
        <f t="shared" si="16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7"/>
        <v>179.22403290080703</v>
      </c>
      <c r="U37" s="1">
        <f t="shared" si="48"/>
        <v>898.86196704348333</v>
      </c>
      <c r="V37" s="1">
        <f t="shared" si="49"/>
        <v>853.87683090177541</v>
      </c>
      <c r="W37" s="11">
        <f t="shared" si="36"/>
        <v>-8.2496603834885107E-3</v>
      </c>
      <c r="X37" s="11">
        <f t="shared" si="52"/>
        <v>-3.4539894612210631E-2</v>
      </c>
      <c r="Y37" s="11">
        <f t="shared" si="53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8"/>
        <v>2.4940307832691997</v>
      </c>
      <c r="AD37" s="12">
        <f t="shared" si="50"/>
        <v>2.770157627257464</v>
      </c>
      <c r="AE37" s="12">
        <f t="shared" si="51"/>
        <v>1.9972197592887198</v>
      </c>
      <c r="AF37" s="11">
        <f t="shared" si="37"/>
        <v>9.2172159642207152E-2</v>
      </c>
      <c r="AG37" s="11">
        <f t="shared" si="54"/>
        <v>8.2257214163834469E-3</v>
      </c>
      <c r="AH37" s="11">
        <f t="shared" si="55"/>
        <v>2.4347622710749528E-2</v>
      </c>
      <c r="AI37" s="1">
        <f t="shared" si="38"/>
        <v>30528.396407759974</v>
      </c>
      <c r="AJ37" s="1">
        <f t="shared" si="39"/>
        <v>4868.2682685329537</v>
      </c>
      <c r="AK37" s="1">
        <f t="shared" si="40"/>
        <v>1609.6898848161477</v>
      </c>
      <c r="AL37" s="14">
        <f t="shared" si="19"/>
        <v>10.352917121321754</v>
      </c>
      <c r="AM37" s="14">
        <f t="shared" si="20"/>
        <v>1.4447003403982626</v>
      </c>
      <c r="AN37" s="14">
        <f t="shared" si="21"/>
        <v>0.58274884758730183</v>
      </c>
      <c r="AO37" s="11">
        <f t="shared" si="41"/>
        <v>2.0621120954280148E-2</v>
      </c>
      <c r="AP37" s="11">
        <f t="shared" si="22"/>
        <v>2.5977173653231045E-2</v>
      </c>
      <c r="AQ37" s="11">
        <f t="shared" si="23"/>
        <v>2.3564574154817608E-2</v>
      </c>
      <c r="AR37" s="1">
        <f t="shared" si="42"/>
        <v>20039.579743064602</v>
      </c>
      <c r="AS37" s="1">
        <f t="shared" si="43"/>
        <v>3610.4420492919689</v>
      </c>
      <c r="AT37" s="1">
        <f t="shared" si="44"/>
        <v>1226.6138409998002</v>
      </c>
      <c r="AU37" s="1">
        <f t="shared" si="45"/>
        <v>4007.9159486129206</v>
      </c>
      <c r="AV37" s="1">
        <f t="shared" si="46"/>
        <v>722.08840985839379</v>
      </c>
      <c r="AW37" s="1">
        <f t="shared" si="47"/>
        <v>245.32276819996005</v>
      </c>
      <c r="AX37" s="1">
        <f t="shared" si="24"/>
        <v>16505.255606744406</v>
      </c>
      <c r="AY37" s="1">
        <f t="shared" si="4"/>
        <v>1365.4183553997777</v>
      </c>
      <c r="AZ37" s="1">
        <f t="shared" si="5"/>
        <v>435.96372504002647</v>
      </c>
      <c r="BA37" s="1">
        <f t="shared" si="25"/>
        <v>9432.7801190311056</v>
      </c>
      <c r="BB37" s="1">
        <f t="shared" si="26"/>
        <v>15271.25305797914</v>
      </c>
      <c r="BC37" s="1">
        <f t="shared" si="27"/>
        <v>13679.703352035778</v>
      </c>
      <c r="BD37" s="1">
        <f t="shared" si="28"/>
        <v>0</v>
      </c>
      <c r="BE37" s="2">
        <v>0</v>
      </c>
      <c r="BF37" s="2">
        <v>0</v>
      </c>
      <c r="BG37" s="2">
        <v>0</v>
      </c>
      <c r="BH37" s="2">
        <f t="shared" si="6"/>
        <v>0</v>
      </c>
      <c r="BI37" s="2">
        <f t="shared" si="29"/>
        <v>0</v>
      </c>
      <c r="BJ37" s="2">
        <f t="shared" si="7"/>
        <v>0</v>
      </c>
      <c r="BK37" s="2">
        <f t="shared" si="8"/>
        <v>0</v>
      </c>
      <c r="BL37" s="2">
        <f t="shared" si="9"/>
        <v>0</v>
      </c>
      <c r="BM37" s="2">
        <f t="shared" si="10"/>
        <v>0</v>
      </c>
      <c r="BN37" s="2">
        <f t="shared" si="11"/>
        <v>0</v>
      </c>
      <c r="BO37" s="2">
        <f t="shared" si="30"/>
        <v>0</v>
      </c>
      <c r="BP37" s="2">
        <f t="shared" si="31"/>
        <v>0</v>
      </c>
      <c r="BQ37" s="2">
        <f t="shared" si="32"/>
        <v>0</v>
      </c>
      <c r="BR37" s="11">
        <f t="shared" si="33"/>
        <v>3.0796148802888695E-2</v>
      </c>
      <c r="BS37" s="17">
        <v>0</v>
      </c>
      <c r="BT37" s="17">
        <v>0</v>
      </c>
      <c r="BU37" s="12">
        <f>(BU$3*templow!$I147+BU$4*templow!$I147^2+BU$5*templow!$I147^6)*(K37/K$56)^$BW$1</f>
        <v>1.1556524727870834</v>
      </c>
      <c r="BV37" s="12">
        <f>(BV$3*templow!$I147+BV$4*templow!$I147^2+BV$5*templow!$I147^6)*(L37/L$56)^$BW$1</f>
        <v>0.7646611048002846</v>
      </c>
      <c r="BW37" s="12">
        <f>(BW$3*templow!$I147+BW$4*templow!$I147^2+BW$5*templow!$I147^6)*(M37/M$56)^$BW$1</f>
        <v>0.39552418496266906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 x14ac:dyDescent="0.3">
      <c r="A38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34"/>
        <v>6.1882645985391616E-3</v>
      </c>
      <c r="F38" s="11">
        <f t="shared" si="12"/>
        <v>1.246241293638195E-2</v>
      </c>
      <c r="G38" s="11">
        <f t="shared" si="13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14"/>
        <v>25968.718551230631</v>
      </c>
      <c r="L38" s="1">
        <f t="shared" si="0"/>
        <v>1643.0307990508757</v>
      </c>
      <c r="M38" s="1">
        <f t="shared" si="1"/>
        <v>539.24478308317077</v>
      </c>
      <c r="N38" s="11">
        <f t="shared" si="35"/>
        <v>1.1061956968446474E-2</v>
      </c>
      <c r="O38" s="11">
        <f t="shared" si="15"/>
        <v>1.9712489992555371E-2</v>
      </c>
      <c r="P38" s="11">
        <f t="shared" si="16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7"/>
        <v>177.55425611266796</v>
      </c>
      <c r="U38" s="1">
        <f t="shared" si="48"/>
        <v>848.05370684498394</v>
      </c>
      <c r="V38" s="1">
        <f t="shared" si="49"/>
        <v>848.93393409751468</v>
      </c>
      <c r="W38" s="11">
        <f t="shared" si="36"/>
        <v>-9.3167013436374901E-3</v>
      </c>
      <c r="X38" s="11">
        <f t="shared" si="52"/>
        <v>-5.6525097357958964E-2</v>
      </c>
      <c r="Y38" s="11">
        <f t="shared" si="53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8"/>
        <v>2.5066122179045962</v>
      </c>
      <c r="AD38" s="12">
        <f t="shared" si="50"/>
        <v>2.8705154383111862</v>
      </c>
      <c r="AE38" s="12">
        <f t="shared" si="51"/>
        <v>2.0325970830505562</v>
      </c>
      <c r="AF38" s="11">
        <f t="shared" si="37"/>
        <v>5.0446188233910227E-3</v>
      </c>
      <c r="AG38" s="11">
        <f t="shared" si="54"/>
        <v>3.6228195127321783E-2</v>
      </c>
      <c r="AH38" s="11">
        <f t="shared" si="55"/>
        <v>1.7713285479628693E-2</v>
      </c>
      <c r="AI38" s="1">
        <f t="shared" si="38"/>
        <v>31483.472715596898</v>
      </c>
      <c r="AJ38" s="1">
        <f t="shared" si="39"/>
        <v>5103.5298515380518</v>
      </c>
      <c r="AK38" s="1">
        <f t="shared" si="40"/>
        <v>1694.043664534493</v>
      </c>
      <c r="AL38" s="14">
        <f t="shared" si="19"/>
        <v>10.566405877510167</v>
      </c>
      <c r="AM38" s="14">
        <f t="shared" si="20"/>
        <v>1.4822295720176701</v>
      </c>
      <c r="AN38" s="14">
        <f t="shared" si="21"/>
        <v>0.5964810760199073</v>
      </c>
      <c r="AO38" s="11">
        <f t="shared" si="41"/>
        <v>2.0621120954280148E-2</v>
      </c>
      <c r="AP38" s="11">
        <f t="shared" si="22"/>
        <v>2.5977173653231045E-2</v>
      </c>
      <c r="AQ38" s="11">
        <f t="shared" si="23"/>
        <v>2.3564574154817608E-2</v>
      </c>
      <c r="AR38" s="1">
        <f t="shared" si="42"/>
        <v>20681.035819000379</v>
      </c>
      <c r="AS38" s="1">
        <f t="shared" si="43"/>
        <v>3776.5951924503188</v>
      </c>
      <c r="AT38" s="1">
        <f t="shared" si="44"/>
        <v>1289.9721805104373</v>
      </c>
      <c r="AU38" s="1">
        <f t="shared" si="45"/>
        <v>4136.2071638000762</v>
      </c>
      <c r="AV38" s="1">
        <f t="shared" si="46"/>
        <v>755.3190384900638</v>
      </c>
      <c r="AW38" s="1">
        <f t="shared" si="47"/>
        <v>257.99443610208749</v>
      </c>
      <c r="AX38" s="1">
        <f t="shared" si="24"/>
        <v>16928.819867794082</v>
      </c>
      <c r="AY38" s="1">
        <f t="shared" si="4"/>
        <v>1410.6747241148767</v>
      </c>
      <c r="AZ38" s="1">
        <f t="shared" si="5"/>
        <v>448.92303273888103</v>
      </c>
      <c r="BA38" s="1">
        <f t="shared" si="25"/>
        <v>9515.9165451747613</v>
      </c>
      <c r="BB38" s="1">
        <f t="shared" si="26"/>
        <v>15531.405451950059</v>
      </c>
      <c r="BC38" s="1">
        <f t="shared" si="27"/>
        <v>14038.34138390537</v>
      </c>
      <c r="BD38" s="1">
        <f t="shared" si="28"/>
        <v>0</v>
      </c>
      <c r="BE38" s="2">
        <v>0</v>
      </c>
      <c r="BF38" s="2">
        <v>0</v>
      </c>
      <c r="BG38" s="2">
        <v>0</v>
      </c>
      <c r="BH38" s="2">
        <f t="shared" si="6"/>
        <v>0</v>
      </c>
      <c r="BI38" s="2">
        <f t="shared" si="29"/>
        <v>0</v>
      </c>
      <c r="BJ38" s="2">
        <f t="shared" si="7"/>
        <v>0</v>
      </c>
      <c r="BK38" s="2">
        <f t="shared" si="8"/>
        <v>0</v>
      </c>
      <c r="BL38" s="2">
        <f t="shared" si="9"/>
        <v>0</v>
      </c>
      <c r="BM38" s="2">
        <f t="shared" si="10"/>
        <v>0</v>
      </c>
      <c r="BN38" s="2">
        <f t="shared" si="11"/>
        <v>0</v>
      </c>
      <c r="BO38" s="2">
        <f t="shared" si="30"/>
        <v>0</v>
      </c>
      <c r="BP38" s="2">
        <f t="shared" si="31"/>
        <v>0</v>
      </c>
      <c r="BQ38" s="2">
        <f t="shared" si="32"/>
        <v>0</v>
      </c>
      <c r="BR38" s="11">
        <f t="shared" si="33"/>
        <v>3.4870939747054103E-2</v>
      </c>
      <c r="BS38" s="17">
        <v>0</v>
      </c>
      <c r="BT38" s="17">
        <v>0</v>
      </c>
      <c r="BU38" s="12">
        <f>(BU$3*templow!$I148+BU$4*templow!$I148^2+BU$5*templow!$I148^6)*(K38/K$56)^$BW$1</f>
        <v>1.1827060351170733</v>
      </c>
      <c r="BV38" s="12">
        <f>(BV$3*templow!$I148+BV$4*templow!$I148^2+BV$5*templow!$I148^6)*(L38/L$56)^$BW$1</f>
        <v>0.78044265618463504</v>
      </c>
      <c r="BW38" s="12">
        <f>(BW$3*templow!$I148+BW$4*templow!$I148^2+BW$5*templow!$I148^6)*(M38/M$56)^$BW$1</f>
        <v>0.40330282847585008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 x14ac:dyDescent="0.3">
      <c r="A39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34"/>
        <v>6.4313278720127265E-3</v>
      </c>
      <c r="F39" s="11">
        <f t="shared" si="12"/>
        <v>1.2593283935289801E-2</v>
      </c>
      <c r="G39" s="11">
        <f t="shared" si="13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14"/>
        <v>26019.166524598586</v>
      </c>
      <c r="L39" s="1">
        <f t="shared" si="0"/>
        <v>1681.8679753353642</v>
      </c>
      <c r="M39" s="1">
        <f t="shared" si="1"/>
        <v>551.1172951451764</v>
      </c>
      <c r="N39" s="11">
        <f t="shared" si="35"/>
        <v>1.942643926323484E-3</v>
      </c>
      <c r="O39" s="11">
        <f t="shared" si="15"/>
        <v>2.3637521771912917E-2</v>
      </c>
      <c r="P39" s="11">
        <f t="shared" si="16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7"/>
        <v>178.52672604902381</v>
      </c>
      <c r="U39" s="1">
        <f t="shared" si="48"/>
        <v>809.7344341843268</v>
      </c>
      <c r="V39" s="1">
        <f t="shared" si="49"/>
        <v>848.75548948655353</v>
      </c>
      <c r="W39" s="11">
        <f t="shared" si="36"/>
        <v>5.477029712758652E-3</v>
      </c>
      <c r="X39" s="11">
        <f t="shared" si="52"/>
        <v>-4.518495981017101E-2</v>
      </c>
      <c r="Y39" s="11">
        <f t="shared" si="53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8"/>
        <v>2.5234576073225217</v>
      </c>
      <c r="AD39" s="12">
        <f t="shared" si="50"/>
        <v>2.8708353689561941</v>
      </c>
      <c r="AE39" s="12">
        <f t="shared" si="51"/>
        <v>2.0633186248030597</v>
      </c>
      <c r="AF39" s="11">
        <f t="shared" si="37"/>
        <v>6.7203811174301187E-3</v>
      </c>
      <c r="AG39" s="11">
        <f t="shared" si="54"/>
        <v>1.1145407571677701E-4</v>
      </c>
      <c r="AH39" s="11">
        <f t="shared" si="55"/>
        <v>1.5114427747970671E-2</v>
      </c>
      <c r="AI39" s="1">
        <f t="shared" si="38"/>
        <v>32471.332607837285</v>
      </c>
      <c r="AJ39" s="1">
        <f t="shared" si="39"/>
        <v>5348.4959048743103</v>
      </c>
      <c r="AK39" s="1">
        <f t="shared" si="40"/>
        <v>1782.6337341831313</v>
      </c>
      <c r="AL39" s="14">
        <f t="shared" ref="AL39:AL56" si="56">(1+AL$5)*AL38</f>
        <v>10.784297011162321</v>
      </c>
      <c r="AM39" s="14">
        <f t="shared" ref="AM39:AM56" si="57">(1+AM$5)*AM38</f>
        <v>1.5207337070039275</v>
      </c>
      <c r="AN39" s="14">
        <f t="shared" ref="AN39:AN56" si="58">(1+AN$5)*AN38</f>
        <v>0.61053689856772375</v>
      </c>
      <c r="AO39" s="11">
        <f t="shared" si="41"/>
        <v>2.0621120954280148E-2</v>
      </c>
      <c r="AP39" s="11">
        <f t="shared" si="22"/>
        <v>2.5977173653231045E-2</v>
      </c>
      <c r="AQ39" s="11">
        <f t="shared" si="23"/>
        <v>2.3564574154817608E-2</v>
      </c>
      <c r="AR39" s="1">
        <f t="shared" si="42"/>
        <v>21347.530965259215</v>
      </c>
      <c r="AS39" s="1">
        <f t="shared" si="43"/>
        <v>3950.5573444347792</v>
      </c>
      <c r="AT39" s="1">
        <f t="shared" si="44"/>
        <v>1356.2136574006256</v>
      </c>
      <c r="AU39" s="1">
        <f t="shared" si="45"/>
        <v>4269.5061930518432</v>
      </c>
      <c r="AV39" s="1">
        <f t="shared" si="46"/>
        <v>790.11146888695589</v>
      </c>
      <c r="AW39" s="1">
        <f t="shared" si="47"/>
        <v>271.24273148012514</v>
      </c>
      <c r="AX39" s="1">
        <f t="shared" si="24"/>
        <v>17362.725625847233</v>
      </c>
      <c r="AY39" s="1">
        <f t="shared" si="4"/>
        <v>1457.30272357183</v>
      </c>
      <c r="AZ39" s="1">
        <f t="shared" si="5"/>
        <v>462.28881306462438</v>
      </c>
      <c r="BA39" s="1">
        <f t="shared" si="25"/>
        <v>9602.00975533987</v>
      </c>
      <c r="BB39" s="1">
        <f t="shared" si="26"/>
        <v>15797.521006615118</v>
      </c>
      <c r="BC39" s="1">
        <f t="shared" si="27"/>
        <v>14401.359876753042</v>
      </c>
      <c r="BD39" s="1">
        <f t="shared" si="28"/>
        <v>0</v>
      </c>
      <c r="BE39" s="2">
        <v>0</v>
      </c>
      <c r="BF39" s="2">
        <v>0</v>
      </c>
      <c r="BG39" s="2">
        <v>0</v>
      </c>
      <c r="BH39" s="2">
        <f t="shared" si="6"/>
        <v>0</v>
      </c>
      <c r="BI39" s="2">
        <f t="shared" si="29"/>
        <v>0</v>
      </c>
      <c r="BJ39" s="2">
        <f t="shared" si="7"/>
        <v>0</v>
      </c>
      <c r="BK39" s="2">
        <f t="shared" si="8"/>
        <v>0</v>
      </c>
      <c r="BL39" s="2">
        <f t="shared" si="9"/>
        <v>0</v>
      </c>
      <c r="BM39" s="2">
        <f t="shared" si="10"/>
        <v>0</v>
      </c>
      <c r="BN39" s="2">
        <f t="shared" si="11"/>
        <v>0</v>
      </c>
      <c r="BO39" s="2">
        <f t="shared" si="30"/>
        <v>0</v>
      </c>
      <c r="BP39" s="2">
        <f t="shared" si="31"/>
        <v>0</v>
      </c>
      <c r="BQ39" s="2">
        <f t="shared" si="32"/>
        <v>0</v>
      </c>
      <c r="BR39" s="11">
        <f t="shared" si="33"/>
        <v>2.8112857947955566E-2</v>
      </c>
      <c r="BS39" s="17">
        <v>0</v>
      </c>
      <c r="BT39" s="17">
        <v>0</v>
      </c>
      <c r="BU39" s="12">
        <f>(BU$3*templow!$I149+BU$4*templow!$I149^2+BU$5*templow!$I149^6)*(K39/K$56)^$BW$1</f>
        <v>1.2126750875387511</v>
      </c>
      <c r="BV39" s="12">
        <f>(BV$3*templow!$I149+BV$4*templow!$I149^2+BV$5*templow!$I149^6)*(L39/L$56)^$BW$1</f>
        <v>0.79547158639475757</v>
      </c>
      <c r="BW39" s="12">
        <f>(BW$3*templow!$I149+BW$4*templow!$I149^2+BW$5*templow!$I149^6)*(M39/M$56)^$BW$1</f>
        <v>0.41072202628231946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 x14ac:dyDescent="0.3">
      <c r="A40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34"/>
        <v>5.8607091553546375E-3</v>
      </c>
      <c r="F40" s="11">
        <f t="shared" si="12"/>
        <v>1.2074447177279346E-2</v>
      </c>
      <c r="G40" s="11">
        <f t="shared" si="13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14"/>
        <v>26632.781515108294</v>
      </c>
      <c r="L40" s="1">
        <f t="shared" si="0"/>
        <v>1719.423356585115</v>
      </c>
      <c r="M40" s="1">
        <f t="shared" si="1"/>
        <v>570.10603124801855</v>
      </c>
      <c r="N40" s="11">
        <f t="shared" si="35"/>
        <v>2.3583191641807444E-2</v>
      </c>
      <c r="O40" s="11">
        <f t="shared" si="15"/>
        <v>2.2329565578571797E-2</v>
      </c>
      <c r="P40" s="11">
        <f t="shared" si="16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7"/>
        <v>176.03566284065784</v>
      </c>
      <c r="U40" s="1">
        <f t="shared" si="48"/>
        <v>769.31632227109981</v>
      </c>
      <c r="V40" s="1">
        <f t="shared" si="49"/>
        <v>828.1612532754807</v>
      </c>
      <c r="W40" s="11">
        <f t="shared" si="36"/>
        <v>-1.3953446990799145E-2</v>
      </c>
      <c r="X40" s="11">
        <f t="shared" si="52"/>
        <v>-4.9915268768261689E-2</v>
      </c>
      <c r="Y40" s="11">
        <f t="shared" si="53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8"/>
        <v>2.5032209020804457</v>
      </c>
      <c r="AD40" s="12">
        <f t="shared" si="50"/>
        <v>2.882563824344889</v>
      </c>
      <c r="AE40" s="12">
        <f t="shared" si="51"/>
        <v>2.0908889139613622</v>
      </c>
      <c r="AF40" s="11">
        <f t="shared" si="37"/>
        <v>-8.0194353902968141E-3</v>
      </c>
      <c r="AG40" s="11">
        <f t="shared" si="54"/>
        <v>4.0853806928535796E-3</v>
      </c>
      <c r="AH40" s="11">
        <f t="shared" si="55"/>
        <v>1.3362109383825205E-2</v>
      </c>
      <c r="AI40" s="1">
        <f t="shared" si="38"/>
        <v>33493.705540105402</v>
      </c>
      <c r="AJ40" s="1">
        <f t="shared" si="39"/>
        <v>5603.7577832738352</v>
      </c>
      <c r="AK40" s="1">
        <f t="shared" si="40"/>
        <v>1875.6130922449433</v>
      </c>
      <c r="AL40" s="14">
        <f t="shared" si="56"/>
        <v>11.006681304236382</v>
      </c>
      <c r="AM40" s="14">
        <f t="shared" si="57"/>
        <v>1.5602380705910903</v>
      </c>
      <c r="AN40" s="14">
        <f t="shared" si="58"/>
        <v>0.62492394058827527</v>
      </c>
      <c r="AO40" s="11">
        <f t="shared" si="41"/>
        <v>2.0621120954280148E-2</v>
      </c>
      <c r="AP40" s="11">
        <f t="shared" si="22"/>
        <v>2.5977173653231045E-2</v>
      </c>
      <c r="AQ40" s="11">
        <f t="shared" si="23"/>
        <v>2.3564574154817608E-2</v>
      </c>
      <c r="AR40" s="1">
        <f t="shared" si="42"/>
        <v>22025.972673419677</v>
      </c>
      <c r="AS40" s="1">
        <f t="shared" si="43"/>
        <v>4130.6231448912513</v>
      </c>
      <c r="AT40" s="1">
        <f t="shared" si="44"/>
        <v>1425.405562220285</v>
      </c>
      <c r="AU40" s="1">
        <f t="shared" si="45"/>
        <v>4405.1945346839357</v>
      </c>
      <c r="AV40" s="1">
        <f t="shared" si="46"/>
        <v>826.12462897825026</v>
      </c>
      <c r="AW40" s="1">
        <f t="shared" si="47"/>
        <v>285.081112444057</v>
      </c>
      <c r="AX40" s="1">
        <f t="shared" si="24"/>
        <v>17810.146923413799</v>
      </c>
      <c r="AY40" s="1">
        <f t="shared" si="4"/>
        <v>1505.5477029504962</v>
      </c>
      <c r="AZ40" s="1">
        <f t="shared" si="5"/>
        <v>476.07474327105837</v>
      </c>
      <c r="BA40" s="1">
        <f t="shared" si="25"/>
        <v>9683.4564632402762</v>
      </c>
      <c r="BB40" s="1">
        <f t="shared" si="26"/>
        <v>16059.753475369531</v>
      </c>
      <c r="BC40" s="1">
        <f t="shared" si="27"/>
        <v>14768.176353659766</v>
      </c>
      <c r="BD40" s="1">
        <f t="shared" si="28"/>
        <v>0</v>
      </c>
      <c r="BE40" s="2">
        <v>0</v>
      </c>
      <c r="BF40" s="2">
        <v>0</v>
      </c>
      <c r="BG40" s="2">
        <v>0</v>
      </c>
      <c r="BH40" s="2">
        <f t="shared" si="6"/>
        <v>0</v>
      </c>
      <c r="BI40" s="2">
        <f t="shared" si="29"/>
        <v>0</v>
      </c>
      <c r="BJ40" s="2">
        <f t="shared" si="7"/>
        <v>0</v>
      </c>
      <c r="BK40" s="2">
        <f t="shared" si="8"/>
        <v>0</v>
      </c>
      <c r="BL40" s="2">
        <f t="shared" si="9"/>
        <v>0</v>
      </c>
      <c r="BM40" s="2">
        <f t="shared" si="10"/>
        <v>0</v>
      </c>
      <c r="BN40" s="2">
        <f t="shared" si="11"/>
        <v>0</v>
      </c>
      <c r="BO40" s="2">
        <f t="shared" si="30"/>
        <v>0</v>
      </c>
      <c r="BP40" s="2">
        <f t="shared" si="31"/>
        <v>0</v>
      </c>
      <c r="BQ40" s="2">
        <f t="shared" si="32"/>
        <v>0</v>
      </c>
      <c r="BR40" s="11">
        <f t="shared" si="33"/>
        <v>4.6463920071268622E-2</v>
      </c>
      <c r="BS40" s="17">
        <v>0</v>
      </c>
      <c r="BT40" s="17">
        <v>0</v>
      </c>
      <c r="BU40" s="12">
        <f>(BU$3*templow!$I150+BU$4*templow!$I150^2+BU$5*templow!$I150^6)*(K40/K$56)^$BW$1</f>
        <v>1.2362710787277613</v>
      </c>
      <c r="BV40" s="12">
        <f>(BV$3*templow!$I150+BV$4*templow!$I150^2+BV$5*templow!$I150^6)*(L40/L$56)^$BW$1</f>
        <v>0.81070634040423339</v>
      </c>
      <c r="BW40" s="12">
        <f>(BW$3*templow!$I150+BW$4*templow!$I150^2+BW$5*templow!$I150^6)*(M40/M$56)^$BW$1</f>
        <v>0.41682687344039526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 x14ac:dyDescent="0.3">
      <c r="A41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34"/>
        <v>5.7810995316500691E-3</v>
      </c>
      <c r="F41" s="11">
        <f t="shared" si="12"/>
        <v>1.2319281691468786E-2</v>
      </c>
      <c r="G41" s="11">
        <f t="shared" si="13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14"/>
        <v>27161.201175946793</v>
      </c>
      <c r="L41" s="1">
        <f t="shared" si="0"/>
        <v>1749.8982440645752</v>
      </c>
      <c r="M41" s="1">
        <f t="shared" si="1"/>
        <v>592.66214754713269</v>
      </c>
      <c r="N41" s="11">
        <f t="shared" si="35"/>
        <v>1.9840949040141886E-2</v>
      </c>
      <c r="O41" s="11">
        <f t="shared" si="15"/>
        <v>1.7723899912576169E-2</v>
      </c>
      <c r="P41" s="11">
        <f t="shared" si="16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7"/>
        <v>175.44939229898932</v>
      </c>
      <c r="U41" s="1">
        <f t="shared" si="48"/>
        <v>758.7894364238</v>
      </c>
      <c r="V41" s="1">
        <f t="shared" si="49"/>
        <v>828.5351055881282</v>
      </c>
      <c r="W41" s="11">
        <f t="shared" si="36"/>
        <v>-3.3304077833318235E-3</v>
      </c>
      <c r="X41" s="11">
        <f t="shared" si="52"/>
        <v>-1.3683429744767883E-2</v>
      </c>
      <c r="Y41" s="11">
        <f t="shared" si="53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8"/>
        <v>2.481453543375975</v>
      </c>
      <c r="AD41" s="12">
        <f t="shared" si="50"/>
        <v>2.8768331091109078</v>
      </c>
      <c r="AE41" s="12">
        <f t="shared" si="51"/>
        <v>2.0728401776911358</v>
      </c>
      <c r="AF41" s="11">
        <f t="shared" si="37"/>
        <v>-8.6957402306683251E-3</v>
      </c>
      <c r="AG41" s="11">
        <f t="shared" si="54"/>
        <v>-1.9880618724144039E-3</v>
      </c>
      <c r="AH41" s="11">
        <f t="shared" si="55"/>
        <v>-8.632087601455396E-3</v>
      </c>
      <c r="AI41" s="1">
        <f t="shared" si="38"/>
        <v>34549.5295207788</v>
      </c>
      <c r="AJ41" s="1">
        <f t="shared" si="39"/>
        <v>5869.5066339247023</v>
      </c>
      <c r="AK41" s="1">
        <f t="shared" si="40"/>
        <v>1973.132895464506</v>
      </c>
      <c r="AL41" s="14">
        <f t="shared" si="56"/>
        <v>11.233651410716254</v>
      </c>
      <c r="AM41" s="14">
        <f t="shared" si="57"/>
        <v>1.6007686458912171</v>
      </c>
      <c r="AN41" s="14">
        <f t="shared" si="58"/>
        <v>0.63965000712738851</v>
      </c>
      <c r="AO41" s="11">
        <f t="shared" si="41"/>
        <v>2.0621120954280148E-2</v>
      </c>
      <c r="AP41" s="11">
        <f t="shared" si="22"/>
        <v>2.5977173653231045E-2</v>
      </c>
      <c r="AQ41" s="11">
        <f t="shared" si="23"/>
        <v>2.3564574154817608E-2</v>
      </c>
      <c r="AR41" s="1">
        <f t="shared" si="42"/>
        <v>22724.702776484522</v>
      </c>
      <c r="AS41" s="1">
        <f t="shared" si="43"/>
        <v>4319.48259514238</v>
      </c>
      <c r="AT41" s="1">
        <f t="shared" si="44"/>
        <v>1497.856068219344</v>
      </c>
      <c r="AU41" s="1">
        <f t="shared" si="45"/>
        <v>4544.9405552969047</v>
      </c>
      <c r="AV41" s="1">
        <f t="shared" si="46"/>
        <v>863.89651902847606</v>
      </c>
      <c r="AW41" s="1">
        <f t="shared" si="47"/>
        <v>299.57121364386882</v>
      </c>
      <c r="AX41" s="1">
        <f t="shared" si="24"/>
        <v>18269.52043725703</v>
      </c>
      <c r="AY41" s="1">
        <f t="shared" si="4"/>
        <v>1555.2247744686656</v>
      </c>
      <c r="AZ41" s="1">
        <f t="shared" si="5"/>
        <v>490.27478937768387</v>
      </c>
      <c r="BA41" s="1">
        <f t="shared" si="25"/>
        <v>9764.7781500703095</v>
      </c>
      <c r="BB41" s="1">
        <f t="shared" si="26"/>
        <v>16329.729047359398</v>
      </c>
      <c r="BC41" s="1">
        <f t="shared" si="27"/>
        <v>15141.170069265349</v>
      </c>
      <c r="BD41" s="1">
        <f t="shared" si="28"/>
        <v>0</v>
      </c>
      <c r="BE41" s="2">
        <v>0</v>
      </c>
      <c r="BF41" s="2">
        <v>0</v>
      </c>
      <c r="BG41" s="2">
        <v>0</v>
      </c>
      <c r="BH41" s="2">
        <f t="shared" si="6"/>
        <v>0</v>
      </c>
      <c r="BI41" s="2">
        <f t="shared" si="29"/>
        <v>0</v>
      </c>
      <c r="BJ41" s="2">
        <f t="shared" si="7"/>
        <v>0</v>
      </c>
      <c r="BK41" s="2">
        <f t="shared" si="8"/>
        <v>0</v>
      </c>
      <c r="BL41" s="2">
        <f t="shared" si="9"/>
        <v>0</v>
      </c>
      <c r="BM41" s="2">
        <f t="shared" si="10"/>
        <v>0</v>
      </c>
      <c r="BN41" s="2">
        <f t="shared" si="11"/>
        <v>0</v>
      </c>
      <c r="BO41" s="2">
        <f t="shared" si="30"/>
        <v>0</v>
      </c>
      <c r="BP41" s="2">
        <f t="shared" si="31"/>
        <v>0</v>
      </c>
      <c r="BQ41" s="2">
        <f t="shared" si="32"/>
        <v>0</v>
      </c>
      <c r="BR41" s="11">
        <f t="shared" si="33"/>
        <v>4.2982472566384516E-2</v>
      </c>
      <c r="BS41" s="17">
        <v>0</v>
      </c>
      <c r="BT41" s="17">
        <v>0</v>
      </c>
      <c r="BU41" s="12">
        <f>(BU$3*templow!$I151+BU$4*templow!$I151^2+BU$5*templow!$I151^6)*(K41/K$56)^$BW$1</f>
        <v>1.260979598956316</v>
      </c>
      <c r="BV41" s="12">
        <f>(BV$3*templow!$I151+BV$4*templow!$I151^2+BV$5*templow!$I151^6)*(L41/L$56)^$BW$1</f>
        <v>0.82682713703859589</v>
      </c>
      <c r="BW41" s="12">
        <f>(BW$3*templow!$I151+BW$4*templow!$I151^2+BW$5*templow!$I151^6)*(M41/M$56)^$BW$1</f>
        <v>0.42231653257146606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 x14ac:dyDescent="0.3">
      <c r="A4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34"/>
        <v>5.3138957956262445E-3</v>
      </c>
      <c r="F42" s="11">
        <f t="shared" si="12"/>
        <v>1.1294017092817743E-2</v>
      </c>
      <c r="G42" s="11">
        <f t="shared" si="13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14"/>
        <v>27726.073604828831</v>
      </c>
      <c r="L42" s="1">
        <f t="shared" si="0"/>
        <v>1811.0717126973307</v>
      </c>
      <c r="M42" s="1">
        <f t="shared" si="1"/>
        <v>619.28731176897304</v>
      </c>
      <c r="N42" s="11">
        <f t="shared" si="35"/>
        <v>2.079703416733536E-2</v>
      </c>
      <c r="O42" s="11">
        <f t="shared" si="15"/>
        <v>3.4958300484184024E-2</v>
      </c>
      <c r="P42" s="11">
        <f t="shared" si="16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7"/>
        <v>176.00179241408657</v>
      </c>
      <c r="U42" s="1">
        <f t="shared" si="48"/>
        <v>737.34655045426848</v>
      </c>
      <c r="V42" s="1">
        <f t="shared" si="49"/>
        <v>805.08355118898066</v>
      </c>
      <c r="W42" s="11">
        <f t="shared" si="36"/>
        <v>3.1484869104354551E-3</v>
      </c>
      <c r="X42" s="11">
        <f t="shared" si="52"/>
        <v>-2.8259336438040794E-2</v>
      </c>
      <c r="Y42" s="11">
        <f t="shared" si="53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8"/>
        <v>2.4730972206074497</v>
      </c>
      <c r="AD42" s="12">
        <f t="shared" si="50"/>
        <v>2.8631502910465834</v>
      </c>
      <c r="AE42" s="12">
        <f t="shared" si="51"/>
        <v>2.1511802606194173</v>
      </c>
      <c r="AF42" s="11">
        <f t="shared" si="37"/>
        <v>-3.3675112680757735E-3</v>
      </c>
      <c r="AG42" s="11">
        <f t="shared" si="54"/>
        <v>-4.7562084922448955E-3</v>
      </c>
      <c r="AH42" s="11">
        <f t="shared" si="55"/>
        <v>3.7793595363218913E-2</v>
      </c>
      <c r="AI42" s="1">
        <f t="shared" si="38"/>
        <v>35639.51712399783</v>
      </c>
      <c r="AJ42" s="1">
        <f t="shared" si="39"/>
        <v>6146.4524895607083</v>
      </c>
      <c r="AK42" s="1">
        <f t="shared" si="40"/>
        <v>2075.3908195619242</v>
      </c>
      <c r="AL42" s="14">
        <f t="shared" si="56"/>
        <v>11.465301895214854</v>
      </c>
      <c r="AM42" s="14">
        <f t="shared" si="57"/>
        <v>1.6423520909841809</v>
      </c>
      <c r="AN42" s="14">
        <f t="shared" si="58"/>
        <v>0.65472308715347149</v>
      </c>
      <c r="AO42" s="11">
        <f t="shared" si="41"/>
        <v>2.0621120954280148E-2</v>
      </c>
      <c r="AP42" s="11">
        <f t="shared" si="22"/>
        <v>2.5977173653231045E-2</v>
      </c>
      <c r="AQ42" s="11">
        <f t="shared" si="23"/>
        <v>2.3564574154817608E-2</v>
      </c>
      <c r="AR42" s="1">
        <f t="shared" si="42"/>
        <v>23437.001416640374</v>
      </c>
      <c r="AS42" s="1">
        <f t="shared" si="43"/>
        <v>4513.1104635571901</v>
      </c>
      <c r="AT42" s="1">
        <f t="shared" si="44"/>
        <v>1573.6982981308186</v>
      </c>
      <c r="AU42" s="1">
        <f t="shared" si="45"/>
        <v>4687.4002833280747</v>
      </c>
      <c r="AV42" s="1">
        <f t="shared" si="46"/>
        <v>902.62209271143809</v>
      </c>
      <c r="AW42" s="1">
        <f t="shared" si="47"/>
        <v>314.73965962616376</v>
      </c>
      <c r="AX42" s="1">
        <f t="shared" si="24"/>
        <v>18742.576692863302</v>
      </c>
      <c r="AY42" s="1">
        <f t="shared" si="4"/>
        <v>1606.7931183771577</v>
      </c>
      <c r="AZ42" s="1">
        <f t="shared" si="5"/>
        <v>504.90149937121942</v>
      </c>
      <c r="BA42" s="1">
        <f t="shared" si="25"/>
        <v>9842.2403874113825</v>
      </c>
      <c r="BB42" s="1">
        <f t="shared" si="26"/>
        <v>16587.45549355392</v>
      </c>
      <c r="BC42" s="1">
        <f t="shared" si="27"/>
        <v>15520.286690361929</v>
      </c>
      <c r="BD42" s="1">
        <f t="shared" si="28"/>
        <v>0</v>
      </c>
      <c r="BE42" s="2">
        <v>0</v>
      </c>
      <c r="BF42" s="2">
        <v>0</v>
      </c>
      <c r="BG42" s="2">
        <v>0</v>
      </c>
      <c r="BH42" s="2">
        <f t="shared" si="6"/>
        <v>0</v>
      </c>
      <c r="BI42" s="2">
        <f t="shared" si="29"/>
        <v>0</v>
      </c>
      <c r="BJ42" s="2">
        <f t="shared" si="7"/>
        <v>0</v>
      </c>
      <c r="BK42" s="2">
        <f t="shared" si="8"/>
        <v>0</v>
      </c>
      <c r="BL42" s="2">
        <f t="shared" si="9"/>
        <v>0</v>
      </c>
      <c r="BM42" s="2">
        <f t="shared" si="10"/>
        <v>0</v>
      </c>
      <c r="BN42" s="2">
        <f t="shared" si="11"/>
        <v>0</v>
      </c>
      <c r="BO42" s="2">
        <f t="shared" si="30"/>
        <v>0</v>
      </c>
      <c r="BP42" s="2">
        <f t="shared" si="31"/>
        <v>0</v>
      </c>
      <c r="BQ42" s="2">
        <f t="shared" si="32"/>
        <v>0</v>
      </c>
      <c r="BR42" s="11">
        <f t="shared" si="33"/>
        <v>4.61427456650296E-2</v>
      </c>
      <c r="BS42" s="17">
        <v>0</v>
      </c>
      <c r="BT42" s="17">
        <v>0</v>
      </c>
      <c r="BU42" s="12">
        <f>(BU$3*templow!$I152+BU$4*templow!$I152^2+BU$5*templow!$I152^6)*(K42/K$56)^$BW$1</f>
        <v>1.2853934258082238</v>
      </c>
      <c r="BV42" s="12">
        <f>(BV$3*templow!$I152+BV$4*templow!$I152^2+BV$5*templow!$I152^6)*(L42/L$56)^$BW$1</f>
        <v>0.83940673899099982</v>
      </c>
      <c r="BW42" s="12">
        <f>(BW$3*templow!$I152+BW$4*templow!$I152^2+BW$5*templow!$I152^6)*(M42/M$56)^$BW$1</f>
        <v>0.42714864278306253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 x14ac:dyDescent="0.3">
      <c r="A43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34"/>
        <v>5.6420769798790626E-3</v>
      </c>
      <c r="F43" s="11">
        <f t="shared" si="12"/>
        <v>1.0971471739061212E-2</v>
      </c>
      <c r="G43" s="11">
        <f t="shared" si="13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14"/>
        <v>28472.728954129358</v>
      </c>
      <c r="L43" s="1">
        <f t="shared" si="0"/>
        <v>1903.0117292407404</v>
      </c>
      <c r="M43" s="1">
        <f t="shared" si="1"/>
        <v>630.57651085520763</v>
      </c>
      <c r="N43" s="11">
        <f t="shared" si="35"/>
        <v>2.6929718211903264E-2</v>
      </c>
      <c r="O43" s="11">
        <f t="shared" si="15"/>
        <v>5.0765530651725621E-2</v>
      </c>
      <c r="P43" s="11">
        <f t="shared" si="16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7"/>
        <v>171.623391932289</v>
      </c>
      <c r="U43" s="1">
        <f t="shared" si="48"/>
        <v>689.80970911035058</v>
      </c>
      <c r="V43" s="1">
        <f t="shared" si="49"/>
        <v>804.35740114786302</v>
      </c>
      <c r="W43" s="11">
        <f t="shared" si="36"/>
        <v>-2.4877022112913094E-2</v>
      </c>
      <c r="X43" s="11">
        <f t="shared" si="52"/>
        <v>-6.447014814761276E-2</v>
      </c>
      <c r="Y43" s="11">
        <f t="shared" si="53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8"/>
        <v>2.4755464706454462</v>
      </c>
      <c r="AD43" s="12">
        <f t="shared" si="50"/>
        <v>2.8303909353791314</v>
      </c>
      <c r="AE43" s="12">
        <f t="shared" si="51"/>
        <v>2.1734776131873805</v>
      </c>
      <c r="AF43" s="11">
        <f t="shared" si="37"/>
        <v>9.9035736144448272E-4</v>
      </c>
      <c r="AG43" s="11">
        <f t="shared" si="54"/>
        <v>-1.1441717107863458E-2</v>
      </c>
      <c r="AH43" s="11">
        <f t="shared" si="55"/>
        <v>1.0365171611207868E-2</v>
      </c>
      <c r="AI43" s="1">
        <f t="shared" si="38"/>
        <v>36762.965694926119</v>
      </c>
      <c r="AJ43" s="1">
        <f t="shared" si="39"/>
        <v>6434.4293333160758</v>
      </c>
      <c r="AK43" s="1">
        <f t="shared" si="40"/>
        <v>2182.5913972318958</v>
      </c>
      <c r="AL43" s="14">
        <f t="shared" si="56"/>
        <v>11.701729272373417</v>
      </c>
      <c r="AM43" s="14">
        <f t="shared" si="57"/>
        <v>1.6850157564514241</v>
      </c>
      <c r="AN43" s="14">
        <f t="shared" si="58"/>
        <v>0.67015135789157054</v>
      </c>
      <c r="AO43" s="11">
        <f t="shared" si="41"/>
        <v>2.0621120954280148E-2</v>
      </c>
      <c r="AP43" s="11">
        <f t="shared" si="22"/>
        <v>2.5977173653231045E-2</v>
      </c>
      <c r="AQ43" s="11">
        <f t="shared" si="23"/>
        <v>2.3564574154817608E-2</v>
      </c>
      <c r="AR43" s="1">
        <f t="shared" si="42"/>
        <v>24177.81734819313</v>
      </c>
      <c r="AS43" s="1">
        <f t="shared" si="43"/>
        <v>4713.9164827962522</v>
      </c>
      <c r="AT43" s="1">
        <f t="shared" si="44"/>
        <v>1653.0702030024202</v>
      </c>
      <c r="AU43" s="1">
        <f t="shared" si="45"/>
        <v>4835.563469638626</v>
      </c>
      <c r="AV43" s="1">
        <f t="shared" si="46"/>
        <v>942.78329655925052</v>
      </c>
      <c r="AW43" s="1">
        <f t="shared" si="47"/>
        <v>330.61404060048403</v>
      </c>
      <c r="AX43" s="1">
        <f t="shared" si="24"/>
        <v>19226.529842413176</v>
      </c>
      <c r="AY43" s="1">
        <f t="shared" si="4"/>
        <v>1660.0722227896215</v>
      </c>
      <c r="AZ43" s="1">
        <f t="shared" si="5"/>
        <v>519.96773987514507</v>
      </c>
      <c r="BA43" s="1">
        <f t="shared" si="25"/>
        <v>9923.417832648076</v>
      </c>
      <c r="BB43" s="1">
        <f t="shared" si="26"/>
        <v>16843.547853253342</v>
      </c>
      <c r="BC43" s="1">
        <f t="shared" si="27"/>
        <v>15905.472148045763</v>
      </c>
      <c r="BD43" s="1">
        <f t="shared" si="28"/>
        <v>0</v>
      </c>
      <c r="BE43" s="2">
        <v>0</v>
      </c>
      <c r="BF43" s="2">
        <v>0</v>
      </c>
      <c r="BG43" s="2">
        <v>0</v>
      </c>
      <c r="BH43" s="2">
        <f t="shared" si="6"/>
        <v>0</v>
      </c>
      <c r="BI43" s="2">
        <f t="shared" si="29"/>
        <v>0</v>
      </c>
      <c r="BJ43" s="2">
        <f t="shared" si="7"/>
        <v>0</v>
      </c>
      <c r="BK43" s="2">
        <f t="shared" si="8"/>
        <v>0</v>
      </c>
      <c r="BL43" s="2">
        <f t="shared" si="9"/>
        <v>0</v>
      </c>
      <c r="BM43" s="2">
        <f t="shared" si="10"/>
        <v>0</v>
      </c>
      <c r="BN43" s="2">
        <f t="shared" si="11"/>
        <v>0</v>
      </c>
      <c r="BO43" s="2">
        <f t="shared" si="30"/>
        <v>0</v>
      </c>
      <c r="BP43" s="2">
        <f t="shared" si="31"/>
        <v>0</v>
      </c>
      <c r="BQ43" s="2">
        <f t="shared" si="32"/>
        <v>0</v>
      </c>
      <c r="BR43" s="11">
        <f t="shared" si="33"/>
        <v>5.2327866650176941E-2</v>
      </c>
      <c r="BS43" s="17">
        <v>0</v>
      </c>
      <c r="BT43" s="17">
        <v>0</v>
      </c>
      <c r="BU43" s="12">
        <f>(BU$3*templow!$I153+BU$4*templow!$I153^2+BU$5*templow!$I153^6)*(K43/K$56)^$BW$1</f>
        <v>1.3078394938642688</v>
      </c>
      <c r="BV43" s="12">
        <f>(BV$3*templow!$I153+BV$4*templow!$I153^2+BV$5*templow!$I153^6)*(L43/L$56)^$BW$1</f>
        <v>0.84863194323483815</v>
      </c>
      <c r="BW43" s="12">
        <f>(BW$3*templow!$I153+BW$4*templow!$I153^2+BW$5*templow!$I153^6)*(M43/M$56)^$BW$1</f>
        <v>0.4346618351184518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 x14ac:dyDescent="0.3">
      <c r="A44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34"/>
        <v>4.949025180586597E-3</v>
      </c>
      <c r="F44" s="11">
        <f t="shared" si="12"/>
        <v>1.0535666758227036E-2</v>
      </c>
      <c r="G44" s="11">
        <f t="shared" si="13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14"/>
        <v>29030.021227256766</v>
      </c>
      <c r="L44" s="1">
        <f t="shared" si="0"/>
        <v>1941.212518447536</v>
      </c>
      <c r="M44" s="1">
        <f t="shared" si="1"/>
        <v>618.9462777574264</v>
      </c>
      <c r="N44" s="11">
        <f t="shared" si="35"/>
        <v>1.9572843685802921E-2</v>
      </c>
      <c r="O44" s="11">
        <f t="shared" si="15"/>
        <v>2.0073859041340292E-2</v>
      </c>
      <c r="P44" s="11">
        <f t="shared" si="16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7"/>
        <v>167.75711169562331</v>
      </c>
      <c r="U44" s="1">
        <f t="shared" si="48"/>
        <v>675.62399492262864</v>
      </c>
      <c r="V44" s="1">
        <f t="shared" si="49"/>
        <v>807.31845876176374</v>
      </c>
      <c r="W44" s="11">
        <f t="shared" si="36"/>
        <v>-2.252769971002011E-2</v>
      </c>
      <c r="X44" s="11">
        <f t="shared" si="52"/>
        <v>-2.0564677476078597E-2</v>
      </c>
      <c r="Y44" s="11">
        <f t="shared" si="53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8"/>
        <v>2.4456886797812856</v>
      </c>
      <c r="AD44" s="12">
        <f t="shared" si="50"/>
        <v>2.7175457818006472</v>
      </c>
      <c r="AE44" s="12">
        <f t="shared" si="51"/>
        <v>2.122670576096306</v>
      </c>
      <c r="AF44" s="11">
        <f t="shared" si="37"/>
        <v>-1.2061090841237965E-2</v>
      </c>
      <c r="AG44" s="11">
        <f t="shared" si="54"/>
        <v>-3.9869105065293287E-2</v>
      </c>
      <c r="AH44" s="11">
        <f t="shared" si="55"/>
        <v>-2.337591921021287E-2</v>
      </c>
      <c r="AI44" s="1">
        <f t="shared" si="38"/>
        <v>37922.232595072135</v>
      </c>
      <c r="AJ44" s="1">
        <f t="shared" si="39"/>
        <v>6733.769696543719</v>
      </c>
      <c r="AK44" s="1">
        <f t="shared" si="40"/>
        <v>2294.9462981091901</v>
      </c>
      <c r="AL44" s="14">
        <f t="shared" si="56"/>
        <v>11.94303204707327</v>
      </c>
      <c r="AM44" s="14">
        <f t="shared" si="57"/>
        <v>1.7287877033651933</v>
      </c>
      <c r="AN44" s="14">
        <f t="shared" si="58"/>
        <v>0.68594318925955822</v>
      </c>
      <c r="AO44" s="11">
        <f t="shared" si="41"/>
        <v>2.0621120954280148E-2</v>
      </c>
      <c r="AP44" s="11">
        <f t="shared" si="22"/>
        <v>2.5977173653231045E-2</v>
      </c>
      <c r="AQ44" s="11">
        <f t="shared" si="23"/>
        <v>2.3564574154817608E-2</v>
      </c>
      <c r="AR44" s="1">
        <f t="shared" si="42"/>
        <v>24928.350490542522</v>
      </c>
      <c r="AS44" s="1">
        <f t="shared" si="43"/>
        <v>4921.6479408485302</v>
      </c>
      <c r="AT44" s="1">
        <f t="shared" si="44"/>
        <v>1736.109108197119</v>
      </c>
      <c r="AU44" s="1">
        <f t="shared" si="45"/>
        <v>4985.670098108505</v>
      </c>
      <c r="AV44" s="1">
        <f t="shared" si="46"/>
        <v>984.32958816970608</v>
      </c>
      <c r="AW44" s="1">
        <f t="shared" si="47"/>
        <v>347.22182163942381</v>
      </c>
      <c r="AX44" s="1">
        <f t="shared" si="24"/>
        <v>19725.740837113026</v>
      </c>
      <c r="AY44" s="1">
        <f t="shared" si="4"/>
        <v>1715.1574602761027</v>
      </c>
      <c r="AZ44" s="1">
        <f t="shared" si="5"/>
        <v>535.48714605985401</v>
      </c>
      <c r="BA44" s="1">
        <f t="shared" si="25"/>
        <v>9998.4443238348631</v>
      </c>
      <c r="BB44" s="1">
        <f t="shared" si="26"/>
        <v>17095.942978722283</v>
      </c>
      <c r="BC44" s="1">
        <f t="shared" si="27"/>
        <v>16296.608724106947</v>
      </c>
      <c r="BD44" s="1">
        <f t="shared" si="28"/>
        <v>0</v>
      </c>
      <c r="BE44" s="2">
        <v>0</v>
      </c>
      <c r="BF44" s="2">
        <v>0</v>
      </c>
      <c r="BG44" s="2">
        <v>0</v>
      </c>
      <c r="BH44" s="2">
        <f t="shared" si="6"/>
        <v>0</v>
      </c>
      <c r="BI44" s="2">
        <f t="shared" si="29"/>
        <v>0</v>
      </c>
      <c r="BJ44" s="2">
        <f t="shared" si="7"/>
        <v>0</v>
      </c>
      <c r="BK44" s="2">
        <f t="shared" si="8"/>
        <v>0</v>
      </c>
      <c r="BL44" s="2">
        <f t="shared" si="9"/>
        <v>0</v>
      </c>
      <c r="BM44" s="2">
        <f t="shared" si="10"/>
        <v>0</v>
      </c>
      <c r="BN44" s="2">
        <f t="shared" si="11"/>
        <v>0</v>
      </c>
      <c r="BO44" s="2">
        <f t="shared" si="30"/>
        <v>0</v>
      </c>
      <c r="BP44" s="2">
        <f t="shared" si="31"/>
        <v>0</v>
      </c>
      <c r="BQ44" s="2">
        <f t="shared" si="32"/>
        <v>0</v>
      </c>
      <c r="BR44" s="11">
        <f t="shared" si="33"/>
        <v>4.0538539895418974E-2</v>
      </c>
      <c r="BS44" s="17">
        <v>0</v>
      </c>
      <c r="BT44" s="17">
        <v>0</v>
      </c>
      <c r="BU44" s="12">
        <f>(BU$3*templow!$I154+BU$4*templow!$I154^2+BU$5*templow!$I154^6)*(K44/K$56)^$BW$1</f>
        <v>1.3325907879269638</v>
      </c>
      <c r="BV44" s="12">
        <f>(BV$3*templow!$I154+BV$4*templow!$I154^2+BV$5*templow!$I154^6)*(L44/L$56)^$BW$1</f>
        <v>0.86401717037971282</v>
      </c>
      <c r="BW44" s="12">
        <f>(BW$3*templow!$I154+BW$4*templow!$I154^2+BW$5*templow!$I154^6)*(M44/M$56)^$BW$1</f>
        <v>0.44620106843058532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 x14ac:dyDescent="0.3">
      <c r="A45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34"/>
        <v>5.0461581002705369E-3</v>
      </c>
      <c r="F45" s="11">
        <f t="shared" si="12"/>
        <v>9.9070939245591294E-3</v>
      </c>
      <c r="G45" s="11">
        <f t="shared" si="13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14"/>
        <v>29824.268453109347</v>
      </c>
      <c r="L45" s="1">
        <f t="shared" si="0"/>
        <v>1970.1136544811745</v>
      </c>
      <c r="M45" s="1">
        <f t="shared" si="1"/>
        <v>647.13356897613517</v>
      </c>
      <c r="N45" s="11">
        <f t="shared" si="35"/>
        <v>2.7359512403899E-2</v>
      </c>
      <c r="O45" s="11">
        <f t="shared" si="15"/>
        <v>1.4888187542058562E-2</v>
      </c>
      <c r="P45" s="11">
        <f t="shared" si="16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7"/>
        <v>165.10632261113358</v>
      </c>
      <c r="U45" s="1">
        <f t="shared" si="48"/>
        <v>671.17417898722408</v>
      </c>
      <c r="V45" s="1">
        <f t="shared" si="49"/>
        <v>796.29855538743095</v>
      </c>
      <c r="W45" s="11">
        <f t="shared" si="36"/>
        <v>-1.580135147593198E-2</v>
      </c>
      <c r="X45" s="11">
        <f t="shared" si="52"/>
        <v>-6.5862313488646018E-3</v>
      </c>
      <c r="Y45" s="11">
        <f t="shared" si="53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8"/>
        <v>2.3919360266608938</v>
      </c>
      <c r="AD45" s="12">
        <f t="shared" si="50"/>
        <v>2.6903682010478107</v>
      </c>
      <c r="AE45" s="12">
        <f t="shared" si="51"/>
        <v>2.0888168511936764</v>
      </c>
      <c r="AF45" s="11">
        <f t="shared" si="37"/>
        <v>-2.1978534539072614E-2</v>
      </c>
      <c r="AG45" s="11">
        <f t="shared" si="54"/>
        <v>-1.0000781195608321E-2</v>
      </c>
      <c r="AH45" s="11">
        <f t="shared" si="55"/>
        <v>-1.5948647559287488E-2</v>
      </c>
      <c r="AI45" s="1">
        <f t="shared" si="38"/>
        <v>39115.679433673431</v>
      </c>
      <c r="AJ45" s="1">
        <f t="shared" si="39"/>
        <v>7044.7223150590535</v>
      </c>
      <c r="AK45" s="1">
        <f t="shared" si="40"/>
        <v>2412.6734899376952</v>
      </c>
      <c r="AL45" s="14">
        <f t="shared" si="56"/>
        <v>12.189310755476813</v>
      </c>
      <c r="AM45" s="14">
        <f t="shared" si="57"/>
        <v>1.7736967217450814</v>
      </c>
      <c r="AN45" s="14">
        <f t="shared" si="58"/>
        <v>0.70210714840885713</v>
      </c>
      <c r="AO45" s="11">
        <f t="shared" si="41"/>
        <v>2.0621120954280148E-2</v>
      </c>
      <c r="AP45" s="11">
        <f t="shared" si="22"/>
        <v>2.5977173653231045E-2</v>
      </c>
      <c r="AQ45" s="11">
        <f t="shared" si="23"/>
        <v>2.3564574154817608E-2</v>
      </c>
      <c r="AR45" s="1">
        <f t="shared" si="42"/>
        <v>25703.85697583104</v>
      </c>
      <c r="AS45" s="1">
        <f t="shared" si="43"/>
        <v>5135.6391984713746</v>
      </c>
      <c r="AT45" s="1">
        <f t="shared" si="44"/>
        <v>1822.8596256349915</v>
      </c>
      <c r="AU45" s="1">
        <f t="shared" si="45"/>
        <v>5140.7713951662081</v>
      </c>
      <c r="AV45" s="1">
        <f t="shared" si="46"/>
        <v>1027.1278396942751</v>
      </c>
      <c r="AW45" s="1">
        <f t="shared" si="47"/>
        <v>364.57192512699834</v>
      </c>
      <c r="AX45" s="1">
        <f t="shared" si="24"/>
        <v>20237.276664383706</v>
      </c>
      <c r="AY45" s="1">
        <f t="shared" si="4"/>
        <v>1772.1747101560284</v>
      </c>
      <c r="AZ45" s="1">
        <f t="shared" si="5"/>
        <v>551.48100968256097</v>
      </c>
      <c r="BA45" s="1">
        <f t="shared" si="25"/>
        <v>10074.912089263667</v>
      </c>
      <c r="BB45" s="1">
        <f t="shared" si="26"/>
        <v>17341.129871206693</v>
      </c>
      <c r="BC45" s="1">
        <f t="shared" si="27"/>
        <v>16692.501779750004</v>
      </c>
      <c r="BD45" s="1">
        <f t="shared" si="28"/>
        <v>0</v>
      </c>
      <c r="BE45" s="2">
        <v>0</v>
      </c>
      <c r="BF45" s="2">
        <v>0</v>
      </c>
      <c r="BG45" s="2">
        <v>0</v>
      </c>
      <c r="BH45" s="2">
        <f t="shared" si="6"/>
        <v>0</v>
      </c>
      <c r="BI45" s="2">
        <f t="shared" si="29"/>
        <v>0</v>
      </c>
      <c r="BJ45" s="2">
        <f t="shared" si="7"/>
        <v>0</v>
      </c>
      <c r="BK45" s="2">
        <f t="shared" si="8"/>
        <v>0</v>
      </c>
      <c r="BL45" s="2">
        <f t="shared" si="9"/>
        <v>0</v>
      </c>
      <c r="BM45" s="2">
        <f t="shared" si="10"/>
        <v>0</v>
      </c>
      <c r="BN45" s="2">
        <f t="shared" si="11"/>
        <v>0</v>
      </c>
      <c r="BO45" s="2">
        <f t="shared" si="30"/>
        <v>0</v>
      </c>
      <c r="BP45" s="2">
        <f t="shared" si="31"/>
        <v>0</v>
      </c>
      <c r="BQ45" s="2">
        <f t="shared" si="32"/>
        <v>0</v>
      </c>
      <c r="BR45" s="11">
        <f t="shared" si="33"/>
        <v>4.9542836593907874E-2</v>
      </c>
      <c r="BS45" s="17">
        <v>0</v>
      </c>
      <c r="BT45" s="17">
        <v>0</v>
      </c>
      <c r="BU45" s="12">
        <f>(BU$3*templow!$I155+BU$4*templow!$I155^2+BU$5*templow!$I155^6)*(K45/K$56)^$BW$1</f>
        <v>1.3546998960280427</v>
      </c>
      <c r="BV45" s="12">
        <f>(BV$3*templow!$I155+BV$4*templow!$I155^2+BV$5*templow!$I155^6)*(L45/L$56)^$BW$1</f>
        <v>0.8804470433343119</v>
      </c>
      <c r="BW45" s="12">
        <f>(BW$3*templow!$I155+BW$4*templow!$I155^2+BW$5*templow!$I155^6)*(M45/M$56)^$BW$1</f>
        <v>0.4506765568241034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 x14ac:dyDescent="0.3">
      <c r="A46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34"/>
        <v>5.2037039583325839E-3</v>
      </c>
      <c r="F46" s="11">
        <f t="shared" si="12"/>
        <v>9.6601701710541388E-3</v>
      </c>
      <c r="G46" s="11">
        <f t="shared" si="13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14"/>
        <v>30829.995910385893</v>
      </c>
      <c r="L46" s="1">
        <f t="shared" si="0"/>
        <v>2075.40176445928</v>
      </c>
      <c r="M46" s="1">
        <f t="shared" si="1"/>
        <v>664.69913683213008</v>
      </c>
      <c r="N46" s="11">
        <f t="shared" si="35"/>
        <v>3.3721781268760465E-2</v>
      </c>
      <c r="O46" s="11">
        <f t="shared" si="15"/>
        <v>5.3442657858149278E-2</v>
      </c>
      <c r="P46" s="11">
        <f t="shared" si="16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7"/>
        <v>162.32174399813118</v>
      </c>
      <c r="U46" s="1">
        <f t="shared" si="48"/>
        <v>638.42352768132957</v>
      </c>
      <c r="V46" s="1">
        <f t="shared" si="49"/>
        <v>779.94831820855222</v>
      </c>
      <c r="W46" s="11">
        <f t="shared" si="36"/>
        <v>-1.6865366322528885E-2</v>
      </c>
      <c r="X46" s="11">
        <f t="shared" si="52"/>
        <v>-4.8796053738708989E-2</v>
      </c>
      <c r="Y46" s="11">
        <f t="shared" si="53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8"/>
        <v>2.3673145145870551</v>
      </c>
      <c r="AD46" s="12">
        <f t="shared" si="50"/>
        <v>2.7418723028144973</v>
      </c>
      <c r="AE46" s="12">
        <f t="shared" si="51"/>
        <v>2.1498916534983441</v>
      </c>
      <c r="AF46" s="11">
        <f t="shared" si="37"/>
        <v>-1.0293549576327887E-2</v>
      </c>
      <c r="AG46" s="11">
        <f t="shared" si="54"/>
        <v>1.9143885861655496E-2</v>
      </c>
      <c r="AH46" s="11">
        <f t="shared" si="55"/>
        <v>2.9238945611610667E-2</v>
      </c>
      <c r="AI46" s="1">
        <f t="shared" si="38"/>
        <v>40344.882885472296</v>
      </c>
      <c r="AJ46" s="1">
        <f t="shared" si="39"/>
        <v>7367.3779232474235</v>
      </c>
      <c r="AK46" s="1">
        <f t="shared" si="40"/>
        <v>2535.9780660709243</v>
      </c>
      <c r="AL46" s="14">
        <f t="shared" si="56"/>
        <v>12.440668006914807</v>
      </c>
      <c r="AM46" s="14">
        <f t="shared" si="57"/>
        <v>1.8197723494940201</v>
      </c>
      <c r="AN46" s="14">
        <f t="shared" si="58"/>
        <v>0.71865200437216514</v>
      </c>
      <c r="AO46" s="11">
        <f t="shared" si="41"/>
        <v>2.0621120954280148E-2</v>
      </c>
      <c r="AP46" s="11">
        <f t="shared" si="22"/>
        <v>2.5977173653231045E-2</v>
      </c>
      <c r="AQ46" s="11">
        <f t="shared" si="23"/>
        <v>2.3564574154817608E-2</v>
      </c>
      <c r="AR46" s="1">
        <f t="shared" si="42"/>
        <v>26506.57579579583</v>
      </c>
      <c r="AS46" s="1">
        <f t="shared" si="43"/>
        <v>5357.5002106462607</v>
      </c>
      <c r="AT46" s="1">
        <f t="shared" si="44"/>
        <v>1913.4415533132769</v>
      </c>
      <c r="AU46" s="1">
        <f t="shared" si="45"/>
        <v>5301.3151591591668</v>
      </c>
      <c r="AV46" s="1">
        <f t="shared" si="46"/>
        <v>1071.5000421292523</v>
      </c>
      <c r="AW46" s="1">
        <f t="shared" si="47"/>
        <v>382.6883106626554</v>
      </c>
      <c r="AX46" s="1">
        <f t="shared" si="24"/>
        <v>20761.241513391327</v>
      </c>
      <c r="AY46" s="1">
        <f t="shared" si="4"/>
        <v>1831.0449346646594</v>
      </c>
      <c r="AZ46" s="1">
        <f t="shared" si="5"/>
        <v>567.96406842349381</v>
      </c>
      <c r="BA46" s="1">
        <f t="shared" si="25"/>
        <v>10153.447209158827</v>
      </c>
      <c r="BB46" s="1">
        <f t="shared" si="26"/>
        <v>17585.142032592743</v>
      </c>
      <c r="BC46" s="1">
        <f t="shared" si="27"/>
        <v>17092.852573762491</v>
      </c>
      <c r="BD46" s="1">
        <f t="shared" si="28"/>
        <v>0</v>
      </c>
      <c r="BE46" s="2">
        <v>0</v>
      </c>
      <c r="BF46" s="2">
        <v>0</v>
      </c>
      <c r="BG46" s="2">
        <v>0</v>
      </c>
      <c r="BH46" s="2">
        <f t="shared" si="6"/>
        <v>0</v>
      </c>
      <c r="BI46" s="2">
        <f t="shared" si="29"/>
        <v>0</v>
      </c>
      <c r="BJ46" s="2">
        <f t="shared" si="7"/>
        <v>0</v>
      </c>
      <c r="BK46" s="2">
        <f t="shared" si="8"/>
        <v>0</v>
      </c>
      <c r="BL46" s="2">
        <f t="shared" si="9"/>
        <v>0</v>
      </c>
      <c r="BM46" s="2">
        <f t="shared" si="10"/>
        <v>0</v>
      </c>
      <c r="BN46" s="2">
        <f t="shared" si="11"/>
        <v>0</v>
      </c>
      <c r="BO46" s="2">
        <f t="shared" si="30"/>
        <v>0</v>
      </c>
      <c r="BP46" s="2">
        <f t="shared" si="31"/>
        <v>0</v>
      </c>
      <c r="BQ46" s="2">
        <f t="shared" si="32"/>
        <v>0</v>
      </c>
      <c r="BR46" s="11">
        <f t="shared" si="33"/>
        <v>5.901072102361879E-2</v>
      </c>
      <c r="BS46" s="17">
        <v>0</v>
      </c>
      <c r="BT46" s="17">
        <v>0</v>
      </c>
      <c r="BU46" s="12">
        <f>(BU$3*templow!$I156+BU$4*templow!$I156^2+BU$5*templow!$I156^6)*(K46/K$56)^$BW$1</f>
        <v>1.3744714155513476</v>
      </c>
      <c r="BV46" s="12">
        <f>(BV$3*templow!$I156+BV$4*templow!$I156^2+BV$5*templow!$I156^6)*(L46/L$56)^$BW$1</f>
        <v>0.88847974980854272</v>
      </c>
      <c r="BW46" s="12">
        <f>(BW$3*templow!$I156+BW$4*templow!$I156^2+BW$5*templow!$I156^6)*(M46/M$56)^$BW$1</f>
        <v>0.45701077648600136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 x14ac:dyDescent="0.3">
      <c r="A47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34"/>
        <v>5.1361628961192896E-3</v>
      </c>
      <c r="F47" s="11">
        <f t="shared" si="12"/>
        <v>9.0965036346561945E-3</v>
      </c>
      <c r="G47" s="11">
        <f t="shared" si="13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14"/>
        <v>31134.49166987764</v>
      </c>
      <c r="L47" s="1">
        <f t="shared" si="0"/>
        <v>2108.3373738599257</v>
      </c>
      <c r="M47" s="1">
        <f t="shared" si="1"/>
        <v>674.68322657086435</v>
      </c>
      <c r="N47" s="11">
        <f t="shared" si="35"/>
        <v>9.8766071969917935E-3</v>
      </c>
      <c r="O47" s="11">
        <f t="shared" si="15"/>
        <v>1.586951016649385E-2</v>
      </c>
      <c r="P47" s="11">
        <f t="shared" si="16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7"/>
        <v>159.57492227734659</v>
      </c>
      <c r="U47" s="1">
        <f t="shared" si="48"/>
        <v>627.8075767908158</v>
      </c>
      <c r="V47" s="1">
        <f t="shared" si="49"/>
        <v>772.83249999518864</v>
      </c>
      <c r="W47" s="11">
        <f t="shared" si="36"/>
        <v>-1.6922081128060151E-2</v>
      </c>
      <c r="X47" s="11">
        <f t="shared" si="52"/>
        <v>-1.6628382931107688E-2</v>
      </c>
      <c r="Y47" s="11">
        <f t="shared" si="53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8"/>
        <v>2.3617291537136604</v>
      </c>
      <c r="AD47" s="12">
        <f t="shared" si="50"/>
        <v>2.7584318673499464</v>
      </c>
      <c r="AE47" s="12">
        <f t="shared" si="51"/>
        <v>2.146501845743741</v>
      </c>
      <c r="AF47" s="11">
        <f t="shared" si="37"/>
        <v>-2.3593657872574836E-3</v>
      </c>
      <c r="AG47" s="11">
        <f t="shared" si="54"/>
        <v>6.039509760702888E-3</v>
      </c>
      <c r="AH47" s="11">
        <f t="shared" si="55"/>
        <v>-1.5767342270887053E-3</v>
      </c>
      <c r="AI47" s="1">
        <f t="shared" si="38"/>
        <v>41611.709756084238</v>
      </c>
      <c r="AJ47" s="1">
        <f t="shared" si="39"/>
        <v>7702.1401730519337</v>
      </c>
      <c r="AK47" s="1">
        <f t="shared" si="40"/>
        <v>2665.0685701264874</v>
      </c>
      <c r="AL47" s="14">
        <f t="shared" si="56"/>
        <v>12.697208526637441</v>
      </c>
      <c r="AM47" s="14">
        <f t="shared" si="57"/>
        <v>1.8670448918261746</v>
      </c>
      <c r="AN47" s="14">
        <f t="shared" si="58"/>
        <v>0.73558673282070131</v>
      </c>
      <c r="AO47" s="11">
        <f t="shared" si="41"/>
        <v>2.0621120954280148E-2</v>
      </c>
      <c r="AP47" s="11">
        <f t="shared" si="22"/>
        <v>2.5977173653231045E-2</v>
      </c>
      <c r="AQ47" s="11">
        <f t="shared" si="23"/>
        <v>2.3564574154817608E-2</v>
      </c>
      <c r="AR47" s="1">
        <f t="shared" si="42"/>
        <v>27332.761906267424</v>
      </c>
      <c r="AS47" s="1">
        <f t="shared" si="43"/>
        <v>5586.0619840749941</v>
      </c>
      <c r="AT47" s="1">
        <f t="shared" si="44"/>
        <v>2007.6764529415955</v>
      </c>
      <c r="AU47" s="1">
        <f t="shared" si="45"/>
        <v>5466.5523812534848</v>
      </c>
      <c r="AV47" s="1">
        <f t="shared" si="46"/>
        <v>1117.2123968149988</v>
      </c>
      <c r="AW47" s="1">
        <f t="shared" si="47"/>
        <v>401.53529058831913</v>
      </c>
      <c r="AX47" s="1">
        <f t="shared" si="24"/>
        <v>21298.95581873152</v>
      </c>
      <c r="AY47" s="1">
        <f t="shared" si="4"/>
        <v>1891.9508696911521</v>
      </c>
      <c r="AZ47" s="1">
        <f t="shared" si="5"/>
        <v>584.97325699966598</v>
      </c>
      <c r="BA47" s="1">
        <f t="shared" si="25"/>
        <v>10231.84816643072</v>
      </c>
      <c r="BB47" s="1">
        <f t="shared" si="26"/>
        <v>17822.395053995115</v>
      </c>
      <c r="BC47" s="1">
        <f t="shared" si="27"/>
        <v>17494.192273332028</v>
      </c>
      <c r="BD47" s="1">
        <f t="shared" si="28"/>
        <v>0</v>
      </c>
      <c r="BE47" s="2">
        <v>0</v>
      </c>
      <c r="BF47" s="2">
        <v>0</v>
      </c>
      <c r="BG47" s="2">
        <v>0</v>
      </c>
      <c r="BH47" s="2">
        <f t="shared" si="6"/>
        <v>0</v>
      </c>
      <c r="BI47" s="2">
        <f t="shared" si="29"/>
        <v>0</v>
      </c>
      <c r="BJ47" s="2">
        <f t="shared" si="7"/>
        <v>0</v>
      </c>
      <c r="BK47" s="2">
        <f t="shared" si="8"/>
        <v>0</v>
      </c>
      <c r="BL47" s="2">
        <f t="shared" si="9"/>
        <v>0</v>
      </c>
      <c r="BM47" s="2">
        <f t="shared" si="10"/>
        <v>0</v>
      </c>
      <c r="BN47" s="2">
        <f t="shared" si="11"/>
        <v>0</v>
      </c>
      <c r="BO47" s="2">
        <f t="shared" si="30"/>
        <v>0</v>
      </c>
      <c r="BP47" s="2">
        <f t="shared" si="31"/>
        <v>0</v>
      </c>
      <c r="BQ47" s="2">
        <f t="shared" si="32"/>
        <v>0</v>
      </c>
      <c r="BR47" s="11">
        <f t="shared" si="33"/>
        <v>3.4458438866883351E-2</v>
      </c>
      <c r="BS47" s="17">
        <v>0</v>
      </c>
      <c r="BT47" s="17">
        <v>0</v>
      </c>
      <c r="BU47" s="12">
        <f>(BU$3*templow!$I157+BU$4*templow!$I157^2+BU$5*templow!$I157^6)*(K47/K$56)^$BW$1</f>
        <v>1.4021429347078993</v>
      </c>
      <c r="BV47" s="12">
        <f>(BV$3*templow!$I157+BV$4*templow!$I157^2+BV$5*templow!$I157^6)*(L47/L$56)^$BW$1</f>
        <v>0.90439849031197517</v>
      </c>
      <c r="BW47" s="12">
        <f>(BW$3*templow!$I157+BW$4*templow!$I157^2+BW$5*templow!$I157^6)*(M47/M$56)^$BW$1</f>
        <v>0.46461051495133276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 x14ac:dyDescent="0.3">
      <c r="A48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34"/>
        <v>5.4964173080269685E-3</v>
      </c>
      <c r="F48" s="11">
        <f t="shared" si="12"/>
        <v>8.5885929137337058E-3</v>
      </c>
      <c r="G48" s="11">
        <f t="shared" si="13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14"/>
        <v>31403.400550057802</v>
      </c>
      <c r="L48" s="1">
        <f t="shared" si="0"/>
        <v>2133.1215524323447</v>
      </c>
      <c r="M48" s="1">
        <f t="shared" si="1"/>
        <v>688.1446179681185</v>
      </c>
      <c r="N48" s="11">
        <f t="shared" si="35"/>
        <v>8.6370088528000544E-3</v>
      </c>
      <c r="O48" s="11">
        <f t="shared" si="15"/>
        <v>1.1755319086833138E-2</v>
      </c>
      <c r="P48" s="11">
        <f t="shared" si="16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7"/>
        <v>158.32408224141182</v>
      </c>
      <c r="U48" s="1">
        <f t="shared" si="48"/>
        <v>640.77071315297712</v>
      </c>
      <c r="V48" s="1">
        <f t="shared" si="49"/>
        <v>767.02933827513027</v>
      </c>
      <c r="W48" s="11">
        <f t="shared" si="36"/>
        <v>-7.838575247812285E-3</v>
      </c>
      <c r="X48" s="11">
        <f t="shared" si="52"/>
        <v>2.0648263642222053E-2</v>
      </c>
      <c r="Y48" s="11">
        <f t="shared" si="53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8"/>
        <v>2.3607141356840198</v>
      </c>
      <c r="AD48" s="12">
        <f t="shared" si="50"/>
        <v>2.725952338571509</v>
      </c>
      <c r="AE48" s="12">
        <f t="shared" si="51"/>
        <v>2.1343413981287398</v>
      </c>
      <c r="AF48" s="11">
        <f t="shared" si="37"/>
        <v>-4.2977749080352901E-4</v>
      </c>
      <c r="AG48" s="11">
        <f t="shared" si="54"/>
        <v>-1.1774635133417588E-2</v>
      </c>
      <c r="AH48" s="11">
        <f t="shared" si="55"/>
        <v>-5.6652397663267129E-3</v>
      </c>
      <c r="AI48" s="1">
        <f t="shared" si="38"/>
        <v>42917.091161729302</v>
      </c>
      <c r="AJ48" s="1">
        <f t="shared" si="39"/>
        <v>8049.1385525617397</v>
      </c>
      <c r="AK48" s="1">
        <f t="shared" si="40"/>
        <v>2800.097003702158</v>
      </c>
      <c r="AL48" s="14">
        <f t="shared" si="56"/>
        <v>12.959039199446948</v>
      </c>
      <c r="AM48" s="14">
        <f t="shared" si="57"/>
        <v>1.9155454411995212</v>
      </c>
      <c r="AN48" s="14">
        <f t="shared" si="58"/>
        <v>0.75292052093355477</v>
      </c>
      <c r="AO48" s="11">
        <f t="shared" si="41"/>
        <v>2.0621120954280148E-2</v>
      </c>
      <c r="AP48" s="11">
        <f t="shared" si="22"/>
        <v>2.5977173653231045E-2</v>
      </c>
      <c r="AQ48" s="11">
        <f t="shared" si="23"/>
        <v>2.3564574154817608E-2</v>
      </c>
      <c r="AR48" s="1">
        <f t="shared" si="42"/>
        <v>28192.619850113704</v>
      </c>
      <c r="AS48" s="1">
        <f t="shared" si="43"/>
        <v>5821.5990028613178</v>
      </c>
      <c r="AT48" s="1">
        <f t="shared" si="44"/>
        <v>2105.5340680257759</v>
      </c>
      <c r="AU48" s="1">
        <f t="shared" si="45"/>
        <v>5638.5239700227412</v>
      </c>
      <c r="AV48" s="1">
        <f t="shared" si="46"/>
        <v>1164.3198005722636</v>
      </c>
      <c r="AW48" s="1">
        <f t="shared" si="47"/>
        <v>421.1068136051552</v>
      </c>
      <c r="AX48" s="1">
        <f t="shared" si="24"/>
        <v>21848.906303525779</v>
      </c>
      <c r="AY48" s="1">
        <f t="shared" si="4"/>
        <v>1954.9350787886551</v>
      </c>
      <c r="AZ48" s="1">
        <f t="shared" si="5"/>
        <v>602.53059689899419</v>
      </c>
      <c r="BA48" s="1">
        <f t="shared" si="25"/>
        <v>10314.40228986824</v>
      </c>
      <c r="BB48" s="1">
        <f t="shared" si="26"/>
        <v>18053.481684933788</v>
      </c>
      <c r="BC48" s="1">
        <f t="shared" si="27"/>
        <v>17894.945278233794</v>
      </c>
      <c r="BD48" s="1">
        <f t="shared" si="28"/>
        <v>0</v>
      </c>
      <c r="BE48" s="2">
        <v>0</v>
      </c>
      <c r="BF48" s="2">
        <v>0</v>
      </c>
      <c r="BG48" s="2">
        <v>0</v>
      </c>
      <c r="BH48" s="2">
        <f t="shared" si="6"/>
        <v>0</v>
      </c>
      <c r="BI48" s="2">
        <f t="shared" si="29"/>
        <v>0</v>
      </c>
      <c r="BJ48" s="2">
        <f t="shared" si="7"/>
        <v>0</v>
      </c>
      <c r="BK48" s="2">
        <f t="shared" si="8"/>
        <v>0</v>
      </c>
      <c r="BL48" s="2">
        <f t="shared" si="9"/>
        <v>0</v>
      </c>
      <c r="BM48" s="2">
        <f t="shared" si="10"/>
        <v>0</v>
      </c>
      <c r="BN48" s="2">
        <f t="shared" si="11"/>
        <v>0</v>
      </c>
      <c r="BO48" s="2">
        <f t="shared" si="30"/>
        <v>0</v>
      </c>
      <c r="BP48" s="2">
        <f t="shared" si="31"/>
        <v>0</v>
      </c>
      <c r="BQ48" s="2">
        <f t="shared" si="32"/>
        <v>0</v>
      </c>
      <c r="BR48" s="11">
        <f t="shared" si="33"/>
        <v>3.3734789113614133E-2</v>
      </c>
      <c r="BS48" s="17">
        <v>0</v>
      </c>
      <c r="BT48" s="17">
        <v>0</v>
      </c>
      <c r="BU48" s="12">
        <f>(BU$3*templow!$I158+BU$4*templow!$I158^2+BU$5*templow!$I158^6)*(K48/K$56)^$BW$1</f>
        <v>1.4302876342629121</v>
      </c>
      <c r="BV48" s="12">
        <f>(BV$3*templow!$I158+BV$4*templow!$I158^2+BV$5*templow!$I158^6)*(L48/L$56)^$BW$1</f>
        <v>0.9211879007872209</v>
      </c>
      <c r="BW48" s="12">
        <f>(BW$3*templow!$I158+BW$4*templow!$I158^2+BW$5*templow!$I158^6)*(M48/M$56)^$BW$1</f>
        <v>0.47157133976453913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 x14ac:dyDescent="0.3">
      <c r="A49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34"/>
        <v>5.692077919426719E-3</v>
      </c>
      <c r="F49" s="11">
        <f t="shared" si="12"/>
        <v>8.3063244179379936E-3</v>
      </c>
      <c r="G49" s="11">
        <f t="shared" si="13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14"/>
        <v>31745.15830108766</v>
      </c>
      <c r="L49" s="1">
        <f t="shared" si="0"/>
        <v>2230.0065819790279</v>
      </c>
      <c r="M49" s="1">
        <f t="shared" si="1"/>
        <v>717.07691824149015</v>
      </c>
      <c r="N49" s="11">
        <f t="shared" si="35"/>
        <v>1.088282622402903E-2</v>
      </c>
      <c r="O49" s="11">
        <f t="shared" si="15"/>
        <v>4.5419366484862334E-2</v>
      </c>
      <c r="P49" s="11">
        <f t="shared" si="16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7"/>
        <v>157.63166935970503</v>
      </c>
      <c r="U49" s="1">
        <f t="shared" si="48"/>
        <v>650.85913114958009</v>
      </c>
      <c r="V49" s="1">
        <f t="shared" si="49"/>
        <v>745.46786082046196</v>
      </c>
      <c r="W49" s="11">
        <f t="shared" si="36"/>
        <v>-4.3733895179066673E-3</v>
      </c>
      <c r="X49" s="11">
        <f t="shared" si="52"/>
        <v>1.5744193343297352E-2</v>
      </c>
      <c r="Y49" s="11">
        <f t="shared" si="53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8"/>
        <v>2.3691541875089199</v>
      </c>
      <c r="AD49" s="12">
        <f t="shared" si="50"/>
        <v>2.8505990233612173</v>
      </c>
      <c r="AE49" s="12">
        <f t="shared" si="51"/>
        <v>2.1840804821604887</v>
      </c>
      <c r="AF49" s="11">
        <f t="shared" si="37"/>
        <v>3.57521128768723E-3</v>
      </c>
      <c r="AG49" s="11">
        <f t="shared" si="54"/>
        <v>4.5725922286310894E-2</v>
      </c>
      <c r="AH49" s="11">
        <f t="shared" si="55"/>
        <v>2.3304183705267212E-2</v>
      </c>
      <c r="AI49" s="1">
        <f t="shared" si="38"/>
        <v>44263.906015579116</v>
      </c>
      <c r="AJ49" s="1">
        <f t="shared" si="39"/>
        <v>8408.5444978778305</v>
      </c>
      <c r="AK49" s="1">
        <f t="shared" si="40"/>
        <v>2941.1941169370975</v>
      </c>
      <c r="AL49" s="14">
        <f t="shared" si="56"/>
        <v>13.226269114230002</v>
      </c>
      <c r="AM49" s="14">
        <f t="shared" si="57"/>
        <v>1.9653058977662163</v>
      </c>
      <c r="AN49" s="14">
        <f t="shared" si="58"/>
        <v>0.77066277238177738</v>
      </c>
      <c r="AO49" s="11">
        <f t="shared" si="41"/>
        <v>2.0621120954280148E-2</v>
      </c>
      <c r="AP49" s="11">
        <f t="shared" si="22"/>
        <v>2.5977173653231045E-2</v>
      </c>
      <c r="AQ49" s="11">
        <f t="shared" si="23"/>
        <v>2.3564574154817608E-2</v>
      </c>
      <c r="AR49" s="1">
        <f t="shared" si="42"/>
        <v>29084.118227152823</v>
      </c>
      <c r="AS49" s="1">
        <f t="shared" si="43"/>
        <v>6065.2438169985398</v>
      </c>
      <c r="AT49" s="1">
        <f t="shared" si="44"/>
        <v>2207.2496945686739</v>
      </c>
      <c r="AU49" s="1">
        <f t="shared" si="45"/>
        <v>5816.8236454305652</v>
      </c>
      <c r="AV49" s="1">
        <f t="shared" si="46"/>
        <v>1213.0487633997079</v>
      </c>
      <c r="AW49" s="1">
        <f t="shared" si="47"/>
        <v>441.4499389137348</v>
      </c>
      <c r="AX49" s="1">
        <f t="shared" si="24"/>
        <v>22412.233537037002</v>
      </c>
      <c r="AY49" s="1">
        <f t="shared" si="4"/>
        <v>2019.9742096459299</v>
      </c>
      <c r="AZ49" s="1">
        <f t="shared" si="5"/>
        <v>620.63822242001197</v>
      </c>
      <c r="BA49" s="1">
        <f t="shared" si="25"/>
        <v>10399.539944305612</v>
      </c>
      <c r="BB49" s="1">
        <f t="shared" si="26"/>
        <v>18282.055353019696</v>
      </c>
      <c r="BC49" s="1">
        <f t="shared" si="27"/>
        <v>18296.349526187096</v>
      </c>
      <c r="BD49" s="1">
        <f t="shared" si="28"/>
        <v>0</v>
      </c>
      <c r="BE49" s="2">
        <v>0</v>
      </c>
      <c r="BF49" s="2">
        <v>0</v>
      </c>
      <c r="BG49" s="2">
        <v>0</v>
      </c>
      <c r="BH49" s="2">
        <f t="shared" si="6"/>
        <v>0</v>
      </c>
      <c r="BI49" s="2">
        <f t="shared" si="29"/>
        <v>0</v>
      </c>
      <c r="BJ49" s="2">
        <f t="shared" si="7"/>
        <v>0</v>
      </c>
      <c r="BK49" s="2">
        <f t="shared" si="8"/>
        <v>0</v>
      </c>
      <c r="BL49" s="2">
        <f t="shared" si="9"/>
        <v>0</v>
      </c>
      <c r="BM49" s="2">
        <f t="shared" si="10"/>
        <v>0</v>
      </c>
      <c r="BN49" s="2">
        <f t="shared" si="11"/>
        <v>0</v>
      </c>
      <c r="BO49" s="2">
        <f t="shared" si="30"/>
        <v>0</v>
      </c>
      <c r="BP49" s="2">
        <f t="shared" si="31"/>
        <v>0</v>
      </c>
      <c r="BQ49" s="2">
        <f t="shared" si="32"/>
        <v>0</v>
      </c>
      <c r="BR49" s="11">
        <f t="shared" si="33"/>
        <v>4.135893874752436E-2</v>
      </c>
      <c r="BS49" s="17">
        <v>0</v>
      </c>
      <c r="BT49" s="17">
        <v>0</v>
      </c>
      <c r="BU49" s="12">
        <f>(BU$3*templow!$I159+BU$4*templow!$I159^2+BU$5*templow!$I159^6)*(K49/K$56)^$BW$1</f>
        <v>1.4576498860939158</v>
      </c>
      <c r="BV49" s="12">
        <f>(BV$3*templow!$I159+BV$4*templow!$I159^2+BV$5*templow!$I159^6)*(L49/L$56)^$BW$1</f>
        <v>0.93028810551163077</v>
      </c>
      <c r="BW49" s="12">
        <f>(BW$3*templow!$I159+BW$4*templow!$I159^2+BW$5*templow!$I159^6)*(M49/M$56)^$BW$1</f>
        <v>0.47588322164737978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 x14ac:dyDescent="0.3">
      <c r="A50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34"/>
        <v>5.7154259211955605E-3</v>
      </c>
      <c r="F50" s="11">
        <f t="shared" si="12"/>
        <v>8.1920930794385782E-3</v>
      </c>
      <c r="G50" s="11">
        <f t="shared" si="13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14"/>
        <v>32486.275199044536</v>
      </c>
      <c r="L50" s="1">
        <f t="shared" si="0"/>
        <v>2385.6465102966781</v>
      </c>
      <c r="M50" s="1">
        <f t="shared" si="1"/>
        <v>751.99602908906718</v>
      </c>
      <c r="N50" s="11">
        <f t="shared" si="35"/>
        <v>2.3345824611354482E-2</v>
      </c>
      <c r="O50" s="11">
        <f t="shared" si="15"/>
        <v>6.9793483828880509E-2</v>
      </c>
      <c r="P50" s="11">
        <f t="shared" si="16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7"/>
        <v>155.92887982857243</v>
      </c>
      <c r="U50" s="1">
        <f t="shared" si="48"/>
        <v>659.2426856397459</v>
      </c>
      <c r="V50" s="1">
        <f t="shared" si="49"/>
        <v>740.04755533355137</v>
      </c>
      <c r="W50" s="11">
        <f t="shared" si="36"/>
        <v>-1.0802331397296472E-2</v>
      </c>
      <c r="X50" s="11">
        <f t="shared" si="52"/>
        <v>1.2880751131751689E-2</v>
      </c>
      <c r="Y50" s="11">
        <f t="shared" si="53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8"/>
        <v>2.3563375646650235</v>
      </c>
      <c r="AD50" s="12">
        <f t="shared" si="50"/>
        <v>2.8460274542755997</v>
      </c>
      <c r="AE50" s="12">
        <f t="shared" si="51"/>
        <v>2.2028024729330009</v>
      </c>
      <c r="AF50" s="11">
        <f t="shared" si="37"/>
        <v>-5.4097884010548825E-3</v>
      </c>
      <c r="AG50" s="11">
        <f t="shared" si="54"/>
        <v>-1.6037222521135819E-3</v>
      </c>
      <c r="AH50" s="11">
        <f t="shared" si="55"/>
        <v>8.5720242113020984E-3</v>
      </c>
      <c r="AI50" s="1">
        <f t="shared" si="38"/>
        <v>45654.33905945177</v>
      </c>
      <c r="AJ50" s="1">
        <f t="shared" si="39"/>
        <v>8780.7388114897549</v>
      </c>
      <c r="AK50" s="1">
        <f t="shared" si="40"/>
        <v>3088.524644157123</v>
      </c>
      <c r="AL50" s="14">
        <f t="shared" si="56"/>
        <v>13.499009609408398</v>
      </c>
      <c r="AM50" s="14">
        <f t="shared" si="57"/>
        <v>2.0163589903542083</v>
      </c>
      <c r="AN50" s="14">
        <f t="shared" si="58"/>
        <v>0.78882311242992509</v>
      </c>
      <c r="AO50" s="11">
        <f t="shared" si="41"/>
        <v>2.0621120954280148E-2</v>
      </c>
      <c r="AP50" s="11">
        <f t="shared" si="22"/>
        <v>2.5977173653231045E-2</v>
      </c>
      <c r="AQ50" s="11">
        <f t="shared" si="23"/>
        <v>2.3564574154817608E-2</v>
      </c>
      <c r="AR50" s="1">
        <f t="shared" si="42"/>
        <v>30004.542351393924</v>
      </c>
      <c r="AS50" s="1">
        <f t="shared" si="43"/>
        <v>6318.0438883377183</v>
      </c>
      <c r="AT50" s="1">
        <f t="shared" si="44"/>
        <v>2313.1287472214703</v>
      </c>
      <c r="AU50" s="1">
        <f t="shared" si="45"/>
        <v>6000.908470278785</v>
      </c>
      <c r="AV50" s="1">
        <f t="shared" si="46"/>
        <v>1263.6087776675438</v>
      </c>
      <c r="AW50" s="1">
        <f t="shared" si="47"/>
        <v>462.62574944429412</v>
      </c>
      <c r="AX50" s="1">
        <f t="shared" si="24"/>
        <v>22990.114451858557</v>
      </c>
      <c r="AY50" s="1">
        <f t="shared" si="4"/>
        <v>2087.0695032119406</v>
      </c>
      <c r="AZ50" s="1">
        <f t="shared" si="5"/>
        <v>639.29651486828402</v>
      </c>
      <c r="BA50" s="1">
        <f t="shared" si="25"/>
        <v>10485.557400034393</v>
      </c>
      <c r="BB50" s="1">
        <f t="shared" si="26"/>
        <v>18510.958374204063</v>
      </c>
      <c r="BC50" s="1">
        <f t="shared" si="27"/>
        <v>18700.134865444226</v>
      </c>
      <c r="BD50" s="1">
        <f t="shared" si="28"/>
        <v>0</v>
      </c>
      <c r="BE50" s="2">
        <v>0</v>
      </c>
      <c r="BF50" s="2">
        <v>0</v>
      </c>
      <c r="BG50" s="2">
        <v>0</v>
      </c>
      <c r="BH50" s="2">
        <f t="shared" si="6"/>
        <v>0</v>
      </c>
      <c r="BI50" s="2">
        <f t="shared" si="29"/>
        <v>0</v>
      </c>
      <c r="BJ50" s="2">
        <f t="shared" si="7"/>
        <v>0</v>
      </c>
      <c r="BK50" s="2">
        <f t="shared" si="8"/>
        <v>0</v>
      </c>
      <c r="BL50" s="2">
        <f t="shared" si="9"/>
        <v>0</v>
      </c>
      <c r="BM50" s="2">
        <f t="shared" si="10"/>
        <v>0</v>
      </c>
      <c r="BN50" s="2">
        <f t="shared" si="11"/>
        <v>0</v>
      </c>
      <c r="BO50" s="2">
        <f t="shared" si="30"/>
        <v>0</v>
      </c>
      <c r="BP50" s="2">
        <f t="shared" si="31"/>
        <v>0</v>
      </c>
      <c r="BQ50" s="2">
        <f t="shared" si="32"/>
        <v>0</v>
      </c>
      <c r="BR50" s="11">
        <f t="shared" si="33"/>
        <v>5.5408121957962936E-2</v>
      </c>
      <c r="BS50" s="17">
        <v>0</v>
      </c>
      <c r="BT50" s="17">
        <v>0</v>
      </c>
      <c r="BU50" s="12">
        <f>(BU$3*templow!$I160+BU$4*templow!$I160^2+BU$5*templow!$I160^6)*(K50/K$56)^$BW$1</f>
        <v>1.4805621535065143</v>
      </c>
      <c r="BV50" s="12">
        <f>(BV$3*templow!$I160+BV$4*templow!$I160^2+BV$5*templow!$I160^6)*(L50/L$56)^$BW$1</f>
        <v>0.93379507825058139</v>
      </c>
      <c r="BW50" s="12">
        <f>(BW$3*templow!$I160+BW$4*templow!$I160^2+BW$5*templow!$I160^6)*(M50/M$56)^$BW$1</f>
        <v>0.4793069124405151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 x14ac:dyDescent="0.3">
      <c r="A51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34"/>
        <v>5.5451977384386453E-3</v>
      </c>
      <c r="F51" s="11">
        <f t="shared" si="12"/>
        <v>8.2128220658019835E-3</v>
      </c>
      <c r="G51" s="11">
        <f t="shared" si="13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14"/>
        <v>33060.811064840891</v>
      </c>
      <c r="L51" s="1">
        <f t="shared" si="0"/>
        <v>2539.313096057966</v>
      </c>
      <c r="M51" s="1">
        <f t="shared" si="1"/>
        <v>788.93336375356046</v>
      </c>
      <c r="N51" s="11">
        <f t="shared" si="35"/>
        <v>1.7685495252261374E-2</v>
      </c>
      <c r="O51" s="11">
        <f t="shared" si="15"/>
        <v>6.4412973631277071E-2</v>
      </c>
      <c r="P51" s="11">
        <f t="shared" si="16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7"/>
        <v>153.02376199191656</v>
      </c>
      <c r="U51" s="1">
        <f t="shared" si="48"/>
        <v>646.21647871792322</v>
      </c>
      <c r="V51" s="1">
        <f t="shared" si="49"/>
        <v>715.40687160768516</v>
      </c>
      <c r="W51" s="11">
        <f t="shared" si="36"/>
        <v>-1.8631044100680727E-2</v>
      </c>
      <c r="X51" s="11">
        <f t="shared" si="52"/>
        <v>-1.9759349941337212E-2</v>
      </c>
      <c r="Y51" s="11">
        <f t="shared" si="53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8"/>
        <v>2.3432536955324719</v>
      </c>
      <c r="AD51" s="12">
        <f t="shared" si="50"/>
        <v>2.8628978785670416</v>
      </c>
      <c r="AE51" s="12">
        <f t="shared" si="51"/>
        <v>2.2281980989767489</v>
      </c>
      <c r="AF51" s="11">
        <f t="shared" si="37"/>
        <v>-5.552629355298544E-3</v>
      </c>
      <c r="AG51" s="11">
        <f t="shared" si="54"/>
        <v>5.92770961014355E-3</v>
      </c>
      <c r="AH51" s="11">
        <f t="shared" si="55"/>
        <v>1.1528780431199648E-2</v>
      </c>
      <c r="AI51" s="1">
        <f t="shared" si="38"/>
        <v>47089.813623785383</v>
      </c>
      <c r="AJ51" s="1">
        <f t="shared" si="39"/>
        <v>9166.2737080083225</v>
      </c>
      <c r="AK51" s="1">
        <f t="shared" si="40"/>
        <v>3242.2979291857046</v>
      </c>
      <c r="AL51" s="14">
        <f t="shared" si="56"/>
        <v>13.777374319326999</v>
      </c>
      <c r="AM51" s="14">
        <f t="shared" si="57"/>
        <v>2.0687382979938933</v>
      </c>
      <c r="AN51" s="14">
        <f t="shared" si="58"/>
        <v>0.80741139315781407</v>
      </c>
      <c r="AO51" s="11">
        <f t="shared" si="41"/>
        <v>2.0621120954280148E-2</v>
      </c>
      <c r="AP51" s="11">
        <f t="shared" si="22"/>
        <v>2.5977173653231045E-2</v>
      </c>
      <c r="AQ51" s="11">
        <f t="shared" si="23"/>
        <v>2.3564574154817608E-2</v>
      </c>
      <c r="AR51" s="1">
        <f t="shared" si="42"/>
        <v>30950.082986290967</v>
      </c>
      <c r="AS51" s="1">
        <f t="shared" si="43"/>
        <v>6581.038969262434</v>
      </c>
      <c r="AT51" s="1">
        <f t="shared" si="44"/>
        <v>2423.2196271173834</v>
      </c>
      <c r="AU51" s="1">
        <f t="shared" si="45"/>
        <v>6190.0165972581935</v>
      </c>
      <c r="AV51" s="1">
        <f t="shared" si="46"/>
        <v>1316.2077938524869</v>
      </c>
      <c r="AW51" s="1">
        <f t="shared" si="47"/>
        <v>484.64392542347673</v>
      </c>
      <c r="AX51" s="1">
        <f t="shared" si="24"/>
        <v>23583.830664473913</v>
      </c>
      <c r="AY51" s="1">
        <f t="shared" si="4"/>
        <v>2156.2371279409545</v>
      </c>
      <c r="AZ51" s="1">
        <f t="shared" si="5"/>
        <v>658.52704229906124</v>
      </c>
      <c r="BA51" s="1">
        <f t="shared" si="25"/>
        <v>10570.470563346355</v>
      </c>
      <c r="BB51" s="1">
        <f t="shared" si="26"/>
        <v>18742.593238247198</v>
      </c>
      <c r="BC51" s="1">
        <f t="shared" si="27"/>
        <v>19105.315843382268</v>
      </c>
      <c r="BD51" s="1">
        <f t="shared" si="28"/>
        <v>0</v>
      </c>
      <c r="BE51" s="2">
        <v>0</v>
      </c>
      <c r="BF51" s="2">
        <v>0</v>
      </c>
      <c r="BG51" s="2">
        <v>0</v>
      </c>
      <c r="BH51" s="2">
        <f t="shared" si="6"/>
        <v>0</v>
      </c>
      <c r="BI51" s="2">
        <f t="shared" si="29"/>
        <v>0</v>
      </c>
      <c r="BJ51" s="2">
        <f t="shared" si="7"/>
        <v>0</v>
      </c>
      <c r="BK51" s="2">
        <f t="shared" si="8"/>
        <v>0</v>
      </c>
      <c r="BL51" s="2">
        <f t="shared" si="9"/>
        <v>0</v>
      </c>
      <c r="BM51" s="2">
        <f t="shared" si="10"/>
        <v>0</v>
      </c>
      <c r="BN51" s="2">
        <f t="shared" si="11"/>
        <v>0</v>
      </c>
      <c r="BO51" s="2">
        <f t="shared" si="30"/>
        <v>0</v>
      </c>
      <c r="BP51" s="2">
        <f t="shared" si="31"/>
        <v>0</v>
      </c>
      <c r="BQ51" s="2">
        <f t="shared" si="32"/>
        <v>0</v>
      </c>
      <c r="BR51" s="11">
        <f t="shared" si="33"/>
        <v>5.0456056851588355E-2</v>
      </c>
      <c r="BS51" s="17">
        <v>0</v>
      </c>
      <c r="BT51" s="17">
        <v>0</v>
      </c>
      <c r="BU51" s="12">
        <f>(BU$3*templow!$I161+BU$4*templow!$I161^2+BU$5*templow!$I161^6)*(K51/K$56)^$BW$1</f>
        <v>1.5055678345232284</v>
      </c>
      <c r="BV51" s="12">
        <f>(BV$3*templow!$I161+BV$4*templow!$I161^2+BV$5*templow!$I161^6)*(L51/L$56)^$BW$1</f>
        <v>0.93826060353779328</v>
      </c>
      <c r="BW51" s="12">
        <f>(BW$3*templow!$I161+BW$4*templow!$I161^2+BW$5*templow!$I161^6)*(M51/M$56)^$BW$1</f>
        <v>0.48256461736309847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 x14ac:dyDescent="0.3">
      <c r="A5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34"/>
        <v>5.6189487943716365E-3</v>
      </c>
      <c r="F52" s="11">
        <f t="shared" si="12"/>
        <v>8.1453534478015399E-3</v>
      </c>
      <c r="G52" s="11">
        <f t="shared" si="13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14"/>
        <v>33836.496629929155</v>
      </c>
      <c r="L52" s="1">
        <f t="shared" si="0"/>
        <v>2727.2146600917918</v>
      </c>
      <c r="M52" s="1">
        <f t="shared" si="1"/>
        <v>830.00500664143772</v>
      </c>
      <c r="N52" s="11">
        <f t="shared" si="35"/>
        <v>2.3462387645812433E-2</v>
      </c>
      <c r="O52" s="11">
        <f t="shared" si="15"/>
        <v>7.3997005066261501E-2</v>
      </c>
      <c r="P52" s="11">
        <f t="shared" si="16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7"/>
        <v>148.21095550926216</v>
      </c>
      <c r="U52" s="1">
        <f t="shared" si="48"/>
        <v>634.29732229691115</v>
      </c>
      <c r="V52" s="1">
        <f t="shared" si="49"/>
        <v>691.71563413523154</v>
      </c>
      <c r="W52" s="11">
        <f t="shared" si="36"/>
        <v>-3.1451366898878286E-2</v>
      </c>
      <c r="X52" s="11">
        <f t="shared" si="52"/>
        <v>-1.8444525655952559E-2</v>
      </c>
      <c r="Y52" s="11">
        <f t="shared" si="53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8"/>
        <v>2.3387955022900764</v>
      </c>
      <c r="AD52" s="12">
        <f t="shared" si="50"/>
        <v>2.8897620504912451</v>
      </c>
      <c r="AE52" s="12">
        <f t="shared" si="51"/>
        <v>2.2061797953892048</v>
      </c>
      <c r="AF52" s="11">
        <f t="shared" si="37"/>
        <v>-1.9025653308027968E-3</v>
      </c>
      <c r="AG52" s="11">
        <f t="shared" si="54"/>
        <v>9.3835592688515934E-3</v>
      </c>
      <c r="AH52" s="11">
        <f t="shared" si="55"/>
        <v>-9.8816633932393705E-3</v>
      </c>
      <c r="AI52" s="1">
        <f t="shared" si="38"/>
        <v>48570.848858665042</v>
      </c>
      <c r="AJ52" s="1">
        <f t="shared" si="39"/>
        <v>9565.8541310599776</v>
      </c>
      <c r="AK52" s="1">
        <f t="shared" si="40"/>
        <v>3402.7120616906113</v>
      </c>
      <c r="AL52" s="14">
        <f t="shared" si="56"/>
        <v>14.061479221598233</v>
      </c>
      <c r="AM52" s="14">
        <f t="shared" si="57"/>
        <v>2.1224782720039701</v>
      </c>
      <c r="AN52" s="14">
        <f t="shared" si="58"/>
        <v>0.82643769880532603</v>
      </c>
      <c r="AO52" s="11">
        <f t="shared" si="41"/>
        <v>2.0621120954280148E-2</v>
      </c>
      <c r="AP52" s="11">
        <f t="shared" si="22"/>
        <v>2.5977173653231045E-2</v>
      </c>
      <c r="AQ52" s="11">
        <f t="shared" si="23"/>
        <v>2.3564574154817608E-2</v>
      </c>
      <c r="AR52" s="1">
        <f t="shared" si="42"/>
        <v>31927.349928287691</v>
      </c>
      <c r="AS52" s="1">
        <f t="shared" si="43"/>
        <v>6854.2015330672539</v>
      </c>
      <c r="AT52" s="1">
        <f t="shared" si="44"/>
        <v>2538.1812614470864</v>
      </c>
      <c r="AU52" s="1">
        <f t="shared" si="45"/>
        <v>6385.4699856575389</v>
      </c>
      <c r="AV52" s="1">
        <f t="shared" si="46"/>
        <v>1370.8403066134508</v>
      </c>
      <c r="AW52" s="1">
        <f t="shared" si="47"/>
        <v>507.63625228941731</v>
      </c>
      <c r="AX52" s="1">
        <f t="shared" si="24"/>
        <v>24192.567092568625</v>
      </c>
      <c r="AY52" s="1">
        <f t="shared" si="4"/>
        <v>2227.5926402274868</v>
      </c>
      <c r="AZ52" s="1">
        <f t="shared" si="5"/>
        <v>678.31009172590132</v>
      </c>
      <c r="BA52" s="1">
        <f t="shared" si="25"/>
        <v>10656.770948257836</v>
      </c>
      <c r="BB52" s="1">
        <f t="shared" si="26"/>
        <v>18975.399012756217</v>
      </c>
      <c r="BC52" s="1">
        <f t="shared" si="27"/>
        <v>19516.664477881535</v>
      </c>
      <c r="BD52" s="1">
        <f t="shared" si="28"/>
        <v>0</v>
      </c>
      <c r="BE52" s="2">
        <v>0</v>
      </c>
      <c r="BF52" s="2">
        <v>0</v>
      </c>
      <c r="BG52" s="2">
        <v>0</v>
      </c>
      <c r="BH52" s="2">
        <f t="shared" si="6"/>
        <v>0</v>
      </c>
      <c r="BI52" s="2">
        <f t="shared" si="29"/>
        <v>0</v>
      </c>
      <c r="BJ52" s="2">
        <f t="shared" si="7"/>
        <v>0</v>
      </c>
      <c r="BK52" s="2">
        <f t="shared" si="8"/>
        <v>0</v>
      </c>
      <c r="BL52" s="2">
        <f t="shared" si="9"/>
        <v>0</v>
      </c>
      <c r="BM52" s="2">
        <f t="shared" si="10"/>
        <v>0</v>
      </c>
      <c r="BN52" s="2">
        <f t="shared" si="11"/>
        <v>0</v>
      </c>
      <c r="BO52" s="2">
        <f t="shared" si="30"/>
        <v>0</v>
      </c>
      <c r="BP52" s="2">
        <f t="shared" si="31"/>
        <v>0</v>
      </c>
      <c r="BQ52" s="2">
        <f t="shared" si="32"/>
        <v>0</v>
      </c>
      <c r="BR52" s="11">
        <f t="shared" si="33"/>
        <v>5.7020783818685555E-2</v>
      </c>
      <c r="BS52" s="17">
        <v>0</v>
      </c>
      <c r="BT52" s="17">
        <v>0</v>
      </c>
      <c r="BU52" s="12">
        <f>(BU$3*templow!$I162+BU$4*templow!$I162^2+BU$5*templow!$I162^6)*(K52/K$56)^$BW$1</f>
        <v>1.5285139269575547</v>
      </c>
      <c r="BV52" s="12">
        <f>(BV$3*templow!$I162+BV$4*templow!$I162^2+BV$5*templow!$I162^6)*(L52/L$56)^$BW$1</f>
        <v>0.94042418258681404</v>
      </c>
      <c r="BW52" s="12">
        <f>(BW$3*templow!$I162+BW$4*templow!$I162^2+BW$5*templow!$I162^6)*(M52/M$56)^$BW$1</f>
        <v>0.48537279004152134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 x14ac:dyDescent="0.3">
      <c r="A53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34"/>
        <v>5.9575399981963706E-3</v>
      </c>
      <c r="F53" s="11">
        <f t="shared" si="12"/>
        <v>8.1044756914163685E-3</v>
      </c>
      <c r="G53" s="11">
        <f t="shared" si="13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14"/>
        <v>34529.143084337426</v>
      </c>
      <c r="L53" s="1">
        <f t="shared" si="0"/>
        <v>2941.0349739504127</v>
      </c>
      <c r="M53" s="1">
        <f t="shared" si="1"/>
        <v>876.15305501203102</v>
      </c>
      <c r="N53" s="11">
        <f t="shared" si="35"/>
        <v>2.0470395087995197E-2</v>
      </c>
      <c r="O53" s="11">
        <f t="shared" si="15"/>
        <v>7.8402451038241505E-2</v>
      </c>
      <c r="P53" s="11">
        <f t="shared" si="16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7"/>
        <v>145.11508502616257</v>
      </c>
      <c r="U53" s="1">
        <f t="shared" si="48"/>
        <v>604.17834263666111</v>
      </c>
      <c r="V53" s="1">
        <f t="shared" si="49"/>
        <v>672.98973661232958</v>
      </c>
      <c r="W53" s="11">
        <f t="shared" si="36"/>
        <v>-2.088827018530437E-2</v>
      </c>
      <c r="X53" s="11">
        <f t="shared" si="52"/>
        <v>-4.7484008841758074E-2</v>
      </c>
      <c r="Y53" s="11">
        <f t="shared" si="53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8"/>
        <v>2.3365257523444609</v>
      </c>
      <c r="AD53" s="12">
        <f t="shared" si="50"/>
        <v>2.9121314785809065</v>
      </c>
      <c r="AE53" s="12">
        <f t="shared" si="51"/>
        <v>2.2542764742919856</v>
      </c>
      <c r="AF53" s="11">
        <f t="shared" si="37"/>
        <v>-9.7047815569728524E-4</v>
      </c>
      <c r="AG53" s="11">
        <f t="shared" si="54"/>
        <v>7.7409238888228593E-3</v>
      </c>
      <c r="AH53" s="11">
        <f t="shared" si="55"/>
        <v>2.1800888124938966E-2</v>
      </c>
      <c r="AI53" s="1">
        <f t="shared" si="38"/>
        <v>50099.233958456076</v>
      </c>
      <c r="AJ53" s="1">
        <f t="shared" si="39"/>
        <v>9980.1090245674313</v>
      </c>
      <c r="AK53" s="1">
        <f t="shared" si="40"/>
        <v>3570.0771078109678</v>
      </c>
      <c r="AL53" s="14">
        <f t="shared" si="56"/>
        <v>14.351442685422908</v>
      </c>
      <c r="AM53" s="14">
        <f t="shared" si="57"/>
        <v>2.177614258651027</v>
      </c>
      <c r="AN53" s="14">
        <f t="shared" si="58"/>
        <v>0.845912351243161</v>
      </c>
      <c r="AO53" s="11">
        <f t="shared" si="41"/>
        <v>2.0621120954280148E-2</v>
      </c>
      <c r="AP53" s="11">
        <f t="shared" si="22"/>
        <v>2.5977173653231045E-2</v>
      </c>
      <c r="AQ53" s="11">
        <f t="shared" si="23"/>
        <v>2.3564574154817608E-2</v>
      </c>
      <c r="AR53" s="1">
        <f t="shared" si="42"/>
        <v>32944.447016896374</v>
      </c>
      <c r="AS53" s="1">
        <f t="shared" si="43"/>
        <v>7138.0783223378066</v>
      </c>
      <c r="AT53" s="1">
        <f t="shared" si="44"/>
        <v>2657.8534183072488</v>
      </c>
      <c r="AU53" s="1">
        <f t="shared" si="45"/>
        <v>6588.8894033792749</v>
      </c>
      <c r="AV53" s="1">
        <f t="shared" si="46"/>
        <v>1427.6156644675614</v>
      </c>
      <c r="AW53" s="1">
        <f t="shared" si="47"/>
        <v>531.57068366144983</v>
      </c>
      <c r="AX53" s="1">
        <f t="shared" si="24"/>
        <v>24815.421366818799</v>
      </c>
      <c r="AY53" s="1">
        <f t="shared" si="4"/>
        <v>2301.2016174722335</v>
      </c>
      <c r="AZ53" s="1">
        <f t="shared" si="5"/>
        <v>698.68808535269613</v>
      </c>
      <c r="BA53" s="1">
        <f t="shared" si="25"/>
        <v>10747.256584802913</v>
      </c>
      <c r="BB53" s="1">
        <f t="shared" si="26"/>
        <v>19209.858574433252</v>
      </c>
      <c r="BC53" s="1">
        <f t="shared" si="27"/>
        <v>19930.868381151759</v>
      </c>
      <c r="BD53" s="1">
        <f t="shared" si="28"/>
        <v>0</v>
      </c>
      <c r="BE53" s="2">
        <v>0</v>
      </c>
      <c r="BF53" s="2">
        <v>0</v>
      </c>
      <c r="BG53" s="2">
        <v>0</v>
      </c>
      <c r="BH53" s="2">
        <f t="shared" si="6"/>
        <v>0</v>
      </c>
      <c r="BI53" s="2">
        <f t="shared" si="29"/>
        <v>0</v>
      </c>
      <c r="BJ53" s="2">
        <f t="shared" si="7"/>
        <v>0</v>
      </c>
      <c r="BK53" s="2">
        <f t="shared" si="8"/>
        <v>0</v>
      </c>
      <c r="BL53" s="2">
        <f t="shared" si="9"/>
        <v>0</v>
      </c>
      <c r="BM53" s="2">
        <f t="shared" si="10"/>
        <v>0</v>
      </c>
      <c r="BN53" s="2">
        <f t="shared" si="11"/>
        <v>0</v>
      </c>
      <c r="BO53" s="2">
        <f t="shared" si="30"/>
        <v>0</v>
      </c>
      <c r="BP53" s="2">
        <f t="shared" si="31"/>
        <v>0</v>
      </c>
      <c r="BQ53" s="2">
        <f t="shared" si="32"/>
        <v>0</v>
      </c>
      <c r="BR53" s="11">
        <f t="shared" si="33"/>
        <v>5.6209829446846243E-2</v>
      </c>
      <c r="BS53" s="17">
        <v>0</v>
      </c>
      <c r="BT53" s="17">
        <v>0</v>
      </c>
      <c r="BU53" s="12">
        <f>(BU$3*templow!$I163+BU$4*templow!$I163^2+BU$5*templow!$I163^6)*(K53/K$56)^$BW$1</f>
        <v>1.5526455010259888</v>
      </c>
      <c r="BV53" s="12">
        <f>(BV$3*templow!$I163+BV$4*templow!$I163^2+BV$5*templow!$I163^6)*(L53/L$56)^$BW$1</f>
        <v>0.94142739021118271</v>
      </c>
      <c r="BW53" s="12">
        <f>(BW$3*templow!$I163+BW$4*templow!$I163^2+BW$5*templow!$I163^6)*(M53/M$56)^$BW$1</f>
        <v>0.48766002974919492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 x14ac:dyDescent="0.3">
      <c r="A54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34"/>
        <v>5.7120049793621952E-3</v>
      </c>
      <c r="F54" s="11">
        <f t="shared" si="12"/>
        <v>8.1531947903412672E-3</v>
      </c>
      <c r="G54" s="11">
        <f t="shared" si="13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14"/>
        <v>34368.629769177329</v>
      </c>
      <c r="L54" s="1">
        <f t="shared" si="0"/>
        <v>3066.8804643136655</v>
      </c>
      <c r="M54" s="1">
        <f t="shared" si="1"/>
        <v>901.79292408153231</v>
      </c>
      <c r="N54" s="11">
        <f t="shared" si="35"/>
        <v>-4.648633033494165E-3</v>
      </c>
      <c r="O54" s="11">
        <f t="shared" si="15"/>
        <v>4.2789525278652762E-2</v>
      </c>
      <c r="P54" s="11">
        <f t="shared" si="16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7"/>
        <v>142.84695667407644</v>
      </c>
      <c r="U54" s="1">
        <f t="shared" si="48"/>
        <v>604.67001308648867</v>
      </c>
      <c r="V54" s="1">
        <f t="shared" si="49"/>
        <v>665.92165165765812</v>
      </c>
      <c r="W54" s="11">
        <f t="shared" si="36"/>
        <v>-1.5629859236737653E-2</v>
      </c>
      <c r="X54" s="11">
        <f t="shared" si="52"/>
        <v>8.1378363825801436E-4</v>
      </c>
      <c r="Y54" s="11">
        <f t="shared" si="53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8"/>
        <v>2.3337186594678334</v>
      </c>
      <c r="AD54" s="12">
        <f t="shared" si="50"/>
        <v>2.8737358406172713</v>
      </c>
      <c r="AE54" s="12">
        <f t="shared" si="51"/>
        <v>2.3022859575808767</v>
      </c>
      <c r="AF54" s="11">
        <f t="shared" si="37"/>
        <v>-1.2013960786911859E-3</v>
      </c>
      <c r="AG54" s="11">
        <f t="shared" si="54"/>
        <v>-1.3184719936596201E-2</v>
      </c>
      <c r="AH54" s="11">
        <f t="shared" si="55"/>
        <v>2.1297069741176955E-2</v>
      </c>
      <c r="AI54" s="1">
        <f t="shared" si="38"/>
        <v>51678.199965989741</v>
      </c>
      <c r="AJ54" s="1">
        <f t="shared" si="39"/>
        <v>10409.71378657825</v>
      </c>
      <c r="AK54" s="1">
        <f t="shared" si="40"/>
        <v>3744.6400806913211</v>
      </c>
      <c r="AL54" s="14">
        <f t="shared" si="56"/>
        <v>14.647385520907433</v>
      </c>
      <c r="AM54" s="14">
        <f t="shared" si="57"/>
        <v>2.2341825223977567</v>
      </c>
      <c r="AN54" s="14">
        <f t="shared" si="58"/>
        <v>0.86584591557250656</v>
      </c>
      <c r="AO54" s="11">
        <f t="shared" si="41"/>
        <v>2.0621120954280148E-2</v>
      </c>
      <c r="AP54" s="11">
        <f t="shared" si="22"/>
        <v>2.5977173653231045E-2</v>
      </c>
      <c r="AQ54" s="11">
        <f t="shared" si="23"/>
        <v>2.3564574154817608E-2</v>
      </c>
      <c r="AR54" s="1">
        <f t="shared" si="42"/>
        <v>33987.634527119866</v>
      </c>
      <c r="AS54" s="1">
        <f t="shared" si="43"/>
        <v>7433.6298606039227</v>
      </c>
      <c r="AT54" s="1">
        <f t="shared" si="44"/>
        <v>2782.8872036418302</v>
      </c>
      <c r="AU54" s="1">
        <f t="shared" si="45"/>
        <v>6797.5269054239734</v>
      </c>
      <c r="AV54" s="1">
        <f t="shared" si="46"/>
        <v>1486.7259721207847</v>
      </c>
      <c r="AW54" s="1">
        <f t="shared" si="47"/>
        <v>556.57744072836601</v>
      </c>
      <c r="AX54" s="1">
        <f t="shared" si="24"/>
        <v>25455.799234180897</v>
      </c>
      <c r="AY54" s="1">
        <f t="shared" si="4"/>
        <v>2377.1017054902254</v>
      </c>
      <c r="AZ54" s="1">
        <f t="shared" si="5"/>
        <v>719.64675620771789</v>
      </c>
      <c r="BA54" s="1">
        <f t="shared" si="25"/>
        <v>10835.859104560468</v>
      </c>
      <c r="BB54" s="1">
        <f t="shared" si="26"/>
        <v>19447.663305855185</v>
      </c>
      <c r="BC54" s="1">
        <f t="shared" si="27"/>
        <v>20352.1499229398</v>
      </c>
      <c r="BD54" s="1">
        <f t="shared" si="28"/>
        <v>0</v>
      </c>
      <c r="BE54" s="2">
        <v>0</v>
      </c>
      <c r="BF54" s="2">
        <v>0</v>
      </c>
      <c r="BG54" s="2">
        <v>0</v>
      </c>
      <c r="BH54" s="2">
        <f t="shared" si="6"/>
        <v>0</v>
      </c>
      <c r="BI54" s="2">
        <f t="shared" si="29"/>
        <v>0</v>
      </c>
      <c r="BJ54" s="2">
        <f t="shared" si="7"/>
        <v>0</v>
      </c>
      <c r="BK54" s="2">
        <f t="shared" si="8"/>
        <v>0</v>
      </c>
      <c r="BL54" s="2">
        <f t="shared" si="9"/>
        <v>0</v>
      </c>
      <c r="BM54" s="2">
        <f t="shared" si="10"/>
        <v>0</v>
      </c>
      <c r="BN54" s="2">
        <f t="shared" si="11"/>
        <v>0</v>
      </c>
      <c r="BO54" s="2">
        <f t="shared" si="30"/>
        <v>0</v>
      </c>
      <c r="BP54" s="2">
        <f t="shared" si="31"/>
        <v>0</v>
      </c>
      <c r="BQ54" s="2">
        <f t="shared" si="32"/>
        <v>0</v>
      </c>
      <c r="BR54" s="11">
        <f t="shared" si="33"/>
        <v>2.9851806401616859E-2</v>
      </c>
      <c r="BS54" s="17">
        <v>0</v>
      </c>
      <c r="BT54" s="17">
        <v>0</v>
      </c>
      <c r="BU54" s="12">
        <f>(BU$3*templow!$I164+BU$4*templow!$I164^2+BU$5*templow!$I164^6)*(K54/K$56)^$BW$1</f>
        <v>1.5867038232959276</v>
      </c>
      <c r="BV54" s="12">
        <f>(BV$3*templow!$I164+BV$4*templow!$I164^2+BV$5*templow!$I164^6)*(L54/L$56)^$BW$1</f>
        <v>0.95017060167348</v>
      </c>
      <c r="BW54" s="12">
        <f>(BW$3*templow!$I164+BW$4*templow!$I164^2+BW$5*templow!$I164^6)*(M54/M$56)^$BW$1</f>
        <v>0.4929313100040405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 x14ac:dyDescent="0.3">
      <c r="A55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34"/>
        <v>5.0995244411160545E-3</v>
      </c>
      <c r="F55" s="11">
        <f t="shared" si="12"/>
        <v>8.1161002345619959E-3</v>
      </c>
      <c r="G55" s="11">
        <f t="shared" si="13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14"/>
        <v>32807.791445855299</v>
      </c>
      <c r="L55" s="1">
        <f t="shared" si="0"/>
        <v>3073.5748919458715</v>
      </c>
      <c r="M55" s="1">
        <f t="shared" si="1"/>
        <v>923.75956161901945</v>
      </c>
      <c r="N55" s="11">
        <f t="shared" si="35"/>
        <v>-4.541462181660294E-2</v>
      </c>
      <c r="O55" s="11">
        <f t="shared" si="15"/>
        <v>2.1828133538632777E-3</v>
      </c>
      <c r="P55" s="11">
        <f t="shared" si="16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7"/>
        <v>141.93819766837814</v>
      </c>
      <c r="U55" s="1">
        <f t="shared" si="48"/>
        <v>606.72180992229414</v>
      </c>
      <c r="V55" s="1">
        <f t="shared" si="49"/>
        <v>663.64450671499844</v>
      </c>
      <c r="W55" s="11">
        <f t="shared" si="36"/>
        <v>-6.3617666547265417E-3</v>
      </c>
      <c r="X55" s="11">
        <f t="shared" si="52"/>
        <v>3.3932505191256457E-3</v>
      </c>
      <c r="Y55" s="11">
        <f t="shared" si="53"/>
        <v>-3.4195388256129666E-3</v>
      </c>
      <c r="Z55" s="5">
        <f t="shared" ref="Z55:AB57" si="59">Q54*AC55</f>
        <v>12188.303444360248</v>
      </c>
      <c r="AA55" s="5">
        <f t="shared" si="59"/>
        <v>13336.262456993791</v>
      </c>
      <c r="AB55" s="5">
        <f t="shared" si="59"/>
        <v>4319.0487389807877</v>
      </c>
      <c r="AC55" s="16">
        <f t="shared" ref="AC55:AC57" si="60">AC54*(1+AF55)</f>
        <v>2.324266156668239</v>
      </c>
      <c r="AD55" s="16">
        <f t="shared" ref="AD55:AD57" si="61">AD54*(1+AG55)</f>
        <v>2.8745885881272062</v>
      </c>
      <c r="AE55" s="16">
        <f t="shared" ref="AE55:AE57" si="62">AE54*(1+AH55)</f>
        <v>2.324833886965608</v>
      </c>
      <c r="AF55" s="15">
        <f t="shared" ref="AF55:AH57" si="63">AC$5-1</f>
        <v>-4.0504037456468023E-3</v>
      </c>
      <c r="AG55" s="15">
        <f t="shared" si="63"/>
        <v>2.9673830763510267E-4</v>
      </c>
      <c r="AH55" s="15">
        <f t="shared" si="63"/>
        <v>9.7937136394747881E-3</v>
      </c>
      <c r="AI55" s="1">
        <f t="shared" si="38"/>
        <v>53307.906874814747</v>
      </c>
      <c r="AJ55" s="1">
        <f t="shared" si="39"/>
        <v>10855.468380041209</v>
      </c>
      <c r="AK55" s="1">
        <f t="shared" si="40"/>
        <v>3926.7535133505553</v>
      </c>
      <c r="AL55" s="14">
        <f t="shared" si="56"/>
        <v>14.949431029398037</v>
      </c>
      <c r="AM55" s="14">
        <f t="shared" si="57"/>
        <v>2.2922202697550969</v>
      </c>
      <c r="AN55" s="14">
        <f t="shared" si="58"/>
        <v>0.88624920585666089</v>
      </c>
      <c r="AO55" s="11">
        <f t="shared" si="41"/>
        <v>2.0621120954280148E-2</v>
      </c>
      <c r="AP55" s="11">
        <f t="shared" si="22"/>
        <v>2.5977173653231045E-2</v>
      </c>
      <c r="AQ55" s="11">
        <f t="shared" si="23"/>
        <v>2.3564574154817608E-2</v>
      </c>
      <c r="AR55" s="1">
        <f t="shared" si="42"/>
        <v>35046.898880452107</v>
      </c>
      <c r="AS55" s="1">
        <f t="shared" si="43"/>
        <v>7740.8566921998518</v>
      </c>
      <c r="AT55" s="1">
        <f t="shared" si="44"/>
        <v>2913.5578118777248</v>
      </c>
      <c r="AU55" s="1">
        <f t="shared" si="45"/>
        <v>7009.3797760904217</v>
      </c>
      <c r="AV55" s="1">
        <f t="shared" si="46"/>
        <v>1548.1713384399704</v>
      </c>
      <c r="AW55" s="1">
        <f t="shared" si="47"/>
        <v>582.71156237554499</v>
      </c>
      <c r="AX55" s="1">
        <f t="shared" si="24"/>
        <v>26115.97989120537</v>
      </c>
      <c r="AY55" s="1">
        <f t="shared" si="4"/>
        <v>2455.4172783919898</v>
      </c>
      <c r="AZ55" s="1">
        <f t="shared" si="5"/>
        <v>741.20324336644978</v>
      </c>
      <c r="BA55" s="1">
        <f t="shared" si="25"/>
        <v>10918.604485835911</v>
      </c>
      <c r="BB55" s="1">
        <f t="shared" si="26"/>
        <v>19687.254095481232</v>
      </c>
      <c r="BC55" s="1">
        <f t="shared" si="27"/>
        <v>20780.902990932656</v>
      </c>
      <c r="BD55" s="1">
        <f t="shared" si="28"/>
        <v>0</v>
      </c>
      <c r="BE55" s="2">
        <v>0</v>
      </c>
      <c r="BF55" s="2">
        <v>0</v>
      </c>
      <c r="BG55" s="2">
        <v>0</v>
      </c>
      <c r="BH55" s="2">
        <f t="shared" si="6"/>
        <v>0</v>
      </c>
      <c r="BI55" s="2">
        <f t="shared" si="29"/>
        <v>0</v>
      </c>
      <c r="BJ55" s="2">
        <f t="shared" si="7"/>
        <v>0</v>
      </c>
      <c r="BK55" s="2">
        <f t="shared" si="8"/>
        <v>0</v>
      </c>
      <c r="BL55" s="2">
        <f t="shared" si="9"/>
        <v>0</v>
      </c>
      <c r="BM55" s="2">
        <f t="shared" si="10"/>
        <v>0</v>
      </c>
      <c r="BN55" s="2">
        <f t="shared" si="11"/>
        <v>0</v>
      </c>
      <c r="BO55" s="2">
        <f t="shared" si="30"/>
        <v>0</v>
      </c>
      <c r="BP55" s="2">
        <f t="shared" si="31"/>
        <v>0</v>
      </c>
      <c r="BQ55" s="2">
        <f t="shared" si="32"/>
        <v>0</v>
      </c>
      <c r="BR55" s="11">
        <f t="shared" si="33"/>
        <v>-8.519125488337026E-3</v>
      </c>
      <c r="BS55" s="17">
        <v>0</v>
      </c>
      <c r="BT55" s="17">
        <v>0</v>
      </c>
      <c r="BU55" s="12">
        <f>(BU$3*templow!$I165+BU$4*templow!$I165^2+BU$5*templow!$I165^6)*(K55/K$56)^$BW$1</f>
        <v>1.6382280206649711</v>
      </c>
      <c r="BV55" s="12">
        <f>(BV$3*templow!$I165+BV$4*templow!$I165^2+BV$5*templow!$I165^6)*(L55/L$56)^$BW$1</f>
        <v>0.96835377657608501</v>
      </c>
      <c r="BW55" s="12">
        <f>(BW$3*templow!$I165+BW$4*templow!$I165^2+BW$5*templow!$I165^6)*(M55/M$56)^$BW$1</f>
        <v>0.49872097400381971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 x14ac:dyDescent="0.3">
      <c r="A56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34"/>
        <v>4.1079767039275961E-3</v>
      </c>
      <c r="F56" s="11">
        <f t="shared" si="12"/>
        <v>8.0929895690897702E-3</v>
      </c>
      <c r="G56" s="11">
        <f t="shared" si="13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14"/>
        <v>33497.908311059691</v>
      </c>
      <c r="L56" s="1">
        <f t="shared" si="0"/>
        <v>3170.2815815066274</v>
      </c>
      <c r="M56" s="1">
        <f t="shared" si="1"/>
        <v>954.21065377864261</v>
      </c>
      <c r="N56" s="11">
        <f t="shared" si="35"/>
        <v>2.1035151553658649E-2</v>
      </c>
      <c r="O56" s="11">
        <f t="shared" si="15"/>
        <v>3.1463911881298268E-2</v>
      </c>
      <c r="P56" s="11">
        <f t="shared" si="16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7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36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59"/>
        <v>11572.648363264367</v>
      </c>
      <c r="AA56" s="5">
        <f t="shared" si="59"/>
        <v>13523.579650465739</v>
      </c>
      <c r="AB56" s="5">
        <f t="shared" si="59"/>
        <v>4525.7999835111077</v>
      </c>
      <c r="AC56" s="16">
        <f t="shared" si="60"/>
        <v>2.3148519403213901</v>
      </c>
      <c r="AD56" s="16">
        <f t="shared" si="61"/>
        <v>2.8754415886799944</v>
      </c>
      <c r="AE56" s="16">
        <f t="shared" si="62"/>
        <v>2.3476026443138962</v>
      </c>
      <c r="AF56" s="15">
        <f t="shared" si="63"/>
        <v>-4.0504037456468023E-3</v>
      </c>
      <c r="AG56" s="15">
        <f t="shared" si="63"/>
        <v>2.9673830763510267E-4</v>
      </c>
      <c r="AH56" s="15">
        <f t="shared" si="63"/>
        <v>9.7937136394747881E-3</v>
      </c>
      <c r="AI56" s="1">
        <f t="shared" si="38"/>
        <v>54986.495963423695</v>
      </c>
      <c r="AJ56" s="1">
        <f t="shared" si="39"/>
        <v>11318.092880477059</v>
      </c>
      <c r="AK56" s="1">
        <f t="shared" si="40"/>
        <v>4116.7897243910447</v>
      </c>
      <c r="AL56" s="14">
        <f t="shared" si="56"/>
        <v>15.257705054852922</v>
      </c>
      <c r="AM56" s="14">
        <f t="shared" si="57"/>
        <v>2.3517656737539809</v>
      </c>
      <c r="AN56" s="14">
        <f t="shared" si="58"/>
        <v>0.90713329098771844</v>
      </c>
      <c r="AO56" s="11">
        <f t="shared" si="41"/>
        <v>2.0621120954280148E-2</v>
      </c>
      <c r="AP56" s="11">
        <f t="shared" si="22"/>
        <v>2.5977173653231045E-2</v>
      </c>
      <c r="AQ56" s="11">
        <f t="shared" si="23"/>
        <v>2.3564574154817608E-2</v>
      </c>
      <c r="AR56" s="1">
        <f t="shared" si="42"/>
        <v>36110.322211354614</v>
      </c>
      <c r="AS56" s="1">
        <f t="shared" si="43"/>
        <v>8060.3173095367674</v>
      </c>
      <c r="AT56" s="1">
        <f t="shared" si="44"/>
        <v>3050.2621608647241</v>
      </c>
      <c r="AU56" s="1">
        <f t="shared" si="45"/>
        <v>7222.0644422709229</v>
      </c>
      <c r="AV56" s="1">
        <f t="shared" si="46"/>
        <v>1612.0634619073535</v>
      </c>
      <c r="AW56" s="1">
        <f t="shared" si="47"/>
        <v>610.0524321729448</v>
      </c>
      <c r="AX56" s="1">
        <f t="shared" si="24"/>
        <v>26798.326648891383</v>
      </c>
      <c r="AY56" s="1">
        <f t="shared" si="4"/>
        <v>2536.2252652795023</v>
      </c>
      <c r="AZ56" s="1">
        <f t="shared" si="5"/>
        <v>763.36852314251621</v>
      </c>
      <c r="BA56" s="1">
        <f t="shared" si="25"/>
        <v>10991.261377771345</v>
      </c>
      <c r="BB56" s="1">
        <f t="shared" si="26"/>
        <v>19928.908086024163</v>
      </c>
      <c r="BC56" s="1">
        <f t="shared" si="27"/>
        <v>21218.427858576128</v>
      </c>
      <c r="BD56" s="1">
        <f t="shared" si="28"/>
        <v>0</v>
      </c>
      <c r="BE56" s="2">
        <v>0</v>
      </c>
      <c r="BF56" s="2">
        <v>0</v>
      </c>
      <c r="BG56" s="2">
        <v>0</v>
      </c>
      <c r="BH56" s="2">
        <f t="shared" si="6"/>
        <v>0</v>
      </c>
      <c r="BI56" s="2">
        <f t="shared" si="29"/>
        <v>0</v>
      </c>
      <c r="BJ56" s="2">
        <f t="shared" si="7"/>
        <v>0</v>
      </c>
      <c r="BK56" s="2">
        <f t="shared" si="8"/>
        <v>0</v>
      </c>
      <c r="BL56" s="2">
        <f t="shared" si="9"/>
        <v>0</v>
      </c>
      <c r="BM56" s="2">
        <f t="shared" si="10"/>
        <v>0</v>
      </c>
      <c r="BN56" s="2">
        <f t="shared" si="11"/>
        <v>0</v>
      </c>
      <c r="BO56" s="2">
        <f t="shared" si="30"/>
        <v>0</v>
      </c>
      <c r="BP56" s="2">
        <f t="shared" si="31"/>
        <v>0</v>
      </c>
      <c r="BQ56" s="2">
        <f t="shared" si="32"/>
        <v>0</v>
      </c>
      <c r="BR56" s="11">
        <f t="shared" si="33"/>
        <v>4.7671804232349374E-2</v>
      </c>
      <c r="BS56" s="17">
        <v>0</v>
      </c>
      <c r="BT56" s="17">
        <v>0</v>
      </c>
      <c r="BU56" s="12">
        <f>(BU$3*templow!$I166+BU$4*templow!$I166^2+BU$5*templow!$I166^6)*(K56/K$56)^$BW$1</f>
        <v>1.6628159136998315</v>
      </c>
      <c r="BV56" s="12">
        <f>(BV$3*templow!$I166+BV$4*templow!$I166^2+BV$5*templow!$I166^6)*(L56/L$56)^$BW$1</f>
        <v>0.9795548874848039</v>
      </c>
      <c r="BW56" s="12">
        <f>(BW$3*templow!$I166+BW$4*templow!$I166^2+BW$5*templow!$I166^6)*(M56/M$56)^$BW$1</f>
        <v>0.50337129788689028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 x14ac:dyDescent="0.3">
      <c r="A57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ref="K57" si="64">H57/B57*1000</f>
        <v>34366.614800887306</v>
      </c>
      <c r="L57" s="5">
        <f t="shared" ref="L57" si="65">I57/C57*1000</f>
        <v>3273.9338274738834</v>
      </c>
      <c r="M57" s="5">
        <f t="shared" ref="M57" si="66">J57/D57*1000</f>
        <v>982.64017688906665</v>
      </c>
      <c r="N57" s="15">
        <f t="shared" ref="N57" si="67">K57/K56-1</f>
        <v>2.5933156236528365E-2</v>
      </c>
      <c r="O57" s="15">
        <f t="shared" ref="O57" si="68">L57/L56-1</f>
        <v>3.2694965195487979E-2</v>
      </c>
      <c r="P57" s="15">
        <f t="shared" ref="P57" si="69">M57/M56-1</f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59"/>
        <v>11710.753949059279</v>
      </c>
      <c r="AA57" s="5">
        <f t="shared" si="59"/>
        <v>13894.821479715458</v>
      </c>
      <c r="AB57" s="5">
        <f t="shared" si="59"/>
        <v>4752.017687831225</v>
      </c>
      <c r="AC57" s="16">
        <f t="shared" si="60"/>
        <v>2.3054758553516947</v>
      </c>
      <c r="AD57" s="16">
        <f t="shared" si="61"/>
        <v>2.8762948423507231</v>
      </c>
      <c r="AE57" s="16">
        <f t="shared" si="62"/>
        <v>2.3705943923515802</v>
      </c>
      <c r="AF57" s="15">
        <f t="shared" si="63"/>
        <v>-4.0504037456468023E-3</v>
      </c>
      <c r="AG57" s="15">
        <f t="shared" si="63"/>
        <v>2.9673830763510267E-4</v>
      </c>
      <c r="AH57" s="15">
        <f t="shared" si="63"/>
        <v>9.7937136394747881E-3</v>
      </c>
      <c r="AI57" s="1">
        <f t="shared" ref="AI57:AI120" si="70">(1-$AI$5)*AI56+AU56</f>
        <v>56709.910809352252</v>
      </c>
      <c r="AJ57" s="1">
        <f t="shared" ref="AJ57:AJ120" si="71">(1-$AI$5)*AJ56+AV56</f>
        <v>11798.347054336708</v>
      </c>
      <c r="AK57" s="1">
        <f t="shared" ref="AK57:AK120" si="72">(1-$AI$5)*AK56+AW56</f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ref="AR57:AR60" si="73">AL57*AI57^$AR$5*B57^(1-$AR$5)</f>
        <v>37191.354770352256</v>
      </c>
      <c r="AS57" s="1">
        <f t="shared" ref="AS57:AS60" si="74">AM57*AJ57^$AR$5*C57^(1-$AR$5)</f>
        <v>8387.8456859616163</v>
      </c>
      <c r="AT57" s="1">
        <f t="shared" ref="AT57:AT60" si="75">AN57*AK57^$AR$5*D57^(1-$AR$5)</f>
        <v>3190.4426309979572</v>
      </c>
      <c r="AU57" s="1">
        <f t="shared" ref="AU57:AU120" si="76">$AU$5*AR57</f>
        <v>7438.2709540704518</v>
      </c>
      <c r="AV57" s="1">
        <f t="shared" ref="AV57:AV120" si="77">$AU$5*AS57</f>
        <v>1677.5691371923233</v>
      </c>
      <c r="AW57" s="1">
        <f t="shared" ref="AW57:AW120" si="78">$AU$5*AT57</f>
        <v>638.08852619959146</v>
      </c>
      <c r="AX57" s="1">
        <f t="shared" si="24"/>
        <v>27493.29184070984</v>
      </c>
      <c r="AY57" s="1">
        <f t="shared" si="4"/>
        <v>2619.1470619791071</v>
      </c>
      <c r="AZ57" s="1">
        <f t="shared" si="5"/>
        <v>786.11214151125341</v>
      </c>
      <c r="BA57" s="1">
        <f t="shared" si="25"/>
        <v>11061.862613376927</v>
      </c>
      <c r="BB57" s="1">
        <f t="shared" si="26"/>
        <v>20164.552872281358</v>
      </c>
      <c r="BC57" s="1">
        <f t="shared" si="27"/>
        <v>21646.782646977012</v>
      </c>
      <c r="BD57" s="1">
        <f t="shared" si="28"/>
        <v>0</v>
      </c>
      <c r="BE57" s="2">
        <v>0</v>
      </c>
      <c r="BF57" s="2">
        <v>0</v>
      </c>
      <c r="BG57" s="2">
        <v>0</v>
      </c>
      <c r="BH57" s="2">
        <f t="shared" si="6"/>
        <v>0</v>
      </c>
      <c r="BI57" s="2">
        <f t="shared" si="29"/>
        <v>0</v>
      </c>
      <c r="BJ57" s="2">
        <f t="shared" si="7"/>
        <v>0</v>
      </c>
      <c r="BK57" s="2">
        <f t="shared" si="8"/>
        <v>0</v>
      </c>
      <c r="BL57" s="2">
        <f t="shared" si="9"/>
        <v>0</v>
      </c>
      <c r="BM57" s="2">
        <f t="shared" si="10"/>
        <v>0</v>
      </c>
      <c r="BN57" s="2">
        <f t="shared" si="11"/>
        <v>0</v>
      </c>
      <c r="BO57" s="2">
        <f t="shared" si="30"/>
        <v>0</v>
      </c>
      <c r="BP57" s="2">
        <f t="shared" si="31"/>
        <v>0</v>
      </c>
      <c r="BQ57" s="2">
        <f t="shared" si="32"/>
        <v>0</v>
      </c>
      <c r="BR57" s="11">
        <f t="shared" si="33"/>
        <v>5.171791401868428E-2</v>
      </c>
      <c r="BS57" s="17">
        <v>0</v>
      </c>
      <c r="BT57" s="17">
        <v>0</v>
      </c>
      <c r="BU57" s="12">
        <f>(BU$3*templow!$I167+BU$4*templow!$I167^2+BU$5*templow!$I167^6)*(K57/K$56)^$BW$1</f>
        <v>1.6852874168282848</v>
      </c>
      <c r="BV57" s="12">
        <f>(BV$3*templow!$I167+BV$4*templow!$I167^2+BV$5*templow!$I167^6)*(L57/L$56)^$BW$1</f>
        <v>0.9902968690551246</v>
      </c>
      <c r="BW57" s="12">
        <f>(BW$3*templow!$I167+BW$4*templow!$I167^2+BW$5*templow!$I167^6)*(M57/M$56)^$BW$1</f>
        <v>0.50828169323086814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 x14ac:dyDescent="0.3">
      <c r="A58" s="2">
        <f t="shared" ref="A58:A121" si="79">1+A57</f>
        <v>2012</v>
      </c>
      <c r="B58" s="5">
        <f t="shared" ref="B58:B121" si="80">B57*(1+E58)</f>
        <v>1086.2064837273883</v>
      </c>
      <c r="C58" s="5">
        <f t="shared" ref="C58:C121" si="81">C57*(1+F58)</f>
        <v>2580.7210258214618</v>
      </c>
      <c r="D58" s="5">
        <f t="shared" ref="D58:D121" si="82">D57*(1+G58)</f>
        <v>3295.2187763382026</v>
      </c>
      <c r="E58" s="15">
        <f t="shared" ref="E58:E121" si="83">E57*$E$5</f>
        <v>3.7074489752946553E-3</v>
      </c>
      <c r="F58" s="15">
        <f t="shared" ref="F58:F121" si="84">F57*$E$5</f>
        <v>7.303923086103517E-3</v>
      </c>
      <c r="G58" s="15">
        <f t="shared" ref="G58:G121" si="85">G57*$E$5</f>
        <v>1.4910699164118045E-2</v>
      </c>
      <c r="H58" s="5">
        <f t="shared" ref="H58:H121" si="86">AR58</f>
        <v>38289.802272710556</v>
      </c>
      <c r="I58" s="5">
        <f t="shared" ref="I58:I121" si="87">AS58</f>
        <v>8723.4200775481604</v>
      </c>
      <c r="J58" s="5">
        <f t="shared" ref="J58:J121" si="88">AT58</f>
        <v>3334.0416588395269</v>
      </c>
      <c r="K58" s="5">
        <f t="shared" ref="K58:K121" si="89">H58/B58*1000</f>
        <v>35250.942473954492</v>
      </c>
      <c r="L58" s="5">
        <f t="shared" ref="L58:L121" si="90">I58/C58*1000</f>
        <v>3380.2259098390664</v>
      </c>
      <c r="M58" s="5">
        <f t="shared" ref="M58:M121" si="91">J58/D58*1000</f>
        <v>1011.7815796571983</v>
      </c>
      <c r="N58" s="15">
        <f t="shared" ref="N58:N121" si="92">K58/K57-1</f>
        <v>2.5732172871572923E-2</v>
      </c>
      <c r="O58" s="15">
        <f t="shared" ref="O58:O121" si="93">L58/L57-1</f>
        <v>3.2466166992506373E-2</v>
      </c>
      <c r="P58" s="15">
        <f t="shared" ref="P58:P121" si="94">M58/M57-1</f>
        <v>2.9656229669328349E-2</v>
      </c>
      <c r="Q58" s="5">
        <f t="shared" ref="Q58:Q121" si="95">T58*H58/1000</f>
        <v>5271.10497633862</v>
      </c>
      <c r="R58" s="5">
        <f t="shared" ref="R58:R121" si="96">U58*I58/1000</f>
        <v>5101.6406255620414</v>
      </c>
      <c r="S58" s="5">
        <f t="shared" ref="S58:S121" si="97">V58*J58/1000</f>
        <v>2148.5768888938487</v>
      </c>
      <c r="T58" s="5">
        <f t="shared" ref="T58:T121" si="98">T57*(1+W58)</f>
        <v>137.66341593504072</v>
      </c>
      <c r="U58" s="5">
        <f t="shared" ref="U58:U121" si="99">U57*(1+X58)</f>
        <v>584.82115732249918</v>
      </c>
      <c r="V58" s="5">
        <f t="shared" ref="V58:V121" si="100">V57*(1+Y58)</f>
        <v>644.43612550471232</v>
      </c>
      <c r="W58" s="15">
        <f t="shared" ref="W58:W121" si="101">T$5-1</f>
        <v>-1.0734613539272964E-2</v>
      </c>
      <c r="X58" s="15">
        <f t="shared" ref="X58:X121" si="102">U$5-1</f>
        <v>-1.217998157191269E-2</v>
      </c>
      <c r="Y58" s="15">
        <f t="shared" ref="Y58:Y121" si="103">V$5-1</f>
        <v>-9.7425357312937999E-3</v>
      </c>
      <c r="Z58" s="5">
        <f t="shared" ref="Z58:Z60" si="104">Q57*AC58</f>
        <v>11883.535419541931</v>
      </c>
      <c r="AA58" s="5">
        <f t="shared" ref="AA58:AA60" si="105">R57*AD58</f>
        <v>14287.555818346813</v>
      </c>
      <c r="AB58" s="5">
        <f t="shared" ref="AB58:AB60" si="106">S57*AE58</f>
        <v>4970.1856194244674</v>
      </c>
      <c r="AC58" s="16">
        <f t="shared" ref="AC58:AC121" si="107">AC57*(1+AF58)</f>
        <v>2.29613774731168</v>
      </c>
      <c r="AD58" s="16">
        <f t="shared" ref="AD58:AD121" si="108">AD57*(1+AG58)</f>
        <v>2.8771483492145018</v>
      </c>
      <c r="AE58" s="16">
        <f t="shared" ref="AE58:AE121" si="109">AE57*(1+AH58)</f>
        <v>2.3938113149856162</v>
      </c>
      <c r="AF58" s="15">
        <f t="shared" ref="AF58:AF121" si="110">AC$5-1</f>
        <v>-4.0504037456468023E-3</v>
      </c>
      <c r="AG58" s="15">
        <f t="shared" ref="AG58:AG121" si="111">AD$5-1</f>
        <v>2.9673830763510267E-4</v>
      </c>
      <c r="AH58" s="15">
        <f t="shared" ref="AH58:AH121" si="112">AE$5-1</f>
        <v>9.7937136394747881E-3</v>
      </c>
      <c r="AI58" s="1">
        <f t="shared" si="70"/>
        <v>58477.190682487482</v>
      </c>
      <c r="AJ58" s="1">
        <f t="shared" si="71"/>
        <v>12296.081486095361</v>
      </c>
      <c r="AK58" s="1">
        <f t="shared" si="72"/>
        <v>4521.7353919119887</v>
      </c>
      <c r="AL58" s="14">
        <f t="shared" ref="AL58:AL121" si="113">AL57*(1+AO58)</f>
        <v>15.883854893493284</v>
      </c>
      <c r="AM58" s="14">
        <f t="shared" ref="AM58:AM121" si="114">AM57*(1+AP58)</f>
        <v>2.4736633345742631</v>
      </c>
      <c r="AN58" s="14">
        <f t="shared" ref="AN58:AN121" si="115">AN57*(1+AQ58)</f>
        <v>0.94973532197815758</v>
      </c>
      <c r="AO58" s="11">
        <f t="shared" ref="AO58:AO121" si="116">AO$5*AO57</f>
        <v>2.0210760647289973E-2</v>
      </c>
      <c r="AP58" s="11">
        <f t="shared" ref="AP58:AP121" si="117">AP$5*AP57</f>
        <v>2.5460227897531749E-2</v>
      </c>
      <c r="AQ58" s="11">
        <f t="shared" ref="AQ58:AQ121" si="118">AQ$5*AQ57</f>
        <v>2.3095639129136737E-2</v>
      </c>
      <c r="AR58" s="1">
        <f t="shared" si="73"/>
        <v>38289.802272710556</v>
      </c>
      <c r="AS58" s="1">
        <f t="shared" si="74"/>
        <v>8723.4200775481604</v>
      </c>
      <c r="AT58" s="1">
        <f t="shared" si="75"/>
        <v>3334.0416588395269</v>
      </c>
      <c r="AU58" s="1">
        <f t="shared" si="76"/>
        <v>7657.9604545421116</v>
      </c>
      <c r="AV58" s="1">
        <f t="shared" si="77"/>
        <v>1744.6840155096322</v>
      </c>
      <c r="AW58" s="1">
        <f t="shared" si="78"/>
        <v>666.80833176790543</v>
      </c>
      <c r="AX58" s="1">
        <f t="shared" si="24"/>
        <v>28200.753979163597</v>
      </c>
      <c r="AY58" s="1">
        <f t="shared" si="4"/>
        <v>2704.1807278712531</v>
      </c>
      <c r="AZ58" s="1">
        <f t="shared" si="5"/>
        <v>809.42526372575878</v>
      </c>
      <c r="BA58" s="1">
        <f t="shared" si="25"/>
        <v>11130.470797080048</v>
      </c>
      <c r="BB58" s="1">
        <f t="shared" si="26"/>
        <v>20394.287967858116</v>
      </c>
      <c r="BC58" s="1">
        <f t="shared" si="27"/>
        <v>22065.854043155858</v>
      </c>
      <c r="BD58" s="1">
        <f t="shared" si="28"/>
        <v>0</v>
      </c>
      <c r="BE58" s="2">
        <v>0</v>
      </c>
      <c r="BF58" s="2">
        <v>0</v>
      </c>
      <c r="BG58" s="2">
        <v>0</v>
      </c>
      <c r="BH58" s="2">
        <f t="shared" si="6"/>
        <v>0</v>
      </c>
      <c r="BI58" s="2">
        <f t="shared" si="29"/>
        <v>0</v>
      </c>
      <c r="BJ58" s="2">
        <f t="shared" si="7"/>
        <v>0</v>
      </c>
      <c r="BK58" s="2">
        <f t="shared" si="8"/>
        <v>0</v>
      </c>
      <c r="BL58" s="2">
        <f t="shared" si="9"/>
        <v>0</v>
      </c>
      <c r="BM58" s="2">
        <f t="shared" si="10"/>
        <v>0</v>
      </c>
      <c r="BN58" s="2">
        <f t="shared" si="11"/>
        <v>0</v>
      </c>
      <c r="BO58" s="2">
        <f t="shared" si="30"/>
        <v>0</v>
      </c>
      <c r="BP58" s="2">
        <f t="shared" si="31"/>
        <v>0</v>
      </c>
      <c r="BQ58" s="2">
        <f t="shared" si="32"/>
        <v>0</v>
      </c>
      <c r="BR58" s="11">
        <f t="shared" si="33"/>
        <v>5.1800204936879507E-2</v>
      </c>
      <c r="BS58" s="17">
        <v>0</v>
      </c>
      <c r="BT58" s="17">
        <v>0</v>
      </c>
      <c r="BU58" s="12">
        <f>(BU$3*templow!$I168+BU$4*templow!$I168^2+BU$5*templow!$I168^6)*(K58/K$56)^$BW$1</f>
        <v>1.7076966359046539</v>
      </c>
      <c r="BV58" s="12">
        <f>(BV$3*templow!$I168+BV$4*templow!$I168^2+BV$5*templow!$I168^6)*(L58/L$56)^$BW$1</f>
        <v>1.000928816274322</v>
      </c>
      <c r="BW58" s="12">
        <f>(BW$3*templow!$I168+BW$4*templow!$I168^2+BW$5*templow!$I168^6)*(M58/M$56)^$BW$1</f>
        <v>0.51308708220362775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 x14ac:dyDescent="0.3">
      <c r="A59" s="2">
        <f t="shared" si="79"/>
        <v>2013</v>
      </c>
      <c r="B59" s="5">
        <f t="shared" si="80"/>
        <v>1090.0321860866893</v>
      </c>
      <c r="C59" s="5">
        <f t="shared" si="81"/>
        <v>2598.6279443067874</v>
      </c>
      <c r="D59" s="5">
        <f t="shared" si="82"/>
        <v>3341.8960913994383</v>
      </c>
      <c r="E59" s="15">
        <f t="shared" si="83"/>
        <v>3.5220765265299224E-3</v>
      </c>
      <c r="F59" s="15">
        <f t="shared" si="84"/>
        <v>6.9387269317983408E-3</v>
      </c>
      <c r="G59" s="15">
        <f t="shared" si="85"/>
        <v>1.4165164205912142E-2</v>
      </c>
      <c r="H59" s="5">
        <f t="shared" si="86"/>
        <v>39405.476324541247</v>
      </c>
      <c r="I59" s="5">
        <f t="shared" si="87"/>
        <v>9067.0190675271242</v>
      </c>
      <c r="J59" s="5">
        <f t="shared" si="88"/>
        <v>3481.0018618386325</v>
      </c>
      <c r="K59" s="5">
        <f t="shared" si="89"/>
        <v>36150.745663768284</v>
      </c>
      <c r="L59" s="5">
        <f t="shared" si="90"/>
        <v>3489.156301652044</v>
      </c>
      <c r="M59" s="5">
        <f t="shared" si="91"/>
        <v>1041.6248041934011</v>
      </c>
      <c r="N59" s="15">
        <f t="shared" si="92"/>
        <v>2.5525649150476504E-2</v>
      </c>
      <c r="O59" s="15">
        <f t="shared" si="93"/>
        <v>3.2225772690489762E-2</v>
      </c>
      <c r="P59" s="15">
        <f t="shared" si="94"/>
        <v>2.949571838055598E-2</v>
      </c>
      <c r="Q59" s="5">
        <f t="shared" si="95"/>
        <v>5366.4605000696056</v>
      </c>
      <c r="R59" s="5">
        <f t="shared" si="96"/>
        <v>5237.9992020132186</v>
      </c>
      <c r="S59" s="5">
        <f t="shared" si="97"/>
        <v>2221.4280844987065</v>
      </c>
      <c r="T59" s="5">
        <f t="shared" si="98"/>
        <v>136.18565236648186</v>
      </c>
      <c r="U59" s="5">
        <f t="shared" si="99"/>
        <v>577.69804640344648</v>
      </c>
      <c r="V59" s="5">
        <f t="shared" si="100"/>
        <v>638.15768352544615</v>
      </c>
      <c r="W59" s="15">
        <f t="shared" si="101"/>
        <v>-1.0734613539272964E-2</v>
      </c>
      <c r="X59" s="15">
        <f t="shared" si="102"/>
        <v>-1.217998157191269E-2</v>
      </c>
      <c r="Y59" s="15">
        <f t="shared" si="103"/>
        <v>-9.7425357312937999E-3</v>
      </c>
      <c r="Z59" s="5">
        <f t="shared" si="104"/>
        <v>12054.16032802589</v>
      </c>
      <c r="AA59" s="5">
        <f t="shared" si="105"/>
        <v>14682.532481495164</v>
      </c>
      <c r="AB59" s="5">
        <f t="shared" si="106"/>
        <v>5193.6595543340809</v>
      </c>
      <c r="AC59" s="16">
        <f t="shared" si="107"/>
        <v>2.2868374623794478</v>
      </c>
      <c r="AD59" s="16">
        <f t="shared" si="108"/>
        <v>2.8780021093464629</v>
      </c>
      <c r="AE59" s="16">
        <f t="shared" si="109"/>
        <v>2.4172556175115201</v>
      </c>
      <c r="AF59" s="15">
        <f t="shared" si="110"/>
        <v>-4.0504037456468023E-3</v>
      </c>
      <c r="AG59" s="15">
        <f t="shared" si="111"/>
        <v>2.9673830763510267E-4</v>
      </c>
      <c r="AH59" s="15">
        <f t="shared" si="112"/>
        <v>9.7937136394747881E-3</v>
      </c>
      <c r="AI59" s="1">
        <f t="shared" si="70"/>
        <v>60287.432068780843</v>
      </c>
      <c r="AJ59" s="1">
        <f t="shared" si="71"/>
        <v>12811.157352995458</v>
      </c>
      <c r="AK59" s="1">
        <f t="shared" si="72"/>
        <v>4736.3701844886955</v>
      </c>
      <c r="AL59" s="14">
        <f t="shared" si="113"/>
        <v>16.201669435007876</v>
      </c>
      <c r="AM59" s="14">
        <f t="shared" si="114"/>
        <v>2.5360135664918921</v>
      </c>
      <c r="AN59" s="14">
        <f t="shared" si="115"/>
        <v>0.97145071880011358</v>
      </c>
      <c r="AO59" s="11">
        <f t="shared" si="116"/>
        <v>2.0008653040817073E-2</v>
      </c>
      <c r="AP59" s="11">
        <f t="shared" si="117"/>
        <v>2.5205625618556431E-2</v>
      </c>
      <c r="AQ59" s="11">
        <f t="shared" si="118"/>
        <v>2.2864682737845369E-2</v>
      </c>
      <c r="AR59" s="1">
        <f t="shared" si="73"/>
        <v>39405.476324541247</v>
      </c>
      <c r="AS59" s="1">
        <f t="shared" si="74"/>
        <v>9067.0190675271242</v>
      </c>
      <c r="AT59" s="1">
        <f t="shared" si="75"/>
        <v>3481.0018618386325</v>
      </c>
      <c r="AU59" s="1">
        <f t="shared" si="76"/>
        <v>7881.0952649082501</v>
      </c>
      <c r="AV59" s="1">
        <f t="shared" si="77"/>
        <v>1813.403813505425</v>
      </c>
      <c r="AW59" s="1">
        <f t="shared" si="78"/>
        <v>696.20037236772657</v>
      </c>
      <c r="AX59" s="1">
        <f t="shared" si="24"/>
        <v>28920.596531014628</v>
      </c>
      <c r="AY59" s="1">
        <f t="shared" si="4"/>
        <v>2791.3250413216351</v>
      </c>
      <c r="AZ59" s="1">
        <f t="shared" si="5"/>
        <v>833.29984335472079</v>
      </c>
      <c r="BA59" s="1">
        <f t="shared" si="25"/>
        <v>11197.147765704292</v>
      </c>
      <c r="BB59" s="1">
        <f t="shared" si="26"/>
        <v>20618.220124285421</v>
      </c>
      <c r="BC59" s="1">
        <f t="shared" si="27"/>
        <v>22475.566362413538</v>
      </c>
      <c r="BD59" s="1">
        <f t="shared" si="28"/>
        <v>0</v>
      </c>
      <c r="BE59" s="2">
        <v>0</v>
      </c>
      <c r="BF59" s="2">
        <v>0</v>
      </c>
      <c r="BG59" s="2">
        <v>0</v>
      </c>
      <c r="BH59" s="2">
        <f t="shared" si="6"/>
        <v>0</v>
      </c>
      <c r="BI59" s="2">
        <f t="shared" si="29"/>
        <v>0</v>
      </c>
      <c r="BJ59" s="2">
        <f t="shared" si="7"/>
        <v>0</v>
      </c>
      <c r="BK59" s="2">
        <f t="shared" si="8"/>
        <v>0</v>
      </c>
      <c r="BL59" s="2">
        <f t="shared" si="9"/>
        <v>0</v>
      </c>
      <c r="BM59" s="2">
        <f t="shared" si="10"/>
        <v>0</v>
      </c>
      <c r="BN59" s="2">
        <f t="shared" si="11"/>
        <v>0</v>
      </c>
      <c r="BO59" s="2">
        <f t="shared" si="30"/>
        <v>0</v>
      </c>
      <c r="BP59" s="2">
        <f t="shared" si="31"/>
        <v>0</v>
      </c>
      <c r="BQ59" s="2">
        <f t="shared" si="32"/>
        <v>0</v>
      </c>
      <c r="BR59" s="11">
        <f t="shared" si="33"/>
        <v>5.186228683269653E-2</v>
      </c>
      <c r="BS59" s="17">
        <v>0</v>
      </c>
      <c r="BT59" s="17">
        <v>0</v>
      </c>
      <c r="BU59" s="12">
        <f>(BU$3*templow!$I169+BU$4*templow!$I169^2+BU$5*templow!$I169^6)*(K59/K$56)^$BW$1</f>
        <v>1.7300577656069147</v>
      </c>
      <c r="BV59" s="12">
        <f>(BV$3*templow!$I169+BV$4*templow!$I169^2+BV$5*templow!$I169^6)*(L59/L$56)^$BW$1</f>
        <v>1.0114596190891798</v>
      </c>
      <c r="BW59" s="12">
        <f>(BW$3*templow!$I169+BW$4*templow!$I169^2+BW$5*templow!$I169^6)*(M59/M$56)^$BW$1</f>
        <v>0.51779137540294584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 x14ac:dyDescent="0.3">
      <c r="A60" s="2">
        <f t="shared" si="79"/>
        <v>2014</v>
      </c>
      <c r="B60" s="5">
        <f t="shared" si="80"/>
        <v>1093.6794040236784</v>
      </c>
      <c r="C60" s="5">
        <f t="shared" si="81"/>
        <v>2615.7575555245285</v>
      </c>
      <c r="D60" s="5">
        <f t="shared" si="82"/>
        <v>3386.8676729485187</v>
      </c>
      <c r="E60" s="15">
        <f t="shared" si="83"/>
        <v>3.3459727002034261E-3</v>
      </c>
      <c r="F60" s="15">
        <f t="shared" si="84"/>
        <v>6.5917905852084235E-3</v>
      </c>
      <c r="G60" s="15">
        <f t="shared" si="85"/>
        <v>1.3456905995616535E-2</v>
      </c>
      <c r="H60" s="5">
        <f t="shared" si="86"/>
        <v>40538.19408886286</v>
      </c>
      <c r="I60" s="5">
        <f t="shared" si="87"/>
        <v>9418.6216664414496</v>
      </c>
      <c r="J60" s="5">
        <f t="shared" si="88"/>
        <v>3631.2663652454685</v>
      </c>
      <c r="K60" s="5">
        <f t="shared" si="89"/>
        <v>37065.884151901977</v>
      </c>
      <c r="L60" s="5">
        <f t="shared" si="90"/>
        <v>3600.7242515840758</v>
      </c>
      <c r="M60" s="5">
        <f t="shared" si="91"/>
        <v>1072.1606852989869</v>
      </c>
      <c r="N60" s="15">
        <f t="shared" si="92"/>
        <v>2.5314512089051666E-2</v>
      </c>
      <c r="O60" s="15">
        <f t="shared" si="93"/>
        <v>3.1975623986580048E-2</v>
      </c>
      <c r="P60" s="15">
        <f t="shared" si="94"/>
        <v>2.9315623996907236E-2</v>
      </c>
      <c r="Q60" s="5">
        <f t="shared" si="95"/>
        <v>5461.4576077152651</v>
      </c>
      <c r="R60" s="5">
        <f t="shared" si="96"/>
        <v>5374.8466032670513</v>
      </c>
      <c r="S60" s="5">
        <f t="shared" si="97"/>
        <v>2294.7439538259314</v>
      </c>
      <c r="T60" s="5">
        <f t="shared" si="98"/>
        <v>134.7237520187339</v>
      </c>
      <c r="U60" s="5">
        <f t="shared" si="99"/>
        <v>570.66169484412251</v>
      </c>
      <c r="V60" s="5">
        <f t="shared" si="100"/>
        <v>631.94040949149985</v>
      </c>
      <c r="W60" s="15">
        <f t="shared" si="101"/>
        <v>-1.0734613539272964E-2</v>
      </c>
      <c r="X60" s="15">
        <f t="shared" si="102"/>
        <v>-1.217998157191269E-2</v>
      </c>
      <c r="Y60" s="15">
        <f t="shared" si="103"/>
        <v>-9.7425357312937999E-3</v>
      </c>
      <c r="Z60" s="5">
        <f t="shared" si="104"/>
        <v>12222.51545428879</v>
      </c>
      <c r="AA60" s="5">
        <f t="shared" si="105"/>
        <v>15079.446074051251</v>
      </c>
      <c r="AB60" s="5">
        <f t="shared" si="106"/>
        <v>5422.3494031663949</v>
      </c>
      <c r="AC60" s="16">
        <f t="shared" si="107"/>
        <v>2.2775748473561408</v>
      </c>
      <c r="AD60" s="16">
        <f t="shared" si="108"/>
        <v>2.8788561228217606</v>
      </c>
      <c r="AE60" s="16">
        <f t="shared" si="109"/>
        <v>2.4409295268228397</v>
      </c>
      <c r="AF60" s="15">
        <f t="shared" si="110"/>
        <v>-4.0504037456468023E-3</v>
      </c>
      <c r="AG60" s="15">
        <f t="shared" si="111"/>
        <v>2.9673830763510267E-4</v>
      </c>
      <c r="AH60" s="15">
        <f t="shared" si="112"/>
        <v>9.7937136394747881E-3</v>
      </c>
      <c r="AI60" s="1">
        <f t="shared" si="70"/>
        <v>62139.784126811006</v>
      </c>
      <c r="AJ60" s="1">
        <f t="shared" si="71"/>
        <v>13343.445431201339</v>
      </c>
      <c r="AK60" s="1">
        <f t="shared" si="72"/>
        <v>4958.9335384075521</v>
      </c>
      <c r="AL60" s="14">
        <f t="shared" si="113"/>
        <v>16.522601281590887</v>
      </c>
      <c r="AM60" s="14">
        <f t="shared" si="114"/>
        <v>2.5992961569272608</v>
      </c>
      <c r="AN60" s="14">
        <f t="shared" si="115"/>
        <v>0.99344051215612184</v>
      </c>
      <c r="AO60" s="11">
        <f t="shared" si="116"/>
        <v>1.9808566510408902E-2</v>
      </c>
      <c r="AP60" s="11">
        <f t="shared" si="117"/>
        <v>2.4953569362370868E-2</v>
      </c>
      <c r="AQ60" s="11">
        <f t="shared" si="118"/>
        <v>2.2636035910466916E-2</v>
      </c>
      <c r="AR60" s="1">
        <f t="shared" si="73"/>
        <v>40538.19408886286</v>
      </c>
      <c r="AS60" s="1">
        <f t="shared" si="74"/>
        <v>9418.6216664414496</v>
      </c>
      <c r="AT60" s="1">
        <f t="shared" si="75"/>
        <v>3631.2663652454685</v>
      </c>
      <c r="AU60" s="1">
        <f t="shared" si="76"/>
        <v>8107.6388177725721</v>
      </c>
      <c r="AV60" s="1">
        <f t="shared" si="77"/>
        <v>1883.7243332882899</v>
      </c>
      <c r="AW60" s="1">
        <f t="shared" si="78"/>
        <v>726.25327304909376</v>
      </c>
      <c r="AX60" s="1">
        <f t="shared" si="24"/>
        <v>29652.707321521582</v>
      </c>
      <c r="AY60" s="1">
        <f t="shared" si="4"/>
        <v>2880.5794012672609</v>
      </c>
      <c r="AZ60" s="1">
        <f t="shared" si="5"/>
        <v>857.72854823918942</v>
      </c>
      <c r="BA60" s="1">
        <f t="shared" si="25"/>
        <v>11261.954452545246</v>
      </c>
      <c r="BB60" s="1">
        <f t="shared" si="26"/>
        <v>20836.462204571228</v>
      </c>
      <c r="BC60" s="1">
        <f t="shared" si="27"/>
        <v>22875.878570384437</v>
      </c>
      <c r="BD60" s="1">
        <f t="shared" si="28"/>
        <v>0</v>
      </c>
      <c r="BE60" s="2">
        <v>0</v>
      </c>
      <c r="BF60" s="2">
        <v>0</v>
      </c>
      <c r="BG60" s="2">
        <v>0</v>
      </c>
      <c r="BH60" s="2">
        <f t="shared" si="6"/>
        <v>0</v>
      </c>
      <c r="BI60" s="2">
        <f t="shared" si="29"/>
        <v>0</v>
      </c>
      <c r="BJ60" s="2">
        <f t="shared" si="7"/>
        <v>0</v>
      </c>
      <c r="BK60" s="2">
        <f t="shared" si="8"/>
        <v>0</v>
      </c>
      <c r="BL60" s="2">
        <f t="shared" si="9"/>
        <v>0</v>
      </c>
      <c r="BM60" s="2">
        <f t="shared" si="10"/>
        <v>0</v>
      </c>
      <c r="BN60" s="2">
        <f t="shared" si="11"/>
        <v>0</v>
      </c>
      <c r="BO60" s="2">
        <f t="shared" si="30"/>
        <v>0</v>
      </c>
      <c r="BP60" s="2">
        <f t="shared" si="31"/>
        <v>0</v>
      </c>
      <c r="BQ60" s="2">
        <f t="shared" si="32"/>
        <v>0</v>
      </c>
      <c r="BR60" s="11">
        <f t="shared" si="33"/>
        <v>5.1905794116508169E-2</v>
      </c>
      <c r="BS60" s="17">
        <v>0</v>
      </c>
      <c r="BT60" s="17">
        <v>0</v>
      </c>
      <c r="BU60" s="12">
        <f>(BU$3*templow!$I170+BU$4*templow!$I170^2+BU$5*templow!$I170^6)*(K60/K$56)^$BW$1</f>
        <v>1.7523808816664173</v>
      </c>
      <c r="BV60" s="12">
        <f>(BV$3*templow!$I170+BV$4*templow!$I170^2+BV$5*templow!$I170^6)*(L60/L$56)^$BW$1</f>
        <v>1.021895530714215</v>
      </c>
      <c r="BW60" s="12">
        <f>(BW$3*templow!$I170+BW$4*templow!$I170^2+BW$5*templow!$I170^6)*(M60/M$56)^$BW$1</f>
        <v>0.52239698669716284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 x14ac:dyDescent="0.3">
      <c r="A61" s="2">
        <f t="shared" si="79"/>
        <v>2015</v>
      </c>
      <c r="B61" s="5">
        <f t="shared" si="80"/>
        <v>1097.1558543808846</v>
      </c>
      <c r="C61" s="5">
        <f t="shared" si="81"/>
        <v>2632.1379552508383</v>
      </c>
      <c r="D61" s="5">
        <f t="shared" si="82"/>
        <v>3430.1655948482567</v>
      </c>
      <c r="E61" s="15">
        <f t="shared" si="83"/>
        <v>3.1786740651932547E-3</v>
      </c>
      <c r="F61" s="15">
        <f t="shared" si="84"/>
        <v>6.2622010559480017E-3</v>
      </c>
      <c r="G61" s="15">
        <f t="shared" si="85"/>
        <v>1.2784060695835708E-2</v>
      </c>
      <c r="H61" s="5">
        <f t="shared" si="86"/>
        <v>42418.306562412727</v>
      </c>
      <c r="I61" s="5">
        <f t="shared" si="87"/>
        <v>9878.1304293888079</v>
      </c>
      <c r="J61" s="5">
        <f t="shared" si="88"/>
        <v>3804.5506352019806</v>
      </c>
      <c r="K61" s="5">
        <f t="shared" si="89"/>
        <v>38662.060994378051</v>
      </c>
      <c r="L61" s="5">
        <f t="shared" si="90"/>
        <v>3752.8923625309899</v>
      </c>
      <c r="M61" s="5">
        <f t="shared" si="91"/>
        <v>1109.1448881989868</v>
      </c>
      <c r="N61" s="15">
        <f t="shared" si="92"/>
        <v>4.3063233995300987E-2</v>
      </c>
      <c r="O61" s="15">
        <f t="shared" si="93"/>
        <v>4.22604177145669E-2</v>
      </c>
      <c r="P61" s="15">
        <f t="shared" si="94"/>
        <v>3.4495018710452241E-2</v>
      </c>
      <c r="Q61" s="5">
        <f t="shared" si="95"/>
        <v>5653.4077449936321</v>
      </c>
      <c r="R61" s="5">
        <f t="shared" si="96"/>
        <v>5568.4112360565405</v>
      </c>
      <c r="S61" s="5">
        <f t="shared" si="97"/>
        <v>2380.8258017615735</v>
      </c>
      <c r="T61" s="5">
        <f t="shared" si="98"/>
        <v>133.27754460625195</v>
      </c>
      <c r="U61" s="5">
        <f t="shared" si="99"/>
        <v>563.71104591712458</v>
      </c>
      <c r="V61" s="5">
        <f t="shared" si="100"/>
        <v>625.78370747198051</v>
      </c>
      <c r="W61" s="15">
        <f t="shared" si="101"/>
        <v>-1.0734613539272964E-2</v>
      </c>
      <c r="X61" s="15">
        <f t="shared" si="102"/>
        <v>-1.217998157191269E-2</v>
      </c>
      <c r="Y61" s="15">
        <f t="shared" si="103"/>
        <v>-9.7425357312937999E-3</v>
      </c>
      <c r="Z61" s="5">
        <f t="shared" ref="Z61" si="119">Q60*AC61</f>
        <v>12388.495997258295</v>
      </c>
      <c r="AA61" s="5">
        <f t="shared" ref="AA61" si="120">R60*AD61</f>
        <v>15478.001606555576</v>
      </c>
      <c r="AB61" s="5">
        <f t="shared" ref="AB61" si="121">S60*AE61</f>
        <v>5656.1658826279245</v>
      </c>
      <c r="AC61" s="16">
        <f t="shared" si="107"/>
        <v>2.2683497496634186</v>
      </c>
      <c r="AD61" s="16">
        <f t="shared" si="108"/>
        <v>2.8797103897155716</v>
      </c>
      <c r="AE61" s="16">
        <f t="shared" si="109"/>
        <v>2.4648352916226814</v>
      </c>
      <c r="AF61" s="15">
        <f t="shared" si="110"/>
        <v>-4.0504037456468023E-3</v>
      </c>
      <c r="AG61" s="15">
        <f t="shared" si="111"/>
        <v>2.9673830763510267E-4</v>
      </c>
      <c r="AH61" s="15">
        <f t="shared" si="112"/>
        <v>9.7937136394747881E-3</v>
      </c>
      <c r="AI61" s="1">
        <f t="shared" si="70"/>
        <v>64033.444531902482</v>
      </c>
      <c r="AJ61" s="1">
        <f t="shared" si="71"/>
        <v>13892.825221369494</v>
      </c>
      <c r="AK61" s="1">
        <f t="shared" si="72"/>
        <v>5189.2934576158905</v>
      </c>
      <c r="AL61" s="14">
        <f t="shared" si="113"/>
        <v>16.846617437538136</v>
      </c>
      <c r="AM61" s="14">
        <f t="shared" si="114"/>
        <v>2.663509256703037</v>
      </c>
      <c r="AN61" s="14">
        <f t="shared" si="115"/>
        <v>1.0157031917131196</v>
      </c>
      <c r="AO61" s="11">
        <f t="shared" si="116"/>
        <v>1.9610480845304812E-2</v>
      </c>
      <c r="AP61" s="11">
        <f t="shared" si="117"/>
        <v>2.4704033668747159E-2</v>
      </c>
      <c r="AQ61" s="11">
        <f t="shared" si="118"/>
        <v>2.2409675551362248E-2</v>
      </c>
      <c r="AR61" s="1">
        <f>MAX(0.3*B61,AL61*AI61^$AR$5*B61^(1-$AR$5)*(1-BI60+BU60/100))</f>
        <v>42418.306562412727</v>
      </c>
      <c r="AS61" s="1">
        <f t="shared" ref="AS61:AS124" si="122">MAX(0.3*C61,AM61*AJ61^$AR$5*C61^(1-$AR$5)*(1-BJ60+BV60/100))</f>
        <v>9878.1304293888079</v>
      </c>
      <c r="AT61" s="1">
        <f t="shared" ref="AT61:AT124" si="123">MAX(0.3*D61,AN61*AK61^$AR$5*D61^(1-$AR$5)*(1-BK60+BW60/100))</f>
        <v>3804.5506352019806</v>
      </c>
      <c r="AU61" s="1">
        <f t="shared" si="76"/>
        <v>8483.6613124825453</v>
      </c>
      <c r="AV61" s="1">
        <f t="shared" si="77"/>
        <v>1975.6260858777616</v>
      </c>
      <c r="AW61" s="1">
        <f t="shared" si="78"/>
        <v>760.91012704039622</v>
      </c>
      <c r="AX61" s="1">
        <f t="shared" si="24"/>
        <v>30929.648795502442</v>
      </c>
      <c r="AY61" s="1">
        <f t="shared" si="4"/>
        <v>3002.3138900247923</v>
      </c>
      <c r="AZ61" s="1">
        <f t="shared" si="5"/>
        <v>887.31591055918943</v>
      </c>
      <c r="BA61" s="1">
        <f t="shared" si="25"/>
        <v>11344.010602119881</v>
      </c>
      <c r="BB61" s="1">
        <f t="shared" si="26"/>
        <v>21075.893335229197</v>
      </c>
      <c r="BC61" s="1">
        <f t="shared" si="27"/>
        <v>23284.653778761294</v>
      </c>
      <c r="BD61" s="1">
        <f t="shared" si="28"/>
        <v>55704.557716110372</v>
      </c>
      <c r="BE61" s="2">
        <f>econmid!BF1</f>
        <v>9.9671749069630472E-2</v>
      </c>
      <c r="BF61" s="2">
        <f>econmid!BG1</f>
        <v>5.2278971741013133E-2</v>
      </c>
      <c r="BG61" s="2">
        <f>econmid!BH1</f>
        <v>1.4964571127597673E-2</v>
      </c>
      <c r="BH61" s="2">
        <f t="shared" si="6"/>
        <v>6.3497316390337288E-2</v>
      </c>
      <c r="BI61" s="2">
        <f t="shared" si="29"/>
        <v>9.9344575625993827E-4</v>
      </c>
      <c r="BJ61" s="2">
        <f t="shared" si="7"/>
        <v>2.7330908862976499E-4</v>
      </c>
      <c r="BK61" s="2">
        <f t="shared" si="8"/>
        <v>2.239383890329299E-5</v>
      </c>
      <c r="BL61" s="2">
        <f t="shared" si="9"/>
        <v>42.14028664216201</v>
      </c>
      <c r="BM61" s="2">
        <f t="shared" si="10"/>
        <v>2.6997828250222042</v>
      </c>
      <c r="BN61" s="2">
        <f t="shared" si="11"/>
        <v>8.5198494024134167E-2</v>
      </c>
      <c r="BO61" s="2">
        <f t="shared" si="30"/>
        <v>68.255368667562905</v>
      </c>
      <c r="BP61" s="2">
        <f t="shared" si="31"/>
        <v>6.6729351075055421</v>
      </c>
      <c r="BQ61" s="2">
        <f t="shared" si="32"/>
        <v>2.0131470600566952</v>
      </c>
      <c r="BR61" s="11">
        <f t="shared" si="33"/>
        <v>6.7658176292790556E-2</v>
      </c>
      <c r="BS61" s="17">
        <v>1</v>
      </c>
      <c r="BT61" s="17">
        <v>1</v>
      </c>
      <c r="BU61" s="12">
        <f>(BU$3*templow!$I171+BU$4*templow!$I171^2+BU$5*templow!$I171^6)*(K61/K$56)^$BW$1</f>
        <v>1.7669820039110424</v>
      </c>
      <c r="BV61" s="12">
        <f>(BV$3*templow!$I171+BV$4*templow!$I171^2+BV$5*templow!$I171^6)*(L61/L$56)^$BW$1</f>
        <v>1.0296202598210644</v>
      </c>
      <c r="BW61" s="12">
        <f>(BW$3*templow!$I171+BW$4*templow!$I171^2+BW$5*templow!$I171^6)*(M61/M$56)^$BW$1</f>
        <v>0.52621919135629835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 x14ac:dyDescent="0.3">
      <c r="A62" s="2">
        <f t="shared" si="79"/>
        <v>2016</v>
      </c>
      <c r="B62" s="5">
        <f t="shared" si="80"/>
        <v>1100.4689801976904</v>
      </c>
      <c r="C62" s="5">
        <f t="shared" si="81"/>
        <v>2647.7967834794722</v>
      </c>
      <c r="D62" s="5">
        <f t="shared" si="82"/>
        <v>3471.8244677514986</v>
      </c>
      <c r="E62" s="15">
        <f t="shared" si="83"/>
        <v>3.019740361933592E-3</v>
      </c>
      <c r="F62" s="15">
        <f t="shared" si="84"/>
        <v>5.9490910031506014E-3</v>
      </c>
      <c r="G62" s="15">
        <f t="shared" si="85"/>
        <v>1.2144857661043923E-2</v>
      </c>
      <c r="H62" s="5">
        <f t="shared" si="86"/>
        <v>43587.987378560851</v>
      </c>
      <c r="I62" s="5">
        <f t="shared" si="87"/>
        <v>10250.2771002396</v>
      </c>
      <c r="J62" s="5">
        <f t="shared" si="88"/>
        <v>3962.7145999555464</v>
      </c>
      <c r="K62" s="5">
        <f t="shared" si="89"/>
        <v>39608.556136430685</v>
      </c>
      <c r="L62" s="5">
        <f t="shared" si="90"/>
        <v>3871.2476592594476</v>
      </c>
      <c r="M62" s="5">
        <f t="shared" si="91"/>
        <v>1141.3925550567851</v>
      </c>
      <c r="N62" s="15">
        <f t="shared" si="92"/>
        <v>2.4481238653838666E-2</v>
      </c>
      <c r="O62" s="15">
        <f t="shared" si="93"/>
        <v>3.1537088009803149E-2</v>
      </c>
      <c r="P62" s="15">
        <f t="shared" si="94"/>
        <v>2.9074350160114504E-2</v>
      </c>
      <c r="Q62" s="5">
        <f t="shared" si="95"/>
        <v>5746.9393424376121</v>
      </c>
      <c r="R62" s="5">
        <f t="shared" si="96"/>
        <v>5707.8161234995696</v>
      </c>
      <c r="S62" s="5">
        <f t="shared" si="97"/>
        <v>2455.6426721421089</v>
      </c>
      <c r="T62" s="5">
        <f t="shared" si="98"/>
        <v>131.84686167144062</v>
      </c>
      <c r="U62" s="5">
        <f t="shared" si="99"/>
        <v>556.84505576597041</v>
      </c>
      <c r="V62" s="5">
        <f t="shared" si="100"/>
        <v>619.68698734187319</v>
      </c>
      <c r="W62" s="15">
        <f t="shared" si="101"/>
        <v>-1.0734613539272964E-2</v>
      </c>
      <c r="X62" s="15">
        <f t="shared" si="102"/>
        <v>-1.217998157191269E-2</v>
      </c>
      <c r="Y62" s="15">
        <f t="shared" si="103"/>
        <v>-9.7425357312937999E-3</v>
      </c>
      <c r="Z62" s="5">
        <f t="shared" ref="Z62:Z125" si="124">Q61*AC62*(1-BE61)</f>
        <v>11498.960050508418</v>
      </c>
      <c r="AA62" s="5">
        <f t="shared" ref="AA62:AA125" si="125">R61*AD62*(1-BF61)</f>
        <v>15201.606416850356</v>
      </c>
      <c r="AB62" s="5">
        <f t="shared" ref="AB62:AB125" si="126">S61*AE62*(1-BG61)</f>
        <v>5837.1390347364186</v>
      </c>
      <c r="AC62" s="16">
        <f t="shared" si="107"/>
        <v>2.259162017340945</v>
      </c>
      <c r="AD62" s="16">
        <f t="shared" si="108"/>
        <v>2.8805649101030948</v>
      </c>
      <c r="AE62" s="16">
        <f t="shared" si="109"/>
        <v>2.4889751826373052</v>
      </c>
      <c r="AF62" s="15">
        <f t="shared" si="110"/>
        <v>-4.0504037456468023E-3</v>
      </c>
      <c r="AG62" s="15">
        <f t="shared" si="111"/>
        <v>2.9673830763510267E-4</v>
      </c>
      <c r="AH62" s="15">
        <f t="shared" si="112"/>
        <v>9.7937136394747881E-3</v>
      </c>
      <c r="AI62" s="1">
        <f t="shared" si="70"/>
        <v>66113.76139119477</v>
      </c>
      <c r="AJ62" s="1">
        <f t="shared" si="71"/>
        <v>14479.168785110307</v>
      </c>
      <c r="AK62" s="1">
        <f t="shared" si="72"/>
        <v>5431.2742388946981</v>
      </c>
      <c r="AL62" s="14">
        <f t="shared" si="113"/>
        <v>17.173684003419485</v>
      </c>
      <c r="AM62" s="14">
        <f t="shared" si="114"/>
        <v>2.7286506848341023</v>
      </c>
      <c r="AN62" s="14">
        <f t="shared" si="115"/>
        <v>1.0382371549060661</v>
      </c>
      <c r="AO62" s="11">
        <f t="shared" si="116"/>
        <v>1.9414376036851765E-2</v>
      </c>
      <c r="AP62" s="11">
        <f t="shared" si="117"/>
        <v>2.4456993332059685E-2</v>
      </c>
      <c r="AQ62" s="11">
        <f t="shared" si="118"/>
        <v>2.2185578795848624E-2</v>
      </c>
      <c r="AR62" s="1">
        <f t="shared" ref="AR62:AR125" si="127">MAX(0.3*B62,AL62*AI62^$AR$5*B62^(1-$AR$5)*(1-BI61+BU61/100))</f>
        <v>43587.987378560851</v>
      </c>
      <c r="AS62" s="1">
        <f t="shared" si="122"/>
        <v>10250.2771002396</v>
      </c>
      <c r="AT62" s="1">
        <f t="shared" si="123"/>
        <v>3962.7145999555464</v>
      </c>
      <c r="AU62" s="1">
        <f t="shared" si="76"/>
        <v>8717.5974757121712</v>
      </c>
      <c r="AV62" s="1">
        <f t="shared" si="77"/>
        <v>2050.0554200479201</v>
      </c>
      <c r="AW62" s="1">
        <f t="shared" si="78"/>
        <v>792.54291999110933</v>
      </c>
      <c r="AX62" s="1">
        <f t="shared" si="24"/>
        <v>31686.844909144547</v>
      </c>
      <c r="AY62" s="1">
        <f t="shared" si="4"/>
        <v>3096.9981274075581</v>
      </c>
      <c r="AZ62" s="1">
        <f t="shared" si="5"/>
        <v>913.11404404542827</v>
      </c>
      <c r="BA62" s="1">
        <f t="shared" si="25"/>
        <v>11404.882925160775</v>
      </c>
      <c r="BB62" s="1">
        <f t="shared" si="26"/>
        <v>21283.489854749092</v>
      </c>
      <c r="BC62" s="1">
        <f t="shared" si="27"/>
        <v>23666.944063582385</v>
      </c>
      <c r="BD62" s="1">
        <f t="shared" si="28"/>
        <v>54713.899848050736</v>
      </c>
      <c r="BE62" s="2">
        <f t="shared" ref="BE62:BG65" si="128">BE61</f>
        <v>9.9671749069630472E-2</v>
      </c>
      <c r="BF62" s="2">
        <f t="shared" si="128"/>
        <v>5.2278971741013133E-2</v>
      </c>
      <c r="BG62" s="2">
        <f t="shared" si="128"/>
        <v>1.4964571127597673E-2</v>
      </c>
      <c r="BH62" s="2">
        <f t="shared" si="6"/>
        <v>6.2333716037134002E-2</v>
      </c>
      <c r="BI62" s="2">
        <f t="shared" si="29"/>
        <v>9.9344575625993827E-4</v>
      </c>
      <c r="BJ62" s="2">
        <f t="shared" si="7"/>
        <v>2.7330908862976499E-4</v>
      </c>
      <c r="BK62" s="2">
        <f t="shared" si="8"/>
        <v>2.239383890329299E-5</v>
      </c>
      <c r="BL62" s="2">
        <f t="shared" si="9"/>
        <v>43.302301085143029</v>
      </c>
      <c r="BM62" s="2">
        <f t="shared" si="10"/>
        <v>2.8014938924690354</v>
      </c>
      <c r="BN62" s="2">
        <f t="shared" si="11"/>
        <v>8.8740392371131641E-2</v>
      </c>
      <c r="BO62" s="2">
        <f t="shared" si="30"/>
        <v>75.56319739112493</v>
      </c>
      <c r="BP62" s="2">
        <f t="shared" si="31"/>
        <v>7.0502278794297153</v>
      </c>
      <c r="BQ62" s="2">
        <f t="shared" si="32"/>
        <v>2.0318284055429321</v>
      </c>
      <c r="BR62" s="11">
        <f t="shared" si="33"/>
        <v>5.1650363510661518E-2</v>
      </c>
      <c r="BS62" s="17">
        <f>BS61/(1+BR61)</f>
        <v>0.93662936528269858</v>
      </c>
      <c r="BT62" s="17">
        <f>BT61/(1+BR$5)</f>
        <v>0.970873786407767</v>
      </c>
      <c r="BU62" s="12">
        <f>(BU$3*templow!$I172+BU$4*templow!$I172^2+BU$5*templow!$I172^6)*(K62/K$56)^$BW$1</f>
        <v>1.7893247330985891</v>
      </c>
      <c r="BV62" s="12">
        <f>(BV$3*templow!$I172+BV$4*templow!$I172^2+BV$5*templow!$I172^6)*(L62/L$56)^$BW$1</f>
        <v>1.0398294770045693</v>
      </c>
      <c r="BW62" s="12">
        <f>(BW$3*templow!$I172+BW$4*templow!$I172^2+BW$5*templow!$I172^6)*(M62/M$56)^$BW$1</f>
        <v>0.53060273897459154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 x14ac:dyDescent="0.3">
      <c r="A63" s="2">
        <f t="shared" si="79"/>
        <v>2017</v>
      </c>
      <c r="B63" s="5">
        <f t="shared" si="80"/>
        <v>1103.6259542644214</v>
      </c>
      <c r="C63" s="5">
        <f t="shared" si="81"/>
        <v>2662.7611683011023</v>
      </c>
      <c r="D63" s="5">
        <f t="shared" si="82"/>
        <v>3511.8810410372216</v>
      </c>
      <c r="E63" s="15">
        <f t="shared" si="83"/>
        <v>2.8687533438369124E-3</v>
      </c>
      <c r="F63" s="15">
        <f t="shared" si="84"/>
        <v>5.6516364529930708E-3</v>
      </c>
      <c r="G63" s="15">
        <f t="shared" si="85"/>
        <v>1.1537614777991726E-2</v>
      </c>
      <c r="H63" s="5">
        <f t="shared" si="86"/>
        <v>44817.694471208422</v>
      </c>
      <c r="I63" s="5">
        <f t="shared" si="87"/>
        <v>10633.265672314796</v>
      </c>
      <c r="J63" s="5">
        <f t="shared" si="88"/>
        <v>4124.1334490030258</v>
      </c>
      <c r="K63" s="5">
        <f t="shared" si="89"/>
        <v>40609.496630658621</v>
      </c>
      <c r="L63" s="5">
        <f t="shared" si="90"/>
        <v>3993.3230959271659</v>
      </c>
      <c r="M63" s="5">
        <f t="shared" si="91"/>
        <v>1174.3374564261942</v>
      </c>
      <c r="N63" s="15">
        <f t="shared" si="92"/>
        <v>2.527081499209971E-2</v>
      </c>
      <c r="O63" s="15">
        <f t="shared" si="93"/>
        <v>3.1533874195760037E-2</v>
      </c>
      <c r="P63" s="15">
        <f t="shared" si="94"/>
        <v>2.886377804327811E-2</v>
      </c>
      <c r="Q63" s="5">
        <f t="shared" si="95"/>
        <v>5845.640755181842</v>
      </c>
      <c r="R63" s="5">
        <f t="shared" si="96"/>
        <v>5848.962753738494</v>
      </c>
      <c r="S63" s="5">
        <f t="shared" si="97"/>
        <v>2530.7731082638329</v>
      </c>
      <c r="T63" s="5">
        <f t="shared" si="98"/>
        <v>130.43153656503173</v>
      </c>
      <c r="U63" s="5">
        <f t="shared" si="99"/>
        <v>550.06269324833022</v>
      </c>
      <c r="V63" s="5">
        <f t="shared" si="100"/>
        <v>613.64966472547724</v>
      </c>
      <c r="W63" s="15">
        <f t="shared" si="101"/>
        <v>-1.0734613539272964E-2</v>
      </c>
      <c r="X63" s="15">
        <f t="shared" si="102"/>
        <v>-1.217998157191269E-2</v>
      </c>
      <c r="Y63" s="15">
        <f t="shared" si="103"/>
        <v>-9.7425357312937999E-3</v>
      </c>
      <c r="Z63" s="5">
        <f t="shared" si="124"/>
        <v>11641.856151923675</v>
      </c>
      <c r="AA63" s="5">
        <f t="shared" si="125"/>
        <v>15586.801676753075</v>
      </c>
      <c r="AB63" s="5">
        <f t="shared" si="126"/>
        <v>6079.533441467338</v>
      </c>
      <c r="AC63" s="16">
        <f t="shared" si="107"/>
        <v>2.2500114990438842</v>
      </c>
      <c r="AD63" s="16">
        <f t="shared" si="108"/>
        <v>2.8814196840595518</v>
      </c>
      <c r="AE63" s="16">
        <f t="shared" si="109"/>
        <v>2.5133514928318146</v>
      </c>
      <c r="AF63" s="15">
        <f t="shared" si="110"/>
        <v>-4.0504037456468023E-3</v>
      </c>
      <c r="AG63" s="15">
        <f t="shared" si="111"/>
        <v>2.9673830763510267E-4</v>
      </c>
      <c r="AH63" s="15">
        <f t="shared" si="112"/>
        <v>9.7937136394747881E-3</v>
      </c>
      <c r="AI63" s="1">
        <f t="shared" si="70"/>
        <v>68219.982727787457</v>
      </c>
      <c r="AJ63" s="1">
        <f t="shared" si="71"/>
        <v>15081.307326647197</v>
      </c>
      <c r="AK63" s="1">
        <f t="shared" si="72"/>
        <v>5680.6897349963383</v>
      </c>
      <c r="AL63" s="14">
        <f t="shared" si="113"/>
        <v>17.50376619900813</v>
      </c>
      <c r="AM63" s="14">
        <f t="shared" si="114"/>
        <v>2.7947179305225651</v>
      </c>
      <c r="AN63" s="14">
        <f t="shared" si="115"/>
        <v>1.061040708192923</v>
      </c>
      <c r="AO63" s="11">
        <f t="shared" si="116"/>
        <v>1.9220232276483246E-2</v>
      </c>
      <c r="AP63" s="11">
        <f t="shared" si="117"/>
        <v>2.4212423398739087E-2</v>
      </c>
      <c r="AQ63" s="11">
        <f t="shared" si="118"/>
        <v>2.1963723007890137E-2</v>
      </c>
      <c r="AR63" s="1">
        <f t="shared" si="127"/>
        <v>44817.694471208422</v>
      </c>
      <c r="AS63" s="1">
        <f t="shared" si="122"/>
        <v>10633.265672314796</v>
      </c>
      <c r="AT63" s="1">
        <f t="shared" si="123"/>
        <v>4124.1334490030258</v>
      </c>
      <c r="AU63" s="1">
        <f t="shared" si="76"/>
        <v>8963.5388942416848</v>
      </c>
      <c r="AV63" s="1">
        <f t="shared" si="77"/>
        <v>2126.6531344629593</v>
      </c>
      <c r="AW63" s="1">
        <f t="shared" si="78"/>
        <v>824.82668980060521</v>
      </c>
      <c r="AX63" s="1">
        <f t="shared" si="24"/>
        <v>32487.597304526895</v>
      </c>
      <c r="AY63" s="1">
        <f t="shared" si="4"/>
        <v>3194.658476741733</v>
      </c>
      <c r="AZ63" s="1">
        <f t="shared" si="5"/>
        <v>939.46996514095542</v>
      </c>
      <c r="BA63" s="1">
        <f t="shared" si="25"/>
        <v>11465.143679543913</v>
      </c>
      <c r="BB63" s="1">
        <f t="shared" si="26"/>
        <v>21486.446862227036</v>
      </c>
      <c r="BC63" s="1">
        <f t="shared" si="27"/>
        <v>24039.934951279047</v>
      </c>
      <c r="BD63" s="1">
        <f t="shared" si="28"/>
        <v>53719.978785040999</v>
      </c>
      <c r="BE63" s="2">
        <f t="shared" si="128"/>
        <v>9.9671749069630472E-2</v>
      </c>
      <c r="BF63" s="2">
        <f t="shared" si="128"/>
        <v>5.2278971741013133E-2</v>
      </c>
      <c r="BG63" s="2">
        <f t="shared" si="128"/>
        <v>1.4964571127597673E-2</v>
      </c>
      <c r="BH63" s="2">
        <f t="shared" si="6"/>
        <v>6.203290125604978E-2</v>
      </c>
      <c r="BI63" s="2">
        <f t="shared" si="29"/>
        <v>9.9344575625993827E-4</v>
      </c>
      <c r="BJ63" s="2">
        <f t="shared" si="7"/>
        <v>2.7330908862976499E-4</v>
      </c>
      <c r="BK63" s="2">
        <f t="shared" si="8"/>
        <v>2.239383890329299E-5</v>
      </c>
      <c r="BL63" s="2">
        <f t="shared" si="9"/>
        <v>44.523948377776506</v>
      </c>
      <c r="BM63" s="2">
        <f t="shared" si="10"/>
        <v>2.9061681500585221</v>
      </c>
      <c r="BN63" s="2">
        <f t="shared" si="11"/>
        <v>9.2355180072655862E-2</v>
      </c>
      <c r="BO63" s="2">
        <f t="shared" si="30"/>
        <v>76.741336414391697</v>
      </c>
      <c r="BP63" s="2">
        <f t="shared" si="31"/>
        <v>7.1329090743063892</v>
      </c>
      <c r="BQ63" s="2">
        <f t="shared" si="32"/>
        <v>2.0302837029025351</v>
      </c>
      <c r="BR63" s="11">
        <f t="shared" si="33"/>
        <v>5.2454782368349634E-2</v>
      </c>
      <c r="BS63" s="17">
        <f t="shared" ref="BS63:BS126" si="129">BS62/(1+BR62)</f>
        <v>0.8906281001567905</v>
      </c>
      <c r="BT63" s="17">
        <f t="shared" ref="BT63:BT126" si="130">BT62/(1+BR$5)</f>
        <v>0.94259590913375435</v>
      </c>
      <c r="BU63" s="12">
        <f>(BU$3*templow!$I173+BU$4*templow!$I173^2+BU$5*templow!$I173^6)*(K63/K$56)^$BW$1</f>
        <v>1.8110642660596825</v>
      </c>
      <c r="BV63" s="12">
        <f>(BV$3*templow!$I173+BV$4*templow!$I173^2+BV$5*templow!$I173^6)*(L63/L$56)^$BW$1</f>
        <v>1.0498085587751926</v>
      </c>
      <c r="BW63" s="12">
        <f>(BW$3*templow!$I173+BW$4*templow!$I173^2+BW$5*templow!$I173^6)*(M63/M$56)^$BW$1</f>
        <v>0.53485349757279188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 x14ac:dyDescent="0.3">
      <c r="A64" s="2">
        <f t="shared" si="79"/>
        <v>2018</v>
      </c>
      <c r="B64" s="5">
        <f t="shared" si="80"/>
        <v>1106.6336833787307</v>
      </c>
      <c r="C64" s="5">
        <f t="shared" si="81"/>
        <v>2677.0576784812679</v>
      </c>
      <c r="D64" s="5">
        <f t="shared" si="82"/>
        <v>3550.3738351049601</v>
      </c>
      <c r="E64" s="15">
        <f t="shared" si="83"/>
        <v>2.7253156766450667E-3</v>
      </c>
      <c r="F64" s="15">
        <f t="shared" si="84"/>
        <v>5.3690546303434171E-3</v>
      </c>
      <c r="G64" s="15">
        <f t="shared" si="85"/>
        <v>1.0960734039092139E-2</v>
      </c>
      <c r="H64" s="5">
        <f t="shared" si="86"/>
        <v>46063.696464019595</v>
      </c>
      <c r="I64" s="5">
        <f t="shared" si="87"/>
        <v>11024.236666641322</v>
      </c>
      <c r="J64" s="5">
        <f t="shared" si="88"/>
        <v>4288.647760346108</v>
      </c>
      <c r="K64" s="5">
        <f t="shared" si="89"/>
        <v>41625.062706730307</v>
      </c>
      <c r="L64" s="5">
        <f t="shared" si="90"/>
        <v>4118.0422653035721</v>
      </c>
      <c r="M64" s="5">
        <f t="shared" si="91"/>
        <v>1207.9425884512025</v>
      </c>
      <c r="N64" s="15">
        <f t="shared" si="92"/>
        <v>2.500809318835473E-2</v>
      </c>
      <c r="O64" s="15">
        <f t="shared" si="93"/>
        <v>3.1231925486722822E-2</v>
      </c>
      <c r="P64" s="15">
        <f t="shared" si="94"/>
        <v>2.8616248116003495E-2</v>
      </c>
      <c r="Q64" s="5">
        <f t="shared" si="95"/>
        <v>5943.6634478363994</v>
      </c>
      <c r="R64" s="5">
        <f t="shared" si="96"/>
        <v>5990.161644029582</v>
      </c>
      <c r="S64" s="5">
        <f t="shared" si="97"/>
        <v>2606.0875633939349</v>
      </c>
      <c r="T64" s="5">
        <f t="shared" si="98"/>
        <v>129.03140442667257</v>
      </c>
      <c r="U64" s="5">
        <f t="shared" si="99"/>
        <v>543.36293978116885</v>
      </c>
      <c r="V64" s="5">
        <f t="shared" si="100"/>
        <v>607.67116094039284</v>
      </c>
      <c r="W64" s="15">
        <f t="shared" si="101"/>
        <v>-1.0734613539272964E-2</v>
      </c>
      <c r="X64" s="15">
        <f t="shared" si="102"/>
        <v>-1.217998157191269E-2</v>
      </c>
      <c r="Y64" s="15">
        <f t="shared" si="103"/>
        <v>-9.7425357312937999E-3</v>
      </c>
      <c r="Z64" s="5">
        <f t="shared" si="124"/>
        <v>11793.836359121991</v>
      </c>
      <c r="AA64" s="5">
        <f t="shared" si="125"/>
        <v>15976.981933781295</v>
      </c>
      <c r="AB64" s="5">
        <f t="shared" si="126"/>
        <v>6326.8997614219043</v>
      </c>
      <c r="AC64" s="16">
        <f t="shared" si="107"/>
        <v>2.2408980440404083</v>
      </c>
      <c r="AD64" s="16">
        <f t="shared" si="108"/>
        <v>2.8822747116601861</v>
      </c>
      <c r="AE64" s="16">
        <f t="shared" si="109"/>
        <v>2.5379665376279559</v>
      </c>
      <c r="AF64" s="15">
        <f t="shared" si="110"/>
        <v>-4.0504037456468023E-3</v>
      </c>
      <c r="AG64" s="15">
        <f t="shared" si="111"/>
        <v>2.9673830763510267E-4</v>
      </c>
      <c r="AH64" s="15">
        <f t="shared" si="112"/>
        <v>9.7937136394747881E-3</v>
      </c>
      <c r="AI64" s="1">
        <f t="shared" si="70"/>
        <v>70361.523349250405</v>
      </c>
      <c r="AJ64" s="1">
        <f t="shared" si="71"/>
        <v>15699.829728445435</v>
      </c>
      <c r="AK64" s="1">
        <f t="shared" si="72"/>
        <v>5937.4474512973093</v>
      </c>
      <c r="AL64" s="14">
        <f t="shared" si="113"/>
        <v>17.83682838654574</v>
      </c>
      <c r="AM64" s="14">
        <f t="shared" si="114"/>
        <v>2.8617081553982868</v>
      </c>
      <c r="AN64" s="14">
        <f t="shared" si="115"/>
        <v>1.0841120683656196</v>
      </c>
      <c r="AO64" s="11">
        <f t="shared" si="116"/>
        <v>1.9028029953718415E-2</v>
      </c>
      <c r="AP64" s="11">
        <f t="shared" si="117"/>
        <v>2.3970299164751695E-2</v>
      </c>
      <c r="AQ64" s="11">
        <f t="shared" si="118"/>
        <v>2.1744085777811235E-2</v>
      </c>
      <c r="AR64" s="1">
        <f t="shared" si="127"/>
        <v>46063.696464019595</v>
      </c>
      <c r="AS64" s="1">
        <f t="shared" si="122"/>
        <v>11024.236666641322</v>
      </c>
      <c r="AT64" s="1">
        <f t="shared" si="123"/>
        <v>4288.647760346108</v>
      </c>
      <c r="AU64" s="1">
        <f t="shared" si="76"/>
        <v>9212.7392928039189</v>
      </c>
      <c r="AV64" s="1">
        <f t="shared" si="77"/>
        <v>2204.8473333282645</v>
      </c>
      <c r="AW64" s="1">
        <f t="shared" si="78"/>
        <v>857.72955206922165</v>
      </c>
      <c r="AX64" s="1">
        <f t="shared" si="24"/>
        <v>33300.050165384244</v>
      </c>
      <c r="AY64" s="1">
        <f t="shared" si="4"/>
        <v>3294.433812242858</v>
      </c>
      <c r="AZ64" s="1">
        <f t="shared" si="5"/>
        <v>966.35407076096203</v>
      </c>
      <c r="BA64" s="1">
        <f t="shared" si="25"/>
        <v>11523.724229888458</v>
      </c>
      <c r="BB64" s="1">
        <f t="shared" si="26"/>
        <v>21684.139353688017</v>
      </c>
      <c r="BC64" s="1">
        <f t="shared" si="27"/>
        <v>24403.602131688935</v>
      </c>
      <c r="BD64" s="1">
        <f t="shared" si="28"/>
        <v>52722.652332435646</v>
      </c>
      <c r="BE64" s="2">
        <f t="shared" si="128"/>
        <v>9.9671749069630472E-2</v>
      </c>
      <c r="BF64" s="2">
        <f t="shared" si="128"/>
        <v>5.2278971741013133E-2</v>
      </c>
      <c r="BG64" s="2">
        <f t="shared" si="128"/>
        <v>1.4964571127597673E-2</v>
      </c>
      <c r="BH64" s="2">
        <f t="shared" si="6"/>
        <v>6.1747587428579546E-2</v>
      </c>
      <c r="BI64" s="2">
        <f t="shared" si="29"/>
        <v>9.9344575625993827E-4</v>
      </c>
      <c r="BJ64" s="2">
        <f t="shared" si="7"/>
        <v>2.7330908862976499E-4</v>
      </c>
      <c r="BK64" s="2">
        <f t="shared" si="8"/>
        <v>2.239383890329299E-5</v>
      </c>
      <c r="BL64" s="2">
        <f t="shared" si="9"/>
        <v>45.761783769826188</v>
      </c>
      <c r="BM64" s="2">
        <f t="shared" si="10"/>
        <v>3.0130240761985778</v>
      </c>
      <c r="BN64" s="2">
        <f t="shared" si="11"/>
        <v>9.6039287058159034E-2</v>
      </c>
      <c r="BO64" s="2">
        <f t="shared" si="30"/>
        <v>77.858451743401801</v>
      </c>
      <c r="BP64" s="2">
        <f t="shared" si="31"/>
        <v>7.2145760638684076</v>
      </c>
      <c r="BQ64" s="2">
        <f t="shared" si="32"/>
        <v>2.0287273979661884</v>
      </c>
      <c r="BR64" s="11">
        <f t="shared" si="33"/>
        <v>5.2400950883387337E-2</v>
      </c>
      <c r="BS64" s="17">
        <f t="shared" si="129"/>
        <v>0.84623882667206007</v>
      </c>
      <c r="BT64" s="17">
        <f t="shared" si="130"/>
        <v>0.9151416593531595</v>
      </c>
      <c r="BU64" s="12">
        <f>(BU$3*templow!$I174+BU$4*templow!$I174^2+BU$5*templow!$I174^6)*(K64/K$56)^$BW$1</f>
        <v>1.8326709738670086</v>
      </c>
      <c r="BV64" s="12">
        <f>(BV$3*templow!$I174+BV$4*templow!$I174^2+BV$5*templow!$I174^6)*(L64/L$56)^$BW$1</f>
        <v>1.0596411745781624</v>
      </c>
      <c r="BW64" s="12">
        <f>(BW$3*templow!$I174+BW$4*templow!$I174^2+BW$5*templow!$I174^6)*(M64/M$56)^$BW$1</f>
        <v>0.5389788747991765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 x14ac:dyDescent="0.3">
      <c r="A65" s="2">
        <f t="shared" si="79"/>
        <v>2019</v>
      </c>
      <c r="B65" s="5">
        <f t="shared" si="80"/>
        <v>1109.4988131980654</v>
      </c>
      <c r="C65" s="5">
        <f t="shared" si="81"/>
        <v>2690.7122839593967</v>
      </c>
      <c r="D65" s="5">
        <f t="shared" si="82"/>
        <v>3587.3428032836</v>
      </c>
      <c r="E65" s="15">
        <f t="shared" si="83"/>
        <v>2.5890498928128132E-3</v>
      </c>
      <c r="F65" s="15">
        <f t="shared" si="84"/>
        <v>5.1006018988262458E-3</v>
      </c>
      <c r="G65" s="15">
        <f t="shared" si="85"/>
        <v>1.0412697337137532E-2</v>
      </c>
      <c r="H65" s="5">
        <f t="shared" si="86"/>
        <v>47326.090281746387</v>
      </c>
      <c r="I65" s="5">
        <f t="shared" si="87"/>
        <v>11423.187848081036</v>
      </c>
      <c r="J65" s="5">
        <f t="shared" si="88"/>
        <v>4456.2072298145476</v>
      </c>
      <c r="K65" s="5">
        <f t="shared" si="89"/>
        <v>42655.377111519119</v>
      </c>
      <c r="L65" s="5">
        <f t="shared" si="90"/>
        <v>4245.4140920900536</v>
      </c>
      <c r="M65" s="5">
        <f t="shared" si="91"/>
        <v>1242.2027874603036</v>
      </c>
      <c r="N65" s="15">
        <f t="shared" si="92"/>
        <v>2.475226072445591E-2</v>
      </c>
      <c r="O65" s="15">
        <f t="shared" si="93"/>
        <v>3.093018929398772E-2</v>
      </c>
      <c r="P65" s="15">
        <f t="shared" si="94"/>
        <v>2.8362439851573384E-2</v>
      </c>
      <c r="Q65" s="5">
        <f t="shared" si="95"/>
        <v>6041.0004204260667</v>
      </c>
      <c r="R65" s="5">
        <f t="shared" si="96"/>
        <v>6131.3365533705955</v>
      </c>
      <c r="S65" s="5">
        <f t="shared" si="97"/>
        <v>2681.5267242378145</v>
      </c>
      <c r="T65" s="5">
        <f t="shared" si="98"/>
        <v>127.6463021657226</v>
      </c>
      <c r="U65" s="5">
        <f t="shared" si="99"/>
        <v>536.7447891877739</v>
      </c>
      <c r="V65" s="5">
        <f t="shared" si="100"/>
        <v>601.75090294205427</v>
      </c>
      <c r="W65" s="15">
        <f t="shared" si="101"/>
        <v>-1.0734613539272964E-2</v>
      </c>
      <c r="X65" s="15">
        <f t="shared" si="102"/>
        <v>-1.217998157191269E-2</v>
      </c>
      <c r="Y65" s="15">
        <f t="shared" si="103"/>
        <v>-9.7425357312937999E-3</v>
      </c>
      <c r="Z65" s="5">
        <f t="shared" si="124"/>
        <v>11943.03060918932</v>
      </c>
      <c r="AA65" s="5">
        <f t="shared" si="125"/>
        <v>16367.535176712652</v>
      </c>
      <c r="AB65" s="5">
        <f t="shared" si="126"/>
        <v>6578.9927722943285</v>
      </c>
      <c r="AC65" s="16">
        <f t="shared" si="107"/>
        <v>2.2318215022092143</v>
      </c>
      <c r="AD65" s="16">
        <f t="shared" si="108"/>
        <v>2.8831299929802636</v>
      </c>
      <c r="AE65" s="16">
        <f t="shared" si="109"/>
        <v>2.5628226551240534</v>
      </c>
      <c r="AF65" s="15">
        <f t="shared" si="110"/>
        <v>-4.0504037456468023E-3</v>
      </c>
      <c r="AG65" s="15">
        <f t="shared" si="111"/>
        <v>2.9673830763510267E-4</v>
      </c>
      <c r="AH65" s="15">
        <f t="shared" si="112"/>
        <v>9.7937136394747881E-3</v>
      </c>
      <c r="AI65" s="1">
        <f t="shared" si="70"/>
        <v>72538.110307129275</v>
      </c>
      <c r="AJ65" s="1">
        <f t="shared" si="71"/>
        <v>16334.694088929155</v>
      </c>
      <c r="AK65" s="1">
        <f t="shared" si="72"/>
        <v>6201.4322582367995</v>
      </c>
      <c r="AL65" s="14">
        <f t="shared" si="113"/>
        <v>18.17283409431608</v>
      </c>
      <c r="AM65" s="14">
        <f t="shared" si="114"/>
        <v>2.9296181959993226</v>
      </c>
      <c r="AN65" s="14">
        <f t="shared" si="115"/>
        <v>1.1074493639148488</v>
      </c>
      <c r="AO65" s="11">
        <f t="shared" si="116"/>
        <v>1.8837749654181231E-2</v>
      </c>
      <c r="AP65" s="11">
        <f t="shared" si="117"/>
        <v>2.373059617310418E-2</v>
      </c>
      <c r="AQ65" s="11">
        <f t="shared" si="118"/>
        <v>2.1526644920033124E-2</v>
      </c>
      <c r="AR65" s="1">
        <f t="shared" si="127"/>
        <v>47326.090281746387</v>
      </c>
      <c r="AS65" s="1">
        <f t="shared" si="122"/>
        <v>11423.187848081036</v>
      </c>
      <c r="AT65" s="1">
        <f t="shared" si="123"/>
        <v>4456.2072298145476</v>
      </c>
      <c r="AU65" s="1">
        <f t="shared" si="76"/>
        <v>9465.2180563492784</v>
      </c>
      <c r="AV65" s="1">
        <f t="shared" si="77"/>
        <v>2284.6375696162072</v>
      </c>
      <c r="AW65" s="1">
        <f t="shared" si="78"/>
        <v>891.24144596290955</v>
      </c>
      <c r="AX65" s="1">
        <f t="shared" si="24"/>
        <v>34124.301689215295</v>
      </c>
      <c r="AY65" s="1">
        <f t="shared" si="4"/>
        <v>3396.3312736720427</v>
      </c>
      <c r="AZ65" s="1">
        <f t="shared" si="5"/>
        <v>993.76222996824288</v>
      </c>
      <c r="BA65" s="1">
        <f t="shared" si="25"/>
        <v>11580.68795644933</v>
      </c>
      <c r="BB65" s="1">
        <f t="shared" si="26"/>
        <v>21876.704624332993</v>
      </c>
      <c r="BC65" s="1">
        <f t="shared" si="27"/>
        <v>24758.039084525441</v>
      </c>
      <c r="BD65" s="1">
        <f t="shared" si="28"/>
        <v>51723.657023446809</v>
      </c>
      <c r="BE65" s="2">
        <f t="shared" si="128"/>
        <v>9.9671749069630472E-2</v>
      </c>
      <c r="BF65" s="2">
        <f t="shared" si="128"/>
        <v>5.2278971741013133E-2</v>
      </c>
      <c r="BG65" s="2">
        <f t="shared" si="128"/>
        <v>1.4964571127597673E-2</v>
      </c>
      <c r="BH65" s="2">
        <f t="shared" si="6"/>
        <v>6.1465737971298888E-2</v>
      </c>
      <c r="BI65" s="2">
        <f t="shared" si="29"/>
        <v>9.9344575625993827E-4</v>
      </c>
      <c r="BJ65" s="2">
        <f t="shared" si="7"/>
        <v>2.7330908862976499E-4</v>
      </c>
      <c r="BK65" s="2">
        <f t="shared" si="8"/>
        <v>2.239383890329299E-5</v>
      </c>
      <c r="BL65" s="2">
        <f t="shared" si="9"/>
        <v>47.015903550775654</v>
      </c>
      <c r="BM65" s="2">
        <f t="shared" si="10"/>
        <v>3.1220610600056342</v>
      </c>
      <c r="BN65" s="2">
        <f t="shared" si="11"/>
        <v>9.9791586824156508E-2</v>
      </c>
      <c r="BO65" s="2">
        <f t="shared" si="30"/>
        <v>78.992918118780466</v>
      </c>
      <c r="BP65" s="2">
        <f t="shared" si="31"/>
        <v>7.2972809681421635</v>
      </c>
      <c r="BQ65" s="2">
        <f t="shared" si="32"/>
        <v>2.0272170029036007</v>
      </c>
      <c r="BR65" s="11">
        <f t="shared" si="33"/>
        <v>5.2341952998897295E-2</v>
      </c>
      <c r="BS65" s="17">
        <f t="shared" si="129"/>
        <v>0.80410306163418566</v>
      </c>
      <c r="BT65" s="17">
        <f t="shared" si="130"/>
        <v>0.88848704791568878</v>
      </c>
      <c r="BU65" s="12">
        <f>(BU$3*templow!$I175+BU$4*templow!$I175^2+BU$5*templow!$I175^6)*(K65/K$56)^$BW$1</f>
        <v>1.8541547474422395</v>
      </c>
      <c r="BV65" s="12">
        <f>(BV$3*templow!$I175+BV$4*templow!$I175^2+BV$5*templow!$I175^6)*(L65/L$56)^$BW$1</f>
        <v>1.0693341233381424</v>
      </c>
      <c r="BW65" s="12">
        <f>(BW$3*templow!$I175+BW$4*templow!$I175^2+BW$5*templow!$I175^6)*(M65/M$56)^$BW$1</f>
        <v>0.54298121774529529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 x14ac:dyDescent="0.3">
      <c r="A66" s="2">
        <f t="shared" si="79"/>
        <v>2020</v>
      </c>
      <c r="B66" s="5">
        <f t="shared" si="80"/>
        <v>1112.2277335922824</v>
      </c>
      <c r="C66" s="5">
        <f t="shared" si="81"/>
        <v>2703.7503235349172</v>
      </c>
      <c r="D66" s="5">
        <f t="shared" si="82"/>
        <v>3622.8290223959934</v>
      </c>
      <c r="E66" s="15">
        <f t="shared" si="83"/>
        <v>2.4595973981721723E-3</v>
      </c>
      <c r="F66" s="15">
        <f t="shared" si="84"/>
        <v>4.8455718038849334E-3</v>
      </c>
      <c r="G66" s="15">
        <f t="shared" si="85"/>
        <v>9.8920624702806548E-3</v>
      </c>
      <c r="H66" s="5">
        <f t="shared" si="86"/>
        <v>48604.780554417179</v>
      </c>
      <c r="I66" s="5">
        <f t="shared" si="87"/>
        <v>11830.109353365053</v>
      </c>
      <c r="J66" s="5">
        <f t="shared" si="88"/>
        <v>4626.7626940715199</v>
      </c>
      <c r="K66" s="5">
        <f t="shared" si="89"/>
        <v>43700.385349530035</v>
      </c>
      <c r="L66" s="5">
        <f t="shared" si="90"/>
        <v>4375.4444522444728</v>
      </c>
      <c r="M66" s="5">
        <f t="shared" si="91"/>
        <v>1277.1131801885492</v>
      </c>
      <c r="N66" s="15">
        <f t="shared" si="92"/>
        <v>2.4498862951763956E-2</v>
      </c>
      <c r="O66" s="15">
        <f t="shared" si="93"/>
        <v>3.0628428071760583E-2</v>
      </c>
      <c r="P66" s="15">
        <f t="shared" si="94"/>
        <v>2.8103618089297955E-2</v>
      </c>
      <c r="Q66" s="5">
        <f t="shared" si="95"/>
        <v>6137.6205959104318</v>
      </c>
      <c r="R66" s="5">
        <f t="shared" si="96"/>
        <v>6272.4097184235243</v>
      </c>
      <c r="S66" s="5">
        <f t="shared" si="97"/>
        <v>2757.0338639329275</v>
      </c>
      <c r="T66" s="5">
        <f t="shared" si="98"/>
        <v>126.2760684422563</v>
      </c>
      <c r="U66" s="5">
        <f t="shared" si="99"/>
        <v>530.20724754664661</v>
      </c>
      <c r="V66" s="5">
        <f t="shared" si="100"/>
        <v>595.88832326880299</v>
      </c>
      <c r="W66" s="15">
        <f t="shared" si="101"/>
        <v>-1.0734613539272964E-2</v>
      </c>
      <c r="X66" s="15">
        <f t="shared" si="102"/>
        <v>-1.217998157191269E-2</v>
      </c>
      <c r="Y66" s="15">
        <f t="shared" si="103"/>
        <v>-9.7425357312937999E-3</v>
      </c>
      <c r="Z66" s="5">
        <f t="shared" si="124"/>
        <v>12089.450492638105</v>
      </c>
      <c r="AA66" s="5">
        <f t="shared" si="125"/>
        <v>16758.253251967551</v>
      </c>
      <c r="AB66" s="5">
        <f t="shared" si="126"/>
        <v>6835.7346797253849</v>
      </c>
      <c r="AC66" s="16">
        <f t="shared" si="107"/>
        <v>2.2227817240370511</v>
      </c>
      <c r="AD66" s="16">
        <f t="shared" si="108"/>
        <v>2.8839855280950726</v>
      </c>
      <c r="AE66" s="16">
        <f t="shared" si="109"/>
        <v>2.587922206317097</v>
      </c>
      <c r="AF66" s="15">
        <f t="shared" si="110"/>
        <v>-4.0504037456468023E-3</v>
      </c>
      <c r="AG66" s="15">
        <f t="shared" si="111"/>
        <v>2.9673830763510267E-4</v>
      </c>
      <c r="AH66" s="15">
        <f t="shared" si="112"/>
        <v>9.7937136394747881E-3</v>
      </c>
      <c r="AI66" s="1">
        <f t="shared" si="70"/>
        <v>74749.517332765623</v>
      </c>
      <c r="AJ66" s="1">
        <f t="shared" si="71"/>
        <v>16985.862249652448</v>
      </c>
      <c r="AK66" s="1">
        <f t="shared" si="72"/>
        <v>6472.5304783760294</v>
      </c>
      <c r="AL66" s="14">
        <f t="shared" si="113"/>
        <v>18.511746040500022</v>
      </c>
      <c r="AM66" s="14">
        <f t="shared" si="114"/>
        <v>2.9984445664864543</v>
      </c>
      <c r="AN66" s="14">
        <f t="shared" si="115"/>
        <v>1.1310506364465212</v>
      </c>
      <c r="AO66" s="11">
        <f t="shared" si="116"/>
        <v>1.864937215763942E-2</v>
      </c>
      <c r="AP66" s="11">
        <f t="shared" si="117"/>
        <v>2.3493290211373138E-2</v>
      </c>
      <c r="AQ66" s="11">
        <f t="shared" si="118"/>
        <v>2.1311378470832792E-2</v>
      </c>
      <c r="AR66" s="1">
        <f t="shared" si="127"/>
        <v>48604.780554417179</v>
      </c>
      <c r="AS66" s="1">
        <f t="shared" si="122"/>
        <v>11830.109353365053</v>
      </c>
      <c r="AT66" s="1">
        <f t="shared" si="123"/>
        <v>4626.7626940715199</v>
      </c>
      <c r="AU66" s="1">
        <f t="shared" si="76"/>
        <v>9720.9561108834368</v>
      </c>
      <c r="AV66" s="1">
        <f t="shared" si="77"/>
        <v>2366.0218706730107</v>
      </c>
      <c r="AW66" s="1">
        <f t="shared" si="78"/>
        <v>925.35253881430401</v>
      </c>
      <c r="AX66" s="1">
        <f t="shared" si="24"/>
        <v>34960.308279624027</v>
      </c>
      <c r="AY66" s="1">
        <f t="shared" si="4"/>
        <v>3500.3555617955785</v>
      </c>
      <c r="AZ66" s="1">
        <f t="shared" si="5"/>
        <v>1021.6905441508395</v>
      </c>
      <c r="BA66" s="1">
        <f t="shared" si="25"/>
        <v>11636.091678053486</v>
      </c>
      <c r="BB66" s="1">
        <f t="shared" si="26"/>
        <v>22064.278509398984</v>
      </c>
      <c r="BC66" s="1">
        <f t="shared" si="27"/>
        <v>25103.35732994811</v>
      </c>
      <c r="BD66" s="1">
        <f t="shared" si="28"/>
        <v>50724.611911042521</v>
      </c>
      <c r="BE66" s="2">
        <f t="shared" ref="BE66:BE70" si="131">BE65</f>
        <v>9.9671749069630472E-2</v>
      </c>
      <c r="BF66" s="2">
        <f t="shared" ref="BF66:BF70" si="132">BF65</f>
        <v>5.2278971741013133E-2</v>
      </c>
      <c r="BG66" s="2">
        <f t="shared" ref="BG66:BG70" si="133">BG65</f>
        <v>1.4964571127597673E-2</v>
      </c>
      <c r="BH66" s="2">
        <f t="shared" si="6"/>
        <v>6.1187342316644112E-2</v>
      </c>
      <c r="BI66" s="2">
        <f t="shared" si="29"/>
        <v>9.9344575625993827E-4</v>
      </c>
      <c r="BJ66" s="2">
        <f t="shared" si="7"/>
        <v>2.7330908862976499E-4</v>
      </c>
      <c r="BK66" s="2">
        <f t="shared" si="8"/>
        <v>2.239383890329299E-5</v>
      </c>
      <c r="BL66" s="2">
        <f t="shared" si="9"/>
        <v>48.286212975731317</v>
      </c>
      <c r="BM66" s="2">
        <f t="shared" si="10"/>
        <v>3.2332764057586609</v>
      </c>
      <c r="BN66" s="2">
        <f t="shared" si="11"/>
        <v>0.10361097841480349</v>
      </c>
      <c r="BO66" s="2">
        <f t="shared" si="30"/>
        <v>80.144643364136471</v>
      </c>
      <c r="BP66" s="2">
        <f t="shared" si="31"/>
        <v>7.3810312241826752</v>
      </c>
      <c r="BQ66" s="2">
        <f t="shared" si="32"/>
        <v>2.0257521003939902</v>
      </c>
      <c r="BR66" s="11">
        <f t="shared" si="33"/>
        <v>5.2274873958413764E-2</v>
      </c>
      <c r="BS66" s="17">
        <f t="shared" si="129"/>
        <v>0.76410814882244671</v>
      </c>
      <c r="BT66" s="17">
        <f t="shared" si="130"/>
        <v>0.86260878438416388</v>
      </c>
      <c r="BU66" s="12">
        <f>(BU$3*templow!$I176+BU$4*templow!$I176^2+BU$5*templow!$I176^6)*(K66/K$56)^$BW$1</f>
        <v>1.8755234316834106</v>
      </c>
      <c r="BV66" s="12">
        <f>(BV$3*templow!$I176+BV$4*templow!$I176^2+BV$5*templow!$I176^6)*(L66/L$56)^$BW$1</f>
        <v>1.0788919505321675</v>
      </c>
      <c r="BW66" s="12">
        <f>(BW$3*templow!$I176+BW$4*templow!$I176^2+BW$5*templow!$I176^6)*(M66/M$56)^$BW$1</f>
        <v>0.5468615750175202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 x14ac:dyDescent="0.3">
      <c r="A67" s="2">
        <f t="shared" si="79"/>
        <v>2021</v>
      </c>
      <c r="B67" s="5">
        <f t="shared" si="80"/>
        <v>1114.8265844100149</v>
      </c>
      <c r="C67" s="5">
        <f t="shared" si="81"/>
        <v>2716.19647905076</v>
      </c>
      <c r="D67" s="5">
        <f t="shared" si="82"/>
        <v>3656.8744108542464</v>
      </c>
      <c r="E67" s="15">
        <f t="shared" si="83"/>
        <v>2.3366175282635636E-3</v>
      </c>
      <c r="F67" s="15">
        <f t="shared" si="84"/>
        <v>4.6032932136906863E-3</v>
      </c>
      <c r="G67" s="15">
        <f t="shared" si="85"/>
        <v>9.397459346766621E-3</v>
      </c>
      <c r="H67" s="5">
        <f t="shared" si="86"/>
        <v>49899.670242358159</v>
      </c>
      <c r="I67" s="5">
        <f t="shared" si="87"/>
        <v>12244.99090843593</v>
      </c>
      <c r="J67" s="5">
        <f t="shared" si="88"/>
        <v>4800.2662904353911</v>
      </c>
      <c r="K67" s="5">
        <f t="shared" si="89"/>
        <v>44760.028994792861</v>
      </c>
      <c r="L67" s="5">
        <f t="shared" si="90"/>
        <v>4508.1388636197762</v>
      </c>
      <c r="M67" s="5">
        <f t="shared" si="91"/>
        <v>1312.669168016095</v>
      </c>
      <c r="N67" s="15">
        <f t="shared" si="92"/>
        <v>2.4247924515709673E-2</v>
      </c>
      <c r="O67" s="15">
        <f t="shared" si="93"/>
        <v>3.0327070272194945E-2</v>
      </c>
      <c r="P67" s="15">
        <f t="shared" si="94"/>
        <v>2.7840905864189969E-2</v>
      </c>
      <c r="Q67" s="5">
        <f t="shared" si="95"/>
        <v>6233.4939345447765</v>
      </c>
      <c r="R67" s="5">
        <f t="shared" si="96"/>
        <v>6413.3058214015364</v>
      </c>
      <c r="S67" s="5">
        <f t="shared" si="97"/>
        <v>2832.5548613616834</v>
      </c>
      <c r="T67" s="5">
        <f t="shared" si="98"/>
        <v>124.9205436482699</v>
      </c>
      <c r="U67" s="5">
        <f t="shared" si="99"/>
        <v>523.74933304223396</v>
      </c>
      <c r="V67" s="5">
        <f t="shared" si="100"/>
        <v>590.08285998749591</v>
      </c>
      <c r="W67" s="15">
        <f t="shared" si="101"/>
        <v>-1.0734613539272964E-2</v>
      </c>
      <c r="X67" s="15">
        <f t="shared" si="102"/>
        <v>-1.217998157191269E-2</v>
      </c>
      <c r="Y67" s="15">
        <f t="shared" si="103"/>
        <v>-9.7425357312937999E-3</v>
      </c>
      <c r="Z67" s="5">
        <f t="shared" si="124"/>
        <v>12233.059654242819</v>
      </c>
      <c r="AA67" s="5">
        <f t="shared" si="125"/>
        <v>17148.92359663772</v>
      </c>
      <c r="AB67" s="5">
        <f t="shared" si="126"/>
        <v>7097.0494530047563</v>
      </c>
      <c r="AC67" s="16">
        <f t="shared" si="107"/>
        <v>2.2137785606162561</v>
      </c>
      <c r="AD67" s="16">
        <f t="shared" si="108"/>
        <v>2.8848413170799239</v>
      </c>
      <c r="AE67" s="16">
        <f t="shared" si="109"/>
        <v>2.6132675753270043</v>
      </c>
      <c r="AF67" s="15">
        <f t="shared" si="110"/>
        <v>-4.0504037456468023E-3</v>
      </c>
      <c r="AG67" s="15">
        <f t="shared" si="111"/>
        <v>2.9673830763510267E-4</v>
      </c>
      <c r="AH67" s="15">
        <f t="shared" si="112"/>
        <v>9.7937136394747881E-3</v>
      </c>
      <c r="AI67" s="1">
        <f t="shared" si="70"/>
        <v>76995.521710372501</v>
      </c>
      <c r="AJ67" s="1">
        <f t="shared" si="71"/>
        <v>17653.297895360214</v>
      </c>
      <c r="AK67" s="1">
        <f t="shared" si="72"/>
        <v>6750.6299693527308</v>
      </c>
      <c r="AL67" s="14">
        <f t="shared" si="113"/>
        <v>18.853526157285042</v>
      </c>
      <c r="AM67" s="14">
        <f t="shared" si="114"/>
        <v>3.0681834615858041</v>
      </c>
      <c r="AN67" s="14">
        <f t="shared" si="115"/>
        <v>1.1549138421476792</v>
      </c>
      <c r="AO67" s="11">
        <f t="shared" si="116"/>
        <v>1.8462878436063025E-2</v>
      </c>
      <c r="AP67" s="11">
        <f t="shared" si="117"/>
        <v>2.3258357309259407E-2</v>
      </c>
      <c r="AQ67" s="11">
        <f t="shared" si="118"/>
        <v>2.1098264686124465E-2</v>
      </c>
      <c r="AR67" s="1">
        <f t="shared" si="127"/>
        <v>49899.670242358159</v>
      </c>
      <c r="AS67" s="1">
        <f t="shared" si="122"/>
        <v>12244.99090843593</v>
      </c>
      <c r="AT67" s="1">
        <f t="shared" si="123"/>
        <v>4800.2662904353911</v>
      </c>
      <c r="AU67" s="1">
        <f t="shared" si="76"/>
        <v>9979.9340484716322</v>
      </c>
      <c r="AV67" s="1">
        <f t="shared" si="77"/>
        <v>2448.9981816871859</v>
      </c>
      <c r="AW67" s="1">
        <f t="shared" si="78"/>
        <v>960.05325808707823</v>
      </c>
      <c r="AX67" s="1">
        <f t="shared" si="24"/>
        <v>35808.023195834285</v>
      </c>
      <c r="AY67" s="1">
        <f t="shared" si="4"/>
        <v>3606.5110908958209</v>
      </c>
      <c r="AZ67" s="1">
        <f t="shared" si="5"/>
        <v>1050.1353344128759</v>
      </c>
      <c r="BA67" s="1">
        <f t="shared" si="25"/>
        <v>11689.990470405803</v>
      </c>
      <c r="BB67" s="1">
        <f t="shared" si="26"/>
        <v>22246.996742354684</v>
      </c>
      <c r="BC67" s="1">
        <f t="shared" si="27"/>
        <v>25439.684322872567</v>
      </c>
      <c r="BD67" s="1">
        <f t="shared" si="28"/>
        <v>49727.027625369141</v>
      </c>
      <c r="BE67" s="2">
        <f t="shared" si="131"/>
        <v>9.9671749069630472E-2</v>
      </c>
      <c r="BF67" s="2">
        <f t="shared" si="132"/>
        <v>5.2278971741013133E-2</v>
      </c>
      <c r="BG67" s="2">
        <f t="shared" si="133"/>
        <v>1.4964571127597673E-2</v>
      </c>
      <c r="BH67" s="2">
        <f t="shared" si="6"/>
        <v>6.0912329109204494E-2</v>
      </c>
      <c r="BI67" s="2">
        <f t="shared" si="29"/>
        <v>9.9344575625993827E-4</v>
      </c>
      <c r="BJ67" s="2">
        <f t="shared" si="7"/>
        <v>2.7330908862976499E-4</v>
      </c>
      <c r="BK67" s="2">
        <f t="shared" si="8"/>
        <v>2.239383890329299E-5</v>
      </c>
      <c r="BL67" s="2">
        <f t="shared" si="9"/>
        <v>49.57261564104104</v>
      </c>
      <c r="BM67" s="2">
        <f t="shared" si="10"/>
        <v>3.3466673054643823</v>
      </c>
      <c r="BN67" s="2">
        <f t="shared" si="11"/>
        <v>0.10749639000091799</v>
      </c>
      <c r="BO67" s="2">
        <f t="shared" si="30"/>
        <v>81.31387488703416</v>
      </c>
      <c r="BP67" s="2">
        <f t="shared" si="31"/>
        <v>7.4658392413223646</v>
      </c>
      <c r="BQ67" s="2">
        <f t="shared" si="32"/>
        <v>2.0243321343693532</v>
      </c>
      <c r="BR67" s="11">
        <f t="shared" si="33"/>
        <v>5.2200269608949829E-2</v>
      </c>
      <c r="BS67" s="17">
        <f t="shared" si="129"/>
        <v>0.72614881123983244</v>
      </c>
      <c r="BT67" s="17">
        <f t="shared" si="130"/>
        <v>0.83748425668365423</v>
      </c>
      <c r="BU67" s="12">
        <f>(BU$3*templow!$I177+BU$4*templow!$I177^2+BU$5*templow!$I177^6)*(K67/K$56)^$BW$1</f>
        <v>1.8967817176629083</v>
      </c>
      <c r="BV67" s="12">
        <f>(BV$3*templow!$I177+BV$4*templow!$I177^2+BV$5*templow!$I177^6)*(L67/L$56)^$BW$1</f>
        <v>1.0883172737672517</v>
      </c>
      <c r="BW67" s="12">
        <f>(BW$3*templow!$I177+BW$4*templow!$I177^2+BW$5*templow!$I177^6)*(M67/M$56)^$BW$1</f>
        <v>0.55061995094049276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 x14ac:dyDescent="0.3">
      <c r="A68" s="2">
        <f t="shared" si="79"/>
        <v>2022</v>
      </c>
      <c r="B68" s="5">
        <f t="shared" si="80"/>
        <v>1117.3012615812161</v>
      </c>
      <c r="C68" s="5">
        <f t="shared" si="81"/>
        <v>2728.0747554288719</v>
      </c>
      <c r="D68" s="5">
        <f t="shared" si="82"/>
        <v>3689.5214730358684</v>
      </c>
      <c r="E68" s="15">
        <f t="shared" si="83"/>
        <v>2.2197866518503854E-3</v>
      </c>
      <c r="F68" s="15">
        <f t="shared" si="84"/>
        <v>4.3731285530061517E-3</v>
      </c>
      <c r="G68" s="15">
        <f t="shared" si="85"/>
        <v>8.9275863794282904E-3</v>
      </c>
      <c r="H68" s="5">
        <f t="shared" si="86"/>
        <v>51210.659759220143</v>
      </c>
      <c r="I68" s="5">
        <f t="shared" si="87"/>
        <v>12667.821738710702</v>
      </c>
      <c r="J68" s="5">
        <f t="shared" si="88"/>
        <v>4976.6714677173886</v>
      </c>
      <c r="K68" s="5">
        <f t="shared" si="89"/>
        <v>45834.244997402311</v>
      </c>
      <c r="L68" s="5">
        <f t="shared" si="90"/>
        <v>4643.502423642065</v>
      </c>
      <c r="M68" s="5">
        <f t="shared" si="91"/>
        <v>1348.8663784960731</v>
      </c>
      <c r="N68" s="15">
        <f t="shared" si="92"/>
        <v>2.3999448318820837E-2</v>
      </c>
      <c r="O68" s="15">
        <f t="shared" si="93"/>
        <v>3.0026484125114106E-2</v>
      </c>
      <c r="P68" s="15">
        <f t="shared" si="94"/>
        <v>2.7575272857733646E-2</v>
      </c>
      <c r="Q68" s="5">
        <f t="shared" si="95"/>
        <v>6328.5913067809461</v>
      </c>
      <c r="R68" s="5">
        <f t="shared" si="96"/>
        <v>6553.9518933990512</v>
      </c>
      <c r="S68" s="5">
        <f t="shared" si="97"/>
        <v>2908.0381296269247</v>
      </c>
      <c r="T68" s="5">
        <f t="shared" si="98"/>
        <v>123.57956988908984</v>
      </c>
      <c r="U68" s="5">
        <f t="shared" si="99"/>
        <v>517.37007581747798</v>
      </c>
      <c r="V68" s="5">
        <f t="shared" si="100"/>
        <v>584.3339566396437</v>
      </c>
      <c r="W68" s="15">
        <f t="shared" si="101"/>
        <v>-1.0734613539272964E-2</v>
      </c>
      <c r="X68" s="15">
        <f t="shared" si="102"/>
        <v>-1.217998157191269E-2</v>
      </c>
      <c r="Y68" s="15">
        <f t="shared" si="103"/>
        <v>-9.7425357312937999E-3</v>
      </c>
      <c r="Z68" s="5">
        <f t="shared" si="124"/>
        <v>12373.824617143298</v>
      </c>
      <c r="AA68" s="5">
        <f t="shared" si="125"/>
        <v>17539.340083647832</v>
      </c>
      <c r="AB68" s="5">
        <f t="shared" si="126"/>
        <v>7362.8630698242368</v>
      </c>
      <c r="AC68" s="16">
        <f t="shared" si="107"/>
        <v>2.2048118636423033</v>
      </c>
      <c r="AD68" s="16">
        <f t="shared" si="108"/>
        <v>2.8856973600101501</v>
      </c>
      <c r="AE68" s="16">
        <f t="shared" si="109"/>
        <v>2.6388611696230817</v>
      </c>
      <c r="AF68" s="15">
        <f t="shared" si="110"/>
        <v>-4.0504037456468023E-3</v>
      </c>
      <c r="AG68" s="15">
        <f t="shared" si="111"/>
        <v>2.9673830763510267E-4</v>
      </c>
      <c r="AH68" s="15">
        <f t="shared" si="112"/>
        <v>9.7937136394747881E-3</v>
      </c>
      <c r="AI68" s="1">
        <f t="shared" si="70"/>
        <v>79275.903587806897</v>
      </c>
      <c r="AJ68" s="1">
        <f t="shared" si="71"/>
        <v>18336.966287511379</v>
      </c>
      <c r="AK68" s="1">
        <f t="shared" si="72"/>
        <v>7035.6202305045363</v>
      </c>
      <c r="AL68" s="14">
        <f t="shared" si="113"/>
        <v>19.198135615202801</v>
      </c>
      <c r="AM68" s="14">
        <f t="shared" si="114"/>
        <v>3.1388307597533278</v>
      </c>
      <c r="AN68" s="14">
        <f t="shared" si="115"/>
        <v>1.1790368532996669</v>
      </c>
      <c r="AO68" s="11">
        <f t="shared" si="116"/>
        <v>1.8278249651702393E-2</v>
      </c>
      <c r="AP68" s="11">
        <f t="shared" si="117"/>
        <v>2.3025773736166811E-2</v>
      </c>
      <c r="AQ68" s="11">
        <f t="shared" si="118"/>
        <v>2.0887282039263221E-2</v>
      </c>
      <c r="AR68" s="1">
        <f t="shared" si="127"/>
        <v>51210.659759220143</v>
      </c>
      <c r="AS68" s="1">
        <f t="shared" si="122"/>
        <v>12667.821738710702</v>
      </c>
      <c r="AT68" s="1">
        <f t="shared" si="123"/>
        <v>4976.6714677173886</v>
      </c>
      <c r="AU68" s="1">
        <f t="shared" si="76"/>
        <v>10242.131951844029</v>
      </c>
      <c r="AV68" s="1">
        <f t="shared" si="77"/>
        <v>2533.5643477421404</v>
      </c>
      <c r="AW68" s="1">
        <f t="shared" si="78"/>
        <v>995.33429354347777</v>
      </c>
      <c r="AX68" s="1">
        <f t="shared" si="24"/>
        <v>36667.395997921849</v>
      </c>
      <c r="AY68" s="1">
        <f t="shared" si="4"/>
        <v>3714.8019389136525</v>
      </c>
      <c r="AZ68" s="1">
        <f t="shared" si="5"/>
        <v>1079.0931027968584</v>
      </c>
      <c r="BA68" s="1">
        <f t="shared" si="25"/>
        <v>11742.437658374614</v>
      </c>
      <c r="BB68" s="1">
        <f t="shared" si="26"/>
        <v>22424.994486605981</v>
      </c>
      <c r="BC68" s="1">
        <f t="shared" si="27"/>
        <v>25767.161381001766</v>
      </c>
      <c r="BD68" s="1">
        <f t="shared" si="28"/>
        <v>48732.309231790568</v>
      </c>
      <c r="BE68" s="2">
        <f t="shared" si="131"/>
        <v>9.9671749069630472E-2</v>
      </c>
      <c r="BF68" s="2">
        <f t="shared" si="132"/>
        <v>5.2278971741013133E-2</v>
      </c>
      <c r="BG68" s="2">
        <f t="shared" si="133"/>
        <v>1.4964571127597673E-2</v>
      </c>
      <c r="BH68" s="2">
        <f t="shared" si="6"/>
        <v>6.0640621604902252E-2</v>
      </c>
      <c r="BI68" s="2">
        <f t="shared" si="29"/>
        <v>9.9344575625993827E-4</v>
      </c>
      <c r="BJ68" s="2">
        <f t="shared" si="7"/>
        <v>2.7330908862976499E-4</v>
      </c>
      <c r="BK68" s="2">
        <f t="shared" si="8"/>
        <v>2.239383890329299E-5</v>
      </c>
      <c r="BL68" s="2">
        <f t="shared" si="9"/>
        <v>50.875012613068847</v>
      </c>
      <c r="BM68" s="2">
        <f t="shared" si="10"/>
        <v>3.4622308143313467</v>
      </c>
      <c r="BN68" s="2">
        <f t="shared" si="11"/>
        <v>0.11144677912267788</v>
      </c>
      <c r="BO68" s="2">
        <f t="shared" si="30"/>
        <v>82.500862702377873</v>
      </c>
      <c r="BP68" s="2">
        <f t="shared" si="31"/>
        <v>7.5517173569795073</v>
      </c>
      <c r="BQ68" s="2">
        <f t="shared" si="32"/>
        <v>2.0229563812632625</v>
      </c>
      <c r="BR68" s="11">
        <f t="shared" si="33"/>
        <v>5.211865154978243E-2</v>
      </c>
      <c r="BS68" s="17">
        <f t="shared" si="129"/>
        <v>0.69012414481675199</v>
      </c>
      <c r="BT68" s="17">
        <f t="shared" si="130"/>
        <v>0.81309151134335356</v>
      </c>
      <c r="BU68" s="12">
        <f>(BU$3*templow!$I178+BU$4*templow!$I178^2+BU$5*templow!$I178^6)*(K68/K$56)^$BW$1</f>
        <v>1.9179317153721689</v>
      </c>
      <c r="BV68" s="12">
        <f>(BV$3*templow!$I178+BV$4*templow!$I178^2+BV$5*templow!$I178^6)*(L68/L$56)^$BW$1</f>
        <v>1.0976111287853818</v>
      </c>
      <c r="BW68" s="12">
        <f>(BW$3*templow!$I178+BW$4*templow!$I178^2+BW$5*templow!$I178^6)*(M68/M$56)^$BW$1</f>
        <v>0.55425548511189759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 x14ac:dyDescent="0.3">
      <c r="A69" s="2">
        <f t="shared" si="79"/>
        <v>2023</v>
      </c>
      <c r="B69" s="5">
        <f t="shared" si="80"/>
        <v>1119.657423486442</v>
      </c>
      <c r="C69" s="5">
        <f t="shared" si="81"/>
        <v>2739.4084659561881</v>
      </c>
      <c r="D69" s="5">
        <f t="shared" si="82"/>
        <v>3720.813068602688</v>
      </c>
      <c r="E69" s="15">
        <f t="shared" si="83"/>
        <v>2.1087973192578662E-3</v>
      </c>
      <c r="F69" s="15">
        <f t="shared" si="84"/>
        <v>4.154472125355844E-3</v>
      </c>
      <c r="G69" s="15">
        <f t="shared" si="85"/>
        <v>8.4812070604568749E-3</v>
      </c>
      <c r="H69" s="5">
        <f t="shared" si="86"/>
        <v>52537.646866698327</v>
      </c>
      <c r="I69" s="5">
        <f t="shared" si="87"/>
        <v>13098.590486316789</v>
      </c>
      <c r="J69" s="5">
        <f t="shared" si="88"/>
        <v>5155.932981197855</v>
      </c>
      <c r="K69" s="5">
        <f t="shared" si="89"/>
        <v>46922.965689901946</v>
      </c>
      <c r="L69" s="5">
        <f t="shared" si="90"/>
        <v>4781.5397554248038</v>
      </c>
      <c r="M69" s="5">
        <f t="shared" si="91"/>
        <v>1385.7006213790016</v>
      </c>
      <c r="N69" s="15">
        <f t="shared" si="92"/>
        <v>2.3753433542132996E-2</v>
      </c>
      <c r="O69" s="15">
        <f t="shared" si="93"/>
        <v>2.9726986052582172E-2</v>
      </c>
      <c r="P69" s="15">
        <f t="shared" si="94"/>
        <v>2.7307555047815013E-2</v>
      </c>
      <c r="Q69" s="5">
        <f t="shared" si="95"/>
        <v>6422.8844677158268</v>
      </c>
      <c r="R69" s="5">
        <f t="shared" si="96"/>
        <v>6694.2772254799856</v>
      </c>
      <c r="S69" s="5">
        <f t="shared" si="97"/>
        <v>2983.4345368108479</v>
      </c>
      <c r="T69" s="5">
        <f t="shared" si="98"/>
        <v>122.25299096498088</v>
      </c>
      <c r="U69" s="5">
        <f t="shared" si="99"/>
        <v>511.06851782816204</v>
      </c>
      <c r="V69" s="5">
        <f t="shared" si="100"/>
        <v>578.64106218807365</v>
      </c>
      <c r="W69" s="15">
        <f t="shared" si="101"/>
        <v>-1.0734613539272964E-2</v>
      </c>
      <c r="X69" s="15">
        <f t="shared" si="102"/>
        <v>-1.217998157191269E-2</v>
      </c>
      <c r="Y69" s="15">
        <f t="shared" si="103"/>
        <v>-9.7425357312937999E-3</v>
      </c>
      <c r="Z69" s="5">
        <f t="shared" si="124"/>
        <v>12511.714480869528</v>
      </c>
      <c r="AA69" s="5">
        <f t="shared" si="125"/>
        <v>17929.302767036643</v>
      </c>
      <c r="AB69" s="5">
        <f t="shared" si="126"/>
        <v>7633.1035324575432</v>
      </c>
      <c r="AC69" s="16">
        <f t="shared" si="107"/>
        <v>2.19588148541136</v>
      </c>
      <c r="AD69" s="16">
        <f t="shared" si="108"/>
        <v>2.8865536569611066</v>
      </c>
      <c r="AE69" s="16">
        <f t="shared" si="109"/>
        <v>2.6647054202526999</v>
      </c>
      <c r="AF69" s="15">
        <f t="shared" si="110"/>
        <v>-4.0504037456468023E-3</v>
      </c>
      <c r="AG69" s="15">
        <f t="shared" si="111"/>
        <v>2.9673830763510267E-4</v>
      </c>
      <c r="AH69" s="15">
        <f t="shared" si="112"/>
        <v>9.7937136394747881E-3</v>
      </c>
      <c r="AI69" s="1">
        <f t="shared" si="70"/>
        <v>81590.445180870243</v>
      </c>
      <c r="AJ69" s="1">
        <f t="shared" si="71"/>
        <v>19036.83400650238</v>
      </c>
      <c r="AK69" s="1">
        <f t="shared" si="72"/>
        <v>7327.3925009975601</v>
      </c>
      <c r="AL69" s="14">
        <f t="shared" si="113"/>
        <v>19.545534847668499</v>
      </c>
      <c r="AM69" s="14">
        <f t="shared" si="114"/>
        <v>3.2103820265548264</v>
      </c>
      <c r="AN69" s="14">
        <f t="shared" si="115"/>
        <v>1.2034174598363268</v>
      </c>
      <c r="AO69" s="11">
        <f t="shared" si="116"/>
        <v>1.8095467155185369E-2</v>
      </c>
      <c r="AP69" s="11">
        <f t="shared" si="117"/>
        <v>2.2795515998805142E-2</v>
      </c>
      <c r="AQ69" s="11">
        <f t="shared" si="118"/>
        <v>2.067840921887059E-2</v>
      </c>
      <c r="AR69" s="1">
        <f t="shared" si="127"/>
        <v>52537.646866698327</v>
      </c>
      <c r="AS69" s="1">
        <f t="shared" si="122"/>
        <v>13098.590486316789</v>
      </c>
      <c r="AT69" s="1">
        <f t="shared" si="123"/>
        <v>5155.932981197855</v>
      </c>
      <c r="AU69" s="1">
        <f t="shared" si="76"/>
        <v>10507.529373339667</v>
      </c>
      <c r="AV69" s="1">
        <f t="shared" si="77"/>
        <v>2619.7180972633578</v>
      </c>
      <c r="AW69" s="1">
        <f t="shared" si="78"/>
        <v>1031.1865962395711</v>
      </c>
      <c r="AX69" s="1">
        <f t="shared" si="24"/>
        <v>37538.372551921551</v>
      </c>
      <c r="AY69" s="1">
        <f t="shared" si="4"/>
        <v>3825.2318043398432</v>
      </c>
      <c r="AZ69" s="1">
        <f t="shared" si="5"/>
        <v>1108.5604971032012</v>
      </c>
      <c r="BA69" s="1">
        <f t="shared" si="25"/>
        <v>11793.484832478087</v>
      </c>
      <c r="BB69" s="1">
        <f t="shared" si="26"/>
        <v>22598.405924646988</v>
      </c>
      <c r="BC69" s="1">
        <f t="shared" si="27"/>
        <v>26085.941759624027</v>
      </c>
      <c r="BD69" s="1">
        <f t="shared" si="28"/>
        <v>47741.759460013338</v>
      </c>
      <c r="BE69" s="2">
        <f t="shared" si="131"/>
        <v>9.9671749069630472E-2</v>
      </c>
      <c r="BF69" s="2">
        <f t="shared" si="132"/>
        <v>5.2278971741013133E-2</v>
      </c>
      <c r="BG69" s="2">
        <f t="shared" si="133"/>
        <v>1.4964571127597673E-2</v>
      </c>
      <c r="BH69" s="2">
        <f t="shared" si="6"/>
        <v>6.0372138672820749E-2</v>
      </c>
      <c r="BI69" s="2">
        <f t="shared" si="29"/>
        <v>9.9344575625993827E-4</v>
      </c>
      <c r="BJ69" s="2">
        <f t="shared" si="7"/>
        <v>2.7330908862976499E-4</v>
      </c>
      <c r="BK69" s="2">
        <f t="shared" si="8"/>
        <v>2.239383890329299E-5</v>
      </c>
      <c r="BL69" s="2">
        <f t="shared" si="9"/>
        <v>52.193302323604698</v>
      </c>
      <c r="BM69" s="2">
        <f t="shared" si="10"/>
        <v>3.5799638281497517</v>
      </c>
      <c r="BN69" s="2">
        <f t="shared" si="11"/>
        <v>0.11546113257711993</v>
      </c>
      <c r="BO69" s="2">
        <f t="shared" si="30"/>
        <v>83.705860826876716</v>
      </c>
      <c r="BP69" s="2">
        <f t="shared" si="31"/>
        <v>7.6386778758652145</v>
      </c>
      <c r="BQ69" s="2">
        <f t="shared" si="32"/>
        <v>2.0216239829101568</v>
      </c>
      <c r="BR69" s="11">
        <f t="shared" si="33"/>
        <v>5.2030502160628184E-2</v>
      </c>
      <c r="BS69" s="17">
        <f t="shared" si="129"/>
        <v>0.65593756350597099</v>
      </c>
      <c r="BT69" s="17">
        <f t="shared" si="130"/>
        <v>0.7894092343139355</v>
      </c>
      <c r="BU69" s="12">
        <f>(BU$3*templow!$I179+BU$4*templow!$I179^2+BU$5*templow!$I179^6)*(K69/K$56)^$BW$1</f>
        <v>1.9389733498936996</v>
      </c>
      <c r="BV69" s="12">
        <f>(BV$3*templow!$I179+BV$4*templow!$I179^2+BV$5*templow!$I179^6)*(L69/L$56)^$BW$1</f>
        <v>1.1067732167342466</v>
      </c>
      <c r="BW69" s="12">
        <f>(BW$3*templow!$I179+BW$4*templow!$I179^2+BW$5*templow!$I179^6)*(M69/M$56)^$BW$1</f>
        <v>0.55776658441314952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 x14ac:dyDescent="0.3">
      <c r="A70" s="2">
        <f t="shared" si="79"/>
        <v>2024</v>
      </c>
      <c r="B70" s="5">
        <f t="shared" si="80"/>
        <v>1121.9004975309206</v>
      </c>
      <c r="C70" s="5">
        <f t="shared" si="81"/>
        <v>2750.2202222623778</v>
      </c>
      <c r="D70" s="5">
        <f t="shared" si="82"/>
        <v>3750.7922053673574</v>
      </c>
      <c r="E70" s="15">
        <f t="shared" si="83"/>
        <v>2.0033574532949726E-3</v>
      </c>
      <c r="F70" s="15">
        <f t="shared" si="84"/>
        <v>3.946748519088052E-3</v>
      </c>
      <c r="G70" s="15">
        <f t="shared" si="85"/>
        <v>8.0571467074340309E-3</v>
      </c>
      <c r="H70" s="5">
        <f t="shared" si="86"/>
        <v>53880.526530249444</v>
      </c>
      <c r="I70" s="5">
        <f t="shared" si="87"/>
        <v>13537.285120694527</v>
      </c>
      <c r="J70" s="5">
        <f t="shared" si="88"/>
        <v>5338.0068747251607</v>
      </c>
      <c r="K70" s="5">
        <f t="shared" si="89"/>
        <v>48026.11875904302</v>
      </c>
      <c r="L70" s="5">
        <f t="shared" si="90"/>
        <v>4922.2549565716336</v>
      </c>
      <c r="M70" s="5">
        <f t="shared" si="91"/>
        <v>1423.167848937755</v>
      </c>
      <c r="N70" s="15">
        <f t="shared" si="92"/>
        <v>2.3509875237457178E-2</v>
      </c>
      <c r="O70" s="15">
        <f t="shared" si="93"/>
        <v>2.9428846845241496E-2</v>
      </c>
      <c r="P70" s="15">
        <f t="shared" si="94"/>
        <v>2.70384720773722E-2</v>
      </c>
      <c r="Q70" s="5">
        <f t="shared" si="95"/>
        <v>6516.3460276888836</v>
      </c>
      <c r="R70" s="5">
        <f t="shared" si="96"/>
        <v>6834.2132801967655</v>
      </c>
      <c r="S70" s="5">
        <f t="shared" si="97"/>
        <v>3058.6973213289116</v>
      </c>
      <c r="T70" s="5">
        <f t="shared" si="98"/>
        <v>120.94065235295159</v>
      </c>
      <c r="U70" s="5">
        <f t="shared" si="99"/>
        <v>504.84371269903028</v>
      </c>
      <c r="V70" s="5">
        <f t="shared" si="100"/>
        <v>573.00363096411252</v>
      </c>
      <c r="W70" s="15">
        <f t="shared" si="101"/>
        <v>-1.0734613539272964E-2</v>
      </c>
      <c r="X70" s="15">
        <f t="shared" si="102"/>
        <v>-1.217998157191269E-2</v>
      </c>
      <c r="Y70" s="15">
        <f t="shared" si="103"/>
        <v>-9.7425357312937999E-3</v>
      </c>
      <c r="Z70" s="5">
        <f t="shared" si="124"/>
        <v>12646.700826003245</v>
      </c>
      <c r="AA70" s="5">
        <f t="shared" si="125"/>
        <v>18318.61764800594</v>
      </c>
      <c r="AB70" s="5">
        <f t="shared" si="126"/>
        <v>7907.700859608979</v>
      </c>
      <c r="AC70" s="16">
        <f t="shared" si="107"/>
        <v>2.1869872788178535</v>
      </c>
      <c r="AD70" s="16">
        <f t="shared" si="108"/>
        <v>2.8874102080081712</v>
      </c>
      <c r="AE70" s="16">
        <f t="shared" si="109"/>
        <v>2.6908027820722111</v>
      </c>
      <c r="AF70" s="15">
        <f t="shared" si="110"/>
        <v>-4.0504037456468023E-3</v>
      </c>
      <c r="AG70" s="15">
        <f t="shared" si="111"/>
        <v>2.9673830763510267E-4</v>
      </c>
      <c r="AH70" s="15">
        <f t="shared" si="112"/>
        <v>9.7937136394747881E-3</v>
      </c>
      <c r="AI70" s="1">
        <f t="shared" si="70"/>
        <v>83938.930036122896</v>
      </c>
      <c r="AJ70" s="1">
        <f t="shared" si="71"/>
        <v>19752.868703115502</v>
      </c>
      <c r="AK70" s="1">
        <f t="shared" si="72"/>
        <v>7625.8398471373757</v>
      </c>
      <c r="AL70" s="14">
        <f t="shared" si="113"/>
        <v>19.895683575696349</v>
      </c>
      <c r="AM70" s="14">
        <f t="shared" si="114"/>
        <v>3.2828325182549478</v>
      </c>
      <c r="AN70" s="14">
        <f t="shared" si="115"/>
        <v>1.2280533709449999</v>
      </c>
      <c r="AO70" s="11">
        <f t="shared" si="116"/>
        <v>1.7914512483633516E-2</v>
      </c>
      <c r="AP70" s="11">
        <f t="shared" si="117"/>
        <v>2.2567560838817089E-2</v>
      </c>
      <c r="AQ70" s="11">
        <f t="shared" si="118"/>
        <v>2.0471625126681884E-2</v>
      </c>
      <c r="AR70" s="1">
        <f t="shared" si="127"/>
        <v>53880.526530249444</v>
      </c>
      <c r="AS70" s="1">
        <f t="shared" si="122"/>
        <v>13537.285120694527</v>
      </c>
      <c r="AT70" s="1">
        <f t="shared" si="123"/>
        <v>5338.0068747251607</v>
      </c>
      <c r="AU70" s="1">
        <f t="shared" si="76"/>
        <v>10776.105306049889</v>
      </c>
      <c r="AV70" s="1">
        <f t="shared" si="77"/>
        <v>2707.4570241389056</v>
      </c>
      <c r="AW70" s="1">
        <f t="shared" si="78"/>
        <v>1067.6013749450321</v>
      </c>
      <c r="AX70" s="1">
        <f t="shared" si="24"/>
        <v>38420.895007234423</v>
      </c>
      <c r="AY70" s="1">
        <f t="shared" ref="AY70:AY133" si="134">(AS70-AV70)/C70*1000</f>
        <v>3937.8039652573066</v>
      </c>
      <c r="AZ70" s="1">
        <f t="shared" ref="AZ70:AZ133" si="135">(AT70-AW70)/D70*1000</f>
        <v>1138.5342791502042</v>
      </c>
      <c r="BA70" s="1">
        <f t="shared" si="25"/>
        <v>11843.181869069618</v>
      </c>
      <c r="BB70" s="1">
        <f t="shared" si="26"/>
        <v>22767.36389685711</v>
      </c>
      <c r="BC70" s="1">
        <f t="shared" si="27"/>
        <v>26396.188870757847</v>
      </c>
      <c r="BD70" s="1">
        <f t="shared" si="28"/>
        <v>46756.582211202542</v>
      </c>
      <c r="BE70" s="2">
        <f t="shared" si="131"/>
        <v>9.9671749069630472E-2</v>
      </c>
      <c r="BF70" s="2">
        <f t="shared" si="132"/>
        <v>5.2278971741013133E-2</v>
      </c>
      <c r="BG70" s="2">
        <f t="shared" si="133"/>
        <v>1.4964571127597673E-2</v>
      </c>
      <c r="BH70" s="2">
        <f t="shared" ref="BH70:BH133" si="136">(BE70*Z70+BF70*AA70+BG70*AB70)/(Z70+AA70+AB70)</f>
        <v>6.0106795861656022E-2</v>
      </c>
      <c r="BI70" s="2">
        <f t="shared" si="29"/>
        <v>9.9344575625993827E-4</v>
      </c>
      <c r="BJ70" s="2">
        <f t="shared" ref="BJ70:BJ133" si="137">BJ$5*BF70^2</f>
        <v>2.7330908862976499E-4</v>
      </c>
      <c r="BK70" s="2">
        <f t="shared" ref="BK70:BK133" si="138">BK$5*BG70^2</f>
        <v>2.239383890329299E-5</v>
      </c>
      <c r="BL70" s="2">
        <f t="shared" ref="BL70:BL133" si="139">BI70*AR70</f>
        <v>53.52738042652733</v>
      </c>
      <c r="BM70" s="2">
        <f t="shared" ref="BM70:BM133" si="140">BJ70*AS70</f>
        <v>3.6998630588582992</v>
      </c>
      <c r="BN70" s="2">
        <f t="shared" ref="BN70:BN133" si="141">BK70*AT70</f>
        <v>0.11953846601726574</v>
      </c>
      <c r="BO70" s="2">
        <f t="shared" si="30"/>
        <v>84.92912727120779</v>
      </c>
      <c r="BP70" s="2">
        <f t="shared" si="31"/>
        <v>7.7267330960626781</v>
      </c>
      <c r="BQ70" s="2">
        <f t="shared" si="32"/>
        <v>2.0203339750608622</v>
      </c>
      <c r="BR70" s="11">
        <f t="shared" si="33"/>
        <v>5.1936275543789517E-2</v>
      </c>
      <c r="BS70" s="17">
        <f t="shared" si="129"/>
        <v>0.62349671626328929</v>
      </c>
      <c r="BT70" s="17">
        <f t="shared" si="130"/>
        <v>0.76641673234362673</v>
      </c>
      <c r="BU70" s="12">
        <f>(BU$3*templow!$I180+BU$4*templow!$I180^2+BU$5*templow!$I180^6)*(K70/K$56)^$BW$1</f>
        <v>1.9599046546283692</v>
      </c>
      <c r="BV70" s="12">
        <f>(BV$3*templow!$I180+BV$4*templow!$I180^2+BV$5*templow!$I180^6)*(L70/L$56)^$BW$1</f>
        <v>1.115802090688536</v>
      </c>
      <c r="BW70" s="12">
        <f>(BW$3*templow!$I180+BW$4*templow!$I180^2+BW$5*templow!$I180^6)*(M70/M$56)^$BW$1</f>
        <v>0.56115102534684114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 x14ac:dyDescent="0.3">
      <c r="A71" s="2">
        <f t="shared" si="79"/>
        <v>2025</v>
      </c>
      <c r="B71" s="5">
        <f t="shared" si="80"/>
        <v>1124.0356868683255</v>
      </c>
      <c r="C71" s="5">
        <f t="shared" si="81"/>
        <v>2760.5319284722891</v>
      </c>
      <c r="D71" s="5">
        <f t="shared" si="82"/>
        <v>3779.5018542817152</v>
      </c>
      <c r="E71" s="15">
        <f t="shared" si="83"/>
        <v>1.9031895806302238E-3</v>
      </c>
      <c r="F71" s="15">
        <f t="shared" si="84"/>
        <v>3.749411093133649E-3</v>
      </c>
      <c r="G71" s="15">
        <f t="shared" si="85"/>
        <v>7.6542893720623287E-3</v>
      </c>
      <c r="H71" s="5">
        <f t="shared" si="86"/>
        <v>55239.190759287994</v>
      </c>
      <c r="I71" s="5">
        <f t="shared" si="87"/>
        <v>13983.892845941406</v>
      </c>
      <c r="J71" s="5">
        <f t="shared" si="88"/>
        <v>5522.8504524308009</v>
      </c>
      <c r="K71" s="5">
        <f t="shared" si="89"/>
        <v>49143.627203856704</v>
      </c>
      <c r="L71" s="5">
        <f t="shared" si="90"/>
        <v>5065.6515513226677</v>
      </c>
      <c r="M71" s="5">
        <f t="shared" si="91"/>
        <v>1461.2641203427602</v>
      </c>
      <c r="N71" s="15">
        <f t="shared" si="92"/>
        <v>2.3268764449204227E-2</v>
      </c>
      <c r="O71" s="15">
        <f t="shared" si="93"/>
        <v>2.9132297293862797E-2</v>
      </c>
      <c r="P71" s="15">
        <f t="shared" si="94"/>
        <v>2.6768642527611908E-2</v>
      </c>
      <c r="Q71" s="5">
        <f t="shared" si="95"/>
        <v>6608.9494221649065</v>
      </c>
      <c r="R71" s="5">
        <f t="shared" si="96"/>
        <v>6973.6936053700892</v>
      </c>
      <c r="S71" s="5">
        <f t="shared" si="97"/>
        <v>3133.7820037546121</v>
      </c>
      <c r="T71" s="5">
        <f t="shared" si="98"/>
        <v>119.64240118875509</v>
      </c>
      <c r="U71" s="5">
        <f t="shared" si="99"/>
        <v>498.69472558166012</v>
      </c>
      <c r="V71" s="5">
        <f t="shared" si="100"/>
        <v>567.42112261528359</v>
      </c>
      <c r="W71" s="15">
        <f t="shared" si="101"/>
        <v>-1.0734613539272964E-2</v>
      </c>
      <c r="X71" s="15">
        <f t="shared" si="102"/>
        <v>-1.217998157191269E-2</v>
      </c>
      <c r="Y71" s="15">
        <f t="shared" si="103"/>
        <v>-9.7425357312937999E-3</v>
      </c>
      <c r="Z71" s="5">
        <f t="shared" si="124"/>
        <v>12778.757613025457</v>
      </c>
      <c r="AA71" s="5">
        <f t="shared" si="125"/>
        <v>18707.096441723792</v>
      </c>
      <c r="AB71" s="5">
        <f t="shared" si="126"/>
        <v>8186.5870585149942</v>
      </c>
      <c r="AC71" s="16">
        <f t="shared" si="107"/>
        <v>2.178129097352048</v>
      </c>
      <c r="AD71" s="16">
        <f t="shared" si="108"/>
        <v>2.8882670132267436</v>
      </c>
      <c r="AE71" s="16">
        <f t="shared" si="109"/>
        <v>2.7171557339801287</v>
      </c>
      <c r="AF71" s="15">
        <f t="shared" si="110"/>
        <v>-4.0504037456468023E-3</v>
      </c>
      <c r="AG71" s="15">
        <f t="shared" si="111"/>
        <v>2.9673830763510267E-4</v>
      </c>
      <c r="AH71" s="15">
        <f t="shared" si="112"/>
        <v>9.7937136394747881E-3</v>
      </c>
      <c r="AI71" s="1">
        <f t="shared" si="70"/>
        <v>86321.142338560487</v>
      </c>
      <c r="AJ71" s="1">
        <f t="shared" si="71"/>
        <v>20485.038856942858</v>
      </c>
      <c r="AK71" s="1">
        <f t="shared" si="72"/>
        <v>7930.8572373686702</v>
      </c>
      <c r="AL71" s="14">
        <f t="shared" si="113"/>
        <v>20.248540832765713</v>
      </c>
      <c r="AM71" s="14">
        <f t="shared" si="114"/>
        <v>3.3561771856085199</v>
      </c>
      <c r="AN71" s="14">
        <f t="shared" si="115"/>
        <v>1.2529422167080884</v>
      </c>
      <c r="AO71" s="11">
        <f t="shared" si="116"/>
        <v>1.7735367358797181E-2</v>
      </c>
      <c r="AP71" s="11">
        <f t="shared" si="117"/>
        <v>2.2341885230428918E-2</v>
      </c>
      <c r="AQ71" s="11">
        <f t="shared" si="118"/>
        <v>2.0266908875415064E-2</v>
      </c>
      <c r="AR71" s="1">
        <f t="shared" si="127"/>
        <v>55239.190759287994</v>
      </c>
      <c r="AS71" s="1">
        <f t="shared" si="122"/>
        <v>13983.892845941406</v>
      </c>
      <c r="AT71" s="1">
        <f t="shared" si="123"/>
        <v>5522.8504524308009</v>
      </c>
      <c r="AU71" s="1">
        <f t="shared" si="76"/>
        <v>11047.838151857599</v>
      </c>
      <c r="AV71" s="1">
        <f t="shared" si="77"/>
        <v>2796.7785691882814</v>
      </c>
      <c r="AW71" s="1">
        <f t="shared" si="78"/>
        <v>1104.5700904861603</v>
      </c>
      <c r="AX71" s="1">
        <f t="shared" ref="AX71:AX134" si="142">(AR71-AU71)/B71*1000</f>
        <v>39314.901763085363</v>
      </c>
      <c r="AY71" s="1">
        <f t="shared" si="134"/>
        <v>4052.5212410581339</v>
      </c>
      <c r="AZ71" s="1">
        <f t="shared" si="135"/>
        <v>1169.0112962742078</v>
      </c>
      <c r="BA71" s="1">
        <f t="shared" ref="BA71:BA134" si="143">LN(AX71)*B71</f>
        <v>11891.576954205335</v>
      </c>
      <c r="BB71" s="1">
        <f t="shared" ref="BB71:BB134" si="144">LN(AY71)*C71</f>
        <v>22931.999586466998</v>
      </c>
      <c r="BC71" s="1">
        <f t="shared" ref="BC71:BC134" si="145">LN(AZ71)*D71</f>
        <v>26698.074642736185</v>
      </c>
      <c r="BD71" s="1">
        <f t="shared" ref="BD71:BD134" si="146">SUM(BA71:BC71)*BT71</f>
        <v>45777.88627997318</v>
      </c>
      <c r="BE71" s="2">
        <f>econmid!BF2</f>
        <v>0.1724378764915922</v>
      </c>
      <c r="BF71" s="2">
        <f>econmid!BG2</f>
        <v>0.13039120264941753</v>
      </c>
      <c r="BG71" s="2">
        <f>econmid!BH2</f>
        <v>6.9918128391701598E-2</v>
      </c>
      <c r="BH71" s="2">
        <f t="shared" si="136"/>
        <v>0.13145582497088423</v>
      </c>
      <c r="BI71" s="2">
        <f t="shared" ref="BI71:BI134" si="147">BI$5*BE71^2</f>
        <v>2.9734821248929609E-3</v>
      </c>
      <c r="BJ71" s="2">
        <f t="shared" si="137"/>
        <v>1.700186572836147E-3</v>
      </c>
      <c r="BK71" s="2">
        <f t="shared" si="138"/>
        <v>4.8885446777984691E-4</v>
      </c>
      <c r="BL71" s="2">
        <f t="shared" si="139"/>
        <v>164.25274631629529</v>
      </c>
      <c r="BM71" s="2">
        <f t="shared" si="140"/>
        <v>23.775226852649034</v>
      </c>
      <c r="BN71" s="2">
        <f t="shared" si="141"/>
        <v>2.6998701185507459</v>
      </c>
      <c r="BO71" s="2">
        <f t="shared" ref="BO71:BO134" si="148">2*BI$5*BE71*AR71/Z71*1000</f>
        <v>149.08067031393387</v>
      </c>
      <c r="BP71" s="2">
        <f t="shared" ref="BP71:BP134" si="149">2*BJ$5*BF71*AS71/AA71*1000</f>
        <v>19.493956334517815</v>
      </c>
      <c r="BQ71" s="2">
        <f t="shared" ref="BQ71:BQ134" si="150">2*BK$5*BG71*AT71/AB71*1000</f>
        <v>9.4336593322998077</v>
      </c>
      <c r="BR71" s="11">
        <f t="shared" ref="BR71:BR134" si="151">SUM(H71:J71)*SUM(B70:D70)/SUM(H70:J70)/SUM(B71:D71)-1+BR$5</f>
        <v>5.18363988707293E-2</v>
      </c>
      <c r="BS71" s="17">
        <f t="shared" si="129"/>
        <v>0.59271339030586989</v>
      </c>
      <c r="BT71" s="17">
        <f t="shared" si="130"/>
        <v>0.74409391489672494</v>
      </c>
      <c r="BU71" s="12">
        <f>(BU$3*templow!$I181+BU$4*templow!$I181^2+BU$5*templow!$I181^6)*(K71/K$56)^$BW$1</f>
        <v>1.9807220004008315</v>
      </c>
      <c r="BV71" s="12">
        <f>(BV$3*templow!$I181+BV$4*templow!$I181^2+BV$5*templow!$I181^6)*(L71/L$56)^$BW$1</f>
        <v>1.1246953037946439</v>
      </c>
      <c r="BW71" s="12">
        <f>(BW$3*templow!$I181+BW$4*templow!$I181^2+BW$5*templow!$I181^6)*(M71/M$56)^$BW$1</f>
        <v>0.564406037341185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 x14ac:dyDescent="0.3">
      <c r="A72" s="2">
        <f t="shared" si="79"/>
        <v>2026</v>
      </c>
      <c r="B72" s="5">
        <f t="shared" si="80"/>
        <v>1126.0679772254546</v>
      </c>
      <c r="C72" s="5">
        <f t="shared" si="81"/>
        <v>2770.3647790560749</v>
      </c>
      <c r="D72" s="5">
        <f t="shared" si="82"/>
        <v>3806.9847851128879</v>
      </c>
      <c r="E72" s="15">
        <f t="shared" si="83"/>
        <v>1.8080301015987125E-3</v>
      </c>
      <c r="F72" s="15">
        <f t="shared" si="84"/>
        <v>3.5619405384769666E-3</v>
      </c>
      <c r="G72" s="15">
        <f t="shared" si="85"/>
        <v>7.2715749034592122E-3</v>
      </c>
      <c r="H72" s="5">
        <f t="shared" si="86"/>
        <v>56503.501618485221</v>
      </c>
      <c r="I72" s="5">
        <f t="shared" si="87"/>
        <v>14418.021802428986</v>
      </c>
      <c r="J72" s="5">
        <f t="shared" si="88"/>
        <v>5707.773445597707</v>
      </c>
      <c r="K72" s="5">
        <f t="shared" si="89"/>
        <v>50177.70042418356</v>
      </c>
      <c r="L72" s="5">
        <f t="shared" si="90"/>
        <v>5204.3766623908377</v>
      </c>
      <c r="M72" s="5">
        <f t="shared" si="91"/>
        <v>1499.2897969852156</v>
      </c>
      <c r="N72" s="15">
        <f t="shared" si="92"/>
        <v>2.104185790025892E-2</v>
      </c>
      <c r="O72" s="15">
        <f t="shared" si="93"/>
        <v>2.7385442852252195E-2</v>
      </c>
      <c r="P72" s="15">
        <f t="shared" si="94"/>
        <v>2.6022452829085996E-2</v>
      </c>
      <c r="Q72" s="5">
        <f t="shared" si="95"/>
        <v>6687.6463179358834</v>
      </c>
      <c r="R72" s="5">
        <f t="shared" si="96"/>
        <v>7102.6150271231645</v>
      </c>
      <c r="S72" s="5">
        <f t="shared" si="97"/>
        <v>3207.157956388221</v>
      </c>
      <c r="T72" s="5">
        <f t="shared" si="98"/>
        <v>118.35808624908314</v>
      </c>
      <c r="U72" s="5">
        <f t="shared" si="99"/>
        <v>492.62063301406545</v>
      </c>
      <c r="V72" s="5">
        <f t="shared" si="100"/>
        <v>561.89300205351333</v>
      </c>
      <c r="W72" s="15">
        <f t="shared" si="101"/>
        <v>-1.0734613539272964E-2</v>
      </c>
      <c r="X72" s="15">
        <f t="shared" si="102"/>
        <v>-1.217998157191269E-2</v>
      </c>
      <c r="Y72" s="15">
        <f t="shared" si="103"/>
        <v>-9.7425357312937999E-3</v>
      </c>
      <c r="Z72" s="5">
        <f t="shared" si="124"/>
        <v>11864.624836172306</v>
      </c>
      <c r="AA72" s="5">
        <f t="shared" si="125"/>
        <v>17520.76158305657</v>
      </c>
      <c r="AB72" s="5">
        <f t="shared" si="126"/>
        <v>7997.1852302889092</v>
      </c>
      <c r="AC72" s="16">
        <f t="shared" si="107"/>
        <v>2.169306795097631</v>
      </c>
      <c r="AD72" s="16">
        <f t="shared" si="108"/>
        <v>2.8891240726922467</v>
      </c>
      <c r="AE72" s="16">
        <f t="shared" si="109"/>
        <v>2.7437667791525868</v>
      </c>
      <c r="AF72" s="15">
        <f t="shared" si="110"/>
        <v>-4.0504037456468023E-3</v>
      </c>
      <c r="AG72" s="15">
        <f t="shared" si="111"/>
        <v>2.9673830763510267E-4</v>
      </c>
      <c r="AH72" s="15">
        <f t="shared" si="112"/>
        <v>9.7937136394747881E-3</v>
      </c>
      <c r="AI72" s="1">
        <f t="shared" si="70"/>
        <v>88736.866256562033</v>
      </c>
      <c r="AJ72" s="1">
        <f t="shared" si="71"/>
        <v>21233.313540436855</v>
      </c>
      <c r="AK72" s="1">
        <f t="shared" si="72"/>
        <v>8242.3416041179626</v>
      </c>
      <c r="AL72" s="14">
        <f t="shared" si="113"/>
        <v>20.60406498981293</v>
      </c>
      <c r="AM72" s="14">
        <f t="shared" si="114"/>
        <v>3.4304106778474308</v>
      </c>
      <c r="AN72" s="14">
        <f t="shared" si="115"/>
        <v>1.2780815497829499</v>
      </c>
      <c r="AO72" s="11">
        <f t="shared" si="116"/>
        <v>1.755801368520921E-2</v>
      </c>
      <c r="AP72" s="11">
        <f t="shared" si="117"/>
        <v>2.2118466378124629E-2</v>
      </c>
      <c r="AQ72" s="11">
        <f t="shared" si="118"/>
        <v>2.0064239786660911E-2</v>
      </c>
      <c r="AR72" s="1">
        <f t="shared" si="127"/>
        <v>56503.501618485221</v>
      </c>
      <c r="AS72" s="1">
        <f t="shared" si="122"/>
        <v>14418.021802428986</v>
      </c>
      <c r="AT72" s="1">
        <f t="shared" si="123"/>
        <v>5707.773445597707</v>
      </c>
      <c r="AU72" s="1">
        <f t="shared" si="76"/>
        <v>11300.700323697045</v>
      </c>
      <c r="AV72" s="1">
        <f t="shared" si="77"/>
        <v>2883.6043604857973</v>
      </c>
      <c r="AW72" s="1">
        <f t="shared" si="78"/>
        <v>1141.5546891195415</v>
      </c>
      <c r="AX72" s="1">
        <f t="shared" si="142"/>
        <v>40142.160339346854</v>
      </c>
      <c r="AY72" s="1">
        <f t="shared" si="134"/>
        <v>4163.5013299126704</v>
      </c>
      <c r="AZ72" s="1">
        <f t="shared" si="135"/>
        <v>1199.4318375881726</v>
      </c>
      <c r="BA72" s="1">
        <f t="shared" si="143"/>
        <v>11936.525999574942</v>
      </c>
      <c r="BB72" s="1">
        <f t="shared" si="144"/>
        <v>23088.529421706837</v>
      </c>
      <c r="BC72" s="1">
        <f t="shared" si="145"/>
        <v>26990.011724187607</v>
      </c>
      <c r="BD72" s="1">
        <f t="shared" si="146"/>
        <v>44801.003975587941</v>
      </c>
      <c r="BE72" s="2">
        <f t="shared" ref="BE72:BG75" si="152">BE71</f>
        <v>0.1724378764915922</v>
      </c>
      <c r="BF72" s="2">
        <f t="shared" si="152"/>
        <v>0.13039120264941753</v>
      </c>
      <c r="BG72" s="2">
        <f t="shared" si="152"/>
        <v>6.9918128391701598E-2</v>
      </c>
      <c r="BH72" s="2">
        <f t="shared" si="136"/>
        <v>0.13079924398497206</v>
      </c>
      <c r="BI72" s="2">
        <f t="shared" si="147"/>
        <v>2.9734821248929609E-3</v>
      </c>
      <c r="BJ72" s="2">
        <f t="shared" si="137"/>
        <v>1.700186572836147E-3</v>
      </c>
      <c r="BK72" s="2">
        <f t="shared" si="138"/>
        <v>4.8885446777984691E-4</v>
      </c>
      <c r="BL72" s="2">
        <f t="shared" si="139"/>
        <v>168.01215205642629</v>
      </c>
      <c r="BM72" s="2">
        <f t="shared" si="140"/>
        <v>24.513327075348585</v>
      </c>
      <c r="BN72" s="2">
        <f t="shared" si="141"/>
        <v>2.79027054995561</v>
      </c>
      <c r="BO72" s="2">
        <f t="shared" si="148"/>
        <v>164.24192029613593</v>
      </c>
      <c r="BP72" s="2">
        <f t="shared" si="149"/>
        <v>21.460062608948157</v>
      </c>
      <c r="BQ72" s="2">
        <f t="shared" si="150"/>
        <v>9.980432492386532</v>
      </c>
      <c r="BR72" s="11">
        <f t="shared" si="151"/>
        <v>4.9960285168538315E-2</v>
      </c>
      <c r="BS72" s="17">
        <f t="shared" si="129"/>
        <v>0.56350340313590375</v>
      </c>
      <c r="BT72" s="17">
        <f t="shared" si="130"/>
        <v>0.7224212765987621</v>
      </c>
      <c r="BU72" s="12">
        <f>(BU$3*templow!$I182+BU$4*templow!$I182^2+BU$5*templow!$I182^6)*(K72/K$56)^$BW$1</f>
        <v>2.0023938927960709</v>
      </c>
      <c r="BV72" s="12">
        <f>(BV$3*templow!$I182+BV$4*templow!$I182^2+BV$5*templow!$I182^6)*(L72/L$56)^$BW$1</f>
        <v>1.1338498202454277</v>
      </c>
      <c r="BW72" s="12">
        <f>(BW$3*templow!$I182+BW$4*templow!$I182^2+BW$5*templow!$I182^6)*(M72/M$56)^$BW$1</f>
        <v>0.56759420490923707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 x14ac:dyDescent="0.3">
      <c r="A73" s="2">
        <f t="shared" si="79"/>
        <v>2027</v>
      </c>
      <c r="B73" s="5">
        <f t="shared" si="80"/>
        <v>1128.0021437847611</v>
      </c>
      <c r="C73" s="5">
        <f t="shared" si="81"/>
        <v>2779.7392599383193</v>
      </c>
      <c r="D73" s="5">
        <f t="shared" si="82"/>
        <v>3833.283421383102</v>
      </c>
      <c r="E73" s="15">
        <f t="shared" si="83"/>
        <v>1.7176285965187768E-3</v>
      </c>
      <c r="F73" s="15">
        <f t="shared" si="84"/>
        <v>3.3838435115531181E-3</v>
      </c>
      <c r="G73" s="15">
        <f t="shared" si="85"/>
        <v>6.9079961582862509E-3</v>
      </c>
      <c r="H73" s="5">
        <f t="shared" si="86"/>
        <v>57888.479843639841</v>
      </c>
      <c r="I73" s="5">
        <f t="shared" si="87"/>
        <v>14879.270575908624</v>
      </c>
      <c r="J73" s="5">
        <f t="shared" si="88"/>
        <v>5897.8758481313052</v>
      </c>
      <c r="K73" s="5">
        <f t="shared" si="89"/>
        <v>51319.476795857743</v>
      </c>
      <c r="L73" s="5">
        <f t="shared" si="90"/>
        <v>5352.7576454198752</v>
      </c>
      <c r="M73" s="5">
        <f t="shared" si="91"/>
        <v>1538.5963415153033</v>
      </c>
      <c r="N73" s="15">
        <f t="shared" si="92"/>
        <v>2.2754657188791771E-2</v>
      </c>
      <c r="O73" s="15">
        <f t="shared" si="93"/>
        <v>2.8510807855492981E-2</v>
      </c>
      <c r="P73" s="15">
        <f t="shared" si="94"/>
        <v>2.6216775842219153E-2</v>
      </c>
      <c r="Q73" s="5">
        <f t="shared" si="95"/>
        <v>6778.0207374005522</v>
      </c>
      <c r="R73" s="5">
        <f t="shared" si="96"/>
        <v>7240.5584262636357</v>
      </c>
      <c r="S73" s="5">
        <f t="shared" si="97"/>
        <v>3281.6886445775922</v>
      </c>
      <c r="T73" s="5">
        <f t="shared" si="98"/>
        <v>117.0875579339513</v>
      </c>
      <c r="U73" s="5">
        <f t="shared" si="99"/>
        <v>486.62052278201014</v>
      </c>
      <c r="V73" s="5">
        <f t="shared" si="100"/>
        <v>556.41873940384301</v>
      </c>
      <c r="W73" s="15">
        <f t="shared" si="101"/>
        <v>-1.0734613539272964E-2</v>
      </c>
      <c r="X73" s="15">
        <f t="shared" si="102"/>
        <v>-1.217998157191269E-2</v>
      </c>
      <c r="Y73" s="15">
        <f t="shared" si="103"/>
        <v>-9.7425357312937999E-3</v>
      </c>
      <c r="Z73" s="5">
        <f t="shared" si="124"/>
        <v>11957.275587461714</v>
      </c>
      <c r="AA73" s="5">
        <f t="shared" si="125"/>
        <v>17849.959952705791</v>
      </c>
      <c r="AB73" s="5">
        <f t="shared" si="126"/>
        <v>8264.5913755626825</v>
      </c>
      <c r="AC73" s="16">
        <f t="shared" si="107"/>
        <v>2.1605202267293104</v>
      </c>
      <c r="AD73" s="16">
        <f t="shared" si="108"/>
        <v>2.8899813864801254</v>
      </c>
      <c r="AE73" s="16">
        <f t="shared" si="109"/>
        <v>2.7706384452811115</v>
      </c>
      <c r="AF73" s="15">
        <f t="shared" si="110"/>
        <v>-4.0504037456468023E-3</v>
      </c>
      <c r="AG73" s="15">
        <f t="shared" si="111"/>
        <v>2.9673830763510267E-4</v>
      </c>
      <c r="AH73" s="15">
        <f t="shared" si="112"/>
        <v>9.7937136394747881E-3</v>
      </c>
      <c r="AI73" s="1">
        <f t="shared" si="70"/>
        <v>91163.879954602875</v>
      </c>
      <c r="AJ73" s="1">
        <f t="shared" si="71"/>
        <v>21993.586546878967</v>
      </c>
      <c r="AK73" s="1">
        <f t="shared" si="72"/>
        <v>8559.6621328257079</v>
      </c>
      <c r="AL73" s="14">
        <f t="shared" si="113"/>
        <v>20.962213780324387</v>
      </c>
      <c r="AM73" s="14">
        <f t="shared" si="114"/>
        <v>3.5055273468561481</v>
      </c>
      <c r="AN73" s="14">
        <f t="shared" si="115"/>
        <v>1.3034688471178848</v>
      </c>
      <c r="AO73" s="11">
        <f t="shared" si="116"/>
        <v>1.7382433548357116E-2</v>
      </c>
      <c r="AP73" s="11">
        <f t="shared" si="117"/>
        <v>2.1897281714343381E-2</v>
      </c>
      <c r="AQ73" s="11">
        <f t="shared" si="118"/>
        <v>1.9863597388794303E-2</v>
      </c>
      <c r="AR73" s="1">
        <f t="shared" si="127"/>
        <v>57888.479843639841</v>
      </c>
      <c r="AS73" s="1">
        <f t="shared" si="122"/>
        <v>14879.270575908624</v>
      </c>
      <c r="AT73" s="1">
        <f t="shared" si="123"/>
        <v>5897.8758481313052</v>
      </c>
      <c r="AU73" s="1">
        <f t="shared" si="76"/>
        <v>11577.695968727969</v>
      </c>
      <c r="AV73" s="1">
        <f t="shared" si="77"/>
        <v>2975.8541151817249</v>
      </c>
      <c r="AW73" s="1">
        <f t="shared" si="78"/>
        <v>1179.5751696262612</v>
      </c>
      <c r="AX73" s="1">
        <f t="shared" si="142"/>
        <v>41055.581436686196</v>
      </c>
      <c r="AY73" s="1">
        <f t="shared" si="134"/>
        <v>4282.2061163359003</v>
      </c>
      <c r="AZ73" s="1">
        <f t="shared" si="135"/>
        <v>1230.8770732122425</v>
      </c>
      <c r="BA73" s="1">
        <f t="shared" si="143"/>
        <v>11982.408150441461</v>
      </c>
      <c r="BB73" s="1">
        <f t="shared" si="144"/>
        <v>23244.80125108832</v>
      </c>
      <c r="BC73" s="1">
        <f t="shared" si="145"/>
        <v>27275.660189712667</v>
      </c>
      <c r="BD73" s="1">
        <f t="shared" si="146"/>
        <v>43838.255185622635</v>
      </c>
      <c r="BE73" s="2">
        <f t="shared" si="152"/>
        <v>0.1724378764915922</v>
      </c>
      <c r="BF73" s="2">
        <f t="shared" si="152"/>
        <v>0.13039120264941753</v>
      </c>
      <c r="BG73" s="2">
        <f t="shared" si="152"/>
        <v>6.9918128391701598E-2</v>
      </c>
      <c r="BH73" s="2">
        <f t="shared" si="136"/>
        <v>0.13046943421706758</v>
      </c>
      <c r="BI73" s="2">
        <f t="shared" si="147"/>
        <v>2.9734821248929609E-3</v>
      </c>
      <c r="BJ73" s="2">
        <f t="shared" si="137"/>
        <v>1.700186572836147E-3</v>
      </c>
      <c r="BK73" s="2">
        <f t="shared" si="138"/>
        <v>4.8885446777984691E-4</v>
      </c>
      <c r="BL73" s="2">
        <f t="shared" si="139"/>
        <v>172.13036005228955</v>
      </c>
      <c r="BM73" s="2">
        <f t="shared" si="140"/>
        <v>25.297536046755805</v>
      </c>
      <c r="BN73" s="2">
        <f t="shared" si="141"/>
        <v>2.8832029587698424</v>
      </c>
      <c r="BO73" s="2">
        <f t="shared" si="148"/>
        <v>166.96389515402316</v>
      </c>
      <c r="BP73" s="2">
        <f t="shared" si="149"/>
        <v>21.738155044372775</v>
      </c>
      <c r="BQ73" s="2">
        <f t="shared" si="150"/>
        <v>9.979161026818101</v>
      </c>
      <c r="BR73" s="11">
        <f t="shared" si="151"/>
        <v>5.1586492120639454E-2</v>
      </c>
      <c r="BS73" s="17">
        <f t="shared" si="129"/>
        <v>0.53669020733050954</v>
      </c>
      <c r="BT73" s="17">
        <f t="shared" si="130"/>
        <v>0.70137988019297293</v>
      </c>
      <c r="BU73" s="12">
        <f>(BU$3*templow!$I183+BU$4*templow!$I183^2+BU$5*templow!$I183^6)*(K73/K$56)^$BW$1</f>
        <v>2.0228108141758372</v>
      </c>
      <c r="BV73" s="12">
        <f>(BV$3*templow!$I183+BV$4*templow!$I183^2+BV$5*templow!$I183^6)*(L73/L$56)^$BW$1</f>
        <v>1.1423772477503407</v>
      </c>
      <c r="BW73" s="12">
        <f>(BW$3*templow!$I183+BW$4*templow!$I183^2+BW$5*templow!$I183^6)*(M73/M$56)^$BW$1</f>
        <v>0.57054388800080402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 x14ac:dyDescent="0.3">
      <c r="A74" s="2">
        <f t="shared" si="79"/>
        <v>2028</v>
      </c>
      <c r="B74" s="5">
        <f t="shared" si="80"/>
        <v>1129.8427580869054</v>
      </c>
      <c r="C74" s="5">
        <f t="shared" si="81"/>
        <v>2788.6751524639435</v>
      </c>
      <c r="D74" s="5">
        <f t="shared" si="82"/>
        <v>3858.4397131742121</v>
      </c>
      <c r="E74" s="15">
        <f t="shared" si="83"/>
        <v>1.6317471666928379E-3</v>
      </c>
      <c r="F74" s="15">
        <f t="shared" si="84"/>
        <v>3.2146513359754621E-3</v>
      </c>
      <c r="G74" s="15">
        <f t="shared" si="85"/>
        <v>6.5625963503719376E-3</v>
      </c>
      <c r="H74" s="5">
        <f t="shared" si="86"/>
        <v>59288.408417806349</v>
      </c>
      <c r="I74" s="5">
        <f t="shared" si="87"/>
        <v>15348.335857956859</v>
      </c>
      <c r="J74" s="5">
        <f t="shared" si="88"/>
        <v>6090.623521207568</v>
      </c>
      <c r="K74" s="5">
        <f t="shared" si="89"/>
        <v>52474.92006604161</v>
      </c>
      <c r="L74" s="5">
        <f t="shared" si="90"/>
        <v>5503.8091634286566</v>
      </c>
      <c r="M74" s="5">
        <f t="shared" si="91"/>
        <v>1578.5198095519836</v>
      </c>
      <c r="N74" s="15">
        <f t="shared" si="92"/>
        <v>2.2514712587193175E-2</v>
      </c>
      <c r="O74" s="15">
        <f t="shared" si="93"/>
        <v>2.8219382982532348E-2</v>
      </c>
      <c r="P74" s="15">
        <f t="shared" si="94"/>
        <v>2.5947980610275811E-2</v>
      </c>
      <c r="Q74" s="5">
        <f t="shared" si="95"/>
        <v>6867.4159664703384</v>
      </c>
      <c r="R74" s="5">
        <f t="shared" si="96"/>
        <v>7377.845187300999</v>
      </c>
      <c r="S74" s="5">
        <f t="shared" si="97"/>
        <v>3355.9202214374945</v>
      </c>
      <c r="T74" s="5">
        <f t="shared" si="98"/>
        <v>115.8306682492731</v>
      </c>
      <c r="U74" s="5">
        <f t="shared" si="99"/>
        <v>480.69349378201076</v>
      </c>
      <c r="V74" s="5">
        <f t="shared" si="100"/>
        <v>550.9978099536396</v>
      </c>
      <c r="W74" s="15">
        <f t="shared" si="101"/>
        <v>-1.0734613539272964E-2</v>
      </c>
      <c r="X74" s="15">
        <f t="shared" si="102"/>
        <v>-1.217998157191269E-2</v>
      </c>
      <c r="Y74" s="15">
        <f t="shared" si="103"/>
        <v>-9.7425357312937999E-3</v>
      </c>
      <c r="Z74" s="5">
        <f t="shared" si="124"/>
        <v>12069.775576384267</v>
      </c>
      <c r="AA74" s="5">
        <f t="shared" si="125"/>
        <v>18202.032490934856</v>
      </c>
      <c r="AB74" s="5">
        <f t="shared" si="126"/>
        <v>8539.4730592402684</v>
      </c>
      <c r="AC74" s="16">
        <f t="shared" si="107"/>
        <v>2.1517692475104204</v>
      </c>
      <c r="AD74" s="16">
        <f t="shared" si="108"/>
        <v>2.8908389546658464</v>
      </c>
      <c r="AE74" s="16">
        <f t="shared" si="109"/>
        <v>2.7977732848127141</v>
      </c>
      <c r="AF74" s="15">
        <f t="shared" si="110"/>
        <v>-4.0504037456468023E-3</v>
      </c>
      <c r="AG74" s="15">
        <f t="shared" si="111"/>
        <v>2.9673830763510267E-4</v>
      </c>
      <c r="AH74" s="15">
        <f t="shared" si="112"/>
        <v>9.7937136394747881E-3</v>
      </c>
      <c r="AI74" s="1">
        <f t="shared" si="70"/>
        <v>93625.18792787056</v>
      </c>
      <c r="AJ74" s="1">
        <f t="shared" si="71"/>
        <v>22770.082007372795</v>
      </c>
      <c r="AK74" s="1">
        <f t="shared" si="72"/>
        <v>8883.2710891693987</v>
      </c>
      <c r="AL74" s="14">
        <f t="shared" si="113"/>
        <v>21.322944325506704</v>
      </c>
      <c r="AM74" s="14">
        <f t="shared" si="114"/>
        <v>3.5815212515288772</v>
      </c>
      <c r="AN74" s="14">
        <f t="shared" si="115"/>
        <v>1.3291015117019904</v>
      </c>
      <c r="AO74" s="11">
        <f t="shared" si="116"/>
        <v>1.7208609212873545E-2</v>
      </c>
      <c r="AP74" s="11">
        <f t="shared" si="117"/>
        <v>2.1678308897199947E-2</v>
      </c>
      <c r="AQ74" s="11">
        <f t="shared" si="118"/>
        <v>1.9664961414906361E-2</v>
      </c>
      <c r="AR74" s="1">
        <f t="shared" si="127"/>
        <v>59288.408417806349</v>
      </c>
      <c r="AS74" s="1">
        <f t="shared" si="122"/>
        <v>15348.335857956859</v>
      </c>
      <c r="AT74" s="1">
        <f t="shared" si="123"/>
        <v>6090.623521207568</v>
      </c>
      <c r="AU74" s="1">
        <f t="shared" si="76"/>
        <v>11857.68168356127</v>
      </c>
      <c r="AV74" s="1">
        <f t="shared" si="77"/>
        <v>3069.6671715913722</v>
      </c>
      <c r="AW74" s="1">
        <f t="shared" si="78"/>
        <v>1218.1247042415137</v>
      </c>
      <c r="AX74" s="1">
        <f t="shared" si="142"/>
        <v>41979.936052833291</v>
      </c>
      <c r="AY74" s="1">
        <f t="shared" si="134"/>
        <v>4403.0473307429256</v>
      </c>
      <c r="AZ74" s="1">
        <f t="shared" si="135"/>
        <v>1262.815847641587</v>
      </c>
      <c r="BA74" s="1">
        <f t="shared" si="143"/>
        <v>12027.116357366958</v>
      </c>
      <c r="BB74" s="1">
        <f t="shared" si="144"/>
        <v>23397.129973516978</v>
      </c>
      <c r="BC74" s="1">
        <f t="shared" si="145"/>
        <v>27553.501158803032</v>
      </c>
      <c r="BD74" s="1">
        <f t="shared" si="146"/>
        <v>42884.781542854318</v>
      </c>
      <c r="BE74" s="2">
        <f t="shared" si="152"/>
        <v>0.1724378764915922</v>
      </c>
      <c r="BF74" s="2">
        <f t="shared" si="152"/>
        <v>0.13039120264941753</v>
      </c>
      <c r="BG74" s="2">
        <f t="shared" si="152"/>
        <v>6.9918128391701598E-2</v>
      </c>
      <c r="BH74" s="2">
        <f t="shared" si="136"/>
        <v>0.13016152016623286</v>
      </c>
      <c r="BI74" s="2">
        <f t="shared" si="147"/>
        <v>2.9734821248929609E-3</v>
      </c>
      <c r="BJ74" s="2">
        <f t="shared" si="137"/>
        <v>1.700186572836147E-3</v>
      </c>
      <c r="BK74" s="2">
        <f t="shared" si="138"/>
        <v>4.8885446777984691E-4</v>
      </c>
      <c r="BL74" s="2">
        <f t="shared" si="139"/>
        <v>176.29302264370054</v>
      </c>
      <c r="BM74" s="2">
        <f t="shared" si="140"/>
        <v>26.095034541077816</v>
      </c>
      <c r="BN74" s="2">
        <f t="shared" si="141"/>
        <v>2.9774285199073427</v>
      </c>
      <c r="BO74" s="2">
        <f t="shared" si="148"/>
        <v>169.40774388773568</v>
      </c>
      <c r="BP74" s="2">
        <f t="shared" si="149"/>
        <v>21.98971979841124</v>
      </c>
      <c r="BQ74" s="2">
        <f t="shared" si="150"/>
        <v>9.9735661530196236</v>
      </c>
      <c r="BR74" s="11">
        <f t="shared" si="151"/>
        <v>5.1467410716503598E-2</v>
      </c>
      <c r="BS74" s="17">
        <f t="shared" si="129"/>
        <v>0.51036240133535271</v>
      </c>
      <c r="BT74" s="17">
        <f t="shared" si="130"/>
        <v>0.68095133999317758</v>
      </c>
      <c r="BU74" s="12">
        <f>(BU$3*templow!$I184+BU$4*templow!$I184^2+BU$5*templow!$I184^6)*(K74/K$56)^$BW$1</f>
        <v>2.042935147893147</v>
      </c>
      <c r="BV74" s="12">
        <f>(BV$3*templow!$I184+BV$4*templow!$I184^2+BV$5*templow!$I184^6)*(L74/L$56)^$BW$1</f>
        <v>1.1506742214840893</v>
      </c>
      <c r="BW74" s="12">
        <f>(BW$3*templow!$I184+BW$4*templow!$I184^2+BW$5*templow!$I184^6)*(M74/M$56)^$BW$1</f>
        <v>0.57332168095105474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 x14ac:dyDescent="0.3">
      <c r="A75" s="2">
        <f t="shared" si="79"/>
        <v>2029</v>
      </c>
      <c r="B75" s="5">
        <f t="shared" si="80"/>
        <v>1131.5941949202563</v>
      </c>
      <c r="C75" s="5">
        <f t="shared" si="81"/>
        <v>2797.1915398531901</v>
      </c>
      <c r="D75" s="5">
        <f t="shared" si="82"/>
        <v>3882.4950264350286</v>
      </c>
      <c r="E75" s="15">
        <f t="shared" si="83"/>
        <v>1.5501598083581959E-3</v>
      </c>
      <c r="F75" s="15">
        <f t="shared" si="84"/>
        <v>3.053918769176689E-3</v>
      </c>
      <c r="G75" s="15">
        <f t="shared" si="85"/>
        <v>6.2344665328533406E-3</v>
      </c>
      <c r="H75" s="5">
        <f t="shared" si="86"/>
        <v>60703.669094841855</v>
      </c>
      <c r="I75" s="5">
        <f t="shared" si="87"/>
        <v>15825.252864319626</v>
      </c>
      <c r="J75" s="5">
        <f t="shared" si="88"/>
        <v>6285.9817740283333</v>
      </c>
      <c r="K75" s="5">
        <f t="shared" si="89"/>
        <v>53644.380085494922</v>
      </c>
      <c r="L75" s="5">
        <f t="shared" si="90"/>
        <v>5657.5506678209849</v>
      </c>
      <c r="M75" s="5">
        <f t="shared" si="91"/>
        <v>1619.0572637514042</v>
      </c>
      <c r="N75" s="15">
        <f t="shared" si="92"/>
        <v>2.2286075290472107E-2</v>
      </c>
      <c r="O75" s="15">
        <f t="shared" si="93"/>
        <v>2.7933654643024219E-2</v>
      </c>
      <c r="P75" s="15">
        <f t="shared" si="94"/>
        <v>2.5680674993192598E-2</v>
      </c>
      <c r="Q75" s="5">
        <f t="shared" si="95"/>
        <v>6955.8677684942159</v>
      </c>
      <c r="R75" s="5">
        <f t="shared" si="96"/>
        <v>7514.4417991497221</v>
      </c>
      <c r="S75" s="5">
        <f t="shared" si="97"/>
        <v>3429.8183124957227</v>
      </c>
      <c r="T75" s="5">
        <f t="shared" si="98"/>
        <v>114.58727078962141</v>
      </c>
      <c r="U75" s="5">
        <f t="shared" si="99"/>
        <v>474.83865588600753</v>
      </c>
      <c r="V75" s="5">
        <f t="shared" si="100"/>
        <v>545.62969410230164</v>
      </c>
      <c r="W75" s="15">
        <f t="shared" si="101"/>
        <v>-1.0734613539272964E-2</v>
      </c>
      <c r="X75" s="15">
        <f t="shared" si="102"/>
        <v>-1.217998157191269E-2</v>
      </c>
      <c r="Y75" s="15">
        <f t="shared" si="103"/>
        <v>-9.7425357312937999E-3</v>
      </c>
      <c r="Z75" s="5">
        <f t="shared" si="124"/>
        <v>12179.431452197368</v>
      </c>
      <c r="AA75" s="5">
        <f t="shared" si="125"/>
        <v>18552.661192534149</v>
      </c>
      <c r="AB75" s="5">
        <f t="shared" si="126"/>
        <v>8818.1602967344988</v>
      </c>
      <c r="AC75" s="16">
        <f t="shared" si="107"/>
        <v>2.1430537132905365</v>
      </c>
      <c r="AD75" s="16">
        <f t="shared" si="108"/>
        <v>2.8916967773248996</v>
      </c>
      <c r="AE75" s="16">
        <f t="shared" si="109"/>
        <v>2.8251738751923425</v>
      </c>
      <c r="AF75" s="15">
        <f t="shared" si="110"/>
        <v>-4.0504037456468023E-3</v>
      </c>
      <c r="AG75" s="15">
        <f t="shared" si="111"/>
        <v>2.9673830763510267E-4</v>
      </c>
      <c r="AH75" s="15">
        <f t="shared" si="112"/>
        <v>9.7937136394747881E-3</v>
      </c>
      <c r="AI75" s="1">
        <f t="shared" si="70"/>
        <v>96120.350818644773</v>
      </c>
      <c r="AJ75" s="1">
        <f t="shared" si="71"/>
        <v>23562.740978226888</v>
      </c>
      <c r="AK75" s="1">
        <f t="shared" si="72"/>
        <v>9213.0686844939737</v>
      </c>
      <c r="AL75" s="14">
        <f t="shared" si="113"/>
        <v>21.686213159510551</v>
      </c>
      <c r="AM75" s="14">
        <f t="shared" si="114"/>
        <v>3.6583861623012814</v>
      </c>
      <c r="AN75" s="14">
        <f t="shared" si="115"/>
        <v>1.3549768743466626</v>
      </c>
      <c r="AO75" s="11">
        <f t="shared" si="116"/>
        <v>1.7036523120744808E-2</v>
      </c>
      <c r="AP75" s="11">
        <f t="shared" si="117"/>
        <v>2.1461525808227949E-2</v>
      </c>
      <c r="AQ75" s="11">
        <f t="shared" si="118"/>
        <v>1.9468311800757296E-2</v>
      </c>
      <c r="AR75" s="1">
        <f t="shared" si="127"/>
        <v>60703.669094841855</v>
      </c>
      <c r="AS75" s="1">
        <f t="shared" si="122"/>
        <v>15825.252864319626</v>
      </c>
      <c r="AT75" s="1">
        <f t="shared" si="123"/>
        <v>6285.9817740283333</v>
      </c>
      <c r="AU75" s="1">
        <f t="shared" si="76"/>
        <v>12140.733818968372</v>
      </c>
      <c r="AV75" s="1">
        <f t="shared" si="77"/>
        <v>3165.0505728639255</v>
      </c>
      <c r="AW75" s="1">
        <f t="shared" si="78"/>
        <v>1257.1963548056667</v>
      </c>
      <c r="AX75" s="1">
        <f t="shared" si="142"/>
        <v>42915.504068395931</v>
      </c>
      <c r="AY75" s="1">
        <f t="shared" si="134"/>
        <v>4526.0405342567883</v>
      </c>
      <c r="AZ75" s="1">
        <f t="shared" si="135"/>
        <v>1295.2458110011235</v>
      </c>
      <c r="BA75" s="1">
        <f t="shared" si="143"/>
        <v>12070.702195784619</v>
      </c>
      <c r="BB75" s="1">
        <f t="shared" si="144"/>
        <v>23545.647287713775</v>
      </c>
      <c r="BC75" s="1">
        <f t="shared" si="145"/>
        <v>27823.728890271013</v>
      </c>
      <c r="BD75" s="1">
        <f t="shared" si="146"/>
        <v>41941.365415427652</v>
      </c>
      <c r="BE75" s="2">
        <f t="shared" si="152"/>
        <v>0.1724378764915922</v>
      </c>
      <c r="BF75" s="2">
        <f t="shared" si="152"/>
        <v>0.13039120264941753</v>
      </c>
      <c r="BG75" s="2">
        <f t="shared" si="152"/>
        <v>6.9918128391701598E-2</v>
      </c>
      <c r="BH75" s="2">
        <f t="shared" si="136"/>
        <v>0.12985627103675471</v>
      </c>
      <c r="BI75" s="2">
        <f t="shared" si="147"/>
        <v>2.9734821248929609E-3</v>
      </c>
      <c r="BJ75" s="2">
        <f t="shared" si="137"/>
        <v>1.700186572836147E-3</v>
      </c>
      <c r="BK75" s="2">
        <f t="shared" si="138"/>
        <v>4.8885446777984691E-4</v>
      </c>
      <c r="BL75" s="2">
        <f t="shared" si="139"/>
        <v>180.50127496892952</v>
      </c>
      <c r="BM75" s="2">
        <f t="shared" si="140"/>
        <v>26.905882431653005</v>
      </c>
      <c r="BN75" s="2">
        <f t="shared" si="141"/>
        <v>3.0729302746164389</v>
      </c>
      <c r="BO75" s="2">
        <f t="shared" si="148"/>
        <v>171.8899906789047</v>
      </c>
      <c r="BP75" s="2">
        <f t="shared" si="149"/>
        <v>22.244504244384586</v>
      </c>
      <c r="BQ75" s="2">
        <f t="shared" si="150"/>
        <v>9.9681581181318375</v>
      </c>
      <c r="BR75" s="11">
        <f t="shared" si="151"/>
        <v>5.1351412481908748E-2</v>
      </c>
      <c r="BS75" s="17">
        <f t="shared" si="129"/>
        <v>0.48538109325478324</v>
      </c>
      <c r="BT75" s="17">
        <f t="shared" si="130"/>
        <v>0.66111780581861901</v>
      </c>
      <c r="BU75" s="12">
        <f>(BU$3*templow!$I185+BU$4*templow!$I185^2+BU$5*templow!$I185^6)*(K75/K$56)^$BW$1</f>
        <v>2.0627751011979378</v>
      </c>
      <c r="BV75" s="12">
        <f>(BV$3*templow!$I185+BV$4*templow!$I185^2+BV$5*templow!$I185^6)*(L75/L$56)^$BW$1</f>
        <v>1.1587469064678824</v>
      </c>
      <c r="BW75" s="12">
        <f>(BW$3*templow!$I185+BW$4*templow!$I185^2+BW$5*templow!$I185^6)*(M75/M$56)^$BW$1</f>
        <v>0.57592957288835311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 x14ac:dyDescent="0.3">
      <c r="A76" s="2">
        <f t="shared" si="79"/>
        <v>2030</v>
      </c>
      <c r="B76" s="5">
        <f t="shared" si="80"/>
        <v>1133.2606391685763</v>
      </c>
      <c r="C76" s="5">
        <f t="shared" si="81"/>
        <v>2805.3068158105034</v>
      </c>
      <c r="D76" s="5">
        <f t="shared" si="82"/>
        <v>3905.4900474759938</v>
      </c>
      <c r="E76" s="15">
        <f t="shared" si="83"/>
        <v>1.472651817940286E-3</v>
      </c>
      <c r="F76" s="15">
        <f t="shared" si="84"/>
        <v>2.9012228307178545E-3</v>
      </c>
      <c r="G76" s="15">
        <f t="shared" si="85"/>
        <v>5.9227432062106729E-3</v>
      </c>
      <c r="H76" s="5">
        <f t="shared" si="86"/>
        <v>62134.126879501906</v>
      </c>
      <c r="I76" s="5">
        <f t="shared" si="87"/>
        <v>16310.00192161584</v>
      </c>
      <c r="J76" s="5">
        <f t="shared" si="88"/>
        <v>6483.9134706463828</v>
      </c>
      <c r="K76" s="5">
        <f t="shared" si="89"/>
        <v>54827.746355937146</v>
      </c>
      <c r="L76" s="5">
        <f t="shared" si="90"/>
        <v>5813.9814973869761</v>
      </c>
      <c r="M76" s="5">
        <f t="shared" si="91"/>
        <v>1660.204837760821</v>
      </c>
      <c r="N76" s="15">
        <f t="shared" si="92"/>
        <v>2.2059463984041683E-2</v>
      </c>
      <c r="O76" s="15">
        <f t="shared" si="93"/>
        <v>2.7649921096728036E-2</v>
      </c>
      <c r="P76" s="15">
        <f t="shared" si="94"/>
        <v>2.541452666972166E-2</v>
      </c>
      <c r="Q76" s="5">
        <f t="shared" si="95"/>
        <v>7043.3519349971784</v>
      </c>
      <c r="R76" s="5">
        <f t="shared" si="96"/>
        <v>7650.2900685070954</v>
      </c>
      <c r="S76" s="5">
        <f t="shared" si="97"/>
        <v>3503.3484274769203</v>
      </c>
      <c r="T76" s="5">
        <f t="shared" si="98"/>
        <v>113.35722072117481</v>
      </c>
      <c r="U76" s="5">
        <f t="shared" si="99"/>
        <v>469.05512980768418</v>
      </c>
      <c r="V76" s="5">
        <f t="shared" si="100"/>
        <v>540.31387731145503</v>
      </c>
      <c r="W76" s="15">
        <f t="shared" si="101"/>
        <v>-1.0734613539272964E-2</v>
      </c>
      <c r="X76" s="15">
        <f t="shared" si="102"/>
        <v>-1.217998157191269E-2</v>
      </c>
      <c r="Y76" s="15">
        <f t="shared" si="103"/>
        <v>-9.7425357312937999E-3</v>
      </c>
      <c r="Z76" s="5">
        <f t="shared" si="124"/>
        <v>12286.334612568682</v>
      </c>
      <c r="AA76" s="5">
        <f t="shared" si="125"/>
        <v>18901.760386153448</v>
      </c>
      <c r="AB76" s="5">
        <f t="shared" si="126"/>
        <v>9100.6023573823077</v>
      </c>
      <c r="AC76" s="16">
        <f t="shared" si="107"/>
        <v>2.1343734805031023</v>
      </c>
      <c r="AD76" s="16">
        <f t="shared" si="108"/>
        <v>2.892554854532797</v>
      </c>
      <c r="AE76" s="16">
        <f t="shared" si="109"/>
        <v>2.8528428191077015</v>
      </c>
      <c r="AF76" s="15">
        <f t="shared" si="110"/>
        <v>-4.0504037456468023E-3</v>
      </c>
      <c r="AG76" s="15">
        <f t="shared" si="111"/>
        <v>2.9673830763510267E-4</v>
      </c>
      <c r="AH76" s="15">
        <f t="shared" si="112"/>
        <v>9.7937136394747881E-3</v>
      </c>
      <c r="AI76" s="1">
        <f t="shared" si="70"/>
        <v>98649.049555748672</v>
      </c>
      <c r="AJ76" s="1">
        <f t="shared" si="71"/>
        <v>24371.517453268127</v>
      </c>
      <c r="AK76" s="1">
        <f t="shared" si="72"/>
        <v>9548.9581708502428</v>
      </c>
      <c r="AL76" s="14">
        <f t="shared" si="113"/>
        <v>22.051976254685016</v>
      </c>
      <c r="AM76" s="14">
        <f t="shared" si="114"/>
        <v>3.736115565849587</v>
      </c>
      <c r="AN76" s="14">
        <f t="shared" si="115"/>
        <v>1.3810921954965329</v>
      </c>
      <c r="AO76" s="11">
        <f t="shared" si="116"/>
        <v>1.686615788953736E-2</v>
      </c>
      <c r="AP76" s="11">
        <f t="shared" si="117"/>
        <v>2.1246910550145669E-2</v>
      </c>
      <c r="AQ76" s="11">
        <f t="shared" si="118"/>
        <v>1.9273628682749722E-2</v>
      </c>
      <c r="AR76" s="1">
        <f t="shared" si="127"/>
        <v>62134.126879501906</v>
      </c>
      <c r="AS76" s="1">
        <f t="shared" si="122"/>
        <v>16310.00192161584</v>
      </c>
      <c r="AT76" s="1">
        <f t="shared" si="123"/>
        <v>6483.9134706463828</v>
      </c>
      <c r="AU76" s="1">
        <f t="shared" si="76"/>
        <v>12426.825375900382</v>
      </c>
      <c r="AV76" s="1">
        <f t="shared" si="77"/>
        <v>3262.000384323168</v>
      </c>
      <c r="AW76" s="1">
        <f t="shared" si="78"/>
        <v>1296.7826941292767</v>
      </c>
      <c r="AX76" s="1">
        <f t="shared" si="142"/>
        <v>43862.197084749714</v>
      </c>
      <c r="AY76" s="1">
        <f t="shared" si="134"/>
        <v>4651.1851979095809</v>
      </c>
      <c r="AZ76" s="1">
        <f t="shared" si="135"/>
        <v>1328.1638702086566</v>
      </c>
      <c r="BA76" s="1">
        <f t="shared" si="143"/>
        <v>12113.205515050566</v>
      </c>
      <c r="BB76" s="1">
        <f t="shared" si="144"/>
        <v>23690.471981276401</v>
      </c>
      <c r="BC76" s="1">
        <f t="shared" si="145"/>
        <v>28086.537568645661</v>
      </c>
      <c r="BD76" s="1">
        <f t="shared" si="146"/>
        <v>41008.697861198423</v>
      </c>
      <c r="BE76" s="2">
        <f t="shared" ref="BE76:BE139" si="153">BE75</f>
        <v>0.1724378764915922</v>
      </c>
      <c r="BF76" s="2">
        <f t="shared" ref="BF76:BF139" si="154">BF75</f>
        <v>0.13039120264941753</v>
      </c>
      <c r="BG76" s="2">
        <f t="shared" ref="BG76:BG139" si="155">BG75</f>
        <v>6.9918128391701598E-2</v>
      </c>
      <c r="BH76" s="2">
        <f t="shared" si="136"/>
        <v>0.12955369982128712</v>
      </c>
      <c r="BI76" s="2">
        <f t="shared" si="147"/>
        <v>2.9734821248929609E-3</v>
      </c>
      <c r="BJ76" s="2">
        <f t="shared" si="137"/>
        <v>1.700186572836147E-3</v>
      </c>
      <c r="BK76" s="2">
        <f t="shared" si="138"/>
        <v>4.8885446777984691E-4</v>
      </c>
      <c r="BL76" s="2">
        <f t="shared" si="139"/>
        <v>184.75471562203018</v>
      </c>
      <c r="BM76" s="2">
        <f t="shared" si="140"/>
        <v>27.730046270063006</v>
      </c>
      <c r="BN76" s="2">
        <f t="shared" si="141"/>
        <v>3.1696900688234178</v>
      </c>
      <c r="BO76" s="2">
        <f t="shared" si="148"/>
        <v>174.40965486647207</v>
      </c>
      <c r="BP76" s="2">
        <f t="shared" si="149"/>
        <v>22.502462440818032</v>
      </c>
      <c r="BQ76" s="2">
        <f t="shared" si="150"/>
        <v>9.9629250178937987</v>
      </c>
      <c r="BR76" s="11">
        <f t="shared" si="151"/>
        <v>5.1231238315691624E-2</v>
      </c>
      <c r="BS76" s="17">
        <f t="shared" si="129"/>
        <v>0.46167350658611062</v>
      </c>
      <c r="BT76" s="17">
        <f t="shared" si="130"/>
        <v>0.64186194739671742</v>
      </c>
      <c r="BU76" s="12">
        <f>(BU$3*templow!$I186+BU$4*templow!$I186^2+BU$5*templow!$I186^6)*(K76/K$56)^$BW$1</f>
        <v>2.0823393877901797</v>
      </c>
      <c r="BV76" s="12">
        <f>(BV$3*templow!$I186+BV$4*templow!$I186^2+BV$5*templow!$I186^6)*(L76/L$56)^$BW$1</f>
        <v>1.1666002171457026</v>
      </c>
      <c r="BW76" s="12">
        <f>(BW$3*templow!$I186+BW$4*templow!$I186^2+BW$5*templow!$I186^6)*(M76/M$56)^$BW$1</f>
        <v>0.5783685378661918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 x14ac:dyDescent="0.3">
      <c r="A77" s="2">
        <f t="shared" si="79"/>
        <v>2031</v>
      </c>
      <c r="B77" s="5">
        <f t="shared" si="80"/>
        <v>1134.8460925920244</v>
      </c>
      <c r="C77" s="5">
        <f t="shared" si="81"/>
        <v>2813.0386949826416</v>
      </c>
      <c r="D77" s="5">
        <f t="shared" si="82"/>
        <v>3927.4647013893245</v>
      </c>
      <c r="E77" s="15">
        <f t="shared" si="83"/>
        <v>1.3990192270432716E-3</v>
      </c>
      <c r="F77" s="15">
        <f t="shared" si="84"/>
        <v>2.7561616891819615E-3</v>
      </c>
      <c r="G77" s="15">
        <f t="shared" si="85"/>
        <v>5.6266060459001389E-3</v>
      </c>
      <c r="H77" s="5">
        <f t="shared" si="86"/>
        <v>63579.64582278781</v>
      </c>
      <c r="I77" s="5">
        <f t="shared" si="87"/>
        <v>16802.562312274778</v>
      </c>
      <c r="J77" s="5">
        <f t="shared" si="88"/>
        <v>6684.3824651675604</v>
      </c>
      <c r="K77" s="5">
        <f t="shared" si="89"/>
        <v>56024.906141739353</v>
      </c>
      <c r="L77" s="5">
        <f t="shared" si="90"/>
        <v>5973.1003139928234</v>
      </c>
      <c r="M77" s="5">
        <f t="shared" si="91"/>
        <v>1701.9586357588364</v>
      </c>
      <c r="N77" s="15">
        <f t="shared" si="92"/>
        <v>2.1834926025052104E-2</v>
      </c>
      <c r="O77" s="15">
        <f t="shared" si="93"/>
        <v>2.7368304608014649E-2</v>
      </c>
      <c r="P77" s="15">
        <f t="shared" si="94"/>
        <v>2.5149786971064625E-2</v>
      </c>
      <c r="Q77" s="5">
        <f t="shared" si="95"/>
        <v>7129.8453099836606</v>
      </c>
      <c r="R77" s="5">
        <f t="shared" si="96"/>
        <v>7785.3336161173538</v>
      </c>
      <c r="S77" s="5">
        <f t="shared" si="97"/>
        <v>3576.4778357024143</v>
      </c>
      <c r="T77" s="5">
        <f t="shared" si="98"/>
        <v>112.14037476484694</v>
      </c>
      <c r="U77" s="5">
        <f t="shared" si="99"/>
        <v>463.34204697041548</v>
      </c>
      <c r="V77" s="5">
        <f t="shared" si="100"/>
        <v>535.04985005563424</v>
      </c>
      <c r="W77" s="15">
        <f t="shared" si="101"/>
        <v>-1.0734613539272964E-2</v>
      </c>
      <c r="X77" s="15">
        <f t="shared" si="102"/>
        <v>-1.217998157191269E-2</v>
      </c>
      <c r="Y77" s="15">
        <f t="shared" si="103"/>
        <v>-9.7425357312937999E-3</v>
      </c>
      <c r="Z77" s="5">
        <f t="shared" si="124"/>
        <v>12390.469720442108</v>
      </c>
      <c r="AA77" s="5">
        <f t="shared" si="125"/>
        <v>19249.182195700378</v>
      </c>
      <c r="AB77" s="5">
        <f t="shared" si="126"/>
        <v>9386.7449796166275</v>
      </c>
      <c r="AC77" s="16">
        <f t="shared" si="107"/>
        <v>2.1257284061630632</v>
      </c>
      <c r="AD77" s="16">
        <f t="shared" si="108"/>
        <v>2.8934131863650729</v>
      </c>
      <c r="AE77" s="16">
        <f t="shared" si="109"/>
        <v>2.8807827447364742</v>
      </c>
      <c r="AF77" s="15">
        <f t="shared" si="110"/>
        <v>-4.0504037456468023E-3</v>
      </c>
      <c r="AG77" s="15">
        <f t="shared" si="111"/>
        <v>2.9673830763510267E-4</v>
      </c>
      <c r="AH77" s="15">
        <f t="shared" si="112"/>
        <v>9.7937136394747881E-3</v>
      </c>
      <c r="AI77" s="1">
        <f t="shared" si="70"/>
        <v>101210.96997607419</v>
      </c>
      <c r="AJ77" s="1">
        <f t="shared" si="71"/>
        <v>25196.366092264481</v>
      </c>
      <c r="AK77" s="1">
        <f t="shared" si="72"/>
        <v>9890.845047894496</v>
      </c>
      <c r="AL77" s="14">
        <f t="shared" si="113"/>
        <v>22.42018904683998</v>
      </c>
      <c r="AM77" s="14">
        <f t="shared" si="114"/>
        <v>3.8147026699498738</v>
      </c>
      <c r="AN77" s="14">
        <f t="shared" si="115"/>
        <v>1.4074446670676504</v>
      </c>
      <c r="AO77" s="11">
        <f t="shared" si="116"/>
        <v>1.6697496310641987E-2</v>
      </c>
      <c r="AP77" s="11">
        <f t="shared" si="117"/>
        <v>2.1034441444644211E-2</v>
      </c>
      <c r="AQ77" s="11">
        <f t="shared" si="118"/>
        <v>1.9080892395922224E-2</v>
      </c>
      <c r="AR77" s="1">
        <f t="shared" si="127"/>
        <v>63579.64582278781</v>
      </c>
      <c r="AS77" s="1">
        <f t="shared" si="122"/>
        <v>16802.562312274778</v>
      </c>
      <c r="AT77" s="1">
        <f t="shared" si="123"/>
        <v>6684.3824651675604</v>
      </c>
      <c r="AU77" s="1">
        <f t="shared" si="76"/>
        <v>12715.929164557563</v>
      </c>
      <c r="AV77" s="1">
        <f t="shared" si="77"/>
        <v>3360.5124624549558</v>
      </c>
      <c r="AW77" s="1">
        <f t="shared" si="78"/>
        <v>1336.8764930335121</v>
      </c>
      <c r="AX77" s="1">
        <f t="shared" si="142"/>
        <v>44819.924913391478</v>
      </c>
      <c r="AY77" s="1">
        <f t="shared" si="134"/>
        <v>4778.4802511942589</v>
      </c>
      <c r="AZ77" s="1">
        <f t="shared" si="135"/>
        <v>1361.5669086070691</v>
      </c>
      <c r="BA77" s="1">
        <f t="shared" si="143"/>
        <v>12154.664750644553</v>
      </c>
      <c r="BB77" s="1">
        <f t="shared" si="144"/>
        <v>23831.720171415953</v>
      </c>
      <c r="BC77" s="1">
        <f t="shared" si="145"/>
        <v>28342.122707814786</v>
      </c>
      <c r="BD77" s="1">
        <f t="shared" si="146"/>
        <v>40087.399204307134</v>
      </c>
      <c r="BE77" s="2">
        <f t="shared" si="153"/>
        <v>0.1724378764915922</v>
      </c>
      <c r="BF77" s="2">
        <f t="shared" si="154"/>
        <v>0.13039120264941753</v>
      </c>
      <c r="BG77" s="2">
        <f t="shared" si="155"/>
        <v>6.9918128391701598E-2</v>
      </c>
      <c r="BH77" s="2">
        <f t="shared" si="136"/>
        <v>0.12925370848383427</v>
      </c>
      <c r="BI77" s="2">
        <f t="shared" si="147"/>
        <v>2.9734821248929609E-3</v>
      </c>
      <c r="BJ77" s="2">
        <f t="shared" si="137"/>
        <v>1.700186572836147E-3</v>
      </c>
      <c r="BK77" s="2">
        <f t="shared" si="138"/>
        <v>4.8885446777984691E-4</v>
      </c>
      <c r="BL77" s="2">
        <f t="shared" si="139"/>
        <v>189.05294036108498</v>
      </c>
      <c r="BM77" s="2">
        <f t="shared" si="140"/>
        <v>28.567490832572261</v>
      </c>
      <c r="BN77" s="2">
        <f t="shared" si="141"/>
        <v>3.2676902324464288</v>
      </c>
      <c r="BO77" s="2">
        <f t="shared" si="148"/>
        <v>176.96728794197585</v>
      </c>
      <c r="BP77" s="2">
        <f t="shared" si="149"/>
        <v>22.76363000999244</v>
      </c>
      <c r="BQ77" s="2">
        <f t="shared" si="150"/>
        <v>9.9578610569201214</v>
      </c>
      <c r="BR77" s="11">
        <f t="shared" si="151"/>
        <v>5.1107246605843731E-2</v>
      </c>
      <c r="BS77" s="17">
        <f t="shared" si="129"/>
        <v>0.4391740748931845</v>
      </c>
      <c r="BT77" s="17">
        <f t="shared" si="130"/>
        <v>0.62316693922011401</v>
      </c>
      <c r="BU77" s="12">
        <f>(BU$3*templow!$I187+BU$4*templow!$I187^2+BU$5*templow!$I187^6)*(K77/K$56)^$BW$1</f>
        <v>2.1016337124520099</v>
      </c>
      <c r="BV77" s="12">
        <f>(BV$3*templow!$I187+BV$4*templow!$I187^2+BV$5*templow!$I187^6)*(L77/L$56)^$BW$1</f>
        <v>1.1742373504772887</v>
      </c>
      <c r="BW77" s="12">
        <f>(BW$3*templow!$I187+BW$4*templow!$I187^2+BW$5*templow!$I187^6)*(M77/M$56)^$BW$1</f>
        <v>0.58063872250882542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 x14ac:dyDescent="0.3">
      <c r="A78" s="2">
        <f t="shared" si="79"/>
        <v>2032</v>
      </c>
      <c r="B78" s="5">
        <f t="shared" si="80"/>
        <v>1136.3543805201318</v>
      </c>
      <c r="C78" s="5">
        <f t="shared" si="81"/>
        <v>2820.4042249898744</v>
      </c>
      <c r="D78" s="5">
        <f t="shared" si="82"/>
        <v>3948.4580831915264</v>
      </c>
      <c r="E78" s="15">
        <f t="shared" si="83"/>
        <v>1.3290682656911079E-3</v>
      </c>
      <c r="F78" s="15">
        <f t="shared" si="84"/>
        <v>2.6183536047228633E-3</v>
      </c>
      <c r="G78" s="15">
        <f t="shared" si="85"/>
        <v>5.3452757436051315E-3</v>
      </c>
      <c r="H78" s="5">
        <f t="shared" si="86"/>
        <v>65040.086688355426</v>
      </c>
      <c r="I78" s="5">
        <f t="shared" si="87"/>
        <v>17302.912082399402</v>
      </c>
      <c r="J78" s="5">
        <f t="shared" si="88"/>
        <v>6887.3535444319932</v>
      </c>
      <c r="K78" s="5">
        <f t="shared" si="89"/>
        <v>57235.742479018998</v>
      </c>
      <c r="L78" s="5">
        <f t="shared" si="90"/>
        <v>6134.905035628899</v>
      </c>
      <c r="M78" s="5">
        <f t="shared" si="91"/>
        <v>1744.3147171173632</v>
      </c>
      <c r="N78" s="15">
        <f t="shared" si="92"/>
        <v>2.1612465252798696E-2</v>
      </c>
      <c r="O78" s="15">
        <f t="shared" si="93"/>
        <v>2.7088900760133816E-2</v>
      </c>
      <c r="P78" s="15">
        <f t="shared" si="94"/>
        <v>2.4886669081497281E-2</v>
      </c>
      <c r="Q78" s="5">
        <f t="shared" si="95"/>
        <v>7215.3255072316397</v>
      </c>
      <c r="R78" s="5">
        <f t="shared" si="96"/>
        <v>7919.517760108919</v>
      </c>
      <c r="S78" s="5">
        <f t="shared" si="97"/>
        <v>3649.175482195024</v>
      </c>
      <c r="T78" s="5">
        <f t="shared" si="98"/>
        <v>110.93659117959707</v>
      </c>
      <c r="U78" s="5">
        <f t="shared" si="99"/>
        <v>457.69854937682351</v>
      </c>
      <c r="V78" s="5">
        <f t="shared" si="100"/>
        <v>529.83710777344379</v>
      </c>
      <c r="W78" s="15">
        <f t="shared" si="101"/>
        <v>-1.0734613539272964E-2</v>
      </c>
      <c r="X78" s="15">
        <f t="shared" si="102"/>
        <v>-1.217998157191269E-2</v>
      </c>
      <c r="Y78" s="15">
        <f t="shared" si="103"/>
        <v>-9.7425357312937999E-3</v>
      </c>
      <c r="Z78" s="5">
        <f t="shared" si="124"/>
        <v>12491.823769807432</v>
      </c>
      <c r="AA78" s="5">
        <f t="shared" si="125"/>
        <v>19594.783136151229</v>
      </c>
      <c r="AB78" s="5">
        <f t="shared" si="126"/>
        <v>9676.5353446617228</v>
      </c>
      <c r="AC78" s="16">
        <f t="shared" si="107"/>
        <v>2.1171183478645124</v>
      </c>
      <c r="AD78" s="16">
        <f t="shared" si="108"/>
        <v>2.8942717728972842</v>
      </c>
      <c r="AE78" s="16">
        <f t="shared" si="109"/>
        <v>2.9089963059959634</v>
      </c>
      <c r="AF78" s="15">
        <f t="shared" si="110"/>
        <v>-4.0504037456468023E-3</v>
      </c>
      <c r="AG78" s="15">
        <f t="shared" si="111"/>
        <v>2.9673830763510267E-4</v>
      </c>
      <c r="AH78" s="15">
        <f t="shared" si="112"/>
        <v>9.7937136394747881E-3</v>
      </c>
      <c r="AI78" s="1">
        <f t="shared" si="70"/>
        <v>103805.80214302434</v>
      </c>
      <c r="AJ78" s="1">
        <f t="shared" si="71"/>
        <v>26037.241945492991</v>
      </c>
      <c r="AK78" s="1">
        <f t="shared" si="72"/>
        <v>10238.63703613856</v>
      </c>
      <c r="AL78" s="14">
        <f t="shared" si="113"/>
        <v>22.790806460494551</v>
      </c>
      <c r="AM78" s="14">
        <f t="shared" si="114"/>
        <v>3.8941404084902649</v>
      </c>
      <c r="AN78" s="14">
        <f t="shared" si="115"/>
        <v>1.4340314143107273</v>
      </c>
      <c r="AO78" s="11">
        <f t="shared" si="116"/>
        <v>1.6530521347535566E-2</v>
      </c>
      <c r="AP78" s="11">
        <f t="shared" si="117"/>
        <v>2.0824097030197768E-2</v>
      </c>
      <c r="AQ78" s="11">
        <f t="shared" si="118"/>
        <v>1.8890083471963002E-2</v>
      </c>
      <c r="AR78" s="1">
        <f t="shared" si="127"/>
        <v>65040.086688355426</v>
      </c>
      <c r="AS78" s="1">
        <f t="shared" si="122"/>
        <v>17302.912082399402</v>
      </c>
      <c r="AT78" s="1">
        <f t="shared" si="123"/>
        <v>6887.3535444319932</v>
      </c>
      <c r="AU78" s="1">
        <f t="shared" si="76"/>
        <v>13008.017337671086</v>
      </c>
      <c r="AV78" s="1">
        <f t="shared" si="77"/>
        <v>3460.5824164798805</v>
      </c>
      <c r="AW78" s="1">
        <f t="shared" si="78"/>
        <v>1377.4707088863988</v>
      </c>
      <c r="AX78" s="1">
        <f t="shared" si="142"/>
        <v>45788.593983215193</v>
      </c>
      <c r="AY78" s="1">
        <f t="shared" si="134"/>
        <v>4907.9240285031192</v>
      </c>
      <c r="AZ78" s="1">
        <f t="shared" si="135"/>
        <v>1395.4517736938906</v>
      </c>
      <c r="BA78" s="1">
        <f t="shared" si="143"/>
        <v>12195.11691756819</v>
      </c>
      <c r="BB78" s="1">
        <f t="shared" si="144"/>
        <v>23969.505190056767</v>
      </c>
      <c r="BC78" s="1">
        <f t="shared" si="145"/>
        <v>28590.68032231116</v>
      </c>
      <c r="BD78" s="1">
        <f t="shared" si="146"/>
        <v>39178.022925763202</v>
      </c>
      <c r="BE78" s="2">
        <f t="shared" si="153"/>
        <v>0.1724378764915922</v>
      </c>
      <c r="BF78" s="2">
        <f t="shared" si="154"/>
        <v>0.13039120264941753</v>
      </c>
      <c r="BG78" s="2">
        <f t="shared" si="155"/>
        <v>6.9918128391701598E-2</v>
      </c>
      <c r="BH78" s="2">
        <f t="shared" si="136"/>
        <v>0.1289562004565154</v>
      </c>
      <c r="BI78" s="2">
        <f t="shared" si="147"/>
        <v>2.9734821248929609E-3</v>
      </c>
      <c r="BJ78" s="2">
        <f t="shared" si="137"/>
        <v>1.700186572836147E-3</v>
      </c>
      <c r="BK78" s="2">
        <f t="shared" si="138"/>
        <v>4.8885446777984691E-4</v>
      </c>
      <c r="BL78" s="2">
        <f t="shared" si="139"/>
        <v>193.39553516931349</v>
      </c>
      <c r="BM78" s="2">
        <f t="shared" si="140"/>
        <v>29.418178793459798</v>
      </c>
      <c r="BN78" s="2">
        <f t="shared" si="141"/>
        <v>3.3669135513749442</v>
      </c>
      <c r="BO78" s="2">
        <f t="shared" si="148"/>
        <v>179.56344312952112</v>
      </c>
      <c r="BP78" s="2">
        <f t="shared" si="149"/>
        <v>23.028042720194598</v>
      </c>
      <c r="BQ78" s="2">
        <f t="shared" si="150"/>
        <v>9.9529604811353387</v>
      </c>
      <c r="BR78" s="11">
        <f t="shared" si="151"/>
        <v>5.0979745021940664E-2</v>
      </c>
      <c r="BS78" s="17">
        <f t="shared" si="129"/>
        <v>0.41782042347375331</v>
      </c>
      <c r="BT78" s="17">
        <f t="shared" si="130"/>
        <v>0.60501644584477088</v>
      </c>
      <c r="BU78" s="12">
        <f>(BU$3*templow!$I188+BU$4*templow!$I188^2+BU$5*templow!$I188^6)*(K78/K$56)^$BW$1</f>
        <v>2.1206614646935353</v>
      </c>
      <c r="BV78" s="12">
        <f>(BV$3*templow!$I188+BV$4*templow!$I188^2+BV$5*templow!$I188^6)*(L78/L$56)^$BW$1</f>
        <v>1.1816601715473671</v>
      </c>
      <c r="BW78" s="12">
        <f>(BW$3*templow!$I188+BW$4*templow!$I188^2+BW$5*templow!$I188^6)*(M78/M$56)^$BW$1</f>
        <v>0.58273962655153311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 x14ac:dyDescent="0.3">
      <c r="A79" s="2">
        <f t="shared" si="79"/>
        <v>2033</v>
      </c>
      <c r="B79" s="5">
        <f t="shared" si="80"/>
        <v>1137.7891584385738</v>
      </c>
      <c r="C79" s="5">
        <f t="shared" si="81"/>
        <v>2827.4197997806882</v>
      </c>
      <c r="D79" s="5">
        <f t="shared" si="82"/>
        <v>3968.5084005474155</v>
      </c>
      <c r="E79" s="15">
        <f t="shared" si="83"/>
        <v>1.2626148524065525E-3</v>
      </c>
      <c r="F79" s="15">
        <f t="shared" si="84"/>
        <v>2.4874359244867199E-3</v>
      </c>
      <c r="G79" s="15">
        <f t="shared" si="85"/>
        <v>5.0780119564248745E-3</v>
      </c>
      <c r="H79" s="5">
        <f t="shared" si="86"/>
        <v>66515.307024273905</v>
      </c>
      <c r="I79" s="5">
        <f t="shared" si="87"/>
        <v>17811.027985563225</v>
      </c>
      <c r="J79" s="5">
        <f t="shared" si="88"/>
        <v>7092.7923712743905</v>
      </c>
      <c r="K79" s="5">
        <f t="shared" si="89"/>
        <v>58460.134314827788</v>
      </c>
      <c r="L79" s="5">
        <f t="shared" si="90"/>
        <v>6299.3928198935137</v>
      </c>
      <c r="M79" s="5">
        <f t="shared" si="91"/>
        <v>1787.2690833402323</v>
      </c>
      <c r="N79" s="15">
        <f t="shared" si="92"/>
        <v>2.1392084434959768E-2</v>
      </c>
      <c r="O79" s="15">
        <f t="shared" si="93"/>
        <v>2.6811789801038488E-2</v>
      </c>
      <c r="P79" s="15">
        <f t="shared" si="94"/>
        <v>2.4625353327210942E-2</v>
      </c>
      <c r="Q79" s="5">
        <f t="shared" si="95"/>
        <v>7299.770908652843</v>
      </c>
      <c r="R79" s="5">
        <f t="shared" si="96"/>
        <v>8052.7894673657975</v>
      </c>
      <c r="S79" s="5">
        <f t="shared" si="97"/>
        <v>3721.4119071276314</v>
      </c>
      <c r="T79" s="5">
        <f t="shared" si="98"/>
        <v>109.74572974591977</v>
      </c>
      <c r="U79" s="5">
        <f t="shared" si="99"/>
        <v>452.12378947992261</v>
      </c>
      <c r="V79" s="5">
        <f t="shared" si="100"/>
        <v>524.67515081919566</v>
      </c>
      <c r="W79" s="15">
        <f t="shared" si="101"/>
        <v>-1.0734613539272964E-2</v>
      </c>
      <c r="X79" s="15">
        <f t="shared" si="102"/>
        <v>-1.217998157191269E-2</v>
      </c>
      <c r="Y79" s="15">
        <f t="shared" si="103"/>
        <v>-9.7425357312937999E-3</v>
      </c>
      <c r="Z79" s="5">
        <f t="shared" si="124"/>
        <v>12590.385549368766</v>
      </c>
      <c r="AA79" s="5">
        <f t="shared" si="125"/>
        <v>19938.42382648194</v>
      </c>
      <c r="AB79" s="5">
        <f t="shared" si="126"/>
        <v>9969.9219932422002</v>
      </c>
      <c r="AC79" s="16">
        <f t="shared" si="107"/>
        <v>2.1085431637783443</v>
      </c>
      <c r="AD79" s="16">
        <f t="shared" si="108"/>
        <v>2.8951306142050099</v>
      </c>
      <c r="AE79" s="16">
        <f t="shared" si="109"/>
        <v>2.9374861827951779</v>
      </c>
      <c r="AF79" s="15">
        <f t="shared" si="110"/>
        <v>-4.0504037456468023E-3</v>
      </c>
      <c r="AG79" s="15">
        <f t="shared" si="111"/>
        <v>2.9673830763510267E-4</v>
      </c>
      <c r="AH79" s="15">
        <f t="shared" si="112"/>
        <v>9.7937136394747881E-3</v>
      </c>
      <c r="AI79" s="1">
        <f t="shared" si="70"/>
        <v>106433.23926639299</v>
      </c>
      <c r="AJ79" s="1">
        <f t="shared" si="71"/>
        <v>26894.100167423574</v>
      </c>
      <c r="AK79" s="1">
        <f t="shared" si="72"/>
        <v>10592.244041411104</v>
      </c>
      <c r="AL79" s="14">
        <f t="shared" si="113"/>
        <v>23.163782934090079</v>
      </c>
      <c r="AM79" s="14">
        <f t="shared" si="114"/>
        <v>3.9744214466287238</v>
      </c>
      <c r="AN79" s="14">
        <f t="shared" si="115"/>
        <v>1.4608494976972968</v>
      </c>
      <c r="AO79" s="11">
        <f t="shared" si="116"/>
        <v>1.6365216134060209E-2</v>
      </c>
      <c r="AP79" s="11">
        <f t="shared" si="117"/>
        <v>2.0615856059895788E-2</v>
      </c>
      <c r="AQ79" s="11">
        <f t="shared" si="118"/>
        <v>1.8701182637243373E-2</v>
      </c>
      <c r="AR79" s="1">
        <f t="shared" si="127"/>
        <v>66515.307024273905</v>
      </c>
      <c r="AS79" s="1">
        <f t="shared" si="122"/>
        <v>17811.027985563225</v>
      </c>
      <c r="AT79" s="1">
        <f t="shared" si="123"/>
        <v>7092.7923712743905</v>
      </c>
      <c r="AU79" s="1">
        <f t="shared" si="76"/>
        <v>13303.061404854781</v>
      </c>
      <c r="AV79" s="1">
        <f t="shared" si="77"/>
        <v>3562.2055971126451</v>
      </c>
      <c r="AW79" s="1">
        <f t="shared" si="78"/>
        <v>1418.5584742548781</v>
      </c>
      <c r="AX79" s="1">
        <f t="shared" si="142"/>
        <v>46768.107451862234</v>
      </c>
      <c r="AY79" s="1">
        <f t="shared" si="134"/>
        <v>5039.5142559148117</v>
      </c>
      <c r="AZ79" s="1">
        <f t="shared" si="135"/>
        <v>1429.8152666721858</v>
      </c>
      <c r="BA79" s="1">
        <f t="shared" si="143"/>
        <v>12234.597651016957</v>
      </c>
      <c r="BB79" s="1">
        <f t="shared" si="144"/>
        <v>24103.937514984354</v>
      </c>
      <c r="BC79" s="1">
        <f t="shared" si="145"/>
        <v>28832.406188837096</v>
      </c>
      <c r="BD79" s="1">
        <f t="shared" si="146"/>
        <v>38281.059525109056</v>
      </c>
      <c r="BE79" s="2">
        <f t="shared" si="153"/>
        <v>0.1724378764915922</v>
      </c>
      <c r="BF79" s="2">
        <f t="shared" si="154"/>
        <v>0.13039120264941753</v>
      </c>
      <c r="BG79" s="2">
        <f t="shared" si="155"/>
        <v>6.9918128391701598E-2</v>
      </c>
      <c r="BH79" s="2">
        <f t="shared" si="136"/>
        <v>0.12866108045680766</v>
      </c>
      <c r="BI79" s="2">
        <f t="shared" si="147"/>
        <v>2.9734821248929609E-3</v>
      </c>
      <c r="BJ79" s="2">
        <f t="shared" si="137"/>
        <v>1.700186572836147E-3</v>
      </c>
      <c r="BK79" s="2">
        <f t="shared" si="138"/>
        <v>4.8885446777984691E-4</v>
      </c>
      <c r="BL79" s="2">
        <f t="shared" si="139"/>
        <v>197.78207646844567</v>
      </c>
      <c r="BM79" s="2">
        <f t="shared" si="140"/>
        <v>30.282070629463444</v>
      </c>
      <c r="BN79" s="2">
        <f t="shared" si="141"/>
        <v>3.4673432397323003</v>
      </c>
      <c r="BO79" s="2">
        <f t="shared" si="148"/>
        <v>182.19868251813986</v>
      </c>
      <c r="BP79" s="2">
        <f t="shared" si="149"/>
        <v>23.295736710897277</v>
      </c>
      <c r="BQ79" s="2">
        <f t="shared" si="150"/>
        <v>9.9482176090562149</v>
      </c>
      <c r="BR79" s="11">
        <f t="shared" si="151"/>
        <v>5.0849024350710897E-2</v>
      </c>
      <c r="BS79" s="17">
        <f t="shared" si="129"/>
        <v>0.39755325966346833</v>
      </c>
      <c r="BT79" s="17">
        <f t="shared" si="130"/>
        <v>0.58739460761628237</v>
      </c>
      <c r="BU79" s="12">
        <f>(BU$3*templow!$I189+BU$4*templow!$I189^2+BU$5*templow!$I189^6)*(K79/K$56)^$BW$1</f>
        <v>2.139424170069502</v>
      </c>
      <c r="BV79" s="12">
        <f>(BV$3*templow!$I189+BV$4*templow!$I189^2+BV$5*templow!$I189^6)*(L79/L$56)^$BW$1</f>
        <v>1.1888694741505876</v>
      </c>
      <c r="BW79" s="12">
        <f>(BW$3*templow!$I189+BW$4*templow!$I189^2+BW$5*templow!$I189^6)*(M79/M$56)^$BW$1</f>
        <v>0.58467022838276062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 x14ac:dyDescent="0.3">
      <c r="A80" s="2">
        <f t="shared" si="79"/>
        <v>2034</v>
      </c>
      <c r="B80" s="5">
        <f t="shared" si="80"/>
        <v>1139.1539184544079</v>
      </c>
      <c r="C80" s="5">
        <f t="shared" si="81"/>
        <v>2834.1011740850886</v>
      </c>
      <c r="D80" s="5">
        <f t="shared" si="82"/>
        <v>3987.6529269992102</v>
      </c>
      <c r="E80" s="15">
        <f t="shared" si="83"/>
        <v>1.1994841097862248E-3</v>
      </c>
      <c r="F80" s="15">
        <f t="shared" si="84"/>
        <v>2.3630641282623836E-3</v>
      </c>
      <c r="G80" s="15">
        <f t="shared" si="85"/>
        <v>4.8241113586036301E-3</v>
      </c>
      <c r="H80" s="5">
        <f t="shared" si="86"/>
        <v>68005.161150528991</v>
      </c>
      <c r="I80" s="5">
        <f t="shared" si="87"/>
        <v>18326.885418815174</v>
      </c>
      <c r="J80" s="5">
        <f t="shared" si="88"/>
        <v>7300.6654254658979</v>
      </c>
      <c r="K80" s="5">
        <f t="shared" si="89"/>
        <v>59697.956570081136</v>
      </c>
      <c r="L80" s="5">
        <f t="shared" si="90"/>
        <v>6466.5600460546375</v>
      </c>
      <c r="M80" s="5">
        <f t="shared" si="91"/>
        <v>1830.8176662104333</v>
      </c>
      <c r="N80" s="15">
        <f t="shared" si="92"/>
        <v>2.1173783977081806E-2</v>
      </c>
      <c r="O80" s="15">
        <f t="shared" si="93"/>
        <v>2.6537037924228013E-2</v>
      </c>
      <c r="P80" s="15">
        <f t="shared" si="94"/>
        <v>2.4365991263505249E-2</v>
      </c>
      <c r="Q80" s="5">
        <f t="shared" si="95"/>
        <v>7383.1606529600631</v>
      </c>
      <c r="R80" s="5">
        <f t="shared" si="96"/>
        <v>8185.0973032362572</v>
      </c>
      <c r="S80" s="5">
        <f t="shared" si="97"/>
        <v>3793.1591670033094</v>
      </c>
      <c r="T80" s="5">
        <f t="shared" si="98"/>
        <v>108.56765174951184</v>
      </c>
      <c r="U80" s="5">
        <f t="shared" si="99"/>
        <v>446.61693005583379</v>
      </c>
      <c r="V80" s="5">
        <f t="shared" si="100"/>
        <v>519.56348441501768</v>
      </c>
      <c r="W80" s="15">
        <f t="shared" si="101"/>
        <v>-1.0734613539272964E-2</v>
      </c>
      <c r="X80" s="15">
        <f t="shared" si="102"/>
        <v>-1.217998157191269E-2</v>
      </c>
      <c r="Y80" s="15">
        <f t="shared" si="103"/>
        <v>-9.7425357312937999E-3</v>
      </c>
      <c r="Z80" s="5">
        <f t="shared" si="124"/>
        <v>12686.145607164161</v>
      </c>
      <c r="AA80" s="5">
        <f t="shared" si="125"/>
        <v>20279.968873417882</v>
      </c>
      <c r="AB80" s="5">
        <f t="shared" si="126"/>
        <v>10266.854743152328</v>
      </c>
      <c r="AC80" s="16">
        <f t="shared" si="107"/>
        <v>2.1000027126499186</v>
      </c>
      <c r="AD80" s="16">
        <f t="shared" si="108"/>
        <v>2.8959897103638519</v>
      </c>
      <c r="AE80" s="16">
        <f t="shared" si="109"/>
        <v>2.966255081289388</v>
      </c>
      <c r="AF80" s="15">
        <f t="shared" si="110"/>
        <v>-4.0504037456468023E-3</v>
      </c>
      <c r="AG80" s="15">
        <f t="shared" si="111"/>
        <v>2.9673830763510267E-4</v>
      </c>
      <c r="AH80" s="15">
        <f t="shared" si="112"/>
        <v>9.7937136394747881E-3</v>
      </c>
      <c r="AI80" s="1">
        <f t="shared" si="70"/>
        <v>109092.97674460849</v>
      </c>
      <c r="AJ80" s="1">
        <f t="shared" si="71"/>
        <v>27766.895747793864</v>
      </c>
      <c r="AK80" s="1">
        <f t="shared" si="72"/>
        <v>10951.578111524872</v>
      </c>
      <c r="AL80" s="14">
        <f t="shared" si="113"/>
        <v>23.539072445146928</v>
      </c>
      <c r="AM80" s="14">
        <f t="shared" si="114"/>
        <v>4.0555381860891337</v>
      </c>
      <c r="AN80" s="14">
        <f t="shared" si="115"/>
        <v>1.4878959148266395</v>
      </c>
      <c r="AO80" s="11">
        <f t="shared" si="116"/>
        <v>1.6201563972719608E-2</v>
      </c>
      <c r="AP80" s="11">
        <f t="shared" si="117"/>
        <v>2.0409697499296831E-2</v>
      </c>
      <c r="AQ80" s="11">
        <f t="shared" si="118"/>
        <v>1.851417081087094E-2</v>
      </c>
      <c r="AR80" s="1">
        <f t="shared" si="127"/>
        <v>68005.161150528991</v>
      </c>
      <c r="AS80" s="1">
        <f t="shared" si="122"/>
        <v>18326.885418815174</v>
      </c>
      <c r="AT80" s="1">
        <f t="shared" si="123"/>
        <v>7300.6654254658979</v>
      </c>
      <c r="AU80" s="1">
        <f t="shared" si="76"/>
        <v>13601.032230105799</v>
      </c>
      <c r="AV80" s="1">
        <f t="shared" si="77"/>
        <v>3665.377083763035</v>
      </c>
      <c r="AW80" s="1">
        <f t="shared" si="78"/>
        <v>1460.1330850931797</v>
      </c>
      <c r="AX80" s="1">
        <f t="shared" si="142"/>
        <v>47758.365256064913</v>
      </c>
      <c r="AY80" s="1">
        <f t="shared" si="134"/>
        <v>5173.24803684371</v>
      </c>
      <c r="AZ80" s="1">
        <f t="shared" si="135"/>
        <v>1464.6541329683466</v>
      </c>
      <c r="BA80" s="1">
        <f t="shared" si="143"/>
        <v>12273.141245840117</v>
      </c>
      <c r="BB80" s="1">
        <f t="shared" si="144"/>
        <v>24235.124718276096</v>
      </c>
      <c r="BC80" s="1">
        <f t="shared" si="145"/>
        <v>29067.495189537469</v>
      </c>
      <c r="BD80" s="1">
        <f t="shared" si="146"/>
        <v>37396.94028348491</v>
      </c>
      <c r="BE80" s="2">
        <f t="shared" si="153"/>
        <v>0.1724378764915922</v>
      </c>
      <c r="BF80" s="2">
        <f t="shared" si="154"/>
        <v>0.13039120264941753</v>
      </c>
      <c r="BG80" s="2">
        <f t="shared" si="155"/>
        <v>6.9918128391701598E-2</v>
      </c>
      <c r="BH80" s="2">
        <f t="shared" si="136"/>
        <v>0.12836825478838904</v>
      </c>
      <c r="BI80" s="2">
        <f t="shared" si="147"/>
        <v>2.9734821248929609E-3</v>
      </c>
      <c r="BJ80" s="2">
        <f t="shared" si="137"/>
        <v>1.700186572836147E-3</v>
      </c>
      <c r="BK80" s="2">
        <f t="shared" si="138"/>
        <v>4.8885446777984691E-4</v>
      </c>
      <c r="BL80" s="2">
        <f t="shared" si="139"/>
        <v>202.21213108156317</v>
      </c>
      <c r="BM80" s="2">
        <f t="shared" si="140"/>
        <v>31.159124510976127</v>
      </c>
      <c r="BN80" s="2">
        <f t="shared" si="141"/>
        <v>3.5689629110048613</v>
      </c>
      <c r="BO80" s="2">
        <f t="shared" si="148"/>
        <v>184.87357693015002</v>
      </c>
      <c r="BP80" s="2">
        <f t="shared" si="149"/>
        <v>23.566748504329858</v>
      </c>
      <c r="BQ80" s="2">
        <f t="shared" si="150"/>
        <v>9.9436268522847264</v>
      </c>
      <c r="BR80" s="11">
        <f t="shared" si="151"/>
        <v>5.0715358259690174E-2</v>
      </c>
      <c r="BS80" s="17">
        <f t="shared" si="129"/>
        <v>0.37831624757809995</v>
      </c>
      <c r="BT80" s="17">
        <f t="shared" si="130"/>
        <v>0.57028602681192464</v>
      </c>
      <c r="BU80" s="12">
        <f>(BU$3*templow!$I190+BU$4*templow!$I190^2+BU$5*templow!$I190^6)*(K80/K$56)^$BW$1</f>
        <v>2.1579218076173894</v>
      </c>
      <c r="BV80" s="12">
        <f>(BV$3*templow!$I190+BV$4*templow!$I190^2+BV$5*templow!$I190^6)*(L80/L$56)^$BW$1</f>
        <v>1.1958651668545182</v>
      </c>
      <c r="BW80" s="12">
        <f>(BW$3*templow!$I190+BW$4*templow!$I190^2+BW$5*templow!$I190^6)*(M80/M$56)^$BW$1</f>
        <v>0.58642907704257063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 x14ac:dyDescent="0.3">
      <c r="A81" s="2">
        <f t="shared" si="79"/>
        <v>2035</v>
      </c>
      <c r="B81" s="5">
        <f t="shared" si="80"/>
        <v>1140.4519956270053</v>
      </c>
      <c r="C81" s="5">
        <f t="shared" si="81"/>
        <v>2840.4634787644177</v>
      </c>
      <c r="D81" s="5">
        <f t="shared" si="82"/>
        <v>4005.9279646895507</v>
      </c>
      <c r="E81" s="15">
        <f t="shared" si="83"/>
        <v>1.1395099042969135E-3</v>
      </c>
      <c r="F81" s="15">
        <f t="shared" si="84"/>
        <v>2.2449109218492642E-3</v>
      </c>
      <c r="G81" s="15">
        <f t="shared" si="85"/>
        <v>4.5829057906734486E-3</v>
      </c>
      <c r="H81" s="5">
        <f t="shared" si="86"/>
        <v>69509.500109492496</v>
      </c>
      <c r="I81" s="5">
        <f t="shared" si="87"/>
        <v>18850.458356076408</v>
      </c>
      <c r="J81" s="5">
        <f t="shared" si="88"/>
        <v>7510.9399436377043</v>
      </c>
      <c r="K81" s="5">
        <f t="shared" si="89"/>
        <v>60949.080168233733</v>
      </c>
      <c r="L81" s="5">
        <f t="shared" si="90"/>
        <v>6636.4022973730434</v>
      </c>
      <c r="M81" s="5">
        <f t="shared" si="91"/>
        <v>1874.9563171987252</v>
      </c>
      <c r="N81" s="15">
        <f t="shared" si="92"/>
        <v>2.0957561532007674E-2</v>
      </c>
      <c r="O81" s="15">
        <f t="shared" si="93"/>
        <v>2.6264698712885171E-2</v>
      </c>
      <c r="P81" s="15">
        <f t="shared" si="94"/>
        <v>2.4108709350425528E-2</v>
      </c>
      <c r="Q81" s="5">
        <f t="shared" si="95"/>
        <v>7465.4746204248604</v>
      </c>
      <c r="R81" s="5">
        <f t="shared" si="96"/>
        <v>8316.3913820959951</v>
      </c>
      <c r="S81" s="5">
        <f t="shared" si="97"/>
        <v>3864.3907582347451</v>
      </c>
      <c r="T81" s="5">
        <f t="shared" si="98"/>
        <v>107.40221996511445</v>
      </c>
      <c r="U81" s="5">
        <f t="shared" si="99"/>
        <v>441.17714407804954</v>
      </c>
      <c r="V81" s="5">
        <f t="shared" si="100"/>
        <v>514.50161860342882</v>
      </c>
      <c r="W81" s="15">
        <f t="shared" si="101"/>
        <v>-1.0734613539272964E-2</v>
      </c>
      <c r="X81" s="15">
        <f t="shared" si="102"/>
        <v>-1.217998157191269E-2</v>
      </c>
      <c r="Y81" s="15">
        <f t="shared" si="103"/>
        <v>-9.7425357312937999E-3</v>
      </c>
      <c r="Z81" s="5">
        <f t="shared" si="124"/>
        <v>12779.096198854206</v>
      </c>
      <c r="AA81" s="5">
        <f t="shared" si="125"/>
        <v>20619.286750782514</v>
      </c>
      <c r="AB81" s="5">
        <f t="shared" si="126"/>
        <v>10567.284603491353</v>
      </c>
      <c r="AC81" s="16">
        <f t="shared" si="107"/>
        <v>2.0914968537967327</v>
      </c>
      <c r="AD81" s="16">
        <f t="shared" si="108"/>
        <v>2.896849061449434</v>
      </c>
      <c r="AE81" s="16">
        <f t="shared" si="109"/>
        <v>2.9953057341371734</v>
      </c>
      <c r="AF81" s="15">
        <f t="shared" si="110"/>
        <v>-4.0504037456468023E-3</v>
      </c>
      <c r="AG81" s="15">
        <f t="shared" si="111"/>
        <v>2.9673830763510267E-4</v>
      </c>
      <c r="AH81" s="15">
        <f t="shared" si="112"/>
        <v>9.7937136394747881E-3</v>
      </c>
      <c r="AI81" s="1">
        <f t="shared" si="70"/>
        <v>111784.71130025345</v>
      </c>
      <c r="AJ81" s="1">
        <f t="shared" si="71"/>
        <v>28655.583256777514</v>
      </c>
      <c r="AK81" s="1">
        <f t="shared" si="72"/>
        <v>11316.553385465564</v>
      </c>
      <c r="AL81" s="14">
        <f t="shared" si="113"/>
        <v>23.916628535344675</v>
      </c>
      <c r="AM81" s="14">
        <f t="shared" si="114"/>
        <v>4.1374827705883108</v>
      </c>
      <c r="AN81" s="14">
        <f t="shared" si="115"/>
        <v>1.515167602351378</v>
      </c>
      <c r="AO81" s="11">
        <f t="shared" si="116"/>
        <v>1.6039548332992412E-2</v>
      </c>
      <c r="AP81" s="11">
        <f t="shared" si="117"/>
        <v>2.0205600524303861E-2</v>
      </c>
      <c r="AQ81" s="11">
        <f t="shared" si="118"/>
        <v>1.8329029102762229E-2</v>
      </c>
      <c r="AR81" s="1">
        <f t="shared" si="127"/>
        <v>69509.500109492496</v>
      </c>
      <c r="AS81" s="1">
        <f t="shared" si="122"/>
        <v>18850.458356076408</v>
      </c>
      <c r="AT81" s="1">
        <f t="shared" si="123"/>
        <v>7510.9399436377043</v>
      </c>
      <c r="AU81" s="1">
        <f t="shared" si="76"/>
        <v>13901.9000218985</v>
      </c>
      <c r="AV81" s="1">
        <f t="shared" si="77"/>
        <v>3770.0916712152816</v>
      </c>
      <c r="AW81" s="1">
        <f t="shared" si="78"/>
        <v>1502.1879887275409</v>
      </c>
      <c r="AX81" s="1">
        <f t="shared" si="142"/>
        <v>48759.264134586985</v>
      </c>
      <c r="AY81" s="1">
        <f t="shared" si="134"/>
        <v>5309.121837898434</v>
      </c>
      <c r="AZ81" s="1">
        <f t="shared" si="135"/>
        <v>1499.96505375898</v>
      </c>
      <c r="BA81" s="1">
        <f t="shared" si="143"/>
        <v>12310.780695585556</v>
      </c>
      <c r="BB81" s="1">
        <f t="shared" si="144"/>
        <v>24363.171431022922</v>
      </c>
      <c r="BC81" s="1">
        <f t="shared" si="145"/>
        <v>29296.140731412834</v>
      </c>
      <c r="BD81" s="1">
        <f t="shared" si="146"/>
        <v>36526.040916907477</v>
      </c>
      <c r="BE81" s="2">
        <f t="shared" si="153"/>
        <v>0.1724378764915922</v>
      </c>
      <c r="BF81" s="2">
        <f t="shared" si="154"/>
        <v>0.13039120264941753</v>
      </c>
      <c r="BG81" s="2">
        <f t="shared" si="155"/>
        <v>6.9918128391701598E-2</v>
      </c>
      <c r="BH81" s="2">
        <f t="shared" si="136"/>
        <v>0.12807763157636518</v>
      </c>
      <c r="BI81" s="2">
        <f t="shared" si="147"/>
        <v>2.9734821248929609E-3</v>
      </c>
      <c r="BJ81" s="2">
        <f t="shared" si="137"/>
        <v>1.700186572836147E-3</v>
      </c>
      <c r="BK81" s="2">
        <f t="shared" si="138"/>
        <v>4.8885446777984691E-4</v>
      </c>
      <c r="BL81" s="2">
        <f t="shared" si="139"/>
        <v>206.68525608582124</v>
      </c>
      <c r="BM81" s="2">
        <f t="shared" si="140"/>
        <v>32.049296188808057</v>
      </c>
      <c r="BN81" s="2">
        <f t="shared" si="141"/>
        <v>3.6717565486734034</v>
      </c>
      <c r="BO81" s="2">
        <f t="shared" si="148"/>
        <v>187.58870593599056</v>
      </c>
      <c r="BP81" s="2">
        <f t="shared" si="149"/>
        <v>23.84111502254834</v>
      </c>
      <c r="BQ81" s="2">
        <f t="shared" si="150"/>
        <v>9.9391827328681028</v>
      </c>
      <c r="BR81" s="11">
        <f t="shared" si="151"/>
        <v>5.0579003766495684E-2</v>
      </c>
      <c r="BS81" s="17">
        <f t="shared" si="129"/>
        <v>0.36005588440689468</v>
      </c>
      <c r="BT81" s="17">
        <f t="shared" si="130"/>
        <v>0.55367575418633463</v>
      </c>
      <c r="BU81" s="12">
        <f>(BU$3*templow!$I191+BU$4*templow!$I191^2+BU$5*templow!$I191^6)*(K81/K$56)^$BW$1</f>
        <v>2.1761530446882857</v>
      </c>
      <c r="BV81" s="12">
        <f>(BV$3*templow!$I191+BV$4*templow!$I191^2+BV$5*templow!$I191^6)*(L81/L$56)^$BW$1</f>
        <v>1.2026464128126098</v>
      </c>
      <c r="BW81" s="12">
        <f>(BW$3*templow!$I191+BW$4*templow!$I191^2+BW$5*templow!$I191^6)*(M81/M$56)^$BW$1</f>
        <v>0.58801436327641698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 x14ac:dyDescent="0.3">
      <c r="A82" s="2">
        <f t="shared" si="79"/>
        <v>2036</v>
      </c>
      <c r="B82" s="5">
        <f t="shared" si="80"/>
        <v>1141.6865741541778</v>
      </c>
      <c r="C82" s="5">
        <f t="shared" si="81"/>
        <v>2846.5212368766802</v>
      </c>
      <c r="D82" s="5">
        <f t="shared" si="82"/>
        <v>4023.368815632627</v>
      </c>
      <c r="E82" s="15">
        <f t="shared" si="83"/>
        <v>1.0825344090820677E-3</v>
      </c>
      <c r="F82" s="15">
        <f t="shared" si="84"/>
        <v>2.1326653757568008E-3</v>
      </c>
      <c r="G82" s="15">
        <f t="shared" si="85"/>
        <v>4.3537605011397763E-3</v>
      </c>
      <c r="H82" s="5">
        <f t="shared" si="86"/>
        <v>71028.171600152054</v>
      </c>
      <c r="I82" s="5">
        <f t="shared" si="87"/>
        <v>19381.719281850808</v>
      </c>
      <c r="J82" s="5">
        <f t="shared" si="88"/>
        <v>7723.5838590926433</v>
      </c>
      <c r="K82" s="5">
        <f t="shared" si="89"/>
        <v>62213.372048080273</v>
      </c>
      <c r="L82" s="5">
        <f t="shared" si="90"/>
        <v>6808.91434455526</v>
      </c>
      <c r="M82" s="5">
        <f t="shared" si="91"/>
        <v>1919.6807981120171</v>
      </c>
      <c r="N82" s="15">
        <f t="shared" si="92"/>
        <v>2.0743411981883897E-2</v>
      </c>
      <c r="O82" s="15">
        <f t="shared" si="93"/>
        <v>2.5994814577546599E-2</v>
      </c>
      <c r="P82" s="15">
        <f t="shared" si="94"/>
        <v>2.3853612216476749E-2</v>
      </c>
      <c r="Q82" s="5">
        <f t="shared" si="95"/>
        <v>7546.6934162352936</v>
      </c>
      <c r="R82" s="5">
        <f t="shared" si="96"/>
        <v>8446.6233200618808</v>
      </c>
      <c r="S82" s="5">
        <f t="shared" si="97"/>
        <v>3935.0815435365785</v>
      </c>
      <c r="T82" s="5">
        <f t="shared" si="98"/>
        <v>106.24929864052896</v>
      </c>
      <c r="U82" s="5">
        <f t="shared" si="99"/>
        <v>435.80361459322984</v>
      </c>
      <c r="V82" s="5">
        <f t="shared" si="100"/>
        <v>509.48906820037644</v>
      </c>
      <c r="W82" s="15">
        <f t="shared" si="101"/>
        <v>-1.0734613539272964E-2</v>
      </c>
      <c r="X82" s="15">
        <f t="shared" si="102"/>
        <v>-1.217998157191269E-2</v>
      </c>
      <c r="Y82" s="15">
        <f t="shared" si="103"/>
        <v>-9.7425357312937999E-3</v>
      </c>
      <c r="Z82" s="5">
        <f t="shared" si="124"/>
        <v>12869.231230120296</v>
      </c>
      <c r="AA82" s="5">
        <f t="shared" si="125"/>
        <v>20956.249680779139</v>
      </c>
      <c r="AB82" s="5">
        <f t="shared" si="126"/>
        <v>10871.163687447775</v>
      </c>
      <c r="AC82" s="16">
        <f t="shared" si="107"/>
        <v>2.083025447106106</v>
      </c>
      <c r="AD82" s="16">
        <f t="shared" si="108"/>
        <v>2.8977086675374029</v>
      </c>
      <c r="AE82" s="16">
        <f t="shared" si="109"/>
        <v>3.0246409007599895</v>
      </c>
      <c r="AF82" s="15">
        <f t="shared" si="110"/>
        <v>-4.0504037456468023E-3</v>
      </c>
      <c r="AG82" s="15">
        <f t="shared" si="111"/>
        <v>2.9673830763510267E-4</v>
      </c>
      <c r="AH82" s="15">
        <f t="shared" si="112"/>
        <v>9.7937136394747881E-3</v>
      </c>
      <c r="AI82" s="1">
        <f t="shared" si="70"/>
        <v>114508.14019212661</v>
      </c>
      <c r="AJ82" s="1">
        <f t="shared" si="71"/>
        <v>29560.116602315047</v>
      </c>
      <c r="AK82" s="1">
        <f t="shared" si="72"/>
        <v>11687.086035646549</v>
      </c>
      <c r="AL82" s="14">
        <f t="shared" si="113"/>
        <v>24.296404335506011</v>
      </c>
      <c r="AM82" s="14">
        <f t="shared" si="114"/>
        <v>4.2202470913866206</v>
      </c>
      <c r="AN82" s="14">
        <f t="shared" si="115"/>
        <v>1.5426614379196482</v>
      </c>
      <c r="AO82" s="11">
        <f t="shared" si="116"/>
        <v>1.5879152849662487E-2</v>
      </c>
      <c r="AP82" s="11">
        <f t="shared" si="117"/>
        <v>2.0003544519060824E-2</v>
      </c>
      <c r="AQ82" s="11">
        <f t="shared" si="118"/>
        <v>1.8145738811734608E-2</v>
      </c>
      <c r="AR82" s="1">
        <f t="shared" si="127"/>
        <v>71028.171600152054</v>
      </c>
      <c r="AS82" s="1">
        <f t="shared" si="122"/>
        <v>19381.719281850808</v>
      </c>
      <c r="AT82" s="1">
        <f t="shared" si="123"/>
        <v>7723.5838590926433</v>
      </c>
      <c r="AU82" s="1">
        <f t="shared" si="76"/>
        <v>14205.634320030411</v>
      </c>
      <c r="AV82" s="1">
        <f t="shared" si="77"/>
        <v>3876.343856370162</v>
      </c>
      <c r="AW82" s="1">
        <f t="shared" si="78"/>
        <v>1544.7167718185287</v>
      </c>
      <c r="AX82" s="1">
        <f t="shared" si="142"/>
        <v>49770.697638464218</v>
      </c>
      <c r="AY82" s="1">
        <f t="shared" si="134"/>
        <v>5447.1314756442071</v>
      </c>
      <c r="AZ82" s="1">
        <f t="shared" si="135"/>
        <v>1535.7446384896139</v>
      </c>
      <c r="BA82" s="1">
        <f t="shared" si="143"/>
        <v>12347.547731372815</v>
      </c>
      <c r="BB82" s="1">
        <f t="shared" si="144"/>
        <v>24488.179322994209</v>
      </c>
      <c r="BC82" s="1">
        <f t="shared" si="145"/>
        <v>29518.534236245352</v>
      </c>
      <c r="BD82" s="1">
        <f t="shared" si="146"/>
        <v>35668.685110249433</v>
      </c>
      <c r="BE82" s="2">
        <f t="shared" si="153"/>
        <v>0.1724378764915922</v>
      </c>
      <c r="BF82" s="2">
        <f t="shared" si="154"/>
        <v>0.13039120264941753</v>
      </c>
      <c r="BG82" s="2">
        <f t="shared" si="155"/>
        <v>6.9918128391701598E-2</v>
      </c>
      <c r="BH82" s="2">
        <f t="shared" si="136"/>
        <v>0.12778912095287071</v>
      </c>
      <c r="BI82" s="2">
        <f t="shared" si="147"/>
        <v>2.9734821248929609E-3</v>
      </c>
      <c r="BJ82" s="2">
        <f t="shared" si="137"/>
        <v>1.700186572836147E-3</v>
      </c>
      <c r="BK82" s="2">
        <f t="shared" si="138"/>
        <v>4.8885446777984691E-4</v>
      </c>
      <c r="BL82" s="2">
        <f t="shared" si="139"/>
        <v>211.200998616882</v>
      </c>
      <c r="BM82" s="2">
        <f t="shared" si="140"/>
        <v>32.952538881482198</v>
      </c>
      <c r="BN82" s="2">
        <f t="shared" si="141"/>
        <v>3.7757084767897502</v>
      </c>
      <c r="BO82" s="2">
        <f t="shared" si="148"/>
        <v>190.34465793332626</v>
      </c>
      <c r="BP82" s="2">
        <f t="shared" si="149"/>
        <v>24.118873606395898</v>
      </c>
      <c r="BQ82" s="2">
        <f t="shared" si="150"/>
        <v>9.9348798974968577</v>
      </c>
      <c r="BR82" s="11">
        <f t="shared" si="151"/>
        <v>5.0440201983324079E-2</v>
      </c>
      <c r="BS82" s="17">
        <f t="shared" si="129"/>
        <v>0.34272137851226425</v>
      </c>
      <c r="BT82" s="17">
        <f t="shared" si="130"/>
        <v>0.53754927590906276</v>
      </c>
      <c r="BU82" s="12">
        <f>(BU$3*templow!$I192+BU$4*templow!$I192^2+BU$5*templow!$I192^6)*(K82/K$56)^$BW$1</f>
        <v>2.1941154198287176</v>
      </c>
      <c r="BV82" s="12">
        <f>(BV$3*templow!$I192+BV$4*templow!$I192^2+BV$5*templow!$I192^6)*(L82/L$56)^$BW$1</f>
        <v>1.2092117401664837</v>
      </c>
      <c r="BW82" s="12">
        <f>(BW$3*templow!$I192+BW$4*templow!$I192^2+BW$5*templow!$I192^6)*(M82/M$56)^$BW$1</f>
        <v>0.58942397710602012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 x14ac:dyDescent="0.3">
      <c r="A83" s="2">
        <f t="shared" si="79"/>
        <v>2037</v>
      </c>
      <c r="B83" s="5">
        <f t="shared" si="80"/>
        <v>1142.8606934050413</v>
      </c>
      <c r="C83" s="5">
        <f t="shared" si="81"/>
        <v>2852.2883802957613</v>
      </c>
      <c r="D83" s="5">
        <f t="shared" si="82"/>
        <v>4040.0097606520953</v>
      </c>
      <c r="E83" s="15">
        <f t="shared" si="83"/>
        <v>1.0284076886279642E-3</v>
      </c>
      <c r="F83" s="15">
        <f t="shared" si="84"/>
        <v>2.0260321069689607E-3</v>
      </c>
      <c r="G83" s="15">
        <f t="shared" si="85"/>
        <v>4.1360724760827871E-3</v>
      </c>
      <c r="H83" s="5">
        <f t="shared" si="86"/>
        <v>72561.019908559087</v>
      </c>
      <c r="I83" s="5">
        <f t="shared" si="87"/>
        <v>19920.639127039554</v>
      </c>
      <c r="J83" s="5">
        <f t="shared" si="88"/>
        <v>7938.5657421555779</v>
      </c>
      <c r="K83" s="5">
        <f t="shared" si="89"/>
        <v>63490.695171579173</v>
      </c>
      <c r="L83" s="5">
        <f t="shared" si="90"/>
        <v>6984.0901308071561</v>
      </c>
      <c r="M83" s="5">
        <f t="shared" si="91"/>
        <v>1964.9867729216128</v>
      </c>
      <c r="N83" s="15">
        <f t="shared" si="92"/>
        <v>2.0531327614130124E-2</v>
      </c>
      <c r="O83" s="15">
        <f t="shared" si="93"/>
        <v>2.572741811504442E-2</v>
      </c>
      <c r="P83" s="15">
        <f t="shared" si="94"/>
        <v>2.3600785533800073E-2</v>
      </c>
      <c r="Q83" s="5">
        <f t="shared" si="95"/>
        <v>7626.7983538844537</v>
      </c>
      <c r="R83" s="5">
        <f t="shared" si="96"/>
        <v>8575.7461905389155</v>
      </c>
      <c r="S83" s="5">
        <f t="shared" si="97"/>
        <v>4005.2076813800322</v>
      </c>
      <c r="T83" s="5">
        <f t="shared" si="98"/>
        <v>105.10875348080408</v>
      </c>
      <c r="U83" s="5">
        <f t="shared" si="99"/>
        <v>430.49553459851137</v>
      </c>
      <c r="V83" s="5">
        <f t="shared" si="100"/>
        <v>504.52535274873071</v>
      </c>
      <c r="W83" s="15">
        <f t="shared" si="101"/>
        <v>-1.0734613539272964E-2</v>
      </c>
      <c r="X83" s="15">
        <f t="shared" si="102"/>
        <v>-1.217998157191269E-2</v>
      </c>
      <c r="Y83" s="15">
        <f t="shared" si="103"/>
        <v>-9.7425357312937999E-3</v>
      </c>
      <c r="Z83" s="5">
        <f t="shared" si="124"/>
        <v>12956.546197662074</v>
      </c>
      <c r="AA83" s="5">
        <f t="shared" si="125"/>
        <v>21290.73352047685</v>
      </c>
      <c r="AB83" s="5">
        <f t="shared" si="126"/>
        <v>11178.445124944645</v>
      </c>
      <c r="AC83" s="16">
        <f t="shared" si="107"/>
        <v>2.0745883530328699</v>
      </c>
      <c r="AD83" s="16">
        <f t="shared" si="108"/>
        <v>2.8985685287034273</v>
      </c>
      <c r="AE83" s="16">
        <f t="shared" si="109"/>
        <v>3.0542633676042761</v>
      </c>
      <c r="AF83" s="15">
        <f t="shared" si="110"/>
        <v>-4.0504037456468023E-3</v>
      </c>
      <c r="AG83" s="15">
        <f t="shared" si="111"/>
        <v>2.9673830763510267E-4</v>
      </c>
      <c r="AH83" s="15">
        <f t="shared" si="112"/>
        <v>9.7937136394747881E-3</v>
      </c>
      <c r="AI83" s="1">
        <f t="shared" si="70"/>
        <v>117262.96049294436</v>
      </c>
      <c r="AJ83" s="1">
        <f t="shared" si="71"/>
        <v>30480.448798453705</v>
      </c>
      <c r="AK83" s="1">
        <f t="shared" si="72"/>
        <v>12063.094203900422</v>
      </c>
      <c r="AL83" s="14">
        <f t="shared" si="113"/>
        <v>24.678352590465305</v>
      </c>
      <c r="AM83" s="14">
        <f t="shared" si="114"/>
        <v>4.30382279295487</v>
      </c>
      <c r="AN83" s="14">
        <f t="shared" si="115"/>
        <v>1.5703742421317985</v>
      </c>
      <c r="AO83" s="11">
        <f t="shared" si="116"/>
        <v>1.5720361321165863E-2</v>
      </c>
      <c r="AP83" s="11">
        <f t="shared" si="117"/>
        <v>1.9803509073870216E-2</v>
      </c>
      <c r="AQ83" s="11">
        <f t="shared" si="118"/>
        <v>1.7964281423617261E-2</v>
      </c>
      <c r="AR83" s="1">
        <f t="shared" si="127"/>
        <v>72561.019908559087</v>
      </c>
      <c r="AS83" s="1">
        <f t="shared" si="122"/>
        <v>19920.639127039554</v>
      </c>
      <c r="AT83" s="1">
        <f t="shared" si="123"/>
        <v>7938.5657421555779</v>
      </c>
      <c r="AU83" s="1">
        <f t="shared" si="76"/>
        <v>14512.203981711818</v>
      </c>
      <c r="AV83" s="1">
        <f t="shared" si="77"/>
        <v>3984.1278254079111</v>
      </c>
      <c r="AW83" s="1">
        <f t="shared" si="78"/>
        <v>1587.7131484311158</v>
      </c>
      <c r="AX83" s="1">
        <f t="shared" si="142"/>
        <v>50792.556137263338</v>
      </c>
      <c r="AY83" s="1">
        <f t="shared" si="134"/>
        <v>5587.2721046457245</v>
      </c>
      <c r="AZ83" s="1">
        <f t="shared" si="135"/>
        <v>1571.9894183372903</v>
      </c>
      <c r="BA83" s="1">
        <f t="shared" si="143"/>
        <v>12383.472860663902</v>
      </c>
      <c r="BB83" s="1">
        <f t="shared" si="144"/>
        <v>24610.247095797375</v>
      </c>
      <c r="BC83" s="1">
        <f t="shared" si="145"/>
        <v>29734.864695529297</v>
      </c>
      <c r="BD83" s="1">
        <f t="shared" si="146"/>
        <v>34825.147924382654</v>
      </c>
      <c r="BE83" s="2">
        <f t="shared" si="153"/>
        <v>0.1724378764915922</v>
      </c>
      <c r="BF83" s="2">
        <f t="shared" si="154"/>
        <v>0.13039120264941753</v>
      </c>
      <c r="BG83" s="2">
        <f t="shared" si="155"/>
        <v>6.9918128391701598E-2</v>
      </c>
      <c r="BH83" s="2">
        <f t="shared" si="136"/>
        <v>0.12750263520254293</v>
      </c>
      <c r="BI83" s="2">
        <f t="shared" si="147"/>
        <v>2.9734821248929609E-3</v>
      </c>
      <c r="BJ83" s="2">
        <f t="shared" si="137"/>
        <v>1.700186572836147E-3</v>
      </c>
      <c r="BK83" s="2">
        <f t="shared" si="138"/>
        <v>4.8885446777984691E-4</v>
      </c>
      <c r="BL83" s="2">
        <f t="shared" si="139"/>
        <v>215.7588956621027</v>
      </c>
      <c r="BM83" s="2">
        <f t="shared" si="140"/>
        <v>33.868803166107035</v>
      </c>
      <c r="BN83" s="2">
        <f t="shared" si="141"/>
        <v>3.8808033308167906</v>
      </c>
      <c r="BO83" s="2">
        <f t="shared" si="148"/>
        <v>193.14203026349463</v>
      </c>
      <c r="BP83" s="2">
        <f t="shared" si="149"/>
        <v>24.400062034702081</v>
      </c>
      <c r="BQ83" s="2">
        <f t="shared" si="150"/>
        <v>9.9307131287410808</v>
      </c>
      <c r="BR83" s="11">
        <f t="shared" si="151"/>
        <v>5.029917898506861E-2</v>
      </c>
      <c r="BS83" s="17">
        <f t="shared" si="129"/>
        <v>0.3262645297325597</v>
      </c>
      <c r="BT83" s="17">
        <f t="shared" si="130"/>
        <v>0.52189250088258521</v>
      </c>
      <c r="BU83" s="12">
        <f>(BU$3*templow!$I193+BU$4*templow!$I193^2+BU$5*templow!$I193^6)*(K83/K$56)^$BW$1</f>
        <v>2.2118054920606718</v>
      </c>
      <c r="BV83" s="12">
        <f>(BV$3*templow!$I193+BV$4*templow!$I193^2+BV$5*templow!$I193^6)*(L83/L$56)^$BW$1</f>
        <v>1.2155591331086817</v>
      </c>
      <c r="BW83" s="12">
        <f>(BW$3*templow!$I193+BW$4*templow!$I193^2+BW$5*templow!$I193^6)*(M83/M$56)^$BW$1</f>
        <v>0.59065555636204492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 x14ac:dyDescent="0.3">
      <c r="A84" s="2">
        <f t="shared" si="79"/>
        <v>2038</v>
      </c>
      <c r="B84" s="5">
        <f t="shared" si="80"/>
        <v>1143.9772537929632</v>
      </c>
      <c r="C84" s="5">
        <f t="shared" si="81"/>
        <v>2857.7782667407346</v>
      </c>
      <c r="D84" s="5">
        <f t="shared" si="82"/>
        <v>4055.8840451675278</v>
      </c>
      <c r="E84" s="15">
        <f t="shared" si="83"/>
        <v>9.7698730419656585E-4</v>
      </c>
      <c r="F84" s="15">
        <f t="shared" si="84"/>
        <v>1.9247305016205126E-3</v>
      </c>
      <c r="G84" s="15">
        <f t="shared" si="85"/>
        <v>3.9292688522786475E-3</v>
      </c>
      <c r="H84" s="5">
        <f t="shared" si="86"/>
        <v>74107.885841816038</v>
      </c>
      <c r="I84" s="5">
        <f t="shared" si="87"/>
        <v>20467.187207945652</v>
      </c>
      <c r="J84" s="5">
        <f t="shared" si="88"/>
        <v>8155.8547415410585</v>
      </c>
      <c r="K84" s="5">
        <f t="shared" si="89"/>
        <v>64780.908533018846</v>
      </c>
      <c r="L84" s="5">
        <f t="shared" si="90"/>
        <v>7161.9227587199266</v>
      </c>
      <c r="M84" s="5">
        <f t="shared" si="91"/>
        <v>2010.8698006932743</v>
      </c>
      <c r="N84" s="15">
        <f t="shared" si="92"/>
        <v>2.0321298387944386E-2</v>
      </c>
      <c r="O84" s="15">
        <f t="shared" si="93"/>
        <v>2.5462533355396166E-2</v>
      </c>
      <c r="P84" s="15">
        <f t="shared" si="94"/>
        <v>2.3350298538366676E-2</v>
      </c>
      <c r="Q84" s="5">
        <f t="shared" si="95"/>
        <v>7705.771439368672</v>
      </c>
      <c r="R84" s="5">
        <f t="shared" si="96"/>
        <v>8703.7144829113204</v>
      </c>
      <c r="S84" s="5">
        <f t="shared" si="97"/>
        <v>4074.7465586493695</v>
      </c>
      <c r="T84" s="5">
        <f t="shared" si="98"/>
        <v>103.98045163259295</v>
      </c>
      <c r="U84" s="5">
        <f t="shared" si="99"/>
        <v>425.25210692031078</v>
      </c>
      <c r="V84" s="5">
        <f t="shared" si="100"/>
        <v>499.60999647223258</v>
      </c>
      <c r="W84" s="15">
        <f t="shared" si="101"/>
        <v>-1.0734613539272964E-2</v>
      </c>
      <c r="X84" s="15">
        <f t="shared" si="102"/>
        <v>-1.217998157191269E-2</v>
      </c>
      <c r="Y84" s="15">
        <f t="shared" si="103"/>
        <v>-9.7425357312937999E-3</v>
      </c>
      <c r="Z84" s="5">
        <f t="shared" si="124"/>
        <v>13041.038131296325</v>
      </c>
      <c r="AA84" s="5">
        <f t="shared" si="125"/>
        <v>21622.617655233011</v>
      </c>
      <c r="AB84" s="5">
        <f t="shared" si="126"/>
        <v>11489.082976087711</v>
      </c>
      <c r="AC84" s="16">
        <f t="shared" si="107"/>
        <v>2.0661854325970705</v>
      </c>
      <c r="AD84" s="16">
        <f t="shared" si="108"/>
        <v>2.8994286450231992</v>
      </c>
      <c r="AE84" s="16">
        <f t="shared" si="109"/>
        <v>3.0841759484061302</v>
      </c>
      <c r="AF84" s="15">
        <f t="shared" si="110"/>
        <v>-4.0504037456468023E-3</v>
      </c>
      <c r="AG84" s="15">
        <f t="shared" si="111"/>
        <v>2.9673830763510267E-4</v>
      </c>
      <c r="AH84" s="15">
        <f t="shared" si="112"/>
        <v>9.7937136394747881E-3</v>
      </c>
      <c r="AI84" s="1">
        <f t="shared" si="70"/>
        <v>120048.86842536174</v>
      </c>
      <c r="AJ84" s="1">
        <f t="shared" si="71"/>
        <v>31416.531744016247</v>
      </c>
      <c r="AK84" s="1">
        <f t="shared" si="72"/>
        <v>12444.497931941496</v>
      </c>
      <c r="AL84" s="14">
        <f t="shared" si="113"/>
        <v>25.06242568380322</v>
      </c>
      <c r="AM84" s="14">
        <f t="shared" si="114"/>
        <v>4.388201278750155</v>
      </c>
      <c r="AN84" s="14">
        <f t="shared" si="115"/>
        <v>1.5983027805095935</v>
      </c>
      <c r="AO84" s="11">
        <f t="shared" si="116"/>
        <v>1.5563157707954205E-2</v>
      </c>
      <c r="AP84" s="11">
        <f t="shared" si="117"/>
        <v>1.9605473983131512E-2</v>
      </c>
      <c r="AQ84" s="11">
        <f t="shared" si="118"/>
        <v>1.7784638609381089E-2</v>
      </c>
      <c r="AR84" s="1">
        <f t="shared" si="127"/>
        <v>74107.885841816038</v>
      </c>
      <c r="AS84" s="1">
        <f t="shared" si="122"/>
        <v>20467.187207945652</v>
      </c>
      <c r="AT84" s="1">
        <f t="shared" si="123"/>
        <v>8155.8547415410585</v>
      </c>
      <c r="AU84" s="1">
        <f t="shared" si="76"/>
        <v>14821.577168363208</v>
      </c>
      <c r="AV84" s="1">
        <f t="shared" si="77"/>
        <v>4093.4374415891307</v>
      </c>
      <c r="AW84" s="1">
        <f t="shared" si="78"/>
        <v>1631.1709483082118</v>
      </c>
      <c r="AX84" s="1">
        <f t="shared" si="142"/>
        <v>51824.726826415077</v>
      </c>
      <c r="AY84" s="1">
        <f t="shared" si="134"/>
        <v>5729.5382069759407</v>
      </c>
      <c r="AZ84" s="1">
        <f t="shared" si="135"/>
        <v>1608.6958405546197</v>
      </c>
      <c r="BA84" s="1">
        <f t="shared" si="143"/>
        <v>12418.585405906666</v>
      </c>
      <c r="BB84" s="1">
        <f t="shared" si="144"/>
        <v>24729.470488082829</v>
      </c>
      <c r="BC84" s="1">
        <f t="shared" si="145"/>
        <v>29945.318285096811</v>
      </c>
      <c r="BD84" s="1">
        <f t="shared" si="146"/>
        <v>33995.659070848953</v>
      </c>
      <c r="BE84" s="2">
        <f t="shared" si="153"/>
        <v>0.1724378764915922</v>
      </c>
      <c r="BF84" s="2">
        <f t="shared" si="154"/>
        <v>0.13039120264941753</v>
      </c>
      <c r="BG84" s="2">
        <f t="shared" si="155"/>
        <v>6.9918128391701598E-2</v>
      </c>
      <c r="BH84" s="2">
        <f t="shared" si="136"/>
        <v>0.12721808887497232</v>
      </c>
      <c r="BI84" s="2">
        <f t="shared" si="147"/>
        <v>2.9734821248929609E-3</v>
      </c>
      <c r="BJ84" s="2">
        <f t="shared" si="137"/>
        <v>1.700186572836147E-3</v>
      </c>
      <c r="BK84" s="2">
        <f t="shared" si="138"/>
        <v>4.8885446777984691E-4</v>
      </c>
      <c r="BL84" s="2">
        <f t="shared" si="139"/>
        <v>220.35847386424814</v>
      </c>
      <c r="BM84" s="2">
        <f t="shared" si="140"/>
        <v>34.798036874672945</v>
      </c>
      <c r="BN84" s="2">
        <f t="shared" si="141"/>
        <v>3.9870260289657953</v>
      </c>
      <c r="BO84" s="2">
        <f t="shared" si="148"/>
        <v>195.98142934919568</v>
      </c>
      <c r="BP84" s="2">
        <f t="shared" si="149"/>
        <v>24.684718542844244</v>
      </c>
      <c r="BQ84" s="2">
        <f t="shared" si="150"/>
        <v>9.9266773536231554</v>
      </c>
      <c r="BR84" s="11">
        <f t="shared" si="151"/>
        <v>5.015614671456034E-2</v>
      </c>
      <c r="BS84" s="17">
        <f t="shared" si="129"/>
        <v>0.31063961227489256</v>
      </c>
      <c r="BT84" s="17">
        <f t="shared" si="130"/>
        <v>0.50669174842969433</v>
      </c>
      <c r="BU84" s="12">
        <f>(BU$3*templow!$I194+BU$4*templow!$I194^2+BU$5*templow!$I194^6)*(K84/K$56)^$BW$1</f>
        <v>2.2292189675920557</v>
      </c>
      <c r="BV84" s="12">
        <f>(BV$3*templow!$I194+BV$4*templow!$I194^2+BV$5*templow!$I194^6)*(L84/L$56)^$BW$1</f>
        <v>1.2216861096709963</v>
      </c>
      <c r="BW84" s="12">
        <f>(BW$3*templow!$I194+BW$4*templow!$I194^2+BW$5*templow!$I194^6)*(M84/M$56)^$BW$1</f>
        <v>0.59170652885030872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 x14ac:dyDescent="0.3">
      <c r="A85" s="2">
        <f t="shared" si="79"/>
        <v>2039</v>
      </c>
      <c r="B85" s="5">
        <f t="shared" si="80"/>
        <v>1145.0390224835462</v>
      </c>
      <c r="C85" s="5">
        <f t="shared" si="81"/>
        <v>2863.003697087755</v>
      </c>
      <c r="D85" s="5">
        <f t="shared" si="82"/>
        <v>4071.0238710723024</v>
      </c>
      <c r="E85" s="15">
        <f t="shared" si="83"/>
        <v>9.2813793898673753E-4</v>
      </c>
      <c r="F85" s="15">
        <f t="shared" si="84"/>
        <v>1.8284939765394869E-3</v>
      </c>
      <c r="G85" s="15">
        <f t="shared" si="85"/>
        <v>3.732805409664715E-3</v>
      </c>
      <c r="H85" s="5">
        <f t="shared" si="86"/>
        <v>75668.606669808927</v>
      </c>
      <c r="I85" s="5">
        <f t="shared" si="87"/>
        <v>21021.331169119781</v>
      </c>
      <c r="J85" s="5">
        <f t="shared" si="88"/>
        <v>8375.4205270973653</v>
      </c>
      <c r="K85" s="5">
        <f t="shared" si="89"/>
        <v>66083.867173091261</v>
      </c>
      <c r="L85" s="5">
        <f t="shared" si="90"/>
        <v>7342.4044790800172</v>
      </c>
      <c r="M85" s="5">
        <f t="shared" si="91"/>
        <v>2057.3253295346776</v>
      </c>
      <c r="N85" s="15">
        <f t="shared" si="92"/>
        <v>2.0113312233160485E-2</v>
      </c>
      <c r="O85" s="15">
        <f t="shared" si="93"/>
        <v>2.5200176885508352E-2</v>
      </c>
      <c r="P85" s="15">
        <f t="shared" si="94"/>
        <v>2.3102206232042954E-2</v>
      </c>
      <c r="Q85" s="5">
        <f t="shared" si="95"/>
        <v>7783.5953565874988</v>
      </c>
      <c r="R85" s="5">
        <f t="shared" si="96"/>
        <v>8830.4840644673495</v>
      </c>
      <c r="S85" s="5">
        <f t="shared" si="97"/>
        <v>4143.6767265646713</v>
      </c>
      <c r="T85" s="5">
        <f t="shared" si="98"/>
        <v>102.864261668678</v>
      </c>
      <c r="U85" s="5">
        <f t="shared" si="99"/>
        <v>420.07254409460432</v>
      </c>
      <c r="V85" s="5">
        <f t="shared" si="100"/>
        <v>494.7425282298903</v>
      </c>
      <c r="W85" s="15">
        <f t="shared" si="101"/>
        <v>-1.0734613539272964E-2</v>
      </c>
      <c r="X85" s="15">
        <f t="shared" si="102"/>
        <v>-1.217998157191269E-2</v>
      </c>
      <c r="Y85" s="15">
        <f t="shared" si="103"/>
        <v>-9.7425357312937999E-3</v>
      </c>
      <c r="Z85" s="5">
        <f t="shared" si="124"/>
        <v>13122.705538469103</v>
      </c>
      <c r="AA85" s="5">
        <f t="shared" si="125"/>
        <v>21951.784899850878</v>
      </c>
      <c r="AB85" s="5">
        <f t="shared" si="126"/>
        <v>11803.032146108766</v>
      </c>
      <c r="AC85" s="16">
        <f t="shared" si="107"/>
        <v>2.0578165473816785</v>
      </c>
      <c r="AD85" s="16">
        <f t="shared" si="108"/>
        <v>2.9002890165724322</v>
      </c>
      <c r="AE85" s="16">
        <f t="shared" si="109"/>
        <v>3.1143814844585753</v>
      </c>
      <c r="AF85" s="15">
        <f t="shared" si="110"/>
        <v>-4.0504037456468023E-3</v>
      </c>
      <c r="AG85" s="15">
        <f t="shared" si="111"/>
        <v>2.9673830763510267E-4</v>
      </c>
      <c r="AH85" s="15">
        <f t="shared" si="112"/>
        <v>9.7937136394747881E-3</v>
      </c>
      <c r="AI85" s="1">
        <f t="shared" si="70"/>
        <v>122865.55875118877</v>
      </c>
      <c r="AJ85" s="1">
        <f t="shared" si="71"/>
        <v>32368.316011203751</v>
      </c>
      <c r="AK85" s="1">
        <f t="shared" si="72"/>
        <v>12831.219087055559</v>
      </c>
      <c r="AL85" s="14">
        <f t="shared" si="113"/>
        <v>25.448575662429519</v>
      </c>
      <c r="AM85" s="14">
        <f t="shared" si="114"/>
        <v>4.473373717093402</v>
      </c>
      <c r="AN85" s="14">
        <f t="shared" si="115"/>
        <v>1.6264437654759281</v>
      </c>
      <c r="AO85" s="11">
        <f t="shared" si="116"/>
        <v>1.5407526130874663E-2</v>
      </c>
      <c r="AP85" s="11">
        <f t="shared" si="117"/>
        <v>1.9409419243300197E-2</v>
      </c>
      <c r="AQ85" s="11">
        <f t="shared" si="118"/>
        <v>1.7606792223287277E-2</v>
      </c>
      <c r="AR85" s="1">
        <f t="shared" si="127"/>
        <v>75668.606669808927</v>
      </c>
      <c r="AS85" s="1">
        <f t="shared" si="122"/>
        <v>21021.331169119781</v>
      </c>
      <c r="AT85" s="1">
        <f t="shared" si="123"/>
        <v>8375.4205270973653</v>
      </c>
      <c r="AU85" s="1">
        <f t="shared" si="76"/>
        <v>15133.721333961787</v>
      </c>
      <c r="AV85" s="1">
        <f t="shared" si="77"/>
        <v>4204.2662338239561</v>
      </c>
      <c r="AW85" s="1">
        <f t="shared" si="78"/>
        <v>1675.0841054194732</v>
      </c>
      <c r="AX85" s="1">
        <f t="shared" si="142"/>
        <v>52867.093738473006</v>
      </c>
      <c r="AY85" s="1">
        <f t="shared" si="134"/>
        <v>5873.9235832640134</v>
      </c>
      <c r="AZ85" s="1">
        <f t="shared" si="135"/>
        <v>1645.8602636277424</v>
      </c>
      <c r="BA85" s="1">
        <f t="shared" si="143"/>
        <v>12452.913542978536</v>
      </c>
      <c r="BB85" s="1">
        <f t="shared" si="144"/>
        <v>24845.94229139977</v>
      </c>
      <c r="BC85" s="1">
        <f t="shared" si="145"/>
        <v>30150.078034375761</v>
      </c>
      <c r="BD85" s="1">
        <f t="shared" si="146"/>
        <v>33180.406050172649</v>
      </c>
      <c r="BE85" s="2">
        <f t="shared" si="153"/>
        <v>0.1724378764915922</v>
      </c>
      <c r="BF85" s="2">
        <f t="shared" si="154"/>
        <v>0.13039120264941753</v>
      </c>
      <c r="BG85" s="2">
        <f t="shared" si="155"/>
        <v>6.9918128391701598E-2</v>
      </c>
      <c r="BH85" s="2">
        <f t="shared" si="136"/>
        <v>0.12693539886961741</v>
      </c>
      <c r="BI85" s="2">
        <f t="shared" si="147"/>
        <v>2.9734821248929609E-3</v>
      </c>
      <c r="BJ85" s="2">
        <f t="shared" si="137"/>
        <v>1.700186572836147E-3</v>
      </c>
      <c r="BK85" s="2">
        <f t="shared" si="138"/>
        <v>4.8885446777984691E-4</v>
      </c>
      <c r="BL85" s="2">
        <f t="shared" si="139"/>
        <v>224.99924934823312</v>
      </c>
      <c r="BM85" s="2">
        <f t="shared" si="140"/>
        <v>35.740184996879435</v>
      </c>
      <c r="BN85" s="2">
        <f t="shared" si="141"/>
        <v>4.0943617442065872</v>
      </c>
      <c r="BO85" s="2">
        <f t="shared" si="148"/>
        <v>198.86347084400978</v>
      </c>
      <c r="BP85" s="2">
        <f t="shared" si="149"/>
        <v>24.97288184025377</v>
      </c>
      <c r="BQ85" s="2">
        <f t="shared" si="150"/>
        <v>9.9227676498559028</v>
      </c>
      <c r="BR85" s="11">
        <f t="shared" si="151"/>
        <v>5.0011303877454311E-2</v>
      </c>
      <c r="BS85" s="17">
        <f t="shared" si="129"/>
        <v>0.29580326054057421</v>
      </c>
      <c r="BT85" s="17">
        <f t="shared" si="130"/>
        <v>0.49193373633950904</v>
      </c>
      <c r="BU85" s="12">
        <f>(BU$3*templow!$I195+BU$4*templow!$I195^2+BU$5*templow!$I195^6)*(K85/K$56)^$BW$1</f>
        <v>2.2463508106408208</v>
      </c>
      <c r="BV85" s="12">
        <f>(BV$3*templow!$I195+BV$4*templow!$I195^2+BV$5*templow!$I195^6)*(L85/L$56)^$BW$1</f>
        <v>1.2275897899300179</v>
      </c>
      <c r="BW85" s="12">
        <f>(BW$3*templow!$I195+BW$4*templow!$I195^2+BW$5*templow!$I195^6)*(M85/M$56)^$BW$1</f>
        <v>0.59257414978003242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 x14ac:dyDescent="0.3">
      <c r="A86" s="2">
        <f t="shared" si="79"/>
        <v>2040</v>
      </c>
      <c r="B86" s="5">
        <f t="shared" si="80"/>
        <v>1146.0486389340142</v>
      </c>
      <c r="C86" s="5">
        <f t="shared" si="81"/>
        <v>2867.9769328519437</v>
      </c>
      <c r="D86" s="5">
        <f t="shared" si="82"/>
        <v>4085.4603940046745</v>
      </c>
      <c r="E86" s="15">
        <f t="shared" si="83"/>
        <v>8.8173104203740065E-4</v>
      </c>
      <c r="F86" s="15">
        <f t="shared" si="84"/>
        <v>1.7370692777125124E-3</v>
      </c>
      <c r="G86" s="15">
        <f t="shared" si="85"/>
        <v>3.5461651391814793E-3</v>
      </c>
      <c r="H86" s="5">
        <f t="shared" si="86"/>
        <v>77243.016076984029</v>
      </c>
      <c r="I86" s="5">
        <f t="shared" si="87"/>
        <v>21583.036930424572</v>
      </c>
      <c r="J86" s="5">
        <f t="shared" si="88"/>
        <v>8597.2332342001846</v>
      </c>
      <c r="K86" s="5">
        <f t="shared" si="89"/>
        <v>67399.4221997688</v>
      </c>
      <c r="L86" s="5">
        <f t="shared" si="90"/>
        <v>7525.5266816118337</v>
      </c>
      <c r="M86" s="5">
        <f t="shared" si="91"/>
        <v>2104.3486914758591</v>
      </c>
      <c r="N86" s="15">
        <f t="shared" si="92"/>
        <v>1.9907355349404021E-2</v>
      </c>
      <c r="O86" s="15">
        <f t="shared" si="93"/>
        <v>2.4940358850233491E-2</v>
      </c>
      <c r="P86" s="15">
        <f t="shared" si="94"/>
        <v>2.2856551302859351E-2</v>
      </c>
      <c r="Q86" s="5">
        <f t="shared" si="95"/>
        <v>7860.253454107894</v>
      </c>
      <c r="R86" s="5">
        <f t="shared" si="96"/>
        <v>8956.0121455147291</v>
      </c>
      <c r="S86" s="5">
        <f t="shared" si="97"/>
        <v>4211.9778398827575</v>
      </c>
      <c r="T86" s="5">
        <f t="shared" si="98"/>
        <v>101.76005357266209</v>
      </c>
      <c r="U86" s="5">
        <f t="shared" si="99"/>
        <v>414.95606824866559</v>
      </c>
      <c r="V86" s="5">
        <f t="shared" si="100"/>
        <v>489.92248147081995</v>
      </c>
      <c r="W86" s="15">
        <f t="shared" si="101"/>
        <v>-1.0734613539272964E-2</v>
      </c>
      <c r="X86" s="15">
        <f t="shared" si="102"/>
        <v>-1.217998157191269E-2</v>
      </c>
      <c r="Y86" s="15">
        <f t="shared" si="103"/>
        <v>-9.7425357312937999E-3</v>
      </c>
      <c r="Z86" s="5">
        <f t="shared" si="124"/>
        <v>13201.548351794012</v>
      </c>
      <c r="AA86" s="5">
        <f t="shared" si="125"/>
        <v>22278.121407714858</v>
      </c>
      <c r="AB86" s="5">
        <f t="shared" si="126"/>
        <v>12120.248302323293</v>
      </c>
      <c r="AC86" s="16">
        <f t="shared" si="107"/>
        <v>2.0494815595303097</v>
      </c>
      <c r="AD86" s="16">
        <f t="shared" si="108"/>
        <v>2.9011496434268627</v>
      </c>
      <c r="AE86" s="16">
        <f t="shared" si="109"/>
        <v>3.1448828448814452</v>
      </c>
      <c r="AF86" s="15">
        <f t="shared" si="110"/>
        <v>-4.0504037456468023E-3</v>
      </c>
      <c r="AG86" s="15">
        <f t="shared" si="111"/>
        <v>2.9673830763510267E-4</v>
      </c>
      <c r="AH86" s="15">
        <f t="shared" si="112"/>
        <v>9.7937136394747881E-3</v>
      </c>
      <c r="AI86" s="1">
        <f t="shared" si="70"/>
        <v>125712.72421003168</v>
      </c>
      <c r="AJ86" s="1">
        <f t="shared" si="71"/>
        <v>33335.750643907333</v>
      </c>
      <c r="AK86" s="1">
        <f t="shared" si="72"/>
        <v>13223.181283769476</v>
      </c>
      <c r="AL86" s="14">
        <f t="shared" si="113"/>
        <v>25.836754260996816</v>
      </c>
      <c r="AM86" s="14">
        <f t="shared" si="114"/>
        <v>4.5593310471413577</v>
      </c>
      <c r="AN86" s="14">
        <f t="shared" si="115"/>
        <v>1.6547938583431077</v>
      </c>
      <c r="AO86" s="11">
        <f t="shared" si="116"/>
        <v>1.5253450869565916E-2</v>
      </c>
      <c r="AP86" s="11">
        <f t="shared" si="117"/>
        <v>1.9215325050867194E-2</v>
      </c>
      <c r="AQ86" s="11">
        <f t="shared" si="118"/>
        <v>1.7430724301054405E-2</v>
      </c>
      <c r="AR86" s="1">
        <f t="shared" si="127"/>
        <v>77243.016076984029</v>
      </c>
      <c r="AS86" s="1">
        <f t="shared" si="122"/>
        <v>21583.036930424572</v>
      </c>
      <c r="AT86" s="1">
        <f t="shared" si="123"/>
        <v>8597.2332342001846</v>
      </c>
      <c r="AU86" s="1">
        <f t="shared" si="76"/>
        <v>15448.603215396806</v>
      </c>
      <c r="AV86" s="1">
        <f t="shared" si="77"/>
        <v>4316.6073860849147</v>
      </c>
      <c r="AW86" s="1">
        <f t="shared" si="78"/>
        <v>1719.4466468400369</v>
      </c>
      <c r="AX86" s="1">
        <f t="shared" si="142"/>
        <v>53919.537759815052</v>
      </c>
      <c r="AY86" s="1">
        <f t="shared" si="134"/>
        <v>6020.4213452894674</v>
      </c>
      <c r="AZ86" s="1">
        <f t="shared" si="135"/>
        <v>1683.4789531806873</v>
      </c>
      <c r="BA86" s="1">
        <f t="shared" si="143"/>
        <v>12486.48433933814</v>
      </c>
      <c r="BB86" s="1">
        <f t="shared" si="144"/>
        <v>24959.752375391647</v>
      </c>
      <c r="BC86" s="1">
        <f t="shared" si="145"/>
        <v>30349.323545487707</v>
      </c>
      <c r="BD86" s="1">
        <f t="shared" si="146"/>
        <v>32379.5371514943</v>
      </c>
      <c r="BE86" s="2">
        <f t="shared" si="153"/>
        <v>0.1724378764915922</v>
      </c>
      <c r="BF86" s="2">
        <f t="shared" si="154"/>
        <v>0.13039120264941753</v>
      </c>
      <c r="BG86" s="2">
        <f t="shared" si="155"/>
        <v>6.9918128391701598E-2</v>
      </c>
      <c r="BH86" s="2">
        <f t="shared" si="136"/>
        <v>0.12665448449755598</v>
      </c>
      <c r="BI86" s="2">
        <f t="shared" si="147"/>
        <v>2.9734821248929609E-3</v>
      </c>
      <c r="BJ86" s="2">
        <f t="shared" si="137"/>
        <v>1.700186572836147E-3</v>
      </c>
      <c r="BK86" s="2">
        <f t="shared" si="138"/>
        <v>4.8885446777984691E-4</v>
      </c>
      <c r="BL86" s="2">
        <f t="shared" si="139"/>
        <v>229.6807275777316</v>
      </c>
      <c r="BM86" s="2">
        <f t="shared" si="140"/>
        <v>36.695189590134547</v>
      </c>
      <c r="BN86" s="2">
        <f t="shared" si="141"/>
        <v>4.2027958770841432</v>
      </c>
      <c r="BO86" s="2">
        <f t="shared" si="148"/>
        <v>201.78877978825849</v>
      </c>
      <c r="BP86" s="2">
        <f t="shared" si="149"/>
        <v>25.264591126703252</v>
      </c>
      <c r="BQ86" s="2">
        <f t="shared" si="150"/>
        <v>9.9189792500701337</v>
      </c>
      <c r="BR86" s="11">
        <f t="shared" si="151"/>
        <v>4.9864836801638307E-2</v>
      </c>
      <c r="BS86" s="17">
        <f t="shared" si="129"/>
        <v>0.28171435816761176</v>
      </c>
      <c r="BT86" s="17">
        <f t="shared" si="130"/>
        <v>0.47760556926165926</v>
      </c>
      <c r="BU86" s="12">
        <f>(BU$3*templow!$I196+BU$4*templow!$I196^2+BU$5*templow!$I196^6)*(K86/K$56)^$BW$1</f>
        <v>2.2631953424679714</v>
      </c>
      <c r="BV86" s="12">
        <f>(BV$3*templow!$I196+BV$4*templow!$I196^2+BV$5*templow!$I196^6)*(L86/L$56)^$BW$1</f>
        <v>1.2332669569130452</v>
      </c>
      <c r="BW86" s="12">
        <f>(BW$3*templow!$I196+BW$4*templow!$I196^2+BW$5*templow!$I196^6)*(M86/M$56)^$BW$1</f>
        <v>0.59325553546744281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 x14ac:dyDescent="0.3">
      <c r="A87" s="2">
        <f t="shared" si="79"/>
        <v>2041</v>
      </c>
      <c r="B87" s="5">
        <f t="shared" si="80"/>
        <v>1147.0086202616155</v>
      </c>
      <c r="C87" s="5">
        <f t="shared" si="81"/>
        <v>2872.709713740227</v>
      </c>
      <c r="D87" s="5">
        <f t="shared" si="82"/>
        <v>4099.2237253700641</v>
      </c>
      <c r="E87" s="15">
        <f t="shared" si="83"/>
        <v>8.3764448993553053E-4</v>
      </c>
      <c r="F87" s="15">
        <f t="shared" si="84"/>
        <v>1.6502158138268868E-3</v>
      </c>
      <c r="G87" s="15">
        <f t="shared" si="85"/>
        <v>3.3688568822224053E-3</v>
      </c>
      <c r="H87" s="5">
        <f t="shared" si="86"/>
        <v>78830.944125317939</v>
      </c>
      <c r="I87" s="5">
        <f t="shared" si="87"/>
        <v>22152.26863852355</v>
      </c>
      <c r="J87" s="5">
        <f t="shared" si="88"/>
        <v>8821.2634100065261</v>
      </c>
      <c r="K87" s="5">
        <f t="shared" si="89"/>
        <v>68727.420816887825</v>
      </c>
      <c r="L87" s="5">
        <f t="shared" si="90"/>
        <v>7711.2798876157976</v>
      </c>
      <c r="M87" s="5">
        <f t="shared" si="91"/>
        <v>2151.9350982020801</v>
      </c>
      <c r="N87" s="15">
        <f t="shared" si="92"/>
        <v>1.9703412488951244E-2</v>
      </c>
      <c r="O87" s="15">
        <f t="shared" si="93"/>
        <v>2.4683083837552688E-2</v>
      </c>
      <c r="P87" s="15">
        <f t="shared" si="94"/>
        <v>2.2613365797683915E-2</v>
      </c>
      <c r="Q87" s="5">
        <f t="shared" si="95"/>
        <v>7935.7297333220977</v>
      </c>
      <c r="R87" s="5">
        <f t="shared" si="96"/>
        <v>9080.2572475671277</v>
      </c>
      <c r="S87" s="5">
        <f t="shared" si="97"/>
        <v>4279.6305993509013</v>
      </c>
      <c r="T87" s="5">
        <f t="shared" si="98"/>
        <v>100.66769872382385</v>
      </c>
      <c r="U87" s="5">
        <f t="shared" si="99"/>
        <v>409.9019109842435</v>
      </c>
      <c r="V87" s="5">
        <f t="shared" si="100"/>
        <v>485.14939418952633</v>
      </c>
      <c r="W87" s="15">
        <f t="shared" si="101"/>
        <v>-1.0734613539272964E-2</v>
      </c>
      <c r="X87" s="15">
        <f t="shared" si="102"/>
        <v>-1.217998157191269E-2</v>
      </c>
      <c r="Y87" s="15">
        <f t="shared" si="103"/>
        <v>-9.7425357312937999E-3</v>
      </c>
      <c r="Z87" s="5">
        <f t="shared" si="124"/>
        <v>13277.567879820959</v>
      </c>
      <c r="AA87" s="5">
        <f t="shared" si="125"/>
        <v>22601.516587811238</v>
      </c>
      <c r="AB87" s="5">
        <f t="shared" si="126"/>
        <v>12440.687793497234</v>
      </c>
      <c r="AC87" s="16">
        <f t="shared" si="107"/>
        <v>2.0411803317449539</v>
      </c>
      <c r="AD87" s="16">
        <f t="shared" si="108"/>
        <v>2.9020105256622495</v>
      </c>
      <c r="AE87" s="16">
        <f t="shared" si="109"/>
        <v>3.1756829268939111</v>
      </c>
      <c r="AF87" s="15">
        <f t="shared" si="110"/>
        <v>-4.0504037456468023E-3</v>
      </c>
      <c r="AG87" s="15">
        <f t="shared" si="111"/>
        <v>2.9673830763510267E-4</v>
      </c>
      <c r="AH87" s="15">
        <f t="shared" si="112"/>
        <v>9.7937136394747881E-3</v>
      </c>
      <c r="AI87" s="1">
        <f t="shared" si="70"/>
        <v>128590.05500442533</v>
      </c>
      <c r="AJ87" s="1">
        <f t="shared" si="71"/>
        <v>34318.782965601516</v>
      </c>
      <c r="AK87" s="1">
        <f t="shared" si="72"/>
        <v>13620.309802232565</v>
      </c>
      <c r="AL87" s="14">
        <f t="shared" si="113"/>
        <v>26.226912926128485</v>
      </c>
      <c r="AM87" s="14">
        <f t="shared" si="114"/>
        <v>4.6460639849458367</v>
      </c>
      <c r="AN87" s="14">
        <f t="shared" si="115"/>
        <v>1.6833496713077658</v>
      </c>
      <c r="AO87" s="11">
        <f t="shared" si="116"/>
        <v>1.5100916360870256E-2</v>
      </c>
      <c r="AP87" s="11">
        <f t="shared" si="117"/>
        <v>1.9023171800358521E-2</v>
      </c>
      <c r="AQ87" s="11">
        <f t="shared" si="118"/>
        <v>1.7256417058043861E-2</v>
      </c>
      <c r="AR87" s="1">
        <f t="shared" si="127"/>
        <v>78830.944125317939</v>
      </c>
      <c r="AS87" s="1">
        <f t="shared" si="122"/>
        <v>22152.26863852355</v>
      </c>
      <c r="AT87" s="1">
        <f t="shared" si="123"/>
        <v>8821.2634100065261</v>
      </c>
      <c r="AU87" s="1">
        <f t="shared" si="76"/>
        <v>15766.188825063589</v>
      </c>
      <c r="AV87" s="1">
        <f t="shared" si="77"/>
        <v>4430.4537277047102</v>
      </c>
      <c r="AW87" s="1">
        <f t="shared" si="78"/>
        <v>1764.2526820013054</v>
      </c>
      <c r="AX87" s="1">
        <f t="shared" si="142"/>
        <v>54981.93665351026</v>
      </c>
      <c r="AY87" s="1">
        <f t="shared" si="134"/>
        <v>6169.0239100926383</v>
      </c>
      <c r="AZ87" s="1">
        <f t="shared" si="135"/>
        <v>1721.5480785616642</v>
      </c>
      <c r="BA87" s="1">
        <f t="shared" si="143"/>
        <v>12519.323791787499</v>
      </c>
      <c r="BB87" s="1">
        <f t="shared" si="144"/>
        <v>25070.987721116438</v>
      </c>
      <c r="BC87" s="1">
        <f t="shared" si="145"/>
        <v>30543.230757677626</v>
      </c>
      <c r="BD87" s="1">
        <f t="shared" si="146"/>
        <v>31593.164312577112</v>
      </c>
      <c r="BE87" s="2">
        <f t="shared" si="153"/>
        <v>0.1724378764915922</v>
      </c>
      <c r="BF87" s="2">
        <f t="shared" si="154"/>
        <v>0.13039120264941753</v>
      </c>
      <c r="BG87" s="2">
        <f t="shared" si="155"/>
        <v>6.9918128391701598E-2</v>
      </c>
      <c r="BH87" s="2">
        <f t="shared" si="136"/>
        <v>0.12637526752363976</v>
      </c>
      <c r="BI87" s="2">
        <f t="shared" si="147"/>
        <v>2.9734821248929609E-3</v>
      </c>
      <c r="BJ87" s="2">
        <f t="shared" si="137"/>
        <v>1.700186572836147E-3</v>
      </c>
      <c r="BK87" s="2">
        <f t="shared" si="138"/>
        <v>4.8885446777984691E-4</v>
      </c>
      <c r="BL87" s="2">
        <f t="shared" si="139"/>
        <v>234.40240324506865</v>
      </c>
      <c r="BM87" s="2">
        <f t="shared" si="140"/>
        <v>37.662989697077016</v>
      </c>
      <c r="BN87" s="2">
        <f t="shared" si="141"/>
        <v>4.3123140294445781</v>
      </c>
      <c r="BO87" s="2">
        <f t="shared" si="148"/>
        <v>204.75799076811771</v>
      </c>
      <c r="BP87" s="2">
        <f t="shared" si="149"/>
        <v>25.559886107357748</v>
      </c>
      <c r="BQ87" s="2">
        <f t="shared" si="150"/>
        <v>9.9153075443343326</v>
      </c>
      <c r="BR87" s="11">
        <f t="shared" si="151"/>
        <v>4.9716920249226221E-2</v>
      </c>
      <c r="BS87" s="17">
        <f t="shared" si="129"/>
        <v>0.26833393051418003</v>
      </c>
      <c r="BT87" s="17">
        <f t="shared" si="130"/>
        <v>0.4636947274385041</v>
      </c>
      <c r="BU87" s="12">
        <f>(BU$3*templow!$I197+BU$4*templow!$I197^2+BU$5*templow!$I197^6)*(K87/K$56)^$BW$1</f>
        <v>2.2797463311721109</v>
      </c>
      <c r="BV87" s="12">
        <f>(BV$3*templow!$I197+BV$4*templow!$I197^2+BV$5*templow!$I197^6)*(L87/L$56)^$BW$1</f>
        <v>1.2387141116493898</v>
      </c>
      <c r="BW87" s="12">
        <f>(BW$3*templow!$I197+BW$4*templow!$I197^2+BW$5*templow!$I197^6)*(M87/M$56)^$BW$1</f>
        <v>0.59374769396387883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 x14ac:dyDescent="0.3">
      <c r="A88" s="2">
        <f t="shared" si="79"/>
        <v>2042</v>
      </c>
      <c r="B88" s="5">
        <f t="shared" si="80"/>
        <v>1147.9213664397525</v>
      </c>
      <c r="C88" s="5">
        <f t="shared" si="81"/>
        <v>2877.2132751884678</v>
      </c>
      <c r="D88" s="5">
        <f t="shared" si="82"/>
        <v>4112.342938526097</v>
      </c>
      <c r="E88" s="15">
        <f t="shared" si="83"/>
        <v>7.9576226543875397E-4</v>
      </c>
      <c r="F88" s="15">
        <f t="shared" si="84"/>
        <v>1.5677050231355423E-3</v>
      </c>
      <c r="G88" s="15">
        <f t="shared" si="85"/>
        <v>3.2004140381112849E-3</v>
      </c>
      <c r="H88" s="5">
        <f t="shared" si="86"/>
        <v>80432.217228931171</v>
      </c>
      <c r="I88" s="5">
        <f t="shared" si="87"/>
        <v>22728.988622892557</v>
      </c>
      <c r="J88" s="5">
        <f t="shared" si="88"/>
        <v>9047.4819617299236</v>
      </c>
      <c r="K88" s="5">
        <f t="shared" si="89"/>
        <v>70067.706360749726</v>
      </c>
      <c r="L88" s="5">
        <f t="shared" si="90"/>
        <v>7899.6537444391315</v>
      </c>
      <c r="M88" s="5">
        <f t="shared" si="91"/>
        <v>2200.0796375636482</v>
      </c>
      <c r="N88" s="15">
        <f t="shared" si="92"/>
        <v>1.9501467215434332E-2</v>
      </c>
      <c r="O88" s="15">
        <f t="shared" si="93"/>
        <v>2.4428351657402425E-2</v>
      </c>
      <c r="P88" s="15">
        <f t="shared" si="94"/>
        <v>2.2372672578179653E-2</v>
      </c>
      <c r="Q88" s="5">
        <f t="shared" si="95"/>
        <v>8010.0088379526824</v>
      </c>
      <c r="R88" s="5">
        <f t="shared" si="96"/>
        <v>9203.1791744389557</v>
      </c>
      <c r="S88" s="5">
        <f t="shared" si="97"/>
        <v>4346.616697360073</v>
      </c>
      <c r="T88" s="5">
        <f t="shared" si="98"/>
        <v>99.587069882135637</v>
      </c>
      <c r="U88" s="5">
        <f t="shared" si="99"/>
        <v>404.90931326216361</v>
      </c>
      <c r="V88" s="5">
        <f t="shared" si="100"/>
        <v>480.42280888161935</v>
      </c>
      <c r="W88" s="15">
        <f t="shared" si="101"/>
        <v>-1.0734613539272964E-2</v>
      </c>
      <c r="X88" s="15">
        <f t="shared" si="102"/>
        <v>-1.217998157191269E-2</v>
      </c>
      <c r="Y88" s="15">
        <f t="shared" si="103"/>
        <v>-9.7425357312937999E-3</v>
      </c>
      <c r="Z88" s="5">
        <f t="shared" si="124"/>
        <v>13350.766761008048</v>
      </c>
      <c r="AA88" s="5">
        <f t="shared" si="125"/>
        <v>22921.863029349144</v>
      </c>
      <c r="AB88" s="5">
        <f t="shared" si="126"/>
        <v>12764.307571926947</v>
      </c>
      <c r="AC88" s="16">
        <f t="shared" si="107"/>
        <v>2.0329127272837137</v>
      </c>
      <c r="AD88" s="16">
        <f t="shared" si="108"/>
        <v>2.9028716633543739</v>
      </c>
      <c r="AE88" s="16">
        <f t="shared" si="109"/>
        <v>3.2067846560896793</v>
      </c>
      <c r="AF88" s="15">
        <f t="shared" si="110"/>
        <v>-4.0504037456468023E-3</v>
      </c>
      <c r="AG88" s="15">
        <f t="shared" si="111"/>
        <v>2.9673830763510267E-4</v>
      </c>
      <c r="AH88" s="15">
        <f t="shared" si="112"/>
        <v>9.7937136394747881E-3</v>
      </c>
      <c r="AI88" s="1">
        <f t="shared" si="70"/>
        <v>131497.23832904638</v>
      </c>
      <c r="AJ88" s="1">
        <f t="shared" si="71"/>
        <v>35317.35839674608</v>
      </c>
      <c r="AK88" s="1">
        <f t="shared" si="72"/>
        <v>14022.531504010614</v>
      </c>
      <c r="AL88" s="14">
        <f t="shared" si="113"/>
        <v>26.619002840444768</v>
      </c>
      <c r="AM88" s="14">
        <f t="shared" si="114"/>
        <v>4.7335630295931095</v>
      </c>
      <c r="AN88" s="14">
        <f t="shared" si="115"/>
        <v>1.7121077694505478</v>
      </c>
      <c r="AO88" s="11">
        <f t="shared" si="116"/>
        <v>1.4949907197261553E-2</v>
      </c>
      <c r="AP88" s="11">
        <f t="shared" si="117"/>
        <v>1.8832940082354935E-2</v>
      </c>
      <c r="AQ88" s="11">
        <f t="shared" si="118"/>
        <v>1.7083852887463422E-2</v>
      </c>
      <c r="AR88" s="1">
        <f t="shared" si="127"/>
        <v>80432.217228931171</v>
      </c>
      <c r="AS88" s="1">
        <f t="shared" si="122"/>
        <v>22728.988622892557</v>
      </c>
      <c r="AT88" s="1">
        <f t="shared" si="123"/>
        <v>9047.4819617299236</v>
      </c>
      <c r="AU88" s="1">
        <f t="shared" si="76"/>
        <v>16086.443445786235</v>
      </c>
      <c r="AV88" s="1">
        <f t="shared" si="77"/>
        <v>4545.7977245785114</v>
      </c>
      <c r="AW88" s="1">
        <f t="shared" si="78"/>
        <v>1809.4963923459848</v>
      </c>
      <c r="AX88" s="1">
        <f t="shared" si="142"/>
        <v>56054.165088599781</v>
      </c>
      <c r="AY88" s="1">
        <f t="shared" si="134"/>
        <v>6319.7229955513048</v>
      </c>
      <c r="AZ88" s="1">
        <f t="shared" si="135"/>
        <v>1760.0637100509186</v>
      </c>
      <c r="BA88" s="1">
        <f t="shared" si="143"/>
        <v>12551.456863751313</v>
      </c>
      <c r="BB88" s="1">
        <f t="shared" si="144"/>
        <v>25179.73246137756</v>
      </c>
      <c r="BC88" s="1">
        <f t="shared" si="145"/>
        <v>30731.971752852838</v>
      </c>
      <c r="BD88" s="1">
        <f t="shared" si="146"/>
        <v>30821.36584042052</v>
      </c>
      <c r="BE88" s="2">
        <f t="shared" si="153"/>
        <v>0.1724378764915922</v>
      </c>
      <c r="BF88" s="2">
        <f t="shared" si="154"/>
        <v>0.13039120264941753</v>
      </c>
      <c r="BG88" s="2">
        <f t="shared" si="155"/>
        <v>6.9918128391701598E-2</v>
      </c>
      <c r="BH88" s="2">
        <f t="shared" si="136"/>
        <v>0.12609767219202103</v>
      </c>
      <c r="BI88" s="2">
        <f t="shared" si="147"/>
        <v>2.9734821248929609E-3</v>
      </c>
      <c r="BJ88" s="2">
        <f t="shared" si="137"/>
        <v>1.700186572836147E-3</v>
      </c>
      <c r="BK88" s="2">
        <f t="shared" si="138"/>
        <v>4.8885446777984691E-4</v>
      </c>
      <c r="BL88" s="2">
        <f t="shared" si="139"/>
        <v>239.16376019573448</v>
      </c>
      <c r="BM88" s="2">
        <f t="shared" si="140"/>
        <v>38.643521270787474</v>
      </c>
      <c r="BN88" s="2">
        <f t="shared" si="141"/>
        <v>4.4229019791492474</v>
      </c>
      <c r="BO88" s="2">
        <f t="shared" si="148"/>
        <v>207.77174807628995</v>
      </c>
      <c r="BP88" s="2">
        <f t="shared" si="149"/>
        <v>25.858807006648799</v>
      </c>
      <c r="BQ88" s="2">
        <f t="shared" si="150"/>
        <v>9.9117480812371248</v>
      </c>
      <c r="BR88" s="11">
        <f t="shared" si="151"/>
        <v>4.9567718176520364E-2</v>
      </c>
      <c r="BS88" s="17">
        <f t="shared" si="129"/>
        <v>0.25562504074953041</v>
      </c>
      <c r="BT88" s="17">
        <f t="shared" si="130"/>
        <v>0.45018905576553797</v>
      </c>
      <c r="BU88" s="12">
        <f>(BU$3*templow!$I198+BU$4*templow!$I198^2+BU$5*templow!$I198^6)*(K88/K$56)^$BW$1</f>
        <v>2.2959970738764626</v>
      </c>
      <c r="BV88" s="12">
        <f>(BV$3*templow!$I198+BV$4*templow!$I198^2+BV$5*templow!$I198^6)*(L88/L$56)^$BW$1</f>
        <v>1.2439275233112725</v>
      </c>
      <c r="BW88" s="12">
        <f>(BW$3*templow!$I198+BW$4*templow!$I198^2+BW$5*templow!$I198^6)*(M88/M$56)^$BW$1</f>
        <v>0.59404755304072754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 x14ac:dyDescent="0.3">
      <c r="A89" s="2">
        <f t="shared" si="79"/>
        <v>2043</v>
      </c>
      <c r="B89" s="5">
        <f t="shared" si="80"/>
        <v>1148.7891653215011</v>
      </c>
      <c r="C89" s="5">
        <f t="shared" si="81"/>
        <v>2881.4983658074057</v>
      </c>
      <c r="D89" s="5">
        <f t="shared" si="82"/>
        <v>4124.8460785925845</v>
      </c>
      <c r="E89" s="15">
        <f t="shared" si="83"/>
        <v>7.5597415216681623E-4</v>
      </c>
      <c r="F89" s="15">
        <f t="shared" si="84"/>
        <v>1.489319771978765E-3</v>
      </c>
      <c r="G89" s="15">
        <f t="shared" si="85"/>
        <v>3.0403933362057206E-3</v>
      </c>
      <c r="H89" s="5">
        <f t="shared" si="86"/>
        <v>82046.658140374711</v>
      </c>
      <c r="I89" s="5">
        <f t="shared" si="87"/>
        <v>23313.157356380714</v>
      </c>
      <c r="J89" s="5">
        <f t="shared" si="88"/>
        <v>9275.8601070603891</v>
      </c>
      <c r="K89" s="5">
        <f t="shared" si="89"/>
        <v>71420.118344703456</v>
      </c>
      <c r="L89" s="5">
        <f t="shared" si="90"/>
        <v>8090.6370217039112</v>
      </c>
      <c r="M89" s="5">
        <f t="shared" si="91"/>
        <v>2248.7772707934237</v>
      </c>
      <c r="N89" s="15">
        <f t="shared" si="92"/>
        <v>1.9301502135530502E-2</v>
      </c>
      <c r="O89" s="15">
        <f t="shared" si="93"/>
        <v>2.4176158024548977E-2</v>
      </c>
      <c r="P89" s="15">
        <f t="shared" si="94"/>
        <v>2.2134486587814139E-2</v>
      </c>
      <c r="Q89" s="5">
        <f t="shared" si="95"/>
        <v>8083.0760448167839</v>
      </c>
      <c r="R89" s="5">
        <f t="shared" si="96"/>
        <v>9324.7389860626899</v>
      </c>
      <c r="S89" s="5">
        <f t="shared" si="97"/>
        <v>4412.918766724647</v>
      </c>
      <c r="T89" s="5">
        <f t="shared" si="98"/>
        <v>98.518041173442342</v>
      </c>
      <c r="U89" s="5">
        <f t="shared" si="99"/>
        <v>399.97752528833462</v>
      </c>
      <c r="V89" s="5">
        <f t="shared" si="100"/>
        <v>475.74227249996164</v>
      </c>
      <c r="W89" s="15">
        <f t="shared" si="101"/>
        <v>-1.0734613539272964E-2</v>
      </c>
      <c r="X89" s="15">
        <f t="shared" si="102"/>
        <v>-1.217998157191269E-2</v>
      </c>
      <c r="Y89" s="15">
        <f t="shared" si="103"/>
        <v>-9.7425357312937999E-3</v>
      </c>
      <c r="Z89" s="5">
        <f t="shared" si="124"/>
        <v>13421.148920741607</v>
      </c>
      <c r="AA89" s="5">
        <f t="shared" si="125"/>
        <v>23239.056433586771</v>
      </c>
      <c r="AB89" s="5">
        <f t="shared" si="126"/>
        <v>13091.065118464418</v>
      </c>
      <c r="AC89" s="16">
        <f t="shared" si="107"/>
        <v>2.0246786099585505</v>
      </c>
      <c r="AD89" s="16">
        <f t="shared" si="108"/>
        <v>2.9037330565790396</v>
      </c>
      <c r="AE89" s="16">
        <f t="shared" si="109"/>
        <v>3.2381909867148835</v>
      </c>
      <c r="AF89" s="15">
        <f t="shared" si="110"/>
        <v>-4.0504037456468023E-3</v>
      </c>
      <c r="AG89" s="15">
        <f t="shared" si="111"/>
        <v>2.9673830763510267E-4</v>
      </c>
      <c r="AH89" s="15">
        <f t="shared" si="112"/>
        <v>9.7937136394747881E-3</v>
      </c>
      <c r="AI89" s="1">
        <f t="shared" si="70"/>
        <v>134433.95794192798</v>
      </c>
      <c r="AJ89" s="1">
        <f t="shared" si="71"/>
        <v>36331.420281649989</v>
      </c>
      <c r="AK89" s="1">
        <f t="shared" si="72"/>
        <v>14429.774745955539</v>
      </c>
      <c r="AL89" s="14">
        <f t="shared" si="113"/>
        <v>27.012974946371578</v>
      </c>
      <c r="AM89" s="14">
        <f t="shared" si="114"/>
        <v>4.8218184694163639</v>
      </c>
      <c r="AN89" s="14">
        <f t="shared" si="115"/>
        <v>1.7410646727387162</v>
      </c>
      <c r="AO89" s="11">
        <f t="shared" si="116"/>
        <v>1.4800408125288936E-2</v>
      </c>
      <c r="AP89" s="11">
        <f t="shared" si="117"/>
        <v>1.8644610681531386E-2</v>
      </c>
      <c r="AQ89" s="11">
        <f t="shared" si="118"/>
        <v>1.6913014358588788E-2</v>
      </c>
      <c r="AR89" s="1">
        <f t="shared" si="127"/>
        <v>82046.658140374711</v>
      </c>
      <c r="AS89" s="1">
        <f t="shared" si="122"/>
        <v>23313.157356380714</v>
      </c>
      <c r="AT89" s="1">
        <f t="shared" si="123"/>
        <v>9275.8601070603891</v>
      </c>
      <c r="AU89" s="1">
        <f t="shared" si="76"/>
        <v>16409.331628074942</v>
      </c>
      <c r="AV89" s="1">
        <f t="shared" si="77"/>
        <v>4662.6314712761432</v>
      </c>
      <c r="AW89" s="1">
        <f t="shared" si="78"/>
        <v>1855.1720214120778</v>
      </c>
      <c r="AX89" s="1">
        <f t="shared" si="142"/>
        <v>57136.094675762761</v>
      </c>
      <c r="AY89" s="1">
        <f t="shared" si="134"/>
        <v>6472.5096173631291</v>
      </c>
      <c r="AZ89" s="1">
        <f t="shared" si="135"/>
        <v>1799.0218166347393</v>
      </c>
      <c r="BA89" s="1">
        <f t="shared" si="143"/>
        <v>12582.907521987387</v>
      </c>
      <c r="BB89" s="1">
        <f t="shared" si="144"/>
        <v>25286.067927049975</v>
      </c>
      <c r="BC89" s="1">
        <f t="shared" si="145"/>
        <v>30915.71459829219</v>
      </c>
      <c r="BD89" s="1">
        <f t="shared" si="146"/>
        <v>30064.188993720862</v>
      </c>
      <c r="BE89" s="2">
        <f t="shared" si="153"/>
        <v>0.1724378764915922</v>
      </c>
      <c r="BF89" s="2">
        <f t="shared" si="154"/>
        <v>0.13039120264941753</v>
      </c>
      <c r="BG89" s="2">
        <f t="shared" si="155"/>
        <v>6.9918128391701598E-2</v>
      </c>
      <c r="BH89" s="2">
        <f t="shared" si="136"/>
        <v>0.12582162523755744</v>
      </c>
      <c r="BI89" s="2">
        <f t="shared" si="147"/>
        <v>2.9734821248929609E-3</v>
      </c>
      <c r="BJ89" s="2">
        <f t="shared" si="137"/>
        <v>1.700186572836147E-3</v>
      </c>
      <c r="BK89" s="2">
        <f t="shared" si="138"/>
        <v>4.8885446777984691E-4</v>
      </c>
      <c r="BL89" s="2">
        <f t="shared" si="139"/>
        <v>243.96427138760774</v>
      </c>
      <c r="BM89" s="2">
        <f t="shared" si="140"/>
        <v>39.636717107734739</v>
      </c>
      <c r="BN89" s="2">
        <f t="shared" si="141"/>
        <v>4.5345456558373201</v>
      </c>
      <c r="BO89" s="2">
        <f t="shared" si="148"/>
        <v>210.83070587336948</v>
      </c>
      <c r="BP89" s="2">
        <f t="shared" si="149"/>
        <v>26.161394581065803</v>
      </c>
      <c r="BQ89" s="2">
        <f t="shared" si="150"/>
        <v>9.908296567773645</v>
      </c>
      <c r="BR89" s="11">
        <f t="shared" si="151"/>
        <v>4.9417384441472451E-2</v>
      </c>
      <c r="BS89" s="17">
        <f t="shared" si="129"/>
        <v>0.24355268966698382</v>
      </c>
      <c r="BT89" s="17">
        <f t="shared" si="130"/>
        <v>0.43707675317042521</v>
      </c>
      <c r="BU89" s="12">
        <f>(BU$3*templow!$I199+BU$4*templow!$I199^2+BU$5*templow!$I199^6)*(K89/K$56)^$BW$1</f>
        <v>2.3119404723863259</v>
      </c>
      <c r="BV89" s="12">
        <f>(BV$3*templow!$I199+BV$4*templow!$I199^2+BV$5*templow!$I199^6)*(L89/L$56)^$BW$1</f>
        <v>1.2489032750873035</v>
      </c>
      <c r="BW89" s="12">
        <f>(BW$3*templow!$I199+BW$4*templow!$I199^2+BW$5*templow!$I199^6)*(M89/M$56)^$BW$1</f>
        <v>0.59415198583323403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 x14ac:dyDescent="0.3">
      <c r="A90" s="2">
        <f t="shared" si="79"/>
        <v>2044</v>
      </c>
      <c r="B90" s="5">
        <f t="shared" si="80"/>
        <v>1149.6141974910097</v>
      </c>
      <c r="C90" s="5">
        <f t="shared" si="81"/>
        <v>2885.5752646720712</v>
      </c>
      <c r="D90" s="5">
        <f t="shared" si="82"/>
        <v>4136.7601753962999</v>
      </c>
      <c r="E90" s="15">
        <f t="shared" si="83"/>
        <v>7.1817544455847536E-4</v>
      </c>
      <c r="F90" s="15">
        <f t="shared" si="84"/>
        <v>1.4148537833798267E-3</v>
      </c>
      <c r="G90" s="15">
        <f t="shared" si="85"/>
        <v>2.8883736693954346E-3</v>
      </c>
      <c r="H90" s="5">
        <f t="shared" si="86"/>
        <v>83674.085948369</v>
      </c>
      <c r="I90" s="5">
        <f t="shared" si="87"/>
        <v>23904.733420302498</v>
      </c>
      <c r="J90" s="5">
        <f t="shared" si="88"/>
        <v>9506.3693268209154</v>
      </c>
      <c r="K90" s="5">
        <f t="shared" si="89"/>
        <v>72784.492511474353</v>
      </c>
      <c r="L90" s="5">
        <f t="shared" si="90"/>
        <v>8284.2176092118443</v>
      </c>
      <c r="M90" s="5">
        <f t="shared" si="91"/>
        <v>2298.0228303687463</v>
      </c>
      <c r="N90" s="15">
        <f t="shared" si="92"/>
        <v>1.9103499103513943E-2</v>
      </c>
      <c r="O90" s="15">
        <f t="shared" si="93"/>
        <v>2.3926495155898619E-2</v>
      </c>
      <c r="P90" s="15">
        <f t="shared" si="94"/>
        <v>2.1898815954301876E-2</v>
      </c>
      <c r="Q90" s="5">
        <f t="shared" si="95"/>
        <v>8154.9172557407446</v>
      </c>
      <c r="R90" s="5">
        <f t="shared" si="96"/>
        <v>9444.8989748329841</v>
      </c>
      <c r="S90" s="5">
        <f t="shared" si="97"/>
        <v>4478.5203325001503</v>
      </c>
      <c r="T90" s="5">
        <f t="shared" si="98"/>
        <v>97.460488074799258</v>
      </c>
      <c r="U90" s="5">
        <f t="shared" si="99"/>
        <v>395.10580640114347</v>
      </c>
      <c r="V90" s="5">
        <f t="shared" si="100"/>
        <v>471.10733641124386</v>
      </c>
      <c r="W90" s="15">
        <f t="shared" si="101"/>
        <v>-1.0734613539272964E-2</v>
      </c>
      <c r="X90" s="15">
        <f t="shared" si="102"/>
        <v>-1.217998157191269E-2</v>
      </c>
      <c r="Y90" s="15">
        <f t="shared" si="103"/>
        <v>-9.7425357312937999E-3</v>
      </c>
      <c r="Z90" s="5">
        <f t="shared" si="124"/>
        <v>13488.719531183826</v>
      </c>
      <c r="AA90" s="5">
        <f t="shared" si="125"/>
        <v>23552.995552408702</v>
      </c>
      <c r="AB90" s="5">
        <f t="shared" si="126"/>
        <v>13420.918370665564</v>
      </c>
      <c r="AC90" s="16">
        <f t="shared" si="107"/>
        <v>2.0164778441330435</v>
      </c>
      <c r="AD90" s="16">
        <f t="shared" si="108"/>
        <v>2.9045947054120731</v>
      </c>
      <c r="AE90" s="16">
        <f t="shared" si="109"/>
        <v>3.2699049019486974</v>
      </c>
      <c r="AF90" s="15">
        <f t="shared" si="110"/>
        <v>-4.0504037456468023E-3</v>
      </c>
      <c r="AG90" s="15">
        <f t="shared" si="111"/>
        <v>2.9673830763510267E-4</v>
      </c>
      <c r="AH90" s="15">
        <f t="shared" si="112"/>
        <v>9.7937136394747881E-3</v>
      </c>
      <c r="AI90" s="1">
        <f t="shared" si="70"/>
        <v>137399.89377581014</v>
      </c>
      <c r="AJ90" s="1">
        <f t="shared" si="71"/>
        <v>37360.909724761135</v>
      </c>
      <c r="AK90" s="1">
        <f t="shared" si="72"/>
        <v>14841.969292772064</v>
      </c>
      <c r="AL90" s="14">
        <f t="shared" si="113"/>
        <v>27.408779969717241</v>
      </c>
      <c r="AM90" s="14">
        <f t="shared" si="114"/>
        <v>4.9108203882742574</v>
      </c>
      <c r="AN90" s="14">
        <f t="shared" si="115"/>
        <v>1.7702168580298854</v>
      </c>
      <c r="AO90" s="11">
        <f t="shared" si="116"/>
        <v>1.4652404044036046E-2</v>
      </c>
      <c r="AP90" s="11">
        <f t="shared" si="117"/>
        <v>1.8458164574716072E-2</v>
      </c>
      <c r="AQ90" s="11">
        <f t="shared" si="118"/>
        <v>1.6743884215002898E-2</v>
      </c>
      <c r="AR90" s="1">
        <f t="shared" si="127"/>
        <v>83674.085948369</v>
      </c>
      <c r="AS90" s="1">
        <f t="shared" si="122"/>
        <v>23904.733420302498</v>
      </c>
      <c r="AT90" s="1">
        <f t="shared" si="123"/>
        <v>9506.3693268209154</v>
      </c>
      <c r="AU90" s="1">
        <f t="shared" si="76"/>
        <v>16734.817189673802</v>
      </c>
      <c r="AV90" s="1">
        <f t="shared" si="77"/>
        <v>4780.9466840605</v>
      </c>
      <c r="AW90" s="1">
        <f t="shared" si="78"/>
        <v>1901.2738653641832</v>
      </c>
      <c r="AX90" s="1">
        <f t="shared" si="142"/>
        <v>58227.594009179484</v>
      </c>
      <c r="AY90" s="1">
        <f t="shared" si="134"/>
        <v>6627.374087369476</v>
      </c>
      <c r="AZ90" s="1">
        <f t="shared" si="135"/>
        <v>1838.4182642949968</v>
      </c>
      <c r="BA90" s="1">
        <f t="shared" si="143"/>
        <v>12613.698772652435</v>
      </c>
      <c r="BB90" s="1">
        <f t="shared" si="144"/>
        <v>25390.07269848157</v>
      </c>
      <c r="BC90" s="1">
        <f t="shared" si="145"/>
        <v>31094.623222862858</v>
      </c>
      <c r="BD90" s="1">
        <f t="shared" si="146"/>
        <v>29321.652429262806</v>
      </c>
      <c r="BE90" s="2">
        <f t="shared" si="153"/>
        <v>0.1724378764915922</v>
      </c>
      <c r="BF90" s="2">
        <f t="shared" si="154"/>
        <v>0.13039120264941753</v>
      </c>
      <c r="BG90" s="2">
        <f t="shared" si="155"/>
        <v>6.9918128391701598E-2</v>
      </c>
      <c r="BH90" s="2">
        <f t="shared" si="136"/>
        <v>0.12554705588523163</v>
      </c>
      <c r="BI90" s="2">
        <f t="shared" si="147"/>
        <v>2.9734821248929609E-3</v>
      </c>
      <c r="BJ90" s="2">
        <f t="shared" si="137"/>
        <v>1.700186572836147E-3</v>
      </c>
      <c r="BK90" s="2">
        <f t="shared" si="138"/>
        <v>4.8885446777984691E-4</v>
      </c>
      <c r="BL90" s="2">
        <f t="shared" si="139"/>
        <v>248.80339888423251</v>
      </c>
      <c r="BM90" s="2">
        <f t="shared" si="140"/>
        <v>40.642506788425813</v>
      </c>
      <c r="BN90" s="2">
        <f t="shared" si="141"/>
        <v>4.6472311177817005</v>
      </c>
      <c r="BO90" s="2">
        <f t="shared" si="148"/>
        <v>213.9355283495232</v>
      </c>
      <c r="BP90" s="2">
        <f t="shared" si="149"/>
        <v>26.467690130975321</v>
      </c>
      <c r="BQ90" s="2">
        <f t="shared" si="150"/>
        <v>9.9049488682440572</v>
      </c>
      <c r="BR90" s="11">
        <f t="shared" si="151"/>
        <v>4.9266063460356085E-2</v>
      </c>
      <c r="BS90" s="17">
        <f t="shared" si="129"/>
        <v>0.23208371928830679</v>
      </c>
      <c r="BT90" s="17">
        <f t="shared" si="130"/>
        <v>0.42434636230138367</v>
      </c>
      <c r="BU90" s="12">
        <f>(BU$3*templow!$I200+BU$4*templow!$I200^2+BU$5*templow!$I200^6)*(K90/K$56)^$BW$1</f>
        <v>2.3275691030611716</v>
      </c>
      <c r="BV90" s="12">
        <f>(BV$3*templow!$I200+BV$4*templow!$I200^2+BV$5*templow!$I200^6)*(L90/L$56)^$BW$1</f>
        <v>1.2536373062485355</v>
      </c>
      <c r="BW90" s="12">
        <f>(BW$3*templow!$I200+BW$4*templow!$I200^2+BW$5*templow!$I200^6)*(M90/M$56)^$BW$1</f>
        <v>0.5940578343658427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 x14ac:dyDescent="0.3">
      <c r="A91" s="2">
        <f t="shared" si="79"/>
        <v>2045</v>
      </c>
      <c r="B91" s="5">
        <f t="shared" si="80"/>
        <v>1150.3985409439958</v>
      </c>
      <c r="C91" s="5">
        <f t="shared" si="81"/>
        <v>2889.4537983984969</v>
      </c>
      <c r="D91" s="5">
        <f t="shared" si="82"/>
        <v>4148.1112591051569</v>
      </c>
      <c r="E91" s="15">
        <f t="shared" si="83"/>
        <v>6.8226667233055153E-4</v>
      </c>
      <c r="F91" s="15">
        <f t="shared" si="84"/>
        <v>1.3441110942108354E-3</v>
      </c>
      <c r="G91" s="15">
        <f t="shared" si="85"/>
        <v>2.7439549859256626E-3</v>
      </c>
      <c r="H91" s="5">
        <f t="shared" si="86"/>
        <v>85314.316086627179</v>
      </c>
      <c r="I91" s="5">
        <f t="shared" si="87"/>
        <v>24503.673474012427</v>
      </c>
      <c r="J91" s="5">
        <f t="shared" si="88"/>
        <v>9738.9813199266391</v>
      </c>
      <c r="K91" s="5">
        <f t="shared" si="89"/>
        <v>74160.660892893546</v>
      </c>
      <c r="L91" s="5">
        <f t="shared" si="90"/>
        <v>8480.3825164443824</v>
      </c>
      <c r="M91" s="5">
        <f t="shared" si="91"/>
        <v>2347.8110184603779</v>
      </c>
      <c r="N91" s="15">
        <f t="shared" si="92"/>
        <v>1.8907439399982628E-2</v>
      </c>
      <c r="O91" s="15">
        <f t="shared" si="93"/>
        <v>2.367935229205087E-2</v>
      </c>
      <c r="P91" s="15">
        <f t="shared" si="94"/>
        <v>2.1665662948893605E-2</v>
      </c>
      <c r="Q91" s="5">
        <f t="shared" si="95"/>
        <v>8225.5189905077314</v>
      </c>
      <c r="R91" s="5">
        <f t="shared" si="96"/>
        <v>9563.6226442792467</v>
      </c>
      <c r="S91" s="5">
        <f t="shared" si="97"/>
        <v>4543.4057667395218</v>
      </c>
      <c r="T91" s="5">
        <f t="shared" si="98"/>
        <v>96.414287399967364</v>
      </c>
      <c r="U91" s="5">
        <f t="shared" si="99"/>
        <v>390.29342496022184</v>
      </c>
      <c r="V91" s="5">
        <f t="shared" si="100"/>
        <v>466.51755635298269</v>
      </c>
      <c r="W91" s="15">
        <f t="shared" si="101"/>
        <v>-1.0734613539272964E-2</v>
      </c>
      <c r="X91" s="15">
        <f t="shared" si="102"/>
        <v>-1.217998157191269E-2</v>
      </c>
      <c r="Y91" s="15">
        <f t="shared" si="103"/>
        <v>-9.7425357312937999E-3</v>
      </c>
      <c r="Z91" s="5">
        <f t="shared" si="124"/>
        <v>13553.484973698767</v>
      </c>
      <c r="AA91" s="5">
        <f t="shared" si="125"/>
        <v>23863.582133173888</v>
      </c>
      <c r="AB91" s="5">
        <f t="shared" si="126"/>
        <v>13753.82565419341</v>
      </c>
      <c r="AC91" s="16">
        <f t="shared" si="107"/>
        <v>2.0083102947201534</v>
      </c>
      <c r="AD91" s="16">
        <f t="shared" si="108"/>
        <v>2.9054566099293231</v>
      </c>
      <c r="AE91" s="16">
        <f t="shared" si="109"/>
        <v>3.3019294141866977</v>
      </c>
      <c r="AF91" s="15">
        <f t="shared" si="110"/>
        <v>-4.0504037456468023E-3</v>
      </c>
      <c r="AG91" s="15">
        <f t="shared" si="111"/>
        <v>2.9673830763510267E-4</v>
      </c>
      <c r="AH91" s="15">
        <f t="shared" si="112"/>
        <v>9.7937136394747881E-3</v>
      </c>
      <c r="AI91" s="1">
        <f t="shared" si="70"/>
        <v>140394.72158790292</v>
      </c>
      <c r="AJ91" s="1">
        <f t="shared" si="71"/>
        <v>38405.765436345522</v>
      </c>
      <c r="AK91" s="1">
        <f t="shared" si="72"/>
        <v>15259.046228859041</v>
      </c>
      <c r="AL91" s="14">
        <f t="shared" si="113"/>
        <v>27.806368443002917</v>
      </c>
      <c r="AM91" s="14">
        <f t="shared" si="114"/>
        <v>5.0005586718886583</v>
      </c>
      <c r="AN91" s="14">
        <f t="shared" si="115"/>
        <v>1.7995607610751212</v>
      </c>
      <c r="AO91" s="11">
        <f t="shared" si="116"/>
        <v>1.4505880003595685E-2</v>
      </c>
      <c r="AP91" s="11">
        <f t="shared" si="117"/>
        <v>1.8273582928968912E-2</v>
      </c>
      <c r="AQ91" s="11">
        <f t="shared" si="118"/>
        <v>1.6576445372852869E-2</v>
      </c>
      <c r="AR91" s="1">
        <f t="shared" si="127"/>
        <v>85314.316086627179</v>
      </c>
      <c r="AS91" s="1">
        <f t="shared" si="122"/>
        <v>24503.673474012427</v>
      </c>
      <c r="AT91" s="1">
        <f t="shared" si="123"/>
        <v>9738.9813199266391</v>
      </c>
      <c r="AU91" s="1">
        <f t="shared" si="76"/>
        <v>17062.863217325437</v>
      </c>
      <c r="AV91" s="1">
        <f t="shared" si="77"/>
        <v>4900.7346948024851</v>
      </c>
      <c r="AW91" s="1">
        <f t="shared" si="78"/>
        <v>1947.7962639853279</v>
      </c>
      <c r="AX91" s="1">
        <f t="shared" si="142"/>
        <v>59328.528714314838</v>
      </c>
      <c r="AY91" s="1">
        <f t="shared" si="134"/>
        <v>6784.3060131555058</v>
      </c>
      <c r="AZ91" s="1">
        <f t="shared" si="135"/>
        <v>1878.2488147683023</v>
      </c>
      <c r="BA91" s="1">
        <f t="shared" si="143"/>
        <v>12643.852696657668</v>
      </c>
      <c r="BB91" s="1">
        <f t="shared" si="144"/>
        <v>25491.822661139337</v>
      </c>
      <c r="BC91" s="1">
        <f t="shared" si="145"/>
        <v>31268.857323349475</v>
      </c>
      <c r="BD91" s="1">
        <f t="shared" si="146"/>
        <v>28593.748515021369</v>
      </c>
      <c r="BE91" s="2">
        <f t="shared" si="153"/>
        <v>0.1724378764915922</v>
      </c>
      <c r="BF91" s="2">
        <f t="shared" si="154"/>
        <v>0.13039120264941753</v>
      </c>
      <c r="BG91" s="2">
        <f t="shared" si="155"/>
        <v>6.9918128391701598E-2</v>
      </c>
      <c r="BH91" s="2">
        <f t="shared" si="136"/>
        <v>0.12527389583942133</v>
      </c>
      <c r="BI91" s="2">
        <f t="shared" si="147"/>
        <v>2.9734821248929609E-3</v>
      </c>
      <c r="BJ91" s="2">
        <f t="shared" si="137"/>
        <v>1.700186572836147E-3</v>
      </c>
      <c r="BK91" s="2">
        <f t="shared" si="138"/>
        <v>4.8885446777984691E-4</v>
      </c>
      <c r="BL91" s="2">
        <f t="shared" si="139"/>
        <v>253.68059388105391</v>
      </c>
      <c r="BM91" s="2">
        <f t="shared" si="140"/>
        <v>41.660816625677192</v>
      </c>
      <c r="BN91" s="2">
        <f t="shared" si="141"/>
        <v>4.7609445298706081</v>
      </c>
      <c r="BO91" s="2">
        <f t="shared" si="148"/>
        <v>217.08688988638329</v>
      </c>
      <c r="BP91" s="2">
        <f t="shared" si="149"/>
        <v>26.777735511581085</v>
      </c>
      <c r="BQ91" s="2">
        <f t="shared" si="150"/>
        <v>9.901701002344824</v>
      </c>
      <c r="BR91" s="11">
        <f t="shared" si="151"/>
        <v>4.9113890816480515E-2</v>
      </c>
      <c r="BS91" s="17">
        <f t="shared" si="129"/>
        <v>0.22118672028991576</v>
      </c>
      <c r="BT91" s="17">
        <f t="shared" si="130"/>
        <v>0.41198675951590646</v>
      </c>
      <c r="BU91" s="12">
        <f>(BU$3*templow!$I201+BU$4*templow!$I201^2+BU$5*templow!$I201^6)*(K91/K$56)^$BW$1</f>
        <v>2.34287528144224</v>
      </c>
      <c r="BV91" s="12">
        <f>(BV$3*templow!$I201+BV$4*templow!$I201^2+BV$5*templow!$I201^6)*(L91/L$56)^$BW$1</f>
        <v>1.2581254507542787</v>
      </c>
      <c r="BW91" s="12">
        <f>(BW$3*templow!$I201+BW$4*templow!$I201^2+BW$5*templow!$I201^6)*(M91/M$56)^$BW$1</f>
        <v>0.59376193113245046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 x14ac:dyDescent="0.3">
      <c r="A92" s="2">
        <f t="shared" si="79"/>
        <v>2046</v>
      </c>
      <c r="B92" s="5">
        <f t="shared" si="80"/>
        <v>1151.1441755991602</v>
      </c>
      <c r="C92" s="5">
        <f t="shared" si="81"/>
        <v>2893.1433579598024</v>
      </c>
      <c r="D92" s="5">
        <f t="shared" si="82"/>
        <v>4158.9243781481728</v>
      </c>
      <c r="E92" s="15">
        <f t="shared" si="83"/>
        <v>6.481533387140239E-4</v>
      </c>
      <c r="F92" s="15">
        <f t="shared" si="84"/>
        <v>1.2769055395002935E-3</v>
      </c>
      <c r="G92" s="15">
        <f t="shared" si="85"/>
        <v>2.6067572366293792E-3</v>
      </c>
      <c r="H92" s="5">
        <f t="shared" si="86"/>
        <v>86967.160353309417</v>
      </c>
      <c r="I92" s="5">
        <f t="shared" si="87"/>
        <v>25109.932228891666</v>
      </c>
      <c r="J92" s="5">
        <f t="shared" si="88"/>
        <v>9973.6679606909311</v>
      </c>
      <c r="K92" s="5">
        <f t="shared" si="89"/>
        <v>75548.451876624211</v>
      </c>
      <c r="L92" s="5">
        <f t="shared" si="90"/>
        <v>8679.1178735777485</v>
      </c>
      <c r="M92" s="5">
        <f t="shared" si="91"/>
        <v>2398.1364059165376</v>
      </c>
      <c r="N92" s="15">
        <f t="shared" si="92"/>
        <v>1.8713303886746413E-2</v>
      </c>
      <c r="O92" s="15">
        <f t="shared" si="93"/>
        <v>2.3434716152012758E-2</v>
      </c>
      <c r="P92" s="15">
        <f t="shared" si="94"/>
        <v>2.1435024821189197E-2</v>
      </c>
      <c r="Q92" s="5">
        <f t="shared" si="95"/>
        <v>8294.8683807193647</v>
      </c>
      <c r="R92" s="5">
        <f t="shared" si="96"/>
        <v>9680.8746898702702</v>
      </c>
      <c r="S92" s="5">
        <f t="shared" si="97"/>
        <v>4607.5602460800319</v>
      </c>
      <c r="T92" s="5">
        <f t="shared" si="98"/>
        <v>95.379317285064317</v>
      </c>
      <c r="U92" s="5">
        <f t="shared" si="99"/>
        <v>385.53965823656767</v>
      </c>
      <c r="V92" s="5">
        <f t="shared" si="100"/>
        <v>461.97249239093787</v>
      </c>
      <c r="W92" s="15">
        <f t="shared" si="101"/>
        <v>-1.0734613539272964E-2</v>
      </c>
      <c r="X92" s="15">
        <f t="shared" si="102"/>
        <v>-1.217998157191269E-2</v>
      </c>
      <c r="Y92" s="15">
        <f t="shared" si="103"/>
        <v>-9.7425357312937999E-3</v>
      </c>
      <c r="Z92" s="5">
        <f t="shared" si="124"/>
        <v>13615.452803600199</v>
      </c>
      <c r="AA92" s="5">
        <f t="shared" si="125"/>
        <v>24170.720869346274</v>
      </c>
      <c r="AB92" s="5">
        <f t="shared" si="126"/>
        <v>14089.745617570832</v>
      </c>
      <c r="AC92" s="16">
        <f t="shared" si="107"/>
        <v>2.0001758271799979</v>
      </c>
      <c r="AD92" s="16">
        <f t="shared" si="108"/>
        <v>2.9063187702066609</v>
      </c>
      <c r="AE92" s="16">
        <f t="shared" si="109"/>
        <v>3.3342675653270009</v>
      </c>
      <c r="AF92" s="15">
        <f t="shared" si="110"/>
        <v>-4.0504037456468023E-3</v>
      </c>
      <c r="AG92" s="15">
        <f t="shared" si="111"/>
        <v>2.9673830763510267E-4</v>
      </c>
      <c r="AH92" s="15">
        <f t="shared" si="112"/>
        <v>9.7937136394747881E-3</v>
      </c>
      <c r="AI92" s="1">
        <f t="shared" si="70"/>
        <v>143418.11264643806</v>
      </c>
      <c r="AJ92" s="1">
        <f t="shared" si="71"/>
        <v>39465.923587513455</v>
      </c>
      <c r="AK92" s="1">
        <f t="shared" si="72"/>
        <v>15680.937869958465</v>
      </c>
      <c r="AL92" s="14">
        <f t="shared" si="113"/>
        <v>28.205690728533188</v>
      </c>
      <c r="AM92" s="14">
        <f t="shared" si="114"/>
        <v>5.0910230142347714</v>
      </c>
      <c r="AN92" s="14">
        <f t="shared" si="115"/>
        <v>1.8290927785197013</v>
      </c>
      <c r="AO92" s="11">
        <f t="shared" si="116"/>
        <v>1.4360821203559727E-2</v>
      </c>
      <c r="AP92" s="11">
        <f t="shared" si="117"/>
        <v>1.8090847099679223E-2</v>
      </c>
      <c r="AQ92" s="11">
        <f t="shared" si="118"/>
        <v>1.641068091912434E-2</v>
      </c>
      <c r="AR92" s="1">
        <f t="shared" si="127"/>
        <v>86967.160353309417</v>
      </c>
      <c r="AS92" s="1">
        <f t="shared" si="122"/>
        <v>25109.932228891666</v>
      </c>
      <c r="AT92" s="1">
        <f t="shared" si="123"/>
        <v>9973.6679606909311</v>
      </c>
      <c r="AU92" s="1">
        <f t="shared" si="76"/>
        <v>17393.432070661886</v>
      </c>
      <c r="AV92" s="1">
        <f t="shared" si="77"/>
        <v>5021.9864457783333</v>
      </c>
      <c r="AW92" s="1">
        <f t="shared" si="78"/>
        <v>1994.7335921381864</v>
      </c>
      <c r="AX92" s="1">
        <f t="shared" si="142"/>
        <v>60438.76150129937</v>
      </c>
      <c r="AY92" s="1">
        <f t="shared" si="134"/>
        <v>6943.294298862199</v>
      </c>
      <c r="AZ92" s="1">
        <f t="shared" si="135"/>
        <v>1918.5091247332302</v>
      </c>
      <c r="BA92" s="1">
        <f t="shared" si="143"/>
        <v>12673.390484258964</v>
      </c>
      <c r="BB92" s="1">
        <f t="shared" si="144"/>
        <v>25591.391064753505</v>
      </c>
      <c r="BC92" s="1">
        <f t="shared" si="145"/>
        <v>31438.572297756225</v>
      </c>
      <c r="BD92" s="1">
        <f t="shared" si="146"/>
        <v>27880.445513321196</v>
      </c>
      <c r="BE92" s="2">
        <f t="shared" si="153"/>
        <v>0.1724378764915922</v>
      </c>
      <c r="BF92" s="2">
        <f t="shared" si="154"/>
        <v>0.13039120264941753</v>
      </c>
      <c r="BG92" s="2">
        <f t="shared" si="155"/>
        <v>6.9918128391701598E-2</v>
      </c>
      <c r="BH92" s="2">
        <f t="shared" si="136"/>
        <v>0.12500207926460472</v>
      </c>
      <c r="BI92" s="2">
        <f t="shared" si="147"/>
        <v>2.9734821248929609E-3</v>
      </c>
      <c r="BJ92" s="2">
        <f t="shared" si="137"/>
        <v>1.700186572836147E-3</v>
      </c>
      <c r="BK92" s="2">
        <f t="shared" si="138"/>
        <v>4.8885446777984691E-4</v>
      </c>
      <c r="BL92" s="2">
        <f t="shared" si="139"/>
        <v>258.59529676326537</v>
      </c>
      <c r="BM92" s="2">
        <f t="shared" si="140"/>
        <v>42.691569620387234</v>
      </c>
      <c r="BN92" s="2">
        <f t="shared" si="141"/>
        <v>4.8756721427364766</v>
      </c>
      <c r="BO92" s="2">
        <f t="shared" si="148"/>
        <v>220.28547521920248</v>
      </c>
      <c r="BP92" s="2">
        <f t="shared" si="149"/>
        <v>27.091573143131548</v>
      </c>
      <c r="BQ92" s="2">
        <f t="shared" si="150"/>
        <v>9.8985491426070951</v>
      </c>
      <c r="BR92" s="11">
        <f t="shared" si="151"/>
        <v>4.8960993824181259E-2</v>
      </c>
      <c r="BS92" s="17">
        <f t="shared" si="129"/>
        <v>0.21083194324857865</v>
      </c>
      <c r="BT92" s="17">
        <f t="shared" si="130"/>
        <v>0.39998714516107425</v>
      </c>
      <c r="BU92" s="12">
        <f>(BU$3*templow!$I202+BU$4*templow!$I202^2+BU$5*templow!$I202^6)*(K92/K$56)^$BW$1</f>
        <v>2.3578511220508989</v>
      </c>
      <c r="BV92" s="12">
        <f>(BV$3*templow!$I202+BV$4*templow!$I202^2+BV$5*templow!$I202^6)*(L92/L$56)^$BW$1</f>
        <v>1.262363472673895</v>
      </c>
      <c r="BW92" s="12">
        <f>(BW$3*templow!$I202+BW$4*templow!$I202^2+BW$5*templow!$I202^6)*(M92/M$56)^$BW$1</f>
        <v>0.59326111887345778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 x14ac:dyDescent="0.3">
      <c r="A93" s="2">
        <f t="shared" si="79"/>
        <v>2047</v>
      </c>
      <c r="B93" s="5">
        <f t="shared" si="80"/>
        <v>1151.8529876428784</v>
      </c>
      <c r="C93" s="5">
        <f t="shared" si="81"/>
        <v>2896.6529152011326</v>
      </c>
      <c r="D93" s="5">
        <f t="shared" si="82"/>
        <v>4169.2236190565382</v>
      </c>
      <c r="E93" s="15">
        <f t="shared" si="83"/>
        <v>6.1574567177832265E-4</v>
      </c>
      <c r="F93" s="15">
        <f t="shared" si="84"/>
        <v>1.2130602625252788E-3</v>
      </c>
      <c r="G93" s="15">
        <f t="shared" si="85"/>
        <v>2.4764193747979103E-3</v>
      </c>
      <c r="H93" s="5">
        <f t="shared" si="86"/>
        <v>88632.426940610399</v>
      </c>
      <c r="I93" s="5">
        <f t="shared" si="87"/>
        <v>25723.462426662667</v>
      </c>
      <c r="J93" s="5">
        <f t="shared" si="88"/>
        <v>10210.401258503996</v>
      </c>
      <c r="K93" s="5">
        <f t="shared" si="89"/>
        <v>76947.690279456117</v>
      </c>
      <c r="L93" s="5">
        <f t="shared" si="90"/>
        <v>8880.408933935576</v>
      </c>
      <c r="M93" s="5">
        <f t="shared" si="91"/>
        <v>2448.9934317350262</v>
      </c>
      <c r="N93" s="15">
        <f t="shared" si="92"/>
        <v>1.8521073140147948E-2</v>
      </c>
      <c r="O93" s="15">
        <f t="shared" si="93"/>
        <v>2.3192571329239353E-2</v>
      </c>
      <c r="P93" s="15">
        <f t="shared" si="94"/>
        <v>2.1206894525689801E-2</v>
      </c>
      <c r="Q93" s="5">
        <f t="shared" si="95"/>
        <v>8362.9531644551935</v>
      </c>
      <c r="R93" s="5">
        <f t="shared" si="96"/>
        <v>9796.6209817597864</v>
      </c>
      <c r="S93" s="5">
        <f t="shared" si="97"/>
        <v>4670.9697120471264</v>
      </c>
      <c r="T93" s="5">
        <f t="shared" si="98"/>
        <v>94.355457174369448</v>
      </c>
      <c r="U93" s="5">
        <f t="shared" si="99"/>
        <v>380.84379230400475</v>
      </c>
      <c r="V93" s="5">
        <f t="shared" si="100"/>
        <v>457.47170887694432</v>
      </c>
      <c r="W93" s="15">
        <f t="shared" si="101"/>
        <v>-1.0734613539272964E-2</v>
      </c>
      <c r="X93" s="15">
        <f t="shared" si="102"/>
        <v>-1.217998157191269E-2</v>
      </c>
      <c r="Y93" s="15">
        <f t="shared" si="103"/>
        <v>-9.7425357312937999E-3</v>
      </c>
      <c r="Z93" s="5">
        <f t="shared" si="124"/>
        <v>13674.631716969348</v>
      </c>
      <c r="AA93" s="5">
        <f t="shared" si="125"/>
        <v>24474.319356423519</v>
      </c>
      <c r="AB93" s="5">
        <f t="shared" si="126"/>
        <v>14428.637170345806</v>
      </c>
      <c r="AC93" s="16">
        <f t="shared" si="107"/>
        <v>1.9920743075176359</v>
      </c>
      <c r="AD93" s="16">
        <f t="shared" si="108"/>
        <v>2.9071811863199799</v>
      </c>
      <c r="AE93" s="16">
        <f t="shared" si="109"/>
        <v>3.3669224270592024</v>
      </c>
      <c r="AF93" s="15">
        <f t="shared" si="110"/>
        <v>-4.0504037456468023E-3</v>
      </c>
      <c r="AG93" s="15">
        <f t="shared" si="111"/>
        <v>2.9673830763510267E-4</v>
      </c>
      <c r="AH93" s="15">
        <f t="shared" si="112"/>
        <v>9.7937136394747881E-3</v>
      </c>
      <c r="AI93" s="1">
        <f t="shared" si="70"/>
        <v>146469.73345245613</v>
      </c>
      <c r="AJ93" s="1">
        <f t="shared" si="71"/>
        <v>40541.317674540442</v>
      </c>
      <c r="AK93" s="1">
        <f t="shared" si="72"/>
        <v>16107.577675100805</v>
      </c>
      <c r="AL93" s="14">
        <f t="shared" si="113"/>
        <v>28.606697041193801</v>
      </c>
      <c r="AM93" s="14">
        <f t="shared" si="114"/>
        <v>5.1822029239769263</v>
      </c>
      <c r="AN93" s="14">
        <f t="shared" si="115"/>
        <v>1.8588092698998651</v>
      </c>
      <c r="AO93" s="11">
        <f t="shared" si="116"/>
        <v>1.421721299152413E-2</v>
      </c>
      <c r="AP93" s="11">
        <f t="shared" si="117"/>
        <v>1.7909938628682429E-2</v>
      </c>
      <c r="AQ93" s="11">
        <f t="shared" si="118"/>
        <v>1.6246574109933097E-2</v>
      </c>
      <c r="AR93" s="1">
        <f t="shared" si="127"/>
        <v>88632.426940610399</v>
      </c>
      <c r="AS93" s="1">
        <f t="shared" si="122"/>
        <v>25723.462426662667</v>
      </c>
      <c r="AT93" s="1">
        <f t="shared" si="123"/>
        <v>10210.401258503996</v>
      </c>
      <c r="AU93" s="1">
        <f t="shared" si="76"/>
        <v>17726.485388122081</v>
      </c>
      <c r="AV93" s="1">
        <f t="shared" si="77"/>
        <v>5144.6924853325336</v>
      </c>
      <c r="AW93" s="1">
        <f t="shared" si="78"/>
        <v>2042.0802517007994</v>
      </c>
      <c r="AX93" s="1">
        <f t="shared" si="142"/>
        <v>61558.152223564895</v>
      </c>
      <c r="AY93" s="1">
        <f t="shared" si="134"/>
        <v>7104.3271471484613</v>
      </c>
      <c r="AZ93" s="1">
        <f t="shared" si="135"/>
        <v>1959.1947453880207</v>
      </c>
      <c r="BA93" s="1">
        <f t="shared" si="143"/>
        <v>12702.332468836088</v>
      </c>
      <c r="BB93" s="1">
        <f t="shared" si="144"/>
        <v>25688.848585289968</v>
      </c>
      <c r="BC93" s="1">
        <f t="shared" si="145"/>
        <v>31603.919202686713</v>
      </c>
      <c r="BD93" s="1">
        <f t="shared" si="146"/>
        <v>27181.68963785021</v>
      </c>
      <c r="BE93" s="2">
        <f t="shared" si="153"/>
        <v>0.1724378764915922</v>
      </c>
      <c r="BF93" s="2">
        <f t="shared" si="154"/>
        <v>0.13039120264941753</v>
      </c>
      <c r="BG93" s="2">
        <f t="shared" si="155"/>
        <v>6.9918128391701598E-2</v>
      </c>
      <c r="BH93" s="2">
        <f t="shared" si="136"/>
        <v>0.1247315427588722</v>
      </c>
      <c r="BI93" s="2">
        <f t="shared" si="147"/>
        <v>2.9734821248929609E-3</v>
      </c>
      <c r="BJ93" s="2">
        <f t="shared" si="137"/>
        <v>1.700186572836147E-3</v>
      </c>
      <c r="BK93" s="2">
        <f t="shared" si="138"/>
        <v>4.8885446777984691E-4</v>
      </c>
      <c r="BL93" s="2">
        <f t="shared" si="139"/>
        <v>263.54693719378633</v>
      </c>
      <c r="BM93" s="2">
        <f t="shared" si="140"/>
        <v>43.734685424666999</v>
      </c>
      <c r="BN93" s="2">
        <f t="shared" si="141"/>
        <v>4.9914002730446505</v>
      </c>
      <c r="BO93" s="2">
        <f t="shared" si="148"/>
        <v>223.53197959940789</v>
      </c>
      <c r="BP93" s="2">
        <f t="shared" si="149"/>
        <v>27.409246020476811</v>
      </c>
      <c r="BQ93" s="2">
        <f t="shared" si="150"/>
        <v>9.8954896113139199</v>
      </c>
      <c r="BR93" s="11">
        <f t="shared" si="151"/>
        <v>4.8807492051486462E-2</v>
      </c>
      <c r="BS93" s="17">
        <f t="shared" si="129"/>
        <v>0.20099121367702322</v>
      </c>
      <c r="BT93" s="17">
        <f t="shared" si="130"/>
        <v>0.3883370341369653</v>
      </c>
      <c r="BU93" s="12">
        <f>(BU$3*templow!$I203+BU$4*templow!$I203^2+BU$5*templow!$I203^6)*(K93/K$56)^$BW$1</f>
        <v>2.3724885936938533</v>
      </c>
      <c r="BV93" s="12">
        <f>(BV$3*templow!$I203+BV$4*templow!$I203^2+BV$5*templow!$I203^6)*(L93/L$56)^$BW$1</f>
        <v>1.2663470986547403</v>
      </c>
      <c r="BW93" s="12">
        <f>(BW$3*templow!$I203+BW$4*templow!$I203^2+BW$5*templow!$I203^6)*(M93/M$56)^$BW$1</f>
        <v>0.59255226867069377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 x14ac:dyDescent="0.3">
      <c r="A94" s="2">
        <f t="shared" si="79"/>
        <v>2048</v>
      </c>
      <c r="B94" s="5">
        <f t="shared" si="80"/>
        <v>1152.5267737099612</v>
      </c>
      <c r="C94" s="5">
        <f t="shared" si="81"/>
        <v>2899.9910390196028</v>
      </c>
      <c r="D94" s="5">
        <f t="shared" si="82"/>
        <v>4179.0321278972297</v>
      </c>
      <c r="E94" s="15">
        <f t="shared" si="83"/>
        <v>5.8495838818940651E-4</v>
      </c>
      <c r="F94" s="15">
        <f t="shared" si="84"/>
        <v>1.1524072493990149E-3</v>
      </c>
      <c r="G94" s="15">
        <f t="shared" si="85"/>
        <v>2.3525984060580145E-3</v>
      </c>
      <c r="H94" s="5">
        <f t="shared" si="86"/>
        <v>90309.920473957303</v>
      </c>
      <c r="I94" s="5">
        <f t="shared" si="87"/>
        <v>26344.214821935377</v>
      </c>
      <c r="J94" s="5">
        <f t="shared" si="88"/>
        <v>10449.153319893883</v>
      </c>
      <c r="K94" s="5">
        <f t="shared" si="89"/>
        <v>78358.197426729996</v>
      </c>
      <c r="L94" s="5">
        <f t="shared" si="90"/>
        <v>9084.2400778043575</v>
      </c>
      <c r="M94" s="5">
        <f t="shared" si="91"/>
        <v>2500.3764029810418</v>
      </c>
      <c r="N94" s="15">
        <f t="shared" si="92"/>
        <v>1.8330727565067262E-2</v>
      </c>
      <c r="O94" s="15">
        <f t="shared" si="93"/>
        <v>2.2952900636125095E-2</v>
      </c>
      <c r="P94" s="15">
        <f t="shared" si="94"/>
        <v>2.0981261354226177E-2</v>
      </c>
      <c r="Q94" s="5">
        <f t="shared" si="95"/>
        <v>8429.7616816186292</v>
      </c>
      <c r="R94" s="5">
        <f t="shared" si="96"/>
        <v>9910.8285492880677</v>
      </c>
      <c r="S94" s="5">
        <f t="shared" si="97"/>
        <v>4733.6208339574987</v>
      </c>
      <c r="T94" s="5">
        <f t="shared" si="98"/>
        <v>93.342587806281173</v>
      </c>
      <c r="U94" s="5">
        <f t="shared" si="99"/>
        <v>376.20512193196464</v>
      </c>
      <c r="V94" s="5">
        <f t="shared" si="100"/>
        <v>453.01477440715468</v>
      </c>
      <c r="W94" s="15">
        <f t="shared" si="101"/>
        <v>-1.0734613539272964E-2</v>
      </c>
      <c r="X94" s="15">
        <f t="shared" si="102"/>
        <v>-1.217998157191269E-2</v>
      </c>
      <c r="Y94" s="15">
        <f t="shared" si="103"/>
        <v>-9.7425357312937999E-3</v>
      </c>
      <c r="Z94" s="5">
        <f t="shared" si="124"/>
        <v>13731.031519302434</v>
      </c>
      <c r="AA94" s="5">
        <f t="shared" si="125"/>
        <v>24774.288052691682</v>
      </c>
      <c r="AB94" s="5">
        <f t="shared" si="126"/>
        <v>14770.459424705194</v>
      </c>
      <c r="AC94" s="16">
        <f t="shared" si="107"/>
        <v>1.9840056022808596</v>
      </c>
      <c r="AD94" s="16">
        <f t="shared" si="108"/>
        <v>2.9080438583451973</v>
      </c>
      <c r="AE94" s="16">
        <f t="shared" si="109"/>
        <v>3.3998971011561459</v>
      </c>
      <c r="AF94" s="15">
        <f t="shared" si="110"/>
        <v>-4.0504037456468023E-3</v>
      </c>
      <c r="AG94" s="15">
        <f t="shared" si="111"/>
        <v>2.9673830763510267E-4</v>
      </c>
      <c r="AH94" s="15">
        <f t="shared" si="112"/>
        <v>9.7937136394747881E-3</v>
      </c>
      <c r="AI94" s="1">
        <f t="shared" si="70"/>
        <v>149549.24549533261</v>
      </c>
      <c r="AJ94" s="1">
        <f t="shared" si="71"/>
        <v>41631.878392418934</v>
      </c>
      <c r="AK94" s="1">
        <f t="shared" si="72"/>
        <v>16538.900159291523</v>
      </c>
      <c r="AL94" s="14">
        <f t="shared" si="113"/>
        <v>29.009337470964269</v>
      </c>
      <c r="AM94" s="14">
        <f t="shared" si="114"/>
        <v>5.2740877309434335</v>
      </c>
      <c r="AN94" s="14">
        <f t="shared" si="115"/>
        <v>1.888706559633927</v>
      </c>
      <c r="AO94" s="11">
        <f t="shared" si="116"/>
        <v>1.4075040861608889E-2</v>
      </c>
      <c r="AP94" s="11">
        <f t="shared" si="117"/>
        <v>1.7730839242395605E-2</v>
      </c>
      <c r="AQ94" s="11">
        <f t="shared" si="118"/>
        <v>1.6084108368833765E-2</v>
      </c>
      <c r="AR94" s="1">
        <f t="shared" si="127"/>
        <v>90309.920473957303</v>
      </c>
      <c r="AS94" s="1">
        <f t="shared" si="122"/>
        <v>26344.214821935377</v>
      </c>
      <c r="AT94" s="1">
        <f t="shared" si="123"/>
        <v>10449.153319893883</v>
      </c>
      <c r="AU94" s="1">
        <f t="shared" si="76"/>
        <v>18061.98409479146</v>
      </c>
      <c r="AV94" s="1">
        <f t="shared" si="77"/>
        <v>5268.8429643870759</v>
      </c>
      <c r="AW94" s="1">
        <f t="shared" si="78"/>
        <v>2089.8306639787766</v>
      </c>
      <c r="AX94" s="1">
        <f t="shared" si="142"/>
        <v>62686.557941383995</v>
      </c>
      <c r="AY94" s="1">
        <f t="shared" si="134"/>
        <v>7267.3920622434862</v>
      </c>
      <c r="AZ94" s="1">
        <f t="shared" si="135"/>
        <v>2000.3011223848332</v>
      </c>
      <c r="BA94" s="1">
        <f t="shared" si="143"/>
        <v>12730.698159824371</v>
      </c>
      <c r="BB94" s="1">
        <f t="shared" si="144"/>
        <v>25784.263389152376</v>
      </c>
      <c r="BC94" s="1">
        <f t="shared" si="145"/>
        <v>31765.044732137958</v>
      </c>
      <c r="BD94" s="1">
        <f t="shared" si="146"/>
        <v>26497.406988675124</v>
      </c>
      <c r="BE94" s="2">
        <f t="shared" si="153"/>
        <v>0.1724378764915922</v>
      </c>
      <c r="BF94" s="2">
        <f t="shared" si="154"/>
        <v>0.13039120264941753</v>
      </c>
      <c r="BG94" s="2">
        <f t="shared" si="155"/>
        <v>6.9918128391701598E-2</v>
      </c>
      <c r="BH94" s="2">
        <f t="shared" si="136"/>
        <v>0.12446222532143483</v>
      </c>
      <c r="BI94" s="2">
        <f t="shared" si="147"/>
        <v>2.9734821248929609E-3</v>
      </c>
      <c r="BJ94" s="2">
        <f t="shared" si="137"/>
        <v>1.700186572836147E-3</v>
      </c>
      <c r="BK94" s="2">
        <f t="shared" si="138"/>
        <v>4.8885446777984691E-4</v>
      </c>
      <c r="BL94" s="2">
        <f t="shared" si="139"/>
        <v>268.53493422981688</v>
      </c>
      <c r="BM94" s="2">
        <f t="shared" si="140"/>
        <v>44.790080312165536</v>
      </c>
      <c r="BN94" s="2">
        <f t="shared" si="141"/>
        <v>5.108115284946745</v>
      </c>
      <c r="BO94" s="2">
        <f t="shared" si="148"/>
        <v>226.82710895772377</v>
      </c>
      <c r="BP94" s="2">
        <f t="shared" si="149"/>
        <v>27.73079772206453</v>
      </c>
      <c r="BQ94" s="2">
        <f t="shared" si="150"/>
        <v>9.892518877008424</v>
      </c>
      <c r="BR94" s="11">
        <f t="shared" si="151"/>
        <v>4.8653497804716811E-2</v>
      </c>
      <c r="BS94" s="17">
        <f t="shared" si="129"/>
        <v>0.19163785079746212</v>
      </c>
      <c r="BT94" s="17">
        <f t="shared" si="130"/>
        <v>0.37702624673491775</v>
      </c>
      <c r="BU94" s="12">
        <f>(BU$3*templow!$I204+BU$4*templow!$I204^2+BU$5*templow!$I204^6)*(K94/K$56)^$BW$1</f>
        <v>2.3867795705600559</v>
      </c>
      <c r="BV94" s="12">
        <f>(BV$3*templow!$I204+BV$4*templow!$I204^2+BV$5*templow!$I204^6)*(L94/L$56)^$BW$1</f>
        <v>1.2700720476355327</v>
      </c>
      <c r="BW94" s="12">
        <f>(BW$3*templow!$I204+BW$4*templow!$I204^2+BW$5*templow!$I204^6)*(M94/M$56)^$BW$1</f>
        <v>0.59163229646690807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 x14ac:dyDescent="0.3">
      <c r="A95" s="2">
        <f t="shared" si="79"/>
        <v>2049</v>
      </c>
      <c r="B95" s="5">
        <f t="shared" si="80"/>
        <v>1153.167244903661</v>
      </c>
      <c r="C95" s="5">
        <f t="shared" si="81"/>
        <v>2903.1659111813333</v>
      </c>
      <c r="D95" s="5">
        <f t="shared" si="82"/>
        <v>4188.3721330040389</v>
      </c>
      <c r="E95" s="15">
        <f t="shared" si="83"/>
        <v>5.5571046877993615E-4</v>
      </c>
      <c r="F95" s="15">
        <f t="shared" si="84"/>
        <v>1.0947868869290642E-3</v>
      </c>
      <c r="G95" s="15">
        <f t="shared" si="85"/>
        <v>2.2349684857551136E-3</v>
      </c>
      <c r="H95" s="5">
        <f t="shared" si="86"/>
        <v>91999.442060288638</v>
      </c>
      <c r="I95" s="5">
        <f t="shared" si="87"/>
        <v>26972.138168882688</v>
      </c>
      <c r="J95" s="5">
        <f t="shared" si="88"/>
        <v>10689.896312965597</v>
      </c>
      <c r="K95" s="5">
        <f t="shared" si="89"/>
        <v>79779.791237457976</v>
      </c>
      <c r="L95" s="5">
        <f t="shared" si="90"/>
        <v>9290.5948175408957</v>
      </c>
      <c r="M95" s="5">
        <f t="shared" si="91"/>
        <v>2552.2794951122096</v>
      </c>
      <c r="N95" s="15">
        <f t="shared" si="92"/>
        <v>1.8142247491811814E-2</v>
      </c>
      <c r="O95" s="15">
        <f t="shared" si="93"/>
        <v>2.2715685403419394E-2</v>
      </c>
      <c r="P95" s="15">
        <f t="shared" si="94"/>
        <v>2.075811148644946E-2</v>
      </c>
      <c r="Q95" s="5">
        <f t="shared" si="95"/>
        <v>8495.2828698643079</v>
      </c>
      <c r="R95" s="5">
        <f t="shared" si="96"/>
        <v>10023.465567062924</v>
      </c>
      <c r="S95" s="5">
        <f t="shared" si="97"/>
        <v>4795.5009743011015</v>
      </c>
      <c r="T95" s="5">
        <f t="shared" si="98"/>
        <v>92.340591199425091</v>
      </c>
      <c r="U95" s="5">
        <f t="shared" si="99"/>
        <v>371.62295047957417</v>
      </c>
      <c r="V95" s="5">
        <f t="shared" si="100"/>
        <v>448.60126178068896</v>
      </c>
      <c r="W95" s="15">
        <f t="shared" si="101"/>
        <v>-1.0734613539272964E-2</v>
      </c>
      <c r="X95" s="15">
        <f t="shared" si="102"/>
        <v>-1.217998157191269E-2</v>
      </c>
      <c r="Y95" s="15">
        <f t="shared" si="103"/>
        <v>-9.7425357312937999E-3</v>
      </c>
      <c r="Z95" s="5">
        <f t="shared" si="124"/>
        <v>13784.663095762806</v>
      </c>
      <c r="AA95" s="5">
        <f t="shared" si="125"/>
        <v>25070.540244348245</v>
      </c>
      <c r="AB95" s="5">
        <f t="shared" si="126"/>
        <v>15115.171640550241</v>
      </c>
      <c r="AC95" s="16">
        <f t="shared" si="107"/>
        <v>1.9759695785579969</v>
      </c>
      <c r="AD95" s="16">
        <f t="shared" si="108"/>
        <v>2.9089067863582514</v>
      </c>
      <c r="AE95" s="16">
        <f t="shared" si="109"/>
        <v>3.4331947197685495</v>
      </c>
      <c r="AF95" s="15">
        <f t="shared" si="110"/>
        <v>-4.0504037456468023E-3</v>
      </c>
      <c r="AG95" s="15">
        <f t="shared" si="111"/>
        <v>2.9673830763510267E-4</v>
      </c>
      <c r="AH95" s="15">
        <f t="shared" si="112"/>
        <v>9.7937136394747881E-3</v>
      </c>
      <c r="AI95" s="1">
        <f t="shared" si="70"/>
        <v>152656.30504059081</v>
      </c>
      <c r="AJ95" s="1">
        <f t="shared" si="71"/>
        <v>42737.533517564116</v>
      </c>
      <c r="AK95" s="1">
        <f t="shared" si="72"/>
        <v>16974.840807341148</v>
      </c>
      <c r="AL95" s="14">
        <f t="shared" si="113"/>
        <v>29.413562005133574</v>
      </c>
      <c r="AM95" s="14">
        <f t="shared" si="114"/>
        <v>5.3666665926340062</v>
      </c>
      <c r="AN95" s="14">
        <f t="shared" si="115"/>
        <v>1.9187809390061856</v>
      </c>
      <c r="AO95" s="11">
        <f t="shared" si="116"/>
        <v>1.39342904529928E-2</v>
      </c>
      <c r="AP95" s="11">
        <f t="shared" si="117"/>
        <v>1.755353084997165E-2</v>
      </c>
      <c r="AQ95" s="11">
        <f t="shared" si="118"/>
        <v>1.5923267285145426E-2</v>
      </c>
      <c r="AR95" s="1">
        <f t="shared" si="127"/>
        <v>91999.442060288638</v>
      </c>
      <c r="AS95" s="1">
        <f t="shared" si="122"/>
        <v>26972.138168882688</v>
      </c>
      <c r="AT95" s="1">
        <f t="shared" si="123"/>
        <v>10689.896312965597</v>
      </c>
      <c r="AU95" s="1">
        <f t="shared" si="76"/>
        <v>18399.888412057728</v>
      </c>
      <c r="AV95" s="1">
        <f t="shared" si="77"/>
        <v>5394.4276337765377</v>
      </c>
      <c r="AW95" s="1">
        <f t="shared" si="78"/>
        <v>2137.9792625931195</v>
      </c>
      <c r="AX95" s="1">
        <f t="shared" si="142"/>
        <v>63823.83298996638</v>
      </c>
      <c r="AY95" s="1">
        <f t="shared" si="134"/>
        <v>7432.4758540327166</v>
      </c>
      <c r="AZ95" s="1">
        <f t="shared" si="135"/>
        <v>2041.8235960897678</v>
      </c>
      <c r="BA95" s="1">
        <f t="shared" si="143"/>
        <v>12758.506274770412</v>
      </c>
      <c r="BB95" s="1">
        <f t="shared" si="144"/>
        <v>25877.701199080446</v>
      </c>
      <c r="BC95" s="1">
        <f t="shared" si="145"/>
        <v>31922.091215263008</v>
      </c>
      <c r="BD95" s="1">
        <f t="shared" si="146"/>
        <v>25827.505369667837</v>
      </c>
      <c r="BE95" s="2">
        <f t="shared" si="153"/>
        <v>0.1724378764915922</v>
      </c>
      <c r="BF95" s="2">
        <f t="shared" si="154"/>
        <v>0.13039120264941753</v>
      </c>
      <c r="BG95" s="2">
        <f t="shared" si="155"/>
        <v>6.9918128391701598E-2</v>
      </c>
      <c r="BH95" s="2">
        <f t="shared" si="136"/>
        <v>0.12419406831516173</v>
      </c>
      <c r="BI95" s="2">
        <f t="shared" si="147"/>
        <v>2.9734821248929609E-3</v>
      </c>
      <c r="BJ95" s="2">
        <f t="shared" si="137"/>
        <v>1.700186572836147E-3</v>
      </c>
      <c r="BK95" s="2">
        <f t="shared" si="138"/>
        <v>4.8885446777984691E-4</v>
      </c>
      <c r="BL95" s="2">
        <f t="shared" si="139"/>
        <v>273.55869646639388</v>
      </c>
      <c r="BM95" s="2">
        <f t="shared" si="140"/>
        <v>45.85766715541569</v>
      </c>
      <c r="BN95" s="2">
        <f t="shared" si="141"/>
        <v>5.2258035726965444</v>
      </c>
      <c r="BO95" s="2">
        <f t="shared" si="148"/>
        <v>230.17158006805192</v>
      </c>
      <c r="BP95" s="2">
        <f t="shared" si="149"/>
        <v>28.056272418459017</v>
      </c>
      <c r="BQ95" s="2">
        <f t="shared" si="150"/>
        <v>9.8896335506871917</v>
      </c>
      <c r="BR95" s="11">
        <f t="shared" si="151"/>
        <v>4.8499116578131635E-2</v>
      </c>
      <c r="BS95" s="17">
        <f t="shared" si="129"/>
        <v>0.18274658998290916</v>
      </c>
      <c r="BT95" s="17">
        <f t="shared" si="130"/>
        <v>0.3660448997426386</v>
      </c>
      <c r="BU95" s="12">
        <f>(BU$3*templow!$I205+BU$4*templow!$I205^2+BU$5*templow!$I205^6)*(K95/K$56)^$BW$1</f>
        <v>2.4007158793596806</v>
      </c>
      <c r="BV95" s="12">
        <f>(BV$3*templow!$I205+BV$4*templow!$I205^2+BV$5*templow!$I205^6)*(L95/L$56)^$BW$1</f>
        <v>1.2735340579826147</v>
      </c>
      <c r="BW95" s="12">
        <f>(BW$3*templow!$I205+BW$4*templow!$I205^2+BW$5*templow!$I205^6)*(M95/M$56)^$BW$1</f>
        <v>0.5904981781060894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 x14ac:dyDescent="0.3">
      <c r="A96" s="2">
        <f t="shared" si="79"/>
        <v>2050</v>
      </c>
      <c r="B96" s="5">
        <f t="shared" si="80"/>
        <v>1153.7760306583957</v>
      </c>
      <c r="C96" s="5">
        <f t="shared" si="81"/>
        <v>2906.1853417529674</v>
      </c>
      <c r="D96" s="5">
        <f t="shared" si="82"/>
        <v>4197.2649687417243</v>
      </c>
      <c r="E96" s="15">
        <f t="shared" si="83"/>
        <v>5.2792494534093935E-4</v>
      </c>
      <c r="F96" s="15">
        <f t="shared" si="84"/>
        <v>1.0400475425826109E-3</v>
      </c>
      <c r="G96" s="15">
        <f t="shared" si="85"/>
        <v>2.123220061467358E-3</v>
      </c>
      <c r="H96" s="5">
        <f t="shared" si="86"/>
        <v>93700.789344884586</v>
      </c>
      <c r="I96" s="5">
        <f t="shared" si="87"/>
        <v>27607.179211934621</v>
      </c>
      <c r="J96" s="5">
        <f t="shared" si="88"/>
        <v>10932.602434202578</v>
      </c>
      <c r="K96" s="5">
        <f t="shared" si="89"/>
        <v>81212.286314714613</v>
      </c>
      <c r="L96" s="5">
        <f t="shared" si="90"/>
        <v>9499.4558039035401</v>
      </c>
      <c r="M96" s="5">
        <f t="shared" si="91"/>
        <v>2604.6967526760654</v>
      </c>
      <c r="N96" s="15">
        <f t="shared" si="92"/>
        <v>1.7955613257910619E-2</v>
      </c>
      <c r="O96" s="15">
        <f t="shared" si="93"/>
        <v>2.2480905740104973E-2</v>
      </c>
      <c r="P96" s="15">
        <f t="shared" si="94"/>
        <v>2.0537428469036501E-2</v>
      </c>
      <c r="Q96" s="5">
        <f t="shared" si="95"/>
        <v>8559.5062610086243</v>
      </c>
      <c r="R96" s="5">
        <f t="shared" si="96"/>
        <v>10134.501342451102</v>
      </c>
      <c r="S96" s="5">
        <f t="shared" si="97"/>
        <v>4856.5981564807744</v>
      </c>
      <c r="T96" s="5">
        <f t="shared" si="98"/>
        <v>91.349350638911275</v>
      </c>
      <c r="U96" s="5">
        <f t="shared" si="99"/>
        <v>367.09658979103313</v>
      </c>
      <c r="V96" s="5">
        <f t="shared" si="100"/>
        <v>444.23074795868712</v>
      </c>
      <c r="W96" s="15">
        <f t="shared" si="101"/>
        <v>-1.0734613539272964E-2</v>
      </c>
      <c r="X96" s="15">
        <f t="shared" si="102"/>
        <v>-1.217998157191269E-2</v>
      </c>
      <c r="Y96" s="15">
        <f t="shared" si="103"/>
        <v>-9.7425357312937999E-3</v>
      </c>
      <c r="Z96" s="5">
        <f t="shared" si="124"/>
        <v>13835.538382829121</v>
      </c>
      <c r="AA96" s="5">
        <f t="shared" si="125"/>
        <v>25362.992014555661</v>
      </c>
      <c r="AB96" s="5">
        <f t="shared" si="126"/>
        <v>15462.733174026573</v>
      </c>
      <c r="AC96" s="16">
        <f t="shared" si="107"/>
        <v>1.9679661039757215</v>
      </c>
      <c r="AD96" s="16">
        <f t="shared" si="108"/>
        <v>2.9097699704351037</v>
      </c>
      <c r="AE96" s="16">
        <f t="shared" si="109"/>
        <v>3.4668184457225197</v>
      </c>
      <c r="AF96" s="15">
        <f t="shared" si="110"/>
        <v>-4.0504037456468023E-3</v>
      </c>
      <c r="AG96" s="15">
        <f t="shared" si="111"/>
        <v>2.9673830763510267E-4</v>
      </c>
      <c r="AH96" s="15">
        <f t="shared" si="112"/>
        <v>9.7937136394747881E-3</v>
      </c>
      <c r="AI96" s="1">
        <f t="shared" si="70"/>
        <v>155790.56294858945</v>
      </c>
      <c r="AJ96" s="1">
        <f t="shared" si="71"/>
        <v>43858.207799584248</v>
      </c>
      <c r="AK96" s="1">
        <f t="shared" si="72"/>
        <v>17415.335989200154</v>
      </c>
      <c r="AL96" s="14">
        <f t="shared" si="113"/>
        <v>29.819320550207852</v>
      </c>
      <c r="AM96" s="14">
        <f t="shared" si="114"/>
        <v>5.4599285007533664</v>
      </c>
      <c r="AN96" s="14">
        <f t="shared" si="115"/>
        <v>1.9490286681420892</v>
      </c>
      <c r="AO96" s="11">
        <f t="shared" si="116"/>
        <v>1.3794947548462872E-2</v>
      </c>
      <c r="AP96" s="11">
        <f t="shared" si="117"/>
        <v>1.7377995541471934E-2</v>
      </c>
      <c r="AQ96" s="11">
        <f t="shared" si="118"/>
        <v>1.5764034612293972E-2</v>
      </c>
      <c r="AR96" s="1">
        <f t="shared" si="127"/>
        <v>93700.789344884586</v>
      </c>
      <c r="AS96" s="1">
        <f t="shared" si="122"/>
        <v>27607.179211934621</v>
      </c>
      <c r="AT96" s="1">
        <f t="shared" si="123"/>
        <v>10932.602434202578</v>
      </c>
      <c r="AU96" s="1">
        <f t="shared" si="76"/>
        <v>18740.157868976919</v>
      </c>
      <c r="AV96" s="1">
        <f t="shared" si="77"/>
        <v>5521.4358423869244</v>
      </c>
      <c r="AW96" s="1">
        <f t="shared" si="78"/>
        <v>2186.5204868405158</v>
      </c>
      <c r="AX96" s="1">
        <f t="shared" si="142"/>
        <v>64969.829051771696</v>
      </c>
      <c r="AY96" s="1">
        <f t="shared" si="134"/>
        <v>7599.5646431228333</v>
      </c>
      <c r="AZ96" s="1">
        <f t="shared" si="135"/>
        <v>2083.7574021408523</v>
      </c>
      <c r="BA96" s="1">
        <f t="shared" si="143"/>
        <v>12785.774770490707</v>
      </c>
      <c r="BB96" s="1">
        <f t="shared" si="144"/>
        <v>25969.225361270172</v>
      </c>
      <c r="BC96" s="1">
        <f t="shared" si="145"/>
        <v>32075.196630862298</v>
      </c>
      <c r="BD96" s="1">
        <f t="shared" si="146"/>
        <v>25171.875992937636</v>
      </c>
      <c r="BE96" s="2">
        <f t="shared" si="153"/>
        <v>0.1724378764915922</v>
      </c>
      <c r="BF96" s="2">
        <f t="shared" si="154"/>
        <v>0.13039120264941753</v>
      </c>
      <c r="BG96" s="2">
        <f t="shared" si="155"/>
        <v>6.9918128391701598E-2</v>
      </c>
      <c r="BH96" s="2">
        <f t="shared" si="136"/>
        <v>0.12392701542504364</v>
      </c>
      <c r="BI96" s="2">
        <f t="shared" si="147"/>
        <v>2.9734821248929609E-3</v>
      </c>
      <c r="BJ96" s="2">
        <f t="shared" si="137"/>
        <v>1.700186572836147E-3</v>
      </c>
      <c r="BK96" s="2">
        <f t="shared" si="138"/>
        <v>4.8885446777984691E-4</v>
      </c>
      <c r="BL96" s="2">
        <f t="shared" si="139"/>
        <v>278.61762220537514</v>
      </c>
      <c r="BM96" s="2">
        <f t="shared" si="140"/>
        <v>46.937355410012444</v>
      </c>
      <c r="BN96" s="2">
        <f t="shared" si="141"/>
        <v>5.3444515444207603</v>
      </c>
      <c r="BO96" s="2">
        <f t="shared" si="148"/>
        <v>233.56612071230393</v>
      </c>
      <c r="BP96" s="2">
        <f t="shared" si="149"/>
        <v>28.385714880454874</v>
      </c>
      <c r="BQ96" s="2">
        <f t="shared" si="150"/>
        <v>9.8868303817591539</v>
      </c>
      <c r="BR96" s="11">
        <f t="shared" si="151"/>
        <v>4.8344447471508206E-2</v>
      </c>
      <c r="BS96" s="17">
        <f t="shared" si="129"/>
        <v>0.17429350878169417</v>
      </c>
      <c r="BT96" s="17">
        <f t="shared" si="130"/>
        <v>0.35538339780838696</v>
      </c>
      <c r="BU96" s="12">
        <f>(BU$3*templow!$I206+BU$4*templow!$I206^2+BU$5*templow!$I206^6)*(K96/K$56)^$BW$1</f>
        <v>2.4142893427312972</v>
      </c>
      <c r="BV96" s="12">
        <f>(BV$3*templow!$I206+BV$4*templow!$I206^2+BV$5*templow!$I206^6)*(L96/L$56)^$BW$1</f>
        <v>1.2767289122104801</v>
      </c>
      <c r="BW96" s="12">
        <f>(BW$3*templow!$I206+BW$4*templow!$I206^2+BW$5*templow!$I206^6)*(M96/M$56)^$BW$1</f>
        <v>0.58914696298292091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 x14ac:dyDescent="0.3">
      <c r="A97" s="2">
        <f t="shared" si="79"/>
        <v>2051</v>
      </c>
      <c r="B97" s="5">
        <f t="shared" si="80"/>
        <v>1154.3546824489206</v>
      </c>
      <c r="C97" s="5">
        <f t="shared" si="81"/>
        <v>2909.0567841297984</v>
      </c>
      <c r="D97" s="5">
        <f t="shared" si="82"/>
        <v>4205.7311000674044</v>
      </c>
      <c r="E97" s="15">
        <f t="shared" si="83"/>
        <v>5.0152869807389231E-4</v>
      </c>
      <c r="F97" s="15">
        <f t="shared" si="84"/>
        <v>9.8804516545348024E-4</v>
      </c>
      <c r="G97" s="15">
        <f t="shared" si="85"/>
        <v>2.01705905839399E-3</v>
      </c>
      <c r="H97" s="5">
        <f t="shared" si="86"/>
        <v>95413.756576224259</v>
      </c>
      <c r="I97" s="5">
        <f t="shared" si="87"/>
        <v>28249.282680377277</v>
      </c>
      <c r="J97" s="5">
        <f t="shared" si="88"/>
        <v>11177.243877604249</v>
      </c>
      <c r="K97" s="5">
        <f t="shared" si="89"/>
        <v>82655.494040884834</v>
      </c>
      <c r="L97" s="5">
        <f t="shared" si="90"/>
        <v>9710.8048335425101</v>
      </c>
      <c r="M97" s="5">
        <f t="shared" si="91"/>
        <v>2657.6220903483618</v>
      </c>
      <c r="N97" s="15">
        <f t="shared" si="92"/>
        <v>1.7770805276648538E-2</v>
      </c>
      <c r="O97" s="15">
        <f t="shared" si="93"/>
        <v>2.2248540758737168E-2</v>
      </c>
      <c r="P97" s="15">
        <f t="shared" si="94"/>
        <v>2.0319193632779342E-2</v>
      </c>
      <c r="Q97" s="5">
        <f t="shared" si="95"/>
        <v>8622.4219778320858</v>
      </c>
      <c r="R97" s="5">
        <f t="shared" si="96"/>
        <v>10243.906304320033</v>
      </c>
      <c r="S97" s="5">
        <f t="shared" si="97"/>
        <v>4916.9010347879548</v>
      </c>
      <c r="T97" s="5">
        <f t="shared" si="98"/>
        <v>90.368750662739032</v>
      </c>
      <c r="U97" s="5">
        <f t="shared" si="99"/>
        <v>362.62536009226636</v>
      </c>
      <c r="V97" s="5">
        <f t="shared" si="100"/>
        <v>439.90281402376024</v>
      </c>
      <c r="W97" s="15">
        <f t="shared" si="101"/>
        <v>-1.0734613539272964E-2</v>
      </c>
      <c r="X97" s="15">
        <f t="shared" si="102"/>
        <v>-1.217998157191269E-2</v>
      </c>
      <c r="Y97" s="15">
        <f t="shared" si="103"/>
        <v>-9.7425357312937999E-3</v>
      </c>
      <c r="Z97" s="5">
        <f t="shared" si="124"/>
        <v>13883.670341148356</v>
      </c>
      <c r="AA97" s="5">
        <f t="shared" si="125"/>
        <v>25651.56221600591</v>
      </c>
      <c r="AB97" s="5">
        <f t="shared" si="126"/>
        <v>15813.103429484769</v>
      </c>
      <c r="AC97" s="16">
        <f t="shared" si="107"/>
        <v>1.9599950466968723</v>
      </c>
      <c r="AD97" s="16">
        <f t="shared" si="108"/>
        <v>2.9106334106517382</v>
      </c>
      <c r="AE97" s="16">
        <f t="shared" si="109"/>
        <v>3.500771472819975</v>
      </c>
      <c r="AF97" s="15">
        <f t="shared" si="110"/>
        <v>-4.0504037456468023E-3</v>
      </c>
      <c r="AG97" s="15">
        <f t="shared" si="111"/>
        <v>2.9673830763510267E-4</v>
      </c>
      <c r="AH97" s="15">
        <f t="shared" si="112"/>
        <v>9.7937136394747881E-3</v>
      </c>
      <c r="AI97" s="1">
        <f t="shared" si="70"/>
        <v>158951.6645227074</v>
      </c>
      <c r="AJ97" s="1">
        <f t="shared" si="71"/>
        <v>44993.822862012748</v>
      </c>
      <c r="AK97" s="1">
        <f t="shared" si="72"/>
        <v>17860.322877120652</v>
      </c>
      <c r="AL97" s="14">
        <f t="shared" si="113"/>
        <v>30.22656295349956</v>
      </c>
      <c r="AM97" s="14">
        <f t="shared" si="114"/>
        <v>5.5538622877647859</v>
      </c>
      <c r="AN97" s="14">
        <f t="shared" si="115"/>
        <v>1.979445977973185</v>
      </c>
      <c r="AO97" s="11">
        <f t="shared" si="116"/>
        <v>1.3656998072978243E-2</v>
      </c>
      <c r="AP97" s="11">
        <f t="shared" si="117"/>
        <v>1.7204215586057215E-2</v>
      </c>
      <c r="AQ97" s="11">
        <f t="shared" si="118"/>
        <v>1.5606394266171032E-2</v>
      </c>
      <c r="AR97" s="1">
        <f t="shared" si="127"/>
        <v>95413.756576224259</v>
      </c>
      <c r="AS97" s="1">
        <f t="shared" si="122"/>
        <v>28249.282680377277</v>
      </c>
      <c r="AT97" s="1">
        <f t="shared" si="123"/>
        <v>11177.243877604249</v>
      </c>
      <c r="AU97" s="1">
        <f t="shared" si="76"/>
        <v>19082.751315244852</v>
      </c>
      <c r="AV97" s="1">
        <f t="shared" si="77"/>
        <v>5649.8565360754556</v>
      </c>
      <c r="AW97" s="1">
        <f t="shared" si="78"/>
        <v>2235.4487755208497</v>
      </c>
      <c r="AX97" s="1">
        <f t="shared" si="142"/>
        <v>66124.395232707873</v>
      </c>
      <c r="AY97" s="1">
        <f t="shared" si="134"/>
        <v>7768.6438668340079</v>
      </c>
      <c r="AZ97" s="1">
        <f t="shared" si="135"/>
        <v>2126.0976722786891</v>
      </c>
      <c r="BA97" s="1">
        <f t="shared" si="143"/>
        <v>12812.520873318546</v>
      </c>
      <c r="BB97" s="1">
        <f t="shared" si="144"/>
        <v>26058.89691329615</v>
      </c>
      <c r="BC97" s="1">
        <f t="shared" si="145"/>
        <v>32224.494636556523</v>
      </c>
      <c r="BD97" s="1">
        <f t="shared" si="146"/>
        <v>24530.395074984561</v>
      </c>
      <c r="BE97" s="2">
        <f t="shared" si="153"/>
        <v>0.1724378764915922</v>
      </c>
      <c r="BF97" s="2">
        <f t="shared" si="154"/>
        <v>0.13039120264941753</v>
      </c>
      <c r="BG97" s="2">
        <f t="shared" si="155"/>
        <v>6.9918128391701598E-2</v>
      </c>
      <c r="BH97" s="2">
        <f t="shared" si="136"/>
        <v>0.12366101261336011</v>
      </c>
      <c r="BI97" s="2">
        <f t="shared" si="147"/>
        <v>2.9734821248929609E-3</v>
      </c>
      <c r="BJ97" s="2">
        <f t="shared" si="137"/>
        <v>1.700186572836147E-3</v>
      </c>
      <c r="BK97" s="2">
        <f t="shared" si="138"/>
        <v>4.8885446777984691E-4</v>
      </c>
      <c r="BL97" s="2">
        <f t="shared" si="139"/>
        <v>283.71109964829105</v>
      </c>
      <c r="BM97" s="2">
        <f t="shared" si="140"/>
        <v>48.02905110543017</v>
      </c>
      <c r="BN97" s="2">
        <f t="shared" si="141"/>
        <v>5.4640456070317773</v>
      </c>
      <c r="BO97" s="2">
        <f t="shared" si="148"/>
        <v>237.01146984636534</v>
      </c>
      <c r="BP97" s="2">
        <f t="shared" si="149"/>
        <v>28.719170486851457</v>
      </c>
      <c r="BQ97" s="2">
        <f t="shared" si="150"/>
        <v>9.8841062538368227</v>
      </c>
      <c r="BR97" s="11">
        <f t="shared" si="151"/>
        <v>4.818958357827971E-2</v>
      </c>
      <c r="BS97" s="17">
        <f t="shared" si="129"/>
        <v>0.16625595642927379</v>
      </c>
      <c r="BT97" s="17">
        <f t="shared" si="130"/>
        <v>0.34503242505668635</v>
      </c>
      <c r="BU97" s="12">
        <f>(BU$3*templow!$I207+BU$4*templow!$I207^2+BU$5*templow!$I207^6)*(K97/K$56)^$BW$1</f>
        <v>2.4274918191254842</v>
      </c>
      <c r="BV97" s="12">
        <f>(BV$3*templow!$I207+BV$4*templow!$I207^2+BV$5*templow!$I207^6)*(L97/L$56)^$BW$1</f>
        <v>1.2796524594354135</v>
      </c>
      <c r="BW97" s="12">
        <f>(BW$3*templow!$I207+BW$4*templow!$I207^2+BW$5*templow!$I207^6)*(M97/M$56)^$BW$1</f>
        <v>0.58757578638332364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 x14ac:dyDescent="0.3">
      <c r="A98" s="2">
        <f t="shared" si="79"/>
        <v>2052</v>
      </c>
      <c r="B98" s="5">
        <f t="shared" si="80"/>
        <v>1154.9046773498744</v>
      </c>
      <c r="C98" s="5">
        <f t="shared" si="81"/>
        <v>2911.7873496468078</v>
      </c>
      <c r="D98" s="5">
        <f t="shared" si="82"/>
        <v>4213.7901476793368</v>
      </c>
      <c r="E98" s="15">
        <f t="shared" si="83"/>
        <v>4.764522631701977E-4</v>
      </c>
      <c r="F98" s="15">
        <f t="shared" si="84"/>
        <v>9.3864290718080623E-4</v>
      </c>
      <c r="G98" s="15">
        <f t="shared" si="85"/>
        <v>1.9162061054742905E-3</v>
      </c>
      <c r="H98" s="5">
        <f t="shared" si="86"/>
        <v>97138.134678354982</v>
      </c>
      <c r="I98" s="5">
        <f t="shared" si="87"/>
        <v>28898.391286738315</v>
      </c>
      <c r="J98" s="5">
        <f t="shared" si="88"/>
        <v>11423.792806124635</v>
      </c>
      <c r="K98" s="5">
        <f t="shared" si="89"/>
        <v>84109.222677368482</v>
      </c>
      <c r="L98" s="5">
        <f t="shared" si="90"/>
        <v>9924.6228575873211</v>
      </c>
      <c r="M98" s="5">
        <f t="shared" si="91"/>
        <v>2711.049294283453</v>
      </c>
      <c r="N98" s="15">
        <f t="shared" si="92"/>
        <v>1.7587804093997406E-2</v>
      </c>
      <c r="O98" s="15">
        <f t="shared" si="93"/>
        <v>2.2018568770556746E-2</v>
      </c>
      <c r="P98" s="15">
        <f t="shared" si="94"/>
        <v>2.0103386455554428E-2</v>
      </c>
      <c r="Q98" s="5">
        <f t="shared" si="95"/>
        <v>8684.0207311891518</v>
      </c>
      <c r="R98" s="5">
        <f t="shared" si="96"/>
        <v>10351.651992878309</v>
      </c>
      <c r="S98" s="5">
        <f t="shared" si="97"/>
        <v>4976.3988664937415</v>
      </c>
      <c r="T98" s="5">
        <f t="shared" si="98"/>
        <v>89.398677048347608</v>
      </c>
      <c r="U98" s="5">
        <f t="shared" si="99"/>
        <v>358.20858988883435</v>
      </c>
      <c r="V98" s="5">
        <f t="shared" si="100"/>
        <v>435.61704513983705</v>
      </c>
      <c r="W98" s="15">
        <f t="shared" si="101"/>
        <v>-1.0734613539272964E-2</v>
      </c>
      <c r="X98" s="15">
        <f t="shared" si="102"/>
        <v>-1.217998157191269E-2</v>
      </c>
      <c r="Y98" s="15">
        <f t="shared" si="103"/>
        <v>-9.7425357312937999E-3</v>
      </c>
      <c r="Z98" s="5">
        <f t="shared" si="124"/>
        <v>13929.072929419115</v>
      </c>
      <c r="AA98" s="5">
        <f t="shared" si="125"/>
        <v>25936.172446598168</v>
      </c>
      <c r="AB98" s="5">
        <f t="shared" si="126"/>
        <v>16166.241814832509</v>
      </c>
      <c r="AC98" s="16">
        <f t="shared" si="107"/>
        <v>1.9520562754182822</v>
      </c>
      <c r="AD98" s="16">
        <f t="shared" si="108"/>
        <v>2.9114971070841613</v>
      </c>
      <c r="AE98" s="16">
        <f t="shared" si="109"/>
        <v>3.5350570261420162</v>
      </c>
      <c r="AF98" s="15">
        <f t="shared" si="110"/>
        <v>-4.0504037456468023E-3</v>
      </c>
      <c r="AG98" s="15">
        <f t="shared" si="111"/>
        <v>2.9673830763510267E-4</v>
      </c>
      <c r="AH98" s="15">
        <f t="shared" si="112"/>
        <v>9.7937136394747881E-3</v>
      </c>
      <c r="AI98" s="1">
        <f t="shared" si="70"/>
        <v>162139.24938568153</v>
      </c>
      <c r="AJ98" s="1">
        <f t="shared" si="71"/>
        <v>46144.297111886932</v>
      </c>
      <c r="AK98" s="1">
        <f t="shared" si="72"/>
        <v>18309.739364929435</v>
      </c>
      <c r="AL98" s="14">
        <f t="shared" si="113"/>
        <v>30.635239024388174</v>
      </c>
      <c r="AM98" s="14">
        <f t="shared" si="114"/>
        <v>5.6484566334574238</v>
      </c>
      <c r="AN98" s="14">
        <f t="shared" si="115"/>
        <v>2.0100290721904126</v>
      </c>
      <c r="AO98" s="11">
        <f t="shared" si="116"/>
        <v>1.352042809224846E-2</v>
      </c>
      <c r="AP98" s="11">
        <f t="shared" si="117"/>
        <v>1.7032173430196643E-2</v>
      </c>
      <c r="AQ98" s="11">
        <f t="shared" si="118"/>
        <v>1.5450330323509322E-2</v>
      </c>
      <c r="AR98" s="1">
        <f t="shared" si="127"/>
        <v>97138.134678354982</v>
      </c>
      <c r="AS98" s="1">
        <f t="shared" si="122"/>
        <v>28898.391286738315</v>
      </c>
      <c r="AT98" s="1">
        <f t="shared" si="123"/>
        <v>11423.792806124635</v>
      </c>
      <c r="AU98" s="1">
        <f t="shared" si="76"/>
        <v>19427.626935670996</v>
      </c>
      <c r="AV98" s="1">
        <f t="shared" si="77"/>
        <v>5779.678257347663</v>
      </c>
      <c r="AW98" s="1">
        <f t="shared" si="78"/>
        <v>2284.7585612249272</v>
      </c>
      <c r="AX98" s="1">
        <f t="shared" si="142"/>
        <v>67287.378141894776</v>
      </c>
      <c r="AY98" s="1">
        <f t="shared" si="134"/>
        <v>7939.6982860698572</v>
      </c>
      <c r="AZ98" s="1">
        <f t="shared" si="135"/>
        <v>2168.8394354267625</v>
      </c>
      <c r="BA98" s="1">
        <f t="shared" si="143"/>
        <v>12838.76110843035</v>
      </c>
      <c r="BB98" s="1">
        <f t="shared" si="144"/>
        <v>26146.774652465105</v>
      </c>
      <c r="BC98" s="1">
        <f t="shared" si="145"/>
        <v>32370.114610773515</v>
      </c>
      <c r="BD98" s="1">
        <f t="shared" si="146"/>
        <v>23902.925329353384</v>
      </c>
      <c r="BE98" s="2">
        <f t="shared" si="153"/>
        <v>0.1724378764915922</v>
      </c>
      <c r="BF98" s="2">
        <f t="shared" si="154"/>
        <v>0.13039120264941753</v>
      </c>
      <c r="BG98" s="2">
        <f t="shared" si="155"/>
        <v>6.9918128391701598E-2</v>
      </c>
      <c r="BH98" s="2">
        <f t="shared" si="136"/>
        <v>0.123396008072226</v>
      </c>
      <c r="BI98" s="2">
        <f t="shared" si="147"/>
        <v>2.9734821248929609E-3</v>
      </c>
      <c r="BJ98" s="2">
        <f t="shared" si="137"/>
        <v>1.700186572836147E-3</v>
      </c>
      <c r="BK98" s="2">
        <f t="shared" si="138"/>
        <v>4.8885446777984691E-4</v>
      </c>
      <c r="BL98" s="2">
        <f t="shared" si="139"/>
        <v>288.8385071115336</v>
      </c>
      <c r="BM98" s="2">
        <f t="shared" si="140"/>
        <v>49.132656842277591</v>
      </c>
      <c r="BN98" s="2">
        <f t="shared" si="141"/>
        <v>5.5845721522653022</v>
      </c>
      <c r="BO98" s="2">
        <f t="shared" si="148"/>
        <v>240.50837776736896</v>
      </c>
      <c r="BP98" s="2">
        <f t="shared" si="149"/>
        <v>29.056685231945146</v>
      </c>
      <c r="BQ98" s="2">
        <f t="shared" si="150"/>
        <v>9.8814581804162476</v>
      </c>
      <c r="BR98" s="11">
        <f t="shared" si="151"/>
        <v>4.8034612346665922E-2</v>
      </c>
      <c r="BS98" s="17">
        <f t="shared" si="129"/>
        <v>0.1586124867428218</v>
      </c>
      <c r="BT98" s="17">
        <f t="shared" si="130"/>
        <v>0.33498293694823916</v>
      </c>
      <c r="BU98" s="12">
        <f>(BU$3*templow!$I208+BU$4*templow!$I208^2+BU$5*templow!$I208^6)*(K98/K$56)^$BW$1</f>
        <v>2.440315239359153</v>
      </c>
      <c r="BV98" s="12">
        <f>(BV$3*templow!$I208+BV$4*templow!$I208^2+BV$5*templow!$I208^6)*(L98/L$56)^$BW$1</f>
        <v>1.2823006357008313</v>
      </c>
      <c r="BW98" s="12">
        <f>(BW$3*templow!$I208+BW$4*templow!$I208^2+BW$5*templow!$I208^6)*(M98/M$56)^$BW$1</f>
        <v>0.58578188059276126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 x14ac:dyDescent="0.3">
      <c r="A99" s="2">
        <f t="shared" si="79"/>
        <v>2053</v>
      </c>
      <c r="B99" s="5">
        <f t="shared" si="80"/>
        <v>1155.42742144978</v>
      </c>
      <c r="C99" s="5">
        <f t="shared" si="81"/>
        <v>2914.3838217626244</v>
      </c>
      <c r="D99" s="5">
        <f t="shared" si="82"/>
        <v>4221.4609135670989</v>
      </c>
      <c r="E99" s="15">
        <f t="shared" si="83"/>
        <v>4.5262965001168778E-4</v>
      </c>
      <c r="F99" s="15">
        <f t="shared" si="84"/>
        <v>8.9171076182176592E-4</v>
      </c>
      <c r="G99" s="15">
        <f t="shared" si="85"/>
        <v>1.820395800200576E-3</v>
      </c>
      <c r="H99" s="5">
        <f t="shared" si="86"/>
        <v>98873.711330268488</v>
      </c>
      <c r="I99" s="5">
        <f t="shared" si="87"/>
        <v>29554.445728837814</v>
      </c>
      <c r="J99" s="5">
        <f t="shared" si="88"/>
        <v>11672.221325369617</v>
      </c>
      <c r="K99" s="5">
        <f t="shared" si="89"/>
        <v>85573.277468355445</v>
      </c>
      <c r="L99" s="5">
        <f t="shared" si="90"/>
        <v>10140.889991272061</v>
      </c>
      <c r="M99" s="5">
        <f t="shared" si="91"/>
        <v>2764.9720237505858</v>
      </c>
      <c r="N99" s="15">
        <f t="shared" si="92"/>
        <v>1.7406590435425695E-2</v>
      </c>
      <c r="O99" s="15">
        <f t="shared" si="93"/>
        <v>2.1790967454184296E-2</v>
      </c>
      <c r="P99" s="15">
        <f t="shared" si="94"/>
        <v>1.9889984878118883E-2</v>
      </c>
      <c r="Q99" s="5">
        <f t="shared" si="95"/>
        <v>8744.2938173478724</v>
      </c>
      <c r="R99" s="5">
        <f t="shared" si="96"/>
        <v>10457.71105047192</v>
      </c>
      <c r="S99" s="5">
        <f t="shared" si="97"/>
        <v>5035.0814859361726</v>
      </c>
      <c r="T99" s="5">
        <f t="shared" si="98"/>
        <v>88.439016799311318</v>
      </c>
      <c r="U99" s="5">
        <f t="shared" si="99"/>
        <v>353.8456158650875</v>
      </c>
      <c r="V99" s="5">
        <f t="shared" si="100"/>
        <v>431.37303051240156</v>
      </c>
      <c r="W99" s="15">
        <f t="shared" si="101"/>
        <v>-1.0734613539272964E-2</v>
      </c>
      <c r="X99" s="15">
        <f t="shared" si="102"/>
        <v>-1.217998157191269E-2</v>
      </c>
      <c r="Y99" s="15">
        <f t="shared" si="103"/>
        <v>-9.7425357312937999E-3</v>
      </c>
      <c r="Z99" s="5">
        <f t="shared" si="124"/>
        <v>13971.761079147187</v>
      </c>
      <c r="AA99" s="5">
        <f t="shared" si="125"/>
        <v>26216.747027852154</v>
      </c>
      <c r="AB99" s="5">
        <f t="shared" si="126"/>
        <v>16522.107700226548</v>
      </c>
      <c r="AC99" s="16">
        <f t="shared" si="107"/>
        <v>1.9441496593686147</v>
      </c>
      <c r="AD99" s="16">
        <f t="shared" si="108"/>
        <v>2.912361059808402</v>
      </c>
      <c r="AE99" s="16">
        <f t="shared" si="109"/>
        <v>3.5696783623552646</v>
      </c>
      <c r="AF99" s="15">
        <f t="shared" si="110"/>
        <v>-4.0504037456468023E-3</v>
      </c>
      <c r="AG99" s="15">
        <f t="shared" si="111"/>
        <v>2.9673830763510267E-4</v>
      </c>
      <c r="AH99" s="15">
        <f t="shared" si="112"/>
        <v>9.7937136394747881E-3</v>
      </c>
      <c r="AI99" s="1">
        <f t="shared" si="70"/>
        <v>165352.95138278438</v>
      </c>
      <c r="AJ99" s="1">
        <f t="shared" si="71"/>
        <v>47309.545658045899</v>
      </c>
      <c r="AK99" s="1">
        <f t="shared" si="72"/>
        <v>18763.523989661418</v>
      </c>
      <c r="AL99" s="14">
        <f t="shared" si="113"/>
        <v>31.045298555243075</v>
      </c>
      <c r="AM99" s="14">
        <f t="shared" si="114"/>
        <v>5.7437000715214754</v>
      </c>
      <c r="AN99" s="14">
        <f t="shared" si="115"/>
        <v>2.0407741291843595</v>
      </c>
      <c r="AO99" s="11">
        <f t="shared" si="116"/>
        <v>1.3385223811325975E-2</v>
      </c>
      <c r="AP99" s="11">
        <f t="shared" si="117"/>
        <v>1.6861851695894676E-2</v>
      </c>
      <c r="AQ99" s="11">
        <f t="shared" si="118"/>
        <v>1.5295827020274228E-2</v>
      </c>
      <c r="AR99" s="1">
        <f t="shared" si="127"/>
        <v>98873.711330268488</v>
      </c>
      <c r="AS99" s="1">
        <f t="shared" si="122"/>
        <v>29554.445728837814</v>
      </c>
      <c r="AT99" s="1">
        <f t="shared" si="123"/>
        <v>11672.221325369617</v>
      </c>
      <c r="AU99" s="1">
        <f t="shared" si="76"/>
        <v>19774.742266053698</v>
      </c>
      <c r="AV99" s="1">
        <f t="shared" si="77"/>
        <v>5910.8891457675636</v>
      </c>
      <c r="AW99" s="1">
        <f t="shared" si="78"/>
        <v>2334.4442650739234</v>
      </c>
      <c r="AX99" s="1">
        <f t="shared" si="142"/>
        <v>68458.621974684342</v>
      </c>
      <c r="AY99" s="1">
        <f t="shared" si="134"/>
        <v>8112.7119930176477</v>
      </c>
      <c r="AZ99" s="1">
        <f t="shared" si="135"/>
        <v>2211.9776190004682</v>
      </c>
      <c r="BA99" s="1">
        <f t="shared" si="143"/>
        <v>12864.511328247636</v>
      </c>
      <c r="BB99" s="1">
        <f t="shared" si="144"/>
        <v>26232.915204274697</v>
      </c>
      <c r="BC99" s="1">
        <f t="shared" si="145"/>
        <v>32512.181705849674</v>
      </c>
      <c r="BD99" s="1">
        <f t="shared" si="146"/>
        <v>23289.317360585123</v>
      </c>
      <c r="BE99" s="2">
        <f t="shared" si="153"/>
        <v>0.1724378764915922</v>
      </c>
      <c r="BF99" s="2">
        <f t="shared" si="154"/>
        <v>0.13039120264941753</v>
      </c>
      <c r="BG99" s="2">
        <f t="shared" si="155"/>
        <v>6.9918128391701598E-2</v>
      </c>
      <c r="BH99" s="2">
        <f t="shared" si="136"/>
        <v>0.12313195217410118</v>
      </c>
      <c r="BI99" s="2">
        <f t="shared" si="147"/>
        <v>2.9734821248929609E-3</v>
      </c>
      <c r="BJ99" s="2">
        <f t="shared" si="137"/>
        <v>1.700186572836147E-3</v>
      </c>
      <c r="BK99" s="2">
        <f t="shared" si="138"/>
        <v>4.8885446777984691E-4</v>
      </c>
      <c r="BL99" s="2">
        <f t="shared" si="139"/>
        <v>293.99921326237995</v>
      </c>
      <c r="BM99" s="2">
        <f t="shared" si="140"/>
        <v>50.248071795784668</v>
      </c>
      <c r="BN99" s="2">
        <f t="shared" si="141"/>
        <v>5.7060175438221439</v>
      </c>
      <c r="BO99" s="2">
        <f t="shared" si="148"/>
        <v>244.05760628244087</v>
      </c>
      <c r="BP99" s="2">
        <f t="shared" si="149"/>
        <v>29.398305732790369</v>
      </c>
      <c r="BQ99" s="2">
        <f t="shared" si="150"/>
        <v>9.8788833004927117</v>
      </c>
      <c r="BR99" s="11">
        <f t="shared" si="151"/>
        <v>4.7879615915979973E-2</v>
      </c>
      <c r="BS99" s="17">
        <f t="shared" si="129"/>
        <v>0.15134279428774858</v>
      </c>
      <c r="BT99" s="17">
        <f t="shared" si="130"/>
        <v>0.3252261523769312</v>
      </c>
      <c r="BU99" s="12">
        <f>(BU$3*templow!$I209+BU$4*templow!$I209^2+BU$5*templow!$I209^6)*(K99/K$56)^$BW$1</f>
        <v>2.4527516400234162</v>
      </c>
      <c r="BV99" s="12">
        <f>(BV$3*templow!$I209+BV$4*templow!$I209^2+BV$5*templow!$I209^6)*(L99/L$56)^$BW$1</f>
        <v>1.2846694823042724</v>
      </c>
      <c r="BW99" s="12">
        <f>(BW$3*templow!$I209+BW$4*templow!$I209^2+BW$5*templow!$I209^6)*(M99/M$56)^$BW$1</f>
        <v>0.583762584844426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 x14ac:dyDescent="0.3">
      <c r="A100" s="2">
        <f t="shared" si="79"/>
        <v>2054</v>
      </c>
      <c r="B100" s="5">
        <f t="shared" si="80"/>
        <v>1155.9242531236955</v>
      </c>
      <c r="C100" s="5">
        <f t="shared" si="81"/>
        <v>2916.8526698096725</v>
      </c>
      <c r="D100" s="5">
        <f t="shared" si="82"/>
        <v>4228.7614067989789</v>
      </c>
      <c r="E100" s="15">
        <f t="shared" si="83"/>
        <v>4.2999816751110336E-4</v>
      </c>
      <c r="F100" s="15">
        <f t="shared" si="84"/>
        <v>8.4712522373067754E-4</v>
      </c>
      <c r="G100" s="15">
        <f t="shared" si="85"/>
        <v>1.7293760101905471E-3</v>
      </c>
      <c r="H100" s="5">
        <f t="shared" si="86"/>
        <v>100620.27105179388</v>
      </c>
      <c r="I100" s="5">
        <f t="shared" si="87"/>
        <v>30217.384695380882</v>
      </c>
      <c r="J100" s="5">
        <f t="shared" si="88"/>
        <v>11922.501459503339</v>
      </c>
      <c r="K100" s="5">
        <f t="shared" si="89"/>
        <v>87047.460748300859</v>
      </c>
      <c r="L100" s="5">
        <f t="shared" si="90"/>
        <v>10359.585524541628</v>
      </c>
      <c r="M100" s="5">
        <f t="shared" si="91"/>
        <v>2819.3838130319691</v>
      </c>
      <c r="N100" s="15">
        <f t="shared" si="92"/>
        <v>1.7227145243917441E-2</v>
      </c>
      <c r="O100" s="15">
        <f t="shared" si="93"/>
        <v>2.1565714001215985E-2</v>
      </c>
      <c r="P100" s="15">
        <f t="shared" si="94"/>
        <v>1.9678965578673546E-2</v>
      </c>
      <c r="Q100" s="5">
        <f t="shared" si="95"/>
        <v>8803.2331154884778</v>
      </c>
      <c r="R100" s="5">
        <f t="shared" si="96"/>
        <v>10562.057213201797</v>
      </c>
      <c r="S100" s="5">
        <f t="shared" si="97"/>
        <v>5092.939280486431</v>
      </c>
      <c r="T100" s="5">
        <f t="shared" si="98"/>
        <v>87.489658132177439</v>
      </c>
      <c r="U100" s="5">
        <f t="shared" si="99"/>
        <v>349.53578278454864</v>
      </c>
      <c r="V100" s="5">
        <f t="shared" si="100"/>
        <v>427.17036334911802</v>
      </c>
      <c r="W100" s="15">
        <f t="shared" si="101"/>
        <v>-1.0734613539272964E-2</v>
      </c>
      <c r="X100" s="15">
        <f t="shared" si="102"/>
        <v>-1.217998157191269E-2</v>
      </c>
      <c r="Y100" s="15">
        <f t="shared" si="103"/>
        <v>-9.7425357312937999E-3</v>
      </c>
      <c r="Z100" s="5">
        <f t="shared" si="124"/>
        <v>14011.750670130723</v>
      </c>
      <c r="AA100" s="5">
        <f t="shared" si="125"/>
        <v>26493.212985700629</v>
      </c>
      <c r="AB100" s="5">
        <f t="shared" si="126"/>
        <v>16880.660380042169</v>
      </c>
      <c r="AC100" s="16">
        <f t="shared" si="107"/>
        <v>1.9362750683062102</v>
      </c>
      <c r="AD100" s="16">
        <f t="shared" si="108"/>
        <v>2.9132252689005118</v>
      </c>
      <c r="AE100" s="16">
        <f t="shared" si="109"/>
        <v>3.6046387700212015</v>
      </c>
      <c r="AF100" s="15">
        <f t="shared" si="110"/>
        <v>-4.0504037456468023E-3</v>
      </c>
      <c r="AG100" s="15">
        <f t="shared" si="111"/>
        <v>2.9673830763510267E-4</v>
      </c>
      <c r="AH100" s="15">
        <f t="shared" si="112"/>
        <v>9.7937136394747881E-3</v>
      </c>
      <c r="AI100" s="1">
        <f t="shared" si="70"/>
        <v>168592.39851055964</v>
      </c>
      <c r="AJ100" s="1">
        <f t="shared" si="71"/>
        <v>48489.480238008873</v>
      </c>
      <c r="AK100" s="1">
        <f t="shared" si="72"/>
        <v>19221.6158557692</v>
      </c>
      <c r="AL100" s="14">
        <f t="shared" si="113"/>
        <v>31.456691341999928</v>
      </c>
      <c r="AM100" s="14">
        <f t="shared" si="114"/>
        <v>5.8395809961252532</v>
      </c>
      <c r="AN100" s="14">
        <f t="shared" si="115"/>
        <v>2.0716773039711396</v>
      </c>
      <c r="AO100" s="11">
        <f t="shared" si="116"/>
        <v>1.3251371573212715E-2</v>
      </c>
      <c r="AP100" s="11">
        <f t="shared" si="117"/>
        <v>1.6693233178935729E-2</v>
      </c>
      <c r="AQ100" s="11">
        <f t="shared" si="118"/>
        <v>1.5142868750071486E-2</v>
      </c>
      <c r="AR100" s="1">
        <f t="shared" si="127"/>
        <v>100620.27105179388</v>
      </c>
      <c r="AS100" s="1">
        <f t="shared" si="122"/>
        <v>30217.384695380882</v>
      </c>
      <c r="AT100" s="1">
        <f t="shared" si="123"/>
        <v>11922.501459503339</v>
      </c>
      <c r="AU100" s="1">
        <f t="shared" si="76"/>
        <v>20124.05421035878</v>
      </c>
      <c r="AV100" s="1">
        <f t="shared" si="77"/>
        <v>6043.4769390761767</v>
      </c>
      <c r="AW100" s="1">
        <f t="shared" si="78"/>
        <v>2384.5002919006679</v>
      </c>
      <c r="AX100" s="1">
        <f t="shared" si="142"/>
        <v>69637.968598640698</v>
      </c>
      <c r="AY100" s="1">
        <f t="shared" si="134"/>
        <v>8287.6684196333026</v>
      </c>
      <c r="AZ100" s="1">
        <f t="shared" si="135"/>
        <v>2255.5070504255755</v>
      </c>
      <c r="BA100" s="1">
        <f t="shared" si="143"/>
        <v>12889.786739915287</v>
      </c>
      <c r="BB100" s="1">
        <f t="shared" si="144"/>
        <v>26317.37309069177</v>
      </c>
      <c r="BC100" s="1">
        <f t="shared" si="145"/>
        <v>32650.816910702088</v>
      </c>
      <c r="BD100" s="1">
        <f t="shared" si="146"/>
        <v>22689.410964239789</v>
      </c>
      <c r="BE100" s="2">
        <f t="shared" si="153"/>
        <v>0.1724378764915922</v>
      </c>
      <c r="BF100" s="2">
        <f t="shared" si="154"/>
        <v>0.13039120264941753</v>
      </c>
      <c r="BG100" s="2">
        <f t="shared" si="155"/>
        <v>6.9918128391701598E-2</v>
      </c>
      <c r="BH100" s="2">
        <f t="shared" si="136"/>
        <v>0.12286879742076898</v>
      </c>
      <c r="BI100" s="2">
        <f t="shared" si="147"/>
        <v>2.9734821248929609E-3</v>
      </c>
      <c r="BJ100" s="2">
        <f t="shared" si="137"/>
        <v>1.700186572836147E-3</v>
      </c>
      <c r="BK100" s="2">
        <f t="shared" si="138"/>
        <v>4.8885446777984691E-4</v>
      </c>
      <c r="BL100" s="2">
        <f t="shared" si="139"/>
        <v>299.19257737439375</v>
      </c>
      <c r="BM100" s="2">
        <f t="shared" si="140"/>
        <v>51.375191725311062</v>
      </c>
      <c r="BN100" s="2">
        <f t="shared" si="141"/>
        <v>5.828368105589953</v>
      </c>
      <c r="BO100" s="2">
        <f t="shared" si="148"/>
        <v>247.65992887907831</v>
      </c>
      <c r="BP100" s="2">
        <f t="shared" si="149"/>
        <v>29.744079236274022</v>
      </c>
      <c r="BQ100" s="2">
        <f t="shared" si="150"/>
        <v>9.8763788741506779</v>
      </c>
      <c r="BR100" s="11">
        <f t="shared" si="151"/>
        <v>4.7724671430125348E-2</v>
      </c>
      <c r="BS100" s="17">
        <f t="shared" si="129"/>
        <v>0.14442765370090316</v>
      </c>
      <c r="BT100" s="17">
        <f t="shared" si="130"/>
        <v>0.31575354599702055</v>
      </c>
      <c r="BU100" s="12">
        <f>(BU$3*templow!$I210+BU$4*templow!$I210^2+BU$5*templow!$I210^6)*(K100/K$56)^$BW$1</f>
        <v>2.4647931939180929</v>
      </c>
      <c r="BV100" s="12">
        <f>(BV$3*templow!$I210+BV$4*templow!$I210^2+BV$5*templow!$I210^6)*(L100/L$56)^$BW$1</f>
        <v>1.286755162248379</v>
      </c>
      <c r="BW100" s="12">
        <f>(BW$3*templow!$I210+BW$4*templow!$I210^2+BW$5*templow!$I210^6)*(M100/M$56)^$BW$1</f>
        <v>0.58151535417543876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 x14ac:dyDescent="0.3">
      <c r="A101" s="2">
        <f t="shared" si="79"/>
        <v>2055</v>
      </c>
      <c r="B101" s="5">
        <f t="shared" si="80"/>
        <v>1156.396446168789</v>
      </c>
      <c r="C101" s="5">
        <f t="shared" si="81"/>
        <v>2919.2000623066492</v>
      </c>
      <c r="D101" s="5">
        <f t="shared" si="82"/>
        <v>4235.7088694022304</v>
      </c>
      <c r="E101" s="15">
        <f t="shared" si="83"/>
        <v>4.0849825913554817E-4</v>
      </c>
      <c r="F101" s="15">
        <f t="shared" si="84"/>
        <v>8.0476896254414365E-4</v>
      </c>
      <c r="G101" s="15">
        <f t="shared" si="85"/>
        <v>1.6429072096810196E-3</v>
      </c>
      <c r="H101" s="5">
        <f t="shared" si="86"/>
        <v>102377.5952955251</v>
      </c>
      <c r="I101" s="5">
        <f t="shared" si="87"/>
        <v>30887.144874966503</v>
      </c>
      <c r="J101" s="5">
        <f t="shared" si="88"/>
        <v>12174.605129310085</v>
      </c>
      <c r="K101" s="5">
        <f t="shared" si="89"/>
        <v>88531.572052740419</v>
      </c>
      <c r="L101" s="5">
        <f t="shared" si="90"/>
        <v>10580.6879335843</v>
      </c>
      <c r="M101" s="5">
        <f t="shared" si="91"/>
        <v>2874.2780735608585</v>
      </c>
      <c r="N101" s="15">
        <f t="shared" si="92"/>
        <v>1.7049449710323961E-2</v>
      </c>
      <c r="O101" s="15">
        <f t="shared" si="93"/>
        <v>2.1342785241637907E-2</v>
      </c>
      <c r="P101" s="15">
        <f t="shared" si="94"/>
        <v>1.947030421156315E-2</v>
      </c>
      <c r="Q101" s="5">
        <f t="shared" si="95"/>
        <v>8860.8310852958166</v>
      </c>
      <c r="R101" s="5">
        <f t="shared" si="96"/>
        <v>10664.66530323645</v>
      </c>
      <c r="S101" s="5">
        <f t="shared" si="97"/>
        <v>5149.9631682798799</v>
      </c>
      <c r="T101" s="5">
        <f t="shared" si="98"/>
        <v>86.550490463445399</v>
      </c>
      <c r="U101" s="5">
        <f t="shared" si="99"/>
        <v>345.27844339150874</v>
      </c>
      <c r="V101" s="5">
        <f t="shared" si="100"/>
        <v>423.0086408208395</v>
      </c>
      <c r="W101" s="15">
        <f t="shared" si="101"/>
        <v>-1.0734613539272964E-2</v>
      </c>
      <c r="X101" s="15">
        <f t="shared" si="102"/>
        <v>-1.217998157191269E-2</v>
      </c>
      <c r="Y101" s="15">
        <f t="shared" si="103"/>
        <v>-9.7425357312937999E-3</v>
      </c>
      <c r="Z101" s="5">
        <f t="shared" si="124"/>
        <v>14049.058506547593</v>
      </c>
      <c r="AA101" s="5">
        <f t="shared" si="125"/>
        <v>26765.500033325377</v>
      </c>
      <c r="AB101" s="5">
        <f t="shared" si="126"/>
        <v>17241.859038047511</v>
      </c>
      <c r="AC101" s="16">
        <f t="shared" si="107"/>
        <v>1.9284323725169403</v>
      </c>
      <c r="AD101" s="16">
        <f t="shared" si="108"/>
        <v>2.914089734436565</v>
      </c>
      <c r="AE101" s="16">
        <f t="shared" si="109"/>
        <v>3.6399415699085376</v>
      </c>
      <c r="AF101" s="15">
        <f t="shared" si="110"/>
        <v>-4.0504037456468023E-3</v>
      </c>
      <c r="AG101" s="15">
        <f t="shared" si="111"/>
        <v>2.9673830763510267E-4</v>
      </c>
      <c r="AH101" s="15">
        <f t="shared" si="112"/>
        <v>9.7937136394747881E-3</v>
      </c>
      <c r="AI101" s="1">
        <f t="shared" si="70"/>
        <v>171857.21286986244</v>
      </c>
      <c r="AJ101" s="1">
        <f t="shared" si="71"/>
        <v>49684.009153284169</v>
      </c>
      <c r="AK101" s="1">
        <f t="shared" si="72"/>
        <v>19683.954562092949</v>
      </c>
      <c r="AL101" s="14">
        <f t="shared" si="113"/>
        <v>31.869367204382264</v>
      </c>
      <c r="AM101" s="14">
        <f t="shared" si="114"/>
        <v>5.936087668488498</v>
      </c>
      <c r="AN101" s="14">
        <f t="shared" si="115"/>
        <v>2.1027347301026111</v>
      </c>
      <c r="AO101" s="11">
        <f t="shared" si="116"/>
        <v>1.3118857857480588E-2</v>
      </c>
      <c r="AP101" s="11">
        <f t="shared" si="117"/>
        <v>1.6526300847146371E-2</v>
      </c>
      <c r="AQ101" s="11">
        <f t="shared" si="118"/>
        <v>1.4991440062570771E-2</v>
      </c>
      <c r="AR101" s="1">
        <f t="shared" si="127"/>
        <v>102377.5952955251</v>
      </c>
      <c r="AS101" s="1">
        <f t="shared" si="122"/>
        <v>30887.144874966503</v>
      </c>
      <c r="AT101" s="1">
        <f t="shared" si="123"/>
        <v>12174.605129310085</v>
      </c>
      <c r="AU101" s="1">
        <f t="shared" si="76"/>
        <v>20475.51905910502</v>
      </c>
      <c r="AV101" s="1">
        <f t="shared" si="77"/>
        <v>6177.4289749933014</v>
      </c>
      <c r="AW101" s="1">
        <f t="shared" si="78"/>
        <v>2434.9210258620169</v>
      </c>
      <c r="AX101" s="1">
        <f t="shared" si="142"/>
        <v>70825.25764219233</v>
      </c>
      <c r="AY101" s="1">
        <f t="shared" si="134"/>
        <v>8464.5503468674397</v>
      </c>
      <c r="AZ101" s="1">
        <f t="shared" si="135"/>
        <v>2299.4224588486868</v>
      </c>
      <c r="BA101" s="1">
        <f t="shared" si="143"/>
        <v>12914.601931860578</v>
      </c>
      <c r="BB101" s="1">
        <f t="shared" si="144"/>
        <v>26400.200798001264</v>
      </c>
      <c r="BC101" s="1">
        <f t="shared" si="145"/>
        <v>32786.137121672662</v>
      </c>
      <c r="BD101" s="1">
        <f t="shared" si="146"/>
        <v>22103.036337708651</v>
      </c>
      <c r="BE101" s="2">
        <f t="shared" si="153"/>
        <v>0.1724378764915922</v>
      </c>
      <c r="BF101" s="2">
        <f t="shared" si="154"/>
        <v>0.13039120264941753</v>
      </c>
      <c r="BG101" s="2">
        <f t="shared" si="155"/>
        <v>6.9918128391701598E-2</v>
      </c>
      <c r="BH101" s="2">
        <f t="shared" si="136"/>
        <v>0.12260649839122087</v>
      </c>
      <c r="BI101" s="2">
        <f t="shared" si="147"/>
        <v>2.9734821248929609E-3</v>
      </c>
      <c r="BJ101" s="2">
        <f t="shared" si="137"/>
        <v>1.700186572836147E-3</v>
      </c>
      <c r="BK101" s="2">
        <f t="shared" si="138"/>
        <v>4.8885446777984691E-4</v>
      </c>
      <c r="BL101" s="2">
        <f t="shared" si="139"/>
        <v>304.41794960076959</v>
      </c>
      <c r="BM101" s="2">
        <f t="shared" si="140"/>
        <v>52.513908989662859</v>
      </c>
      <c r="BN101" s="2">
        <f t="shared" si="141"/>
        <v>5.9516101109186756</v>
      </c>
      <c r="BO101" s="2">
        <f t="shared" si="148"/>
        <v>251.3161308972895</v>
      </c>
      <c r="BP101" s="2">
        <f t="shared" si="149"/>
        <v>30.094053626042459</v>
      </c>
      <c r="BQ101" s="2">
        <f t="shared" si="150"/>
        <v>9.8739422781612678</v>
      </c>
      <c r="BR101" s="11">
        <f t="shared" si="151"/>
        <v>4.7569851330069052E-2</v>
      </c>
      <c r="BS101" s="17">
        <f t="shared" si="129"/>
        <v>0.13784886205243407</v>
      </c>
      <c r="BT101" s="17">
        <f t="shared" si="130"/>
        <v>0.30655684077380635</v>
      </c>
      <c r="BU101" s="12">
        <f>(BU$3*templow!$I211+BU$4*templow!$I211^2+BU$5*templow!$I211^6)*(K101/K$56)^$BW$1</f>
        <v>2.4764322376773356</v>
      </c>
      <c r="BV101" s="12">
        <f>(BV$3*templow!$I211+BV$4*templow!$I211^2+BV$5*templow!$I211^6)*(L101/L$56)^$BW$1</f>
        <v>1.288553974931405</v>
      </c>
      <c r="BW101" s="12">
        <f>(BW$3*templow!$I211+BW$4*templow!$I211^2+BW$5*templow!$I211^6)*(M101/M$56)^$BW$1</f>
        <v>0.57903776725557454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 x14ac:dyDescent="0.3">
      <c r="A102" s="2">
        <f t="shared" si="79"/>
        <v>2056</v>
      </c>
      <c r="B102" s="5">
        <f t="shared" si="80"/>
        <v>1156.8452128071629</v>
      </c>
      <c r="C102" s="5">
        <f t="shared" si="81"/>
        <v>2921.43187983197</v>
      </c>
      <c r="D102" s="5">
        <f t="shared" si="82"/>
        <v>4242.3198022098995</v>
      </c>
      <c r="E102" s="15">
        <f t="shared" si="83"/>
        <v>3.8807334617877077E-4</v>
      </c>
      <c r="F102" s="15">
        <f t="shared" si="84"/>
        <v>7.6453051441693648E-4</v>
      </c>
      <c r="G102" s="15">
        <f t="shared" si="85"/>
        <v>1.5607618491969685E-3</v>
      </c>
      <c r="H102" s="5">
        <f t="shared" si="86"/>
        <v>104145.46254432072</v>
      </c>
      <c r="I102" s="5">
        <f t="shared" si="87"/>
        <v>31563.660968386146</v>
      </c>
      <c r="J102" s="5">
        <f t="shared" si="88"/>
        <v>12428.504132351774</v>
      </c>
      <c r="K102" s="5">
        <f t="shared" si="89"/>
        <v>90025.408232104572</v>
      </c>
      <c r="L102" s="5">
        <f t="shared" si="90"/>
        <v>10804.174893238163</v>
      </c>
      <c r="M102" s="5">
        <f t="shared" si="91"/>
        <v>2929.6480962791979</v>
      </c>
      <c r="N102" s="15">
        <f t="shared" si="92"/>
        <v>1.6873485297134838E-2</v>
      </c>
      <c r="O102" s="15">
        <f t="shared" si="93"/>
        <v>2.1122157751623183E-2</v>
      </c>
      <c r="P102" s="15">
        <f t="shared" si="94"/>
        <v>1.9263975614489892E-2</v>
      </c>
      <c r="Q102" s="5">
        <f t="shared" si="95"/>
        <v>8917.0807645871755</v>
      </c>
      <c r="R102" s="5">
        <f t="shared" si="96"/>
        <v>10765.511221701961</v>
      </c>
      <c r="S102" s="5">
        <f t="shared" si="97"/>
        <v>5206.1445776001665</v>
      </c>
      <c r="T102" s="5">
        <f t="shared" si="98"/>
        <v>85.621404396685776</v>
      </c>
      <c r="U102" s="5">
        <f t="shared" si="99"/>
        <v>341.07295831382146</v>
      </c>
      <c r="V102" s="5">
        <f t="shared" si="100"/>
        <v>418.88746402299643</v>
      </c>
      <c r="W102" s="15">
        <f t="shared" si="101"/>
        <v>-1.0734613539272964E-2</v>
      </c>
      <c r="X102" s="15">
        <f t="shared" si="102"/>
        <v>-1.217998157191269E-2</v>
      </c>
      <c r="Y102" s="15">
        <f t="shared" si="103"/>
        <v>-9.7425357312937999E-3</v>
      </c>
      <c r="Z102" s="5">
        <f t="shared" si="124"/>
        <v>14083.702293530469</v>
      </c>
      <c r="AA102" s="5">
        <f t="shared" si="125"/>
        <v>27033.540555720996</v>
      </c>
      <c r="AB102" s="5">
        <f t="shared" si="126"/>
        <v>17605.662715704202</v>
      </c>
      <c r="AC102" s="16">
        <f t="shared" si="107"/>
        <v>1.9206214428120711</v>
      </c>
      <c r="AD102" s="16">
        <f t="shared" si="108"/>
        <v>2.9149544564926586</v>
      </c>
      <c r="AE102" s="16">
        <f t="shared" si="109"/>
        <v>3.6755901153086419</v>
      </c>
      <c r="AF102" s="15">
        <f t="shared" si="110"/>
        <v>-4.0504037456468023E-3</v>
      </c>
      <c r="AG102" s="15">
        <f t="shared" si="111"/>
        <v>2.9673830763510267E-4</v>
      </c>
      <c r="AH102" s="15">
        <f t="shared" si="112"/>
        <v>9.7937136394747881E-3</v>
      </c>
      <c r="AI102" s="1">
        <f t="shared" si="70"/>
        <v>175147.01064198124</v>
      </c>
      <c r="AJ102" s="1">
        <f t="shared" si="71"/>
        <v>50893.037212949057</v>
      </c>
      <c r="AK102" s="1">
        <f t="shared" si="72"/>
        <v>20150.480131745673</v>
      </c>
      <c r="AL102" s="14">
        <f t="shared" si="113"/>
        <v>32.283276005760783</v>
      </c>
      <c r="AM102" s="14">
        <f t="shared" si="114"/>
        <v>6.03320822344633</v>
      </c>
      <c r="AN102" s="14">
        <f t="shared" si="115"/>
        <v>2.1339425215596921</v>
      </c>
      <c r="AO102" s="11">
        <f t="shared" si="116"/>
        <v>1.2987669278905782E-2</v>
      </c>
      <c r="AP102" s="11">
        <f t="shared" si="117"/>
        <v>1.6361037838674906E-2</v>
      </c>
      <c r="AQ102" s="11">
        <f t="shared" si="118"/>
        <v>1.4841525661945064E-2</v>
      </c>
      <c r="AR102" s="1">
        <f t="shared" si="127"/>
        <v>104145.46254432072</v>
      </c>
      <c r="AS102" s="1">
        <f t="shared" si="122"/>
        <v>31563.660968386146</v>
      </c>
      <c r="AT102" s="1">
        <f t="shared" si="123"/>
        <v>12428.504132351774</v>
      </c>
      <c r="AU102" s="1">
        <f t="shared" si="76"/>
        <v>20829.092508864145</v>
      </c>
      <c r="AV102" s="1">
        <f t="shared" si="77"/>
        <v>6312.7321936772296</v>
      </c>
      <c r="AW102" s="1">
        <f t="shared" si="78"/>
        <v>2485.700826470355</v>
      </c>
      <c r="AX102" s="1">
        <f t="shared" si="142"/>
        <v>72020.326585683666</v>
      </c>
      <c r="AY102" s="1">
        <f t="shared" si="134"/>
        <v>8643.3399145905314</v>
      </c>
      <c r="AZ102" s="1">
        <f t="shared" si="135"/>
        <v>2343.718477023358</v>
      </c>
      <c r="BA102" s="1">
        <f t="shared" si="143"/>
        <v>12938.970899440854</v>
      </c>
      <c r="BB102" s="1">
        <f t="shared" si="144"/>
        <v>26481.448844009803</v>
      </c>
      <c r="BC102" s="1">
        <f t="shared" si="145"/>
        <v>32918.255220278879</v>
      </c>
      <c r="BD102" s="1">
        <f t="shared" si="146"/>
        <v>21530.015206450647</v>
      </c>
      <c r="BE102" s="2">
        <f t="shared" si="153"/>
        <v>0.1724378764915922</v>
      </c>
      <c r="BF102" s="2">
        <f t="shared" si="154"/>
        <v>0.13039120264941753</v>
      </c>
      <c r="BG102" s="2">
        <f t="shared" si="155"/>
        <v>6.9918128391701598E-2</v>
      </c>
      <c r="BH102" s="2">
        <f t="shared" si="136"/>
        <v>0.12234501168882088</v>
      </c>
      <c r="BI102" s="2">
        <f t="shared" si="147"/>
        <v>2.9734821248929609E-3</v>
      </c>
      <c r="BJ102" s="2">
        <f t="shared" si="137"/>
        <v>1.700186572836147E-3</v>
      </c>
      <c r="BK102" s="2">
        <f t="shared" si="138"/>
        <v>4.8885446777984691E-4</v>
      </c>
      <c r="BL102" s="2">
        <f t="shared" si="139"/>
        <v>309.67467126424702</v>
      </c>
      <c r="BM102" s="2">
        <f t="shared" si="140"/>
        <v>53.664112568002501</v>
      </c>
      <c r="BN102" s="2">
        <f t="shared" si="141"/>
        <v>6.0757297729204547</v>
      </c>
      <c r="BO102" s="2">
        <f t="shared" si="148"/>
        <v>255.02700970364651</v>
      </c>
      <c r="BP102" s="2">
        <f t="shared" si="149"/>
        <v>30.448277429316423</v>
      </c>
      <c r="BQ102" s="2">
        <f t="shared" si="150"/>
        <v>9.8715710016123346</v>
      </c>
      <c r="BR102" s="11">
        <f t="shared" si="151"/>
        <v>4.7415223626984443E-2</v>
      </c>
      <c r="BS102" s="17">
        <f t="shared" si="129"/>
        <v>0.13158918412687362</v>
      </c>
      <c r="BT102" s="17">
        <f t="shared" si="130"/>
        <v>0.29762800075126827</v>
      </c>
      <c r="BU102" s="12">
        <f>(BU$3*templow!$I212+BU$4*templow!$I212^2+BU$5*templow!$I212^6)*(K102/K$56)^$BW$1</f>
        <v>2.4876612967430849</v>
      </c>
      <c r="BV102" s="12">
        <f>(BV$3*templow!$I212+BV$4*templow!$I212^2+BV$5*templow!$I212^6)*(L102/L$56)^$BW$1</f>
        <v>1.2900623691866004</v>
      </c>
      <c r="BW102" s="12">
        <f>(BW$3*templow!$I212+BW$4*templow!$I212^2+BW$5*templow!$I212^6)*(M102/M$56)^$BW$1</f>
        <v>0.57632753324978125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 x14ac:dyDescent="0.3">
      <c r="A103" s="2">
        <f t="shared" si="79"/>
        <v>2057</v>
      </c>
      <c r="B103" s="5">
        <f t="shared" si="80"/>
        <v>1157.2717065602706</v>
      </c>
      <c r="C103" s="5">
        <f t="shared" si="81"/>
        <v>2923.5537274589956</v>
      </c>
      <c r="D103" s="5">
        <f t="shared" si="82"/>
        <v>4248.6099905643132</v>
      </c>
      <c r="E103" s="15">
        <f t="shared" si="83"/>
        <v>3.6866967886983222E-4</v>
      </c>
      <c r="F103" s="15">
        <f t="shared" si="84"/>
        <v>7.263039886960896E-4</v>
      </c>
      <c r="G103" s="15">
        <f t="shared" si="85"/>
        <v>1.48272375673712E-3</v>
      </c>
      <c r="H103" s="5">
        <f t="shared" si="86"/>
        <v>105923.64841391938</v>
      </c>
      <c r="I103" s="5">
        <f t="shared" si="87"/>
        <v>32246.865704083953</v>
      </c>
      <c r="J103" s="5">
        <f t="shared" si="88"/>
        <v>12684.170125159129</v>
      </c>
      <c r="K103" s="5">
        <f t="shared" si="89"/>
        <v>91528.76356819745</v>
      </c>
      <c r="L103" s="5">
        <f t="shared" si="90"/>
        <v>11030.023290220593</v>
      </c>
      <c r="M103" s="5">
        <f t="shared" si="91"/>
        <v>2985.4870541963728</v>
      </c>
      <c r="N103" s="15">
        <f t="shared" si="92"/>
        <v>1.6699233756506837E-2</v>
      </c>
      <c r="O103" s="15">
        <f t="shared" si="93"/>
        <v>2.0903807945924502E-2</v>
      </c>
      <c r="P103" s="15">
        <f t="shared" si="94"/>
        <v>1.9059953988362244E-2</v>
      </c>
      <c r="Q103" s="5">
        <f t="shared" si="95"/>
        <v>8971.9757669218325</v>
      </c>
      <c r="R103" s="5">
        <f t="shared" si="96"/>
        <v>10864.571942039116</v>
      </c>
      <c r="S103" s="5">
        <f t="shared" si="97"/>
        <v>5261.475427808753</v>
      </c>
      <c r="T103" s="5">
        <f t="shared" si="98"/>
        <v>84.702291709797549</v>
      </c>
      <c r="U103" s="5">
        <f t="shared" si="99"/>
        <v>336.91869596688139</v>
      </c>
      <c r="V103" s="5">
        <f t="shared" si="100"/>
        <v>414.80643793736135</v>
      </c>
      <c r="W103" s="15">
        <f t="shared" si="101"/>
        <v>-1.0734613539272964E-2</v>
      </c>
      <c r="X103" s="15">
        <f t="shared" si="102"/>
        <v>-1.217998157191269E-2</v>
      </c>
      <c r="Y103" s="15">
        <f t="shared" si="103"/>
        <v>-9.7425357312937999E-3</v>
      </c>
      <c r="Z103" s="5">
        <f t="shared" si="124"/>
        <v>14115.700614129224</v>
      </c>
      <c r="AA103" s="5">
        <f t="shared" si="125"/>
        <v>27297.269595691516</v>
      </c>
      <c r="AB103" s="5">
        <f t="shared" si="126"/>
        <v>17972.030283506661</v>
      </c>
      <c r="AC103" s="16">
        <f t="shared" si="107"/>
        <v>1.9128421505261355</v>
      </c>
      <c r="AD103" s="16">
        <f t="shared" si="108"/>
        <v>2.9158194351449116</v>
      </c>
      <c r="AE103" s="16">
        <f t="shared" si="109"/>
        <v>3.711587792354059</v>
      </c>
      <c r="AF103" s="15">
        <f t="shared" si="110"/>
        <v>-4.0504037456468023E-3</v>
      </c>
      <c r="AG103" s="15">
        <f t="shared" si="111"/>
        <v>2.9673830763510267E-4</v>
      </c>
      <c r="AH103" s="15">
        <f t="shared" si="112"/>
        <v>9.7937136394747881E-3</v>
      </c>
      <c r="AI103" s="1">
        <f t="shared" si="70"/>
        <v>178461.40208664726</v>
      </c>
      <c r="AJ103" s="1">
        <f t="shared" si="71"/>
        <v>52116.465685331379</v>
      </c>
      <c r="AK103" s="1">
        <f t="shared" si="72"/>
        <v>20621.13294504146</v>
      </c>
      <c r="AL103" s="14">
        <f t="shared" si="113"/>
        <v>32.698367672643208</v>
      </c>
      <c r="AM103" s="14">
        <f t="shared" si="114"/>
        <v>6.1309306759984157</v>
      </c>
      <c r="AN103" s="14">
        <f t="shared" si="115"/>
        <v>2.1652967746275875</v>
      </c>
      <c r="AO103" s="11">
        <f t="shared" si="116"/>
        <v>1.2857792586116724E-2</v>
      </c>
      <c r="AP103" s="11">
        <f t="shared" si="117"/>
        <v>1.6197427460288155E-2</v>
      </c>
      <c r="AQ103" s="11">
        <f t="shared" si="118"/>
        <v>1.4693110405325614E-2</v>
      </c>
      <c r="AR103" s="1">
        <f t="shared" si="127"/>
        <v>105923.64841391938</v>
      </c>
      <c r="AS103" s="1">
        <f t="shared" si="122"/>
        <v>32246.865704083953</v>
      </c>
      <c r="AT103" s="1">
        <f t="shared" si="123"/>
        <v>12684.170125159129</v>
      </c>
      <c r="AU103" s="1">
        <f t="shared" si="76"/>
        <v>21184.729682783876</v>
      </c>
      <c r="AV103" s="1">
        <f t="shared" si="77"/>
        <v>6449.3731408167914</v>
      </c>
      <c r="AW103" s="1">
        <f t="shared" si="78"/>
        <v>2536.8340250318261</v>
      </c>
      <c r="AX103" s="1">
        <f t="shared" si="142"/>
        <v>73223.010854557957</v>
      </c>
      <c r="AY103" s="1">
        <f t="shared" si="134"/>
        <v>8824.0186321764759</v>
      </c>
      <c r="AZ103" s="1">
        <f t="shared" si="135"/>
        <v>2388.3896433570985</v>
      </c>
      <c r="BA103" s="1">
        <f t="shared" si="143"/>
        <v>12962.907069690486</v>
      </c>
      <c r="BB103" s="1">
        <f t="shared" si="144"/>
        <v>26561.16584441777</v>
      </c>
      <c r="BC103" s="1">
        <f t="shared" si="145"/>
        <v>33047.280156729983</v>
      </c>
      <c r="BD103" s="1">
        <f t="shared" si="146"/>
        <v>20970.161870182521</v>
      </c>
      <c r="BE103" s="2">
        <f t="shared" si="153"/>
        <v>0.1724378764915922</v>
      </c>
      <c r="BF103" s="2">
        <f t="shared" si="154"/>
        <v>0.13039120264941753</v>
      </c>
      <c r="BG103" s="2">
        <f t="shared" si="155"/>
        <v>6.9918128391701598E-2</v>
      </c>
      <c r="BH103" s="2">
        <f t="shared" si="136"/>
        <v>0.12208429588807515</v>
      </c>
      <c r="BI103" s="2">
        <f t="shared" si="147"/>
        <v>2.9734821248929609E-3</v>
      </c>
      <c r="BJ103" s="2">
        <f t="shared" si="137"/>
        <v>1.700186572836147E-3</v>
      </c>
      <c r="BK103" s="2">
        <f t="shared" si="138"/>
        <v>4.8885446777984691E-4</v>
      </c>
      <c r="BL103" s="2">
        <f t="shared" si="139"/>
        <v>314.96207516223592</v>
      </c>
      <c r="BM103" s="2">
        <f t="shared" si="140"/>
        <v>54.825688086133987</v>
      </c>
      <c r="BN103" s="2">
        <f t="shared" si="141"/>
        <v>6.2007132357637005</v>
      </c>
      <c r="BO103" s="2">
        <f t="shared" si="148"/>
        <v>258.79337486735182</v>
      </c>
      <c r="BP103" s="2">
        <f t="shared" si="149"/>
        <v>30.806799823623507</v>
      </c>
      <c r="BQ103" s="2">
        <f t="shared" si="150"/>
        <v>9.8692626415942257</v>
      </c>
      <c r="BR103" s="11">
        <f t="shared" si="151"/>
        <v>4.7260852157499283E-2</v>
      </c>
      <c r="BS103" s="17">
        <f t="shared" si="129"/>
        <v>0.12563230050371735</v>
      </c>
      <c r="BT103" s="17">
        <f t="shared" si="130"/>
        <v>0.28895922403035756</v>
      </c>
      <c r="BU103" s="12">
        <f>(BU$3*templow!$I213+BU$4*templow!$I213^2+BU$5*templow!$I213^6)*(K103/K$56)^$BW$1</f>
        <v>2.4984731078358862</v>
      </c>
      <c r="BV103" s="12">
        <f>(BV$3*templow!$I213+BV$4*templow!$I213^2+BV$5*templow!$I213^6)*(L103/L$56)^$BW$1</f>
        <v>1.2912769547741012</v>
      </c>
      <c r="BW103" s="12">
        <f>(BW$3*templow!$I213+BW$4*templow!$I213^2+BW$5*templow!$I213^6)*(M103/M$56)^$BW$1</f>
        <v>0.573382497772711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 x14ac:dyDescent="0.3">
      <c r="A104" s="2">
        <f t="shared" si="79"/>
        <v>2058</v>
      </c>
      <c r="B104" s="5">
        <f t="shared" si="80"/>
        <v>1157.6770249992721</v>
      </c>
      <c r="C104" s="5">
        <f t="shared" si="81"/>
        <v>2925.5709467557454</v>
      </c>
      <c r="D104" s="5">
        <f t="shared" si="82"/>
        <v>4254.5945297821272</v>
      </c>
      <c r="E104" s="15">
        <f t="shared" si="83"/>
        <v>3.5023619492634061E-4</v>
      </c>
      <c r="F104" s="15">
        <f t="shared" si="84"/>
        <v>6.8998878926128512E-4</v>
      </c>
      <c r="G104" s="15">
        <f t="shared" si="85"/>
        <v>1.4085875689002639E-3</v>
      </c>
      <c r="H104" s="5">
        <f t="shared" si="86"/>
        <v>107711.92576023654</v>
      </c>
      <c r="I104" s="5">
        <f t="shared" si="87"/>
        <v>32936.689856649878</v>
      </c>
      <c r="J104" s="5">
        <f t="shared" si="88"/>
        <v>12941.574607390032</v>
      </c>
      <c r="K104" s="5">
        <f t="shared" si="89"/>
        <v>93041.429893025881</v>
      </c>
      <c r="L104" s="5">
        <f t="shared" si="90"/>
        <v>11258.209237131772</v>
      </c>
      <c r="M104" s="5">
        <f t="shared" si="91"/>
        <v>3041.7880051316561</v>
      </c>
      <c r="N104" s="15">
        <f t="shared" si="92"/>
        <v>1.6526677143424484E-2</v>
      </c>
      <c r="O104" s="15">
        <f t="shared" si="93"/>
        <v>2.0687712156826743E-2</v>
      </c>
      <c r="P104" s="15">
        <f t="shared" si="94"/>
        <v>1.8858213053092099E-2</v>
      </c>
      <c r="Q104" s="5">
        <f t="shared" si="95"/>
        <v>9025.5102791449499</v>
      </c>
      <c r="R104" s="5">
        <f t="shared" si="96"/>
        <v>10961.825503725431</v>
      </c>
      <c r="S104" s="5">
        <f t="shared" si="97"/>
        <v>5315.9481117152109</v>
      </c>
      <c r="T104" s="5">
        <f t="shared" si="98"/>
        <v>83.79304534240211</v>
      </c>
      <c r="U104" s="5">
        <f t="shared" si="99"/>
        <v>332.8150324587719</v>
      </c>
      <c r="V104" s="5">
        <f t="shared" si="100"/>
        <v>410.76517139418593</v>
      </c>
      <c r="W104" s="15">
        <f t="shared" si="101"/>
        <v>-1.0734613539272964E-2</v>
      </c>
      <c r="X104" s="15">
        <f t="shared" si="102"/>
        <v>-1.217998157191269E-2</v>
      </c>
      <c r="Y104" s="15">
        <f t="shared" si="103"/>
        <v>-9.7425357312937999E-3</v>
      </c>
      <c r="Z104" s="5">
        <f t="shared" si="124"/>
        <v>14145.072906570927</v>
      </c>
      <c r="AA104" s="5">
        <f t="shared" si="125"/>
        <v>27556.62484100346</v>
      </c>
      <c r="AB104" s="5">
        <f t="shared" si="126"/>
        <v>18340.92041526972</v>
      </c>
      <c r="AC104" s="16">
        <f t="shared" si="107"/>
        <v>1.9050943675148133</v>
      </c>
      <c r="AD104" s="16">
        <f t="shared" si="108"/>
        <v>2.9166846704694662</v>
      </c>
      <c r="AE104" s="16">
        <f t="shared" si="109"/>
        <v>3.7479380203401451</v>
      </c>
      <c r="AF104" s="15">
        <f t="shared" si="110"/>
        <v>-4.0504037456468023E-3</v>
      </c>
      <c r="AG104" s="15">
        <f t="shared" si="111"/>
        <v>2.9673830763510267E-4</v>
      </c>
      <c r="AH104" s="15">
        <f t="shared" si="112"/>
        <v>9.7937136394747881E-3</v>
      </c>
      <c r="AI104" s="1">
        <f t="shared" si="70"/>
        <v>181799.99156076642</v>
      </c>
      <c r="AJ104" s="1">
        <f t="shared" si="71"/>
        <v>53354.192257615039</v>
      </c>
      <c r="AK104" s="1">
        <f t="shared" si="72"/>
        <v>21095.853675569138</v>
      </c>
      <c r="AL104" s="14">
        <f t="shared" si="113"/>
        <v>33.114592213788242</v>
      </c>
      <c r="AM104" s="14">
        <f t="shared" si="114"/>
        <v>6.2292429278380697</v>
      </c>
      <c r="AN104" s="14">
        <f t="shared" si="115"/>
        <v>2.1967935697517875</v>
      </c>
      <c r="AO104" s="11">
        <f t="shared" si="116"/>
        <v>1.2729214660255558E-2</v>
      </c>
      <c r="AP104" s="11">
        <f t="shared" si="117"/>
        <v>1.6035453185685274E-2</v>
      </c>
      <c r="AQ104" s="11">
        <f t="shared" si="118"/>
        <v>1.4546179301272357E-2</v>
      </c>
      <c r="AR104" s="1">
        <f t="shared" si="127"/>
        <v>107711.92576023654</v>
      </c>
      <c r="AS104" s="1">
        <f t="shared" si="122"/>
        <v>32936.689856649878</v>
      </c>
      <c r="AT104" s="1">
        <f t="shared" si="123"/>
        <v>12941.574607390032</v>
      </c>
      <c r="AU104" s="1">
        <f t="shared" si="76"/>
        <v>21542.385152047311</v>
      </c>
      <c r="AV104" s="1">
        <f t="shared" si="77"/>
        <v>6587.3379713299764</v>
      </c>
      <c r="AW104" s="1">
        <f t="shared" si="78"/>
        <v>2588.3149214780065</v>
      </c>
      <c r="AX104" s="1">
        <f t="shared" si="142"/>
        <v>74433.143914420696</v>
      </c>
      <c r="AY104" s="1">
        <f t="shared" si="134"/>
        <v>9006.5673897054185</v>
      </c>
      <c r="AZ104" s="1">
        <f t="shared" si="135"/>
        <v>2433.4304041053247</v>
      </c>
      <c r="BA104" s="1">
        <f t="shared" si="143"/>
        <v>12986.423325180311</v>
      </c>
      <c r="BB104" s="1">
        <f t="shared" si="144"/>
        <v>26639.3985782007</v>
      </c>
      <c r="BC104" s="1">
        <f t="shared" si="145"/>
        <v>33173.317038180961</v>
      </c>
      <c r="BD104" s="1">
        <f t="shared" si="146"/>
        <v>20423.284173429063</v>
      </c>
      <c r="BE104" s="2">
        <f t="shared" si="153"/>
        <v>0.1724378764915922</v>
      </c>
      <c r="BF104" s="2">
        <f t="shared" si="154"/>
        <v>0.13039120264941753</v>
      </c>
      <c r="BG104" s="2">
        <f t="shared" si="155"/>
        <v>6.9918128391701598E-2</v>
      </c>
      <c r="BH104" s="2">
        <f t="shared" si="136"/>
        <v>0.12182431148128048</v>
      </c>
      <c r="BI104" s="2">
        <f t="shared" si="147"/>
        <v>2.9734821248929609E-3</v>
      </c>
      <c r="BJ104" s="2">
        <f t="shared" si="137"/>
        <v>1.700186572836147E-3</v>
      </c>
      <c r="BK104" s="2">
        <f t="shared" si="138"/>
        <v>4.8885446777984691E-4</v>
      </c>
      <c r="BL104" s="2">
        <f t="shared" si="139"/>
        <v>320.27948588586099</v>
      </c>
      <c r="BM104" s="2">
        <f t="shared" si="140"/>
        <v>55.99851784794464</v>
      </c>
      <c r="BN104" s="2">
        <f t="shared" si="141"/>
        <v>6.326546566928835</v>
      </c>
      <c r="BO104" s="2">
        <f t="shared" si="148"/>
        <v>262.61604833845803</v>
      </c>
      <c r="BP104" s="2">
        <f t="shared" si="149"/>
        <v>31.169670643475378</v>
      </c>
      <c r="BQ104" s="2">
        <f t="shared" si="150"/>
        <v>9.8670148989572919</v>
      </c>
      <c r="BR104" s="11">
        <f t="shared" si="151"/>
        <v>4.7106796822480507E-2</v>
      </c>
      <c r="BS104" s="17">
        <f t="shared" si="129"/>
        <v>0.11996275831842447</v>
      </c>
      <c r="BT104" s="17">
        <f t="shared" si="130"/>
        <v>0.28054293595180346</v>
      </c>
      <c r="BU104" s="12">
        <f>(BU$3*templow!$I214+BU$4*templow!$I214^2+BU$5*templow!$I214^6)*(K104/K$56)^$BW$1</f>
        <v>2.508860639065897</v>
      </c>
      <c r="BV104" s="12">
        <f>(BV$3*templow!$I214+BV$4*templow!$I214^2+BV$5*templow!$I214^6)*(L104/L$56)^$BW$1</f>
        <v>1.2921945124236236</v>
      </c>
      <c r="BW104" s="12">
        <f>(BW$3*templow!$I214+BW$4*templow!$I214^2+BW$5*templow!$I214^6)*(M104/M$56)^$BW$1</f>
        <v>0.57020064799071113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 x14ac:dyDescent="0.3">
      <c r="A105" s="2">
        <f t="shared" si="79"/>
        <v>2059</v>
      </c>
      <c r="B105" s="5">
        <f t="shared" si="80"/>
        <v>1158.0622123756521</v>
      </c>
      <c r="C105" s="5">
        <f t="shared" si="81"/>
        <v>2927.488627353423</v>
      </c>
      <c r="D105" s="5">
        <f t="shared" si="82"/>
        <v>4260.2878502992216</v>
      </c>
      <c r="E105" s="15">
        <f t="shared" si="83"/>
        <v>3.3272438518002357E-4</v>
      </c>
      <c r="F105" s="15">
        <f t="shared" si="84"/>
        <v>6.5548934979822086E-4</v>
      </c>
      <c r="G105" s="15">
        <f t="shared" si="85"/>
        <v>1.3381581904552506E-3</v>
      </c>
      <c r="H105" s="5">
        <f t="shared" si="86"/>
        <v>109510.06479091529</v>
      </c>
      <c r="I105" s="5">
        <f t="shared" si="87"/>
        <v>33633.062268217502</v>
      </c>
      <c r="J105" s="5">
        <f t="shared" si="88"/>
        <v>13200.688907887363</v>
      </c>
      <c r="K105" s="5">
        <f t="shared" si="89"/>
        <v>94563.196709670752</v>
      </c>
      <c r="L105" s="5">
        <f t="shared" si="90"/>
        <v>11488.708087185041</v>
      </c>
      <c r="M105" s="5">
        <f t="shared" si="91"/>
        <v>3098.5438946244467</v>
      </c>
      <c r="N105" s="15">
        <f t="shared" si="92"/>
        <v>1.635579782463048E-2</v>
      </c>
      <c r="O105" s="15">
        <f t="shared" si="93"/>
        <v>2.0473846701395404E-2</v>
      </c>
      <c r="P105" s="15">
        <f t="shared" si="94"/>
        <v>1.8658726182442908E-2</v>
      </c>
      <c r="Q105" s="5">
        <f t="shared" si="95"/>
        <v>9077.6790588227232</v>
      </c>
      <c r="R105" s="5">
        <f t="shared" si="96"/>
        <v>11057.25100626743</v>
      </c>
      <c r="S105" s="5">
        <f t="shared" si="97"/>
        <v>5369.555479287972</v>
      </c>
      <c r="T105" s="5">
        <f t="shared" si="98"/>
        <v>82.893559383372647</v>
      </c>
      <c r="U105" s="5">
        <f t="shared" si="99"/>
        <v>328.76135149656852</v>
      </c>
      <c r="V105" s="5">
        <f t="shared" si="100"/>
        <v>406.76327703470707</v>
      </c>
      <c r="W105" s="15">
        <f t="shared" si="101"/>
        <v>-1.0734613539272964E-2</v>
      </c>
      <c r="X105" s="15">
        <f t="shared" si="102"/>
        <v>-1.217998157191269E-2</v>
      </c>
      <c r="Y105" s="15">
        <f t="shared" si="103"/>
        <v>-9.7425357312937999E-3</v>
      </c>
      <c r="Z105" s="5">
        <f t="shared" si="124"/>
        <v>14171.839441740272</v>
      </c>
      <c r="AA105" s="5">
        <f t="shared" si="125"/>
        <v>27811.546612438149</v>
      </c>
      <c r="AB105" s="5">
        <f t="shared" si="126"/>
        <v>18712.29156526742</v>
      </c>
      <c r="AC105" s="16">
        <f t="shared" si="107"/>
        <v>1.8973779661528207</v>
      </c>
      <c r="AD105" s="16">
        <f t="shared" si="108"/>
        <v>2.9175501625424864</v>
      </c>
      <c r="AE105" s="16">
        <f t="shared" si="109"/>
        <v>3.7846442520498567</v>
      </c>
      <c r="AF105" s="15">
        <f t="shared" si="110"/>
        <v>-4.0504037456468023E-3</v>
      </c>
      <c r="AG105" s="15">
        <f t="shared" si="111"/>
        <v>2.9673830763510267E-4</v>
      </c>
      <c r="AH105" s="15">
        <f t="shared" si="112"/>
        <v>9.7937136394747881E-3</v>
      </c>
      <c r="AI105" s="1">
        <f t="shared" si="70"/>
        <v>185162.3775567371</v>
      </c>
      <c r="AJ105" s="1">
        <f t="shared" si="71"/>
        <v>54606.111003183512</v>
      </c>
      <c r="AK105" s="1">
        <f t="shared" si="72"/>
        <v>21574.583229490232</v>
      </c>
      <c r="AL105" s="14">
        <f t="shared" si="113"/>
        <v>33.531899738937625</v>
      </c>
      <c r="AM105" s="14">
        <f t="shared" si="114"/>
        <v>6.3281327738561624</v>
      </c>
      <c r="AN105" s="14">
        <f t="shared" si="115"/>
        <v>2.2284289733737443</v>
      </c>
      <c r="AO105" s="11">
        <f t="shared" si="116"/>
        <v>1.2601922513653002E-2</v>
      </c>
      <c r="AP105" s="11">
        <f t="shared" si="117"/>
        <v>1.5875098653828423E-2</v>
      </c>
      <c r="AQ105" s="11">
        <f t="shared" si="118"/>
        <v>1.4400717508259633E-2</v>
      </c>
      <c r="AR105" s="1">
        <f t="shared" si="127"/>
        <v>109510.06479091529</v>
      </c>
      <c r="AS105" s="1">
        <f t="shared" si="122"/>
        <v>33633.062268217502</v>
      </c>
      <c r="AT105" s="1">
        <f t="shared" si="123"/>
        <v>13200.688907887363</v>
      </c>
      <c r="AU105" s="1">
        <f t="shared" si="76"/>
        <v>21902.012958183059</v>
      </c>
      <c r="AV105" s="1">
        <f t="shared" si="77"/>
        <v>6726.6124536435009</v>
      </c>
      <c r="AW105" s="1">
        <f t="shared" si="78"/>
        <v>2640.1377815774727</v>
      </c>
      <c r="AX105" s="1">
        <f t="shared" si="142"/>
        <v>75650.557367736605</v>
      </c>
      <c r="AY105" s="1">
        <f t="shared" si="134"/>
        <v>9190.9664697480312</v>
      </c>
      <c r="AZ105" s="1">
        <f t="shared" si="135"/>
        <v>2478.8351156995577</v>
      </c>
      <c r="BA105" s="1">
        <f t="shared" si="143"/>
        <v>13009.532027004729</v>
      </c>
      <c r="BB105" s="1">
        <f t="shared" si="144"/>
        <v>26716.192051864728</v>
      </c>
      <c r="BC105" s="1">
        <f t="shared" si="145"/>
        <v>33296.467220802013</v>
      </c>
      <c r="BD105" s="1">
        <f t="shared" si="146"/>
        <v>19889.184404702981</v>
      </c>
      <c r="BE105" s="2">
        <f t="shared" si="153"/>
        <v>0.1724378764915922</v>
      </c>
      <c r="BF105" s="2">
        <f t="shared" si="154"/>
        <v>0.13039120264941753</v>
      </c>
      <c r="BG105" s="2">
        <f t="shared" si="155"/>
        <v>6.9918128391701598E-2</v>
      </c>
      <c r="BH105" s="2">
        <f t="shared" si="136"/>
        <v>0.12156502082528883</v>
      </c>
      <c r="BI105" s="2">
        <f t="shared" si="147"/>
        <v>2.9734821248929609E-3</v>
      </c>
      <c r="BJ105" s="2">
        <f t="shared" si="137"/>
        <v>1.700186572836147E-3</v>
      </c>
      <c r="BK105" s="2">
        <f t="shared" si="138"/>
        <v>4.8885446777984691E-4</v>
      </c>
      <c r="BL105" s="2">
        <f t="shared" si="139"/>
        <v>325.62622015165664</v>
      </c>
      <c r="BM105" s="2">
        <f t="shared" si="140"/>
        <v>57.182480871785444</v>
      </c>
      <c r="BN105" s="2">
        <f t="shared" si="141"/>
        <v>6.4532157503926051</v>
      </c>
      <c r="BO105" s="2">
        <f t="shared" si="148"/>
        <v>266.49586462832849</v>
      </c>
      <c r="BP105" s="2">
        <f t="shared" si="149"/>
        <v>31.536940387014081</v>
      </c>
      <c r="BQ105" s="2">
        <f t="shared" si="150"/>
        <v>9.8648255741561233</v>
      </c>
      <c r="BR105" s="11">
        <f t="shared" si="151"/>
        <v>4.6953113810544761E-2</v>
      </c>
      <c r="BS105" s="17">
        <f t="shared" si="129"/>
        <v>0.11456592458616439</v>
      </c>
      <c r="BT105" s="17">
        <f t="shared" si="130"/>
        <v>0.27237178247747906</v>
      </c>
      <c r="BU105" s="12">
        <f>(BU$3*templow!$I215+BU$4*templow!$I215^2+BU$5*templow!$I215^6)*(K105/K$56)^$BW$1</f>
        <v>2.5188171078206358</v>
      </c>
      <c r="BV105" s="12">
        <f>(BV$3*templow!$I215+BV$4*templow!$I215^2+BV$5*templow!$I215^6)*(L105/L$56)^$BW$1</f>
        <v>1.292812002521273</v>
      </c>
      <c r="BW105" s="12">
        <f>(BW$3*templow!$I215+BW$4*templow!$I215^2+BW$5*templow!$I215^6)*(M105/M$56)^$BW$1</f>
        <v>0.56678011692408059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 x14ac:dyDescent="0.3">
      <c r="A106" s="2">
        <f t="shared" si="79"/>
        <v>2060</v>
      </c>
      <c r="B106" s="5">
        <f t="shared" si="80"/>
        <v>1158.4282621363843</v>
      </c>
      <c r="C106" s="5">
        <f t="shared" si="81"/>
        <v>2929.3116180894644</v>
      </c>
      <c r="D106" s="5">
        <f t="shared" si="82"/>
        <v>4265.7037424257678</v>
      </c>
      <c r="E106" s="15">
        <f t="shared" si="83"/>
        <v>3.1608816592102238E-4</v>
      </c>
      <c r="F106" s="15">
        <f t="shared" si="84"/>
        <v>6.2271488230830976E-4</v>
      </c>
      <c r="G106" s="15">
        <f t="shared" si="85"/>
        <v>1.271250280932488E-3</v>
      </c>
      <c r="H106" s="5">
        <f t="shared" si="86"/>
        <v>111317.83318072077</v>
      </c>
      <c r="I106" s="5">
        <f t="shared" si="87"/>
        <v>34335.909872637007</v>
      </c>
      <c r="J106" s="5">
        <f t="shared" si="88"/>
        <v>13461.484172566092</v>
      </c>
      <c r="K106" s="5">
        <f t="shared" si="89"/>
        <v>96093.851314907821</v>
      </c>
      <c r="L106" s="5">
        <f t="shared" si="90"/>
        <v>11721.494449617941</v>
      </c>
      <c r="M106" s="5">
        <f t="shared" si="91"/>
        <v>3155.7475589973765</v>
      </c>
      <c r="N106" s="15">
        <f t="shared" si="92"/>
        <v>1.6186578483979419E-2</v>
      </c>
      <c r="O106" s="15">
        <f t="shared" si="93"/>
        <v>2.026218793848189E-2</v>
      </c>
      <c r="P106" s="15">
        <f t="shared" si="94"/>
        <v>1.8461466520506731E-2</v>
      </c>
      <c r="Q106" s="5">
        <f t="shared" si="95"/>
        <v>9128.477431530835</v>
      </c>
      <c r="R106" s="5">
        <f t="shared" si="96"/>
        <v>11150.828603375325</v>
      </c>
      <c r="S106" s="5">
        <f t="shared" si="97"/>
        <v>5422.290822608943</v>
      </c>
      <c r="T106" s="5">
        <f t="shared" si="98"/>
        <v>82.00372905849737</v>
      </c>
      <c r="U106" s="5">
        <f t="shared" si="99"/>
        <v>324.75704429378322</v>
      </c>
      <c r="V106" s="5">
        <f t="shared" si="100"/>
        <v>402.80037127401829</v>
      </c>
      <c r="W106" s="15">
        <f t="shared" si="101"/>
        <v>-1.0734613539272964E-2</v>
      </c>
      <c r="X106" s="15">
        <f t="shared" si="102"/>
        <v>-1.217998157191269E-2</v>
      </c>
      <c r="Y106" s="15">
        <f t="shared" si="103"/>
        <v>-9.7425357312937999E-3</v>
      </c>
      <c r="Z106" s="5">
        <f t="shared" si="124"/>
        <v>14196.021300812554</v>
      </c>
      <c r="AA106" s="5">
        <f t="shared" si="125"/>
        <v>28061.977852505188</v>
      </c>
      <c r="AB106" s="5">
        <f t="shared" si="126"/>
        <v>19086.101948124189</v>
      </c>
      <c r="AC106" s="16">
        <f t="shared" si="107"/>
        <v>1.8896928193318077</v>
      </c>
      <c r="AD106" s="16">
        <f t="shared" si="108"/>
        <v>2.9184159114401598</v>
      </c>
      <c r="AE106" s="16">
        <f t="shared" si="109"/>
        <v>3.8217099740817173</v>
      </c>
      <c r="AF106" s="15">
        <f t="shared" si="110"/>
        <v>-4.0504037456468023E-3</v>
      </c>
      <c r="AG106" s="15">
        <f t="shared" si="111"/>
        <v>2.9673830763510267E-4</v>
      </c>
      <c r="AH106" s="15">
        <f t="shared" si="112"/>
        <v>9.7937136394747881E-3</v>
      </c>
      <c r="AI106" s="1">
        <f t="shared" si="70"/>
        <v>188548.15275924647</v>
      </c>
      <c r="AJ106" s="1">
        <f t="shared" si="71"/>
        <v>55872.112356508667</v>
      </c>
      <c r="AK106" s="1">
        <f t="shared" si="72"/>
        <v>22057.262688118681</v>
      </c>
      <c r="AL106" s="14">
        <f t="shared" si="113"/>
        <v>33.95024047716084</v>
      </c>
      <c r="AM106" s="14">
        <f t="shared" si="114"/>
        <v>6.4275879086148588</v>
      </c>
      <c r="AN106" s="14">
        <f t="shared" si="115"/>
        <v>2.260199039745193</v>
      </c>
      <c r="AO106" s="11">
        <f t="shared" si="116"/>
        <v>1.2475903288516471E-2</v>
      </c>
      <c r="AP106" s="11">
        <f t="shared" si="117"/>
        <v>1.5716347667290138E-2</v>
      </c>
      <c r="AQ106" s="11">
        <f t="shared" si="118"/>
        <v>1.4256710333177037E-2</v>
      </c>
      <c r="AR106" s="1">
        <f t="shared" si="127"/>
        <v>111317.83318072077</v>
      </c>
      <c r="AS106" s="1">
        <f t="shared" si="122"/>
        <v>34335.909872637007</v>
      </c>
      <c r="AT106" s="1">
        <f t="shared" si="123"/>
        <v>13461.484172566092</v>
      </c>
      <c r="AU106" s="1">
        <f t="shared" si="76"/>
        <v>22263.566636144154</v>
      </c>
      <c r="AV106" s="1">
        <f t="shared" si="77"/>
        <v>6867.1819745274015</v>
      </c>
      <c r="AW106" s="1">
        <f t="shared" si="78"/>
        <v>2692.2968345132185</v>
      </c>
      <c r="AX106" s="1">
        <f t="shared" si="142"/>
        <v>76875.08105192626</v>
      </c>
      <c r="AY106" s="1">
        <f t="shared" si="134"/>
        <v>9377.1955596943535</v>
      </c>
      <c r="AZ106" s="1">
        <f t="shared" si="135"/>
        <v>2524.5980471979019</v>
      </c>
      <c r="BA106" s="1">
        <f t="shared" si="143"/>
        <v>13032.245036913408</v>
      </c>
      <c r="BB106" s="1">
        <f t="shared" si="144"/>
        <v>26791.589562462708</v>
      </c>
      <c r="BC106" s="1">
        <f t="shared" si="145"/>
        <v>33416.828404837041</v>
      </c>
      <c r="BD106" s="1">
        <f t="shared" si="146"/>
        <v>19367.66012843679</v>
      </c>
      <c r="BE106" s="2">
        <f t="shared" si="153"/>
        <v>0.1724378764915922</v>
      </c>
      <c r="BF106" s="2">
        <f t="shared" si="154"/>
        <v>0.13039120264941753</v>
      </c>
      <c r="BG106" s="2">
        <f t="shared" si="155"/>
        <v>6.9918128391701598E-2</v>
      </c>
      <c r="BH106" s="2">
        <f t="shared" si="136"/>
        <v>0.12130638808858732</v>
      </c>
      <c r="BI106" s="2">
        <f t="shared" si="147"/>
        <v>2.9734821248929609E-3</v>
      </c>
      <c r="BJ106" s="2">
        <f t="shared" si="137"/>
        <v>1.700186572836147E-3</v>
      </c>
      <c r="BK106" s="2">
        <f t="shared" si="138"/>
        <v>4.8885446777984691E-4</v>
      </c>
      <c r="BL106" s="2">
        <f t="shared" si="139"/>
        <v>331.00158714468978</v>
      </c>
      <c r="BM106" s="2">
        <f t="shared" si="140"/>
        <v>58.377452931569536</v>
      </c>
      <c r="BN106" s="2">
        <f t="shared" si="141"/>
        <v>6.5807066807066299</v>
      </c>
      <c r="BO106" s="2">
        <f t="shared" si="148"/>
        <v>270.43367099245029</v>
      </c>
      <c r="BP106" s="2">
        <f t="shared" si="149"/>
        <v>31.908660222646873</v>
      </c>
      <c r="BQ106" s="2">
        <f t="shared" si="150"/>
        <v>9.8626925631908602</v>
      </c>
      <c r="BR106" s="11">
        <f t="shared" si="151"/>
        <v>4.6799855807454022E-2</v>
      </c>
      <c r="BS106" s="17">
        <f t="shared" si="129"/>
        <v>0.10942794197266802</v>
      </c>
      <c r="BT106" s="17">
        <f t="shared" si="130"/>
        <v>0.26443862376454275</v>
      </c>
      <c r="BU106" s="12">
        <f>(BU$3*templow!$I216+BU$4*templow!$I216^2+BU$5*templow!$I216^6)*(K106/K$56)^$BW$1</f>
        <v>2.528335996560009</v>
      </c>
      <c r="BV106" s="12">
        <f>(BV$3*templow!$I216+BV$4*templow!$I216^2+BV$5*templow!$I216^6)*(L106/L$56)^$BW$1</f>
        <v>1.293126572529101</v>
      </c>
      <c r="BW106" s="12">
        <f>(BW$3*templow!$I216+BW$4*templow!$I216^2+BW$5*templow!$I216^6)*(M106/M$56)^$BW$1</f>
        <v>0.56311918699995922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 x14ac:dyDescent="0.3">
      <c r="A107" s="2">
        <f t="shared" si="79"/>
        <v>2061</v>
      </c>
      <c r="B107" s="5">
        <f t="shared" si="80"/>
        <v>1158.7761193278775</v>
      </c>
      <c r="C107" s="5">
        <f t="shared" si="81"/>
        <v>2931.0445377319925</v>
      </c>
      <c r="D107" s="5">
        <f t="shared" si="82"/>
        <v>4270.8553806526543</v>
      </c>
      <c r="E107" s="15">
        <f t="shared" si="83"/>
        <v>3.0028375762497126E-4</v>
      </c>
      <c r="F107" s="15">
        <f t="shared" si="84"/>
        <v>5.9157913819289426E-4</v>
      </c>
      <c r="G107" s="15">
        <f t="shared" si="85"/>
        <v>1.2076877668858637E-3</v>
      </c>
      <c r="H107" s="5">
        <f t="shared" si="86"/>
        <v>113134.99619038208</v>
      </c>
      <c r="I107" s="5">
        <f t="shared" si="87"/>
        <v>35045.157722294694</v>
      </c>
      <c r="J107" s="5">
        <f t="shared" si="88"/>
        <v>13723.93135405835</v>
      </c>
      <c r="K107" s="5">
        <f t="shared" si="89"/>
        <v>97633.178923296713</v>
      </c>
      <c r="L107" s="5">
        <f t="shared" si="90"/>
        <v>11956.542205739466</v>
      </c>
      <c r="M107" s="5">
        <f t="shared" si="91"/>
        <v>3213.3917285583939</v>
      </c>
      <c r="N107" s="15">
        <f t="shared" si="92"/>
        <v>1.6019002124749715E-2</v>
      </c>
      <c r="O107" s="15">
        <f t="shared" si="93"/>
        <v>2.0052712316831478E-2</v>
      </c>
      <c r="P107" s="15">
        <f t="shared" si="94"/>
        <v>1.8266407082108804E-2</v>
      </c>
      <c r="Q107" s="5">
        <f t="shared" si="95"/>
        <v>9177.901287962708</v>
      </c>
      <c r="R107" s="5">
        <f t="shared" si="96"/>
        <v>11242.539497239532</v>
      </c>
      <c r="S107" s="5">
        <f t="shared" si="97"/>
        <v>5474.1478619795707</v>
      </c>
      <c r="T107" s="5">
        <f t="shared" si="98"/>
        <v>81.123450718275151</v>
      </c>
      <c r="U107" s="5">
        <f t="shared" si="99"/>
        <v>320.80150947893611</v>
      </c>
      <c r="V107" s="5">
        <f t="shared" si="100"/>
        <v>398.87607426430276</v>
      </c>
      <c r="W107" s="15">
        <f t="shared" si="101"/>
        <v>-1.0734613539272964E-2</v>
      </c>
      <c r="X107" s="15">
        <f t="shared" si="102"/>
        <v>-1.217998157191269E-2</v>
      </c>
      <c r="Y107" s="15">
        <f t="shared" si="103"/>
        <v>-9.7425357312937999E-3</v>
      </c>
      <c r="Z107" s="5">
        <f t="shared" si="124"/>
        <v>14217.640352981402</v>
      </c>
      <c r="AA107" s="5">
        <f t="shared" si="125"/>
        <v>28307.864114595319</v>
      </c>
      <c r="AB107" s="5">
        <f t="shared" si="126"/>
        <v>19462.309521356125</v>
      </c>
      <c r="AC107" s="16">
        <f t="shared" si="107"/>
        <v>1.8820388004582642</v>
      </c>
      <c r="AD107" s="16">
        <f t="shared" si="108"/>
        <v>2.9192819172386959</v>
      </c>
      <c r="AE107" s="16">
        <f t="shared" si="109"/>
        <v>3.8591387071809984</v>
      </c>
      <c r="AF107" s="15">
        <f t="shared" si="110"/>
        <v>-4.0504037456468023E-3</v>
      </c>
      <c r="AG107" s="15">
        <f t="shared" si="111"/>
        <v>2.9673830763510267E-4</v>
      </c>
      <c r="AH107" s="15">
        <f t="shared" si="112"/>
        <v>9.7937136394747881E-3</v>
      </c>
      <c r="AI107" s="1">
        <f t="shared" si="70"/>
        <v>191956.90411946599</v>
      </c>
      <c r="AJ107" s="1">
        <f t="shared" si="71"/>
        <v>57152.083095385206</v>
      </c>
      <c r="AK107" s="1">
        <f t="shared" si="72"/>
        <v>22543.83325382003</v>
      </c>
      <c r="AL107" s="14">
        <f t="shared" si="113"/>
        <v>34.369564794807623</v>
      </c>
      <c r="AM107" s="14">
        <f t="shared" si="114"/>
        <v>6.5275959327863822</v>
      </c>
      <c r="AN107" s="14">
        <f t="shared" si="115"/>
        <v>2.2920998127201155</v>
      </c>
      <c r="AO107" s="11">
        <f t="shared" si="116"/>
        <v>1.2351144255631306E-2</v>
      </c>
      <c r="AP107" s="11">
        <f t="shared" si="117"/>
        <v>1.5559184190617237E-2</v>
      </c>
      <c r="AQ107" s="11">
        <f t="shared" si="118"/>
        <v>1.4114143229845267E-2</v>
      </c>
      <c r="AR107" s="1">
        <f t="shared" si="127"/>
        <v>113134.99619038208</v>
      </c>
      <c r="AS107" s="1">
        <f t="shared" si="122"/>
        <v>35045.157722294694</v>
      </c>
      <c r="AT107" s="1">
        <f t="shared" si="123"/>
        <v>13723.93135405835</v>
      </c>
      <c r="AU107" s="1">
        <f t="shared" si="76"/>
        <v>22626.999238076416</v>
      </c>
      <c r="AV107" s="1">
        <f t="shared" si="77"/>
        <v>7009.0315444589396</v>
      </c>
      <c r="AW107" s="1">
        <f t="shared" si="78"/>
        <v>2744.78627081167</v>
      </c>
      <c r="AX107" s="1">
        <f t="shared" si="142"/>
        <v>78106.543138637368</v>
      </c>
      <c r="AY107" s="1">
        <f t="shared" si="134"/>
        <v>9565.2337645915741</v>
      </c>
      <c r="AZ107" s="1">
        <f t="shared" si="135"/>
        <v>2570.7133828467154</v>
      </c>
      <c r="BA107" s="1">
        <f t="shared" si="143"/>
        <v>13054.573738605965</v>
      </c>
      <c r="BB107" s="1">
        <f t="shared" si="144"/>
        <v>26865.632759276708</v>
      </c>
      <c r="BC107" s="1">
        <f t="shared" si="145"/>
        <v>33534.494731913401</v>
      </c>
      <c r="BD107" s="1">
        <f t="shared" si="146"/>
        <v>18858.504953633921</v>
      </c>
      <c r="BE107" s="2">
        <f t="shared" si="153"/>
        <v>0.1724378764915922</v>
      </c>
      <c r="BF107" s="2">
        <f t="shared" si="154"/>
        <v>0.13039120264941753</v>
      </c>
      <c r="BG107" s="2">
        <f t="shared" si="155"/>
        <v>6.9918128391701598E-2</v>
      </c>
      <c r="BH107" s="2">
        <f t="shared" si="136"/>
        <v>0.12104837919886209</v>
      </c>
      <c r="BI107" s="2">
        <f t="shared" si="147"/>
        <v>2.9734821248929609E-3</v>
      </c>
      <c r="BJ107" s="2">
        <f t="shared" si="137"/>
        <v>1.700186572836147E-3</v>
      </c>
      <c r="BK107" s="2">
        <f t="shared" si="138"/>
        <v>4.8885446777984691E-4</v>
      </c>
      <c r="BL107" s="2">
        <f t="shared" si="139"/>
        <v>336.40488887193436</v>
      </c>
      <c r="BM107" s="2">
        <f t="shared" si="140"/>
        <v>59.583306602370449</v>
      </c>
      <c r="BN107" s="2">
        <f t="shared" si="141"/>
        <v>6.7090051579353487</v>
      </c>
      <c r="BO107" s="2">
        <f t="shared" si="148"/>
        <v>274.43032761569219</v>
      </c>
      <c r="BP107" s="2">
        <f t="shared" si="149"/>
        <v>32.28488199568887</v>
      </c>
      <c r="BQ107" s="2">
        <f t="shared" si="150"/>
        <v>9.860613853654197</v>
      </c>
      <c r="BR107" s="11">
        <f t="shared" si="151"/>
        <v>4.6647072192423006E-2</v>
      </c>
      <c r="BS107" s="17">
        <f t="shared" si="129"/>
        <v>0.1045356868990589</v>
      </c>
      <c r="BT107" s="17">
        <f t="shared" si="130"/>
        <v>0.25673652792674051</v>
      </c>
      <c r="BU107" s="12">
        <f>(BU$3*templow!$I217+BU$4*templow!$I217^2+BU$5*templow!$I217^6)*(K107/K$56)^$BW$1</f>
        <v>2.5374110666434864</v>
      </c>
      <c r="BV107" s="12">
        <f>(BV$3*templow!$I217+BV$4*templow!$I217^2+BV$5*templow!$I217^6)*(L107/L$56)^$BW$1</f>
        <v>1.2931355632215733</v>
      </c>
      <c r="BW107" s="12">
        <f>(BW$3*templow!$I217+BW$4*templow!$I217^2+BW$5*templow!$I217^6)*(M107/M$56)^$BW$1</f>
        <v>0.55921629290387564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 x14ac:dyDescent="0.3">
      <c r="A108" s="2">
        <f t="shared" si="79"/>
        <v>2062</v>
      </c>
      <c r="B108" s="5">
        <f t="shared" si="80"/>
        <v>1159.1066828928674</v>
      </c>
      <c r="C108" s="5">
        <f t="shared" si="81"/>
        <v>2932.6917852935467</v>
      </c>
      <c r="D108" s="5">
        <f t="shared" si="82"/>
        <v>4275.75534746014</v>
      </c>
      <c r="E108" s="15">
        <f t="shared" si="83"/>
        <v>2.8526956974372268E-4</v>
      </c>
      <c r="F108" s="15">
        <f t="shared" si="84"/>
        <v>5.6200018128324948E-4</v>
      </c>
      <c r="G108" s="15">
        <f t="shared" si="85"/>
        <v>1.1473033785415704E-3</v>
      </c>
      <c r="H108" s="5">
        <f t="shared" si="86"/>
        <v>114961.31678849773</v>
      </c>
      <c r="I108" s="5">
        <f t="shared" si="87"/>
        <v>35760.729017451522</v>
      </c>
      <c r="J108" s="5">
        <f t="shared" si="88"/>
        <v>13988.00120304421</v>
      </c>
      <c r="K108" s="5">
        <f t="shared" si="89"/>
        <v>99180.96279246734</v>
      </c>
      <c r="L108" s="5">
        <f t="shared" si="90"/>
        <v>12193.824525570479</v>
      </c>
      <c r="M108" s="5">
        <f t="shared" si="91"/>
        <v>3271.4690309288358</v>
      </c>
      <c r="N108" s="15">
        <f t="shared" si="92"/>
        <v>1.5853052069385143E-2</v>
      </c>
      <c r="O108" s="15">
        <f t="shared" si="93"/>
        <v>1.9845396415454575E-2</v>
      </c>
      <c r="P108" s="15">
        <f t="shared" si="94"/>
        <v>1.8073520839146706E-2</v>
      </c>
      <c r="Q108" s="5">
        <f t="shared" si="95"/>
        <v>9225.9470808281549</v>
      </c>
      <c r="R108" s="5">
        <f t="shared" si="96"/>
        <v>11332.365932835242</v>
      </c>
      <c r="S108" s="5">
        <f t="shared" si="97"/>
        <v>5525.1207330900879</v>
      </c>
      <c r="T108" s="5">
        <f t="shared" si="98"/>
        <v>80.252621825842212</v>
      </c>
      <c r="U108" s="5">
        <f t="shared" si="99"/>
        <v>316.89415300524092</v>
      </c>
      <c r="V108" s="5">
        <f t="shared" si="100"/>
        <v>394.99000985842457</v>
      </c>
      <c r="W108" s="15">
        <f t="shared" si="101"/>
        <v>-1.0734613539272964E-2</v>
      </c>
      <c r="X108" s="15">
        <f t="shared" si="102"/>
        <v>-1.217998157191269E-2</v>
      </c>
      <c r="Y108" s="15">
        <f t="shared" si="103"/>
        <v>-9.7425357312937999E-3</v>
      </c>
      <c r="Z108" s="5">
        <f t="shared" si="124"/>
        <v>14236.719233232223</v>
      </c>
      <c r="AA108" s="5">
        <f t="shared" si="125"/>
        <v>28549.153552369098</v>
      </c>
      <c r="AB108" s="5">
        <f t="shared" si="126"/>
        <v>19840.871970458407</v>
      </c>
      <c r="AC108" s="16">
        <f t="shared" si="107"/>
        <v>1.8744157834514354</v>
      </c>
      <c r="AD108" s="16">
        <f t="shared" si="108"/>
        <v>2.9201481800143272</v>
      </c>
      <c r="AE108" s="16">
        <f t="shared" si="109"/>
        <v>3.896934006574142</v>
      </c>
      <c r="AF108" s="15">
        <f t="shared" si="110"/>
        <v>-4.0504037456468023E-3</v>
      </c>
      <c r="AG108" s="15">
        <f t="shared" si="111"/>
        <v>2.9673830763510267E-4</v>
      </c>
      <c r="AH108" s="15">
        <f t="shared" si="112"/>
        <v>9.7937136394747881E-3</v>
      </c>
      <c r="AI108" s="1">
        <f t="shared" si="70"/>
        <v>195388.21294559582</v>
      </c>
      <c r="AJ108" s="1">
        <f t="shared" si="71"/>
        <v>58445.906330305632</v>
      </c>
      <c r="AK108" s="1">
        <f t="shared" si="72"/>
        <v>23034.236199249699</v>
      </c>
      <c r="AL108" s="14">
        <f t="shared" si="113"/>
        <v>34.78982321306372</v>
      </c>
      <c r="AM108" s="14">
        <f t="shared" si="114"/>
        <v>6.6281443595521274</v>
      </c>
      <c r="AN108" s="14">
        <f t="shared" si="115"/>
        <v>2.3241273275234104</v>
      </c>
      <c r="AO108" s="11">
        <f t="shared" si="116"/>
        <v>1.2227632813074993E-2</v>
      </c>
      <c r="AP108" s="11">
        <f t="shared" si="117"/>
        <v>1.5403592348711064E-2</v>
      </c>
      <c r="AQ108" s="11">
        <f t="shared" si="118"/>
        <v>1.3973001797546814E-2</v>
      </c>
      <c r="AR108" s="1">
        <f t="shared" si="127"/>
        <v>114961.31678849773</v>
      </c>
      <c r="AS108" s="1">
        <f t="shared" si="122"/>
        <v>35760.729017451522</v>
      </c>
      <c r="AT108" s="1">
        <f t="shared" si="123"/>
        <v>13988.00120304421</v>
      </c>
      <c r="AU108" s="1">
        <f t="shared" si="76"/>
        <v>22992.263357699547</v>
      </c>
      <c r="AV108" s="1">
        <f t="shared" si="77"/>
        <v>7152.1458034903044</v>
      </c>
      <c r="AW108" s="1">
        <f t="shared" si="78"/>
        <v>2797.6002406088423</v>
      </c>
      <c r="AX108" s="1">
        <f t="shared" si="142"/>
        <v>79344.770233973875</v>
      </c>
      <c r="AY108" s="1">
        <f t="shared" si="134"/>
        <v>9755.0596204563826</v>
      </c>
      <c r="AZ108" s="1">
        <f t="shared" si="135"/>
        <v>2617.1752247430682</v>
      </c>
      <c r="BA108" s="1">
        <f t="shared" si="143"/>
        <v>13076.529058209173</v>
      </c>
      <c r="BB108" s="1">
        <f t="shared" si="144"/>
        <v>26938.361704090159</v>
      </c>
      <c r="BC108" s="1">
        <f t="shared" si="145"/>
        <v>33649.556883945908</v>
      </c>
      <c r="BD108" s="1">
        <f t="shared" si="146"/>
        <v>18361.509243046752</v>
      </c>
      <c r="BE108" s="2">
        <f t="shared" si="153"/>
        <v>0.1724378764915922</v>
      </c>
      <c r="BF108" s="2">
        <f t="shared" si="154"/>
        <v>0.13039120264941753</v>
      </c>
      <c r="BG108" s="2">
        <f t="shared" si="155"/>
        <v>6.9918128391701598E-2</v>
      </c>
      <c r="BH108" s="2">
        <f t="shared" si="136"/>
        <v>0.12079096179118802</v>
      </c>
      <c r="BI108" s="2">
        <f t="shared" si="147"/>
        <v>2.9734821248929609E-3</v>
      </c>
      <c r="BJ108" s="2">
        <f t="shared" si="137"/>
        <v>1.700186572836147E-3</v>
      </c>
      <c r="BK108" s="2">
        <f t="shared" si="138"/>
        <v>4.8885446777984691E-4</v>
      </c>
      <c r="BL108" s="2">
        <f t="shared" si="139"/>
        <v>341.83542052475508</v>
      </c>
      <c r="BM108" s="2">
        <f t="shared" si="140"/>
        <v>60.79991131030306</v>
      </c>
      <c r="BN108" s="2">
        <f t="shared" si="141"/>
        <v>6.8380968834180358</v>
      </c>
      <c r="BO108" s="2">
        <f t="shared" si="148"/>
        <v>278.48670780009644</v>
      </c>
      <c r="BP108" s="2">
        <f t="shared" si="149"/>
        <v>32.665658235030136</v>
      </c>
      <c r="BQ108" s="2">
        <f t="shared" si="150"/>
        <v>9.858587520890346</v>
      </c>
      <c r="BR108" s="11">
        <f t="shared" si="151"/>
        <v>4.6494809222294514E-2</v>
      </c>
      <c r="BS108" s="17">
        <f t="shared" si="129"/>
        <v>9.9876729870448933E-2</v>
      </c>
      <c r="BT108" s="17">
        <f t="shared" si="130"/>
        <v>0.24925876497741797</v>
      </c>
      <c r="BU108" s="12">
        <f>(BU$3*templow!$I218+BU$4*templow!$I218^2+BU$5*templow!$I218^6)*(K108/K$56)^$BW$1</f>
        <v>2.5460363703088169</v>
      </c>
      <c r="BV108" s="12">
        <f>(BV$3*templow!$I218+BV$4*templow!$I218^2+BV$5*templow!$I218^6)*(L108/L$56)^$BW$1</f>
        <v>1.2928365138189268</v>
      </c>
      <c r="BW108" s="12">
        <f>(BW$3*templow!$I218+BW$4*templow!$I218^2+BW$5*templow!$I218^6)*(M108/M$56)^$BW$1</f>
        <v>0.55507002377579628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 x14ac:dyDescent="0.3">
      <c r="A109" s="2">
        <f t="shared" si="79"/>
        <v>2063</v>
      </c>
      <c r="B109" s="5">
        <f t="shared" si="80"/>
        <v>1159.4208078643476</v>
      </c>
      <c r="C109" s="5">
        <f t="shared" si="81"/>
        <v>2934.2575499427803</v>
      </c>
      <c r="D109" s="5">
        <f t="shared" si="82"/>
        <v>4280.4156565883004</v>
      </c>
      <c r="E109" s="15">
        <f t="shared" si="83"/>
        <v>2.7100609125653652E-4</v>
      </c>
      <c r="F109" s="15">
        <f t="shared" si="84"/>
        <v>5.3390017221908699E-4</v>
      </c>
      <c r="G109" s="15">
        <f t="shared" si="85"/>
        <v>1.0899382096144919E-3</v>
      </c>
      <c r="H109" s="5">
        <f t="shared" si="86"/>
        <v>116796.55577613508</v>
      </c>
      <c r="I109" s="5">
        <f t="shared" si="87"/>
        <v>36482.5451379718</v>
      </c>
      <c r="J109" s="5">
        <f t="shared" si="88"/>
        <v>14253.664261195319</v>
      </c>
      <c r="K109" s="5">
        <f t="shared" si="89"/>
        <v>100736.98434934445</v>
      </c>
      <c r="L109" s="5">
        <f t="shared" si="90"/>
        <v>12433.313885034811</v>
      </c>
      <c r="M109" s="5">
        <f t="shared" si="91"/>
        <v>3329.97199448527</v>
      </c>
      <c r="N109" s="15">
        <f t="shared" si="92"/>
        <v>1.5688711957082324E-2</v>
      </c>
      <c r="O109" s="15">
        <f t="shared" si="93"/>
        <v>1.9640216977218516E-2</v>
      </c>
      <c r="P109" s="15">
        <f t="shared" si="94"/>
        <v>1.788278079460337E-2</v>
      </c>
      <c r="Q109" s="5">
        <f t="shared" si="95"/>
        <v>9272.6118215170081</v>
      </c>
      <c r="R109" s="5">
        <f t="shared" si="96"/>
        <v>11420.291192187049</v>
      </c>
      <c r="S109" s="5">
        <f t="shared" si="97"/>
        <v>5575.2039751677466</v>
      </c>
      <c r="T109" s="5">
        <f t="shared" si="98"/>
        <v>79.391140945028368</v>
      </c>
      <c r="U109" s="5">
        <f t="shared" si="99"/>
        <v>313.03438806139019</v>
      </c>
      <c r="V109" s="5">
        <f t="shared" si="100"/>
        <v>391.14180557387476</v>
      </c>
      <c r="W109" s="15">
        <f t="shared" si="101"/>
        <v>-1.0734613539272964E-2</v>
      </c>
      <c r="X109" s="15">
        <f t="shared" si="102"/>
        <v>-1.217998157191269E-2</v>
      </c>
      <c r="Y109" s="15">
        <f t="shared" si="103"/>
        <v>-9.7425357312937999E-3</v>
      </c>
      <c r="Z109" s="5">
        <f t="shared" si="124"/>
        <v>14253.281320120323</v>
      </c>
      <c r="AA109" s="5">
        <f t="shared" si="125"/>
        <v>28785.796909194491</v>
      </c>
      <c r="AB109" s="5">
        <f t="shared" si="126"/>
        <v>20221.746696433642</v>
      </c>
      <c r="AC109" s="16">
        <f t="shared" si="107"/>
        <v>1.8668236427412443</v>
      </c>
      <c r="AD109" s="16">
        <f t="shared" si="108"/>
        <v>2.9210146998433082</v>
      </c>
      <c r="AE109" s="16">
        <f t="shared" si="109"/>
        <v>3.9350994623064603</v>
      </c>
      <c r="AF109" s="15">
        <f t="shared" si="110"/>
        <v>-4.0504037456468023E-3</v>
      </c>
      <c r="AG109" s="15">
        <f t="shared" si="111"/>
        <v>2.9673830763510267E-4</v>
      </c>
      <c r="AH109" s="15">
        <f t="shared" si="112"/>
        <v>9.7937136394747881E-3</v>
      </c>
      <c r="AI109" s="1">
        <f t="shared" si="70"/>
        <v>198841.6550087358</v>
      </c>
      <c r="AJ109" s="1">
        <f t="shared" si="71"/>
        <v>59753.461500765377</v>
      </c>
      <c r="AK109" s="1">
        <f t="shared" si="72"/>
        <v>23528.412819933572</v>
      </c>
      <c r="AL109" s="14">
        <f t="shared" si="113"/>
        <v>35.210966425106044</v>
      </c>
      <c r="AM109" s="14">
        <f t="shared" si="114"/>
        <v>6.7292206209576477</v>
      </c>
      <c r="AN109" s="14">
        <f t="shared" si="115"/>
        <v>2.3562776124953704</v>
      </c>
      <c r="AO109" s="11">
        <f t="shared" si="116"/>
        <v>1.2105356484944244E-2</v>
      </c>
      <c r="AP109" s="11">
        <f t="shared" si="117"/>
        <v>1.5249556425223954E-2</v>
      </c>
      <c r="AQ109" s="11">
        <f t="shared" si="118"/>
        <v>1.3833271779571346E-2</v>
      </c>
      <c r="AR109" s="1">
        <f t="shared" si="127"/>
        <v>116796.55577613508</v>
      </c>
      <c r="AS109" s="1">
        <f t="shared" si="122"/>
        <v>36482.5451379718</v>
      </c>
      <c r="AT109" s="1">
        <f t="shared" si="123"/>
        <v>14253.664261195319</v>
      </c>
      <c r="AU109" s="1">
        <f t="shared" si="76"/>
        <v>23359.311155227017</v>
      </c>
      <c r="AV109" s="1">
        <f t="shared" si="77"/>
        <v>7296.5090275943603</v>
      </c>
      <c r="AW109" s="1">
        <f t="shared" si="78"/>
        <v>2850.732852239064</v>
      </c>
      <c r="AX109" s="1">
        <f t="shared" si="142"/>
        <v>80589.587479475565</v>
      </c>
      <c r="AY109" s="1">
        <f t="shared" si="134"/>
        <v>9946.6511080278506</v>
      </c>
      <c r="AZ109" s="1">
        <f t="shared" si="135"/>
        <v>2663.977595588216</v>
      </c>
      <c r="BA109" s="1">
        <f t="shared" si="143"/>
        <v>13098.121483957102</v>
      </c>
      <c r="BB109" s="1">
        <f t="shared" si="144"/>
        <v>27009.814929988195</v>
      </c>
      <c r="BC109" s="1">
        <f t="shared" si="145"/>
        <v>33762.102183051466</v>
      </c>
      <c r="BD109" s="1">
        <f t="shared" si="146"/>
        <v>17876.460766525834</v>
      </c>
      <c r="BE109" s="2">
        <f t="shared" si="153"/>
        <v>0.1724378764915922</v>
      </c>
      <c r="BF109" s="2">
        <f t="shared" si="154"/>
        <v>0.13039120264941753</v>
      </c>
      <c r="BG109" s="2">
        <f t="shared" si="155"/>
        <v>6.9918128391701598E-2</v>
      </c>
      <c r="BH109" s="2">
        <f t="shared" si="136"/>
        <v>0.12053410515696152</v>
      </c>
      <c r="BI109" s="2">
        <f t="shared" si="147"/>
        <v>2.9734821248929609E-3</v>
      </c>
      <c r="BJ109" s="2">
        <f t="shared" si="137"/>
        <v>1.700186572836147E-3</v>
      </c>
      <c r="BK109" s="2">
        <f t="shared" si="138"/>
        <v>4.8885446777984691E-4</v>
      </c>
      <c r="BL109" s="2">
        <f t="shared" si="139"/>
        <v>347.29247084940135</v>
      </c>
      <c r="BM109" s="2">
        <f t="shared" si="140"/>
        <v>62.027133386468314</v>
      </c>
      <c r="BN109" s="2">
        <f t="shared" si="141"/>
        <v>6.9679674563192631</v>
      </c>
      <c r="BO109" s="2">
        <f t="shared" si="148"/>
        <v>282.60369815528935</v>
      </c>
      <c r="BP109" s="2">
        <f t="shared" si="149"/>
        <v>33.051042159839362</v>
      </c>
      <c r="BQ109" s="2">
        <f t="shared" si="150"/>
        <v>9.8566117242703264</v>
      </c>
      <c r="BR109" s="11">
        <f t="shared" si="151"/>
        <v>4.6343110204424026E-2</v>
      </c>
      <c r="BS109" s="17">
        <f t="shared" si="129"/>
        <v>9.5439297921288871E-2</v>
      </c>
      <c r="BT109" s="17">
        <f t="shared" si="130"/>
        <v>0.24199880094894949</v>
      </c>
      <c r="BU109" s="12">
        <f>(BU$3*templow!$I219+BU$4*templow!$I219^2+BU$5*templow!$I219^6)*(K109/K$56)^$BW$1</f>
        <v>2.5542062609164811</v>
      </c>
      <c r="BV109" s="12">
        <f>(BV$3*templow!$I219+BV$4*templow!$I219^2+BV$5*templow!$I219^6)*(L109/L$56)^$BW$1</f>
        <v>1.2922271660933955</v>
      </c>
      <c r="BW109" s="12">
        <f>(BW$3*templow!$I219+BW$4*templow!$I219^2+BW$5*templow!$I219^6)*(M109/M$56)^$BW$1</f>
        <v>0.55067912479441439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 x14ac:dyDescent="0.3">
      <c r="A110" s="2">
        <f t="shared" si="79"/>
        <v>2064</v>
      </c>
      <c r="B110" s="5">
        <f t="shared" si="80"/>
        <v>1159.7193074605452</v>
      </c>
      <c r="C110" s="5">
        <f t="shared" si="81"/>
        <v>2935.7458205234675</v>
      </c>
      <c r="D110" s="5">
        <f t="shared" si="82"/>
        <v>4284.8477757365908</v>
      </c>
      <c r="E110" s="15">
        <f t="shared" si="83"/>
        <v>2.5745578669370971E-4</v>
      </c>
      <c r="F110" s="15">
        <f t="shared" si="84"/>
        <v>5.0720516360813262E-4</v>
      </c>
      <c r="G110" s="15">
        <f t="shared" si="85"/>
        <v>1.0354412991337672E-3</v>
      </c>
      <c r="H110" s="5">
        <f t="shared" si="86"/>
        <v>118640.47191376913</v>
      </c>
      <c r="I110" s="5">
        <f t="shared" si="87"/>
        <v>37210.525677316858</v>
      </c>
      <c r="J110" s="5">
        <f t="shared" si="88"/>
        <v>14520.890855658943</v>
      </c>
      <c r="K110" s="5">
        <f t="shared" si="89"/>
        <v>102301.02331706278</v>
      </c>
      <c r="L110" s="5">
        <f t="shared" si="90"/>
        <v>12674.982083660743</v>
      </c>
      <c r="M110" s="5">
        <f t="shared" si="91"/>
        <v>3388.8930519037435</v>
      </c>
      <c r="N110" s="15">
        <f t="shared" si="92"/>
        <v>1.5525965739597858E-2</v>
      </c>
      <c r="O110" s="15">
        <f t="shared" si="93"/>
        <v>1.943715093663112E-2</v>
      </c>
      <c r="P110" s="15">
        <f t="shared" si="94"/>
        <v>1.7694160045805818E-2</v>
      </c>
      <c r="Q110" s="5">
        <f t="shared" si="95"/>
        <v>9317.8930765061377</v>
      </c>
      <c r="R110" s="5">
        <f t="shared" si="96"/>
        <v>11506.299588532729</v>
      </c>
      <c r="S110" s="5">
        <f t="shared" si="97"/>
        <v>5624.3925200243239</v>
      </c>
      <c r="T110" s="5">
        <f t="shared" si="98"/>
        <v>78.538907728541545</v>
      </c>
      <c r="U110" s="5">
        <f t="shared" si="99"/>
        <v>309.22163498342746</v>
      </c>
      <c r="V110" s="5">
        <f t="shared" si="100"/>
        <v>387.33109255706853</v>
      </c>
      <c r="W110" s="15">
        <f t="shared" si="101"/>
        <v>-1.0734613539272964E-2</v>
      </c>
      <c r="X110" s="15">
        <f t="shared" si="102"/>
        <v>-1.217998157191269E-2</v>
      </c>
      <c r="Y110" s="15">
        <f t="shared" si="103"/>
        <v>-9.7425357312937999E-3</v>
      </c>
      <c r="Z110" s="5">
        <f t="shared" si="124"/>
        <v>14267.350713520151</v>
      </c>
      <c r="AA110" s="5">
        <f t="shared" si="125"/>
        <v>29017.747507460634</v>
      </c>
      <c r="AB110" s="5">
        <f t="shared" si="126"/>
        <v>20604.89080565501</v>
      </c>
      <c r="AC110" s="16">
        <f t="shared" si="107"/>
        <v>1.8592622532662233</v>
      </c>
      <c r="AD110" s="16">
        <f t="shared" si="108"/>
        <v>2.921881476801917</v>
      </c>
      <c r="AE110" s="16">
        <f t="shared" si="109"/>
        <v>3.973638699583141</v>
      </c>
      <c r="AF110" s="15">
        <f t="shared" si="110"/>
        <v>-4.0504037456468023E-3</v>
      </c>
      <c r="AG110" s="15">
        <f t="shared" si="111"/>
        <v>2.9673830763510267E-4</v>
      </c>
      <c r="AH110" s="15">
        <f t="shared" si="112"/>
        <v>9.7937136394747881E-3</v>
      </c>
      <c r="AI110" s="1">
        <f t="shared" si="70"/>
        <v>202316.80066308923</v>
      </c>
      <c r="AJ110" s="1">
        <f t="shared" si="71"/>
        <v>61074.624378283203</v>
      </c>
      <c r="AK110" s="1">
        <f t="shared" si="72"/>
        <v>24026.304390179277</v>
      </c>
      <c r="AL110" s="14">
        <f t="shared" si="113"/>
        <v>35.632945312853799</v>
      </c>
      <c r="AM110" s="14">
        <f t="shared" si="114"/>
        <v>6.8308120742191516</v>
      </c>
      <c r="AN110" s="14">
        <f t="shared" si="115"/>
        <v>2.3885466908111206</v>
      </c>
      <c r="AO110" s="11">
        <f t="shared" si="116"/>
        <v>1.1984302920094801E-2</v>
      </c>
      <c r="AP110" s="11">
        <f t="shared" si="117"/>
        <v>1.5097060860971715E-2</v>
      </c>
      <c r="AQ110" s="11">
        <f t="shared" si="118"/>
        <v>1.3694939061775633E-2</v>
      </c>
      <c r="AR110" s="1">
        <f t="shared" si="127"/>
        <v>118640.47191376913</v>
      </c>
      <c r="AS110" s="1">
        <f t="shared" si="122"/>
        <v>37210.525677316858</v>
      </c>
      <c r="AT110" s="1">
        <f t="shared" si="123"/>
        <v>14520.890855658943</v>
      </c>
      <c r="AU110" s="1">
        <f t="shared" si="76"/>
        <v>23728.094382753829</v>
      </c>
      <c r="AV110" s="1">
        <f t="shared" si="77"/>
        <v>7442.1051354633719</v>
      </c>
      <c r="AW110" s="1">
        <f t="shared" si="78"/>
        <v>2904.178171131789</v>
      </c>
      <c r="AX110" s="1">
        <f t="shared" si="142"/>
        <v>81840.818653650218</v>
      </c>
      <c r="AY110" s="1">
        <f t="shared" si="134"/>
        <v>10139.985666928595</v>
      </c>
      <c r="AZ110" s="1">
        <f t="shared" si="135"/>
        <v>2711.1144415229946</v>
      </c>
      <c r="BA110" s="1">
        <f t="shared" si="143"/>
        <v>13119.361085095432</v>
      </c>
      <c r="BB110" s="1">
        <f t="shared" si="144"/>
        <v>27080.029498638465</v>
      </c>
      <c r="BC110" s="1">
        <f t="shared" si="145"/>
        <v>33872.214691959052</v>
      </c>
      <c r="BD110" s="1">
        <f t="shared" si="146"/>
        <v>17403.145302020945</v>
      </c>
      <c r="BE110" s="2">
        <f t="shared" si="153"/>
        <v>0.1724378764915922</v>
      </c>
      <c r="BF110" s="2">
        <f t="shared" si="154"/>
        <v>0.13039120264941753</v>
      </c>
      <c r="BG110" s="2">
        <f t="shared" si="155"/>
        <v>6.9918128391701598E-2</v>
      </c>
      <c r="BH110" s="2">
        <f t="shared" si="136"/>
        <v>0.12027778019367373</v>
      </c>
      <c r="BI110" s="2">
        <f t="shared" si="147"/>
        <v>2.9734821248929609E-3</v>
      </c>
      <c r="BJ110" s="2">
        <f t="shared" si="137"/>
        <v>1.700186572836147E-3</v>
      </c>
      <c r="BK110" s="2">
        <f t="shared" si="138"/>
        <v>4.8885446777984691E-4</v>
      </c>
      <c r="BL110" s="2">
        <f t="shared" si="139"/>
        <v>352.77532252445786</v>
      </c>
      <c r="BM110" s="2">
        <f t="shared" si="140"/>
        <v>63.264836124748797</v>
      </c>
      <c r="BN110" s="2">
        <f t="shared" si="141"/>
        <v>7.0986023709323982</v>
      </c>
      <c r="BO110" s="2">
        <f t="shared" si="148"/>
        <v>286.78219879159542</v>
      </c>
      <c r="BP110" s="2">
        <f t="shared" si="149"/>
        <v>33.441087686319683</v>
      </c>
      <c r="BQ110" s="2">
        <f t="shared" si="150"/>
        <v>9.8546847035870346</v>
      </c>
      <c r="BR110" s="11">
        <f t="shared" si="151"/>
        <v>4.6192015659111324E-2</v>
      </c>
      <c r="BS110" s="17">
        <f t="shared" si="129"/>
        <v>9.1212239073895071E-2</v>
      </c>
      <c r="BT110" s="17">
        <f t="shared" si="130"/>
        <v>0.2349502921834461</v>
      </c>
      <c r="BU110" s="12">
        <f>(BU$3*templow!$I220+BU$4*templow!$I220^2+BU$5*templow!$I220^6)*(K110/K$56)^$BW$1</f>
        <v>2.56191540156901</v>
      </c>
      <c r="BV110" s="12">
        <f>(BV$3*templow!$I220+BV$4*templow!$I220^2+BV$5*templow!$I220^6)*(L110/L$56)^$BW$1</f>
        <v>1.2913054675204578</v>
      </c>
      <c r="BW110" s="12">
        <f>(BW$3*templow!$I220+BW$4*templow!$I220^2+BW$5*templow!$I220^6)*(M110/M$56)^$BW$1</f>
        <v>0.5460424981914247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 x14ac:dyDescent="0.3">
      <c r="A111" s="2">
        <f t="shared" si="79"/>
        <v>2065</v>
      </c>
      <c r="B111" s="5">
        <f t="shared" si="80"/>
        <v>1160.002955084859</v>
      </c>
      <c r="C111" s="5">
        <f t="shared" si="81"/>
        <v>2937.1603946907176</v>
      </c>
      <c r="D111" s="5">
        <f t="shared" si="82"/>
        <v>4289.0626486667152</v>
      </c>
      <c r="E111" s="15">
        <f t="shared" si="83"/>
        <v>2.4458299735902422E-4</v>
      </c>
      <c r="F111" s="15">
        <f t="shared" si="84"/>
        <v>4.8184490542772595E-4</v>
      </c>
      <c r="G111" s="15">
        <f t="shared" si="85"/>
        <v>9.8366923417707894E-4</v>
      </c>
      <c r="H111" s="5">
        <f t="shared" si="86"/>
        <v>120492.82205021668</v>
      </c>
      <c r="I111" s="5">
        <f t="shared" si="87"/>
        <v>37944.588478677222</v>
      </c>
      <c r="J111" s="5">
        <f t="shared" si="88"/>
        <v>14789.651095009229</v>
      </c>
      <c r="K111" s="5">
        <f t="shared" si="89"/>
        <v>103872.8578423338</v>
      </c>
      <c r="L111" s="5">
        <f t="shared" si="90"/>
        <v>12918.800262752684</v>
      </c>
      <c r="M111" s="5">
        <f t="shared" si="91"/>
        <v>3448.2245437955294</v>
      </c>
      <c r="N111" s="15">
        <f t="shared" si="92"/>
        <v>1.5364797675575748E-2</v>
      </c>
      <c r="O111" s="15">
        <f t="shared" si="93"/>
        <v>1.9236175442507664E-2</v>
      </c>
      <c r="P111" s="15">
        <f t="shared" si="94"/>
        <v>1.7507631838206139E-2</v>
      </c>
      <c r="Q111" s="5">
        <f t="shared" si="95"/>
        <v>9361.7889634914281</v>
      </c>
      <c r="R111" s="5">
        <f t="shared" si="96"/>
        <v>11590.376460330279</v>
      </c>
      <c r="S111" s="5">
        <f t="shared" si="97"/>
        <v>5672.6816819268415</v>
      </c>
      <c r="T111" s="5">
        <f t="shared" si="98"/>
        <v>77.695822906279034</v>
      </c>
      <c r="U111" s="5">
        <f t="shared" si="99"/>
        <v>305.4553211676926</v>
      </c>
      <c r="V111" s="5">
        <f t="shared" si="100"/>
        <v>383.55750554799022</v>
      </c>
      <c r="W111" s="15">
        <f t="shared" si="101"/>
        <v>-1.0734613539272964E-2</v>
      </c>
      <c r="X111" s="15">
        <f t="shared" si="102"/>
        <v>-1.217998157191269E-2</v>
      </c>
      <c r="Y111" s="15">
        <f t="shared" si="103"/>
        <v>-9.7425357312937999E-3</v>
      </c>
      <c r="Z111" s="5">
        <f t="shared" si="124"/>
        <v>14278.952212319089</v>
      </c>
      <c r="AA111" s="5">
        <f t="shared" si="125"/>
        <v>29244.961237612912</v>
      </c>
      <c r="AB111" s="5">
        <f t="shared" si="126"/>
        <v>20990.261101958862</v>
      </c>
      <c r="AC111" s="16">
        <f t="shared" si="107"/>
        <v>1.8517314904714541</v>
      </c>
      <c r="AD111" s="16">
        <f t="shared" si="108"/>
        <v>2.9227485109664535</v>
      </c>
      <c r="AE111" s="16">
        <f t="shared" si="109"/>
        <v>4.0125553791135928</v>
      </c>
      <c r="AF111" s="15">
        <f t="shared" si="110"/>
        <v>-4.0504037456468023E-3</v>
      </c>
      <c r="AG111" s="15">
        <f t="shared" si="111"/>
        <v>2.9673830763510267E-4</v>
      </c>
      <c r="AH111" s="15">
        <f t="shared" si="112"/>
        <v>9.7937136394747881E-3</v>
      </c>
      <c r="AI111" s="1">
        <f t="shared" si="70"/>
        <v>205813.21497953415</v>
      </c>
      <c r="AJ111" s="1">
        <f t="shared" si="71"/>
        <v>62409.267075918258</v>
      </c>
      <c r="AK111" s="1">
        <f t="shared" si="72"/>
        <v>24527.852122293138</v>
      </c>
      <c r="AL111" s="14">
        <f t="shared" si="113"/>
        <v>36.055710963312571</v>
      </c>
      <c r="AM111" s="14">
        <f t="shared" si="114"/>
        <v>6.9329060079773548</v>
      </c>
      <c r="AN111" s="14">
        <f t="shared" si="115"/>
        <v>2.4209305821742162</v>
      </c>
      <c r="AO111" s="11">
        <f t="shared" si="116"/>
        <v>1.1864459890893853E-2</v>
      </c>
      <c r="AP111" s="11">
        <f t="shared" si="117"/>
        <v>1.4946090252361998E-2</v>
      </c>
      <c r="AQ111" s="11">
        <f t="shared" si="118"/>
        <v>1.3557989671157877E-2</v>
      </c>
      <c r="AR111" s="1">
        <f t="shared" si="127"/>
        <v>120492.82205021668</v>
      </c>
      <c r="AS111" s="1">
        <f t="shared" si="122"/>
        <v>37944.588478677222</v>
      </c>
      <c r="AT111" s="1">
        <f t="shared" si="123"/>
        <v>14789.651095009229</v>
      </c>
      <c r="AU111" s="1">
        <f t="shared" si="76"/>
        <v>24098.564410043338</v>
      </c>
      <c r="AV111" s="1">
        <f t="shared" si="77"/>
        <v>7588.9176957354448</v>
      </c>
      <c r="AW111" s="1">
        <f t="shared" si="78"/>
        <v>2957.9302190018461</v>
      </c>
      <c r="AX111" s="1">
        <f t="shared" si="142"/>
        <v>83098.286273867037</v>
      </c>
      <c r="AY111" s="1">
        <f t="shared" si="134"/>
        <v>10335.040210202149</v>
      </c>
      <c r="AZ111" s="1">
        <f t="shared" si="135"/>
        <v>2758.5796350364235</v>
      </c>
      <c r="BA111" s="1">
        <f t="shared" si="143"/>
        <v>13140.257530031593</v>
      </c>
      <c r="BB111" s="1">
        <f t="shared" si="144"/>
        <v>27149.041056017082</v>
      </c>
      <c r="BC111" s="1">
        <f t="shared" si="145"/>
        <v>33979.975314459865</v>
      </c>
      <c r="BD111" s="1">
        <f t="shared" si="146"/>
        <v>16941.347187550356</v>
      </c>
      <c r="BE111" s="2">
        <f t="shared" si="153"/>
        <v>0.1724378764915922</v>
      </c>
      <c r="BF111" s="2">
        <f t="shared" si="154"/>
        <v>0.13039120264941753</v>
      </c>
      <c r="BG111" s="2">
        <f t="shared" si="155"/>
        <v>6.9918128391701598E-2</v>
      </c>
      <c r="BH111" s="2">
        <f t="shared" si="136"/>
        <v>0.12002195935560223</v>
      </c>
      <c r="BI111" s="2">
        <f t="shared" si="147"/>
        <v>2.9734821248929609E-3</v>
      </c>
      <c r="BJ111" s="2">
        <f t="shared" si="137"/>
        <v>1.700186572836147E-3</v>
      </c>
      <c r="BK111" s="2">
        <f t="shared" si="138"/>
        <v>4.8885446777984691E-4</v>
      </c>
      <c r="BL111" s="2">
        <f t="shared" si="139"/>
        <v>358.28325254422771</v>
      </c>
      <c r="BM111" s="2">
        <f t="shared" si="140"/>
        <v>64.512879843240171</v>
      </c>
      <c r="BN111" s="2">
        <f t="shared" si="141"/>
        <v>7.2299870147003666</v>
      </c>
      <c r="BO111" s="2">
        <f t="shared" si="148"/>
        <v>291.02312351592525</v>
      </c>
      <c r="BP111" s="2">
        <f t="shared" si="149"/>
        <v>33.835849434525031</v>
      </c>
      <c r="BQ111" s="2">
        <f t="shared" si="150"/>
        <v>9.8528047755711246</v>
      </c>
      <c r="BR111" s="11">
        <f t="shared" si="151"/>
        <v>4.6041563472257491E-2</v>
      </c>
      <c r="BS111" s="17">
        <f t="shared" si="129"/>
        <v>8.7184988710156092E-2</v>
      </c>
      <c r="BT111" s="17">
        <f t="shared" si="130"/>
        <v>0.22810707978975348</v>
      </c>
      <c r="BU111" s="12">
        <f>(BU$3*templow!$I221+BU$4*templow!$I221^2+BU$5*templow!$I221^6)*(K111/K$56)^$BW$1</f>
        <v>2.5691587722095268</v>
      </c>
      <c r="BV111" s="12">
        <f>(BV$3*templow!$I221+BV$4*templow!$I221^2+BV$5*templow!$I221^6)*(L111/L$56)^$BW$1</f>
        <v>1.2900695735436511</v>
      </c>
      <c r="BW111" s="12">
        <f>(BW$3*templow!$I221+BW$4*templow!$I221^2+BW$5*templow!$I221^6)*(M111/M$56)^$BW$1</f>
        <v>0.54115920373562343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 x14ac:dyDescent="0.3">
      <c r="A112" s="2">
        <f t="shared" si="79"/>
        <v>2066</v>
      </c>
      <c r="B112" s="5">
        <f t="shared" si="80"/>
        <v>1160.272486234574</v>
      </c>
      <c r="C112" s="5">
        <f t="shared" si="81"/>
        <v>2938.5048876746932</v>
      </c>
      <c r="D112" s="5">
        <f t="shared" si="82"/>
        <v>4293.0707166891189</v>
      </c>
      <c r="E112" s="15">
        <f t="shared" si="83"/>
        <v>2.3235384749107301E-4</v>
      </c>
      <c r="F112" s="15">
        <f t="shared" si="84"/>
        <v>4.577526601563396E-4</v>
      </c>
      <c r="G112" s="15">
        <f t="shared" si="85"/>
        <v>9.3448577246822489E-4</v>
      </c>
      <c r="H112" s="5">
        <f t="shared" si="86"/>
        <v>122353.3612532385</v>
      </c>
      <c r="I112" s="5">
        <f t="shared" si="87"/>
        <v>38684.649673119275</v>
      </c>
      <c r="J112" s="5">
        <f t="shared" si="88"/>
        <v>15059.914866593856</v>
      </c>
      <c r="K112" s="5">
        <f t="shared" si="89"/>
        <v>105452.26462303799</v>
      </c>
      <c r="L112" s="5">
        <f t="shared" si="90"/>
        <v>13164.738923994551</v>
      </c>
      <c r="M112" s="5">
        <f t="shared" si="91"/>
        <v>3507.9587224242814</v>
      </c>
      <c r="N112" s="15">
        <f t="shared" si="92"/>
        <v>1.5205192323691774E-2</v>
      </c>
      <c r="O112" s="15">
        <f t="shared" si="93"/>
        <v>1.9037267876255815E-2</v>
      </c>
      <c r="P112" s="15">
        <f t="shared" si="94"/>
        <v>1.7323169610933054E-2</v>
      </c>
      <c r="Q112" s="5">
        <f t="shared" si="95"/>
        <v>9404.2981472298179</v>
      </c>
      <c r="R112" s="5">
        <f t="shared" si="96"/>
        <v>11672.508165058387</v>
      </c>
      <c r="S112" s="5">
        <f t="shared" si="97"/>
        <v>5720.0671482200014</v>
      </c>
      <c r="T112" s="5">
        <f t="shared" si="98"/>
        <v>76.861788273764333</v>
      </c>
      <c r="U112" s="5">
        <f t="shared" si="99"/>
        <v>301.73488098482744</v>
      </c>
      <c r="V112" s="5">
        <f t="shared" si="100"/>
        <v>379.820682845183</v>
      </c>
      <c r="W112" s="15">
        <f t="shared" si="101"/>
        <v>-1.0734613539272964E-2</v>
      </c>
      <c r="X112" s="15">
        <f t="shared" si="102"/>
        <v>-1.217998157191269E-2</v>
      </c>
      <c r="Y112" s="15">
        <f t="shared" si="103"/>
        <v>-9.7425357312937999E-3</v>
      </c>
      <c r="Z112" s="5">
        <f t="shared" si="124"/>
        <v>14288.111292035072</v>
      </c>
      <c r="AA112" s="5">
        <f t="shared" si="125"/>
        <v>29467.396546766471</v>
      </c>
      <c r="AB112" s="5">
        <f t="shared" si="126"/>
        <v>21377.814080860178</v>
      </c>
      <c r="AC112" s="16">
        <f t="shared" si="107"/>
        <v>1.8442312303065165</v>
      </c>
      <c r="AD112" s="16">
        <f t="shared" si="108"/>
        <v>2.9236158024132406</v>
      </c>
      <c r="AE112" s="16">
        <f t="shared" si="109"/>
        <v>4.0518531974591658</v>
      </c>
      <c r="AF112" s="15">
        <f t="shared" si="110"/>
        <v>-4.0504037456468023E-3</v>
      </c>
      <c r="AG112" s="15">
        <f t="shared" si="111"/>
        <v>2.9673830763510267E-4</v>
      </c>
      <c r="AH112" s="15">
        <f t="shared" si="112"/>
        <v>9.7937136394747881E-3</v>
      </c>
      <c r="AI112" s="1">
        <f t="shared" si="70"/>
        <v>209330.45789162407</v>
      </c>
      <c r="AJ112" s="1">
        <f t="shared" si="71"/>
        <v>63757.258064061876</v>
      </c>
      <c r="AK112" s="1">
        <f t="shared" si="72"/>
        <v>25032.997129065672</v>
      </c>
      <c r="AL112" s="14">
        <f t="shared" si="113"/>
        <v>36.479214684508833</v>
      </c>
      <c r="AM112" s="14">
        <f t="shared" si="114"/>
        <v>7.0354896484946625</v>
      </c>
      <c r="AN112" s="14">
        <f t="shared" si="115"/>
        <v>2.4534253044836469</v>
      </c>
      <c r="AO112" s="11">
        <f t="shared" si="116"/>
        <v>1.1745815291984913E-2</v>
      </c>
      <c r="AP112" s="11">
        <f t="shared" si="117"/>
        <v>1.4796629349838377E-2</v>
      </c>
      <c r="AQ112" s="11">
        <f t="shared" si="118"/>
        <v>1.3422409774446298E-2</v>
      </c>
      <c r="AR112" s="1">
        <f t="shared" si="127"/>
        <v>122353.3612532385</v>
      </c>
      <c r="AS112" s="1">
        <f t="shared" si="122"/>
        <v>38684.649673119275</v>
      </c>
      <c r="AT112" s="1">
        <f t="shared" si="123"/>
        <v>15059.914866593856</v>
      </c>
      <c r="AU112" s="1">
        <f t="shared" si="76"/>
        <v>24470.672250647702</v>
      </c>
      <c r="AV112" s="1">
        <f t="shared" si="77"/>
        <v>7736.9299346238549</v>
      </c>
      <c r="AW112" s="1">
        <f t="shared" si="78"/>
        <v>3011.9829733187712</v>
      </c>
      <c r="AX112" s="1">
        <f t="shared" si="142"/>
        <v>84361.811698430407</v>
      </c>
      <c r="AY112" s="1">
        <f t="shared" si="134"/>
        <v>10531.791139195642</v>
      </c>
      <c r="AZ112" s="1">
        <f t="shared" si="135"/>
        <v>2806.3669779394249</v>
      </c>
      <c r="BA112" s="1">
        <f t="shared" si="143"/>
        <v>13160.820103752834</v>
      </c>
      <c r="BB112" s="1">
        <f t="shared" si="144"/>
        <v>27216.883886554824</v>
      </c>
      <c r="BC112" s="1">
        <f t="shared" si="145"/>
        <v>34085.461895499313</v>
      </c>
      <c r="BD112" s="1">
        <f t="shared" si="146"/>
        <v>16490.849827292641</v>
      </c>
      <c r="BE112" s="2">
        <f t="shared" si="153"/>
        <v>0.1724378764915922</v>
      </c>
      <c r="BF112" s="2">
        <f t="shared" si="154"/>
        <v>0.13039120264941753</v>
      </c>
      <c r="BG112" s="2">
        <f t="shared" si="155"/>
        <v>6.9918128391701598E-2</v>
      </c>
      <c r="BH112" s="2">
        <f t="shared" si="136"/>
        <v>0.11976661660548488</v>
      </c>
      <c r="BI112" s="2">
        <f t="shared" si="147"/>
        <v>2.9734821248929609E-3</v>
      </c>
      <c r="BJ112" s="2">
        <f t="shared" si="137"/>
        <v>1.700186572836147E-3</v>
      </c>
      <c r="BK112" s="2">
        <f t="shared" si="138"/>
        <v>4.8885446777984691E-4</v>
      </c>
      <c r="BL112" s="2">
        <f t="shared" si="139"/>
        <v>363.81553260707568</v>
      </c>
      <c r="BM112" s="2">
        <f t="shared" si="140"/>
        <v>65.771121949107638</v>
      </c>
      <c r="BN112" s="2">
        <f t="shared" si="141"/>
        <v>7.3621066669185433</v>
      </c>
      <c r="BO112" s="2">
        <f t="shared" si="148"/>
        <v>295.32740003051924</v>
      </c>
      <c r="BP112" s="2">
        <f t="shared" si="149"/>
        <v>34.235382735248287</v>
      </c>
      <c r="BQ112" s="2">
        <f t="shared" si="150"/>
        <v>9.8509703305291065</v>
      </c>
      <c r="BR112" s="11">
        <f t="shared" si="151"/>
        <v>4.5891789038965153E-2</v>
      </c>
      <c r="BS112" s="17">
        <f t="shared" si="129"/>
        <v>8.3347537760117274E-2</v>
      </c>
      <c r="BT112" s="17">
        <f t="shared" si="130"/>
        <v>0.22146318426189657</v>
      </c>
      <c r="BU112" s="12">
        <f>(BU$3*templow!$I222+BU$4*templow!$I222^2+BU$5*templow!$I222^6)*(K112/K$56)^$BW$1</f>
        <v>2.575931675299143</v>
      </c>
      <c r="BV112" s="12">
        <f>(BV$3*templow!$I222+BV$4*templow!$I222^2+BV$5*templow!$I222^6)*(L112/L$56)^$BW$1</f>
        <v>1.2885178490180245</v>
      </c>
      <c r="BW112" s="12">
        <f>(BW$3*templow!$I222+BW$4*templow!$I222^2+BW$5*templow!$I222^6)*(M112/M$56)^$BW$1</f>
        <v>0.53602845872484262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 x14ac:dyDescent="0.3">
      <c r="A113" s="2">
        <f t="shared" si="79"/>
        <v>2067</v>
      </c>
      <c r="B113" s="5">
        <f t="shared" si="80"/>
        <v>1160.5286003220729</v>
      </c>
      <c r="C113" s="5">
        <f t="shared" si="81"/>
        <v>2939.7827406824481</v>
      </c>
      <c r="D113" s="5">
        <f t="shared" si="82"/>
        <v>4296.8819395188175</v>
      </c>
      <c r="E113" s="15">
        <f t="shared" si="83"/>
        <v>2.2073615511651934E-4</v>
      </c>
      <c r="F113" s="15">
        <f t="shared" si="84"/>
        <v>4.3486502714852262E-4</v>
      </c>
      <c r="G113" s="15">
        <f t="shared" si="85"/>
        <v>8.8776148384481365E-4</v>
      </c>
      <c r="H113" s="5">
        <f t="shared" si="86"/>
        <v>124221.84294149347</v>
      </c>
      <c r="I113" s="5">
        <f t="shared" si="87"/>
        <v>39430.623719624164</v>
      </c>
      <c r="J113" s="5">
        <f t="shared" si="88"/>
        <v>15331.651835204404</v>
      </c>
      <c r="K113" s="5">
        <f t="shared" si="89"/>
        <v>107039.01903582479</v>
      </c>
      <c r="L113" s="5">
        <f t="shared" si="90"/>
        <v>13412.767948447321</v>
      </c>
      <c r="M113" s="5">
        <f t="shared" si="91"/>
        <v>3568.0877554949311</v>
      </c>
      <c r="N113" s="15">
        <f t="shared" si="92"/>
        <v>1.5047134534843742E-2</v>
      </c>
      <c r="O113" s="15">
        <f t="shared" si="93"/>
        <v>1.8840405866363374E-2</v>
      </c>
      <c r="P113" s="15">
        <f t="shared" si="94"/>
        <v>1.7140747035100823E-2</v>
      </c>
      <c r="Q113" s="5">
        <f t="shared" si="95"/>
        <v>9445.4198350793213</v>
      </c>
      <c r="R113" s="5">
        <f t="shared" si="96"/>
        <v>11752.682072765907</v>
      </c>
      <c r="S113" s="5">
        <f t="shared" si="97"/>
        <v>5766.5449706325635</v>
      </c>
      <c r="T113" s="5">
        <f t="shared" si="98"/>
        <v>76.03670668070805</v>
      </c>
      <c r="U113" s="5">
        <f t="shared" si="99"/>
        <v>298.05975569482899</v>
      </c>
      <c r="V113" s="5">
        <f t="shared" si="100"/>
        <v>376.1202662710794</v>
      </c>
      <c r="W113" s="15">
        <f t="shared" si="101"/>
        <v>-1.0734613539272964E-2</v>
      </c>
      <c r="X113" s="15">
        <f t="shared" si="102"/>
        <v>-1.217998157191269E-2</v>
      </c>
      <c r="Y113" s="15">
        <f t="shared" si="103"/>
        <v>-9.7425357312937999E-3</v>
      </c>
      <c r="Z113" s="5">
        <f t="shared" si="124"/>
        <v>14294.854082343336</v>
      </c>
      <c r="AA113" s="5">
        <f t="shared" si="125"/>
        <v>29685.014426770798</v>
      </c>
      <c r="AB113" s="5">
        <f t="shared" si="126"/>
        <v>21767.505925786478</v>
      </c>
      <c r="AC113" s="16">
        <f t="shared" si="107"/>
        <v>1.8367613492234443</v>
      </c>
      <c r="AD113" s="16">
        <f t="shared" si="108"/>
        <v>2.9244833512186239</v>
      </c>
      <c r="AE113" s="16">
        <f t="shared" si="109"/>
        <v>4.0915358873842713</v>
      </c>
      <c r="AF113" s="15">
        <f t="shared" si="110"/>
        <v>-4.0504037456468023E-3</v>
      </c>
      <c r="AG113" s="15">
        <f t="shared" si="111"/>
        <v>2.9673830763510267E-4</v>
      </c>
      <c r="AH113" s="15">
        <f t="shared" si="112"/>
        <v>9.7937136394747881E-3</v>
      </c>
      <c r="AI113" s="1">
        <f t="shared" si="70"/>
        <v>212868.08435310939</v>
      </c>
      <c r="AJ113" s="1">
        <f t="shared" si="71"/>
        <v>65118.462192279541</v>
      </c>
      <c r="AK113" s="1">
        <f t="shared" si="72"/>
        <v>25541.680389477879</v>
      </c>
      <c r="AL113" s="14">
        <f t="shared" si="113"/>
        <v>36.903408021012922</v>
      </c>
      <c r="AM113" s="14">
        <f t="shared" si="114"/>
        <v>7.1385501657918295</v>
      </c>
      <c r="AN113" s="14">
        <f t="shared" si="115"/>
        <v>2.4860268754735442</v>
      </c>
      <c r="AO113" s="11">
        <f t="shared" si="116"/>
        <v>1.1628357139065064E-2</v>
      </c>
      <c r="AP113" s="11">
        <f t="shared" si="117"/>
        <v>1.4648663056339993E-2</v>
      </c>
      <c r="AQ113" s="11">
        <f t="shared" si="118"/>
        <v>1.3288185676701836E-2</v>
      </c>
      <c r="AR113" s="1">
        <f t="shared" si="127"/>
        <v>124221.84294149347</v>
      </c>
      <c r="AS113" s="1">
        <f t="shared" si="122"/>
        <v>39430.623719624164</v>
      </c>
      <c r="AT113" s="1">
        <f t="shared" si="123"/>
        <v>15331.651835204404</v>
      </c>
      <c r="AU113" s="1">
        <f t="shared" si="76"/>
        <v>24844.368588298694</v>
      </c>
      <c r="AV113" s="1">
        <f t="shared" si="77"/>
        <v>7886.1247439248327</v>
      </c>
      <c r="AW113" s="1">
        <f t="shared" si="78"/>
        <v>3066.3303670408809</v>
      </c>
      <c r="AX113" s="1">
        <f t="shared" si="142"/>
        <v>85631.215228659843</v>
      </c>
      <c r="AY113" s="1">
        <f t="shared" si="134"/>
        <v>10730.214358757858</v>
      </c>
      <c r="AZ113" s="1">
        <f t="shared" si="135"/>
        <v>2854.4702043959451</v>
      </c>
      <c r="BA113" s="1">
        <f t="shared" si="143"/>
        <v>13181.057724534479</v>
      </c>
      <c r="BB113" s="1">
        <f t="shared" si="144"/>
        <v>27283.590965688556</v>
      </c>
      <c r="BC113" s="1">
        <f t="shared" si="145"/>
        <v>34188.749320562405</v>
      </c>
      <c r="BD113" s="1">
        <f t="shared" si="146"/>
        <v>16051.436154795416</v>
      </c>
      <c r="BE113" s="2">
        <f t="shared" si="153"/>
        <v>0.1724378764915922</v>
      </c>
      <c r="BF113" s="2">
        <f t="shared" si="154"/>
        <v>0.13039120264941753</v>
      </c>
      <c r="BG113" s="2">
        <f t="shared" si="155"/>
        <v>6.9918128391701598E-2</v>
      </c>
      <c r="BH113" s="2">
        <f t="shared" si="136"/>
        <v>0.11951172736722454</v>
      </c>
      <c r="BI113" s="2">
        <f t="shared" si="147"/>
        <v>2.9734821248929609E-3</v>
      </c>
      <c r="BJ113" s="2">
        <f t="shared" si="137"/>
        <v>1.700186572836147E-3</v>
      </c>
      <c r="BK113" s="2">
        <f t="shared" si="138"/>
        <v>4.8885446777984691E-4</v>
      </c>
      <c r="BL113" s="2">
        <f t="shared" si="139"/>
        <v>369.37142950779167</v>
      </c>
      <c r="BM113" s="2">
        <f t="shared" si="140"/>
        <v>67.039417006659491</v>
      </c>
      <c r="BN113" s="2">
        <f t="shared" si="141"/>
        <v>7.4949464980847624</v>
      </c>
      <c r="BO113" s="2">
        <f t="shared" si="148"/>
        <v>299.69597013461464</v>
      </c>
      <c r="BP113" s="2">
        <f t="shared" si="149"/>
        <v>34.639743636989962</v>
      </c>
      <c r="BQ113" s="2">
        <f t="shared" si="150"/>
        <v>9.8491798291030737</v>
      </c>
      <c r="BR113" s="11">
        <f t="shared" si="151"/>
        <v>4.5742725398666612E-2</v>
      </c>
      <c r="BS113" s="17">
        <f t="shared" si="129"/>
        <v>7.9690402614884776E-2</v>
      </c>
      <c r="BT113" s="17">
        <f t="shared" si="130"/>
        <v>0.2150128002542685</v>
      </c>
      <c r="BU113" s="12">
        <f>(BU$3*templow!$I223+BU$4*templow!$I223^2+BU$5*templow!$I223^6)*(K113/K$56)^$BW$1</f>
        <v>2.5822297401684073</v>
      </c>
      <c r="BV113" s="12">
        <f>(BV$3*templow!$I223+BV$4*templow!$I223^2+BV$5*templow!$I223^6)*(L113/L$56)^$BW$1</f>
        <v>1.2866488688939746</v>
      </c>
      <c r="BW113" s="12">
        <f>(BW$3*templow!$I223+BW$4*templow!$I223^2+BW$5*templow!$I223^6)*(M113/M$56)^$BW$1</f>
        <v>0.5306496375219687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 x14ac:dyDescent="0.3">
      <c r="A114" s="2">
        <f t="shared" si="79"/>
        <v>2068</v>
      </c>
      <c r="B114" s="5">
        <f t="shared" si="80"/>
        <v>1160.7719624121537</v>
      </c>
      <c r="C114" s="5">
        <f t="shared" si="81"/>
        <v>2940.9972289487187</v>
      </c>
      <c r="D114" s="5">
        <f t="shared" si="82"/>
        <v>4300.5058154910248</v>
      </c>
      <c r="E114" s="15">
        <f t="shared" si="83"/>
        <v>2.0969934736069336E-4</v>
      </c>
      <c r="F114" s="15">
        <f t="shared" si="84"/>
        <v>4.1312177579109647E-4</v>
      </c>
      <c r="G114" s="15">
        <f t="shared" si="85"/>
        <v>8.4337340965257295E-4</v>
      </c>
      <c r="H114" s="5">
        <f t="shared" si="86"/>
        <v>126098.01901754175</v>
      </c>
      <c r="I114" s="5">
        <f t="shared" si="87"/>
        <v>40182.423446896886</v>
      </c>
      <c r="J114" s="5">
        <f t="shared" si="88"/>
        <v>15604.831442999708</v>
      </c>
      <c r="K114" s="5">
        <f t="shared" si="89"/>
        <v>108632.89526351284</v>
      </c>
      <c r="L114" s="5">
        <f t="shared" si="90"/>
        <v>13662.856615903849</v>
      </c>
      <c r="M114" s="5">
        <f t="shared" si="91"/>
        <v>3628.6037300051817</v>
      </c>
      <c r="N114" s="15">
        <f t="shared" si="92"/>
        <v>1.4890609443595437E-2</v>
      </c>
      <c r="O114" s="15">
        <f t="shared" si="93"/>
        <v>1.8645567299587773E-2</v>
      </c>
      <c r="P114" s="15">
        <f t="shared" si="94"/>
        <v>1.6960338045793444E-2</v>
      </c>
      <c r="Q114" s="5">
        <f t="shared" si="95"/>
        <v>9485.153772227728</v>
      </c>
      <c r="R114" s="5">
        <f t="shared" si="96"/>
        <v>11830.886559330551</v>
      </c>
      <c r="S114" s="5">
        <f t="shared" si="97"/>
        <v>5812.111557203898</v>
      </c>
      <c r="T114" s="5">
        <f t="shared" si="98"/>
        <v>75.220482019691602</v>
      </c>
      <c r="U114" s="5">
        <f t="shared" si="99"/>
        <v>294.42939336313719</v>
      </c>
      <c r="V114" s="5">
        <f t="shared" si="100"/>
        <v>372.45590113766968</v>
      </c>
      <c r="W114" s="15">
        <f t="shared" si="101"/>
        <v>-1.0734613539272964E-2</v>
      </c>
      <c r="X114" s="15">
        <f t="shared" si="102"/>
        <v>-1.217998157191269E-2</v>
      </c>
      <c r="Y114" s="15">
        <f t="shared" si="103"/>
        <v>-9.7425357312937999E-3</v>
      </c>
      <c r="Z114" s="5">
        <f t="shared" si="124"/>
        <v>14299.207344502542</v>
      </c>
      <c r="AA114" s="5">
        <f t="shared" si="125"/>
        <v>29897.778401611067</v>
      </c>
      <c r="AB114" s="5">
        <f t="shared" si="126"/>
        <v>22159.292506225938</v>
      </c>
      <c r="AC114" s="16">
        <f t="shared" si="107"/>
        <v>1.8293217241746904</v>
      </c>
      <c r="AD114" s="16">
        <f t="shared" si="108"/>
        <v>2.9253511574589717</v>
      </c>
      <c r="AE114" s="16">
        <f t="shared" si="109"/>
        <v>4.1316072182109469</v>
      </c>
      <c r="AF114" s="15">
        <f t="shared" si="110"/>
        <v>-4.0504037456468023E-3</v>
      </c>
      <c r="AG114" s="15">
        <f t="shared" si="111"/>
        <v>2.9673830763510267E-4</v>
      </c>
      <c r="AH114" s="15">
        <f t="shared" si="112"/>
        <v>9.7937136394747881E-3</v>
      </c>
      <c r="AI114" s="1">
        <f t="shared" si="70"/>
        <v>216425.64450609716</v>
      </c>
      <c r="AJ114" s="1">
        <f t="shared" si="71"/>
        <v>66492.740716976419</v>
      </c>
      <c r="AK114" s="1">
        <f t="shared" si="72"/>
        <v>26053.842717570973</v>
      </c>
      <c r="AL114" s="14">
        <f t="shared" si="113"/>
        <v>37.328242769048728</v>
      </c>
      <c r="AM114" s="14">
        <f t="shared" si="114"/>
        <v>7.2420746797203996</v>
      </c>
      <c r="AN114" s="14">
        <f t="shared" si="115"/>
        <v>2.5187313143249219</v>
      </c>
      <c r="AO114" s="11">
        <f t="shared" si="116"/>
        <v>1.1512073567674414E-2</v>
      </c>
      <c r="AP114" s="11">
        <f t="shared" si="117"/>
        <v>1.4502176425776593E-2</v>
      </c>
      <c r="AQ114" s="11">
        <f t="shared" si="118"/>
        <v>1.3155303819934818E-2</v>
      </c>
      <c r="AR114" s="1">
        <f t="shared" si="127"/>
        <v>126098.01901754175</v>
      </c>
      <c r="AS114" s="1">
        <f t="shared" si="122"/>
        <v>40182.423446896886</v>
      </c>
      <c r="AT114" s="1">
        <f t="shared" si="123"/>
        <v>15604.831442999708</v>
      </c>
      <c r="AU114" s="1">
        <f t="shared" si="76"/>
        <v>25219.603803508351</v>
      </c>
      <c r="AV114" s="1">
        <f t="shared" si="77"/>
        <v>8036.4846893793774</v>
      </c>
      <c r="AW114" s="1">
        <f t="shared" si="78"/>
        <v>3120.9662885999419</v>
      </c>
      <c r="AX114" s="1">
        <f t="shared" si="142"/>
        <v>86906.31621081027</v>
      </c>
      <c r="AY114" s="1">
        <f t="shared" si="134"/>
        <v>10930.28529272308</v>
      </c>
      <c r="AZ114" s="1">
        <f t="shared" si="135"/>
        <v>2902.8829840041453</v>
      </c>
      <c r="BA114" s="1">
        <f t="shared" si="143"/>
        <v>13200.978959960819</v>
      </c>
      <c r="BB114" s="1">
        <f t="shared" si="144"/>
        <v>27349.194010810952</v>
      </c>
      <c r="BC114" s="1">
        <f t="shared" si="145"/>
        <v>34289.909614050222</v>
      </c>
      <c r="BD114" s="1">
        <f t="shared" si="146"/>
        <v>15622.889056139116</v>
      </c>
      <c r="BE114" s="2">
        <f t="shared" si="153"/>
        <v>0.1724378764915922</v>
      </c>
      <c r="BF114" s="2">
        <f t="shared" si="154"/>
        <v>0.13039120264941753</v>
      </c>
      <c r="BG114" s="2">
        <f t="shared" si="155"/>
        <v>6.9918128391701598E-2</v>
      </c>
      <c r="BH114" s="2">
        <f t="shared" si="136"/>
        <v>0.11925726847966212</v>
      </c>
      <c r="BI114" s="2">
        <f t="shared" si="147"/>
        <v>2.9734821248929609E-3</v>
      </c>
      <c r="BJ114" s="2">
        <f t="shared" si="137"/>
        <v>1.700186572836147E-3</v>
      </c>
      <c r="BK114" s="2">
        <f t="shared" si="138"/>
        <v>4.8885446777984691E-4</v>
      </c>
      <c r="BL114" s="2">
        <f t="shared" si="139"/>
        <v>374.95020553307307</v>
      </c>
      <c r="BM114" s="2">
        <f t="shared" si="140"/>
        <v>68.317616808430458</v>
      </c>
      <c r="BN114" s="2">
        <f t="shared" si="141"/>
        <v>7.6284915698618425</v>
      </c>
      <c r="BO114" s="2">
        <f t="shared" si="148"/>
        <v>304.12978992910422</v>
      </c>
      <c r="BP114" s="2">
        <f t="shared" si="149"/>
        <v>35.048988913013737</v>
      </c>
      <c r="BQ114" s="2">
        <f t="shared" si="150"/>
        <v>9.8474317991512432</v>
      </c>
      <c r="BR114" s="11">
        <f t="shared" si="151"/>
        <v>4.5594403362361174E-2</v>
      </c>
      <c r="BS114" s="17">
        <f t="shared" si="129"/>
        <v>7.6204596675061298E-2</v>
      </c>
      <c r="BT114" s="17">
        <f t="shared" si="130"/>
        <v>0.20875029150899854</v>
      </c>
      <c r="BU114" s="12">
        <f>(BU$3*templow!$I224+BU$4*templow!$I224^2+BU$5*templow!$I224^6)*(K114/K$56)^$BW$1</f>
        <v>2.588048926133621</v>
      </c>
      <c r="BV114" s="12">
        <f>(BV$3*templow!$I224+BV$4*templow!$I224^2+BV$5*templow!$I224^6)*(L114/L$56)^$BW$1</f>
        <v>1.2844614182000678</v>
      </c>
      <c r="BW114" s="12">
        <f>(BW$3*templow!$I224+BW$4*templow!$I224^2+BW$5*templow!$I224^6)*(M114/M$56)^$BW$1</f>
        <v>0.52502227066961404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 x14ac:dyDescent="0.3">
      <c r="A115" s="2">
        <f t="shared" si="79"/>
        <v>2069</v>
      </c>
      <c r="B115" s="5">
        <f t="shared" si="80"/>
        <v>1161.0032048789585</v>
      </c>
      <c r="C115" s="5">
        <f t="shared" si="81"/>
        <v>2942.1514694466478</v>
      </c>
      <c r="D115" s="5">
        <f t="shared" si="82"/>
        <v>4303.951401131224</v>
      </c>
      <c r="E115" s="15">
        <f t="shared" si="83"/>
        <v>1.992143799926587E-4</v>
      </c>
      <c r="F115" s="15">
        <f t="shared" si="84"/>
        <v>3.9246568700154164E-4</v>
      </c>
      <c r="G115" s="15">
        <f t="shared" si="85"/>
        <v>8.0120473916994424E-4</v>
      </c>
      <c r="H115" s="5">
        <f t="shared" si="86"/>
        <v>127981.64000160988</v>
      </c>
      <c r="I115" s="5">
        <f t="shared" si="87"/>
        <v>40939.960096827614</v>
      </c>
      <c r="J115" s="5">
        <f t="shared" si="88"/>
        <v>15879.422910612788</v>
      </c>
      <c r="K115" s="5">
        <f t="shared" si="89"/>
        <v>110233.66642209461</v>
      </c>
      <c r="L115" s="5">
        <f t="shared" si="90"/>
        <v>13914.9736245658</v>
      </c>
      <c r="M115" s="5">
        <f t="shared" si="91"/>
        <v>3689.4986561509822</v>
      </c>
      <c r="N115" s="15">
        <f t="shared" si="92"/>
        <v>1.4735602459077901E-2</v>
      </c>
      <c r="O115" s="15">
        <f t="shared" si="93"/>
        <v>1.845273032935757E-2</v>
      </c>
      <c r="P115" s="15">
        <f t="shared" si="94"/>
        <v>1.6781916868534363E-2</v>
      </c>
      <c r="Q115" s="5">
        <f t="shared" si="95"/>
        <v>9523.5002366034751</v>
      </c>
      <c r="R115" s="5">
        <f t="shared" si="96"/>
        <v>11907.110999392577</v>
      </c>
      <c r="S115" s="5">
        <f t="shared" si="97"/>
        <v>5856.7636647708414</v>
      </c>
      <c r="T115" s="5">
        <f t="shared" si="98"/>
        <v>74.41301921497238</v>
      </c>
      <c r="U115" s="5">
        <f t="shared" si="99"/>
        <v>290.84324877774475</v>
      </c>
      <c r="V115" s="5">
        <f t="shared" si="100"/>
        <v>368.82723621250472</v>
      </c>
      <c r="W115" s="15">
        <f t="shared" si="101"/>
        <v>-1.0734613539272964E-2</v>
      </c>
      <c r="X115" s="15">
        <f t="shared" si="102"/>
        <v>-1.217998157191269E-2</v>
      </c>
      <c r="Y115" s="15">
        <f t="shared" si="103"/>
        <v>-9.7425357312937999E-3</v>
      </c>
      <c r="Z115" s="5">
        <f t="shared" si="124"/>
        <v>14301.19844867509</v>
      </c>
      <c r="AA115" s="5">
        <f t="shared" si="125"/>
        <v>30105.654514043774</v>
      </c>
      <c r="AB115" s="5">
        <f t="shared" si="126"/>
        <v>22553.129377686932</v>
      </c>
      <c r="AC115" s="16">
        <f t="shared" si="107"/>
        <v>1.8219122326111001</v>
      </c>
      <c r="AD115" s="16">
        <f t="shared" si="108"/>
        <v>2.9262192212106743</v>
      </c>
      <c r="AE115" s="16">
        <f t="shared" si="109"/>
        <v>4.1720709961768918</v>
      </c>
      <c r="AF115" s="15">
        <f t="shared" si="110"/>
        <v>-4.0504037456468023E-3</v>
      </c>
      <c r="AG115" s="15">
        <f t="shared" si="111"/>
        <v>2.9673830763510267E-4</v>
      </c>
      <c r="AH115" s="15">
        <f t="shared" si="112"/>
        <v>9.7937136394747881E-3</v>
      </c>
      <c r="AI115" s="1">
        <f t="shared" si="70"/>
        <v>220002.68385899582</v>
      </c>
      <c r="AJ115" s="1">
        <f t="shared" si="71"/>
        <v>67879.951334658152</v>
      </c>
      <c r="AK115" s="1">
        <f t="shared" si="72"/>
        <v>26569.42473441382</v>
      </c>
      <c r="AL115" s="14">
        <f t="shared" si="113"/>
        <v>37.753670991188933</v>
      </c>
      <c r="AM115" s="14">
        <f t="shared" si="114"/>
        <v>7.3460502659674152</v>
      </c>
      <c r="AN115" s="14">
        <f t="shared" si="115"/>
        <v>2.5515346432488428</v>
      </c>
      <c r="AO115" s="11">
        <f t="shared" si="116"/>
        <v>1.1396952831997669E-2</v>
      </c>
      <c r="AP115" s="11">
        <f t="shared" si="117"/>
        <v>1.4357154661518826E-2</v>
      </c>
      <c r="AQ115" s="11">
        <f t="shared" si="118"/>
        <v>1.302375078173547E-2</v>
      </c>
      <c r="AR115" s="1">
        <f t="shared" si="127"/>
        <v>127981.64000160988</v>
      </c>
      <c r="AS115" s="1">
        <f t="shared" si="122"/>
        <v>40939.960096827614</v>
      </c>
      <c r="AT115" s="1">
        <f t="shared" si="123"/>
        <v>15879.422910612788</v>
      </c>
      <c r="AU115" s="1">
        <f t="shared" si="76"/>
        <v>25596.328000321977</v>
      </c>
      <c r="AV115" s="1">
        <f t="shared" si="77"/>
        <v>8187.9920193655234</v>
      </c>
      <c r="AW115" s="1">
        <f t="shared" si="78"/>
        <v>3175.8845821225577</v>
      </c>
      <c r="AX115" s="1">
        <f t="shared" si="142"/>
        <v>88186.933137675689</v>
      </c>
      <c r="AY115" s="1">
        <f t="shared" si="134"/>
        <v>11131.978899652639</v>
      </c>
      <c r="AZ115" s="1">
        <f t="shared" si="135"/>
        <v>2951.598924920786</v>
      </c>
      <c r="BA115" s="1">
        <f t="shared" si="143"/>
        <v>13220.592042280987</v>
      </c>
      <c r="BB115" s="1">
        <f t="shared" si="144"/>
        <v>27413.723530619081</v>
      </c>
      <c r="BC115" s="1">
        <f t="shared" si="145"/>
        <v>34389.012036386754</v>
      </c>
      <c r="BD115" s="1">
        <f t="shared" si="146"/>
        <v>15204.991755741477</v>
      </c>
      <c r="BE115" s="2">
        <f t="shared" si="153"/>
        <v>0.1724378764915922</v>
      </c>
      <c r="BF115" s="2">
        <f t="shared" si="154"/>
        <v>0.13039120264941753</v>
      </c>
      <c r="BG115" s="2">
        <f t="shared" si="155"/>
        <v>6.9918128391701598E-2</v>
      </c>
      <c r="BH115" s="2">
        <f t="shared" si="136"/>
        <v>0.11900321815144463</v>
      </c>
      <c r="BI115" s="2">
        <f t="shared" si="147"/>
        <v>2.9734821248929609E-3</v>
      </c>
      <c r="BJ115" s="2">
        <f t="shared" si="137"/>
        <v>1.700186572836147E-3</v>
      </c>
      <c r="BK115" s="2">
        <f t="shared" si="138"/>
        <v>4.8885446777984691E-4</v>
      </c>
      <c r="BL115" s="2">
        <f t="shared" si="139"/>
        <v>380.55111885927289</v>
      </c>
      <c r="BM115" s="2">
        <f t="shared" si="140"/>
        <v>69.605570449073952</v>
      </c>
      <c r="BN115" s="2">
        <f t="shared" si="141"/>
        <v>7.7627268356187216</v>
      </c>
      <c r="BO115" s="2">
        <f t="shared" si="148"/>
        <v>308.62983002426006</v>
      </c>
      <c r="BP115" s="2">
        <f t="shared" si="149"/>
        <v>35.463176068497916</v>
      </c>
      <c r="BQ115" s="2">
        <f t="shared" si="150"/>
        <v>9.8457248327479956</v>
      </c>
      <c r="BR115" s="11">
        <f t="shared" si="151"/>
        <v>4.5446851632502588E-2</v>
      </c>
      <c r="BS115" s="17">
        <f t="shared" si="129"/>
        <v>7.2881603449680893E-2</v>
      </c>
      <c r="BT115" s="17">
        <f t="shared" si="130"/>
        <v>0.20267018593106653</v>
      </c>
      <c r="BU115" s="12">
        <f>(BU$3*templow!$I225+BU$4*templow!$I225^2+BU$5*templow!$I225^6)*(K115/K$56)^$BW$1</f>
        <v>2.5933855244646868</v>
      </c>
      <c r="BV115" s="12">
        <f>(BV$3*templow!$I225+BV$4*templow!$I225^2+BV$5*templow!$I225^6)*(L115/L$56)^$BW$1</f>
        <v>1.2819544913803835</v>
      </c>
      <c r="BW115" s="12">
        <f>(BW$3*templow!$I225+BW$4*templow!$I225^2+BW$5*templow!$I225^6)*(M115/M$56)^$BW$1</f>
        <v>0.51914604361637662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 x14ac:dyDescent="0.3">
      <c r="A116" s="2">
        <f t="shared" si="79"/>
        <v>2070</v>
      </c>
      <c r="B116" s="5">
        <f t="shared" si="80"/>
        <v>1161.2229289859065</v>
      </c>
      <c r="C116" s="5">
        <f t="shared" si="81"/>
        <v>2943.2484282694809</v>
      </c>
      <c r="D116" s="5">
        <f t="shared" si="82"/>
        <v>4307.2273300779807</v>
      </c>
      <c r="E116" s="15">
        <f t="shared" si="83"/>
        <v>1.8925366099302576E-4</v>
      </c>
      <c r="F116" s="15">
        <f t="shared" si="84"/>
        <v>3.7284240265146454E-4</v>
      </c>
      <c r="G116" s="15">
        <f t="shared" si="85"/>
        <v>7.6114450221144696E-4</v>
      </c>
      <c r="H116" s="5">
        <f t="shared" si="86"/>
        <v>129872.45516583802</v>
      </c>
      <c r="I116" s="5">
        <f t="shared" si="87"/>
        <v>41703.143369486075</v>
      </c>
      <c r="J116" s="5">
        <f t="shared" si="88"/>
        <v>16155.395239373138</v>
      </c>
      <c r="K116" s="5">
        <f t="shared" si="89"/>
        <v>111841.10468715543</v>
      </c>
      <c r="L116" s="5">
        <f t="shared" si="90"/>
        <v>14169.087111007464</v>
      </c>
      <c r="M116" s="5">
        <f t="shared" si="91"/>
        <v>3750.7644712777792</v>
      </c>
      <c r="N116" s="15">
        <f t="shared" si="92"/>
        <v>1.4582099255465053E-2</v>
      </c>
      <c r="O116" s="15">
        <f t="shared" si="93"/>
        <v>1.8261873381710592E-2</v>
      </c>
      <c r="P116" s="15">
        <f t="shared" si="94"/>
        <v>1.6605458040933829E-2</v>
      </c>
      <c r="Q116" s="5">
        <f t="shared" si="95"/>
        <v>9560.4600334641818</v>
      </c>
      <c r="R116" s="5">
        <f t="shared" si="96"/>
        <v>11981.345758932866</v>
      </c>
      <c r="S116" s="5">
        <f t="shared" si="97"/>
        <v>5900.4983919587057</v>
      </c>
      <c r="T116" s="5">
        <f t="shared" si="98"/>
        <v>73.614224211409152</v>
      </c>
      <c r="U116" s="5">
        <f t="shared" si="99"/>
        <v>287.30078336731663</v>
      </c>
      <c r="V116" s="5">
        <f t="shared" si="100"/>
        <v>365.23392368503005</v>
      </c>
      <c r="W116" s="15">
        <f t="shared" si="101"/>
        <v>-1.0734613539272964E-2</v>
      </c>
      <c r="X116" s="15">
        <f t="shared" si="102"/>
        <v>-1.217998157191269E-2</v>
      </c>
      <c r="Y116" s="15">
        <f t="shared" si="103"/>
        <v>-9.7425357312937999E-3</v>
      </c>
      <c r="Z116" s="5">
        <f t="shared" si="124"/>
        <v>14300.855351140875</v>
      </c>
      <c r="AA116" s="5">
        <f t="shared" si="125"/>
        <v>30308.611311377947</v>
      </c>
      <c r="AB116" s="5">
        <f t="shared" si="126"/>
        <v>22948.971783368059</v>
      </c>
      <c r="AC116" s="16">
        <f t="shared" si="107"/>
        <v>1.8145327524798924</v>
      </c>
      <c r="AD116" s="16">
        <f t="shared" si="108"/>
        <v>2.9270875425501459</v>
      </c>
      <c r="AE116" s="16">
        <f t="shared" si="109"/>
        <v>4.2129310647970062</v>
      </c>
      <c r="AF116" s="15">
        <f t="shared" si="110"/>
        <v>-4.0504037456468023E-3</v>
      </c>
      <c r="AG116" s="15">
        <f t="shared" si="111"/>
        <v>2.9673830763510267E-4</v>
      </c>
      <c r="AH116" s="15">
        <f t="shared" si="112"/>
        <v>9.7937136394747881E-3</v>
      </c>
      <c r="AI116" s="1">
        <f t="shared" si="70"/>
        <v>223598.74347341823</v>
      </c>
      <c r="AJ116" s="1">
        <f t="shared" si="71"/>
        <v>69279.948220557868</v>
      </c>
      <c r="AK116" s="1">
        <f t="shared" si="72"/>
        <v>27088.366843094998</v>
      </c>
      <c r="AL116" s="14">
        <f t="shared" si="113"/>
        <v>38.179645030635058</v>
      </c>
      <c r="AM116" s="14">
        <f t="shared" si="114"/>
        <v>7.4504639619890041</v>
      </c>
      <c r="AN116" s="14">
        <f t="shared" si="115"/>
        <v>2.5844328890404338</v>
      </c>
      <c r="AO116" s="11">
        <f t="shared" si="116"/>
        <v>1.1282983303677692E-2</v>
      </c>
      <c r="AP116" s="11">
        <f t="shared" si="117"/>
        <v>1.4213583114903637E-2</v>
      </c>
      <c r="AQ116" s="11">
        <f t="shared" si="118"/>
        <v>1.2893513273918116E-2</v>
      </c>
      <c r="AR116" s="1">
        <f t="shared" si="127"/>
        <v>129872.45516583802</v>
      </c>
      <c r="AS116" s="1">
        <f t="shared" si="122"/>
        <v>41703.143369486075</v>
      </c>
      <c r="AT116" s="1">
        <f t="shared" si="123"/>
        <v>16155.395239373138</v>
      </c>
      <c r="AU116" s="1">
        <f t="shared" si="76"/>
        <v>25974.491033167607</v>
      </c>
      <c r="AV116" s="1">
        <f t="shared" si="77"/>
        <v>8340.6286738972158</v>
      </c>
      <c r="AW116" s="1">
        <f t="shared" si="78"/>
        <v>3231.0790478746276</v>
      </c>
      <c r="AX116" s="1">
        <f t="shared" si="142"/>
        <v>89472.883749724351</v>
      </c>
      <c r="AY116" s="1">
        <f t="shared" si="134"/>
        <v>11335.269688805971</v>
      </c>
      <c r="AZ116" s="1">
        <f t="shared" si="135"/>
        <v>3000.6115770222236</v>
      </c>
      <c r="BA116" s="1">
        <f t="shared" si="143"/>
        <v>13239.904883122084</v>
      </c>
      <c r="BB116" s="1">
        <f t="shared" si="144"/>
        <v>27477.208872868749</v>
      </c>
      <c r="BC116" s="1">
        <f t="shared" si="145"/>
        <v>34486.123179632516</v>
      </c>
      <c r="BD116" s="1">
        <f t="shared" si="146"/>
        <v>14797.528167340613</v>
      </c>
      <c r="BE116" s="2">
        <f t="shared" si="153"/>
        <v>0.1724378764915922</v>
      </c>
      <c r="BF116" s="2">
        <f t="shared" si="154"/>
        <v>0.13039120264941753</v>
      </c>
      <c r="BG116" s="2">
        <f t="shared" si="155"/>
        <v>6.9918128391701598E-2</v>
      </c>
      <c r="BH116" s="2">
        <f t="shared" si="136"/>
        <v>0.11874955591700716</v>
      </c>
      <c r="BI116" s="2">
        <f t="shared" si="147"/>
        <v>2.9734821248929609E-3</v>
      </c>
      <c r="BJ116" s="2">
        <f t="shared" si="137"/>
        <v>1.700186572836147E-3</v>
      </c>
      <c r="BK116" s="2">
        <f t="shared" si="138"/>
        <v>4.8885446777984691E-4</v>
      </c>
      <c r="BL116" s="2">
        <f t="shared" si="139"/>
        <v>386.17342395158187</v>
      </c>
      <c r="BM116" s="2">
        <f t="shared" si="140"/>
        <v>70.903124401861021</v>
      </c>
      <c r="BN116" s="2">
        <f t="shared" si="141"/>
        <v>7.8976371415168281</v>
      </c>
      <c r="BO116" s="2">
        <f t="shared" si="148"/>
        <v>313.19707575057777</v>
      </c>
      <c r="BP116" s="2">
        <f t="shared" si="149"/>
        <v>35.882363347785812</v>
      </c>
      <c r="BQ116" s="2">
        <f t="shared" si="150"/>
        <v>9.8440575833014439</v>
      </c>
      <c r="BR116" s="11">
        <f t="shared" si="151"/>
        <v>4.5300096915977556E-2</v>
      </c>
      <c r="BS116" s="17">
        <f t="shared" si="129"/>
        <v>6.9713351124328957E-2</v>
      </c>
      <c r="BT116" s="17">
        <f t="shared" si="130"/>
        <v>0.19676717080686071</v>
      </c>
      <c r="BU116" s="12">
        <f>(BU$3*templow!$I226+BU$4*templow!$I226^2+BU$5*templow!$I226^6)*(K116/K$56)^$BW$1</f>
        <v>2.5982361592870777</v>
      </c>
      <c r="BV116" s="12">
        <f>(BV$3*templow!$I226+BV$4*templow!$I226^2+BV$5*templow!$I226^6)*(L116/L$56)^$BW$1</f>
        <v>1.2791272910390361</v>
      </c>
      <c r="BW116" s="12">
        <f>(BW$3*templow!$I226+BW$4*templow!$I226^2+BW$5*templow!$I226^6)*(M116/M$56)^$BW$1</f>
        <v>0.51302079508605947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 x14ac:dyDescent="0.3">
      <c r="A117" s="2">
        <f t="shared" si="79"/>
        <v>2071</v>
      </c>
      <c r="B117" s="5">
        <f t="shared" si="80"/>
        <v>1161.4317063919191</v>
      </c>
      <c r="C117" s="5">
        <f t="shared" si="81"/>
        <v>2944.2909276942974</v>
      </c>
      <c r="D117" s="5">
        <f t="shared" si="82"/>
        <v>4310.3418313599414</v>
      </c>
      <c r="E117" s="15">
        <f t="shared" si="83"/>
        <v>1.7979097794337446E-4</v>
      </c>
      <c r="F117" s="15">
        <f t="shared" si="84"/>
        <v>3.542002825188913E-4</v>
      </c>
      <c r="G117" s="15">
        <f t="shared" si="85"/>
        <v>7.2308727710087455E-4</v>
      </c>
      <c r="H117" s="5">
        <f t="shared" si="86"/>
        <v>131770.21266874837</v>
      </c>
      <c r="I117" s="5">
        <f t="shared" si="87"/>
        <v>42471.881469535547</v>
      </c>
      <c r="J117" s="5">
        <f t="shared" si="88"/>
        <v>16432.717214577042</v>
      </c>
      <c r="K117" s="5">
        <f t="shared" si="89"/>
        <v>113454.98141953014</v>
      </c>
      <c r="L117" s="5">
        <f t="shared" si="90"/>
        <v>14425.164670393386</v>
      </c>
      <c r="M117" s="5">
        <f t="shared" si="91"/>
        <v>3812.393043869658</v>
      </c>
      <c r="N117" s="15">
        <f t="shared" si="92"/>
        <v>1.4430085762198841E-2</v>
      </c>
      <c r="O117" s="15">
        <f t="shared" si="93"/>
        <v>1.8072975159210136E-2</v>
      </c>
      <c r="P117" s="15">
        <f t="shared" si="94"/>
        <v>1.6430936430109622E-2</v>
      </c>
      <c r="Q117" s="5">
        <f t="shared" si="95"/>
        <v>9596.0344896609968</v>
      </c>
      <c r="R117" s="5">
        <f t="shared" si="96"/>
        <v>12053.582187470189</v>
      </c>
      <c r="S117" s="5">
        <f t="shared" si="97"/>
        <v>5943.3131726237343</v>
      </c>
      <c r="T117" s="5">
        <f t="shared" si="98"/>
        <v>72.824003963506286</v>
      </c>
      <c r="U117" s="5">
        <f t="shared" si="99"/>
        <v>283.8014651203066</v>
      </c>
      <c r="V117" s="5">
        <f t="shared" si="100"/>
        <v>361.67561913324801</v>
      </c>
      <c r="W117" s="15">
        <f t="shared" si="101"/>
        <v>-1.0734613539272964E-2</v>
      </c>
      <c r="X117" s="15">
        <f t="shared" si="102"/>
        <v>-1.217998157191269E-2</v>
      </c>
      <c r="Y117" s="15">
        <f t="shared" si="103"/>
        <v>-9.7425357312937999E-3</v>
      </c>
      <c r="Z117" s="5">
        <f t="shared" si="124"/>
        <v>14298.206571407005</v>
      </c>
      <c r="AA117" s="5">
        <f t="shared" si="125"/>
        <v>30506.619830322197</v>
      </c>
      <c r="AB117" s="5">
        <f t="shared" si="126"/>
        <v>23346.774657439615</v>
      </c>
      <c r="AC117" s="16">
        <f t="shared" si="107"/>
        <v>1.8071831622226491</v>
      </c>
      <c r="AD117" s="16">
        <f t="shared" si="108"/>
        <v>2.9279561215538221</v>
      </c>
      <c r="AE117" s="16">
        <f t="shared" si="109"/>
        <v>4.2541913052284759</v>
      </c>
      <c r="AF117" s="15">
        <f t="shared" si="110"/>
        <v>-4.0504037456468023E-3</v>
      </c>
      <c r="AG117" s="15">
        <f t="shared" si="111"/>
        <v>2.9673830763510267E-4</v>
      </c>
      <c r="AH117" s="15">
        <f t="shared" si="112"/>
        <v>9.7937136394747881E-3</v>
      </c>
      <c r="AI117" s="1">
        <f t="shared" si="70"/>
        <v>227213.36015924401</v>
      </c>
      <c r="AJ117" s="1">
        <f t="shared" si="71"/>
        <v>70692.582072399295</v>
      </c>
      <c r="AK117" s="1">
        <f t="shared" si="72"/>
        <v>27610.609206660127</v>
      </c>
      <c r="AL117" s="14">
        <f t="shared" si="113"/>
        <v>38.606117525081849</v>
      </c>
      <c r="AM117" s="14">
        <f t="shared" si="114"/>
        <v>7.5553027728696458</v>
      </c>
      <c r="AN117" s="14">
        <f t="shared" si="115"/>
        <v>2.617422084603223</v>
      </c>
      <c r="AO117" s="11">
        <f t="shared" si="116"/>
        <v>1.1170153470640916E-2</v>
      </c>
      <c r="AP117" s="11">
        <f t="shared" si="117"/>
        <v>1.40714472837546E-2</v>
      </c>
      <c r="AQ117" s="11">
        <f t="shared" si="118"/>
        <v>1.2764578141178935E-2</v>
      </c>
      <c r="AR117" s="1">
        <f t="shared" si="127"/>
        <v>131770.21266874837</v>
      </c>
      <c r="AS117" s="1">
        <f t="shared" si="122"/>
        <v>42471.881469535547</v>
      </c>
      <c r="AT117" s="1">
        <f t="shared" si="123"/>
        <v>16432.717214577042</v>
      </c>
      <c r="AU117" s="1">
        <f t="shared" si="76"/>
        <v>26354.042533749674</v>
      </c>
      <c r="AV117" s="1">
        <f t="shared" si="77"/>
        <v>8494.3762939071094</v>
      </c>
      <c r="AW117" s="1">
        <f t="shared" si="78"/>
        <v>3286.5434429154084</v>
      </c>
      <c r="AX117" s="1">
        <f t="shared" si="142"/>
        <v>90763.985135624112</v>
      </c>
      <c r="AY117" s="1">
        <f t="shared" si="134"/>
        <v>11540.13173631471</v>
      </c>
      <c r="AZ117" s="1">
        <f t="shared" si="135"/>
        <v>3049.9144350957263</v>
      </c>
      <c r="BA117" s="1">
        <f t="shared" si="143"/>
        <v>13258.925087581696</v>
      </c>
      <c r="BB117" s="1">
        <f t="shared" si="144"/>
        <v>27539.678270547014</v>
      </c>
      <c r="BC117" s="1">
        <f t="shared" si="145"/>
        <v>34581.307061415246</v>
      </c>
      <c r="BD117" s="1">
        <f t="shared" si="146"/>
        <v>14400.283212551714</v>
      </c>
      <c r="BE117" s="2">
        <f t="shared" si="153"/>
        <v>0.1724378764915922</v>
      </c>
      <c r="BF117" s="2">
        <f t="shared" si="154"/>
        <v>0.13039120264941753</v>
      </c>
      <c r="BG117" s="2">
        <f t="shared" si="155"/>
        <v>6.9918128391701598E-2</v>
      </c>
      <c r="BH117" s="2">
        <f t="shared" si="136"/>
        <v>0.11849626259367757</v>
      </c>
      <c r="BI117" s="2">
        <f t="shared" si="147"/>
        <v>2.9734821248929609E-3</v>
      </c>
      <c r="BJ117" s="2">
        <f t="shared" si="137"/>
        <v>1.700186572836147E-3</v>
      </c>
      <c r="BK117" s="2">
        <f t="shared" si="138"/>
        <v>4.8885446777984691E-4</v>
      </c>
      <c r="BL117" s="2">
        <f t="shared" si="139"/>
        <v>391.81637196386725</v>
      </c>
      <c r="BM117" s="2">
        <f t="shared" si="140"/>
        <v>72.210122597592701</v>
      </c>
      <c r="BN117" s="2">
        <f t="shared" si="141"/>
        <v>8.0332072281087878</v>
      </c>
      <c r="BO117" s="2">
        <f t="shared" si="148"/>
        <v>317.83252737281595</v>
      </c>
      <c r="BP117" s="2">
        <f t="shared" si="149"/>
        <v>36.306609741743792</v>
      </c>
      <c r="BQ117" s="2">
        <f t="shared" si="150"/>
        <v>9.8424287627858984</v>
      </c>
      <c r="BR117" s="11">
        <f t="shared" si="151"/>
        <v>4.5154164030676042E-2</v>
      </c>
      <c r="BS117" s="17">
        <f t="shared" si="129"/>
        <v>6.6692188520798154E-2</v>
      </c>
      <c r="BT117" s="17">
        <f t="shared" si="130"/>
        <v>0.19103608816200068</v>
      </c>
      <c r="BU117" s="12">
        <f>(BU$3*templow!$I227+BU$4*templow!$I227^2+BU$5*templow!$I227^6)*(K117/K$56)^$BW$1</f>
        <v>2.6025977874966362</v>
      </c>
      <c r="BV117" s="12">
        <f>(BV$3*templow!$I227+BV$4*templow!$I227^2+BV$5*templow!$I227^6)*(L117/L$56)^$BW$1</f>
        <v>1.2759792261417202</v>
      </c>
      <c r="BW117" s="12">
        <f>(BW$3*templow!$I227+BW$4*templow!$I227^2+BW$5*templow!$I227^6)*(M117/M$56)^$BW$1</f>
        <v>0.50664651511971093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 x14ac:dyDescent="0.3">
      <c r="A118" s="2">
        <f t="shared" si="79"/>
        <v>2072</v>
      </c>
      <c r="B118" s="5">
        <f t="shared" si="80"/>
        <v>1161.6300805871103</v>
      </c>
      <c r="C118" s="5">
        <f t="shared" si="81"/>
        <v>2945.2816529387837</v>
      </c>
      <c r="D118" s="5">
        <f t="shared" si="82"/>
        <v>4313.3027470312427</v>
      </c>
      <c r="E118" s="15">
        <f t="shared" si="83"/>
        <v>1.7080142904620573E-4</v>
      </c>
      <c r="F118" s="15">
        <f t="shared" si="84"/>
        <v>3.364902683929467E-4</v>
      </c>
      <c r="G118" s="15">
        <f t="shared" si="85"/>
        <v>6.8693291324583075E-4</v>
      </c>
      <c r="H118" s="5">
        <f t="shared" si="86"/>
        <v>133674.65968968207</v>
      </c>
      <c r="I118" s="5">
        <f t="shared" si="87"/>
        <v>43246.081153951796</v>
      </c>
      <c r="J118" s="5">
        <f t="shared" si="88"/>
        <v>16711.357409740944</v>
      </c>
      <c r="K118" s="5">
        <f t="shared" si="89"/>
        <v>115075.06729002774</v>
      </c>
      <c r="L118" s="5">
        <f t="shared" si="90"/>
        <v>14683.173376916644</v>
      </c>
      <c r="M118" s="5">
        <f t="shared" si="91"/>
        <v>3874.3761775690391</v>
      </c>
      <c r="N118" s="15">
        <f t="shared" si="92"/>
        <v>1.4279548154054966E-2</v>
      </c>
      <c r="O118" s="15">
        <f t="shared" si="93"/>
        <v>1.7886014643063497E-2</v>
      </c>
      <c r="P118" s="15">
        <f t="shared" si="94"/>
        <v>1.6258327246465365E-2</v>
      </c>
      <c r="Q118" s="5">
        <f t="shared" si="95"/>
        <v>9630.2254475785448</v>
      </c>
      <c r="R118" s="5">
        <f t="shared" si="96"/>
        <v>12123.812609855631</v>
      </c>
      <c r="S118" s="5">
        <f t="shared" si="97"/>
        <v>5985.2057696980874</v>
      </c>
      <c r="T118" s="5">
        <f t="shared" si="98"/>
        <v>72.042266424575558</v>
      </c>
      <c r="U118" s="5">
        <f t="shared" si="99"/>
        <v>280.34476850505945</v>
      </c>
      <c r="V118" s="5">
        <f t="shared" si="100"/>
        <v>358.15198149070454</v>
      </c>
      <c r="W118" s="15">
        <f t="shared" si="101"/>
        <v>-1.0734613539272964E-2</v>
      </c>
      <c r="X118" s="15">
        <f t="shared" si="102"/>
        <v>-1.217998157191269E-2</v>
      </c>
      <c r="Y118" s="15">
        <f t="shared" si="103"/>
        <v>-9.7425357312937999E-3</v>
      </c>
      <c r="Z118" s="5">
        <f t="shared" si="124"/>
        <v>14293.281169219812</v>
      </c>
      <c r="AA118" s="5">
        <f t="shared" si="125"/>
        <v>30699.653580831626</v>
      </c>
      <c r="AB118" s="5">
        <f t="shared" si="126"/>
        <v>23746.492629838667</v>
      </c>
      <c r="AC118" s="16">
        <f t="shared" si="107"/>
        <v>1.7998633407733127</v>
      </c>
      <c r="AD118" s="16">
        <f t="shared" si="108"/>
        <v>2.9288249582981618</v>
      </c>
      <c r="AE118" s="16">
        <f t="shared" si="109"/>
        <v>4.2958556366394269</v>
      </c>
      <c r="AF118" s="15">
        <f t="shared" si="110"/>
        <v>-4.0504037456468023E-3</v>
      </c>
      <c r="AG118" s="15">
        <f t="shared" si="111"/>
        <v>2.9673830763510267E-4</v>
      </c>
      <c r="AH118" s="15">
        <f t="shared" si="112"/>
        <v>9.7937136394747881E-3</v>
      </c>
      <c r="AI118" s="1">
        <f t="shared" si="70"/>
        <v>230846.06667706929</v>
      </c>
      <c r="AJ118" s="1">
        <f t="shared" si="71"/>
        <v>72117.700159066473</v>
      </c>
      <c r="AK118" s="1">
        <f t="shared" si="72"/>
        <v>28136.091728909523</v>
      </c>
      <c r="AL118" s="14">
        <f t="shared" si="113"/>
        <v>39.033041420166008</v>
      </c>
      <c r="AM118" s="14">
        <f t="shared" si="114"/>
        <v>7.6605536771040734</v>
      </c>
      <c r="AN118" s="14">
        <f t="shared" si="115"/>
        <v>2.6504982704433142</v>
      </c>
      <c r="AO118" s="11">
        <f t="shared" si="116"/>
        <v>1.1058451935934506E-2</v>
      </c>
      <c r="AP118" s="11">
        <f t="shared" si="117"/>
        <v>1.3930732810917055E-2</v>
      </c>
      <c r="AQ118" s="11">
        <f t="shared" si="118"/>
        <v>1.2636932359767145E-2</v>
      </c>
      <c r="AR118" s="1">
        <f t="shared" si="127"/>
        <v>133674.65968968207</v>
      </c>
      <c r="AS118" s="1">
        <f t="shared" si="122"/>
        <v>43246.081153951796</v>
      </c>
      <c r="AT118" s="1">
        <f t="shared" si="123"/>
        <v>16711.357409740944</v>
      </c>
      <c r="AU118" s="1">
        <f t="shared" si="76"/>
        <v>26734.931937936417</v>
      </c>
      <c r="AV118" s="1">
        <f t="shared" si="77"/>
        <v>8649.21623079036</v>
      </c>
      <c r="AW118" s="1">
        <f t="shared" si="78"/>
        <v>3342.2714819481889</v>
      </c>
      <c r="AX118" s="1">
        <f t="shared" si="142"/>
        <v>92060.053832022197</v>
      </c>
      <c r="AY118" s="1">
        <f t="shared" si="134"/>
        <v>11746.538701533316</v>
      </c>
      <c r="AZ118" s="1">
        <f t="shared" si="135"/>
        <v>3099.5009420552319</v>
      </c>
      <c r="BA118" s="1">
        <f t="shared" si="143"/>
        <v>13277.659967721596</v>
      </c>
      <c r="BB118" s="1">
        <f t="shared" si="144"/>
        <v>27601.158886480272</v>
      </c>
      <c r="BC118" s="1">
        <f t="shared" si="145"/>
        <v>34674.625217018467</v>
      </c>
      <c r="BD118" s="1">
        <f t="shared" si="146"/>
        <v>14013.043109254791</v>
      </c>
      <c r="BE118" s="2">
        <f t="shared" si="153"/>
        <v>0.1724378764915922</v>
      </c>
      <c r="BF118" s="2">
        <f t="shared" si="154"/>
        <v>0.13039120264941753</v>
      </c>
      <c r="BG118" s="2">
        <f t="shared" si="155"/>
        <v>6.9918128391701598E-2</v>
      </c>
      <c r="BH118" s="2">
        <f t="shared" si="136"/>
        <v>0.11824332023990899</v>
      </c>
      <c r="BI118" s="2">
        <f t="shared" si="147"/>
        <v>2.9734821248929609E-3</v>
      </c>
      <c r="BJ118" s="2">
        <f t="shared" si="137"/>
        <v>1.700186572836147E-3</v>
      </c>
      <c r="BK118" s="2">
        <f t="shared" si="138"/>
        <v>4.8885446777984691E-4</v>
      </c>
      <c r="BL118" s="2">
        <f t="shared" si="139"/>
        <v>397.47921113841926</v>
      </c>
      <c r="BM118" s="2">
        <f t="shared" si="140"/>
        <v>73.526406505731188</v>
      </c>
      <c r="BN118" s="2">
        <f t="shared" si="141"/>
        <v>8.1694217324177103</v>
      </c>
      <c r="BO118" s="2">
        <f t="shared" si="148"/>
        <v>322.53720030728556</v>
      </c>
      <c r="BP118" s="2">
        <f t="shared" si="149"/>
        <v>36.735974995228808</v>
      </c>
      <c r="BQ118" s="2">
        <f t="shared" si="150"/>
        <v>9.8408371390871761</v>
      </c>
      <c r="BR118" s="11">
        <f t="shared" si="151"/>
        <v>4.5009076006029963E-2</v>
      </c>
      <c r="BS118" s="17">
        <f t="shared" si="129"/>
        <v>6.3810862374214003E-2</v>
      </c>
      <c r="BT118" s="17">
        <f t="shared" si="130"/>
        <v>0.18547193025436959</v>
      </c>
      <c r="BU118" s="12">
        <f>(BU$3*templow!$I228+BU$4*templow!$I228^2+BU$5*templow!$I228^6)*(K118/K$56)^$BW$1</f>
        <v>2.606467697762116</v>
      </c>
      <c r="BV118" s="12">
        <f>(BV$3*templow!$I228+BV$4*templow!$I228^2+BV$5*templow!$I228^6)*(L118/L$56)^$BW$1</f>
        <v>1.2725099097214725</v>
      </c>
      <c r="BW118" s="12">
        <f>(BW$3*templow!$I228+BW$4*templow!$I228^2+BW$5*templow!$I228^6)*(M118/M$56)^$BW$1</f>
        <v>0.50002334281888328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 x14ac:dyDescent="0.3">
      <c r="A119" s="2">
        <f t="shared" si="79"/>
        <v>2073</v>
      </c>
      <c r="B119" s="5">
        <f t="shared" si="80"/>
        <v>1161.8185682610083</v>
      </c>
      <c r="C119" s="5">
        <f t="shared" si="81"/>
        <v>2946.2231586219796</v>
      </c>
      <c r="D119" s="5">
        <f t="shared" si="82"/>
        <v>4316.117549171885</v>
      </c>
      <c r="E119" s="15">
        <f t="shared" si="83"/>
        <v>1.6226135759389544E-4</v>
      </c>
      <c r="F119" s="15">
        <f t="shared" si="84"/>
        <v>3.1966575497329933E-4</v>
      </c>
      <c r="G119" s="15">
        <f t="shared" si="85"/>
        <v>6.5258626758353923E-4</v>
      </c>
      <c r="H119" s="5">
        <f t="shared" si="86"/>
        <v>135585.54256296664</v>
      </c>
      <c r="I119" s="5">
        <f t="shared" si="87"/>
        <v>44025.647780936742</v>
      </c>
      <c r="J119" s="5">
        <f t="shared" si="88"/>
        <v>16991.284191773531</v>
      </c>
      <c r="K119" s="5">
        <f t="shared" si="89"/>
        <v>116701.13240306439</v>
      </c>
      <c r="L119" s="5">
        <f t="shared" si="90"/>
        <v>14943.079804426157</v>
      </c>
      <c r="M119" s="5">
        <f t="shared" si="91"/>
        <v>3936.7056152197651</v>
      </c>
      <c r="N119" s="15">
        <f t="shared" si="92"/>
        <v>1.41304728411622E-2</v>
      </c>
      <c r="O119" s="15">
        <f t="shared" si="93"/>
        <v>1.7700971093763007E-2</v>
      </c>
      <c r="P119" s="15">
        <f t="shared" si="94"/>
        <v>1.6087606054256298E-2</v>
      </c>
      <c r="Q119" s="5">
        <f t="shared" si="95"/>
        <v>9663.0352587524685</v>
      </c>
      <c r="R119" s="5">
        <f t="shared" si="96"/>
        <v>12192.03031764652</v>
      </c>
      <c r="S119" s="5">
        <f t="shared" si="97"/>
        <v>6026.1742693914857</v>
      </c>
      <c r="T119" s="5">
        <f t="shared" si="98"/>
        <v>71.268920536014406</v>
      </c>
      <c r="U119" s="5">
        <f t="shared" si="99"/>
        <v>276.93017439088567</v>
      </c>
      <c r="V119" s="5">
        <f t="shared" si="100"/>
        <v>354.6626730137977</v>
      </c>
      <c r="W119" s="15">
        <f t="shared" si="101"/>
        <v>-1.0734613539272964E-2</v>
      </c>
      <c r="X119" s="15">
        <f t="shared" si="102"/>
        <v>-1.217998157191269E-2</v>
      </c>
      <c r="Y119" s="15">
        <f t="shared" si="103"/>
        <v>-9.7425357312937999E-3</v>
      </c>
      <c r="Z119" s="5">
        <f t="shared" si="124"/>
        <v>14286.10872148801</v>
      </c>
      <c r="AA119" s="5">
        <f t="shared" si="125"/>
        <v>30887.688528896299</v>
      </c>
      <c r="AB119" s="5">
        <f t="shared" si="126"/>
        <v>24148.080032483394</v>
      </c>
      <c r="AC119" s="16">
        <f t="shared" si="107"/>
        <v>1.792573167556192</v>
      </c>
      <c r="AD119" s="16">
        <f t="shared" si="108"/>
        <v>2.9296940528596465</v>
      </c>
      <c r="AE119" s="16">
        <f t="shared" si="109"/>
        <v>4.3379280165811975</v>
      </c>
      <c r="AF119" s="15">
        <f t="shared" si="110"/>
        <v>-4.0504037456468023E-3</v>
      </c>
      <c r="AG119" s="15">
        <f t="shared" si="111"/>
        <v>2.9673830763510267E-4</v>
      </c>
      <c r="AH119" s="15">
        <f t="shared" si="112"/>
        <v>9.7937136394747881E-3</v>
      </c>
      <c r="AI119" s="1">
        <f t="shared" si="70"/>
        <v>234496.39194729878</v>
      </c>
      <c r="AJ119" s="1">
        <f t="shared" si="71"/>
        <v>73555.146373950192</v>
      </c>
      <c r="AK119" s="1">
        <f t="shared" si="72"/>
        <v>28664.754037966759</v>
      </c>
      <c r="AL119" s="14">
        <f t="shared" si="113"/>
        <v>39.460369982499671</v>
      </c>
      <c r="AM119" s="14">
        <f t="shared" si="114"/>
        <v>7.7662036322989048</v>
      </c>
      <c r="AN119" s="14">
        <f t="shared" si="115"/>
        <v>2.6836574961329536</v>
      </c>
      <c r="AO119" s="11">
        <f t="shared" si="116"/>
        <v>1.094786741657516E-2</v>
      </c>
      <c r="AP119" s="11">
        <f t="shared" si="117"/>
        <v>1.3791425482807885E-2</v>
      </c>
      <c r="AQ119" s="11">
        <f t="shared" si="118"/>
        <v>1.2510563036169473E-2</v>
      </c>
      <c r="AR119" s="1">
        <f t="shared" si="127"/>
        <v>135585.54256296664</v>
      </c>
      <c r="AS119" s="1">
        <f t="shared" si="122"/>
        <v>44025.647780936742</v>
      </c>
      <c r="AT119" s="1">
        <f t="shared" si="123"/>
        <v>16991.284191773531</v>
      </c>
      <c r="AU119" s="1">
        <f t="shared" si="76"/>
        <v>27117.108512593331</v>
      </c>
      <c r="AV119" s="1">
        <f t="shared" si="77"/>
        <v>8805.1295561873485</v>
      </c>
      <c r="AW119" s="1">
        <f t="shared" si="78"/>
        <v>3398.2568383547064</v>
      </c>
      <c r="AX119" s="1">
        <f t="shared" si="142"/>
        <v>93360.905922451522</v>
      </c>
      <c r="AY119" s="1">
        <f t="shared" si="134"/>
        <v>11954.463843540925</v>
      </c>
      <c r="AZ119" s="1">
        <f t="shared" si="135"/>
        <v>3149.3644921758123</v>
      </c>
      <c r="BA119" s="1">
        <f t="shared" si="143"/>
        <v>13296.116555484174</v>
      </c>
      <c r="BB119" s="1">
        <f t="shared" si="144"/>
        <v>27661.67685639907</v>
      </c>
      <c r="BC119" s="1">
        <f t="shared" si="145"/>
        <v>34766.13678949562</v>
      </c>
      <c r="BD119" s="1">
        <f t="shared" si="146"/>
        <v>13635.595631938728</v>
      </c>
      <c r="BE119" s="2">
        <f t="shared" si="153"/>
        <v>0.1724378764915922</v>
      </c>
      <c r="BF119" s="2">
        <f t="shared" si="154"/>
        <v>0.13039120264941753</v>
      </c>
      <c r="BG119" s="2">
        <f t="shared" si="155"/>
        <v>6.9918128391701598E-2</v>
      </c>
      <c r="BH119" s="2">
        <f t="shared" si="136"/>
        <v>0.11799071211463752</v>
      </c>
      <c r="BI119" s="2">
        <f t="shared" si="147"/>
        <v>2.9734821248929609E-3</v>
      </c>
      <c r="BJ119" s="2">
        <f t="shared" si="137"/>
        <v>1.700186572836147E-3</v>
      </c>
      <c r="BK119" s="2">
        <f t="shared" si="138"/>
        <v>4.8885446777984691E-4</v>
      </c>
      <c r="BL119" s="2">
        <f t="shared" si="139"/>
        <v>403.16118720489504</v>
      </c>
      <c r="BM119" s="2">
        <f t="shared" si="140"/>
        <v>74.851815217562162</v>
      </c>
      <c r="BN119" s="2">
        <f t="shared" si="141"/>
        <v>8.3062651904655755</v>
      </c>
      <c r="BO119" s="2">
        <f t="shared" si="148"/>
        <v>327.31212534245839</v>
      </c>
      <c r="BP119" s="2">
        <f t="shared" si="149"/>
        <v>37.170519614671399</v>
      </c>
      <c r="BQ119" s="2">
        <f t="shared" si="150"/>
        <v>9.8392815334572781</v>
      </c>
      <c r="BR119" s="11">
        <f t="shared" si="151"/>
        <v>4.4864854177926378E-2</v>
      </c>
      <c r="BS119" s="17">
        <f t="shared" si="129"/>
        <v>6.1062495857065455E-2</v>
      </c>
      <c r="BT119" s="17">
        <f t="shared" si="130"/>
        <v>0.18006983519841707</v>
      </c>
      <c r="BU119" s="12">
        <f>(BU$3*templow!$I229+BU$4*templow!$I229^2+BU$5*templow!$I229^6)*(K119/K$56)^$BW$1</f>
        <v>2.6098435086867471</v>
      </c>
      <c r="BV119" s="12">
        <f>(BV$3*templow!$I229+BV$4*templow!$I229^2+BV$5*templow!$I229^6)*(L119/L$56)^$BW$1</f>
        <v>1.2687191561332782</v>
      </c>
      <c r="BW119" s="12">
        <f>(BW$3*templow!$I229+BW$4*templow!$I229^2+BW$5*templow!$I229^6)*(M119/M$56)^$BW$1</f>
        <v>0.49315156381710429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 x14ac:dyDescent="0.3">
      <c r="A120" s="2">
        <f t="shared" si="79"/>
        <v>2074</v>
      </c>
      <c r="B120" s="5">
        <f t="shared" si="80"/>
        <v>1161.9976606062639</v>
      </c>
      <c r="C120" s="5">
        <f t="shared" si="81"/>
        <v>2947.1178749397845</v>
      </c>
      <c r="D120" s="5">
        <f t="shared" si="82"/>
        <v>4318.7933562616581</v>
      </c>
      <c r="E120" s="15">
        <f t="shared" si="83"/>
        <v>1.5414828971420066E-4</v>
      </c>
      <c r="F120" s="15">
        <f t="shared" si="84"/>
        <v>3.0368246722463436E-4</v>
      </c>
      <c r="G120" s="15">
        <f t="shared" si="85"/>
        <v>6.1995695420436229E-4</v>
      </c>
      <c r="H120" s="5">
        <f t="shared" si="86"/>
        <v>137502.60691158503</v>
      </c>
      <c r="I120" s="5">
        <f t="shared" si="87"/>
        <v>44810.485359918384</v>
      </c>
      <c r="J120" s="5">
        <f t="shared" si="88"/>
        <v>17272.465727004685</v>
      </c>
      <c r="K120" s="5">
        <f t="shared" si="89"/>
        <v>118332.9464190522</v>
      </c>
      <c r="L120" s="5">
        <f t="shared" si="90"/>
        <v>15204.850047212296</v>
      </c>
      <c r="M120" s="5">
        <f t="shared" si="91"/>
        <v>3999.373042926904</v>
      </c>
      <c r="N120" s="15">
        <f t="shared" si="92"/>
        <v>1.3982846459037024E-2</v>
      </c>
      <c r="O120" s="15">
        <f t="shared" si="93"/>
        <v>1.7517824050474751E-2</v>
      </c>
      <c r="P120" s="15">
        <f t="shared" si="94"/>
        <v>1.5918748779400582E-2</v>
      </c>
      <c r="Q120" s="5">
        <f t="shared" si="95"/>
        <v>9694.4667771678305</v>
      </c>
      <c r="R120" s="5">
        <f t="shared" si="96"/>
        <v>12258.229560045787</v>
      </c>
      <c r="S120" s="5">
        <f t="shared" si="97"/>
        <v>6066.2170757071626</v>
      </c>
      <c r="T120" s="5">
        <f t="shared" si="98"/>
        <v>70.50387621669914</v>
      </c>
      <c r="U120" s="5">
        <f t="shared" si="99"/>
        <v>273.55716997009813</v>
      </c>
      <c r="V120" s="5">
        <f t="shared" si="100"/>
        <v>351.20735924940459</v>
      </c>
      <c r="W120" s="15">
        <f t="shared" si="101"/>
        <v>-1.0734613539272964E-2</v>
      </c>
      <c r="X120" s="15">
        <f t="shared" si="102"/>
        <v>-1.217998157191269E-2</v>
      </c>
      <c r="Y120" s="15">
        <f t="shared" si="103"/>
        <v>-9.7425357312937999E-3</v>
      </c>
      <c r="Z120" s="5">
        <f t="shared" si="124"/>
        <v>14276.71929912883</v>
      </c>
      <c r="AA120" s="5">
        <f t="shared" si="125"/>
        <v>31070.70307822424</v>
      </c>
      <c r="AB120" s="5">
        <f t="shared" si="126"/>
        <v>24551.490906813255</v>
      </c>
      <c r="AC120" s="16">
        <f t="shared" si="107"/>
        <v>1.7853125224839765</v>
      </c>
      <c r="AD120" s="16">
        <f t="shared" si="108"/>
        <v>2.9305634053147807</v>
      </c>
      <c r="AE120" s="16">
        <f t="shared" si="109"/>
        <v>4.3804124413642489</v>
      </c>
      <c r="AF120" s="15">
        <f t="shared" si="110"/>
        <v>-4.0504037456468023E-3</v>
      </c>
      <c r="AG120" s="15">
        <f t="shared" si="111"/>
        <v>2.9673830763510267E-4</v>
      </c>
      <c r="AH120" s="15">
        <f t="shared" si="112"/>
        <v>9.7937136394747881E-3</v>
      </c>
      <c r="AI120" s="1">
        <f t="shared" si="70"/>
        <v>238163.86126516224</v>
      </c>
      <c r="AJ120" s="1">
        <f t="shared" si="71"/>
        <v>75004.761292742536</v>
      </c>
      <c r="AK120" s="1">
        <f t="shared" si="72"/>
        <v>29196.535472524793</v>
      </c>
      <c r="AL120" s="14">
        <f t="shared" si="113"/>
        <v>39.888056812289307</v>
      </c>
      <c r="AM120" s="14">
        <f t="shared" si="114"/>
        <v>7.8722395807912759</v>
      </c>
      <c r="AN120" s="14">
        <f t="shared" si="115"/>
        <v>2.7168958217430852</v>
      </c>
      <c r="AO120" s="11">
        <f t="shared" si="116"/>
        <v>1.0838388742409407E-2</v>
      </c>
      <c r="AP120" s="11">
        <f t="shared" si="117"/>
        <v>1.3653511227979807E-2</v>
      </c>
      <c r="AQ120" s="11">
        <f t="shared" si="118"/>
        <v>1.2385457405807777E-2</v>
      </c>
      <c r="AR120" s="1">
        <f t="shared" si="127"/>
        <v>137502.60691158503</v>
      </c>
      <c r="AS120" s="1">
        <f t="shared" si="122"/>
        <v>44810.485359918384</v>
      </c>
      <c r="AT120" s="1">
        <f t="shared" si="123"/>
        <v>17272.465727004685</v>
      </c>
      <c r="AU120" s="1">
        <f t="shared" si="76"/>
        <v>27500.521382317005</v>
      </c>
      <c r="AV120" s="1">
        <f t="shared" si="77"/>
        <v>8962.0970719836769</v>
      </c>
      <c r="AW120" s="1">
        <f t="shared" si="78"/>
        <v>3454.493145400937</v>
      </c>
      <c r="AX120" s="1">
        <f t="shared" si="142"/>
        <v>94666.357135241749</v>
      </c>
      <c r="AY120" s="1">
        <f t="shared" si="134"/>
        <v>12163.880037769835</v>
      </c>
      <c r="AZ120" s="1">
        <f t="shared" si="135"/>
        <v>3199.4984343415235</v>
      </c>
      <c r="BA120" s="1">
        <f t="shared" si="143"/>
        <v>13314.301615052736</v>
      </c>
      <c r="BB120" s="1">
        <f t="shared" si="144"/>
        <v>27721.25733048467</v>
      </c>
      <c r="BC120" s="1">
        <f t="shared" si="145"/>
        <v>34855.898617702231</v>
      </c>
      <c r="BD120" s="1">
        <f t="shared" si="146"/>
        <v>13267.730346000219</v>
      </c>
      <c r="BE120" s="2">
        <f t="shared" si="153"/>
        <v>0.1724378764915922</v>
      </c>
      <c r="BF120" s="2">
        <f t="shared" si="154"/>
        <v>0.13039120264941753</v>
      </c>
      <c r="BG120" s="2">
        <f t="shared" si="155"/>
        <v>6.9918128391701598E-2</v>
      </c>
      <c r="BH120" s="2">
        <f t="shared" si="136"/>
        <v>0.11773842263775824</v>
      </c>
      <c r="BI120" s="2">
        <f t="shared" si="147"/>
        <v>2.9734821248929609E-3</v>
      </c>
      <c r="BJ120" s="2">
        <f t="shared" si="137"/>
        <v>1.700186572836147E-3</v>
      </c>
      <c r="BK120" s="2">
        <f t="shared" si="138"/>
        <v>4.8885446777984691E-4</v>
      </c>
      <c r="BL120" s="2">
        <f t="shared" si="139"/>
        <v>408.86154377778138</v>
      </c>
      <c r="BM120" s="2">
        <f t="shared" si="140"/>
        <v>76.186185531203975</v>
      </c>
      <c r="BN120" s="2">
        <f t="shared" si="141"/>
        <v>8.4437220402205213</v>
      </c>
      <c r="BO120" s="2">
        <f t="shared" si="148"/>
        <v>332.15834886294476</v>
      </c>
      <c r="BP120" s="2">
        <f t="shared" si="149"/>
        <v>37.610304875777601</v>
      </c>
      <c r="BQ120" s="2">
        <f t="shared" si="150"/>
        <v>9.8377608180759673</v>
      </c>
      <c r="BR120" s="11">
        <f t="shared" si="151"/>
        <v>4.4721518278329792E-2</v>
      </c>
      <c r="BS120" s="17">
        <f t="shared" si="129"/>
        <v>5.8440568282974649E-2</v>
      </c>
      <c r="BT120" s="17">
        <f t="shared" si="130"/>
        <v>0.17482508271690977</v>
      </c>
      <c r="BU120" s="12">
        <f>(BU$3*templow!$I230+BU$4*templow!$I230^2+BU$5*templow!$I230^6)*(K120/K$56)^$BW$1</f>
        <v>2.6127231661965742</v>
      </c>
      <c r="BV120" s="12">
        <f>(BV$3*templow!$I230+BV$4*templow!$I230^2+BV$5*templow!$I230^6)*(L120/L$56)^$BW$1</f>
        <v>1.2646069778996805</v>
      </c>
      <c r="BW120" s="12">
        <f>(BW$3*templow!$I230+BW$4*templow!$I230^2+BW$5*templow!$I230^6)*(M120/M$56)^$BW$1</f>
        <v>0.48603160750518909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 x14ac:dyDescent="0.3">
      <c r="A121" s="2">
        <f t="shared" si="79"/>
        <v>2075</v>
      </c>
      <c r="B121" s="5">
        <f t="shared" si="80"/>
        <v>1162.1678245606965</v>
      </c>
      <c r="C121" s="5">
        <f t="shared" si="81"/>
        <v>2947.9681135658748</v>
      </c>
      <c r="D121" s="5">
        <f t="shared" si="82"/>
        <v>4321.3369489378947</v>
      </c>
      <c r="E121" s="15">
        <f t="shared" si="83"/>
        <v>1.4644087522849061E-4</v>
      </c>
      <c r="F121" s="15">
        <f t="shared" si="84"/>
        <v>2.8849834386340264E-4</v>
      </c>
      <c r="G121" s="15">
        <f t="shared" si="85"/>
        <v>5.8895910649414413E-4</v>
      </c>
      <c r="H121" s="5">
        <f t="shared" si="86"/>
        <v>139425.5977801343</v>
      </c>
      <c r="I121" s="5">
        <f t="shared" si="87"/>
        <v>45600.496602530307</v>
      </c>
      <c r="J121" s="5">
        <f t="shared" si="88"/>
        <v>17554.869988010618</v>
      </c>
      <c r="K121" s="5">
        <f t="shared" si="89"/>
        <v>119970.27867540358</v>
      </c>
      <c r="L121" s="5">
        <f t="shared" si="90"/>
        <v>15468.44974092062</v>
      </c>
      <c r="M121" s="5">
        <f t="shared" si="91"/>
        <v>4062.3700941268376</v>
      </c>
      <c r="N121" s="15">
        <f t="shared" si="92"/>
        <v>1.3836655858741942E-2</v>
      </c>
      <c r="O121" s="15">
        <f t="shared" si="93"/>
        <v>1.733655332935391E-2</v>
      </c>
      <c r="P121" s="15">
        <f t="shared" si="94"/>
        <v>1.575173171488653E-2</v>
      </c>
      <c r="Q121" s="5">
        <f t="shared" si="95"/>
        <v>9724.5233522437575</v>
      </c>
      <c r="R121" s="5">
        <f t="shared" si="96"/>
        <v>12322.405534395746</v>
      </c>
      <c r="S121" s="5">
        <f t="shared" si="97"/>
        <v>6105.3329052326681</v>
      </c>
      <c r="T121" s="5">
        <f t="shared" si="98"/>
        <v>69.747044352492139</v>
      </c>
      <c r="U121" s="5">
        <f t="shared" si="99"/>
        <v>270.22524868099777</v>
      </c>
      <c r="V121" s="5">
        <f t="shared" si="100"/>
        <v>347.78570900282392</v>
      </c>
      <c r="W121" s="15">
        <f t="shared" si="101"/>
        <v>-1.0734613539272964E-2</v>
      </c>
      <c r="X121" s="15">
        <f t="shared" si="102"/>
        <v>-1.217998157191269E-2</v>
      </c>
      <c r="Y121" s="15">
        <f t="shared" si="103"/>
        <v>-9.7425357312937999E-3</v>
      </c>
      <c r="Z121" s="5">
        <f t="shared" si="124"/>
        <v>14265.143443850593</v>
      </c>
      <c r="AA121" s="5">
        <f t="shared" si="125"/>
        <v>31248.678050780716</v>
      </c>
      <c r="AB121" s="5">
        <f t="shared" si="126"/>
        <v>24956.679012565273</v>
      </c>
      <c r="AC121" s="16">
        <f t="shared" si="107"/>
        <v>1.7780812859557573</v>
      </c>
      <c r="AD121" s="16">
        <f t="shared" si="108"/>
        <v>2.9314330157400912</v>
      </c>
      <c r="AE121" s="16">
        <f t="shared" si="109"/>
        <v>4.423312946437763</v>
      </c>
      <c r="AF121" s="15">
        <f t="shared" si="110"/>
        <v>-4.0504037456468023E-3</v>
      </c>
      <c r="AG121" s="15">
        <f t="shared" si="111"/>
        <v>2.9673830763510267E-4</v>
      </c>
      <c r="AH121" s="15">
        <f t="shared" si="112"/>
        <v>9.7937136394747881E-3</v>
      </c>
      <c r="AI121" s="1">
        <f t="shared" ref="AI121:AI184" si="156">(1-$AI$5)*AI120+AU120</f>
        <v>241847.99652096303</v>
      </c>
      <c r="AJ121" s="1">
        <f t="shared" ref="AJ121:AJ184" si="157">(1-$AI$5)*AJ120+AV120</f>
        <v>76466.382235451965</v>
      </c>
      <c r="AK121" s="1">
        <f t="shared" ref="AK121:AK184" si="158">(1-$AI$5)*AK120+AW120</f>
        <v>29731.375070673254</v>
      </c>
      <c r="AL121" s="14">
        <f t="shared" si="113"/>
        <v>40.316055855541094</v>
      </c>
      <c r="AM121" s="14">
        <f t="shared" si="114"/>
        <v>7.978648455181899</v>
      </c>
      <c r="AN121" s="14">
        <f t="shared" si="115"/>
        <v>2.7502093192445392</v>
      </c>
      <c r="AO121" s="11">
        <f t="shared" si="116"/>
        <v>1.0730004854985313E-2</v>
      </c>
      <c r="AP121" s="11">
        <f t="shared" si="117"/>
        <v>1.3516976115700009E-2</v>
      </c>
      <c r="AQ121" s="11">
        <f t="shared" si="118"/>
        <v>1.2261602831749699E-2</v>
      </c>
      <c r="AR121" s="1">
        <f t="shared" si="127"/>
        <v>139425.5977801343</v>
      </c>
      <c r="AS121" s="1">
        <f t="shared" si="122"/>
        <v>45600.496602530307</v>
      </c>
      <c r="AT121" s="1">
        <f t="shared" si="123"/>
        <v>17554.869988010618</v>
      </c>
      <c r="AU121" s="1">
        <f t="shared" ref="AU121:AU184" si="159">$AU$5*AR121</f>
        <v>27885.119556026861</v>
      </c>
      <c r="AV121" s="1">
        <f t="shared" ref="AV121:AV184" si="160">$AU$5*AS121</f>
        <v>9120.0993205060622</v>
      </c>
      <c r="AW121" s="1">
        <f t="shared" ref="AW121:AW184" si="161">$AU$5*AT121</f>
        <v>3510.9739976021237</v>
      </c>
      <c r="AX121" s="1">
        <f t="shared" si="142"/>
        <v>95976.22294032287</v>
      </c>
      <c r="AY121" s="1">
        <f t="shared" si="134"/>
        <v>12374.759792736499</v>
      </c>
      <c r="AZ121" s="1">
        <f t="shared" si="135"/>
        <v>3249.8960753014703</v>
      </c>
      <c r="BA121" s="1">
        <f t="shared" si="143"/>
        <v>13332.221654676445</v>
      </c>
      <c r="BB121" s="1">
        <f t="shared" si="144"/>
        <v>27779.9245134251</v>
      </c>
      <c r="BC121" s="1">
        <f t="shared" si="145"/>
        <v>34943.965322159995</v>
      </c>
      <c r="BD121" s="1">
        <f t="shared" si="146"/>
        <v>12909.238817875228</v>
      </c>
      <c r="BE121" s="2">
        <f t="shared" si="153"/>
        <v>0.1724378764915922</v>
      </c>
      <c r="BF121" s="2">
        <f t="shared" si="154"/>
        <v>0.13039120264941753</v>
      </c>
      <c r="BG121" s="2">
        <f t="shared" si="155"/>
        <v>6.9918128391701598E-2</v>
      </c>
      <c r="BH121" s="2">
        <f t="shared" si="136"/>
        <v>0.11748643735170904</v>
      </c>
      <c r="BI121" s="2">
        <f t="shared" si="147"/>
        <v>2.9734821248929609E-3</v>
      </c>
      <c r="BJ121" s="2">
        <f t="shared" si="137"/>
        <v>1.700186572836147E-3</v>
      </c>
      <c r="BK121" s="2">
        <f t="shared" si="138"/>
        <v>4.8885446777984691E-4</v>
      </c>
      <c r="BL121" s="2">
        <f t="shared" si="139"/>
        <v>414.579522751745</v>
      </c>
      <c r="BM121" s="2">
        <f t="shared" si="140"/>
        <v>77.529352038282369</v>
      </c>
      <c r="BN121" s="2">
        <f t="shared" si="141"/>
        <v>8.5817766249333385</v>
      </c>
      <c r="BO121" s="2">
        <f t="shared" si="148"/>
        <v>337.07693307691653</v>
      </c>
      <c r="BP121" s="2">
        <f t="shared" si="149"/>
        <v>38.055392831352442</v>
      </c>
      <c r="BQ121" s="2">
        <f t="shared" si="150"/>
        <v>9.8362739137156687</v>
      </c>
      <c r="BR121" s="11">
        <f t="shared" si="151"/>
        <v>4.4579086519975969E-2</v>
      </c>
      <c r="BS121" s="17">
        <f t="shared" si="129"/>
        <v>5.5938895926335448E-2</v>
      </c>
      <c r="BT121" s="17">
        <f t="shared" si="130"/>
        <v>0.16973309001641726</v>
      </c>
      <c r="BU121" s="12">
        <f>(BU$3*templow!$I231+BU$4*templow!$I231^2+BU$5*templow!$I231^6)*(K121/K$56)^$BW$1</f>
        <v>2.6151049402199278</v>
      </c>
      <c r="BV121" s="12">
        <f>(BV$3*templow!$I231+BV$4*templow!$I231^2+BV$5*templow!$I231^6)*(L121/L$56)^$BW$1</f>
        <v>1.2601735821872195</v>
      </c>
      <c r="BW121" s="12">
        <f>(BW$3*templow!$I231+BW$4*templow!$I231^2+BW$5*templow!$I231^6)*(M121/M$56)^$BW$1</f>
        <v>0.47866404403470869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 x14ac:dyDescent="0.3">
      <c r="A122" s="2">
        <f t="shared" ref="A122:A185" si="162">1+A121</f>
        <v>2076</v>
      </c>
      <c r="B122" s="5">
        <f t="shared" ref="B122:B185" si="163">B121*(1+E122)</f>
        <v>1162.3295039904181</v>
      </c>
      <c r="C122" s="5">
        <f t="shared" ref="C122:C185" si="164">C121*(1+F122)</f>
        <v>2948.7760732884744</v>
      </c>
      <c r="D122" s="5">
        <f t="shared" ref="D122:D185" si="165">D121*(1+G122)</f>
        <v>4323.7547851487852</v>
      </c>
      <c r="E122" s="15">
        <f t="shared" ref="E122:E185" si="166">E121*$E$5</f>
        <v>1.3911883146706607E-4</v>
      </c>
      <c r="F122" s="15">
        <f t="shared" ref="F122:F185" si="167">F121*$E$5</f>
        <v>2.7407342667023251E-4</v>
      </c>
      <c r="G122" s="15">
        <f t="shared" ref="G122:G185" si="168">G121*$E$5</f>
        <v>5.5951115116943694E-4</v>
      </c>
      <c r="H122" s="5">
        <f t="shared" ref="H122:H185" si="169">AR122</f>
        <v>141354.25976686718</v>
      </c>
      <c r="I122" s="5">
        <f t="shared" ref="I122:I185" si="170">AS122</f>
        <v>46395.58297446798</v>
      </c>
      <c r="J122" s="5">
        <f t="shared" ref="J122:J185" si="171">AT122</f>
        <v>17838.464761176419</v>
      </c>
      <c r="K122" s="5">
        <f t="shared" ref="K122:K185" si="172">H122/B122*1000</f>
        <v>121612.89830601467</v>
      </c>
      <c r="L122" s="5">
        <f t="shared" ref="L122:L185" si="173">I122/C122*1000</f>
        <v>15733.844083565029</v>
      </c>
      <c r="M122" s="5">
        <f t="shared" ref="M122:M185" si="174">J122/D122*1000</f>
        <v>4125.688353661475</v>
      </c>
      <c r="N122" s="15">
        <f t="shared" ref="N122:N185" si="175">K122/K121-1</f>
        <v>1.3691888097179694E-2</v>
      </c>
      <c r="O122" s="15">
        <f t="shared" ref="O122:O185" si="176">L122/L121-1</f>
        <v>1.7157139021005463E-2</v>
      </c>
      <c r="P122" s="15">
        <f t="shared" ref="P122:P185" si="177">M122/M121-1</f>
        <v>1.5586531524092173E-2</v>
      </c>
      <c r="Q122" s="5">
        <f t="shared" ref="Q122:Q185" si="178">T122*H122/1000</f>
        <v>9753.2088215104704</v>
      </c>
      <c r="R122" s="5">
        <f t="shared" ref="R122:R185" si="179">U122*I122/1000</f>
        <v>12384.554376218999</v>
      </c>
      <c r="S122" s="5">
        <f t="shared" ref="S122:S185" si="180">V122*J122/1000</f>
        <v>6143.5207821691065</v>
      </c>
      <c r="T122" s="5">
        <f t="shared" ref="T122:T185" si="181">T121*(1+W122)</f>
        <v>68.998336785861611</v>
      </c>
      <c r="U122" s="5">
        <f t="shared" ref="U122:U185" si="182">U121*(1+X122)</f>
        <v>266.93391013179769</v>
      </c>
      <c r="V122" s="5">
        <f t="shared" ref="V122:V185" si="183">V121*(1+Y122)</f>
        <v>344.39739430603055</v>
      </c>
      <c r="W122" s="15">
        <f t="shared" ref="W122:W185" si="184">T$5-1</f>
        <v>-1.0734613539272964E-2</v>
      </c>
      <c r="X122" s="15">
        <f t="shared" ref="X122:X185" si="185">U$5-1</f>
        <v>-1.217998157191269E-2</v>
      </c>
      <c r="Y122" s="15">
        <f t="shared" ref="Y122:Y185" si="186">V$5-1</f>
        <v>-9.7425357312937999E-3</v>
      </c>
      <c r="Z122" s="5">
        <f t="shared" si="124"/>
        <v>14251.412144887992</v>
      </c>
      <c r="AA122" s="5">
        <f t="shared" si="125"/>
        <v>31421.596666153411</v>
      </c>
      <c r="AB122" s="5">
        <f t="shared" si="126"/>
        <v>25363.597837698333</v>
      </c>
      <c r="AC122" s="16">
        <f t="shared" ref="AC122:AC185" si="187">AC121*(1+AF122)</f>
        <v>1.7708793388550577</v>
      </c>
      <c r="AD122" s="16">
        <f t="shared" ref="AD122:AD185" si="188">AD121*(1+AG122)</f>
        <v>2.9323028842121275</v>
      </c>
      <c r="AE122" s="16">
        <f t="shared" ref="AE122:AE185" si="189">AE121*(1+AH122)</f>
        <v>4.4666336067729562</v>
      </c>
      <c r="AF122" s="15">
        <f t="shared" ref="AF122:AF185" si="190">AC$5-1</f>
        <v>-4.0504037456468023E-3</v>
      </c>
      <c r="AG122" s="15">
        <f t="shared" ref="AG122:AG185" si="191">AD$5-1</f>
        <v>2.9673830763510267E-4</v>
      </c>
      <c r="AH122" s="15">
        <f t="shared" ref="AH122:AH185" si="192">AE$5-1</f>
        <v>9.7937136394747881E-3</v>
      </c>
      <c r="AI122" s="1">
        <f t="shared" si="156"/>
        <v>245548.31642489359</v>
      </c>
      <c r="AJ122" s="1">
        <f t="shared" si="157"/>
        <v>77939.843332412842</v>
      </c>
      <c r="AK122" s="1">
        <f t="shared" si="158"/>
        <v>30269.211561208052</v>
      </c>
      <c r="AL122" s="14">
        <f t="shared" ref="AL122:AL185" si="193">AL121*(1+AO122)</f>
        <v>40.744321415854273</v>
      </c>
      <c r="AM122" s="14">
        <f t="shared" ref="AM122:AM185" si="194">AM121*(1+AP122)</f>
        <v>8.0854171837801161</v>
      </c>
      <c r="AN122" s="14">
        <f t="shared" ref="AN122:AN185" si="195">AN121*(1+AQ122)</f>
        <v>2.7835940738775249</v>
      </c>
      <c r="AO122" s="11">
        <f t="shared" ref="AO122:AO185" si="196">AO$5*AO121</f>
        <v>1.062270480643546E-2</v>
      </c>
      <c r="AP122" s="11">
        <f t="shared" ref="AP122:AP185" si="197">AP$5*AP121</f>
        <v>1.3381806354543009E-2</v>
      </c>
      <c r="AQ122" s="11">
        <f t="shared" ref="AQ122:AQ185" si="198">AQ$5*AQ121</f>
        <v>1.2138986803432202E-2</v>
      </c>
      <c r="AR122" s="1">
        <f t="shared" si="127"/>
        <v>141354.25976686718</v>
      </c>
      <c r="AS122" s="1">
        <f t="shared" si="122"/>
        <v>46395.58297446798</v>
      </c>
      <c r="AT122" s="1">
        <f t="shared" si="123"/>
        <v>17838.464761176419</v>
      </c>
      <c r="AU122" s="1">
        <f t="shared" si="159"/>
        <v>28270.851953373436</v>
      </c>
      <c r="AV122" s="1">
        <f t="shared" si="160"/>
        <v>9279.1165948935959</v>
      </c>
      <c r="AW122" s="1">
        <f t="shared" si="161"/>
        <v>3567.6929522352839</v>
      </c>
      <c r="AX122" s="1">
        <f t="shared" si="142"/>
        <v>97290.318644811734</v>
      </c>
      <c r="AY122" s="1">
        <f t="shared" si="134"/>
        <v>12587.075266852022</v>
      </c>
      <c r="AZ122" s="1">
        <f t="shared" si="135"/>
        <v>3300.5506829291808</v>
      </c>
      <c r="BA122" s="1">
        <f t="shared" si="143"/>
        <v>13349.882937980137</v>
      </c>
      <c r="BB122" s="1">
        <f t="shared" si="144"/>
        <v>27837.701703011022</v>
      </c>
      <c r="BC122" s="1">
        <f t="shared" si="145"/>
        <v>35030.389388686417</v>
      </c>
      <c r="BD122" s="1">
        <f t="shared" si="146"/>
        <v>12559.914802765259</v>
      </c>
      <c r="BE122" s="2">
        <f t="shared" si="153"/>
        <v>0.1724378764915922</v>
      </c>
      <c r="BF122" s="2">
        <f t="shared" si="154"/>
        <v>0.13039120264941753</v>
      </c>
      <c r="BG122" s="2">
        <f t="shared" si="155"/>
        <v>6.9918128391701598E-2</v>
      </c>
      <c r="BH122" s="2">
        <f t="shared" si="136"/>
        <v>0.11723474288414742</v>
      </c>
      <c r="BI122" s="2">
        <f t="shared" si="147"/>
        <v>2.9734821248929609E-3</v>
      </c>
      <c r="BJ122" s="2">
        <f t="shared" si="137"/>
        <v>1.700186572836147E-3</v>
      </c>
      <c r="BK122" s="2">
        <f t="shared" si="138"/>
        <v>4.8885446777984691E-4</v>
      </c>
      <c r="BL122" s="2">
        <f t="shared" si="139"/>
        <v>420.3143646942558</v>
      </c>
      <c r="BM122" s="2">
        <f t="shared" si="140"/>
        <v>78.881147212095811</v>
      </c>
      <c r="BN122" s="2">
        <f t="shared" si="141"/>
        <v>8.7204131968344534</v>
      </c>
      <c r="BO122" s="2">
        <f t="shared" si="148"/>
        <v>342.06895624701696</v>
      </c>
      <c r="BP122" s="2">
        <f t="shared" si="149"/>
        <v>38.50584631924945</v>
      </c>
      <c r="BQ122" s="2">
        <f t="shared" si="150"/>
        <v>9.8348197875066141</v>
      </c>
      <c r="BR122" s="11">
        <f t="shared" si="151"/>
        <v>4.4437575676405688E-2</v>
      </c>
      <c r="BS122" s="17">
        <f t="shared" si="129"/>
        <v>5.3551613897130902E-2</v>
      </c>
      <c r="BT122" s="17">
        <f t="shared" si="130"/>
        <v>0.16478940778292939</v>
      </c>
      <c r="BU122" s="12">
        <f>(BU$3*templow!$I232+BU$4*templow!$I232^2+BU$5*templow!$I232^6)*(K122/K$56)^$BW$1</f>
        <v>2.616987420719092</v>
      </c>
      <c r="BV122" s="12">
        <f>(BV$3*templow!$I232+BV$4*templow!$I232^2+BV$5*templow!$I232^6)*(L122/L$56)^$BW$1</f>
        <v>1.2554193669512574</v>
      </c>
      <c r="BW122" s="12">
        <f>(BW$3*templow!$I232+BW$4*templow!$I232^2+BW$5*templow!$I232^6)*(M122/M$56)^$BW$1</f>
        <v>0.47104958112266698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 x14ac:dyDescent="0.3">
      <c r="A123" s="2">
        <f t="shared" si="162"/>
        <v>2077</v>
      </c>
      <c r="B123" s="5">
        <f t="shared" si="163"/>
        <v>1162.4831208166743</v>
      </c>
      <c r="C123" s="5">
        <f t="shared" si="164"/>
        <v>2949.5438453932193</v>
      </c>
      <c r="D123" s="5">
        <f t="shared" si="165"/>
        <v>4326.0530147151367</v>
      </c>
      <c r="E123" s="15">
        <f t="shared" si="166"/>
        <v>1.3216288989371277E-4</v>
      </c>
      <c r="F123" s="15">
        <f t="shared" si="167"/>
        <v>2.6036975533672089E-4</v>
      </c>
      <c r="G123" s="15">
        <f t="shared" si="168"/>
        <v>5.3153559361096504E-4</v>
      </c>
      <c r="H123" s="5">
        <f t="shared" si="169"/>
        <v>143288.33715462725</v>
      </c>
      <c r="I123" s="5">
        <f t="shared" si="170"/>
        <v>47195.644748120467</v>
      </c>
      <c r="J123" s="5">
        <f t="shared" si="171"/>
        <v>18123.217654939137</v>
      </c>
      <c r="K123" s="5">
        <f t="shared" si="172"/>
        <v>123260.57435910426</v>
      </c>
      <c r="L123" s="5">
        <f t="shared" si="173"/>
        <v>16000.997856612152</v>
      </c>
      <c r="M123" s="5">
        <f t="shared" si="174"/>
        <v>4189.3193618507976</v>
      </c>
      <c r="N123" s="15">
        <f t="shared" si="175"/>
        <v>1.3548530427615724E-2</v>
      </c>
      <c r="O123" s="15">
        <f t="shared" si="176"/>
        <v>1.6979561487213468E-2</v>
      </c>
      <c r="P123" s="15">
        <f t="shared" si="177"/>
        <v>1.542312524232492E-2</v>
      </c>
      <c r="Q123" s="5">
        <f t="shared" si="178"/>
        <v>9780.5275029866862</v>
      </c>
      <c r="R123" s="5">
        <f t="shared" si="179"/>
        <v>12444.673148801689</v>
      </c>
      <c r="S123" s="5">
        <f t="shared" si="180"/>
        <v>6180.7800335652464</v>
      </c>
      <c r="T123" s="5">
        <f t="shared" si="181"/>
        <v>68.257666305612787</v>
      </c>
      <c r="U123" s="5">
        <f t="shared" si="182"/>
        <v>263.68266002547381</v>
      </c>
      <c r="V123" s="5">
        <f t="shared" si="183"/>
        <v>341.04209038623958</v>
      </c>
      <c r="W123" s="15">
        <f t="shared" si="184"/>
        <v>-1.0734613539272964E-2</v>
      </c>
      <c r="X123" s="15">
        <f t="shared" si="185"/>
        <v>-1.217998157191269E-2</v>
      </c>
      <c r="Y123" s="15">
        <f t="shared" si="186"/>
        <v>-9.7425357312937999E-3</v>
      </c>
      <c r="Z123" s="5">
        <f t="shared" si="124"/>
        <v>14235.556815706985</v>
      </c>
      <c r="AA123" s="5">
        <f t="shared" si="125"/>
        <v>31589.44451972259</v>
      </c>
      <c r="AB123" s="5">
        <f t="shared" si="126"/>
        <v>25772.200609380194</v>
      </c>
      <c r="AC123" s="16">
        <f t="shared" si="187"/>
        <v>1.7637065625478705</v>
      </c>
      <c r="AD123" s="16">
        <f t="shared" si="188"/>
        <v>2.9331730108074621</v>
      </c>
      <c r="AE123" s="16">
        <f t="shared" si="189"/>
        <v>4.510378537250145</v>
      </c>
      <c r="AF123" s="15">
        <f t="shared" si="190"/>
        <v>-4.0504037456468023E-3</v>
      </c>
      <c r="AG123" s="15">
        <f t="shared" si="191"/>
        <v>2.9673830763510267E-4</v>
      </c>
      <c r="AH123" s="15">
        <f t="shared" si="192"/>
        <v>9.7937136394747881E-3</v>
      </c>
      <c r="AI123" s="1">
        <f t="shared" si="156"/>
        <v>249264.33673577767</v>
      </c>
      <c r="AJ123" s="1">
        <f t="shared" si="157"/>
        <v>79424.975594065152</v>
      </c>
      <c r="AK123" s="1">
        <f t="shared" si="158"/>
        <v>30809.983357322533</v>
      </c>
      <c r="AL123" s="14">
        <f t="shared" si="193"/>
        <v>41.172808165804028</v>
      </c>
      <c r="AM123" s="14">
        <f t="shared" si="194"/>
        <v>8.1925326959586648</v>
      </c>
      <c r="AN123" s="14">
        <f t="shared" si="195"/>
        <v>2.8170461854891471</v>
      </c>
      <c r="AO123" s="11">
        <f t="shared" si="196"/>
        <v>1.0516477758371105E-2</v>
      </c>
      <c r="AP123" s="11">
        <f t="shared" si="197"/>
        <v>1.3247988290997579E-2</v>
      </c>
      <c r="AQ123" s="11">
        <f t="shared" si="198"/>
        <v>1.2017596935397879E-2</v>
      </c>
      <c r="AR123" s="1">
        <f t="shared" si="127"/>
        <v>143288.33715462725</v>
      </c>
      <c r="AS123" s="1">
        <f t="shared" si="122"/>
        <v>47195.644748120467</v>
      </c>
      <c r="AT123" s="1">
        <f t="shared" si="123"/>
        <v>18123.217654939137</v>
      </c>
      <c r="AU123" s="1">
        <f t="shared" si="159"/>
        <v>28657.667430925452</v>
      </c>
      <c r="AV123" s="1">
        <f t="shared" si="160"/>
        <v>9439.1289496240934</v>
      </c>
      <c r="AW123" s="1">
        <f t="shared" si="161"/>
        <v>3624.6435309878275</v>
      </c>
      <c r="AX123" s="1">
        <f t="shared" si="142"/>
        <v>98608.459487283413</v>
      </c>
      <c r="AY123" s="1">
        <f t="shared" si="134"/>
        <v>12800.79828528972</v>
      </c>
      <c r="AZ123" s="1">
        <f t="shared" si="135"/>
        <v>3351.4554894806383</v>
      </c>
      <c r="BA123" s="1">
        <f t="shared" si="143"/>
        <v>13367.291494778941</v>
      </c>
      <c r="BB123" s="1">
        <f t="shared" si="144"/>
        <v>27894.611327303657</v>
      </c>
      <c r="BC123" s="1">
        <f t="shared" si="145"/>
        <v>35115.22124974076</v>
      </c>
      <c r="BD123" s="1">
        <f t="shared" si="146"/>
        <v>12219.554411610769</v>
      </c>
      <c r="BE123" s="2">
        <f t="shared" si="153"/>
        <v>0.1724378764915922</v>
      </c>
      <c r="BF123" s="2">
        <f t="shared" si="154"/>
        <v>0.13039120264941753</v>
      </c>
      <c r="BG123" s="2">
        <f t="shared" si="155"/>
        <v>6.9918128391701598E-2</v>
      </c>
      <c r="BH123" s="2">
        <f t="shared" si="136"/>
        <v>0.11698332691170356</v>
      </c>
      <c r="BI123" s="2">
        <f t="shared" si="147"/>
        <v>2.9734821248929609E-3</v>
      </c>
      <c r="BJ123" s="2">
        <f t="shared" si="137"/>
        <v>1.700186572836147E-3</v>
      </c>
      <c r="BK123" s="2">
        <f t="shared" si="138"/>
        <v>4.8885446777984691E-4</v>
      </c>
      <c r="BL123" s="2">
        <f t="shared" si="139"/>
        <v>426.06530923492005</v>
      </c>
      <c r="BM123" s="2">
        <f t="shared" si="140"/>
        <v>80.241401497099233</v>
      </c>
      <c r="BN123" s="2">
        <f t="shared" si="141"/>
        <v>8.8596159211635968</v>
      </c>
      <c r="BO123" s="2">
        <f t="shared" si="148"/>
        <v>347.13551292483305</v>
      </c>
      <c r="BP123" s="2">
        <f t="shared" si="149"/>
        <v>38.961728970447481</v>
      </c>
      <c r="BQ123" s="2">
        <f t="shared" si="150"/>
        <v>9.8333974507989197</v>
      </c>
      <c r="BR123" s="11">
        <f t="shared" si="151"/>
        <v>4.4297001157659083E-2</v>
      </c>
      <c r="BS123" s="17">
        <f t="shared" si="129"/>
        <v>5.1273159013308617E-2</v>
      </c>
      <c r="BT123" s="17">
        <f t="shared" si="130"/>
        <v>0.15998971629410619</v>
      </c>
      <c r="BU123" s="12">
        <f>(BU$3*templow!$I233+BU$4*templow!$I233^2+BU$5*templow!$I233^6)*(K123/K$56)^$BW$1</f>
        <v>2.6183695131320888</v>
      </c>
      <c r="BV123" s="12">
        <f>(BV$3*templow!$I233+BV$4*templow!$I233^2+BV$5*templow!$I233^6)*(L123/L$56)^$BW$1</f>
        <v>1.2503449167845835</v>
      </c>
      <c r="BW123" s="12">
        <f>(BW$3*templow!$I233+BW$4*templow!$I233^2+BW$5*templow!$I233^6)*(M123/M$56)^$BW$1</f>
        <v>0.46318906067920013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 x14ac:dyDescent="0.3">
      <c r="A124" s="2">
        <f t="shared" si="162"/>
        <v>2078</v>
      </c>
      <c r="B124" s="5">
        <f t="shared" si="163"/>
        <v>1162.6290760889392</v>
      </c>
      <c r="C124" s="5">
        <f t="shared" si="164"/>
        <v>2950.27341880213</v>
      </c>
      <c r="D124" s="5">
        <f t="shared" si="165"/>
        <v>4328.2374933144465</v>
      </c>
      <c r="E124" s="15">
        <f t="shared" si="166"/>
        <v>1.2555474539902711E-4</v>
      </c>
      <c r="F124" s="15">
        <f t="shared" si="167"/>
        <v>2.4735126756988485E-4</v>
      </c>
      <c r="G124" s="15">
        <f t="shared" si="168"/>
        <v>5.0495881393041678E-4</v>
      </c>
      <c r="H124" s="5">
        <f t="shared" si="169"/>
        <v>145227.5740404953</v>
      </c>
      <c r="I124" s="5">
        <f t="shared" si="170"/>
        <v>48000.581055879338</v>
      </c>
      <c r="J124" s="5">
        <f t="shared" si="171"/>
        <v>18409.096108656653</v>
      </c>
      <c r="K124" s="5">
        <f t="shared" si="172"/>
        <v>124913.0759132895</v>
      </c>
      <c r="L124" s="5">
        <f t="shared" si="173"/>
        <v>16269.875446109851</v>
      </c>
      <c r="M124" s="5">
        <f t="shared" si="174"/>
        <v>4253.2546185582496</v>
      </c>
      <c r="N124" s="15">
        <f t="shared" si="175"/>
        <v>1.3406570290439346E-2</v>
      </c>
      <c r="O124" s="15">
        <f t="shared" si="176"/>
        <v>1.6803801357087922E-2</v>
      </c>
      <c r="P124" s="15">
        <f t="shared" si="177"/>
        <v>1.526149027683732E-2</v>
      </c>
      <c r="Q124" s="5">
        <f t="shared" si="178"/>
        <v>9806.4841872661091</v>
      </c>
      <c r="R124" s="5">
        <f t="shared" si="179"/>
        <v>12502.759832317277</v>
      </c>
      <c r="S124" s="5">
        <f t="shared" si="180"/>
        <v>6217.1102847257307</v>
      </c>
      <c r="T124" s="5">
        <f t="shared" si="181"/>
        <v>67.524946636729382</v>
      </c>
      <c r="U124" s="5">
        <f t="shared" si="182"/>
        <v>260.47101008553062</v>
      </c>
      <c r="V124" s="5">
        <f t="shared" si="183"/>
        <v>337.71947563477653</v>
      </c>
      <c r="W124" s="15">
        <f t="shared" si="184"/>
        <v>-1.0734613539272964E-2</v>
      </c>
      <c r="X124" s="15">
        <f t="shared" si="185"/>
        <v>-1.217998157191269E-2</v>
      </c>
      <c r="Y124" s="15">
        <f t="shared" si="186"/>
        <v>-9.7425357312937999E-3</v>
      </c>
      <c r="Z124" s="5">
        <f t="shared" si="124"/>
        <v>14217.609270698478</v>
      </c>
      <c r="AA124" s="5">
        <f t="shared" si="125"/>
        <v>31752.209559621424</v>
      </c>
      <c r="AB124" s="5">
        <f t="shared" si="126"/>
        <v>26182.440305954806</v>
      </c>
      <c r="AC124" s="16">
        <f t="shared" si="187"/>
        <v>1.7565628388807049</v>
      </c>
      <c r="AD124" s="16">
        <f t="shared" si="188"/>
        <v>2.9340433956026901</v>
      </c>
      <c r="AE124" s="16">
        <f t="shared" si="189"/>
        <v>4.5545518930496058</v>
      </c>
      <c r="AF124" s="15">
        <f t="shared" si="190"/>
        <v>-4.0504037456468023E-3</v>
      </c>
      <c r="AG124" s="15">
        <f t="shared" si="191"/>
        <v>2.9673830763510267E-4</v>
      </c>
      <c r="AH124" s="15">
        <f t="shared" si="192"/>
        <v>9.7937136394747881E-3</v>
      </c>
      <c r="AI124" s="1">
        <f t="shared" si="156"/>
        <v>252995.57049312536</v>
      </c>
      <c r="AJ124" s="1">
        <f t="shared" si="157"/>
        <v>80921.606984282727</v>
      </c>
      <c r="AK124" s="1">
        <f t="shared" si="158"/>
        <v>31353.62855257811</v>
      </c>
      <c r="AL124" s="14">
        <f t="shared" si="193"/>
        <v>41.601471157916137</v>
      </c>
      <c r="AM124" s="14">
        <f t="shared" si="194"/>
        <v>8.2999819274160433</v>
      </c>
      <c r="AN124" s="14">
        <f t="shared" si="195"/>
        <v>2.8505617698386994</v>
      </c>
      <c r="AO124" s="11">
        <f t="shared" si="196"/>
        <v>1.0411312980787395E-2</v>
      </c>
      <c r="AP124" s="11">
        <f t="shared" si="197"/>
        <v>1.3115508408087603E-2</v>
      </c>
      <c r="AQ124" s="11">
        <f t="shared" si="198"/>
        <v>1.18974209660439E-2</v>
      </c>
      <c r="AR124" s="1">
        <f t="shared" si="127"/>
        <v>145227.5740404953</v>
      </c>
      <c r="AS124" s="1">
        <f t="shared" si="122"/>
        <v>48000.581055879338</v>
      </c>
      <c r="AT124" s="1">
        <f t="shared" si="123"/>
        <v>18409.096108656653</v>
      </c>
      <c r="AU124" s="1">
        <f t="shared" si="159"/>
        <v>29045.514808099062</v>
      </c>
      <c r="AV124" s="1">
        <f t="shared" si="160"/>
        <v>9600.1162111758676</v>
      </c>
      <c r="AW124" s="1">
        <f t="shared" si="161"/>
        <v>3681.8192217313308</v>
      </c>
      <c r="AX124" s="1">
        <f t="shared" si="142"/>
        <v>99930.460730631588</v>
      </c>
      <c r="AY124" s="1">
        <f t="shared" si="134"/>
        <v>13015.90035688788</v>
      </c>
      <c r="AZ124" s="1">
        <f t="shared" si="135"/>
        <v>3402.6036948466003</v>
      </c>
      <c r="BA124" s="1">
        <f t="shared" si="143"/>
        <v>13384.453131416942</v>
      </c>
      <c r="BB124" s="1">
        <f t="shared" si="144"/>
        <v>27950.674980408759</v>
      </c>
      <c r="BC124" s="1">
        <f t="shared" si="145"/>
        <v>35198.509363452424</v>
      </c>
      <c r="BD124" s="1">
        <f t="shared" si="146"/>
        <v>11887.956258859922</v>
      </c>
      <c r="BE124" s="2">
        <f t="shared" si="153"/>
        <v>0.1724378764915922</v>
      </c>
      <c r="BF124" s="2">
        <f t="shared" si="154"/>
        <v>0.13039120264941753</v>
      </c>
      <c r="BG124" s="2">
        <f t="shared" si="155"/>
        <v>6.9918128391701598E-2</v>
      </c>
      <c r="BH124" s="2">
        <f t="shared" si="136"/>
        <v>0.11673217812478967</v>
      </c>
      <c r="BI124" s="2">
        <f t="shared" si="147"/>
        <v>2.9734821248929609E-3</v>
      </c>
      <c r="BJ124" s="2">
        <f t="shared" si="137"/>
        <v>1.700186572836147E-3</v>
      </c>
      <c r="BK124" s="2">
        <f t="shared" si="138"/>
        <v>4.8885446777984691E-4</v>
      </c>
      <c r="BL124" s="2">
        <f t="shared" si="139"/>
        <v>431.83159545098175</v>
      </c>
      <c r="BM124" s="2">
        <f t="shared" si="140"/>
        <v>81.609943399539176</v>
      </c>
      <c r="BN124" s="2">
        <f t="shared" si="141"/>
        <v>8.9993688805053988</v>
      </c>
      <c r="BO124" s="2">
        <f t="shared" si="148"/>
        <v>352.27771418897913</v>
      </c>
      <c r="BP124" s="2">
        <f t="shared" si="149"/>
        <v>39.423105217258332</v>
      </c>
      <c r="BQ124" s="2">
        <f t="shared" si="150"/>
        <v>9.8320059571184579</v>
      </c>
      <c r="BR124" s="11">
        <f t="shared" si="151"/>
        <v>4.4157377081875032E-2</v>
      </c>
      <c r="BS124" s="17">
        <f t="shared" si="129"/>
        <v>4.9098253616039859E-2</v>
      </c>
      <c r="BT124" s="17">
        <f t="shared" si="130"/>
        <v>0.15532982164476328</v>
      </c>
      <c r="BU124" s="12">
        <f>(BU$3*templow!$I234+BU$4*templow!$I234^2+BU$5*templow!$I234^6)*(K124/K$56)^$BW$1</f>
        <v>2.6192504332794142</v>
      </c>
      <c r="BV124" s="12">
        <f>(BV$3*templow!$I234+BV$4*templow!$I234^2+BV$5*templow!$I234^6)*(L124/L$56)^$BW$1</f>
        <v>1.2449509985031284</v>
      </c>
      <c r="BW124" s="12">
        <f>(BW$3*templow!$I234+BW$4*templow!$I234^2+BW$5*templow!$I234^6)*(M124/M$56)^$BW$1</f>
        <v>0.45508345527893934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 x14ac:dyDescent="0.3">
      <c r="A125" s="2">
        <f t="shared" si="162"/>
        <v>2079</v>
      </c>
      <c r="B125" s="5">
        <f t="shared" si="163"/>
        <v>1162.767751006699</v>
      </c>
      <c r="C125" s="5">
        <f t="shared" si="164"/>
        <v>2950.9666849784571</v>
      </c>
      <c r="D125" s="5">
        <f t="shared" si="165"/>
        <v>4330.3137959019286</v>
      </c>
      <c r="E125" s="15">
        <f t="shared" si="166"/>
        <v>1.1927700812907576E-4</v>
      </c>
      <c r="F125" s="15">
        <f t="shared" si="167"/>
        <v>2.3498370419139061E-4</v>
      </c>
      <c r="G125" s="15">
        <f t="shared" si="168"/>
        <v>4.7971087323389595E-4</v>
      </c>
      <c r="H125" s="5">
        <f t="shared" si="169"/>
        <v>147171.7144639779</v>
      </c>
      <c r="I125" s="5">
        <f t="shared" si="170"/>
        <v>48810.289944029209</v>
      </c>
      <c r="J125" s="5">
        <f t="shared" si="171"/>
        <v>18696.067402048429</v>
      </c>
      <c r="K125" s="5">
        <f t="shared" si="172"/>
        <v>126570.17219178966</v>
      </c>
      <c r="L125" s="5">
        <f t="shared" si="173"/>
        <v>16540.440863833588</v>
      </c>
      <c r="M125" s="5">
        <f t="shared" si="174"/>
        <v>4317.4855872435373</v>
      </c>
      <c r="N125" s="15">
        <f t="shared" si="175"/>
        <v>1.3265995304210243E-2</v>
      </c>
      <c r="O125" s="15">
        <f t="shared" si="176"/>
        <v>1.6629839522737777E-2</v>
      </c>
      <c r="P125" s="15">
        <f t="shared" si="177"/>
        <v>1.5101604405489466E-2</v>
      </c>
      <c r="Q125" s="5">
        <f t="shared" si="178"/>
        <v>9831.0841293229842</v>
      </c>
      <c r="R125" s="5">
        <f t="shared" si="179"/>
        <v>12558.813312491608</v>
      </c>
      <c r="S125" s="5">
        <f t="shared" si="180"/>
        <v>6252.5114547648491</v>
      </c>
      <c r="T125" s="5">
        <f t="shared" si="181"/>
        <v>66.800092430324057</v>
      </c>
      <c r="U125" s="5">
        <f t="shared" si="182"/>
        <v>257.29847798267139</v>
      </c>
      <c r="V125" s="5">
        <f t="shared" si="183"/>
        <v>334.42923157625091</v>
      </c>
      <c r="W125" s="15">
        <f t="shared" si="184"/>
        <v>-1.0734613539272964E-2</v>
      </c>
      <c r="X125" s="15">
        <f t="shared" si="185"/>
        <v>-1.217998157191269E-2</v>
      </c>
      <c r="Y125" s="15">
        <f t="shared" si="186"/>
        <v>-9.7425357312937999E-3</v>
      </c>
      <c r="Z125" s="5">
        <f t="shared" si="124"/>
        <v>14197.601701880469</v>
      </c>
      <c r="AA125" s="5">
        <f t="shared" si="125"/>
        <v>31909.882062479555</v>
      </c>
      <c r="AB125" s="5">
        <f t="shared" si="126"/>
        <v>26594.269669810463</v>
      </c>
      <c r="AC125" s="16">
        <f t="shared" si="187"/>
        <v>1.7494480501786385</v>
      </c>
      <c r="AD125" s="16">
        <f t="shared" si="188"/>
        <v>2.934914038674429</v>
      </c>
      <c r="AE125" s="16">
        <f t="shared" si="189"/>
        <v>4.5991578700462616</v>
      </c>
      <c r="AF125" s="15">
        <f t="shared" si="190"/>
        <v>-4.0504037456468023E-3</v>
      </c>
      <c r="AG125" s="15">
        <f t="shared" si="191"/>
        <v>2.9673830763510267E-4</v>
      </c>
      <c r="AH125" s="15">
        <f t="shared" si="192"/>
        <v>9.7937136394747881E-3</v>
      </c>
      <c r="AI125" s="1">
        <f t="shared" si="156"/>
        <v>256741.52825191186</v>
      </c>
      <c r="AJ125" s="1">
        <f t="shared" si="157"/>
        <v>82429.562497030332</v>
      </c>
      <c r="AK125" s="1">
        <f t="shared" si="158"/>
        <v>31900.084919051627</v>
      </c>
      <c r="AL125" s="14">
        <f t="shared" si="193"/>
        <v>42.030265835235539</v>
      </c>
      <c r="AM125" s="14">
        <f t="shared" si="194"/>
        <v>8.4077518253444836</v>
      </c>
      <c r="AN125" s="14">
        <f t="shared" si="195"/>
        <v>2.8841369598705269</v>
      </c>
      <c r="AO125" s="11">
        <f t="shared" si="196"/>
        <v>1.0307199850979521E-2</v>
      </c>
      <c r="AP125" s="11">
        <f t="shared" si="197"/>
        <v>1.2984353324006727E-2</v>
      </c>
      <c r="AQ125" s="11">
        <f t="shared" si="198"/>
        <v>1.1778446756383461E-2</v>
      </c>
      <c r="AR125" s="1">
        <f t="shared" si="127"/>
        <v>147171.7144639779</v>
      </c>
      <c r="AS125" s="1">
        <f t="shared" ref="AS125:AS188" si="199">MAX(0.3*C125,AM125*AJ125^$AR$5*C125^(1-$AR$5)*(1-BJ124+BV124/100))</f>
        <v>48810.289944029209</v>
      </c>
      <c r="AT125" s="1">
        <f t="shared" ref="AT125:AT188" si="200">MAX(0.3*D125,AN125*AK125^$AR$5*D125^(1-$AR$5)*(1-BK124+BW124/100))</f>
        <v>18696.067402048429</v>
      </c>
      <c r="AU125" s="1">
        <f t="shared" si="159"/>
        <v>29434.342892795583</v>
      </c>
      <c r="AV125" s="1">
        <f t="shared" si="160"/>
        <v>9762.0579888058419</v>
      </c>
      <c r="AW125" s="1">
        <f t="shared" si="161"/>
        <v>3739.2134804096859</v>
      </c>
      <c r="AX125" s="1">
        <f t="shared" si="142"/>
        <v>101256.13775343173</v>
      </c>
      <c r="AY125" s="1">
        <f t="shared" si="134"/>
        <v>13232.35269106687</v>
      </c>
      <c r="AZ125" s="1">
        <f t="shared" si="135"/>
        <v>3453.9884697948301</v>
      </c>
      <c r="BA125" s="1">
        <f t="shared" si="143"/>
        <v>13401.373440648758</v>
      </c>
      <c r="BB125" s="1">
        <f t="shared" si="144"/>
        <v>28005.913456891794</v>
      </c>
      <c r="BC125" s="1">
        <f t="shared" si="145"/>
        <v>35280.300290311265</v>
      </c>
      <c r="BD125" s="1">
        <f t="shared" si="146"/>
        <v>11564.9215924818</v>
      </c>
      <c r="BE125" s="2">
        <f t="shared" si="153"/>
        <v>0.1724378764915922</v>
      </c>
      <c r="BF125" s="2">
        <f t="shared" si="154"/>
        <v>0.13039120264941753</v>
      </c>
      <c r="BG125" s="2">
        <f t="shared" si="155"/>
        <v>6.9918128391701598E-2</v>
      </c>
      <c r="BH125" s="2">
        <f t="shared" si="136"/>
        <v>0.116481286193444</v>
      </c>
      <c r="BI125" s="2">
        <f t="shared" si="147"/>
        <v>2.9734821248929609E-3</v>
      </c>
      <c r="BJ125" s="2">
        <f t="shared" si="137"/>
        <v>1.700186572836147E-3</v>
      </c>
      <c r="BK125" s="2">
        <f t="shared" si="138"/>
        <v>4.8885446777984691E-4</v>
      </c>
      <c r="BL125" s="2">
        <f t="shared" si="139"/>
        <v>437.61246224848912</v>
      </c>
      <c r="BM125" s="2">
        <f t="shared" si="140"/>
        <v>82.986599579077676</v>
      </c>
      <c r="BN125" s="2">
        <f t="shared" si="141"/>
        <v>9.1396560794045296</v>
      </c>
      <c r="BO125" s="2">
        <f t="shared" si="148"/>
        <v>357.49668788685614</v>
      </c>
      <c r="BP125" s="2">
        <f t="shared" si="149"/>
        <v>39.890040301666922</v>
      </c>
      <c r="BQ125" s="2">
        <f t="shared" si="150"/>
        <v>9.8306444002125932</v>
      </c>
      <c r="BR125" s="11">
        <f t="shared" si="151"/>
        <v>4.401871634304208E-2</v>
      </c>
      <c r="BS125" s="17">
        <f t="shared" si="129"/>
        <v>4.7021890276019128E-2</v>
      </c>
      <c r="BT125" s="17">
        <f t="shared" si="130"/>
        <v>0.15080565208229443</v>
      </c>
      <c r="BU125" s="12">
        <f>(BU$3*templow!$I235+BU$4*templow!$I235^2+BU$5*templow!$I235^6)*(K125/K$56)^$BW$1</f>
        <v>2.6196297017876593</v>
      </c>
      <c r="BV125" s="12">
        <f>(BV$3*templow!$I235+BV$4*templow!$I235^2+BV$5*templow!$I235^6)*(L125/L$56)^$BW$1</f>
        <v>1.2392385565001287</v>
      </c>
      <c r="BW125" s="12">
        <f>(BW$3*templow!$I235+BW$4*templow!$I235^2+BW$5*templow!$I235^6)*(M125/M$56)^$BW$1</f>
        <v>0.44673386449553704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 x14ac:dyDescent="0.3">
      <c r="A126" s="2">
        <f t="shared" si="162"/>
        <v>2080</v>
      </c>
      <c r="B126" s="5">
        <f t="shared" si="163"/>
        <v>1162.8995078922637</v>
      </c>
      <c r="C126" s="5">
        <f t="shared" si="164"/>
        <v>2951.6254426069099</v>
      </c>
      <c r="D126" s="5">
        <f t="shared" si="165"/>
        <v>4332.2872295837178</v>
      </c>
      <c r="E126" s="15">
        <f t="shared" si="166"/>
        <v>1.1331315772262197E-4</v>
      </c>
      <c r="F126" s="15">
        <f t="shared" si="167"/>
        <v>2.2323451898182106E-4</v>
      </c>
      <c r="G126" s="15">
        <f t="shared" si="168"/>
        <v>4.557253295722011E-4</v>
      </c>
      <c r="H126" s="5">
        <f t="shared" si="169"/>
        <v>149120.50253357779</v>
      </c>
      <c r="I126" s="5">
        <f t="shared" si="170"/>
        <v>49624.668427127603</v>
      </c>
      <c r="J126" s="5">
        <f t="shared" si="171"/>
        <v>18984.098665157573</v>
      </c>
      <c r="K126" s="5">
        <f t="shared" si="172"/>
        <v>128231.63267465497</v>
      </c>
      <c r="L126" s="5">
        <f t="shared" si="173"/>
        <v>16812.657768425564</v>
      </c>
      <c r="M126" s="5">
        <f t="shared" si="174"/>
        <v>4382.0036989979826</v>
      </c>
      <c r="N126" s="15">
        <f t="shared" si="175"/>
        <v>1.3126793257006275E-2</v>
      </c>
      <c r="O126" s="15">
        <f t="shared" si="176"/>
        <v>1.6457657134592463E-2</v>
      </c>
      <c r="P126" s="15">
        <f t="shared" si="177"/>
        <v>1.4943445774334707E-2</v>
      </c>
      <c r="Q126" s="5">
        <f t="shared" si="178"/>
        <v>9854.333040047366</v>
      </c>
      <c r="R126" s="5">
        <f t="shared" si="179"/>
        <v>12612.833368812418</v>
      </c>
      <c r="S126" s="5">
        <f t="shared" si="180"/>
        <v>6286.9837522802891</v>
      </c>
      <c r="T126" s="5">
        <f t="shared" si="181"/>
        <v>66.083019253696818</v>
      </c>
      <c r="U126" s="5">
        <f t="shared" si="182"/>
        <v>254.16458726236127</v>
      </c>
      <c r="V126" s="5">
        <f t="shared" si="183"/>
        <v>331.17104283803013</v>
      </c>
      <c r="W126" s="15">
        <f t="shared" si="184"/>
        <v>-1.0734613539272964E-2</v>
      </c>
      <c r="X126" s="15">
        <f t="shared" si="185"/>
        <v>-1.217998157191269E-2</v>
      </c>
      <c r="Y126" s="15">
        <f t="shared" si="186"/>
        <v>-9.7425357312937999E-3</v>
      </c>
      <c r="Z126" s="5">
        <f t="shared" ref="Z126:Z189" si="201">Q125*AC126*(1-BE125)</f>
        <v>14175.566655629627</v>
      </c>
      <c r="AA126" s="5">
        <f t="shared" ref="AA126:AA189" si="202">R125*AD126*(1-BF125)</f>
        <v>32062.454607949199</v>
      </c>
      <c r="AB126" s="5">
        <f t="shared" ref="AB126:AB189" si="203">S125*AE126*(1-BG125)</f>
        <v>27007.641221070659</v>
      </c>
      <c r="AC126" s="16">
        <f t="shared" si="187"/>
        <v>1.7423620792433805</v>
      </c>
      <c r="AD126" s="16">
        <f t="shared" si="188"/>
        <v>2.9357849400993197</v>
      </c>
      <c r="AE126" s="16">
        <f t="shared" si="189"/>
        <v>4.6442007052082319</v>
      </c>
      <c r="AF126" s="15">
        <f t="shared" si="190"/>
        <v>-4.0504037456468023E-3</v>
      </c>
      <c r="AG126" s="15">
        <f t="shared" si="191"/>
        <v>2.9673830763510267E-4</v>
      </c>
      <c r="AH126" s="15">
        <f t="shared" si="192"/>
        <v>9.7937136394747881E-3</v>
      </c>
      <c r="AI126" s="1">
        <f t="shared" si="156"/>
        <v>260501.71831951628</v>
      </c>
      <c r="AJ126" s="1">
        <f t="shared" si="157"/>
        <v>83948.664236133147</v>
      </c>
      <c r="AK126" s="1">
        <f t="shared" si="158"/>
        <v>32449.289907556151</v>
      </c>
      <c r="AL126" s="14">
        <f t="shared" si="193"/>
        <v>42.459148041491581</v>
      </c>
      <c r="AM126" s="14">
        <f t="shared" si="194"/>
        <v>8.5158293535017098</v>
      </c>
      <c r="AN126" s="14">
        <f t="shared" si="195"/>
        <v>2.9177679069542797</v>
      </c>
      <c r="AO126" s="11">
        <f t="shared" si="196"/>
        <v>1.0204127852469725E-2</v>
      </c>
      <c r="AP126" s="11">
        <f t="shared" si="197"/>
        <v>1.2854509790766659E-2</v>
      </c>
      <c r="AQ126" s="11">
        <f t="shared" si="198"/>
        <v>1.1660662288819627E-2</v>
      </c>
      <c r="AR126" s="1">
        <f t="shared" ref="AR126:AR189" si="204">MAX(0.3*B126,AL126*AI126^$AR$5*B126^(1-$AR$5)*(1-BI125+BU125/100))</f>
        <v>149120.50253357779</v>
      </c>
      <c r="AS126" s="1">
        <f t="shared" si="199"/>
        <v>49624.668427127603</v>
      </c>
      <c r="AT126" s="1">
        <f t="shared" si="200"/>
        <v>18984.098665157573</v>
      </c>
      <c r="AU126" s="1">
        <f t="shared" si="159"/>
        <v>29824.10050671556</v>
      </c>
      <c r="AV126" s="1">
        <f t="shared" si="160"/>
        <v>9924.9336854255216</v>
      </c>
      <c r="AW126" s="1">
        <f t="shared" si="161"/>
        <v>3796.8197330315147</v>
      </c>
      <c r="AX126" s="1">
        <f t="shared" si="142"/>
        <v>102585.30613972397</v>
      </c>
      <c r="AY126" s="1">
        <f t="shared" si="134"/>
        <v>13450.126214740449</v>
      </c>
      <c r="AZ126" s="1">
        <f t="shared" si="135"/>
        <v>3505.6029591983861</v>
      </c>
      <c r="BA126" s="1">
        <f t="shared" si="143"/>
        <v>13418.057811082341</v>
      </c>
      <c r="BB126" s="1">
        <f t="shared" si="144"/>
        <v>28060.346784870584</v>
      </c>
      <c r="BC126" s="1">
        <f t="shared" si="145"/>
        <v>35360.638767511467</v>
      </c>
      <c r="BD126" s="1">
        <f t="shared" si="146"/>
        <v>11250.254407579558</v>
      </c>
      <c r="BE126" s="2">
        <f t="shared" si="153"/>
        <v>0.1724378764915922</v>
      </c>
      <c r="BF126" s="2">
        <f t="shared" si="154"/>
        <v>0.13039120264941753</v>
      </c>
      <c r="BG126" s="2">
        <f t="shared" si="155"/>
        <v>6.9918128391701598E-2</v>
      </c>
      <c r="BH126" s="2">
        <f t="shared" si="136"/>
        <v>0.11623064173418707</v>
      </c>
      <c r="BI126" s="2">
        <f t="shared" si="147"/>
        <v>2.9734821248929609E-3</v>
      </c>
      <c r="BJ126" s="2">
        <f t="shared" si="137"/>
        <v>1.700186572836147E-3</v>
      </c>
      <c r="BK126" s="2">
        <f t="shared" si="138"/>
        <v>4.8885446777984691E-4</v>
      </c>
      <c r="BL126" s="2">
        <f t="shared" si="139"/>
        <v>443.40714873864903</v>
      </c>
      <c r="BM126" s="2">
        <f t="shared" si="140"/>
        <v>84.371194941248234</v>
      </c>
      <c r="BN126" s="2">
        <f t="shared" si="141"/>
        <v>9.2804614492357071</v>
      </c>
      <c r="BO126" s="2">
        <f t="shared" si="148"/>
        <v>362.79357888014005</v>
      </c>
      <c r="BP126" s="2">
        <f t="shared" si="149"/>
        <v>40.362600283806692</v>
      </c>
      <c r="BQ126" s="2">
        <f t="shared" si="150"/>
        <v>9.8293119121833392</v>
      </c>
      <c r="BR126" s="11">
        <f t="shared" si="151"/>
        <v>4.3881030675150229E-2</v>
      </c>
      <c r="BS126" s="17">
        <f t="shared" si="129"/>
        <v>4.5039317341671818E-2</v>
      </c>
      <c r="BT126" s="17">
        <f t="shared" si="130"/>
        <v>0.14641325444882955</v>
      </c>
      <c r="BU126" s="12">
        <f>(BU$3*templow!$I236+BU$4*templow!$I236^2+BU$5*templow!$I236^6)*(K126/K$56)^$BW$1</f>
        <v>2.6195071380790824</v>
      </c>
      <c r="BV126" s="12">
        <f>(BV$3*templow!$I236+BV$4*templow!$I236^2+BV$5*templow!$I236^6)*(L126/L$56)^$BW$1</f>
        <v>1.233208707898183</v>
      </c>
      <c r="BW126" s="12">
        <f>(BW$3*templow!$I236+BW$4*templow!$I236^2+BW$5*templow!$I236^6)*(M126/M$56)^$BW$1</f>
        <v>0.43814151111774591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 x14ac:dyDescent="0.3">
      <c r="A127" s="2">
        <f t="shared" si="162"/>
        <v>2081</v>
      </c>
      <c r="B127" s="5">
        <f t="shared" si="163"/>
        <v>1163.0246911168495</v>
      </c>
      <c r="C127" s="5">
        <f t="shared" si="164"/>
        <v>2952.2514020585104</v>
      </c>
      <c r="D127" s="5">
        <f t="shared" si="165"/>
        <v>4334.162845957946</v>
      </c>
      <c r="E127" s="15">
        <f t="shared" si="166"/>
        <v>1.0764749983649086E-4</v>
      </c>
      <c r="F127" s="15">
        <f t="shared" si="167"/>
        <v>2.1207279303273E-4</v>
      </c>
      <c r="G127" s="15">
        <f t="shared" si="168"/>
        <v>4.3293906309359103E-4</v>
      </c>
      <c r="H127" s="5">
        <f t="shared" si="169"/>
        <v>151073.68255159873</v>
      </c>
      <c r="I127" s="5">
        <f t="shared" si="170"/>
        <v>50443.61254278323</v>
      </c>
      <c r="J127" s="5">
        <f t="shared" si="171"/>
        <v>19273.1568887842</v>
      </c>
      <c r="K127" s="5">
        <f t="shared" si="172"/>
        <v>129897.22720892803</v>
      </c>
      <c r="L127" s="5">
        <f t="shared" si="173"/>
        <v>17086.489486501901</v>
      </c>
      <c r="M127" s="5">
        <f t="shared" si="174"/>
        <v>4446.8003565575318</v>
      </c>
      <c r="N127" s="15">
        <f t="shared" si="175"/>
        <v>1.2988952098106354E-2</v>
      </c>
      <c r="O127" s="15">
        <f t="shared" si="176"/>
        <v>1.6287235596420535E-2</v>
      </c>
      <c r="P127" s="15">
        <f t="shared" si="177"/>
        <v>1.4786992894224582E-2</v>
      </c>
      <c r="Q127" s="5">
        <f t="shared" si="178"/>
        <v>9876.2370775218242</v>
      </c>
      <c r="R127" s="5">
        <f t="shared" si="179"/>
        <v>12664.820662288448</v>
      </c>
      <c r="S127" s="5">
        <f t="shared" si="180"/>
        <v>6320.5276711230945</v>
      </c>
      <c r="T127" s="5">
        <f t="shared" si="181"/>
        <v>65.373643580500044</v>
      </c>
      <c r="U127" s="5">
        <f t="shared" si="182"/>
        <v>251.0688672732729</v>
      </c>
      <c r="V127" s="5">
        <f t="shared" si="183"/>
        <v>327.94459712001077</v>
      </c>
      <c r="W127" s="15">
        <f t="shared" si="184"/>
        <v>-1.0734613539272964E-2</v>
      </c>
      <c r="X127" s="15">
        <f t="shared" si="185"/>
        <v>-1.217998157191269E-2</v>
      </c>
      <c r="Y127" s="15">
        <f t="shared" si="186"/>
        <v>-9.7425357312937999E-3</v>
      </c>
      <c r="Z127" s="5">
        <f t="shared" si="201"/>
        <v>14151.537009463547</v>
      </c>
      <c r="AA127" s="5">
        <f t="shared" si="202"/>
        <v>32209.922052019509</v>
      </c>
      <c r="AB127" s="5">
        <f t="shared" si="203"/>
        <v>27422.507272034385</v>
      </c>
      <c r="AC127" s="16">
        <f t="shared" si="187"/>
        <v>1.7353048093513401</v>
      </c>
      <c r="AD127" s="16">
        <f t="shared" si="188"/>
        <v>2.9366560999540252</v>
      </c>
      <c r="AE127" s="16">
        <f t="shared" si="189"/>
        <v>4.6896846769992884</v>
      </c>
      <c r="AF127" s="15">
        <f t="shared" si="190"/>
        <v>-4.0504037456468023E-3</v>
      </c>
      <c r="AG127" s="15">
        <f t="shared" si="191"/>
        <v>2.9673830763510267E-4</v>
      </c>
      <c r="AH127" s="15">
        <f t="shared" si="192"/>
        <v>9.7937136394747881E-3</v>
      </c>
      <c r="AI127" s="1">
        <f t="shared" si="156"/>
        <v>264275.64699428022</v>
      </c>
      <c r="AJ127" s="1">
        <f t="shared" si="157"/>
        <v>85478.731497945351</v>
      </c>
      <c r="AK127" s="1">
        <f t="shared" si="158"/>
        <v>33001.180649832051</v>
      </c>
      <c r="AL127" s="14">
        <f t="shared" si="193"/>
        <v>42.888074030862676</v>
      </c>
      <c r="AM127" s="14">
        <f t="shared" si="194"/>
        <v>8.6242014971847851</v>
      </c>
      <c r="AN127" s="14">
        <f t="shared" si="195"/>
        <v>2.9514507820924281</v>
      </c>
      <c r="AO127" s="11">
        <f t="shared" si="196"/>
        <v>1.0102086573945028E-2</v>
      </c>
      <c r="AP127" s="11">
        <f t="shared" si="197"/>
        <v>1.2725964692858992E-2</v>
      </c>
      <c r="AQ127" s="11">
        <f t="shared" si="198"/>
        <v>1.1544055665931431E-2</v>
      </c>
      <c r="AR127" s="1">
        <f t="shared" si="204"/>
        <v>151073.68255159873</v>
      </c>
      <c r="AS127" s="1">
        <f t="shared" si="199"/>
        <v>50443.61254278323</v>
      </c>
      <c r="AT127" s="1">
        <f t="shared" si="200"/>
        <v>19273.1568887842</v>
      </c>
      <c r="AU127" s="1">
        <f t="shared" si="159"/>
        <v>30214.736510319748</v>
      </c>
      <c r="AV127" s="1">
        <f t="shared" si="160"/>
        <v>10088.722508556646</v>
      </c>
      <c r="AW127" s="1">
        <f t="shared" si="161"/>
        <v>3854.6313777568403</v>
      </c>
      <c r="AX127" s="1">
        <f t="shared" si="142"/>
        <v>103917.78176714241</v>
      </c>
      <c r="AY127" s="1">
        <f t="shared" si="134"/>
        <v>13669.191589201519</v>
      </c>
      <c r="AZ127" s="1">
        <f t="shared" si="135"/>
        <v>3557.4402852460257</v>
      </c>
      <c r="BA127" s="1">
        <f t="shared" si="143"/>
        <v>13434.511436200697</v>
      </c>
      <c r="BB127" s="1">
        <f t="shared" si="144"/>
        <v>28113.994257822251</v>
      </c>
      <c r="BC127" s="1">
        <f t="shared" si="145"/>
        <v>35439.567780951169</v>
      </c>
      <c r="BD127" s="1">
        <f t="shared" si="146"/>
        <v>10943.761544870455</v>
      </c>
      <c r="BE127" s="2">
        <f t="shared" si="153"/>
        <v>0.1724378764915922</v>
      </c>
      <c r="BF127" s="2">
        <f t="shared" si="154"/>
        <v>0.13039120264941753</v>
      </c>
      <c r="BG127" s="2">
        <f t="shared" si="155"/>
        <v>6.9918128391701598E-2</v>
      </c>
      <c r="BH127" s="2">
        <f t="shared" si="136"/>
        <v>0.11598023627786461</v>
      </c>
      <c r="BI127" s="2">
        <f t="shared" si="147"/>
        <v>2.9734821248929609E-3</v>
      </c>
      <c r="BJ127" s="2">
        <f t="shared" si="137"/>
        <v>1.700186572836147E-3</v>
      </c>
      <c r="BK127" s="2">
        <f t="shared" si="138"/>
        <v>4.8885446777984691E-4</v>
      </c>
      <c r="BL127" s="2">
        <f t="shared" si="139"/>
        <v>449.21489460893241</v>
      </c>
      <c r="BM127" s="2">
        <f t="shared" si="140"/>
        <v>85.763552730589097</v>
      </c>
      <c r="BN127" s="2">
        <f t="shared" si="141"/>
        <v>9.4217688533040906</v>
      </c>
      <c r="BO127" s="2">
        <f t="shared" si="148"/>
        <v>368.16954929406802</v>
      </c>
      <c r="BP127" s="2">
        <f t="shared" si="149"/>
        <v>40.840852050570902</v>
      </c>
      <c r="BQ127" s="2">
        <f t="shared" si="150"/>
        <v>9.8280076617038841</v>
      </c>
      <c r="BR127" s="11">
        <f t="shared" si="151"/>
        <v>4.3744330712930796E-2</v>
      </c>
      <c r="BS127" s="17">
        <f t="shared" ref="BS127:BS190" si="205">BS126/(1+BR126)</f>
        <v>4.3146025282729553E-2</v>
      </c>
      <c r="BT127" s="17">
        <f t="shared" ref="BT127:BT190" si="206">BT126/(1+BR$5)</f>
        <v>0.14214879072701897</v>
      </c>
      <c r="BU127" s="12">
        <f>(BU$3*templow!$I237+BU$4*templow!$I237^2+BU$5*templow!$I237^6)*(K127/K$56)^$BW$1</f>
        <v>2.618882853973477</v>
      </c>
      <c r="BV127" s="12">
        <f>(BV$3*templow!$I237+BV$4*templow!$I237^2+BV$5*templow!$I237^6)*(L127/L$56)^$BW$1</f>
        <v>1.2268627375268248</v>
      </c>
      <c r="BW127" s="12">
        <f>(BW$3*templow!$I237+BW$4*templow!$I237^2+BW$5*templow!$I237^6)*(M127/M$56)^$BW$1</f>
        <v>0.42930773726438765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 x14ac:dyDescent="0.3">
      <c r="A128" s="2">
        <f t="shared" si="162"/>
        <v>2082</v>
      </c>
      <c r="B128" s="5">
        <f t="shared" si="163"/>
        <v>1163.1436279820839</v>
      </c>
      <c r="C128" s="5">
        <f t="shared" si="164"/>
        <v>2952.8461896490512</v>
      </c>
      <c r="D128" s="5">
        <f t="shared" si="165"/>
        <v>4335.9454529396789</v>
      </c>
      <c r="E128" s="15">
        <f t="shared" si="166"/>
        <v>1.0226512484466631E-4</v>
      </c>
      <c r="F128" s="15">
        <f t="shared" si="167"/>
        <v>2.0146915338109349E-4</v>
      </c>
      <c r="G128" s="15">
        <f t="shared" si="168"/>
        <v>4.1129210993891144E-4</v>
      </c>
      <c r="H128" s="5">
        <f t="shared" si="169"/>
        <v>153030.99913704486</v>
      </c>
      <c r="I128" s="5">
        <f t="shared" si="170"/>
        <v>51267.017406746876</v>
      </c>
      <c r="J128" s="5">
        <f t="shared" si="171"/>
        <v>19563.208935342896</v>
      </c>
      <c r="K128" s="5">
        <f t="shared" si="172"/>
        <v>131566.72611664949</v>
      </c>
      <c r="L128" s="5">
        <f t="shared" si="173"/>
        <v>17361.899033704838</v>
      </c>
      <c r="M128" s="5">
        <f t="shared" si="174"/>
        <v>4511.866938288962</v>
      </c>
      <c r="N128" s="15">
        <f t="shared" si="175"/>
        <v>1.2852459930004612E-2</v>
      </c>
      <c r="O128" s="15">
        <f t="shared" si="176"/>
        <v>1.611855656017025E-2</v>
      </c>
      <c r="P128" s="15">
        <f t="shared" si="177"/>
        <v>1.4632224636637714E-2</v>
      </c>
      <c r="Q128" s="5">
        <f t="shared" si="178"/>
        <v>9896.8028380516862</v>
      </c>
      <c r="R128" s="5">
        <f t="shared" si="179"/>
        <v>12714.776722765711</v>
      </c>
      <c r="S128" s="5">
        <f t="shared" si="180"/>
        <v>6353.1439862426523</v>
      </c>
      <c r="T128" s="5">
        <f t="shared" si="181"/>
        <v>64.671882781009202</v>
      </c>
      <c r="U128" s="5">
        <f t="shared" si="182"/>
        <v>248.01085309660346</v>
      </c>
      <c r="V128" s="5">
        <f t="shared" si="183"/>
        <v>324.74958516468433</v>
      </c>
      <c r="W128" s="15">
        <f t="shared" si="184"/>
        <v>-1.0734613539272964E-2</v>
      </c>
      <c r="X128" s="15">
        <f t="shared" si="185"/>
        <v>-1.217998157191269E-2</v>
      </c>
      <c r="Y128" s="15">
        <f t="shared" si="186"/>
        <v>-9.7425357312937999E-3</v>
      </c>
      <c r="Z128" s="5">
        <f t="shared" si="201"/>
        <v>14125.545948896002</v>
      </c>
      <c r="AA128" s="5">
        <f t="shared" si="202"/>
        <v>32352.281499129782</v>
      </c>
      <c r="AB128" s="5">
        <f t="shared" si="203"/>
        <v>27838.819942293314</v>
      </c>
      <c r="AC128" s="16">
        <f t="shared" si="187"/>
        <v>1.7282761242517046</v>
      </c>
      <c r="AD128" s="16">
        <f t="shared" si="188"/>
        <v>2.9375275183152318</v>
      </c>
      <c r="AE128" s="16">
        <f t="shared" si="189"/>
        <v>4.7356141057852525</v>
      </c>
      <c r="AF128" s="15">
        <f t="shared" si="190"/>
        <v>-4.0504037456468023E-3</v>
      </c>
      <c r="AG128" s="15">
        <f t="shared" si="191"/>
        <v>2.9673830763510267E-4</v>
      </c>
      <c r="AH128" s="15">
        <f t="shared" si="192"/>
        <v>9.7937136394747881E-3</v>
      </c>
      <c r="AI128" s="1">
        <f t="shared" si="156"/>
        <v>268062.81880517193</v>
      </c>
      <c r="AJ128" s="1">
        <f t="shared" si="157"/>
        <v>87019.580856707471</v>
      </c>
      <c r="AK128" s="1">
        <f t="shared" si="158"/>
        <v>33555.693962605685</v>
      </c>
      <c r="AL128" s="14">
        <f t="shared" si="193"/>
        <v>43.317000477343711</v>
      </c>
      <c r="AM128" s="14">
        <f t="shared" si="194"/>
        <v>8.7328552681044869</v>
      </c>
      <c r="AN128" s="14">
        <f t="shared" si="195"/>
        <v>2.9851817770949229</v>
      </c>
      <c r="AO128" s="11">
        <f t="shared" si="196"/>
        <v>1.0001065708205577E-2</v>
      </c>
      <c r="AP128" s="11">
        <f t="shared" si="197"/>
        <v>1.2598705045930402E-2</v>
      </c>
      <c r="AQ128" s="11">
        <f t="shared" si="198"/>
        <v>1.1428615109272117E-2</v>
      </c>
      <c r="AR128" s="1">
        <f t="shared" si="204"/>
        <v>153030.99913704486</v>
      </c>
      <c r="AS128" s="1">
        <f t="shared" si="199"/>
        <v>51267.017406746876</v>
      </c>
      <c r="AT128" s="1">
        <f t="shared" si="200"/>
        <v>19563.208935342896</v>
      </c>
      <c r="AU128" s="1">
        <f t="shared" si="159"/>
        <v>30606.199827408971</v>
      </c>
      <c r="AV128" s="1">
        <f t="shared" si="160"/>
        <v>10253.403481349376</v>
      </c>
      <c r="AW128" s="1">
        <f t="shared" si="161"/>
        <v>3912.6417870685796</v>
      </c>
      <c r="AX128" s="1">
        <f t="shared" si="142"/>
        <v>105253.38089331957</v>
      </c>
      <c r="AY128" s="1">
        <f t="shared" si="134"/>
        <v>13889.51922696387</v>
      </c>
      <c r="AZ128" s="1">
        <f t="shared" si="135"/>
        <v>3609.4935506311695</v>
      </c>
      <c r="BA128" s="1">
        <f t="shared" si="143"/>
        <v>13450.739322979822</v>
      </c>
      <c r="BB128" s="1">
        <f t="shared" si="144"/>
        <v>28166.874465141904</v>
      </c>
      <c r="BC128" s="1">
        <f t="shared" si="145"/>
        <v>35517.128634898596</v>
      </c>
      <c r="BD128" s="1">
        <f t="shared" si="146"/>
        <v>10645.252775215951</v>
      </c>
      <c r="BE128" s="2">
        <f t="shared" si="153"/>
        <v>0.1724378764915922</v>
      </c>
      <c r="BF128" s="2">
        <f t="shared" si="154"/>
        <v>0.13039120264941753</v>
      </c>
      <c r="BG128" s="2">
        <f t="shared" si="155"/>
        <v>6.9918128391701598E-2</v>
      </c>
      <c r="BH128" s="2">
        <f t="shared" si="136"/>
        <v>0.11573006223845306</v>
      </c>
      <c r="BI128" s="2">
        <f t="shared" si="147"/>
        <v>2.9734821248929609E-3</v>
      </c>
      <c r="BJ128" s="2">
        <f t="shared" si="137"/>
        <v>1.700186572836147E-3</v>
      </c>
      <c r="BK128" s="2">
        <f t="shared" si="138"/>
        <v>4.8885446777984691E-4</v>
      </c>
      <c r="BL128" s="2">
        <f t="shared" si="139"/>
        <v>455.03494048851303</v>
      </c>
      <c r="BM128" s="2">
        <f t="shared" si="140"/>
        <v>87.163494624308058</v>
      </c>
      <c r="BN128" s="2">
        <f t="shared" si="141"/>
        <v>9.5635620921529974</v>
      </c>
      <c r="BO128" s="2">
        <f t="shared" si="148"/>
        <v>373.62577877056998</v>
      </c>
      <c r="BP128" s="2">
        <f t="shared" si="149"/>
        <v>41.324863324363427</v>
      </c>
      <c r="BQ128" s="2">
        <f t="shared" si="150"/>
        <v>9.8267308523157872</v>
      </c>
      <c r="BR128" s="11">
        <f t="shared" si="151"/>
        <v>4.360862604941082E-2</v>
      </c>
      <c r="BS128" s="17">
        <f t="shared" si="205"/>
        <v>4.1337733785110582E-2</v>
      </c>
      <c r="BT128" s="17">
        <f t="shared" si="206"/>
        <v>0.13800853468642618</v>
      </c>
      <c r="BU128" s="12">
        <f>(BU$3*templow!$I238+BU$4*templow!$I238^2+BU$5*templow!$I238^6)*(K128/K$56)^$BW$1</f>
        <v>2.6177572469460806</v>
      </c>
      <c r="BV128" s="12">
        <f>(BV$3*templow!$I238+BV$4*templow!$I238^2+BV$5*templow!$I238^6)*(L128/L$56)^$BW$1</f>
        <v>1.2202020927515</v>
      </c>
      <c r="BW128" s="12">
        <f>(BW$3*templow!$I238+BW$4*templow!$I238^2+BW$5*templow!$I238^6)*(M128/M$56)^$BW$1</f>
        <v>0.42023400041452419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 x14ac:dyDescent="0.3">
      <c r="A129" s="2">
        <f t="shared" si="162"/>
        <v>2083</v>
      </c>
      <c r="B129" s="5">
        <f t="shared" si="163"/>
        <v>1163.2566295589952</v>
      </c>
      <c r="C129" s="5">
        <f t="shared" si="164"/>
        <v>2953.4113516998495</v>
      </c>
      <c r="D129" s="5">
        <f t="shared" si="165"/>
        <v>4337.6396260859019</v>
      </c>
      <c r="E129" s="15">
        <f t="shared" si="166"/>
        <v>9.7151868602433E-5</v>
      </c>
      <c r="F129" s="15">
        <f t="shared" si="167"/>
        <v>1.9139569571203881E-4</v>
      </c>
      <c r="G129" s="15">
        <f t="shared" si="168"/>
        <v>3.9072750444196585E-4</v>
      </c>
      <c r="H129" s="5">
        <f t="shared" si="169"/>
        <v>154992.19734648685</v>
      </c>
      <c r="I129" s="5">
        <f t="shared" si="170"/>
        <v>52094.777268229482</v>
      </c>
      <c r="J129" s="5">
        <f t="shared" si="171"/>
        <v>19854.221550098395</v>
      </c>
      <c r="K129" s="5">
        <f t="shared" si="172"/>
        <v>133239.90030062952</v>
      </c>
      <c r="L129" s="5">
        <f t="shared" si="173"/>
        <v>17638.849135676985</v>
      </c>
      <c r="M129" s="5">
        <f t="shared" si="174"/>
        <v>4577.1948021449589</v>
      </c>
      <c r="N129" s="15">
        <f t="shared" si="175"/>
        <v>1.2717305000784052E-2</v>
      </c>
      <c r="O129" s="15">
        <f t="shared" si="176"/>
        <v>1.5951601920648262E-2</v>
      </c>
      <c r="P129" s="15">
        <f t="shared" si="177"/>
        <v>1.4479120228836129E-2</v>
      </c>
      <c r="Q129" s="5">
        <f t="shared" si="178"/>
        <v>9916.0373469617498</v>
      </c>
      <c r="R129" s="5">
        <f t="shared" si="179"/>
        <v>12762.703935809877</v>
      </c>
      <c r="S129" s="5">
        <f t="shared" si="180"/>
        <v>6384.8337495873147</v>
      </c>
      <c r="T129" s="5">
        <f t="shared" si="181"/>
        <v>63.977655112497906</v>
      </c>
      <c r="U129" s="5">
        <f t="shared" si="182"/>
        <v>244.99008547625249</v>
      </c>
      <c r="V129" s="5">
        <f t="shared" si="183"/>
        <v>321.58570072749455</v>
      </c>
      <c r="W129" s="15">
        <f t="shared" si="184"/>
        <v>-1.0734613539272964E-2</v>
      </c>
      <c r="X129" s="15">
        <f t="shared" si="185"/>
        <v>-1.217998157191269E-2</v>
      </c>
      <c r="Y129" s="15">
        <f t="shared" si="186"/>
        <v>-9.7425357312937999E-3</v>
      </c>
      <c r="Z129" s="5">
        <f t="shared" si="201"/>
        <v>14097.626944387159</v>
      </c>
      <c r="AA129" s="5">
        <f t="shared" si="202"/>
        <v>32489.532273098474</v>
      </c>
      <c r="AB129" s="5">
        <f t="shared" si="203"/>
        <v>28256.531174457574</v>
      </c>
      <c r="AC129" s="16">
        <f t="shared" si="187"/>
        <v>1.7212759081645237</v>
      </c>
      <c r="AD129" s="16">
        <f t="shared" si="188"/>
        <v>2.9383991952596484</v>
      </c>
      <c r="AE129" s="16">
        <f t="shared" si="189"/>
        <v>4.7819933542443707</v>
      </c>
      <c r="AF129" s="15">
        <f t="shared" si="190"/>
        <v>-4.0504037456468023E-3</v>
      </c>
      <c r="AG129" s="15">
        <f t="shared" si="191"/>
        <v>2.9673830763510267E-4</v>
      </c>
      <c r="AH129" s="15">
        <f t="shared" si="192"/>
        <v>9.7937136394747881E-3</v>
      </c>
      <c r="AI129" s="1">
        <f t="shared" si="156"/>
        <v>271862.73675206373</v>
      </c>
      <c r="AJ129" s="1">
        <f t="shared" si="157"/>
        <v>88571.026252386102</v>
      </c>
      <c r="AK129" s="1">
        <f t="shared" si="158"/>
        <v>34112.766353413695</v>
      </c>
      <c r="AL129" s="14">
        <f t="shared" si="193"/>
        <v>43.745884483719436</v>
      </c>
      <c r="AM129" s="14">
        <f t="shared" si="194"/>
        <v>8.8417777091588192</v>
      </c>
      <c r="AN129" s="14">
        <f t="shared" si="195"/>
        <v>3.0189571057209377</v>
      </c>
      <c r="AO129" s="11">
        <f t="shared" si="196"/>
        <v>9.901055051123521E-3</v>
      </c>
      <c r="AP129" s="11">
        <f t="shared" si="197"/>
        <v>1.2472717995471097E-2</v>
      </c>
      <c r="AQ129" s="11">
        <f t="shared" si="198"/>
        <v>1.1314328958179395E-2</v>
      </c>
      <c r="AR129" s="1">
        <f t="shared" si="204"/>
        <v>154992.19734648685</v>
      </c>
      <c r="AS129" s="1">
        <f t="shared" si="199"/>
        <v>52094.777268229482</v>
      </c>
      <c r="AT129" s="1">
        <f t="shared" si="200"/>
        <v>19854.221550098395</v>
      </c>
      <c r="AU129" s="1">
        <f t="shared" si="159"/>
        <v>30998.439469297373</v>
      </c>
      <c r="AV129" s="1">
        <f t="shared" si="160"/>
        <v>10418.955453645896</v>
      </c>
      <c r="AW129" s="1">
        <f t="shared" si="161"/>
        <v>3970.8443100196791</v>
      </c>
      <c r="AX129" s="1">
        <f t="shared" si="142"/>
        <v>106591.9202405036</v>
      </c>
      <c r="AY129" s="1">
        <f t="shared" si="134"/>
        <v>14111.079308541586</v>
      </c>
      <c r="AZ129" s="1">
        <f t="shared" si="135"/>
        <v>3661.7558417159676</v>
      </c>
      <c r="BA129" s="1">
        <f t="shared" si="143"/>
        <v>13466.746300119496</v>
      </c>
      <c r="BB129" s="1">
        <f t="shared" si="144"/>
        <v>28219.005321490655</v>
      </c>
      <c r="BC129" s="1">
        <f t="shared" si="145"/>
        <v>35593.361019344098</v>
      </c>
      <c r="BD129" s="1">
        <f t="shared" si="146"/>
        <v>10354.540871306184</v>
      </c>
      <c r="BE129" s="2">
        <f t="shared" si="153"/>
        <v>0.1724378764915922</v>
      </c>
      <c r="BF129" s="2">
        <f t="shared" si="154"/>
        <v>0.13039120264941753</v>
      </c>
      <c r="BG129" s="2">
        <f t="shared" si="155"/>
        <v>6.9918128391701598E-2</v>
      </c>
      <c r="BH129" s="2">
        <f t="shared" si="136"/>
        <v>0.11548011288280077</v>
      </c>
      <c r="BI129" s="2">
        <f t="shared" si="147"/>
        <v>2.9734821248929609E-3</v>
      </c>
      <c r="BJ129" s="2">
        <f t="shared" si="137"/>
        <v>1.700186572836147E-3</v>
      </c>
      <c r="BK129" s="2">
        <f t="shared" si="138"/>
        <v>4.8885446777984691E-4</v>
      </c>
      <c r="BL129" s="2">
        <f t="shared" si="139"/>
        <v>460.86652830766087</v>
      </c>
      <c r="BM129" s="2">
        <f t="shared" si="140"/>
        <v>88.570840826333495</v>
      </c>
      <c r="BN129" s="2">
        <f t="shared" si="141"/>
        <v>9.7058249090565187</v>
      </c>
      <c r="BO129" s="2">
        <f t="shared" si="148"/>
        <v>379.16346472531541</v>
      </c>
      <c r="BP129" s="2">
        <f t="shared" si="149"/>
        <v>41.814702671988769</v>
      </c>
      <c r="BQ129" s="2">
        <f t="shared" si="150"/>
        <v>9.8254807208034194</v>
      </c>
      <c r="BR129" s="11">
        <f t="shared" si="151"/>
        <v>4.3473925290452103E-2</v>
      </c>
      <c r="BS129" s="17">
        <f t="shared" si="205"/>
        <v>3.9610379555403752E-2</v>
      </c>
      <c r="BT129" s="17">
        <f t="shared" si="206"/>
        <v>0.13398886862759823</v>
      </c>
      <c r="BU129" s="12">
        <f>(BU$3*templow!$I239+BU$4*templow!$I239^2+BU$5*templow!$I239^6)*(K129/K$56)^$BW$1</f>
        <v>2.6161309930827126</v>
      </c>
      <c r="BV129" s="12">
        <f>(BV$3*templow!$I239+BV$4*templow!$I239^2+BV$5*templow!$I239^6)*(L129/L$56)^$BW$1</f>
        <v>1.213228378178173</v>
      </c>
      <c r="BW129" s="12">
        <f>(BW$3*templow!$I239+BW$4*templow!$I239^2+BW$5*templow!$I239^6)*(M129/M$56)^$BW$1</f>
        <v>0.41092186936815567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 x14ac:dyDescent="0.3">
      <c r="A130" s="2">
        <f t="shared" si="162"/>
        <v>2084</v>
      </c>
      <c r="B130" s="5">
        <f t="shared" si="163"/>
        <v>1163.3639914864596</v>
      </c>
      <c r="C130" s="5">
        <f t="shared" si="164"/>
        <v>2953.9483584092131</v>
      </c>
      <c r="D130" s="5">
        <f t="shared" si="165"/>
        <v>4339.249719436858</v>
      </c>
      <c r="E130" s="15">
        <f t="shared" si="166"/>
        <v>9.229427517231135E-5</v>
      </c>
      <c r="F130" s="15">
        <f t="shared" si="167"/>
        <v>1.8182591092643686E-4</v>
      </c>
      <c r="G130" s="15">
        <f t="shared" si="168"/>
        <v>3.7119112921986754E-4</v>
      </c>
      <c r="H130" s="5">
        <f t="shared" si="169"/>
        <v>156957.02279277396</v>
      </c>
      <c r="I130" s="5">
        <f t="shared" si="170"/>
        <v>52926.785565366801</v>
      </c>
      <c r="J130" s="5">
        <f t="shared" si="171"/>
        <v>20146.161372735423</v>
      </c>
      <c r="K130" s="5">
        <f t="shared" si="172"/>
        <v>134916.52134791107</v>
      </c>
      <c r="L130" s="5">
        <f t="shared" si="173"/>
        <v>17917.302248936201</v>
      </c>
      <c r="M130" s="5">
        <f t="shared" si="174"/>
        <v>4642.7752895839249</v>
      </c>
      <c r="N130" s="15">
        <f t="shared" si="175"/>
        <v>1.2583475696833935E-2</v>
      </c>
      <c r="O130" s="15">
        <f t="shared" si="176"/>
        <v>1.5786353810125053E-2</v>
      </c>
      <c r="P130" s="15">
        <f t="shared" si="177"/>
        <v>1.4327659248462243E-2</v>
      </c>
      <c r="Q130" s="5">
        <f t="shared" si="178"/>
        <v>9933.9480491726645</v>
      </c>
      <c r="R130" s="5">
        <f t="shared" si="179"/>
        <v>12808.605529165743</v>
      </c>
      <c r="S130" s="5">
        <f t="shared" si="180"/>
        <v>6415.598286043316</v>
      </c>
      <c r="T130" s="5">
        <f t="shared" si="181"/>
        <v>63.29087970971635</v>
      </c>
      <c r="U130" s="5">
        <f t="shared" si="182"/>
        <v>242.00611074985042</v>
      </c>
      <c r="V130" s="5">
        <f t="shared" si="183"/>
        <v>318.45264054748378</v>
      </c>
      <c r="W130" s="15">
        <f t="shared" si="184"/>
        <v>-1.0734613539272964E-2</v>
      </c>
      <c r="X130" s="15">
        <f t="shared" si="185"/>
        <v>-1.217998157191269E-2</v>
      </c>
      <c r="Y130" s="15">
        <f t="shared" si="186"/>
        <v>-9.7425357312937999E-3</v>
      </c>
      <c r="Z130" s="5">
        <f t="shared" si="201"/>
        <v>14067.81372841146</v>
      </c>
      <c r="AA130" s="5">
        <f t="shared" si="202"/>
        <v>32621.675886888435</v>
      </c>
      <c r="AB130" s="5">
        <f t="shared" si="203"/>
        <v>28675.592750423584</v>
      </c>
      <c r="AC130" s="16">
        <f t="shared" si="187"/>
        <v>1.7143040457788026</v>
      </c>
      <c r="AD130" s="16">
        <f t="shared" si="188"/>
        <v>2.939271130864006</v>
      </c>
      <c r="AE130" s="16">
        <f t="shared" si="189"/>
        <v>4.8288268277817119</v>
      </c>
      <c r="AF130" s="15">
        <f t="shared" si="190"/>
        <v>-4.0504037456468023E-3</v>
      </c>
      <c r="AG130" s="15">
        <f t="shared" si="191"/>
        <v>2.9673830763510267E-4</v>
      </c>
      <c r="AH130" s="15">
        <f t="shared" si="192"/>
        <v>9.7937136394747881E-3</v>
      </c>
      <c r="AI130" s="1">
        <f t="shared" si="156"/>
        <v>275674.90254615474</v>
      </c>
      <c r="AJ130" s="1">
        <f t="shared" si="157"/>
        <v>90132.879080793384</v>
      </c>
      <c r="AK130" s="1">
        <f t="shared" si="158"/>
        <v>34672.334028092009</v>
      </c>
      <c r="AL130" s="14">
        <f t="shared" si="193"/>
        <v>44.174683590147502</v>
      </c>
      <c r="AM130" s="14">
        <f t="shared" si="194"/>
        <v>8.9509558991043505</v>
      </c>
      <c r="AN130" s="14">
        <f t="shared" si="195"/>
        <v>3.05277300478765</v>
      </c>
      <c r="AO130" s="11">
        <f t="shared" si="196"/>
        <v>9.8020445006122853E-3</v>
      </c>
      <c r="AP130" s="11">
        <f t="shared" si="197"/>
        <v>1.2347990815516387E-2</v>
      </c>
      <c r="AQ130" s="11">
        <f t="shared" si="198"/>
        <v>1.1201185668597602E-2</v>
      </c>
      <c r="AR130" s="1">
        <f t="shared" si="204"/>
        <v>156957.02279277396</v>
      </c>
      <c r="AS130" s="1">
        <f t="shared" si="199"/>
        <v>52926.785565366801</v>
      </c>
      <c r="AT130" s="1">
        <f t="shared" si="200"/>
        <v>20146.161372735423</v>
      </c>
      <c r="AU130" s="1">
        <f t="shared" si="159"/>
        <v>31391.404558554794</v>
      </c>
      <c r="AV130" s="1">
        <f t="shared" si="160"/>
        <v>10585.357113073362</v>
      </c>
      <c r="AW130" s="1">
        <f t="shared" si="161"/>
        <v>4029.2322745470847</v>
      </c>
      <c r="AX130" s="1">
        <f t="shared" si="142"/>
        <v>107933.21707832886</v>
      </c>
      <c r="AY130" s="1">
        <f t="shared" si="134"/>
        <v>14333.841799148962</v>
      </c>
      <c r="AZ130" s="1">
        <f t="shared" si="135"/>
        <v>3714.2202316671396</v>
      </c>
      <c r="BA130" s="1">
        <f t="shared" si="143"/>
        <v>13482.537025903071</v>
      </c>
      <c r="BB130" s="1">
        <f t="shared" si="144"/>
        <v>28270.40409497064</v>
      </c>
      <c r="BC130" s="1">
        <f t="shared" si="145"/>
        <v>35668.303075063821</v>
      </c>
      <c r="BD130" s="1">
        <f t="shared" si="146"/>
        <v>10071.441667528812</v>
      </c>
      <c r="BE130" s="2">
        <f t="shared" si="153"/>
        <v>0.1724378764915922</v>
      </c>
      <c r="BF130" s="2">
        <f t="shared" si="154"/>
        <v>0.13039120264941753</v>
      </c>
      <c r="BG130" s="2">
        <f t="shared" si="155"/>
        <v>6.9918128391701598E-2</v>
      </c>
      <c r="BH130" s="2">
        <f t="shared" si="136"/>
        <v>0.11523038230127892</v>
      </c>
      <c r="BI130" s="2">
        <f t="shared" si="147"/>
        <v>2.9734821248929609E-3</v>
      </c>
      <c r="BJ130" s="2">
        <f t="shared" si="137"/>
        <v>1.700186572836147E-3</v>
      </c>
      <c r="BK130" s="2">
        <f t="shared" si="138"/>
        <v>4.8885446777984691E-4</v>
      </c>
      <c r="BL130" s="2">
        <f t="shared" si="139"/>
        <v>466.70890165073041</v>
      </c>
      <c r="BM130" s="2">
        <f t="shared" si="140"/>
        <v>89.985410161614638</v>
      </c>
      <c r="BN130" s="2">
        <f t="shared" si="141"/>
        <v>9.848540995675485</v>
      </c>
      <c r="BO130" s="2">
        <f t="shared" si="148"/>
        <v>384.78382260872598</v>
      </c>
      <c r="BP130" s="2">
        <f t="shared" si="149"/>
        <v>42.310439513684152</v>
      </c>
      <c r="BQ130" s="2">
        <f t="shared" si="150"/>
        <v>9.824256535642478</v>
      </c>
      <c r="BR130" s="11">
        <f t="shared" si="151"/>
        <v>4.3340236106448521E-2</v>
      </c>
      <c r="BS130" s="17">
        <f t="shared" si="205"/>
        <v>3.7960104795506183E-2</v>
      </c>
      <c r="BT130" s="17">
        <f t="shared" si="206"/>
        <v>0.13008628022096916</v>
      </c>
      <c r="BU130" s="12">
        <f>(BU$3*templow!$I240+BU$4*templow!$I240^2+BU$5*templow!$I240^6)*(K130/K$56)^$BW$1</f>
        <v>2.6140050397709329</v>
      </c>
      <c r="BV130" s="12">
        <f>(BV$3*templow!$I240+BV$4*templow!$I240^2+BV$5*templow!$I240^6)*(L130/L$56)^$BW$1</f>
        <v>1.2059433502562078</v>
      </c>
      <c r="BW130" s="12">
        <f>(BW$3*templow!$I240+BW$4*templow!$I240^2+BW$5*templow!$I240^6)*(M130/M$56)^$BW$1</f>
        <v>0.40137302015183152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 x14ac:dyDescent="0.3">
      <c r="A131" s="2">
        <f t="shared" si="162"/>
        <v>2085</v>
      </c>
      <c r="B131" s="5">
        <f t="shared" si="163"/>
        <v>1163.4659947309976</v>
      </c>
      <c r="C131" s="5">
        <f t="shared" si="164"/>
        <v>2954.4586075427555</v>
      </c>
      <c r="D131" s="5">
        <f t="shared" si="165"/>
        <v>4340.7798758900162</v>
      </c>
      <c r="E131" s="15">
        <f t="shared" si="166"/>
        <v>8.7679561413695777E-5</v>
      </c>
      <c r="F131" s="15">
        <f t="shared" si="167"/>
        <v>1.7273461538011502E-4</v>
      </c>
      <c r="G131" s="15">
        <f t="shared" si="168"/>
        <v>3.5263157275887413E-4</v>
      </c>
      <c r="H131" s="5">
        <f t="shared" si="169"/>
        <v>158925.22176148451</v>
      </c>
      <c r="I131" s="5">
        <f t="shared" si="170"/>
        <v>53762.934980752085</v>
      </c>
      <c r="J131" s="5">
        <f t="shared" si="171"/>
        <v>20438.994949221255</v>
      </c>
      <c r="K131" s="5">
        <f t="shared" si="172"/>
        <v>136596.36163086077</v>
      </c>
      <c r="L131" s="5">
        <f t="shared" si="173"/>
        <v>18197.220581630387</v>
      </c>
      <c r="M131" s="5">
        <f t="shared" si="174"/>
        <v>4708.5997294508106</v>
      </c>
      <c r="N131" s="15">
        <f t="shared" si="175"/>
        <v>1.2450960535944189E-2</v>
      </c>
      <c r="O131" s="15">
        <f t="shared" si="176"/>
        <v>1.5622794592908384E-2</v>
      </c>
      <c r="P131" s="15">
        <f t="shared" si="177"/>
        <v>1.417782161772152E-2</v>
      </c>
      <c r="Q131" s="5">
        <f t="shared" si="178"/>
        <v>9950.5427995708706</v>
      </c>
      <c r="R131" s="5">
        <f t="shared" si="179"/>
        <v>12852.48555880622</v>
      </c>
      <c r="S131" s="5">
        <f t="shared" si="180"/>
        <v>6445.4391893965985</v>
      </c>
      <c r="T131" s="5">
        <f t="shared" si="181"/>
        <v>62.611476575471933</v>
      </c>
      <c r="U131" s="5">
        <f t="shared" si="182"/>
        <v>239.05848078062698</v>
      </c>
      <c r="V131" s="5">
        <f t="shared" si="183"/>
        <v>315.35010431822508</v>
      </c>
      <c r="W131" s="15">
        <f t="shared" si="184"/>
        <v>-1.0734613539272964E-2</v>
      </c>
      <c r="X131" s="15">
        <f t="shared" si="185"/>
        <v>-1.217998157191269E-2</v>
      </c>
      <c r="Y131" s="15">
        <f t="shared" si="186"/>
        <v>-9.7425357312937999E-3</v>
      </c>
      <c r="Z131" s="5">
        <f t="shared" si="201"/>
        <v>14036.140272665394</v>
      </c>
      <c r="AA131" s="5">
        <f t="shared" si="202"/>
        <v>32748.71601123409</v>
      </c>
      <c r="AB131" s="5">
        <f t="shared" si="203"/>
        <v>29095.95630812025</v>
      </c>
      <c r="AC131" s="16">
        <f t="shared" si="187"/>
        <v>1.7073604222506027</v>
      </c>
      <c r="AD131" s="16">
        <f t="shared" si="188"/>
        <v>2.9401433252050593</v>
      </c>
      <c r="AE131" s="16">
        <f t="shared" si="189"/>
        <v>4.8761189749476195</v>
      </c>
      <c r="AF131" s="15">
        <f t="shared" si="190"/>
        <v>-4.0504037456468023E-3</v>
      </c>
      <c r="AG131" s="15">
        <f t="shared" si="191"/>
        <v>2.9673830763510267E-4</v>
      </c>
      <c r="AH131" s="15">
        <f t="shared" si="192"/>
        <v>9.7937136394747881E-3</v>
      </c>
      <c r="AI131" s="1">
        <f t="shared" si="156"/>
        <v>279498.81685009407</v>
      </c>
      <c r="AJ131" s="1">
        <f t="shared" si="157"/>
        <v>91704.94828578741</v>
      </c>
      <c r="AK131" s="1">
        <f t="shared" si="158"/>
        <v>35234.332899829897</v>
      </c>
      <c r="AL131" s="14">
        <f t="shared" si="193"/>
        <v>44.603355782355081</v>
      </c>
      <c r="AM131" s="14">
        <f t="shared" si="194"/>
        <v>9.0603769571242623</v>
      </c>
      <c r="AN131" s="14">
        <f t="shared" si="195"/>
        <v>3.0866257352460522</v>
      </c>
      <c r="AO131" s="11">
        <f t="shared" si="196"/>
        <v>9.7040240556061624E-3</v>
      </c>
      <c r="AP131" s="11">
        <f t="shared" si="197"/>
        <v>1.2224510907361224E-2</v>
      </c>
      <c r="AQ131" s="11">
        <f t="shared" si="198"/>
        <v>1.1089173811911626E-2</v>
      </c>
      <c r="AR131" s="1">
        <f t="shared" si="204"/>
        <v>158925.22176148451</v>
      </c>
      <c r="AS131" s="1">
        <f t="shared" si="199"/>
        <v>53762.934980752085</v>
      </c>
      <c r="AT131" s="1">
        <f t="shared" si="200"/>
        <v>20438.994949221255</v>
      </c>
      <c r="AU131" s="1">
        <f t="shared" si="159"/>
        <v>31785.044352296904</v>
      </c>
      <c r="AV131" s="1">
        <f t="shared" si="160"/>
        <v>10752.586996150418</v>
      </c>
      <c r="AW131" s="1">
        <f t="shared" si="161"/>
        <v>4087.7989898442511</v>
      </c>
      <c r="AX131" s="1">
        <f t="shared" si="142"/>
        <v>109277.08930468863</v>
      </c>
      <c r="AY131" s="1">
        <f t="shared" si="134"/>
        <v>14557.77646530431</v>
      </c>
      <c r="AZ131" s="1">
        <f t="shared" si="135"/>
        <v>3766.8797835606488</v>
      </c>
      <c r="BA131" s="1">
        <f t="shared" si="143"/>
        <v>13498.115995701861</v>
      </c>
      <c r="BB131" s="1">
        <f t="shared" si="144"/>
        <v>28321.087434164656</v>
      </c>
      <c r="BC131" s="1">
        <f t="shared" si="145"/>
        <v>35741.991456426971</v>
      </c>
      <c r="BD131" s="1">
        <f t="shared" si="146"/>
        <v>9795.774108982112</v>
      </c>
      <c r="BE131" s="2">
        <f t="shared" si="153"/>
        <v>0.1724378764915922</v>
      </c>
      <c r="BF131" s="2">
        <f t="shared" si="154"/>
        <v>0.13039120264941753</v>
      </c>
      <c r="BG131" s="2">
        <f t="shared" si="155"/>
        <v>6.9918128391701598E-2</v>
      </c>
      <c r="BH131" s="2">
        <f t="shared" si="136"/>
        <v>0.11498086537931537</v>
      </c>
      <c r="BI131" s="2">
        <f t="shared" si="147"/>
        <v>2.9734821248929609E-3</v>
      </c>
      <c r="BJ131" s="2">
        <f t="shared" si="137"/>
        <v>1.700186572836147E-3</v>
      </c>
      <c r="BK131" s="2">
        <f t="shared" si="138"/>
        <v>4.8885446777984691E-4</v>
      </c>
      <c r="BL131" s="2">
        <f t="shared" si="139"/>
        <v>472.561306102424</v>
      </c>
      <c r="BM131" s="2">
        <f t="shared" si="140"/>
        <v>91.407020170537493</v>
      </c>
      <c r="BN131" s="2">
        <f t="shared" si="141"/>
        <v>9.9916939978565349</v>
      </c>
      <c r="BO131" s="2">
        <f t="shared" si="148"/>
        <v>390.48808617102458</v>
      </c>
      <c r="BP131" s="2">
        <f t="shared" si="149"/>
        <v>42.812144132294691</v>
      </c>
      <c r="BQ131" s="2">
        <f t="shared" si="150"/>
        <v>9.8230575955199928</v>
      </c>
      <c r="BR131" s="11">
        <f t="shared" si="151"/>
        <v>4.3207565281365906E-2</v>
      </c>
      <c r="BS131" s="17">
        <f t="shared" si="205"/>
        <v>3.6383246310107073E-2</v>
      </c>
      <c r="BT131" s="17">
        <f t="shared" si="206"/>
        <v>0.12629735943783413</v>
      </c>
      <c r="BU131" s="12">
        <f>(BU$3*templow!$I241+BU$4*templow!$I241^2+BU$5*templow!$I241^6)*(K131/K$56)^$BW$1</f>
        <v>2.6113805981636653</v>
      </c>
      <c r="BV131" s="12">
        <f>(BV$3*templow!$I241+BV$4*templow!$I241^2+BV$5*templow!$I241^6)*(L131/L$56)^$BW$1</f>
        <v>1.1983489118006347</v>
      </c>
      <c r="BW131" s="12">
        <f>(BW$3*templow!$I241+BW$4*templow!$I241^2+BW$5*templow!$I241^6)*(M131/M$56)^$BW$1</f>
        <v>0.39158923188263789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 x14ac:dyDescent="0.3">
      <c r="A132" s="2">
        <f t="shared" si="162"/>
        <v>2086</v>
      </c>
      <c r="B132" s="5">
        <f t="shared" si="163"/>
        <v>1163.5629063097285</v>
      </c>
      <c r="C132" s="5">
        <f t="shared" si="164"/>
        <v>2954.9434279504244</v>
      </c>
      <c r="D132" s="5">
        <f t="shared" si="165"/>
        <v>4342.2340371229193</v>
      </c>
      <c r="E132" s="15">
        <f t="shared" si="166"/>
        <v>8.3295583343010989E-5</v>
      </c>
      <c r="F132" s="15">
        <f t="shared" si="167"/>
        <v>1.6409788461110926E-4</v>
      </c>
      <c r="G132" s="15">
        <f t="shared" si="168"/>
        <v>3.3499999412093043E-4</v>
      </c>
      <c r="H132" s="5">
        <f t="shared" si="169"/>
        <v>160896.54132501144</v>
      </c>
      <c r="I132" s="5">
        <f t="shared" si="170"/>
        <v>54603.117496961037</v>
      </c>
      <c r="J132" s="5">
        <f t="shared" si="171"/>
        <v>20732.688743920149</v>
      </c>
      <c r="K132" s="5">
        <f t="shared" si="172"/>
        <v>138279.19440582651</v>
      </c>
      <c r="L132" s="5">
        <f t="shared" si="173"/>
        <v>18478.566114152058</v>
      </c>
      <c r="M132" s="5">
        <f t="shared" si="174"/>
        <v>4774.6594418151699</v>
      </c>
      <c r="N132" s="15">
        <f t="shared" si="175"/>
        <v>1.2319748160741106E-2</v>
      </c>
      <c r="O132" s="15">
        <f t="shared" si="176"/>
        <v>1.5460906859901646E-2</v>
      </c>
      <c r="P132" s="15">
        <f t="shared" si="177"/>
        <v>1.4029587597173876E-2</v>
      </c>
      <c r="Q132" s="5">
        <f t="shared" si="178"/>
        <v>9965.8298531859728</v>
      </c>
      <c r="R132" s="5">
        <f t="shared" si="179"/>
        <v>12894.348894584471</v>
      </c>
      <c r="S132" s="5">
        <f t="shared" si="180"/>
        <v>6474.3583183036362</v>
      </c>
      <c r="T132" s="5">
        <f t="shared" si="181"/>
        <v>61.939366571310998</v>
      </c>
      <c r="U132" s="5">
        <f t="shared" si="182"/>
        <v>236.1467528901095</v>
      </c>
      <c r="V132" s="5">
        <f t="shared" si="183"/>
        <v>312.27779465903757</v>
      </c>
      <c r="W132" s="15">
        <f t="shared" si="184"/>
        <v>-1.0734613539272964E-2</v>
      </c>
      <c r="X132" s="15">
        <f t="shared" si="185"/>
        <v>-1.217998157191269E-2</v>
      </c>
      <c r="Y132" s="15">
        <f t="shared" si="186"/>
        <v>-9.7425357312937999E-3</v>
      </c>
      <c r="Z132" s="5">
        <f t="shared" si="201"/>
        <v>14002.640765437709</v>
      </c>
      <c r="AA132" s="5">
        <f t="shared" si="202"/>
        <v>32870.658442160071</v>
      </c>
      <c r="AB132" s="5">
        <f t="shared" si="203"/>
        <v>29517.573358673351</v>
      </c>
      <c r="AC132" s="16">
        <f t="shared" si="187"/>
        <v>1.7004449232011498</v>
      </c>
      <c r="AD132" s="16">
        <f t="shared" si="188"/>
        <v>2.9410157783595854</v>
      </c>
      <c r="AE132" s="16">
        <f t="shared" si="189"/>
        <v>4.9238742878602659</v>
      </c>
      <c r="AF132" s="15">
        <f t="shared" si="190"/>
        <v>-4.0504037456468023E-3</v>
      </c>
      <c r="AG132" s="15">
        <f t="shared" si="191"/>
        <v>2.9673830763510267E-4</v>
      </c>
      <c r="AH132" s="15">
        <f t="shared" si="192"/>
        <v>9.7937136394747881E-3</v>
      </c>
      <c r="AI132" s="1">
        <f t="shared" si="156"/>
        <v>283333.97951738158</v>
      </c>
      <c r="AJ132" s="1">
        <f t="shared" si="157"/>
        <v>93287.040453359092</v>
      </c>
      <c r="AK132" s="1">
        <f t="shared" si="158"/>
        <v>35798.698599691161</v>
      </c>
      <c r="AL132" s="14">
        <f t="shared" si="193"/>
        <v>45.031859499453084</v>
      </c>
      <c r="AM132" s="14">
        <f t="shared" si="194"/>
        <v>9.1700280472920603</v>
      </c>
      <c r="AN132" s="14">
        <f t="shared" si="195"/>
        <v>3.1205115832238106</v>
      </c>
      <c r="AO132" s="11">
        <f t="shared" si="196"/>
        <v>9.6069838150500998E-3</v>
      </c>
      <c r="AP132" s="11">
        <f t="shared" si="197"/>
        <v>1.2102265798287611E-2</v>
      </c>
      <c r="AQ132" s="11">
        <f t="shared" si="198"/>
        <v>1.0978282073792509E-2</v>
      </c>
      <c r="AR132" s="1">
        <f t="shared" si="204"/>
        <v>160896.54132501144</v>
      </c>
      <c r="AS132" s="1">
        <f t="shared" si="199"/>
        <v>54603.117496961037</v>
      </c>
      <c r="AT132" s="1">
        <f t="shared" si="200"/>
        <v>20732.688743920149</v>
      </c>
      <c r="AU132" s="1">
        <f t="shared" si="159"/>
        <v>32179.308265002288</v>
      </c>
      <c r="AV132" s="1">
        <f t="shared" si="160"/>
        <v>10920.623499392208</v>
      </c>
      <c r="AW132" s="1">
        <f t="shared" si="161"/>
        <v>4146.5377487840296</v>
      </c>
      <c r="AX132" s="1">
        <f t="shared" si="142"/>
        <v>110623.35552466121</v>
      </c>
      <c r="AY132" s="1">
        <f t="shared" si="134"/>
        <v>14782.852891321647</v>
      </c>
      <c r="AZ132" s="1">
        <f t="shared" si="135"/>
        <v>3819.7275534521355</v>
      </c>
      <c r="BA132" s="1">
        <f t="shared" si="143"/>
        <v>13513.487549139179</v>
      </c>
      <c r="BB132" s="1">
        <f t="shared" si="144"/>
        <v>28371.07139407783</v>
      </c>
      <c r="BC132" s="1">
        <f t="shared" si="145"/>
        <v>35814.461391983328</v>
      </c>
      <c r="BD132" s="1">
        <f t="shared" si="146"/>
        <v>9527.3602905265816</v>
      </c>
      <c r="BE132" s="2">
        <f t="shared" si="153"/>
        <v>0.1724378764915922</v>
      </c>
      <c r="BF132" s="2">
        <f t="shared" si="154"/>
        <v>0.13039120264941753</v>
      </c>
      <c r="BG132" s="2">
        <f t="shared" si="155"/>
        <v>6.9918128391701598E-2</v>
      </c>
      <c r="BH132" s="2">
        <f t="shared" si="136"/>
        <v>0.11473155776978415</v>
      </c>
      <c r="BI132" s="2">
        <f t="shared" si="147"/>
        <v>2.9734821248929609E-3</v>
      </c>
      <c r="BJ132" s="2">
        <f t="shared" si="137"/>
        <v>1.700186572836147E-3</v>
      </c>
      <c r="BK132" s="2">
        <f t="shared" si="138"/>
        <v>4.8885446777984691E-4</v>
      </c>
      <c r="BL132" s="2">
        <f t="shared" si="139"/>
        <v>478.4229895870231</v>
      </c>
      <c r="BM132" s="2">
        <f t="shared" si="140"/>
        <v>92.835487203327645</v>
      </c>
      <c r="BN132" s="2">
        <f t="shared" si="141"/>
        <v>10.135267521554308</v>
      </c>
      <c r="BO132" s="2">
        <f t="shared" si="148"/>
        <v>396.27750773136989</v>
      </c>
      <c r="BP132" s="2">
        <f t="shared" si="149"/>
        <v>43.319887682592665</v>
      </c>
      <c r="BQ132" s="2">
        <f t="shared" si="150"/>
        <v>9.8218832279222745</v>
      </c>
      <c r="BR132" s="11">
        <f t="shared" si="151"/>
        <v>4.3075918759243076E-2</v>
      </c>
      <c r="BS132" s="17">
        <f t="shared" si="205"/>
        <v>3.4876325211746391E-2</v>
      </c>
      <c r="BT132" s="17">
        <f t="shared" si="206"/>
        <v>0.12261879557071274</v>
      </c>
      <c r="BU132" s="12">
        <f>(BU$3*templow!$I242+BU$4*templow!$I242^2+BU$5*templow!$I242^6)*(K132/K$56)^$BW$1</f>
        <v>2.6082591354495257</v>
      </c>
      <c r="BV132" s="12">
        <f>(BV$3*templow!$I242+BV$4*templow!$I242^2+BV$5*templow!$I242^6)*(L132/L$56)^$BW$1</f>
        <v>1.1904471064534994</v>
      </c>
      <c r="BW132" s="12">
        <f>(BW$3*templow!$I242+BW$4*templow!$I242^2+BW$5*templow!$I242^6)*(M132/M$56)^$BW$1</f>
        <v>0.38157238260316517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 x14ac:dyDescent="0.3">
      <c r="A133" s="2">
        <f t="shared" si="162"/>
        <v>2087</v>
      </c>
      <c r="B133" s="5">
        <f t="shared" si="163"/>
        <v>1163.654979978214</v>
      </c>
      <c r="C133" s="5">
        <f t="shared" si="164"/>
        <v>2955.4040829178134</v>
      </c>
      <c r="D133" s="5">
        <f t="shared" si="165"/>
        <v>4343.6159530809819</v>
      </c>
      <c r="E133" s="15">
        <f t="shared" si="166"/>
        <v>7.9130804175860434E-5</v>
      </c>
      <c r="F133" s="15">
        <f t="shared" si="167"/>
        <v>1.5589299038055378E-4</v>
      </c>
      <c r="G133" s="15">
        <f t="shared" si="168"/>
        <v>3.1824999441488387E-4</v>
      </c>
      <c r="H133" s="5">
        <f t="shared" si="169"/>
        <v>162870.72945419233</v>
      </c>
      <c r="I133" s="5">
        <f t="shared" si="170"/>
        <v>55447.224451996568</v>
      </c>
      <c r="J133" s="5">
        <f t="shared" si="171"/>
        <v>21027.209151921696</v>
      </c>
      <c r="K133" s="5">
        <f t="shared" si="172"/>
        <v>139964.79390930943</v>
      </c>
      <c r="L133" s="5">
        <f t="shared" si="173"/>
        <v>18761.300619593985</v>
      </c>
      <c r="M133" s="5">
        <f t="shared" si="174"/>
        <v>4840.9457417631111</v>
      </c>
      <c r="N133" s="15">
        <f t="shared" si="175"/>
        <v>1.2189827332490522E-2</v>
      </c>
      <c r="O133" s="15">
        <f t="shared" si="176"/>
        <v>1.5300673423215061E-2</v>
      </c>
      <c r="P133" s="15">
        <f t="shared" si="177"/>
        <v>1.3882937779273519E-2</v>
      </c>
      <c r="Q133" s="5">
        <f t="shared" si="178"/>
        <v>9979.8178551899728</v>
      </c>
      <c r="R133" s="5">
        <f t="shared" si="179"/>
        <v>12934.201205504291</v>
      </c>
      <c r="S133" s="5">
        <f t="shared" si="180"/>
        <v>6502.3577922592021</v>
      </c>
      <c r="T133" s="5">
        <f t="shared" si="181"/>
        <v>61.274471408300613</v>
      </c>
      <c r="U133" s="5">
        <f t="shared" si="182"/>
        <v>233.27048979164095</v>
      </c>
      <c r="V133" s="5">
        <f t="shared" si="183"/>
        <v>309.23541708648224</v>
      </c>
      <c r="W133" s="15">
        <f t="shared" si="184"/>
        <v>-1.0734613539272964E-2</v>
      </c>
      <c r="X133" s="15">
        <f t="shared" si="185"/>
        <v>-1.217998157191269E-2</v>
      </c>
      <c r="Y133" s="15">
        <f t="shared" si="186"/>
        <v>-9.7425357312937999E-3</v>
      </c>
      <c r="Z133" s="5">
        <f t="shared" si="201"/>
        <v>13967.349589163885</v>
      </c>
      <c r="AA133" s="5">
        <f t="shared" si="202"/>
        <v>32987.511067423911</v>
      </c>
      <c r="AB133" s="5">
        <f t="shared" si="203"/>
        <v>29940.395303929217</v>
      </c>
      <c r="AC133" s="16">
        <f t="shared" si="187"/>
        <v>1.6935574347149498</v>
      </c>
      <c r="AD133" s="16">
        <f t="shared" si="188"/>
        <v>2.9418884904043838</v>
      </c>
      <c r="AE133" s="16">
        <f t="shared" si="189"/>
        <v>4.9720973026323421</v>
      </c>
      <c r="AF133" s="15">
        <f t="shared" si="190"/>
        <v>-4.0504037456468023E-3</v>
      </c>
      <c r="AG133" s="15">
        <f t="shared" si="191"/>
        <v>2.9673830763510267E-4</v>
      </c>
      <c r="AH133" s="15">
        <f t="shared" si="192"/>
        <v>9.7937136394747881E-3</v>
      </c>
      <c r="AI133" s="1">
        <f t="shared" si="156"/>
        <v>287179.8898306457</v>
      </c>
      <c r="AJ133" s="1">
        <f t="shared" si="157"/>
        <v>94878.959907415396</v>
      </c>
      <c r="AK133" s="1">
        <f t="shared" si="158"/>
        <v>36365.366488506072</v>
      </c>
      <c r="AL133" s="14">
        <f t="shared" si="193"/>
        <v>45.460153641372216</v>
      </c>
      <c r="AM133" s="14">
        <f t="shared" si="194"/>
        <v>9.2798963829300813</v>
      </c>
      <c r="AN133" s="14">
        <f t="shared" si="195"/>
        <v>3.1544268610352266</v>
      </c>
      <c r="AO133" s="11">
        <f t="shared" si="196"/>
        <v>9.5109139768995987E-3</v>
      </c>
      <c r="AP133" s="11">
        <f t="shared" si="197"/>
        <v>1.1981243140304734E-2</v>
      </c>
      <c r="AQ133" s="11">
        <f t="shared" si="198"/>
        <v>1.0868499253054584E-2</v>
      </c>
      <c r="AR133" s="1">
        <f t="shared" si="204"/>
        <v>162870.72945419233</v>
      </c>
      <c r="AS133" s="1">
        <f t="shared" si="199"/>
        <v>55447.224451996568</v>
      </c>
      <c r="AT133" s="1">
        <f t="shared" si="200"/>
        <v>21027.209151921696</v>
      </c>
      <c r="AU133" s="1">
        <f t="shared" si="159"/>
        <v>32574.145890838467</v>
      </c>
      <c r="AV133" s="1">
        <f t="shared" si="160"/>
        <v>11089.444890399314</v>
      </c>
      <c r="AW133" s="1">
        <f t="shared" si="161"/>
        <v>4205.4418303843395</v>
      </c>
      <c r="AX133" s="1">
        <f t="shared" si="142"/>
        <v>111971.83512744756</v>
      </c>
      <c r="AY133" s="1">
        <f t="shared" si="134"/>
        <v>15009.04049567519</v>
      </c>
      <c r="AZ133" s="1">
        <f t="shared" si="135"/>
        <v>3872.7565934104891</v>
      </c>
      <c r="BA133" s="1">
        <f t="shared" si="143"/>
        <v>13528.655876928602</v>
      </c>
      <c r="BB133" s="1">
        <f t="shared" si="144"/>
        <v>28420.371461018265</v>
      </c>
      <c r="BC133" s="1">
        <f t="shared" si="145"/>
        <v>35885.746742872296</v>
      </c>
      <c r="BD133" s="1">
        <f t="shared" si="146"/>
        <v>9266.0254867073545</v>
      </c>
      <c r="BE133" s="2">
        <f t="shared" si="153"/>
        <v>0.1724378764915922</v>
      </c>
      <c r="BF133" s="2">
        <f t="shared" si="154"/>
        <v>0.13039120264941753</v>
      </c>
      <c r="BG133" s="2">
        <f t="shared" si="155"/>
        <v>6.9918128391701598E-2</v>
      </c>
      <c r="BH133" s="2">
        <f t="shared" si="136"/>
        <v>0.11448245586622458</v>
      </c>
      <c r="BI133" s="2">
        <f t="shared" si="147"/>
        <v>2.9734821248929609E-3</v>
      </c>
      <c r="BJ133" s="2">
        <f t="shared" si="137"/>
        <v>1.700186572836147E-3</v>
      </c>
      <c r="BK133" s="2">
        <f t="shared" si="138"/>
        <v>4.8885446777984691E-4</v>
      </c>
      <c r="BL133" s="2">
        <f t="shared" si="139"/>
        <v>484.29320270031837</v>
      </c>
      <c r="BM133" s="2">
        <f t="shared" si="140"/>
        <v>94.27062651431666</v>
      </c>
      <c r="BN133" s="2">
        <f t="shared" si="141"/>
        <v>10.279245138858206</v>
      </c>
      <c r="BO133" s="2">
        <f t="shared" si="148"/>
        <v>402.15335845114737</v>
      </c>
      <c r="BP133" s="2">
        <f t="shared" si="149"/>
        <v>43.833742200742655</v>
      </c>
      <c r="BQ133" s="2">
        <f t="shared" si="150"/>
        <v>9.8207327877884438</v>
      </c>
      <c r="BR133" s="11">
        <f t="shared" si="151"/>
        <v>4.2945301688327636E-2</v>
      </c>
      <c r="BS133" s="17">
        <f t="shared" si="205"/>
        <v>3.343603719011401E-2</v>
      </c>
      <c r="BT133" s="17">
        <f t="shared" si="206"/>
        <v>0.11904737434049781</v>
      </c>
      <c r="BU133" s="12">
        <f>(BU$3*templow!$I243+BU$4*templow!$I243^2+BU$5*templow!$I243^6)*(K133/K$56)^$BW$1</f>
        <v>2.6046423669619299</v>
      </c>
      <c r="BV133" s="12">
        <f>(BV$3*templow!$I243+BV$4*templow!$I243^2+BV$5*templow!$I243^6)*(L133/L$56)^$BW$1</f>
        <v>1.1822401131025881</v>
      </c>
      <c r="BW133" s="12">
        <f>(BW$3*templow!$I243+BW$4*templow!$I243^2+BW$5*templow!$I243^6)*(M133/M$56)^$BW$1</f>
        <v>0.37132444509921003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 x14ac:dyDescent="0.3">
      <c r="A134" s="2">
        <f t="shared" si="162"/>
        <v>2088</v>
      </c>
      <c r="B134" s="5">
        <f t="shared" si="163"/>
        <v>1163.7424568848455</v>
      </c>
      <c r="C134" s="5">
        <f t="shared" si="164"/>
        <v>2955.8417733590686</v>
      </c>
      <c r="D134" s="5">
        <f t="shared" si="165"/>
        <v>4344.9291910461498</v>
      </c>
      <c r="E134" s="15">
        <f t="shared" si="166"/>
        <v>7.5174263967067411E-5</v>
      </c>
      <c r="F134" s="15">
        <f t="shared" si="167"/>
        <v>1.4809834086152609E-4</v>
      </c>
      <c r="G134" s="15">
        <f t="shared" si="168"/>
        <v>3.0233749469413967E-4</v>
      </c>
      <c r="H134" s="5">
        <f t="shared" si="169"/>
        <v>164847.5351274003</v>
      </c>
      <c r="I134" s="5">
        <f t="shared" si="170"/>
        <v>56295.146594583974</v>
      </c>
      <c r="J134" s="5">
        <f t="shared" si="171"/>
        <v>21322.522511546133</v>
      </c>
      <c r="K134" s="5">
        <f t="shared" si="172"/>
        <v>141652.93545160419</v>
      </c>
      <c r="L134" s="5">
        <f t="shared" si="173"/>
        <v>19045.38568402774</v>
      </c>
      <c r="M134" s="5">
        <f t="shared" si="174"/>
        <v>4907.4499431398563</v>
      </c>
      <c r="N134" s="15">
        <f t="shared" si="175"/>
        <v>1.2061186925253375E-2</v>
      </c>
      <c r="O134" s="15">
        <f t="shared" si="176"/>
        <v>1.5142077310837498E-2</v>
      </c>
      <c r="P134" s="15">
        <f t="shared" si="177"/>
        <v>1.3737853081683848E-2</v>
      </c>
      <c r="Q134" s="5">
        <f t="shared" si="178"/>
        <v>9992.5158307328147</v>
      </c>
      <c r="R134" s="5">
        <f t="shared" si="179"/>
        <v>12972.048944624858</v>
      </c>
      <c r="S134" s="5">
        <f t="shared" si="180"/>
        <v>6529.439987550365</v>
      </c>
      <c r="T134" s="5">
        <f t="shared" si="181"/>
        <v>60.616713637909278</v>
      </c>
      <c r="U134" s="5">
        <f t="shared" si="182"/>
        <v>230.42925952470773</v>
      </c>
      <c r="V134" s="5">
        <f t="shared" si="183"/>
        <v>306.22267998613563</v>
      </c>
      <c r="W134" s="15">
        <f t="shared" si="184"/>
        <v>-1.0734613539272964E-2</v>
      </c>
      <c r="X134" s="15">
        <f t="shared" si="185"/>
        <v>-1.217998157191269E-2</v>
      </c>
      <c r="Y134" s="15">
        <f t="shared" si="186"/>
        <v>-9.7425357312937999E-3</v>
      </c>
      <c r="Z134" s="5">
        <f t="shared" si="201"/>
        <v>13930.301298186763</v>
      </c>
      <c r="AA134" s="5">
        <f t="shared" si="202"/>
        <v>33099.283831919187</v>
      </c>
      <c r="AB134" s="5">
        <f t="shared" si="203"/>
        <v>30364.373454282602</v>
      </c>
      <c r="AC134" s="16">
        <f t="shared" si="187"/>
        <v>1.6866978433379123</v>
      </c>
      <c r="AD134" s="16">
        <f t="shared" si="188"/>
        <v>2.9427614614162776</v>
      </c>
      <c r="AE134" s="16">
        <f t="shared" si="189"/>
        <v>5.0207925998019283</v>
      </c>
      <c r="AF134" s="15">
        <f t="shared" si="190"/>
        <v>-4.0504037456468023E-3</v>
      </c>
      <c r="AG134" s="15">
        <f t="shared" si="191"/>
        <v>2.9673830763510267E-4</v>
      </c>
      <c r="AH134" s="15">
        <f t="shared" si="192"/>
        <v>9.7937136394747881E-3</v>
      </c>
      <c r="AI134" s="1">
        <f t="shared" si="156"/>
        <v>291036.04673841957</v>
      </c>
      <c r="AJ134" s="1">
        <f t="shared" si="157"/>
        <v>96480.508807073173</v>
      </c>
      <c r="AK134" s="1">
        <f t="shared" si="158"/>
        <v>36934.271670039801</v>
      </c>
      <c r="AL134" s="14">
        <f t="shared" si="193"/>
        <v>45.888197575925354</v>
      </c>
      <c r="AM134" s="14">
        <f t="shared" si="194"/>
        <v>9.3899692308619951</v>
      </c>
      <c r="AN134" s="14">
        <f t="shared" si="195"/>
        <v>3.1883679081583738</v>
      </c>
      <c r="AO134" s="11">
        <f t="shared" si="196"/>
        <v>9.4158048371306025E-3</v>
      </c>
      <c r="AP134" s="11">
        <f t="shared" si="197"/>
        <v>1.1861430708901687E-2</v>
      </c>
      <c r="AQ134" s="11">
        <f t="shared" si="198"/>
        <v>1.0759814260524039E-2</v>
      </c>
      <c r="AR134" s="1">
        <f t="shared" si="204"/>
        <v>164847.5351274003</v>
      </c>
      <c r="AS134" s="1">
        <f t="shared" si="199"/>
        <v>56295.146594583974</v>
      </c>
      <c r="AT134" s="1">
        <f t="shared" si="200"/>
        <v>21322.522511546133</v>
      </c>
      <c r="AU134" s="1">
        <f t="shared" si="159"/>
        <v>32969.507025480059</v>
      </c>
      <c r="AV134" s="1">
        <f t="shared" si="160"/>
        <v>11259.029318916795</v>
      </c>
      <c r="AW134" s="1">
        <f t="shared" si="161"/>
        <v>4264.5045023092271</v>
      </c>
      <c r="AX134" s="1">
        <f t="shared" si="142"/>
        <v>113322.34836128335</v>
      </c>
      <c r="AY134" s="1">
        <f t="shared" ref="AY134:AY197" si="207">(AS134-AV134)/C134*1000</f>
        <v>15236.308547222192</v>
      </c>
      <c r="AZ134" s="1">
        <f t="shared" ref="AZ134:AZ197" si="208">(AT134-AW134)/D134*1000</f>
        <v>3925.9599545118854</v>
      </c>
      <c r="BA134" s="1">
        <f t="shared" si="143"/>
        <v>13543.625027400405</v>
      </c>
      <c r="BB134" s="1">
        <f t="shared" si="144"/>
        <v>28469.002576453207</v>
      </c>
      <c r="BC134" s="1">
        <f t="shared" si="145"/>
        <v>35955.880059097733</v>
      </c>
      <c r="BD134" s="1">
        <f t="shared" si="146"/>
        <v>9011.5981733216904</v>
      </c>
      <c r="BE134" s="2">
        <f t="shared" si="153"/>
        <v>0.1724378764915922</v>
      </c>
      <c r="BF134" s="2">
        <f t="shared" si="154"/>
        <v>0.13039120264941753</v>
      </c>
      <c r="BG134" s="2">
        <f t="shared" si="155"/>
        <v>6.9918128391701598E-2</v>
      </c>
      <c r="BH134" s="2">
        <f t="shared" ref="BH134:BH197" si="209">(BE134*Z134+BF134*AA134+BG134*AB134)/(Z134+AA134+AB134)</f>
        <v>0.11423355677686212</v>
      </c>
      <c r="BI134" s="2">
        <f t="shared" si="147"/>
        <v>2.9734821248929609E-3</v>
      </c>
      <c r="BJ134" s="2">
        <f t="shared" ref="BJ134:BJ197" si="210">BJ$5*BF134^2</f>
        <v>1.700186572836147E-3</v>
      </c>
      <c r="BK134" s="2">
        <f t="shared" ref="BK134:BK197" si="211">BK$5*BG134^2</f>
        <v>4.8885446777984691E-4</v>
      </c>
      <c r="BL134" s="2">
        <f t="shared" ref="BL134:BL197" si="212">BI134*AR134</f>
        <v>490.1711990339893</v>
      </c>
      <c r="BM134" s="2">
        <f t="shared" ref="BM134:BM197" si="213">BJ134*AS134</f>
        <v>95.71225235595422</v>
      </c>
      <c r="BN134" s="2">
        <f t="shared" ref="BN134:BN197" si="214">BK134*AT134</f>
        <v>10.423610394105689</v>
      </c>
      <c r="BO134" s="2">
        <f t="shared" si="148"/>
        <v>408.11692861147407</v>
      </c>
      <c r="BP134" s="2">
        <f t="shared" si="149"/>
        <v>44.353780613913969</v>
      </c>
      <c r="BQ134" s="2">
        <f t="shared" si="150"/>
        <v>9.8196056562264609</v>
      </c>
      <c r="BR134" s="11">
        <f t="shared" si="151"/>
        <v>4.281571846296825E-2</v>
      </c>
      <c r="BS134" s="17">
        <f t="shared" si="205"/>
        <v>3.2059243314090873E-2</v>
      </c>
      <c r="BT134" s="17">
        <f t="shared" si="206"/>
        <v>0.11557997508786194</v>
      </c>
      <c r="BU134" s="12">
        <f>(BU$3*templow!$I244+BU$4*templow!$I244^2+BU$5*templow!$I244^6)*(K134/K$56)^$BW$1</f>
        <v>2.6005322481570183</v>
      </c>
      <c r="BV134" s="12">
        <f>(BV$3*templow!$I244+BV$4*templow!$I244^2+BV$5*templow!$I244^6)*(L134/L$56)^$BW$1</f>
        <v>1.1737302402745153</v>
      </c>
      <c r="BW134" s="12">
        <f>(BW$3*templow!$I244+BW$4*templow!$I244^2+BW$5*templow!$I244^6)*(M134/M$56)^$BW$1</f>
        <v>0.36084748271116768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 x14ac:dyDescent="0.3">
      <c r="A135" s="2">
        <f t="shared" si="162"/>
        <v>2089</v>
      </c>
      <c r="B135" s="5">
        <f t="shared" si="163"/>
        <v>1163.8255661933567</v>
      </c>
      <c r="C135" s="5">
        <f t="shared" si="164"/>
        <v>2956.2576408584277</v>
      </c>
      <c r="D135" s="5">
        <f t="shared" si="165"/>
        <v>4346.1771443020816</v>
      </c>
      <c r="E135" s="15">
        <f t="shared" si="166"/>
        <v>7.1415550768714036E-5</v>
      </c>
      <c r="F135" s="15">
        <f t="shared" si="167"/>
        <v>1.4069342381844977E-4</v>
      </c>
      <c r="G135" s="15">
        <f t="shared" si="168"/>
        <v>2.8722061995943267E-4</v>
      </c>
      <c r="H135" s="5">
        <f t="shared" si="169"/>
        <v>166826.70843701923</v>
      </c>
      <c r="I135" s="5">
        <f t="shared" si="170"/>
        <v>57146.774139249137</v>
      </c>
      <c r="J135" s="5">
        <f t="shared" si="171"/>
        <v>21618.59511699203</v>
      </c>
      <c r="K135" s="5">
        <f t="shared" si="172"/>
        <v>143343.39550786497</v>
      </c>
      <c r="L135" s="5">
        <f t="shared" si="173"/>
        <v>19330.782726587746</v>
      </c>
      <c r="M135" s="5">
        <f t="shared" si="174"/>
        <v>4974.1633622399422</v>
      </c>
      <c r="N135" s="15">
        <f t="shared" si="175"/>
        <v>1.193381592037901E-2</v>
      </c>
      <c r="O135" s="15">
        <f t="shared" si="176"/>
        <v>1.4985101761386233E-2</v>
      </c>
      <c r="P135" s="15">
        <f t="shared" si="177"/>
        <v>1.3594314740458024E-2</v>
      </c>
      <c r="Q135" s="5">
        <f t="shared" si="178"/>
        <v>10003.933174628792</v>
      </c>
      <c r="R135" s="5">
        <f t="shared" si="179"/>
        <v>13007.899333616833</v>
      </c>
      <c r="S135" s="5">
        <f t="shared" si="180"/>
        <v>6555.6075331875663</v>
      </c>
      <c r="T135" s="5">
        <f t="shared" si="181"/>
        <v>59.966016642985544</v>
      </c>
      <c r="U135" s="5">
        <f t="shared" si="182"/>
        <v>227.6226353900673</v>
      </c>
      <c r="V135" s="5">
        <f t="shared" si="183"/>
        <v>303.23929458463817</v>
      </c>
      <c r="W135" s="15">
        <f t="shared" si="184"/>
        <v>-1.0734613539272964E-2</v>
      </c>
      <c r="X135" s="15">
        <f t="shared" si="185"/>
        <v>-1.217998157191269E-2</v>
      </c>
      <c r="Y135" s="15">
        <f t="shared" si="186"/>
        <v>-9.7425357312937999E-3</v>
      </c>
      <c r="Z135" s="5">
        <f t="shared" si="201"/>
        <v>13891.530596744515</v>
      </c>
      <c r="AA135" s="5">
        <f t="shared" si="202"/>
        <v>33205.988702078466</v>
      </c>
      <c r="AB135" s="5">
        <f t="shared" si="203"/>
        <v>30789.459046755408</v>
      </c>
      <c r="AC135" s="16">
        <f t="shared" si="187"/>
        <v>1.679866036075482</v>
      </c>
      <c r="AD135" s="16">
        <f t="shared" si="188"/>
        <v>2.9436346914721119</v>
      </c>
      <c r="AE135" s="16">
        <f t="shared" si="189"/>
        <v>5.0699648047675829</v>
      </c>
      <c r="AF135" s="15">
        <f t="shared" si="190"/>
        <v>-4.0504037456468023E-3</v>
      </c>
      <c r="AG135" s="15">
        <f t="shared" si="191"/>
        <v>2.9673830763510267E-4</v>
      </c>
      <c r="AH135" s="15">
        <f t="shared" si="192"/>
        <v>9.7937136394747881E-3</v>
      </c>
      <c r="AI135" s="1">
        <f t="shared" si="156"/>
        <v>294901.94909005769</v>
      </c>
      <c r="AJ135" s="1">
        <f t="shared" si="157"/>
        <v>98091.487245282653</v>
      </c>
      <c r="AK135" s="1">
        <f t="shared" si="158"/>
        <v>37505.349005345044</v>
      </c>
      <c r="AL135" s="14">
        <f t="shared" si="193"/>
        <v>46.315951145500932</v>
      </c>
      <c r="AM135" s="14">
        <f t="shared" si="194"/>
        <v>9.5002339155586775</v>
      </c>
      <c r="AN135" s="14">
        <f t="shared" si="195"/>
        <v>3.2223310921795134</v>
      </c>
      <c r="AO135" s="11">
        <f t="shared" si="196"/>
        <v>9.3216467887592969E-3</v>
      </c>
      <c r="AP135" s="11">
        <f t="shared" si="197"/>
        <v>1.174281640181267E-2</v>
      </c>
      <c r="AQ135" s="11">
        <f t="shared" si="198"/>
        <v>1.0652216117918799E-2</v>
      </c>
      <c r="AR135" s="1">
        <f t="shared" si="204"/>
        <v>166826.70843701923</v>
      </c>
      <c r="AS135" s="1">
        <f t="shared" si="199"/>
        <v>57146.774139249137</v>
      </c>
      <c r="AT135" s="1">
        <f t="shared" si="200"/>
        <v>21618.59511699203</v>
      </c>
      <c r="AU135" s="1">
        <f t="shared" si="159"/>
        <v>33365.341687403845</v>
      </c>
      <c r="AV135" s="1">
        <f t="shared" si="160"/>
        <v>11429.354827849827</v>
      </c>
      <c r="AW135" s="1">
        <f t="shared" si="161"/>
        <v>4323.7190233984065</v>
      </c>
      <c r="AX135" s="1">
        <f t="shared" ref="AX135:AX198" si="215">(AR135-AU135)/B135*1000</f>
        <v>114674.71640629198</v>
      </c>
      <c r="AY135" s="1">
        <f t="shared" si="207"/>
        <v>15464.626181270198</v>
      </c>
      <c r="AZ135" s="1">
        <f t="shared" si="208"/>
        <v>3979.3306897919529</v>
      </c>
      <c r="BA135" s="1">
        <f t="shared" ref="BA135:BA198" si="216">LN(AX135)*B135</f>
        <v>13558.398912729732</v>
      </c>
      <c r="BB135" s="1">
        <f t="shared" ref="BB135:BB198" si="217">LN(AY135)*C135</f>
        <v>28516.979159876857</v>
      </c>
      <c r="BC135" s="1">
        <f t="shared" ref="BC135:BC198" si="218">LN(AZ135)*D135</f>
        <v>36024.892633716518</v>
      </c>
      <c r="BD135" s="1">
        <f t="shared" ref="BD135:BD198" si="219">SUM(BA135:BC135)*BT135</f>
        <v>8763.9100413515516</v>
      </c>
      <c r="BE135" s="2">
        <f t="shared" si="153"/>
        <v>0.1724378764915922</v>
      </c>
      <c r="BF135" s="2">
        <f t="shared" si="154"/>
        <v>0.13039120264941753</v>
      </c>
      <c r="BG135" s="2">
        <f t="shared" si="155"/>
        <v>6.9918128391701598E-2</v>
      </c>
      <c r="BH135" s="2">
        <f t="shared" si="209"/>
        <v>0.11398485829940616</v>
      </c>
      <c r="BI135" s="2">
        <f t="shared" ref="BI135:BI198" si="220">BI$5*BE135^2</f>
        <v>2.9734821248929609E-3</v>
      </c>
      <c r="BJ135" s="2">
        <f t="shared" si="210"/>
        <v>1.700186572836147E-3</v>
      </c>
      <c r="BK135" s="2">
        <f t="shared" si="211"/>
        <v>4.8885446777984691E-4</v>
      </c>
      <c r="BL135" s="2">
        <f t="shared" si="212"/>
        <v>496.05623549220638</v>
      </c>
      <c r="BM135" s="2">
        <f t="shared" si="213"/>
        <v>97.160178072451345</v>
      </c>
      <c r="BN135" s="2">
        <f t="shared" si="214"/>
        <v>10.568346810065137</v>
      </c>
      <c r="BO135" s="2">
        <f t="shared" ref="BO135:BO198" si="221">2*BI$5*BE135*AR135/Z135*1000</f>
        <v>414.16952789497799</v>
      </c>
      <c r="BP135" s="2">
        <f t="shared" ref="BP135:BP198" si="222">2*BJ$5*BF135*AS135/AA135*1000</f>
        <v>44.880076750040693</v>
      </c>
      <c r="BQ135" s="2">
        <f t="shared" ref="BQ135:BQ198" si="223">2*BK$5*BG135*AT135/AB135*1000</f>
        <v>9.8185012392892119</v>
      </c>
      <c r="BR135" s="11">
        <f t="shared" ref="BR135:BR198" si="224">SUM(H135:J135)*SUM(B134:D134)/SUM(H134:J134)/SUM(B135:D135)-1+BR$5</f>
        <v>4.2687172763378384E-2</v>
      </c>
      <c r="BS135" s="17">
        <f t="shared" si="205"/>
        <v>3.0742961336777487E-2</v>
      </c>
      <c r="BT135" s="17">
        <f t="shared" si="206"/>
        <v>0.1122135680464679</v>
      </c>
      <c r="BU135" s="12">
        <f>(BU$3*templow!$I245+BU$4*templow!$I245^2+BU$5*templow!$I245^6)*(K135/K$56)^$BW$1</f>
        <v>2.5959309664884866</v>
      </c>
      <c r="BV135" s="12">
        <f>(BV$3*templow!$I245+BV$4*templow!$I245^2+BV$5*templow!$I245^6)*(L135/L$56)^$BW$1</f>
        <v>1.1649199205179273</v>
      </c>
      <c r="BW135" s="12">
        <f>(BW$3*templow!$I245+BW$4*templow!$I245^2+BW$5*templow!$I245^6)*(M135/M$56)^$BW$1</f>
        <v>0.35014364514929486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 x14ac:dyDescent="0.3">
      <c r="A136" s="2">
        <f t="shared" si="162"/>
        <v>2090</v>
      </c>
      <c r="B136" s="5">
        <f t="shared" si="163"/>
        <v>1163.9045256749748</v>
      </c>
      <c r="C136" s="5">
        <f t="shared" si="164"/>
        <v>2956.6527705671506</v>
      </c>
      <c r="D136" s="5">
        <f t="shared" si="165"/>
        <v>4347.3630404112291</v>
      </c>
      <c r="E136" s="15">
        <f t="shared" si="166"/>
        <v>6.7844773230278332E-5</v>
      </c>
      <c r="F136" s="15">
        <f t="shared" si="167"/>
        <v>1.3365875262752726E-4</v>
      </c>
      <c r="G136" s="15">
        <f t="shared" si="168"/>
        <v>2.7285958896146101E-4</v>
      </c>
      <c r="H136" s="5">
        <f t="shared" si="169"/>
        <v>168808.00069323721</v>
      </c>
      <c r="I136" s="5">
        <f t="shared" si="170"/>
        <v>58001.996821116336</v>
      </c>
      <c r="J136" s="5">
        <f t="shared" si="171"/>
        <v>21915.393231092399</v>
      </c>
      <c r="K136" s="5">
        <f t="shared" si="172"/>
        <v>145035.95180656385</v>
      </c>
      <c r="L136" s="5">
        <f t="shared" si="173"/>
        <v>19617.453019344674</v>
      </c>
      <c r="M136" s="5">
        <f t="shared" si="174"/>
        <v>5041.0773214420487</v>
      </c>
      <c r="N136" s="15">
        <f t="shared" si="175"/>
        <v>1.1807703401347291E-2</v>
      </c>
      <c r="O136" s="15">
        <f t="shared" si="176"/>
        <v>1.482973021897549E-2</v>
      </c>
      <c r="P136" s="15">
        <f t="shared" si="177"/>
        <v>1.345230430308475E-2</v>
      </c>
      <c r="Q136" s="5">
        <f t="shared" si="178"/>
        <v>10014.079640908552</v>
      </c>
      <c r="R136" s="5">
        <f t="shared" si="179"/>
        <v>13041.76034698779</v>
      </c>
      <c r="S136" s="5">
        <f t="shared" si="180"/>
        <v>6580.8633068046784</v>
      </c>
      <c r="T136" s="5">
        <f t="shared" si="181"/>
        <v>59.322304628833486</v>
      </c>
      <c r="U136" s="5">
        <f t="shared" si="182"/>
        <v>224.85019588566607</v>
      </c>
      <c r="V136" s="5">
        <f t="shared" si="183"/>
        <v>300.28497492201501</v>
      </c>
      <c r="W136" s="15">
        <f t="shared" si="184"/>
        <v>-1.0734613539272964E-2</v>
      </c>
      <c r="X136" s="15">
        <f t="shared" si="185"/>
        <v>-1.217998157191269E-2</v>
      </c>
      <c r="Y136" s="15">
        <f t="shared" si="186"/>
        <v>-9.7425357312937999E-3</v>
      </c>
      <c r="Z136" s="5">
        <f t="shared" si="201"/>
        <v>13851.072317206579</v>
      </c>
      <c r="AA136" s="5">
        <f t="shared" si="202"/>
        <v>33307.639629317346</v>
      </c>
      <c r="AB136" s="5">
        <f t="shared" si="203"/>
        <v>31215.603263276091</v>
      </c>
      <c r="AC136" s="16">
        <f t="shared" si="187"/>
        <v>1.673061900390777</v>
      </c>
      <c r="AD136" s="16">
        <f t="shared" si="188"/>
        <v>2.9445081806487554</v>
      </c>
      <c r="AE136" s="16">
        <f t="shared" si="189"/>
        <v>5.1196185882276923</v>
      </c>
      <c r="AF136" s="15">
        <f t="shared" si="190"/>
        <v>-4.0504037456468023E-3</v>
      </c>
      <c r="AG136" s="15">
        <f t="shared" si="191"/>
        <v>2.9673830763510267E-4</v>
      </c>
      <c r="AH136" s="15">
        <f t="shared" si="192"/>
        <v>9.7937136394747881E-3</v>
      </c>
      <c r="AI136" s="1">
        <f t="shared" si="156"/>
        <v>298777.09586845577</v>
      </c>
      <c r="AJ136" s="1">
        <f t="shared" si="157"/>
        <v>99711.693348604225</v>
      </c>
      <c r="AK136" s="1">
        <f t="shared" si="158"/>
        <v>38078.533128208946</v>
      </c>
      <c r="AL136" s="14">
        <f t="shared" si="193"/>
        <v>46.743374673392083</v>
      </c>
      <c r="AM136" s="14">
        <f t="shared" si="194"/>
        <v>9.6106778231769106</v>
      </c>
      <c r="AN136" s="14">
        <f t="shared" si="195"/>
        <v>3.2563128097049252</v>
      </c>
      <c r="AO136" s="11">
        <f t="shared" si="196"/>
        <v>9.2284303208717035E-3</v>
      </c>
      <c r="AP136" s="11">
        <f t="shared" si="197"/>
        <v>1.1625388237794543E-2</v>
      </c>
      <c r="AQ136" s="11">
        <f t="shared" si="198"/>
        <v>1.0545693956739611E-2</v>
      </c>
      <c r="AR136" s="1">
        <f t="shared" si="204"/>
        <v>168808.00069323721</v>
      </c>
      <c r="AS136" s="1">
        <f t="shared" si="199"/>
        <v>58001.996821116336</v>
      </c>
      <c r="AT136" s="1">
        <f t="shared" si="200"/>
        <v>21915.393231092399</v>
      </c>
      <c r="AU136" s="1">
        <f t="shared" si="159"/>
        <v>33761.600138647445</v>
      </c>
      <c r="AV136" s="1">
        <f t="shared" si="160"/>
        <v>11600.399364223267</v>
      </c>
      <c r="AW136" s="1">
        <f t="shared" si="161"/>
        <v>4383.0786462184797</v>
      </c>
      <c r="AX136" s="1">
        <f t="shared" si="215"/>
        <v>116028.76144525106</v>
      </c>
      <c r="AY136" s="1">
        <f t="shared" si="207"/>
        <v>15693.962415475737</v>
      </c>
      <c r="AZ136" s="1">
        <f t="shared" si="208"/>
        <v>4032.8618571536385</v>
      </c>
      <c r="BA136" s="1">
        <f t="shared" si="216"/>
        <v>13572.981314879449</v>
      </c>
      <c r="BB136" s="1">
        <f t="shared" si="217"/>
        <v>28564.315130725052</v>
      </c>
      <c r="BC136" s="1">
        <f t="shared" si="218"/>
        <v>36092.814554990095</v>
      </c>
      <c r="BD136" s="1">
        <f t="shared" si="219"/>
        <v>8522.796003930056</v>
      </c>
      <c r="BE136" s="2">
        <f t="shared" si="153"/>
        <v>0.1724378764915922</v>
      </c>
      <c r="BF136" s="2">
        <f t="shared" si="154"/>
        <v>0.13039120264941753</v>
      </c>
      <c r="BG136" s="2">
        <f t="shared" si="155"/>
        <v>6.9918128391701598E-2</v>
      </c>
      <c r="BH136" s="2">
        <f t="shared" si="209"/>
        <v>0.11373635889659689</v>
      </c>
      <c r="BI136" s="2">
        <f t="shared" si="220"/>
        <v>2.9734821248929609E-3</v>
      </c>
      <c r="BJ136" s="2">
        <f t="shared" si="210"/>
        <v>1.700186572836147E-3</v>
      </c>
      <c r="BK136" s="2">
        <f t="shared" si="211"/>
        <v>4.8885446777984691E-4</v>
      </c>
      <c r="BL136" s="2">
        <f t="shared" si="212"/>
        <v>501.94757260025938</v>
      </c>
      <c r="BM136" s="2">
        <f t="shared" si="213"/>
        <v>98.614216192946884</v>
      </c>
      <c r="BN136" s="2">
        <f t="shared" si="214"/>
        <v>10.713437894171735</v>
      </c>
      <c r="BO136" s="2">
        <f t="shared" si="221"/>
        <v>420.31248567191938</v>
      </c>
      <c r="BP136" s="2">
        <f t="shared" si="222"/>
        <v>45.412705347731411</v>
      </c>
      <c r="BQ136" s="2">
        <f t="shared" si="223"/>
        <v>9.8174189668076455</v>
      </c>
      <c r="BR136" s="11">
        <f t="shared" si="224"/>
        <v>4.2559667593410538E-2</v>
      </c>
      <c r="BS136" s="17">
        <f t="shared" si="205"/>
        <v>2.9484357475407556E-2</v>
      </c>
      <c r="BT136" s="17">
        <f t="shared" si="206"/>
        <v>0.1089452116955999</v>
      </c>
      <c r="BU136" s="12">
        <f>(BU$3*templow!$I246+BU$4*templow!$I246^2+BU$5*templow!$I246^6)*(K136/K$56)^$BW$1</f>
        <v>2.5908409332055209</v>
      </c>
      <c r="BV136" s="12">
        <f>(BV$3*templow!$I246+BV$4*templow!$I246^2+BV$5*templow!$I246^6)*(L136/L$56)^$BW$1</f>
        <v>1.1558117047913663</v>
      </c>
      <c r="BW136" s="12">
        <f>(BW$3*templow!$I246+BW$4*templow!$I246^2+BW$5*templow!$I246^6)*(M136/M$56)^$BW$1</f>
        <v>0.33921516432229792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 x14ac:dyDescent="0.3">
      <c r="A137" s="2">
        <f t="shared" si="162"/>
        <v>2091</v>
      </c>
      <c r="B137" s="5">
        <f t="shared" si="163"/>
        <v>1163.9795422716506</v>
      </c>
      <c r="C137" s="5">
        <f t="shared" si="164"/>
        <v>2957.0281939623542</v>
      </c>
      <c r="D137" s="5">
        <f t="shared" si="165"/>
        <v>4348.4899491188889</v>
      </c>
      <c r="E137" s="15">
        <f t="shared" si="166"/>
        <v>6.4452534568764416E-5</v>
      </c>
      <c r="F137" s="15">
        <f t="shared" si="167"/>
        <v>1.269758149961509E-4</v>
      </c>
      <c r="G137" s="15">
        <f t="shared" si="168"/>
        <v>2.5921660951338794E-4</v>
      </c>
      <c r="H137" s="5">
        <f t="shared" si="169"/>
        <v>170791.16452509686</v>
      </c>
      <c r="I137" s="5">
        <f t="shared" si="170"/>
        <v>58860.703950364019</v>
      </c>
      <c r="J137" s="5">
        <f t="shared" si="171"/>
        <v>22212.883098148981</v>
      </c>
      <c r="K137" s="5">
        <f t="shared" si="172"/>
        <v>146730.38341531047</v>
      </c>
      <c r="L137" s="5">
        <f t="shared" si="173"/>
        <v>19905.357706952378</v>
      </c>
      <c r="M137" s="5">
        <f t="shared" si="174"/>
        <v>5108.1831527861432</v>
      </c>
      <c r="N137" s="15">
        <f t="shared" si="175"/>
        <v>1.1682838548930929E-2</v>
      </c>
      <c r="O137" s="15">
        <f t="shared" si="176"/>
        <v>1.4675946328190692E-2</v>
      </c>
      <c r="P137" s="15">
        <f t="shared" si="177"/>
        <v>1.3311803621551599E-2</v>
      </c>
      <c r="Q137" s="5">
        <f t="shared" si="178"/>
        <v>10022.965332251249</v>
      </c>
      <c r="R137" s="5">
        <f t="shared" si="179"/>
        <v>13073.640695995484</v>
      </c>
      <c r="S137" s="5">
        <f t="shared" si="180"/>
        <v>6605.2104305217345</v>
      </c>
      <c r="T137" s="5">
        <f t="shared" si="181"/>
        <v>58.685502614383935</v>
      </c>
      <c r="U137" s="5">
        <f t="shared" si="182"/>
        <v>222.1115246433377</v>
      </c>
      <c r="V137" s="5">
        <f t="shared" si="183"/>
        <v>297.35943782426659</v>
      </c>
      <c r="W137" s="15">
        <f t="shared" si="184"/>
        <v>-1.0734613539272964E-2</v>
      </c>
      <c r="X137" s="15">
        <f t="shared" si="185"/>
        <v>-1.217998157191269E-2</v>
      </c>
      <c r="Y137" s="15">
        <f t="shared" si="186"/>
        <v>-9.7425357312937999E-3</v>
      </c>
      <c r="Z137" s="5">
        <f t="shared" si="201"/>
        <v>13808.961398577758</v>
      </c>
      <c r="AA137" s="5">
        <f t="shared" si="202"/>
        <v>33404.252512563769</v>
      </c>
      <c r="AB137" s="5">
        <f t="shared" si="203"/>
        <v>31642.757249110924</v>
      </c>
      <c r="AC137" s="16">
        <f t="shared" si="187"/>
        <v>1.6662853242027351</v>
      </c>
      <c r="AD137" s="16">
        <f t="shared" si="188"/>
        <v>2.9453819290230987</v>
      </c>
      <c r="AE137" s="16">
        <f t="shared" si="189"/>
        <v>5.1697586666241264</v>
      </c>
      <c r="AF137" s="15">
        <f t="shared" si="190"/>
        <v>-4.0504037456468023E-3</v>
      </c>
      <c r="AG137" s="15">
        <f t="shared" si="191"/>
        <v>2.9673830763510267E-4</v>
      </c>
      <c r="AH137" s="15">
        <f t="shared" si="192"/>
        <v>9.7937136394747881E-3</v>
      </c>
      <c r="AI137" s="1">
        <f t="shared" si="156"/>
        <v>302660.9864202576</v>
      </c>
      <c r="AJ137" s="1">
        <f t="shared" si="157"/>
        <v>101340.92337796708</v>
      </c>
      <c r="AK137" s="1">
        <f t="shared" si="158"/>
        <v>38653.758461606529</v>
      </c>
      <c r="AL137" s="14">
        <f t="shared" si="193"/>
        <v>47.170428969766519</v>
      </c>
      <c r="AM137" s="14">
        <f t="shared" si="194"/>
        <v>9.7212884054904762</v>
      </c>
      <c r="AN137" s="14">
        <f t="shared" si="195"/>
        <v>3.2903094872402985</v>
      </c>
      <c r="AO137" s="11">
        <f t="shared" si="196"/>
        <v>9.1361460176629869E-3</v>
      </c>
      <c r="AP137" s="11">
        <f t="shared" si="197"/>
        <v>1.1509134355416598E-2</v>
      </c>
      <c r="AQ137" s="11">
        <f t="shared" si="198"/>
        <v>1.0440237017172215E-2</v>
      </c>
      <c r="AR137" s="1">
        <f t="shared" si="204"/>
        <v>170791.16452509686</v>
      </c>
      <c r="AS137" s="1">
        <f t="shared" si="199"/>
        <v>58860.703950364019</v>
      </c>
      <c r="AT137" s="1">
        <f t="shared" si="200"/>
        <v>22212.883098148981</v>
      </c>
      <c r="AU137" s="1">
        <f t="shared" si="159"/>
        <v>34158.232905019373</v>
      </c>
      <c r="AV137" s="1">
        <f t="shared" si="160"/>
        <v>11772.140790072805</v>
      </c>
      <c r="AW137" s="1">
        <f t="shared" si="161"/>
        <v>4442.5766196297964</v>
      </c>
      <c r="AX137" s="1">
        <f t="shared" si="215"/>
        <v>117384.30673224835</v>
      </c>
      <c r="AY137" s="1">
        <f t="shared" si="207"/>
        <v>15924.286165561904</v>
      </c>
      <c r="AZ137" s="1">
        <f t="shared" si="208"/>
        <v>4086.5465222289145</v>
      </c>
      <c r="BA137" s="1">
        <f t="shared" si="216"/>
        <v>13587.375891270212</v>
      </c>
      <c r="BB137" s="1">
        <f t="shared" si="217"/>
        <v>28611.023929371586</v>
      </c>
      <c r="BC137" s="1">
        <f t="shared" si="218"/>
        <v>36159.674756551263</v>
      </c>
      <c r="BD137" s="1">
        <f t="shared" si="219"/>
        <v>8288.094196963013</v>
      </c>
      <c r="BE137" s="2">
        <f t="shared" si="153"/>
        <v>0.1724378764915922</v>
      </c>
      <c r="BF137" s="2">
        <f t="shared" si="154"/>
        <v>0.13039120264941753</v>
      </c>
      <c r="BG137" s="2">
        <f t="shared" si="155"/>
        <v>6.9918128391701598E-2</v>
      </c>
      <c r="BH137" s="2">
        <f t="shared" si="209"/>
        <v>0.11348805767247704</v>
      </c>
      <c r="BI137" s="2">
        <f t="shared" si="220"/>
        <v>2.9734821248929609E-3</v>
      </c>
      <c r="BJ137" s="2">
        <f t="shared" si="210"/>
        <v>1.700186572836147E-3</v>
      </c>
      <c r="BK137" s="2">
        <f t="shared" si="211"/>
        <v>4.8885446777984691E-4</v>
      </c>
      <c r="BL137" s="2">
        <f t="shared" si="212"/>
        <v>507.84447480502831</v>
      </c>
      <c r="BM137" s="2">
        <f t="shared" si="213"/>
        <v>100.07417852409246</v>
      </c>
      <c r="BN137" s="2">
        <f t="shared" si="214"/>
        <v>10.858867144801577</v>
      </c>
      <c r="BO137" s="2">
        <f t="shared" si="221"/>
        <v>426.5471512907136</v>
      </c>
      <c r="BP137" s="2">
        <f t="shared" si="222"/>
        <v>45.951742066329132</v>
      </c>
      <c r="BQ137" s="2">
        <f t="shared" si="223"/>
        <v>9.8163582912792862</v>
      </c>
      <c r="BR137" s="11">
        <f t="shared" si="224"/>
        <v>4.2433205316427997E-2</v>
      </c>
      <c r="BS137" s="17">
        <f t="shared" si="205"/>
        <v>2.8280738639609646E-2</v>
      </c>
      <c r="BT137" s="17">
        <f t="shared" si="206"/>
        <v>0.10577205018990281</v>
      </c>
      <c r="BU137" s="12">
        <f>(BU$3*templow!$I247+BU$4*templow!$I247^2+BU$5*templow!$I247^6)*(K137/K$56)^$BW$1</f>
        <v>2.5852647750982483</v>
      </c>
      <c r="BV137" s="12">
        <f>(BV$3*templow!$I247+BV$4*templow!$I247^2+BV$5*templow!$I247^6)*(L137/L$56)^$BW$1</f>
        <v>1.1464082568692289</v>
      </c>
      <c r="BW137" s="12">
        <f>(BW$3*templow!$I247+BW$4*templow!$I247^2+BW$5*templow!$I247^6)*(M137/M$56)^$BW$1</f>
        <v>0.3280643501879783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 x14ac:dyDescent="0.3">
      <c r="A138" s="2">
        <f t="shared" si="162"/>
        <v>2092</v>
      </c>
      <c r="B138" s="5">
        <f t="shared" si="163"/>
        <v>1164.050812631752</v>
      </c>
      <c r="C138" s="5">
        <f t="shared" si="164"/>
        <v>2957.3848914740047</v>
      </c>
      <c r="D138" s="5">
        <f t="shared" si="165"/>
        <v>4349.5607898989465</v>
      </c>
      <c r="E138" s="15">
        <f t="shared" si="166"/>
        <v>6.1229907840326195E-5</v>
      </c>
      <c r="F138" s="15">
        <f t="shared" si="167"/>
        <v>1.2062702424634335E-4</v>
      </c>
      <c r="G138" s="15">
        <f t="shared" si="168"/>
        <v>2.4625577903771852E-4</v>
      </c>
      <c r="H138" s="5">
        <f t="shared" si="169"/>
        <v>172775.95397875147</v>
      </c>
      <c r="I138" s="5">
        <f t="shared" si="170"/>
        <v>59722.784466281562</v>
      </c>
      <c r="J138" s="5">
        <f t="shared" si="171"/>
        <v>22511.030956812989</v>
      </c>
      <c r="K138" s="5">
        <f t="shared" si="172"/>
        <v>148426.47082400965</v>
      </c>
      <c r="L138" s="5">
        <f t="shared" si="173"/>
        <v>20194.457826054164</v>
      </c>
      <c r="M138" s="5">
        <f t="shared" si="174"/>
        <v>5175.4722014900235</v>
      </c>
      <c r="N138" s="15">
        <f t="shared" si="175"/>
        <v>1.1559210636685302E-2</v>
      </c>
      <c r="O138" s="15">
        <f t="shared" si="176"/>
        <v>1.4523733929223015E-2</v>
      </c>
      <c r="P138" s="15">
        <f t="shared" si="177"/>
        <v>1.3172794845302205E-2</v>
      </c>
      <c r="Q138" s="5">
        <f t="shared" si="178"/>
        <v>10030.600689311545</v>
      </c>
      <c r="R138" s="5">
        <f t="shared" si="179"/>
        <v>13103.549812268519</v>
      </c>
      <c r="S138" s="5">
        <f t="shared" si="180"/>
        <v>6628.6522667642666</v>
      </c>
      <c r="T138" s="5">
        <f t="shared" si="181"/>
        <v>58.055536423460531</v>
      </c>
      <c r="U138" s="5">
        <f t="shared" si="182"/>
        <v>219.4062103662724</v>
      </c>
      <c r="V138" s="5">
        <f t="shared" si="183"/>
        <v>294.46240287622624</v>
      </c>
      <c r="W138" s="15">
        <f t="shared" si="184"/>
        <v>-1.0734613539272964E-2</v>
      </c>
      <c r="X138" s="15">
        <f t="shared" si="185"/>
        <v>-1.217998157191269E-2</v>
      </c>
      <c r="Y138" s="15">
        <f t="shared" si="186"/>
        <v>-9.7425357312937999E-3</v>
      </c>
      <c r="Z138" s="5">
        <f t="shared" si="201"/>
        <v>13765.232865289739</v>
      </c>
      <c r="AA138" s="5">
        <f t="shared" si="202"/>
        <v>33495.845159918346</v>
      </c>
      <c r="AB138" s="5">
        <f t="shared" si="203"/>
        <v>32070.872131403092</v>
      </c>
      <c r="AC138" s="16">
        <f t="shared" si="187"/>
        <v>1.659536195884268</v>
      </c>
      <c r="AD138" s="16">
        <f t="shared" si="188"/>
        <v>2.9462559366720562</v>
      </c>
      <c r="AE138" s="16">
        <f t="shared" si="189"/>
        <v>5.220389802590236</v>
      </c>
      <c r="AF138" s="15">
        <f t="shared" si="190"/>
        <v>-4.0504037456468023E-3</v>
      </c>
      <c r="AG138" s="15">
        <f t="shared" si="191"/>
        <v>2.9673830763510267E-4</v>
      </c>
      <c r="AH138" s="15">
        <f t="shared" si="192"/>
        <v>9.7937136394747881E-3</v>
      </c>
      <c r="AI138" s="1">
        <f t="shared" si="156"/>
        <v>306553.12068325124</v>
      </c>
      <c r="AJ138" s="1">
        <f t="shared" si="157"/>
        <v>102978.97183024317</v>
      </c>
      <c r="AK138" s="1">
        <f t="shared" si="158"/>
        <v>39230.959235075679</v>
      </c>
      <c r="AL138" s="14">
        <f t="shared" si="193"/>
        <v>47.59707533728227</v>
      </c>
      <c r="AM138" s="14">
        <f t="shared" si="194"/>
        <v>9.832053183713354</v>
      </c>
      <c r="AN138" s="14">
        <f t="shared" si="195"/>
        <v>3.324317582037871</v>
      </c>
      <c r="AO138" s="11">
        <f t="shared" si="196"/>
        <v>9.0447845574863576E-3</v>
      </c>
      <c r="AP138" s="11">
        <f t="shared" si="197"/>
        <v>1.1394043011862432E-2</v>
      </c>
      <c r="AQ138" s="11">
        <f t="shared" si="198"/>
        <v>1.0335834647000492E-2</v>
      </c>
      <c r="AR138" s="1">
        <f t="shared" si="204"/>
        <v>172775.95397875147</v>
      </c>
      <c r="AS138" s="1">
        <f t="shared" si="199"/>
        <v>59722.784466281562</v>
      </c>
      <c r="AT138" s="1">
        <f t="shared" si="200"/>
        <v>22511.030956812989</v>
      </c>
      <c r="AU138" s="1">
        <f t="shared" si="159"/>
        <v>34555.190795750292</v>
      </c>
      <c r="AV138" s="1">
        <f t="shared" si="160"/>
        <v>11944.556893256313</v>
      </c>
      <c r="AW138" s="1">
        <f t="shared" si="161"/>
        <v>4502.2061913625976</v>
      </c>
      <c r="AX138" s="1">
        <f t="shared" si="215"/>
        <v>118741.1766592077</v>
      </c>
      <c r="AY138" s="1">
        <f t="shared" si="207"/>
        <v>16155.566260843332</v>
      </c>
      <c r="AZ138" s="1">
        <f t="shared" si="208"/>
        <v>4140.3777611920186</v>
      </c>
      <c r="BA138" s="1">
        <f t="shared" si="216"/>
        <v>13601.586180189768</v>
      </c>
      <c r="BB138" s="1">
        <f t="shared" si="217"/>
        <v>28657.118537240138</v>
      </c>
      <c r="BC138" s="1">
        <f t="shared" si="218"/>
        <v>36225.501065638673</v>
      </c>
      <c r="BD138" s="1">
        <f t="shared" si="219"/>
        <v>8059.645973981932</v>
      </c>
      <c r="BE138" s="2">
        <f t="shared" si="153"/>
        <v>0.1724378764915922</v>
      </c>
      <c r="BF138" s="2">
        <f t="shared" si="154"/>
        <v>0.13039120264941753</v>
      </c>
      <c r="BG138" s="2">
        <f t="shared" si="155"/>
        <v>6.9918128391701598E-2</v>
      </c>
      <c r="BH138" s="2">
        <f t="shared" si="209"/>
        <v>0.11323995434936245</v>
      </c>
      <c r="BI138" s="2">
        <f t="shared" si="220"/>
        <v>2.9734821248929609E-3</v>
      </c>
      <c r="BJ138" s="2">
        <f t="shared" si="210"/>
        <v>1.700186572836147E-3</v>
      </c>
      <c r="BK138" s="2">
        <f t="shared" si="211"/>
        <v>4.8885446777984691E-4</v>
      </c>
      <c r="BL138" s="2">
        <f t="shared" si="212"/>
        <v>513.74621076714629</v>
      </c>
      <c r="BM138" s="2">
        <f t="shared" si="213"/>
        <v>101.53987624195912</v>
      </c>
      <c r="BN138" s="2">
        <f t="shared" si="214"/>
        <v>11.004618057568472</v>
      </c>
      <c r="BO138" s="2">
        <f t="shared" si="221"/>
        <v>432.87489437292362</v>
      </c>
      <c r="BP138" s="2">
        <f t="shared" si="222"/>
        <v>46.497263496123637</v>
      </c>
      <c r="BQ138" s="2">
        <f t="shared" si="223"/>
        <v>9.8153186868084159</v>
      </c>
      <c r="BR138" s="11">
        <f t="shared" si="224"/>
        <v>4.2307787689400217E-2</v>
      </c>
      <c r="BS138" s="17">
        <f t="shared" si="205"/>
        <v>2.7129545082962989E-2</v>
      </c>
      <c r="BT138" s="17">
        <f t="shared" si="206"/>
        <v>0.10269131086398331</v>
      </c>
      <c r="BU138" s="12">
        <f>(BU$3*templow!$I248+BU$4*templow!$I248^2+BU$5*templow!$I248^6)*(K138/K$56)^$BW$1</f>
        <v>2.5792053262134176</v>
      </c>
      <c r="BV138" s="12">
        <f>(BV$3*templow!$I248+BV$4*templow!$I248^2+BV$5*templow!$I248^6)*(L138/L$56)^$BW$1</f>
        <v>1.1367123477781609</v>
      </c>
      <c r="BW138" s="12">
        <f>(BW$3*templow!$I248+BW$4*templow!$I248^2+BW$5*templow!$I248^6)*(M138/M$56)^$BW$1</f>
        <v>0.31669358663401048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 x14ac:dyDescent="0.3">
      <c r="A139" s="2">
        <f t="shared" si="162"/>
        <v>2093</v>
      </c>
      <c r="B139" s="5">
        <f t="shared" si="163"/>
        <v>1164.118523619532</v>
      </c>
      <c r="C139" s="5">
        <f t="shared" si="164"/>
        <v>2957.7237949860637</v>
      </c>
      <c r="D139" s="5">
        <f t="shared" si="165"/>
        <v>4350.5783391556952</v>
      </c>
      <c r="E139" s="15">
        <f t="shared" si="166"/>
        <v>5.8168412448309883E-5</v>
      </c>
      <c r="F139" s="15">
        <f t="shared" si="167"/>
        <v>1.1459567303402617E-4</v>
      </c>
      <c r="G139" s="15">
        <f t="shared" si="168"/>
        <v>2.3394299008583258E-4</v>
      </c>
      <c r="H139" s="5">
        <f t="shared" si="169"/>
        <v>174762.12461287968</v>
      </c>
      <c r="I139" s="5">
        <f t="shared" si="170"/>
        <v>60588.126990869823</v>
      </c>
      <c r="J139" s="5">
        <f t="shared" si="171"/>
        <v>22809.803052985633</v>
      </c>
      <c r="K139" s="5">
        <f t="shared" si="172"/>
        <v>150123.99602533691</v>
      </c>
      <c r="L139" s="5">
        <f t="shared" si="173"/>
        <v>20484.714324433833</v>
      </c>
      <c r="M139" s="5">
        <f t="shared" si="174"/>
        <v>5242.9358294033773</v>
      </c>
      <c r="N139" s="15">
        <f t="shared" si="175"/>
        <v>1.1436809026740491E-2</v>
      </c>
      <c r="O139" s="15">
        <f t="shared" si="176"/>
        <v>1.4373077053110528E-2</v>
      </c>
      <c r="P139" s="15">
        <f t="shared" si="177"/>
        <v>1.3035260414292482E-2</v>
      </c>
      <c r="Q139" s="5">
        <f t="shared" si="178"/>
        <v>10036.996479955853</v>
      </c>
      <c r="R139" s="5">
        <f t="shared" si="179"/>
        <v>13131.497831153743</v>
      </c>
      <c r="S139" s="5">
        <f t="shared" si="180"/>
        <v>6651.1924140352658</v>
      </c>
      <c r="T139" s="5">
        <f t="shared" si="181"/>
        <v>57.432332676139495</v>
      </c>
      <c r="U139" s="5">
        <f t="shared" si="182"/>
        <v>216.733846767248</v>
      </c>
      <c r="V139" s="5">
        <f t="shared" si="183"/>
        <v>291.59359239468199</v>
      </c>
      <c r="W139" s="15">
        <f t="shared" si="184"/>
        <v>-1.0734613539272964E-2</v>
      </c>
      <c r="X139" s="15">
        <f t="shared" si="185"/>
        <v>-1.217998157191269E-2</v>
      </c>
      <c r="Y139" s="15">
        <f t="shared" si="186"/>
        <v>-9.7425357312937999E-3</v>
      </c>
      <c r="Z139" s="5">
        <f t="shared" si="201"/>
        <v>13719.921806298811</v>
      </c>
      <c r="AA139" s="5">
        <f t="shared" si="202"/>
        <v>33582.4372494938</v>
      </c>
      <c r="AB139" s="5">
        <f t="shared" si="203"/>
        <v>32499.899037774034</v>
      </c>
      <c r="AC139" s="16">
        <f t="shared" si="187"/>
        <v>1.652814404260422</v>
      </c>
      <c r="AD139" s="16">
        <f t="shared" si="188"/>
        <v>2.9471302036725642</v>
      </c>
      <c r="AE139" s="16">
        <f t="shared" si="189"/>
        <v>5.2715168054032393</v>
      </c>
      <c r="AF139" s="15">
        <f t="shared" si="190"/>
        <v>-4.0504037456468023E-3</v>
      </c>
      <c r="AG139" s="15">
        <f t="shared" si="191"/>
        <v>2.9673830763510267E-4</v>
      </c>
      <c r="AH139" s="15">
        <f t="shared" si="192"/>
        <v>9.7937136394747881E-3</v>
      </c>
      <c r="AI139" s="1">
        <f t="shared" si="156"/>
        <v>310452.99941067642</v>
      </c>
      <c r="AJ139" s="1">
        <f t="shared" si="157"/>
        <v>104625.63154047518</v>
      </c>
      <c r="AK139" s="1">
        <f t="shared" si="158"/>
        <v>39810.06950293071</v>
      </c>
      <c r="AL139" s="14">
        <f t="shared" si="193"/>
        <v>48.023275576354521</v>
      </c>
      <c r="AM139" s="14">
        <f t="shared" si="194"/>
        <v>9.9429597522148008</v>
      </c>
      <c r="AN139" s="14">
        <f t="shared" si="195"/>
        <v>3.3583335829115106</v>
      </c>
      <c r="AO139" s="11">
        <f t="shared" si="196"/>
        <v>8.9543367119114935E-3</v>
      </c>
      <c r="AP139" s="11">
        <f t="shared" si="197"/>
        <v>1.1280102581743808E-2</v>
      </c>
      <c r="AQ139" s="11">
        <f t="shared" si="198"/>
        <v>1.0232476300530487E-2</v>
      </c>
      <c r="AR139" s="1">
        <f t="shared" si="204"/>
        <v>174762.12461287968</v>
      </c>
      <c r="AS139" s="1">
        <f t="shared" si="199"/>
        <v>60588.126990869823</v>
      </c>
      <c r="AT139" s="1">
        <f t="shared" si="200"/>
        <v>22809.803052985633</v>
      </c>
      <c r="AU139" s="1">
        <f t="shared" si="159"/>
        <v>34952.424922575934</v>
      </c>
      <c r="AV139" s="1">
        <f t="shared" si="160"/>
        <v>12117.625398173965</v>
      </c>
      <c r="AW139" s="1">
        <f t="shared" si="161"/>
        <v>4561.960610597127</v>
      </c>
      <c r="AX139" s="1">
        <f t="shared" si="215"/>
        <v>120099.19682026951</v>
      </c>
      <c r="AY139" s="1">
        <f t="shared" si="207"/>
        <v>16387.771459547068</v>
      </c>
      <c r="AZ139" s="1">
        <f t="shared" si="208"/>
        <v>4194.3486635227027</v>
      </c>
      <c r="BA139" s="1">
        <f t="shared" si="216"/>
        <v>13615.61560595304</v>
      </c>
      <c r="BB139" s="1">
        <f t="shared" si="217"/>
        <v>28702.611496064947</v>
      </c>
      <c r="BC139" s="1">
        <f t="shared" si="218"/>
        <v>36290.320249453674</v>
      </c>
      <c r="BD139" s="1">
        <f t="shared" si="219"/>
        <v>7837.2958957632318</v>
      </c>
      <c r="BE139" s="2">
        <f t="shared" si="153"/>
        <v>0.1724378764915922</v>
      </c>
      <c r="BF139" s="2">
        <f t="shared" si="154"/>
        <v>0.13039120264941753</v>
      </c>
      <c r="BG139" s="2">
        <f t="shared" si="155"/>
        <v>6.9918128391701598E-2</v>
      </c>
      <c r="BH139" s="2">
        <f t="shared" si="209"/>
        <v>0.11299204924548739</v>
      </c>
      <c r="BI139" s="2">
        <f t="shared" si="220"/>
        <v>2.9734821248929609E-3</v>
      </c>
      <c r="BJ139" s="2">
        <f t="shared" si="210"/>
        <v>1.700186572836147E-3</v>
      </c>
      <c r="BK139" s="2">
        <f t="shared" si="211"/>
        <v>4.8885446777984691E-4</v>
      </c>
      <c r="BL139" s="2">
        <f t="shared" si="212"/>
        <v>519.65205364471387</v>
      </c>
      <c r="BM139" s="2">
        <f t="shared" si="213"/>
        <v>103.01111998316823</v>
      </c>
      <c r="BN139" s="2">
        <f t="shared" si="214"/>
        <v>11.150674131630419</v>
      </c>
      <c r="BO139" s="2">
        <f t="shared" si="221"/>
        <v>439.29710511278199</v>
      </c>
      <c r="BP139" s="2">
        <f t="shared" si="222"/>
        <v>47.0493471687153</v>
      </c>
      <c r="BQ139" s="2">
        <f t="shared" si="223"/>
        <v>9.8142996480970481</v>
      </c>
      <c r="BR139" s="11">
        <f t="shared" si="224"/>
        <v>4.2183415895295368E-2</v>
      </c>
      <c r="BS139" s="17">
        <f t="shared" si="205"/>
        <v>2.6028343454196072E-2</v>
      </c>
      <c r="BT139" s="17">
        <f t="shared" si="206"/>
        <v>9.9700301809692526E-2</v>
      </c>
      <c r="BU139" s="12">
        <f>(BU$3*templow!$I249+BU$4*templow!$I249^2+BU$5*templow!$I249^6)*(K139/K$56)^$BW$1</f>
        <v>2.5726656195613811</v>
      </c>
      <c r="BV139" s="12">
        <f>(BV$3*templow!$I249+BV$4*templow!$I249^2+BV$5*templow!$I249^6)*(L139/L$56)^$BW$1</f>
        <v>1.1267268502752392</v>
      </c>
      <c r="BW139" s="12">
        <f>(BW$3*templow!$I249+BW$4*templow!$I249^2+BW$5*templow!$I249^6)*(M139/M$56)^$BW$1</f>
        <v>0.30510532739627616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 x14ac:dyDescent="0.3">
      <c r="A140" s="2">
        <f t="shared" si="162"/>
        <v>2094</v>
      </c>
      <c r="B140" s="5">
        <f t="shared" si="163"/>
        <v>1164.1828527996317</v>
      </c>
      <c r="C140" s="5">
        <f t="shared" si="164"/>
        <v>2958.0457902175522</v>
      </c>
      <c r="D140" s="5">
        <f t="shared" si="165"/>
        <v>4351.5452370956973</v>
      </c>
      <c r="E140" s="15">
        <f t="shared" si="166"/>
        <v>5.5259991825894384E-5</v>
      </c>
      <c r="F140" s="15">
        <f t="shared" si="167"/>
        <v>1.0886588938232486E-4</v>
      </c>
      <c r="G140" s="15">
        <f t="shared" si="168"/>
        <v>2.2224584058154093E-4</v>
      </c>
      <c r="H140" s="5">
        <f t="shared" si="169"/>
        <v>176749.43359122158</v>
      </c>
      <c r="I140" s="5">
        <f t="shared" si="170"/>
        <v>61456.619881934435</v>
      </c>
      <c r="J140" s="5">
        <f t="shared" si="171"/>
        <v>23109.165652710402</v>
      </c>
      <c r="K140" s="5">
        <f t="shared" si="172"/>
        <v>151822.74259251784</v>
      </c>
      <c r="L140" s="5">
        <f t="shared" si="173"/>
        <v>20776.088079899044</v>
      </c>
      <c r="M140" s="5">
        <f t="shared" si="174"/>
        <v>5310.5654183969582</v>
      </c>
      <c r="N140" s="15">
        <f t="shared" si="175"/>
        <v>1.1315623165894406E-2</v>
      </c>
      <c r="O140" s="15">
        <f t="shared" si="176"/>
        <v>1.4223959917159634E-2</v>
      </c>
      <c r="P140" s="15">
        <f t="shared" si="177"/>
        <v>1.2899183052041518E-2</v>
      </c>
      <c r="Q140" s="5">
        <f t="shared" si="178"/>
        <v>10042.163788422225</v>
      </c>
      <c r="R140" s="5">
        <f t="shared" si="179"/>
        <v>13157.495574810899</v>
      </c>
      <c r="S140" s="5">
        <f t="shared" si="180"/>
        <v>6672.8347026358751</v>
      </c>
      <c r="T140" s="5">
        <f t="shared" si="181"/>
        <v>56.815818780202179</v>
      </c>
      <c r="U140" s="5">
        <f t="shared" si="182"/>
        <v>214.09403250761318</v>
      </c>
      <c r="V140" s="5">
        <f t="shared" si="183"/>
        <v>288.75273140176046</v>
      </c>
      <c r="W140" s="15">
        <f t="shared" si="184"/>
        <v>-1.0734613539272964E-2</v>
      </c>
      <c r="X140" s="15">
        <f t="shared" si="185"/>
        <v>-1.217998157191269E-2</v>
      </c>
      <c r="Y140" s="15">
        <f t="shared" si="186"/>
        <v>-9.7425357312937999E-3</v>
      </c>
      <c r="Z140" s="5">
        <f t="shared" si="201"/>
        <v>13673.063354507443</v>
      </c>
      <c r="AA140" s="5">
        <f t="shared" si="202"/>
        <v>33664.050289481725</v>
      </c>
      <c r="AB140" s="5">
        <f t="shared" si="203"/>
        <v>32929.78911494834</v>
      </c>
      <c r="AC140" s="16">
        <f t="shared" si="187"/>
        <v>1.6461198386065465</v>
      </c>
      <c r="AD140" s="16">
        <f t="shared" si="188"/>
        <v>2.9480047301015824</v>
      </c>
      <c r="AE140" s="16">
        <f t="shared" si="189"/>
        <v>5.3231445314410379</v>
      </c>
      <c r="AF140" s="15">
        <f t="shared" si="190"/>
        <v>-4.0504037456468023E-3</v>
      </c>
      <c r="AG140" s="15">
        <f t="shared" si="191"/>
        <v>2.9673830763510267E-4</v>
      </c>
      <c r="AH140" s="15">
        <f t="shared" si="192"/>
        <v>9.7937136394747881E-3</v>
      </c>
      <c r="AI140" s="1">
        <f t="shared" si="156"/>
        <v>314360.12439218472</v>
      </c>
      <c r="AJ140" s="1">
        <f t="shared" si="157"/>
        <v>106280.69378460164</v>
      </c>
      <c r="AK140" s="1">
        <f t="shared" si="158"/>
        <v>40391.023163234764</v>
      </c>
      <c r="AL140" s="14">
        <f t="shared" si="193"/>
        <v>48.448991990078916</v>
      </c>
      <c r="AM140" s="14">
        <f t="shared" si="194"/>
        <v>10.053995782126222</v>
      </c>
      <c r="AN140" s="14">
        <f t="shared" si="195"/>
        <v>3.3923540110199641</v>
      </c>
      <c r="AO140" s="11">
        <f t="shared" si="196"/>
        <v>8.864793344792378E-3</v>
      </c>
      <c r="AP140" s="11">
        <f t="shared" si="197"/>
        <v>1.116730155592637E-2</v>
      </c>
      <c r="AQ140" s="11">
        <f t="shared" si="198"/>
        <v>1.0130151537525181E-2</v>
      </c>
      <c r="AR140" s="1">
        <f t="shared" si="204"/>
        <v>176749.43359122158</v>
      </c>
      <c r="AS140" s="1">
        <f t="shared" si="199"/>
        <v>61456.619881934435</v>
      </c>
      <c r="AT140" s="1">
        <f t="shared" si="200"/>
        <v>23109.165652710402</v>
      </c>
      <c r="AU140" s="1">
        <f t="shared" si="159"/>
        <v>35349.886718244314</v>
      </c>
      <c r="AV140" s="1">
        <f t="shared" si="160"/>
        <v>12291.323976386888</v>
      </c>
      <c r="AW140" s="1">
        <f t="shared" si="161"/>
        <v>4621.8331305420807</v>
      </c>
      <c r="AX140" s="1">
        <f t="shared" si="215"/>
        <v>121458.19407401427</v>
      </c>
      <c r="AY140" s="1">
        <f t="shared" si="207"/>
        <v>16620.870463919236</v>
      </c>
      <c r="AZ140" s="1">
        <f t="shared" si="208"/>
        <v>4248.4523347175673</v>
      </c>
      <c r="BA140" s="1">
        <f t="shared" si="216"/>
        <v>13629.467483824104</v>
      </c>
      <c r="BB140" s="1">
        <f t="shared" si="217"/>
        <v>28747.514926332587</v>
      </c>
      <c r="BC140" s="1">
        <f t="shared" si="218"/>
        <v>36354.158059693735</v>
      </c>
      <c r="BD140" s="1">
        <f t="shared" si="219"/>
        <v>7620.8917152091108</v>
      </c>
      <c r="BE140" s="2">
        <f t="shared" ref="BE140:BE203" si="225">BE139</f>
        <v>0.1724378764915922</v>
      </c>
      <c r="BF140" s="2">
        <f t="shared" ref="BF140:BF203" si="226">BF139</f>
        <v>0.13039120264941753</v>
      </c>
      <c r="BG140" s="2">
        <f t="shared" ref="BG140:BG203" si="227">BG139</f>
        <v>6.9918128391701598E-2</v>
      </c>
      <c r="BH140" s="2">
        <f t="shared" si="209"/>
        <v>0.11274434325329971</v>
      </c>
      <c r="BI140" s="2">
        <f t="shared" si="220"/>
        <v>2.9734821248929609E-3</v>
      </c>
      <c r="BJ140" s="2">
        <f t="shared" si="210"/>
        <v>1.700186572836147E-3</v>
      </c>
      <c r="BK140" s="2">
        <f t="shared" si="211"/>
        <v>4.8885446777984691E-4</v>
      </c>
      <c r="BL140" s="2">
        <f t="shared" si="212"/>
        <v>525.5612813684528</v>
      </c>
      <c r="BM140" s="2">
        <f t="shared" si="213"/>
        <v>104.48771993515992</v>
      </c>
      <c r="BN140" s="2">
        <f t="shared" si="214"/>
        <v>11.297018875992062</v>
      </c>
      <c r="BO140" s="2">
        <f t="shared" si="221"/>
        <v>445.81519458131544</v>
      </c>
      <c r="BP140" s="2">
        <f t="shared" si="222"/>
        <v>47.608071567533926</v>
      </c>
      <c r="BQ140" s="2">
        <f t="shared" si="223"/>
        <v>9.8133006894832739</v>
      </c>
      <c r="BR140" s="11">
        <f t="shared" si="224"/>
        <v>4.20600905738788E-2</v>
      </c>
      <c r="BS140" s="17">
        <f t="shared" si="205"/>
        <v>2.4974820225704925E-2</v>
      </c>
      <c r="BT140" s="17">
        <f t="shared" si="206"/>
        <v>9.6796409523973323E-2</v>
      </c>
      <c r="BU140" s="12">
        <f>(BU$3*templow!$I250+BU$4*templow!$I250^2+BU$5*templow!$I250^6)*(K140/K$56)^$BW$1</f>
        <v>2.5656488788339065</v>
      </c>
      <c r="BV140" s="12">
        <f>(BV$3*templow!$I250+BV$4*templow!$I250^2+BV$5*templow!$I250^6)*(L140/L$56)^$BW$1</f>
        <v>1.1164547333783095</v>
      </c>
      <c r="BW140" s="12">
        <f>(BW$3*templow!$I250+BW$4*templow!$I250^2+BW$5*templow!$I250^6)*(M140/M$56)^$BW$1</f>
        <v>0.29330209202157048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 x14ac:dyDescent="0.3">
      <c r="A141" s="2">
        <f t="shared" si="162"/>
        <v>2095</v>
      </c>
      <c r="B141" s="5">
        <f t="shared" si="163"/>
        <v>1164.243968897815</v>
      </c>
      <c r="C141" s="5">
        <f t="shared" si="164"/>
        <v>2958.3517189890485</v>
      </c>
      <c r="D141" s="5">
        <f t="shared" si="165"/>
        <v>4352.4639942832919</v>
      </c>
      <c r="E141" s="15">
        <f t="shared" si="166"/>
        <v>5.249699223459966E-5</v>
      </c>
      <c r="F141" s="15">
        <f t="shared" si="167"/>
        <v>1.0342259491320861E-4</v>
      </c>
      <c r="G141" s="15">
        <f t="shared" si="168"/>
        <v>2.1113354855246388E-4</v>
      </c>
      <c r="H141" s="5">
        <f t="shared" si="169"/>
        <v>178737.63977220346</v>
      </c>
      <c r="I141" s="5">
        <f t="shared" si="170"/>
        <v>62328.15128562117</v>
      </c>
      <c r="J141" s="5">
        <f t="shared" si="171"/>
        <v>23409.085055032243</v>
      </c>
      <c r="K141" s="5">
        <f t="shared" si="172"/>
        <v>153522.49575440245</v>
      </c>
      <c r="L141" s="5">
        <f t="shared" si="173"/>
        <v>21068.539918884439</v>
      </c>
      <c r="M141" s="5">
        <f t="shared" si="174"/>
        <v>5378.3523736850466</v>
      </c>
      <c r="N141" s="15">
        <f t="shared" si="175"/>
        <v>1.1195642581998566E-2</v>
      </c>
      <c r="O141" s="15">
        <f t="shared" si="176"/>
        <v>1.407636692050529E-2</v>
      </c>
      <c r="P141" s="15">
        <f t="shared" si="177"/>
        <v>1.2764545758773505E-2</v>
      </c>
      <c r="Q141" s="5">
        <f t="shared" si="178"/>
        <v>10046.114004418094</v>
      </c>
      <c r="R141" s="5">
        <f t="shared" si="179"/>
        <v>13181.554535074834</v>
      </c>
      <c r="S141" s="5">
        <f t="shared" si="180"/>
        <v>6693.5831903323688</v>
      </c>
      <c r="T141" s="5">
        <f t="shared" si="181"/>
        <v>56.205922922679342</v>
      </c>
      <c r="U141" s="5">
        <f t="shared" si="182"/>
        <v>211.48637113701398</v>
      </c>
      <c r="V141" s="5">
        <f t="shared" si="183"/>
        <v>285.93954759857013</v>
      </c>
      <c r="W141" s="15">
        <f t="shared" si="184"/>
        <v>-1.0734613539272964E-2</v>
      </c>
      <c r="X141" s="15">
        <f t="shared" si="185"/>
        <v>-1.217998157191269E-2</v>
      </c>
      <c r="Y141" s="15">
        <f t="shared" si="186"/>
        <v>-9.7425357312937999E-3</v>
      </c>
      <c r="Z141" s="5">
        <f t="shared" si="201"/>
        <v>13624.692666526853</v>
      </c>
      <c r="AA141" s="5">
        <f t="shared" si="202"/>
        <v>33740.707577497597</v>
      </c>
      <c r="AB141" s="5">
        <f t="shared" si="203"/>
        <v>33360.493547361824</v>
      </c>
      <c r="AC141" s="16">
        <f t="shared" si="187"/>
        <v>1.6394523886464711</v>
      </c>
      <c r="AD141" s="16">
        <f t="shared" si="188"/>
        <v>2.9488795160360928</v>
      </c>
      <c r="AE141" s="16">
        <f t="shared" si="189"/>
        <v>5.3752778846435074</v>
      </c>
      <c r="AF141" s="15">
        <f t="shared" si="190"/>
        <v>-4.0504037456468023E-3</v>
      </c>
      <c r="AG141" s="15">
        <f t="shared" si="191"/>
        <v>2.9673830763510267E-4</v>
      </c>
      <c r="AH141" s="15">
        <f t="shared" si="192"/>
        <v>9.7937136394747881E-3</v>
      </c>
      <c r="AI141" s="1">
        <f t="shared" si="156"/>
        <v>318273.99867121055</v>
      </c>
      <c r="AJ141" s="1">
        <f t="shared" si="157"/>
        <v>107943.94838252837</v>
      </c>
      <c r="AK141" s="1">
        <f t="shared" si="158"/>
        <v>40973.753977453365</v>
      </c>
      <c r="AL141" s="14">
        <f t="shared" si="193"/>
        <v>48.874187388816907</v>
      </c>
      <c r="AM141" s="14">
        <f t="shared" si="194"/>
        <v>10.165149024839828</v>
      </c>
      <c r="AN141" s="14">
        <f t="shared" si="195"/>
        <v>3.426375420618522</v>
      </c>
      <c r="AO141" s="11">
        <f t="shared" si="196"/>
        <v>8.7761454113444541E-3</v>
      </c>
      <c r="AP141" s="11">
        <f t="shared" si="197"/>
        <v>1.1055628540367107E-2</v>
      </c>
      <c r="AQ141" s="11">
        <f t="shared" si="198"/>
        <v>1.0028850022149928E-2</v>
      </c>
      <c r="AR141" s="1">
        <f t="shared" si="204"/>
        <v>178737.63977220346</v>
      </c>
      <c r="AS141" s="1">
        <f t="shared" si="199"/>
        <v>62328.15128562117</v>
      </c>
      <c r="AT141" s="1">
        <f t="shared" si="200"/>
        <v>23409.085055032243</v>
      </c>
      <c r="AU141" s="1">
        <f t="shared" si="159"/>
        <v>35747.527954440695</v>
      </c>
      <c r="AV141" s="1">
        <f t="shared" si="160"/>
        <v>12465.630257124234</v>
      </c>
      <c r="AW141" s="1">
        <f t="shared" si="161"/>
        <v>4681.8170110064484</v>
      </c>
      <c r="AX141" s="1">
        <f t="shared" si="215"/>
        <v>122817.99660352197</v>
      </c>
      <c r="AY141" s="1">
        <f t="shared" si="207"/>
        <v>16854.831935107552</v>
      </c>
      <c r="AZ141" s="1">
        <f t="shared" si="208"/>
        <v>4302.681898948038</v>
      </c>
      <c r="BA141" s="1">
        <f t="shared" si="216"/>
        <v>13643.1450247107</v>
      </c>
      <c r="BB141" s="1">
        <f t="shared" si="217"/>
        <v>28791.840544936367</v>
      </c>
      <c r="BC141" s="1">
        <f t="shared" si="218"/>
        <v>36417.039275317751</v>
      </c>
      <c r="BD141" s="1">
        <f t="shared" si="219"/>
        <v>7410.2843579492564</v>
      </c>
      <c r="BE141" s="2">
        <f t="shared" si="225"/>
        <v>0.1724378764915922</v>
      </c>
      <c r="BF141" s="2">
        <f t="shared" si="226"/>
        <v>0.13039120264941753</v>
      </c>
      <c r="BG141" s="2">
        <f t="shared" si="227"/>
        <v>6.9918128391701598E-2</v>
      </c>
      <c r="BH141" s="2">
        <f t="shared" si="209"/>
        <v>0.11249683781838388</v>
      </c>
      <c r="BI141" s="2">
        <f t="shared" si="220"/>
        <v>2.9734821248929609E-3</v>
      </c>
      <c r="BJ141" s="2">
        <f t="shared" si="210"/>
        <v>1.700186572836147E-3</v>
      </c>
      <c r="BK141" s="2">
        <f t="shared" si="211"/>
        <v>4.8885446777984691E-4</v>
      </c>
      <c r="BL141" s="2">
        <f t="shared" si="212"/>
        <v>531.4731769082041</v>
      </c>
      <c r="BM141" s="2">
        <f t="shared" si="213"/>
        <v>105.96948592551315</v>
      </c>
      <c r="BN141" s="2">
        <f t="shared" si="214"/>
        <v>11.443635815790955</v>
      </c>
      <c r="BO141" s="2">
        <f t="shared" si="221"/>
        <v>452.43059503513496</v>
      </c>
      <c r="BP141" s="2">
        <f t="shared" si="222"/>
        <v>48.17351613851207</v>
      </c>
      <c r="BQ141" s="2">
        <f t="shared" si="223"/>
        <v>9.8123213440254435</v>
      </c>
      <c r="BR141" s="11">
        <f t="shared" si="224"/>
        <v>4.1937811851000956E-2</v>
      </c>
      <c r="BS141" s="17">
        <f t="shared" si="205"/>
        <v>2.3966775478322849E-2</v>
      </c>
      <c r="BT141" s="17">
        <f t="shared" si="206"/>
        <v>9.3977096625216819E-2</v>
      </c>
      <c r="BU141" s="12">
        <f>(BU$3*templow!$I251+BU$4*templow!$I251^2+BU$5*templow!$I251^6)*(K141/K$56)^$BW$1</f>
        <v>2.5581585101508506</v>
      </c>
      <c r="BV141" s="12">
        <f>(BV$3*templow!$I251+BV$4*templow!$I251^2+BV$5*templow!$I251^6)*(L141/L$56)^$BW$1</f>
        <v>1.1058990569579323</v>
      </c>
      <c r="BW141" s="12">
        <f>(BW$3*templow!$I251+BW$4*templow!$I251^2+BW$5*templow!$I251^6)*(M141/M$56)^$BW$1</f>
        <v>0.2812864618809095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 x14ac:dyDescent="0.3">
      <c r="A142" s="2">
        <f t="shared" si="162"/>
        <v>2096</v>
      </c>
      <c r="B142" s="5">
        <f t="shared" si="163"/>
        <v>1164.3020322390798</v>
      </c>
      <c r="C142" s="5">
        <f t="shared" si="164"/>
        <v>2958.6423813799202</v>
      </c>
      <c r="D142" s="5">
        <f t="shared" si="165"/>
        <v>4353.3369978929486</v>
      </c>
      <c r="E142" s="15">
        <f t="shared" si="166"/>
        <v>4.9872142622869677E-5</v>
      </c>
      <c r="F142" s="15">
        <f t="shared" si="167"/>
        <v>9.8251465167548176E-5</v>
      </c>
      <c r="G142" s="15">
        <f t="shared" si="168"/>
        <v>2.0057687112484069E-4</v>
      </c>
      <c r="H142" s="5">
        <f t="shared" si="169"/>
        <v>180726.503795625</v>
      </c>
      <c r="I142" s="5">
        <f t="shared" si="170"/>
        <v>63202.609188346258</v>
      </c>
      <c r="J142" s="5">
        <f t="shared" si="171"/>
        <v>23709.527604800111</v>
      </c>
      <c r="K142" s="5">
        <f t="shared" si="172"/>
        <v>155223.04246782791</v>
      </c>
      <c r="L142" s="5">
        <f t="shared" si="173"/>
        <v>21362.030634763083</v>
      </c>
      <c r="M142" s="5">
        <f t="shared" si="174"/>
        <v>5446.2881270794605</v>
      </c>
      <c r="N142" s="15">
        <f t="shared" si="175"/>
        <v>1.107685688060922E-2</v>
      </c>
      <c r="O142" s="15">
        <f t="shared" si="176"/>
        <v>1.3930282639831981E-2</v>
      </c>
      <c r="P142" s="15">
        <f t="shared" si="177"/>
        <v>1.2631331804663137E-2</v>
      </c>
      <c r="Q142" s="5">
        <f t="shared" si="178"/>
        <v>10048.858812169708</v>
      </c>
      <c r="R142" s="5">
        <f t="shared" si="179"/>
        <v>13203.686856106035</v>
      </c>
      <c r="S142" s="5">
        <f t="shared" si="180"/>
        <v>6713.4421579676755</v>
      </c>
      <c r="T142" s="5">
        <f t="shared" si="181"/>
        <v>55.602574061486216</v>
      </c>
      <c r="U142" s="5">
        <f t="shared" si="182"/>
        <v>208.91047103385446</v>
      </c>
      <c r="V142" s="5">
        <f t="shared" si="183"/>
        <v>283.15377133910107</v>
      </c>
      <c r="W142" s="15">
        <f t="shared" si="184"/>
        <v>-1.0734613539272964E-2</v>
      </c>
      <c r="X142" s="15">
        <f t="shared" si="185"/>
        <v>-1.217998157191269E-2</v>
      </c>
      <c r="Y142" s="15">
        <f t="shared" si="186"/>
        <v>-9.7425357312937999E-3</v>
      </c>
      <c r="Z142" s="5">
        <f t="shared" si="201"/>
        <v>13574.84490279668</v>
      </c>
      <c r="AA142" s="5">
        <f t="shared" si="202"/>
        <v>33812.434159254808</v>
      </c>
      <c r="AB142" s="5">
        <f t="shared" si="203"/>
        <v>33791.963575716974</v>
      </c>
      <c r="AC142" s="16">
        <f t="shared" si="187"/>
        <v>1.6328119445506879</v>
      </c>
      <c r="AD142" s="16">
        <f t="shared" si="188"/>
        <v>2.9497545615531013</v>
      </c>
      <c r="AE142" s="16">
        <f t="shared" si="189"/>
        <v>5.4279218169783077</v>
      </c>
      <c r="AF142" s="15">
        <f t="shared" si="190"/>
        <v>-4.0504037456468023E-3</v>
      </c>
      <c r="AG142" s="15">
        <f t="shared" si="191"/>
        <v>2.9673830763510267E-4</v>
      </c>
      <c r="AH142" s="15">
        <f t="shared" si="192"/>
        <v>9.7937136394747881E-3</v>
      </c>
      <c r="AI142" s="1">
        <f t="shared" si="156"/>
        <v>322194.12675853015</v>
      </c>
      <c r="AJ142" s="1">
        <f t="shared" si="157"/>
        <v>109615.18380139978</v>
      </c>
      <c r="AK142" s="1">
        <f t="shared" si="158"/>
        <v>41558.195590714473</v>
      </c>
      <c r="AL142" s="14">
        <f t="shared" si="193"/>
        <v>49.298825094448603</v>
      </c>
      <c r="AM142" s="14">
        <f t="shared" si="194"/>
        <v>10.276407315399169</v>
      </c>
      <c r="AN142" s="14">
        <f t="shared" si="195"/>
        <v>3.4603943997793563</v>
      </c>
      <c r="AO142" s="11">
        <f t="shared" si="196"/>
        <v>8.6883839572310089E-3</v>
      </c>
      <c r="AP142" s="11">
        <f t="shared" si="197"/>
        <v>1.0945072254963436E-2</v>
      </c>
      <c r="AQ142" s="11">
        <f t="shared" si="198"/>
        <v>9.9285615219284282E-3</v>
      </c>
      <c r="AR142" s="1">
        <f t="shared" si="204"/>
        <v>180726.503795625</v>
      </c>
      <c r="AS142" s="1">
        <f t="shared" si="199"/>
        <v>63202.609188346258</v>
      </c>
      <c r="AT142" s="1">
        <f t="shared" si="200"/>
        <v>23709.527604800111</v>
      </c>
      <c r="AU142" s="1">
        <f t="shared" si="159"/>
        <v>36145.300759124999</v>
      </c>
      <c r="AV142" s="1">
        <f t="shared" si="160"/>
        <v>12640.521837669252</v>
      </c>
      <c r="AW142" s="1">
        <f t="shared" si="161"/>
        <v>4741.9055209600219</v>
      </c>
      <c r="AX142" s="1">
        <f t="shared" si="215"/>
        <v>124178.4339742623</v>
      </c>
      <c r="AY142" s="1">
        <f t="shared" si="207"/>
        <v>17089.624507810466</v>
      </c>
      <c r="AZ142" s="1">
        <f t="shared" si="208"/>
        <v>4357.0305016635684</v>
      </c>
      <c r="BA142" s="1">
        <f t="shared" si="216"/>
        <v>13656.651339641514</v>
      </c>
      <c r="BB142" s="1">
        <f t="shared" si="217"/>
        <v>28835.599682073978</v>
      </c>
      <c r="BC142" s="1">
        <f t="shared" si="218"/>
        <v>36478.987743598547</v>
      </c>
      <c r="BD142" s="1">
        <f t="shared" si="219"/>
        <v>7205.3278990883355</v>
      </c>
      <c r="BE142" s="2">
        <f t="shared" si="225"/>
        <v>0.1724378764915922</v>
      </c>
      <c r="BF142" s="2">
        <f t="shared" si="226"/>
        <v>0.13039120264941753</v>
      </c>
      <c r="BG142" s="2">
        <f t="shared" si="227"/>
        <v>6.9918128391701598E-2</v>
      </c>
      <c r="BH142" s="2">
        <f t="shared" si="209"/>
        <v>0.11224953491898737</v>
      </c>
      <c r="BI142" s="2">
        <f t="shared" si="220"/>
        <v>2.9734821248929609E-3</v>
      </c>
      <c r="BJ142" s="2">
        <f t="shared" si="210"/>
        <v>1.700186572836147E-3</v>
      </c>
      <c r="BK142" s="2">
        <f t="shared" si="211"/>
        <v>4.8885446777984691E-4</v>
      </c>
      <c r="BL142" s="2">
        <f t="shared" si="212"/>
        <v>537.38702853069083</v>
      </c>
      <c r="BM142" s="2">
        <f t="shared" si="213"/>
        <v>107.4562275102368</v>
      </c>
      <c r="BN142" s="2">
        <f t="shared" si="214"/>
        <v>11.590508498556147</v>
      </c>
      <c r="BO142" s="2">
        <f t="shared" si="221"/>
        <v>459.14476022995808</v>
      </c>
      <c r="BP142" s="2">
        <f t="shared" si="222"/>
        <v>48.745761300914403</v>
      </c>
      <c r="BQ142" s="2">
        <f t="shared" si="223"/>
        <v>9.8113611626301314</v>
      </c>
      <c r="BR142" s="11">
        <f t="shared" si="224"/>
        <v>4.1816579366440648E-2</v>
      </c>
      <c r="BS142" s="17">
        <f t="shared" si="205"/>
        <v>2.3002117022460206E-2</v>
      </c>
      <c r="BT142" s="17">
        <f t="shared" si="206"/>
        <v>9.1239899636132826E-2</v>
      </c>
      <c r="BU142" s="12">
        <f>(BU$3*templow!$I252+BU$4*templow!$I252^2+BU$5*templow!$I252^6)*(K142/K$56)^$BW$1</f>
        <v>2.5501980938523507</v>
      </c>
      <c r="BV142" s="12">
        <f>(BV$3*templow!$I252+BV$4*templow!$I252^2+BV$5*templow!$I252^6)*(L142/L$56)^$BW$1</f>
        <v>1.095062966399551</v>
      </c>
      <c r="BW142" s="12">
        <f>(BW$3*templow!$I252+BW$4*templow!$I252^2+BW$5*templow!$I252^6)*(M142/M$56)^$BW$1</f>
        <v>0.26906107623911457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 x14ac:dyDescent="0.3">
      <c r="A143" s="2">
        <f t="shared" si="162"/>
        <v>2097</v>
      </c>
      <c r="B143" s="5">
        <f t="shared" si="163"/>
        <v>1164.3571951642373</v>
      </c>
      <c r="C143" s="5">
        <f t="shared" si="164"/>
        <v>2958.9185377813533</v>
      </c>
      <c r="D143" s="5">
        <f t="shared" si="165"/>
        <v>4354.1665176712386</v>
      </c>
      <c r="E143" s="15">
        <f t="shared" si="166"/>
        <v>4.737853549172619E-5</v>
      </c>
      <c r="F143" s="15">
        <f t="shared" si="167"/>
        <v>9.3338891909170766E-5</v>
      </c>
      <c r="G143" s="15">
        <f t="shared" si="168"/>
        <v>1.9054802756859865E-4</v>
      </c>
      <c r="H143" s="5">
        <f t="shared" si="169"/>
        <v>182715.78816638835</v>
      </c>
      <c r="I143" s="5">
        <f t="shared" si="170"/>
        <v>64079.881468077278</v>
      </c>
      <c r="J143" s="5">
        <f t="shared" si="171"/>
        <v>24010.459705389414</v>
      </c>
      <c r="K143" s="5">
        <f t="shared" si="172"/>
        <v>156924.17148726902</v>
      </c>
      <c r="L143" s="5">
        <f t="shared" si="173"/>
        <v>21656.521005855553</v>
      </c>
      <c r="M143" s="5">
        <f t="shared" si="174"/>
        <v>5514.3641401732739</v>
      </c>
      <c r="N143" s="15">
        <f t="shared" si="175"/>
        <v>1.0959255741902485E-2</v>
      </c>
      <c r="O143" s="15">
        <f t="shared" si="176"/>
        <v>1.3785691825253688E-2</v>
      </c>
      <c r="P143" s="15">
        <f t="shared" si="177"/>
        <v>1.2499524723147415E-2</v>
      </c>
      <c r="Q143" s="5">
        <f t="shared" si="178"/>
        <v>10050.410179436998</v>
      </c>
      <c r="R143" s="5">
        <f t="shared" si="179"/>
        <v>13223.905316850312</v>
      </c>
      <c r="S143" s="5">
        <f t="shared" si="180"/>
        <v>6732.4161050161492</v>
      </c>
      <c r="T143" s="5">
        <f t="shared" si="181"/>
        <v>55.005701917147356</v>
      </c>
      <c r="U143" s="5">
        <f t="shared" si="182"/>
        <v>206.3659453464825</v>
      </c>
      <c r="V143" s="5">
        <f t="shared" si="183"/>
        <v>280.39513560437928</v>
      </c>
      <c r="W143" s="15">
        <f t="shared" si="184"/>
        <v>-1.0734613539272964E-2</v>
      </c>
      <c r="X143" s="15">
        <f t="shared" si="185"/>
        <v>-1.217998157191269E-2</v>
      </c>
      <c r="Y143" s="15">
        <f t="shared" si="186"/>
        <v>-9.7425357312937999E-3</v>
      </c>
      <c r="Z143" s="5">
        <f t="shared" si="201"/>
        <v>13523.555208076943</v>
      </c>
      <c r="AA143" s="5">
        <f t="shared" si="202"/>
        <v>33879.256786619568</v>
      </c>
      <c r="AB143" s="5">
        <f t="shared" si="203"/>
        <v>34224.150515451547</v>
      </c>
      <c r="AC143" s="16">
        <f t="shared" si="187"/>
        <v>1.626198396934543</v>
      </c>
      <c r="AD143" s="16">
        <f t="shared" si="188"/>
        <v>2.9506298667296353</v>
      </c>
      <c r="AE143" s="16">
        <f t="shared" si="189"/>
        <v>5.4810813289112508</v>
      </c>
      <c r="AF143" s="15">
        <f t="shared" si="190"/>
        <v>-4.0504037456468023E-3</v>
      </c>
      <c r="AG143" s="15">
        <f t="shared" si="191"/>
        <v>2.9673830763510267E-4</v>
      </c>
      <c r="AH143" s="15">
        <f t="shared" si="192"/>
        <v>9.7937136394747881E-3</v>
      </c>
      <c r="AI143" s="1">
        <f t="shared" si="156"/>
        <v>326120.01484180213</v>
      </c>
      <c r="AJ143" s="1">
        <f t="shared" si="157"/>
        <v>111294.18725892906</v>
      </c>
      <c r="AK143" s="1">
        <f t="shared" si="158"/>
        <v>42144.281552603046</v>
      </c>
      <c r="AL143" s="14">
        <f t="shared" si="193"/>
        <v>49.722868944298938</v>
      </c>
      <c r="AM143" s="14">
        <f t="shared" si="194"/>
        <v>10.387758575781763</v>
      </c>
      <c r="AN143" s="14">
        <f t="shared" si="195"/>
        <v>3.4944075710808185</v>
      </c>
      <c r="AO143" s="11">
        <f t="shared" si="196"/>
        <v>8.6015001176586985E-3</v>
      </c>
      <c r="AP143" s="11">
        <f t="shared" si="197"/>
        <v>1.0835621532413801E-2</v>
      </c>
      <c r="AQ143" s="11">
        <f t="shared" si="198"/>
        <v>9.8292759067091437E-3</v>
      </c>
      <c r="AR143" s="1">
        <f t="shared" si="204"/>
        <v>182715.78816638835</v>
      </c>
      <c r="AS143" s="1">
        <f t="shared" si="199"/>
        <v>64079.881468077278</v>
      </c>
      <c r="AT143" s="1">
        <f t="shared" si="200"/>
        <v>24010.459705389414</v>
      </c>
      <c r="AU143" s="1">
        <f t="shared" si="159"/>
        <v>36543.157633277668</v>
      </c>
      <c r="AV143" s="1">
        <f t="shared" si="160"/>
        <v>12815.976293615457</v>
      </c>
      <c r="AW143" s="1">
        <f t="shared" si="161"/>
        <v>4802.0919410778833</v>
      </c>
      <c r="AX143" s="1">
        <f t="shared" si="215"/>
        <v>125539.33718981521</v>
      </c>
      <c r="AY143" s="1">
        <f t="shared" si="207"/>
        <v>17325.216804684442</v>
      </c>
      <c r="AZ143" s="1">
        <f t="shared" si="208"/>
        <v>4411.491312138618</v>
      </c>
      <c r="BA143" s="1">
        <f t="shared" si="216"/>
        <v>13669.989444036029</v>
      </c>
      <c r="BB143" s="1">
        <f t="shared" si="217"/>
        <v>28878.803297418188</v>
      </c>
      <c r="BC143" s="1">
        <f t="shared" si="218"/>
        <v>36540.026419517148</v>
      </c>
      <c r="BD143" s="1">
        <f t="shared" si="219"/>
        <v>7005.8795364925118</v>
      </c>
      <c r="BE143" s="2">
        <f t="shared" si="225"/>
        <v>0.1724378764915922</v>
      </c>
      <c r="BF143" s="2">
        <f t="shared" si="226"/>
        <v>0.13039120264941753</v>
      </c>
      <c r="BG143" s="2">
        <f t="shared" si="227"/>
        <v>6.9918128391701598E-2</v>
      </c>
      <c r="BH143" s="2">
        <f t="shared" si="209"/>
        <v>0.11200243704612947</v>
      </c>
      <c r="BI143" s="2">
        <f t="shared" si="220"/>
        <v>2.9734821248929609E-3</v>
      </c>
      <c r="BJ143" s="2">
        <f t="shared" si="210"/>
        <v>1.700186572836147E-3</v>
      </c>
      <c r="BK143" s="2">
        <f t="shared" si="211"/>
        <v>4.8885446777984691E-4</v>
      </c>
      <c r="BL143" s="2">
        <f t="shared" si="212"/>
        <v>543.30213004848451</v>
      </c>
      <c r="BM143" s="2">
        <f t="shared" si="213"/>
        <v>108.94775406095684</v>
      </c>
      <c r="BN143" s="2">
        <f t="shared" si="214"/>
        <v>11.737620500427601</v>
      </c>
      <c r="BO143" s="2">
        <f t="shared" si="221"/>
        <v>465.9591657389318</v>
      </c>
      <c r="BP143" s="2">
        <f t="shared" si="222"/>
        <v>49.324888458324509</v>
      </c>
      <c r="BQ143" s="2">
        <f t="shared" si="223"/>
        <v>9.8104197132213056</v>
      </c>
      <c r="BR143" s="11">
        <f t="shared" si="224"/>
        <v>4.1696392300392765E-2</v>
      </c>
      <c r="BS143" s="17">
        <f t="shared" si="205"/>
        <v>2.2078854836854747E-2</v>
      </c>
      <c r="BT143" s="17">
        <f t="shared" si="206"/>
        <v>8.8582426831196923E-2</v>
      </c>
      <c r="BU143" s="12">
        <f>(BU$3*templow!$I253+BU$4*templow!$I253^2+BU$5*templow!$I253^6)*(K143/K$56)^$BW$1</f>
        <v>2.5417713763518242</v>
      </c>
      <c r="BV143" s="12">
        <f>(BV$3*templow!$I253+BV$4*templow!$I253^2+BV$5*templow!$I253^6)*(L143/L$56)^$BW$1</f>
        <v>1.0839496873436516</v>
      </c>
      <c r="BW143" s="12">
        <f>(BW$3*templow!$I253+BW$4*templow!$I253^2+BW$5*templow!$I253^6)*(M143/M$56)^$BW$1</f>
        <v>0.2566286283858254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 x14ac:dyDescent="0.3">
      <c r="A144" s="2">
        <f t="shared" si="162"/>
        <v>2098</v>
      </c>
      <c r="B144" s="5">
        <f t="shared" si="163"/>
        <v>1164.4096024259986</v>
      </c>
      <c r="C144" s="5">
        <f t="shared" si="164"/>
        <v>2959.1809108500406</v>
      </c>
      <c r="D144" s="5">
        <f t="shared" si="165"/>
        <v>4354.9547116208032</v>
      </c>
      <c r="E144" s="15">
        <f t="shared" si="166"/>
        <v>4.5009608717139881E-5</v>
      </c>
      <c r="F144" s="15">
        <f t="shared" si="167"/>
        <v>8.8671947313712221E-5</v>
      </c>
      <c r="G144" s="15">
        <f t="shared" si="168"/>
        <v>1.8102062619016873E-4</v>
      </c>
      <c r="H144" s="5">
        <f t="shared" si="169"/>
        <v>184705.25733525585</v>
      </c>
      <c r="I144" s="5">
        <f t="shared" si="170"/>
        <v>64959.855944923074</v>
      </c>
      <c r="J144" s="5">
        <f t="shared" si="171"/>
        <v>24311.8478313247</v>
      </c>
      <c r="K144" s="5">
        <f t="shared" si="172"/>
        <v>158625.67343178051</v>
      </c>
      <c r="L144" s="5">
        <f t="shared" si="173"/>
        <v>21951.971813126831</v>
      </c>
      <c r="M144" s="5">
        <f t="shared" si="174"/>
        <v>5582.5719074530743</v>
      </c>
      <c r="N144" s="15">
        <f t="shared" si="175"/>
        <v>1.0842828917847935E-2</v>
      </c>
      <c r="O144" s="15">
        <f t="shared" si="176"/>
        <v>1.3642579396357934E-2</v>
      </c>
      <c r="P144" s="15">
        <f t="shared" si="177"/>
        <v>1.2369108304417731E-2</v>
      </c>
      <c r="Q144" s="5">
        <f t="shared" si="178"/>
        <v>10050.780346507277</v>
      </c>
      <c r="R144" s="5">
        <f t="shared" si="179"/>
        <v>13242.223313328692</v>
      </c>
      <c r="S144" s="5">
        <f t="shared" si="180"/>
        <v>6750.5097450816256</v>
      </c>
      <c r="T144" s="5">
        <f t="shared" si="181"/>
        <v>54.41523696461033</v>
      </c>
      <c r="U144" s="5">
        <f t="shared" si="182"/>
        <v>203.85241193509199</v>
      </c>
      <c r="V144" s="5">
        <f t="shared" si="183"/>
        <v>277.66337597687266</v>
      </c>
      <c r="W144" s="15">
        <f t="shared" si="184"/>
        <v>-1.0734613539272964E-2</v>
      </c>
      <c r="X144" s="15">
        <f t="shared" si="185"/>
        <v>-1.217998157191269E-2</v>
      </c>
      <c r="Y144" s="15">
        <f t="shared" si="186"/>
        <v>-9.7425357312937999E-3</v>
      </c>
      <c r="Z144" s="5">
        <f t="shared" si="201"/>
        <v>13470.858692326479</v>
      </c>
      <c r="AA144" s="5">
        <f t="shared" si="202"/>
        <v>33941.203875099061</v>
      </c>
      <c r="AB144" s="5">
        <f t="shared" si="203"/>
        <v>34657.005775086742</v>
      </c>
      <c r="AC144" s="16">
        <f t="shared" si="187"/>
        <v>1.6196116368564346</v>
      </c>
      <c r="AD144" s="16">
        <f t="shared" si="188"/>
        <v>2.9515054316427465</v>
      </c>
      <c r="AE144" s="16">
        <f t="shared" si="189"/>
        <v>5.5347614698812793</v>
      </c>
      <c r="AF144" s="15">
        <f t="shared" si="190"/>
        <v>-4.0504037456468023E-3</v>
      </c>
      <c r="AG144" s="15">
        <f t="shared" si="191"/>
        <v>2.9673830763510267E-4</v>
      </c>
      <c r="AH144" s="15">
        <f t="shared" si="192"/>
        <v>9.7937136394747881E-3</v>
      </c>
      <c r="AI144" s="1">
        <f t="shared" si="156"/>
        <v>330051.17099089955</v>
      </c>
      <c r="AJ144" s="1">
        <f t="shared" si="157"/>
        <v>112980.74482665161</v>
      </c>
      <c r="AK144" s="1">
        <f t="shared" si="158"/>
        <v>42731.945338420621</v>
      </c>
      <c r="AL144" s="14">
        <f t="shared" si="193"/>
        <v>50.146283294742908</v>
      </c>
      <c r="AM144" s="14">
        <f t="shared" si="194"/>
        <v>10.499190818074046</v>
      </c>
      <c r="AN144" s="14">
        <f t="shared" si="195"/>
        <v>3.5284115922659987</v>
      </c>
      <c r="AO144" s="11">
        <f t="shared" si="196"/>
        <v>8.5154851164821119E-3</v>
      </c>
      <c r="AP144" s="11">
        <f t="shared" si="197"/>
        <v>1.0727265317089663E-2</v>
      </c>
      <c r="AQ144" s="11">
        <f t="shared" si="198"/>
        <v>9.7309831476420517E-3</v>
      </c>
      <c r="AR144" s="1">
        <f t="shared" si="204"/>
        <v>184705.25733525585</v>
      </c>
      <c r="AS144" s="1">
        <f t="shared" si="199"/>
        <v>64959.855944923074</v>
      </c>
      <c r="AT144" s="1">
        <f t="shared" si="200"/>
        <v>24311.8478313247</v>
      </c>
      <c r="AU144" s="1">
        <f t="shared" si="159"/>
        <v>36941.051467051169</v>
      </c>
      <c r="AV144" s="1">
        <f t="shared" si="160"/>
        <v>12991.971188984615</v>
      </c>
      <c r="AW144" s="1">
        <f t="shared" si="161"/>
        <v>4862.3695662649397</v>
      </c>
      <c r="AX144" s="1">
        <f t="shared" si="215"/>
        <v>126900.53874542442</v>
      </c>
      <c r="AY144" s="1">
        <f t="shared" si="207"/>
        <v>17561.577450501463</v>
      </c>
      <c r="AZ144" s="1">
        <f t="shared" si="208"/>
        <v>4466.0575259624593</v>
      </c>
      <c r="BA144" s="1">
        <f t="shared" si="216"/>
        <v>13683.162261776371</v>
      </c>
      <c r="BB144" s="1">
        <f t="shared" si="217"/>
        <v>28921.4619955895</v>
      </c>
      <c r="BC144" s="1">
        <f t="shared" si="218"/>
        <v>36600.177403553913</v>
      </c>
      <c r="BD144" s="1">
        <f t="shared" si="219"/>
        <v>6811.7995609785339</v>
      </c>
      <c r="BE144" s="2">
        <f t="shared" si="225"/>
        <v>0.1724378764915922</v>
      </c>
      <c r="BF144" s="2">
        <f t="shared" si="226"/>
        <v>0.13039120264941753</v>
      </c>
      <c r="BG144" s="2">
        <f t="shared" si="227"/>
        <v>6.9918128391701598E-2</v>
      </c>
      <c r="BH144" s="2">
        <f t="shared" si="209"/>
        <v>0.11175554718427085</v>
      </c>
      <c r="BI144" s="2">
        <f t="shared" si="220"/>
        <v>2.9734821248929609E-3</v>
      </c>
      <c r="BJ144" s="2">
        <f t="shared" si="210"/>
        <v>1.700186572836147E-3</v>
      </c>
      <c r="BK144" s="2">
        <f t="shared" si="211"/>
        <v>4.8885446777984691E-4</v>
      </c>
      <c r="BL144" s="2">
        <f t="shared" si="212"/>
        <v>549.21778106013778</v>
      </c>
      <c r="BM144" s="2">
        <f t="shared" si="213"/>
        <v>110.44387485092857</v>
      </c>
      <c r="BN144" s="2">
        <f t="shared" si="214"/>
        <v>11.884955432326862</v>
      </c>
      <c r="BO144" s="2">
        <f t="shared" si="221"/>
        <v>472.87530927583248</v>
      </c>
      <c r="BP144" s="2">
        <f t="shared" si="222"/>
        <v>49.910980009790322</v>
      </c>
      <c r="BQ144" s="2">
        <f t="shared" si="223"/>
        <v>9.8094965799498191</v>
      </c>
      <c r="BR144" s="11">
        <f t="shared" si="224"/>
        <v>4.1577249398680322E-2</v>
      </c>
      <c r="BS144" s="17">
        <f t="shared" si="205"/>
        <v>2.119509580723199E-2</v>
      </c>
      <c r="BT144" s="17">
        <f t="shared" si="206"/>
        <v>8.6002356146793121E-2</v>
      </c>
      <c r="BU144" s="12">
        <f>(BU$3*templow!$I254+BU$4*templow!$I254^2+BU$5*templow!$I254^6)*(K144/K$56)^$BW$1</f>
        <v>2.5328822620638118</v>
      </c>
      <c r="BV144" s="12">
        <f>(BV$3*templow!$I254+BV$4*templow!$I254^2+BV$5*templow!$I254^6)*(L144/L$56)^$BW$1</f>
        <v>1.0725625205109315</v>
      </c>
      <c r="BW144" s="12">
        <f>(BW$3*templow!$I254+BW$4*templow!$I254^2+BW$5*templow!$I254^6)*(M144/M$56)^$BW$1</f>
        <v>0.24399186183259097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 x14ac:dyDescent="0.3">
      <c r="A145" s="2">
        <f t="shared" si="162"/>
        <v>2099</v>
      </c>
      <c r="B145" s="5">
        <f t="shared" si="163"/>
        <v>1164.4593915655607</v>
      </c>
      <c r="C145" s="5">
        <f t="shared" si="164"/>
        <v>2959.4301873671679</v>
      </c>
      <c r="D145" s="5">
        <f t="shared" si="165"/>
        <v>4355.7036314182842</v>
      </c>
      <c r="E145" s="15">
        <f t="shared" si="166"/>
        <v>4.2759128281282883E-5</v>
      </c>
      <c r="F145" s="15">
        <f t="shared" si="167"/>
        <v>8.42383499480266E-5</v>
      </c>
      <c r="G145" s="15">
        <f t="shared" si="168"/>
        <v>1.7196959488066028E-4</v>
      </c>
      <c r="H145" s="5">
        <f t="shared" si="169"/>
        <v>186694.67777662704</v>
      </c>
      <c r="I145" s="5">
        <f t="shared" si="170"/>
        <v>65842.420430992657</v>
      </c>
      <c r="J145" s="5">
        <f t="shared" si="171"/>
        <v>24613.658540781445</v>
      </c>
      <c r="K145" s="5">
        <f t="shared" si="172"/>
        <v>160327.3408492372</v>
      </c>
      <c r="L145" s="5">
        <f t="shared" si="173"/>
        <v>22248.343857561584</v>
      </c>
      <c r="M145" s="5">
        <f t="shared" si="174"/>
        <v>5650.9029593381356</v>
      </c>
      <c r="N145" s="15">
        <f t="shared" si="175"/>
        <v>1.0727566229614904E-2</v>
      </c>
      <c r="O145" s="15">
        <f t="shared" si="176"/>
        <v>1.3500930438400394E-2</v>
      </c>
      <c r="P145" s="15">
        <f t="shared" si="177"/>
        <v>1.2240066588991905E-2</v>
      </c>
      <c r="Q145" s="5">
        <f t="shared" si="178"/>
        <v>10049.9818151809</v>
      </c>
      <c r="R145" s="5">
        <f t="shared" si="179"/>
        <v>13258.654840778254</v>
      </c>
      <c r="S145" s="5">
        <f t="shared" si="180"/>
        <v>6767.7280013386508</v>
      </c>
      <c r="T145" s="5">
        <f t="shared" si="181"/>
        <v>53.83111042514728</v>
      </c>
      <c r="U145" s="5">
        <f t="shared" si="182"/>
        <v>201.36949331433263</v>
      </c>
      <c r="V145" s="5">
        <f t="shared" si="183"/>
        <v>274.95823061514631</v>
      </c>
      <c r="W145" s="15">
        <f t="shared" si="184"/>
        <v>-1.0734613539272964E-2</v>
      </c>
      <c r="X145" s="15">
        <f t="shared" si="185"/>
        <v>-1.217998157191269E-2</v>
      </c>
      <c r="Y145" s="15">
        <f t="shared" si="186"/>
        <v>-9.7425357312937999E-3</v>
      </c>
      <c r="Z145" s="5">
        <f t="shared" si="201"/>
        <v>13416.790411981396</v>
      </c>
      <c r="AA145" s="5">
        <f t="shared" si="202"/>
        <v>33998.305460815631</v>
      </c>
      <c r="AB145" s="5">
        <f t="shared" si="203"/>
        <v>35090.480874426583</v>
      </c>
      <c r="AC145" s="16">
        <f t="shared" si="187"/>
        <v>1.6130515558160181</v>
      </c>
      <c r="AD145" s="16">
        <f t="shared" si="188"/>
        <v>2.9523812563695078</v>
      </c>
      <c r="AE145" s="16">
        <f t="shared" si="189"/>
        <v>5.5889673387800949</v>
      </c>
      <c r="AF145" s="15">
        <f t="shared" si="190"/>
        <v>-4.0504037456468023E-3</v>
      </c>
      <c r="AG145" s="15">
        <f t="shared" si="191"/>
        <v>2.9673830763510267E-4</v>
      </c>
      <c r="AH145" s="15">
        <f t="shared" si="192"/>
        <v>9.7937136394747881E-3</v>
      </c>
      <c r="AI145" s="1">
        <f t="shared" si="156"/>
        <v>333987.10535886075</v>
      </c>
      <c r="AJ145" s="1">
        <f t="shared" si="157"/>
        <v>114674.64153297106</v>
      </c>
      <c r="AK145" s="1">
        <f t="shared" si="158"/>
        <v>43321.120370843499</v>
      </c>
      <c r="AL145" s="14">
        <f t="shared" si="193"/>
        <v>50.569033024495752</v>
      </c>
      <c r="AM145" s="14">
        <f t="shared" si="194"/>
        <v>10.610692147539076</v>
      </c>
      <c r="AN145" s="14">
        <f t="shared" si="195"/>
        <v>3.5624031568708614</v>
      </c>
      <c r="AO145" s="11">
        <f t="shared" si="196"/>
        <v>8.4303302653172905E-3</v>
      </c>
      <c r="AP145" s="11">
        <f t="shared" si="197"/>
        <v>1.0619992663918767E-2</v>
      </c>
      <c r="AQ145" s="11">
        <f t="shared" si="198"/>
        <v>9.6336733161656307E-3</v>
      </c>
      <c r="AR145" s="1">
        <f t="shared" si="204"/>
        <v>186694.67777662704</v>
      </c>
      <c r="AS145" s="1">
        <f t="shared" si="199"/>
        <v>65842.420430992657</v>
      </c>
      <c r="AT145" s="1">
        <f t="shared" si="200"/>
        <v>24613.658540781445</v>
      </c>
      <c r="AU145" s="1">
        <f t="shared" si="159"/>
        <v>37338.935555325406</v>
      </c>
      <c r="AV145" s="1">
        <f t="shared" si="160"/>
        <v>13168.484086198532</v>
      </c>
      <c r="AW145" s="1">
        <f t="shared" si="161"/>
        <v>4922.7317081562896</v>
      </c>
      <c r="AX145" s="1">
        <f t="shared" si="215"/>
        <v>128261.87267938977</v>
      </c>
      <c r="AY145" s="1">
        <f t="shared" si="207"/>
        <v>17798.675086049268</v>
      </c>
      <c r="AZ145" s="1">
        <f t="shared" si="208"/>
        <v>4520.7223674705083</v>
      </c>
      <c r="BA145" s="1">
        <f t="shared" si="216"/>
        <v>13696.172629090099</v>
      </c>
      <c r="BB145" s="1">
        <f t="shared" si="217"/>
        <v>28963.586040958675</v>
      </c>
      <c r="BC145" s="1">
        <f t="shared" si="218"/>
        <v>36659.461977930427</v>
      </c>
      <c r="BD145" s="1">
        <f t="shared" si="219"/>
        <v>6622.9513237413339</v>
      </c>
      <c r="BE145" s="2">
        <f t="shared" si="225"/>
        <v>0.1724378764915922</v>
      </c>
      <c r="BF145" s="2">
        <f t="shared" si="226"/>
        <v>0.13039120264941753</v>
      </c>
      <c r="BG145" s="2">
        <f t="shared" si="227"/>
        <v>6.9918128391701598E-2</v>
      </c>
      <c r="BH145" s="2">
        <f t="shared" si="209"/>
        <v>0.11150886879252238</v>
      </c>
      <c r="BI145" s="2">
        <f t="shared" si="220"/>
        <v>2.9734821248929609E-3</v>
      </c>
      <c r="BJ145" s="2">
        <f t="shared" si="210"/>
        <v>1.700186572836147E-3</v>
      </c>
      <c r="BK145" s="2">
        <f t="shared" si="211"/>
        <v>4.8885446777984691E-4</v>
      </c>
      <c r="BL145" s="2">
        <f t="shared" si="212"/>
        <v>555.13328718145158</v>
      </c>
      <c r="BM145" s="2">
        <f t="shared" si="213"/>
        <v>111.94439913980611</v>
      </c>
      <c r="BN145" s="2">
        <f t="shared" si="214"/>
        <v>12.032496946068598</v>
      </c>
      <c r="BO145" s="2">
        <f t="shared" si="221"/>
        <v>479.89471102320528</v>
      </c>
      <c r="BP145" s="2">
        <f t="shared" si="222"/>
        <v>50.504119361128595</v>
      </c>
      <c r="BQ145" s="2">
        <f t="shared" si="223"/>
        <v>9.8085913624401524</v>
      </c>
      <c r="BR145" s="11">
        <f t="shared" si="224"/>
        <v>4.1459148996724843E-2</v>
      </c>
      <c r="BS145" s="17">
        <f t="shared" si="205"/>
        <v>2.0349038748175681E-2</v>
      </c>
      <c r="BT145" s="17">
        <f t="shared" si="206"/>
        <v>8.3497433152226325E-2</v>
      </c>
      <c r="BU145" s="12">
        <f>(BU$3*templow!$I255+BU$4*templow!$I255^2+BU$5*templow!$I255^6)*(K145/K$56)^$BW$1</f>
        <v>2.5235348054194913</v>
      </c>
      <c r="BV145" s="12">
        <f>(BV$3*templow!$I255+BV$4*templow!$I255^2+BV$5*templow!$I255^6)*(L145/L$56)^$BW$1</f>
        <v>1.0609048366187612</v>
      </c>
      <c r="BW145" s="12">
        <f>(BW$3*templow!$I255+BW$4*templow!$I255^2+BW$5*templow!$I255^6)*(M145/M$56)^$BW$1</f>
        <v>0.23115356658020925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 x14ac:dyDescent="0.3">
      <c r="A146" s="2">
        <f t="shared" si="162"/>
        <v>2100</v>
      </c>
      <c r="B146" s="5">
        <f t="shared" si="163"/>
        <v>1164.5066932706379</v>
      </c>
      <c r="C146" s="5">
        <f t="shared" si="164"/>
        <v>2959.6670200071494</v>
      </c>
      <c r="D146" s="5">
        <f t="shared" si="165"/>
        <v>4356.4152275777533</v>
      </c>
      <c r="E146" s="15">
        <f t="shared" si="166"/>
        <v>4.0621171867218736E-5</v>
      </c>
      <c r="F146" s="15">
        <f t="shared" si="167"/>
        <v>8.0026432450625273E-5</v>
      </c>
      <c r="G146" s="15">
        <f t="shared" si="168"/>
        <v>1.6337111513662725E-4</v>
      </c>
      <c r="H146" s="5">
        <f t="shared" si="169"/>
        <v>188683.81806332944</v>
      </c>
      <c r="I146" s="5">
        <f t="shared" si="170"/>
        <v>66727.462779486348</v>
      </c>
      <c r="J146" s="5">
        <f t="shared" si="171"/>
        <v>24915.858487949616</v>
      </c>
      <c r="K146" s="5">
        <f t="shared" si="172"/>
        <v>162028.96827788197</v>
      </c>
      <c r="L146" s="5">
        <f t="shared" si="173"/>
        <v>22545.597977209331</v>
      </c>
      <c r="M146" s="5">
        <f t="shared" si="174"/>
        <v>5719.34886514555</v>
      </c>
      <c r="N146" s="15">
        <f t="shared" si="175"/>
        <v>1.0613457565200157E-2</v>
      </c>
      <c r="O146" s="15">
        <f t="shared" si="176"/>
        <v>1.3360730198653359E-2</v>
      </c>
      <c r="P146" s="15">
        <f t="shared" si="177"/>
        <v>1.2112383861468956E-2</v>
      </c>
      <c r="Q146" s="5">
        <f t="shared" si="178"/>
        <v>10048.02733776149</v>
      </c>
      <c r="R146" s="5">
        <f t="shared" si="179"/>
        <v>13273.214475664785</v>
      </c>
      <c r="S146" s="5">
        <f t="shared" si="180"/>
        <v>6784.0760019180434</v>
      </c>
      <c r="T146" s="5">
        <f t="shared" si="181"/>
        <v>53.253254258343397</v>
      </c>
      <c r="U146" s="5">
        <f t="shared" si="182"/>
        <v>198.91681659661867</v>
      </c>
      <c r="V146" s="5">
        <f t="shared" si="183"/>
        <v>272.27944022876494</v>
      </c>
      <c r="W146" s="15">
        <f t="shared" si="184"/>
        <v>-1.0734613539272964E-2</v>
      </c>
      <c r="X146" s="15">
        <f t="shared" si="185"/>
        <v>-1.217998157191269E-2</v>
      </c>
      <c r="Y146" s="15">
        <f t="shared" si="186"/>
        <v>-9.7425357312937999E-3</v>
      </c>
      <c r="Z146" s="5">
        <f t="shared" si="201"/>
        <v>13361.385351645844</v>
      </c>
      <c r="AA146" s="5">
        <f t="shared" si="202"/>
        <v>34050.593157019524</v>
      </c>
      <c r="AB146" s="5">
        <f t="shared" si="203"/>
        <v>35524.527462577811</v>
      </c>
      <c r="AC146" s="16">
        <f t="shared" si="187"/>
        <v>1.6065180457524195</v>
      </c>
      <c r="AD146" s="16">
        <f t="shared" si="188"/>
        <v>2.9532573409870166</v>
      </c>
      <c r="AE146" s="16">
        <f t="shared" si="189"/>
        <v>5.643704084436485</v>
      </c>
      <c r="AF146" s="15">
        <f t="shared" si="190"/>
        <v>-4.0504037456468023E-3</v>
      </c>
      <c r="AG146" s="15">
        <f t="shared" si="191"/>
        <v>2.9673830763510267E-4</v>
      </c>
      <c r="AH146" s="15">
        <f t="shared" si="192"/>
        <v>9.7937136394747881E-3</v>
      </c>
      <c r="AI146" s="1">
        <f t="shared" si="156"/>
        <v>337927.3303783001</v>
      </c>
      <c r="AJ146" s="1">
        <f t="shared" si="157"/>
        <v>116375.66146587249</v>
      </c>
      <c r="AK146" s="1">
        <f t="shared" si="158"/>
        <v>43911.740041915436</v>
      </c>
      <c r="AL146" s="14">
        <f t="shared" si="193"/>
        <v>50.991083537594044</v>
      </c>
      <c r="AM146" s="14">
        <f t="shared" si="194"/>
        <v>10.722250765577382</v>
      </c>
      <c r="AN146" s="14">
        <f t="shared" si="195"/>
        <v>3.5963789948222948</v>
      </c>
      <c r="AO146" s="11">
        <f t="shared" si="196"/>
        <v>8.346026962664118E-3</v>
      </c>
      <c r="AP146" s="11">
        <f t="shared" si="197"/>
        <v>1.0513792737279579E-2</v>
      </c>
      <c r="AQ146" s="11">
        <f t="shared" si="198"/>
        <v>9.5373365830039736E-3</v>
      </c>
      <c r="AR146" s="1">
        <f t="shared" si="204"/>
        <v>188683.81806332944</v>
      </c>
      <c r="AS146" s="1">
        <f t="shared" si="199"/>
        <v>66727.462779486348</v>
      </c>
      <c r="AT146" s="1">
        <f t="shared" si="200"/>
        <v>24915.858487949616</v>
      </c>
      <c r="AU146" s="1">
        <f t="shared" si="159"/>
        <v>37736.763612665891</v>
      </c>
      <c r="AV146" s="1">
        <f t="shared" si="160"/>
        <v>13345.49255589727</v>
      </c>
      <c r="AW146" s="1">
        <f t="shared" si="161"/>
        <v>4983.1716975899235</v>
      </c>
      <c r="AX146" s="1">
        <f t="shared" si="215"/>
        <v>129623.17462230561</v>
      </c>
      <c r="AY146" s="1">
        <f t="shared" si="207"/>
        <v>18036.478381767462</v>
      </c>
      <c r="AZ146" s="1">
        <f t="shared" si="208"/>
        <v>4575.4790921164404</v>
      </c>
      <c r="BA146" s="1">
        <f t="shared" si="216"/>
        <v>13709.023298252658</v>
      </c>
      <c r="BB146" s="1">
        <f t="shared" si="217"/>
        <v>29005.185371806336</v>
      </c>
      <c r="BC146" s="1">
        <f t="shared" si="218"/>
        <v>36717.900641355634</v>
      </c>
      <c r="BD146" s="1">
        <f t="shared" si="219"/>
        <v>6439.2012013302683</v>
      </c>
      <c r="BE146" s="2">
        <f t="shared" si="225"/>
        <v>0.1724378764915922</v>
      </c>
      <c r="BF146" s="2">
        <f t="shared" si="226"/>
        <v>0.13039120264941753</v>
      </c>
      <c r="BG146" s="2">
        <f t="shared" si="227"/>
        <v>6.9918128391701598E-2</v>
      </c>
      <c r="BH146" s="2">
        <f t="shared" si="209"/>
        <v>0.1112624057863744</v>
      </c>
      <c r="BI146" s="2">
        <f t="shared" si="220"/>
        <v>2.9734821248929609E-3</v>
      </c>
      <c r="BJ146" s="2">
        <f t="shared" si="210"/>
        <v>1.700186572836147E-3</v>
      </c>
      <c r="BK146" s="2">
        <f t="shared" si="211"/>
        <v>4.8885446777984691E-4</v>
      </c>
      <c r="BL146" s="2">
        <f t="shared" si="212"/>
        <v>561.04796026786562</v>
      </c>
      <c r="BM146" s="2">
        <f t="shared" si="213"/>
        <v>113.44913625710646</v>
      </c>
      <c r="BN146" s="2">
        <f t="shared" si="214"/>
        <v>12.180228740404591</v>
      </c>
      <c r="BO146" s="2">
        <f t="shared" si="221"/>
        <v>487.01891396551434</v>
      </c>
      <c r="BP146" s="2">
        <f t="shared" si="222"/>
        <v>51.104390936390061</v>
      </c>
      <c r="BQ146" s="2">
        <f t="shared" si="223"/>
        <v>9.8077036750738387</v>
      </c>
      <c r="BR146" s="11">
        <f t="shared" si="224"/>
        <v>4.1342089042370106E-2</v>
      </c>
      <c r="BS146" s="17">
        <f t="shared" si="205"/>
        <v>1.953896969245375E-2</v>
      </c>
      <c r="BT146" s="17">
        <f t="shared" si="206"/>
        <v>8.1065469079831379E-2</v>
      </c>
      <c r="BU146" s="12">
        <f>(BU$3*templow!$I256+BU$4*templow!$I256^2+BU$5*templow!$I256^6)*(K146/K$56)^$BW$1</f>
        <v>2.5137332029815576</v>
      </c>
      <c r="BV146" s="12">
        <f>(BV$3*templow!$I256+BV$4*templow!$I256^2+BV$5*templow!$I256^6)*(L146/L$56)^$BW$1</f>
        <v>1.0489800713945394</v>
      </c>
      <c r="BW146" s="12">
        <f>(BW$3*templow!$I256+BW$4*templow!$I256^2+BW$5*templow!$I256^6)*(M146/M$56)^$BW$1</f>
        <v>0.21811657546004595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 x14ac:dyDescent="0.3">
      <c r="A147" s="2">
        <f t="shared" si="162"/>
        <v>2101</v>
      </c>
      <c r="B147" s="5">
        <f t="shared" si="163"/>
        <v>1164.5516317158392</v>
      </c>
      <c r="C147" s="5">
        <f t="shared" si="164"/>
        <v>2959.8920290203596</v>
      </c>
      <c r="D147" s="5">
        <f t="shared" si="165"/>
        <v>4357.0913543707948</v>
      </c>
      <c r="E147" s="15">
        <f t="shared" si="166"/>
        <v>3.8590113273857797E-5</v>
      </c>
      <c r="F147" s="15">
        <f t="shared" si="167"/>
        <v>7.6025110828094008E-5</v>
      </c>
      <c r="G147" s="15">
        <f t="shared" si="168"/>
        <v>1.5520255937979588E-4</v>
      </c>
      <c r="H147" s="5">
        <f t="shared" si="169"/>
        <v>190672.44893842793</v>
      </c>
      <c r="I147" s="5">
        <f t="shared" si="170"/>
        <v>67614.870932985898</v>
      </c>
      <c r="J147" s="5">
        <f t="shared" si="171"/>
        <v>25218.414435240978</v>
      </c>
      <c r="K147" s="5">
        <f t="shared" si="172"/>
        <v>163730.35230519832</v>
      </c>
      <c r="L147" s="5">
        <f t="shared" si="173"/>
        <v>22843.695063892079</v>
      </c>
      <c r="M147" s="5">
        <f t="shared" si="174"/>
        <v>5787.9012359801109</v>
      </c>
      <c r="N147" s="15">
        <f t="shared" si="175"/>
        <v>1.0500492877288714E-2</v>
      </c>
      <c r="O147" s="15">
        <f t="shared" si="176"/>
        <v>1.3221964082925863E-2</v>
      </c>
      <c r="P147" s="15">
        <f t="shared" si="177"/>
        <v>1.1986044644404892E-2</v>
      </c>
      <c r="Q147" s="5">
        <f t="shared" si="178"/>
        <v>10044.92990606338</v>
      </c>
      <c r="R147" s="5">
        <f t="shared" si="179"/>
        <v>13285.917357588212</v>
      </c>
      <c r="S147" s="5">
        <f t="shared" si="180"/>
        <v>6799.5590752379421</v>
      </c>
      <c r="T147" s="5">
        <f t="shared" si="181"/>
        <v>52.681601154171439</v>
      </c>
      <c r="U147" s="5">
        <f t="shared" si="182"/>
        <v>196.49401343612831</v>
      </c>
      <c r="V147" s="5">
        <f t="shared" si="183"/>
        <v>269.62674805343954</v>
      </c>
      <c r="W147" s="15">
        <f t="shared" si="184"/>
        <v>-1.0734613539272964E-2</v>
      </c>
      <c r="X147" s="15">
        <f t="shared" si="185"/>
        <v>-1.217998157191269E-2</v>
      </c>
      <c r="Y147" s="15">
        <f t="shared" si="186"/>
        <v>-9.7425357312937999E-3</v>
      </c>
      <c r="Z147" s="5">
        <f t="shared" si="201"/>
        <v>13304.6784062064</v>
      </c>
      <c r="AA147" s="5">
        <f t="shared" si="202"/>
        <v>34098.100110192652</v>
      </c>
      <c r="AB147" s="5">
        <f t="shared" si="203"/>
        <v>35959.097335765633</v>
      </c>
      <c r="AC147" s="16">
        <f t="shared" si="187"/>
        <v>1.6000109990424547</v>
      </c>
      <c r="AD147" s="16">
        <f t="shared" si="188"/>
        <v>2.9541336855723919</v>
      </c>
      <c r="AE147" s="16">
        <f t="shared" si="189"/>
        <v>5.6989769061053899</v>
      </c>
      <c r="AF147" s="15">
        <f t="shared" si="190"/>
        <v>-4.0504037456468023E-3</v>
      </c>
      <c r="AG147" s="15">
        <f t="shared" si="191"/>
        <v>2.9673830763510267E-4</v>
      </c>
      <c r="AH147" s="15">
        <f t="shared" si="192"/>
        <v>9.7937136394747881E-3</v>
      </c>
      <c r="AI147" s="1">
        <f t="shared" si="156"/>
        <v>341871.360953136</v>
      </c>
      <c r="AJ147" s="1">
        <f t="shared" si="157"/>
        <v>118083.58787518252</v>
      </c>
      <c r="AK147" s="1">
        <f t="shared" si="158"/>
        <v>44503.737735313822</v>
      </c>
      <c r="AL147" s="14">
        <f t="shared" si="193"/>
        <v>51.412400766073652</v>
      </c>
      <c r="AM147" s="14">
        <f t="shared" si="194"/>
        <v>10.833854972581534</v>
      </c>
      <c r="AN147" s="14">
        <f t="shared" si="195"/>
        <v>3.6303358730064237</v>
      </c>
      <c r="AO147" s="11">
        <f t="shared" si="196"/>
        <v>8.2625666930374771E-3</v>
      </c>
      <c r="AP147" s="11">
        <f t="shared" si="197"/>
        <v>1.0408654809906782E-2</v>
      </c>
      <c r="AQ147" s="11">
        <f t="shared" si="198"/>
        <v>9.4419632171739345E-3</v>
      </c>
      <c r="AR147" s="1">
        <f t="shared" si="204"/>
        <v>190672.44893842793</v>
      </c>
      <c r="AS147" s="1">
        <f t="shared" si="199"/>
        <v>67614.870932985898</v>
      </c>
      <c r="AT147" s="1">
        <f t="shared" si="200"/>
        <v>25218.414435240978</v>
      </c>
      <c r="AU147" s="1">
        <f t="shared" si="159"/>
        <v>38134.48978768559</v>
      </c>
      <c r="AV147" s="1">
        <f t="shared" si="160"/>
        <v>13522.974186597181</v>
      </c>
      <c r="AW147" s="1">
        <f t="shared" si="161"/>
        <v>5043.6828870481959</v>
      </c>
      <c r="AX147" s="1">
        <f t="shared" si="215"/>
        <v>130984.28184415866</v>
      </c>
      <c r="AY147" s="1">
        <f t="shared" si="207"/>
        <v>18274.956051113662</v>
      </c>
      <c r="AZ147" s="1">
        <f t="shared" si="208"/>
        <v>4630.3209887840885</v>
      </c>
      <c r="BA147" s="1">
        <f t="shared" si="216"/>
        <v>13721.716941117691</v>
      </c>
      <c r="BB147" s="1">
        <f t="shared" si="217"/>
        <v>29046.269613865847</v>
      </c>
      <c r="BC147" s="1">
        <f t="shared" si="218"/>
        <v>36775.513142328869</v>
      </c>
      <c r="BD147" s="1">
        <f t="shared" si="219"/>
        <v>6260.4185584602483</v>
      </c>
      <c r="BE147" s="2">
        <f t="shared" si="225"/>
        <v>0.1724378764915922</v>
      </c>
      <c r="BF147" s="2">
        <f t="shared" si="226"/>
        <v>0.13039120264941753</v>
      </c>
      <c r="BG147" s="2">
        <f t="shared" si="227"/>
        <v>6.9918128391701598E-2</v>
      </c>
      <c r="BH147" s="2">
        <f t="shared" si="209"/>
        <v>0.11101616251992573</v>
      </c>
      <c r="BI147" s="2">
        <f t="shared" si="220"/>
        <v>2.9734821248929609E-3</v>
      </c>
      <c r="BJ147" s="2">
        <f t="shared" si="210"/>
        <v>1.700186572836147E-3</v>
      </c>
      <c r="BK147" s="2">
        <f t="shared" si="211"/>
        <v>4.8885446777984691E-4</v>
      </c>
      <c r="BL147" s="2">
        <f t="shared" si="212"/>
        <v>566.96111862798125</v>
      </c>
      <c r="BM147" s="2">
        <f t="shared" si="213"/>
        <v>114.95789568431171</v>
      </c>
      <c r="BN147" s="2">
        <f t="shared" si="214"/>
        <v>12.328134566991338</v>
      </c>
      <c r="BO147" s="2">
        <f t="shared" si="221"/>
        <v>494.24948422739033</v>
      </c>
      <c r="BP147" s="2">
        <f t="shared" si="222"/>
        <v>51.711880189487566</v>
      </c>
      <c r="BQ147" s="2">
        <f t="shared" si="223"/>
        <v>9.8068331463069391</v>
      </c>
      <c r="BR147" s="11">
        <f t="shared" si="224"/>
        <v>4.1226067117618087E-2</v>
      </c>
      <c r="BS147" s="17">
        <f t="shared" si="205"/>
        <v>1.876325743293638E-2</v>
      </c>
      <c r="BT147" s="17">
        <f t="shared" si="206"/>
        <v>7.870433891245765E-2</v>
      </c>
      <c r="BU147" s="12">
        <f>(BU$3*templow!$I257+BU$4*templow!$I257^2+BU$5*templow!$I257^6)*(K147/K$56)^$BW$1</f>
        <v>2.503481785669063</v>
      </c>
      <c r="BV147" s="12">
        <f>(BV$3*templow!$I257+BV$4*templow!$I257^2+BV$5*templow!$I257^6)*(L147/L$56)^$BW$1</f>
        <v>1.036791720690899</v>
      </c>
      <c r="BW147" s="12">
        <f>(BW$3*templow!$I257+BW$4*templow!$I257^2+BW$5*templow!$I257^6)*(M147/M$56)^$BW$1</f>
        <v>0.2048837605526346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 x14ac:dyDescent="0.3">
      <c r="A148" s="2">
        <f t="shared" si="162"/>
        <v>2102</v>
      </c>
      <c r="B148" s="5">
        <f t="shared" si="163"/>
        <v>1164.5943248862513</v>
      </c>
      <c r="C148" s="5">
        <f t="shared" si="164"/>
        <v>2960.1058038339274</v>
      </c>
      <c r="D148" s="5">
        <f t="shared" si="165"/>
        <v>4357.7337745139621</v>
      </c>
      <c r="E148" s="15">
        <f t="shared" si="166"/>
        <v>3.6660607610164905E-5</v>
      </c>
      <c r="F148" s="15">
        <f t="shared" si="167"/>
        <v>7.2223855286689307E-5</v>
      </c>
      <c r="G148" s="15">
        <f t="shared" si="168"/>
        <v>1.4744243141080607E-4</v>
      </c>
      <c r="H148" s="5">
        <f t="shared" si="169"/>
        <v>192660.34338405513</v>
      </c>
      <c r="I148" s="5">
        <f t="shared" si="170"/>
        <v>68504.532970910339</v>
      </c>
      <c r="J148" s="5">
        <f t="shared" si="171"/>
        <v>25521.293265325075</v>
      </c>
      <c r="K148" s="5">
        <f t="shared" si="172"/>
        <v>165431.29162412215</v>
      </c>
      <c r="L148" s="5">
        <f t="shared" si="173"/>
        <v>23142.59607956692</v>
      </c>
      <c r="M148" s="5">
        <f t="shared" si="174"/>
        <v>5856.5517275482443</v>
      </c>
      <c r="N148" s="15">
        <f t="shared" si="175"/>
        <v>1.0388662181299413E-2</v>
      </c>
      <c r="O148" s="15">
        <f t="shared" si="176"/>
        <v>1.3084617652215913E-2</v>
      </c>
      <c r="P148" s="15">
        <f t="shared" si="177"/>
        <v>1.1861033692381007E-2</v>
      </c>
      <c r="Q148" s="5">
        <f t="shared" si="178"/>
        <v>10040.702740448089</v>
      </c>
      <c r="R148" s="5">
        <f t="shared" si="179"/>
        <v>13296.779171101045</v>
      </c>
      <c r="S148" s="5">
        <f t="shared" si="180"/>
        <v>6814.18274528239</v>
      </c>
      <c r="T148" s="5">
        <f t="shared" si="181"/>
        <v>52.116084525151294</v>
      </c>
      <c r="U148" s="5">
        <f t="shared" si="182"/>
        <v>194.1007199734851</v>
      </c>
      <c r="V148" s="5">
        <f t="shared" si="183"/>
        <v>266.99989982641637</v>
      </c>
      <c r="W148" s="15">
        <f t="shared" si="184"/>
        <v>-1.0734613539272964E-2</v>
      </c>
      <c r="X148" s="15">
        <f t="shared" si="185"/>
        <v>-1.217998157191269E-2</v>
      </c>
      <c r="Y148" s="15">
        <f t="shared" si="186"/>
        <v>-9.7425357312937999E-3</v>
      </c>
      <c r="Z148" s="5">
        <f t="shared" si="201"/>
        <v>13246.704363380861</v>
      </c>
      <c r="AA148" s="5">
        <f t="shared" si="202"/>
        <v>34140.860955796743</v>
      </c>
      <c r="AB148" s="5">
        <f t="shared" si="203"/>
        <v>36394.142454919172</v>
      </c>
      <c r="AC148" s="16">
        <f t="shared" si="187"/>
        <v>1.593530308498857</v>
      </c>
      <c r="AD148" s="16">
        <f t="shared" si="188"/>
        <v>2.9550102902027766</v>
      </c>
      <c r="AE148" s="16">
        <f t="shared" si="189"/>
        <v>5.7547910539617657</v>
      </c>
      <c r="AF148" s="15">
        <f t="shared" si="190"/>
        <v>-4.0504037456468023E-3</v>
      </c>
      <c r="AG148" s="15">
        <f t="shared" si="191"/>
        <v>2.9673830763510267E-4</v>
      </c>
      <c r="AH148" s="15">
        <f t="shared" si="192"/>
        <v>9.7937136394747881E-3</v>
      </c>
      <c r="AI148" s="1">
        <f t="shared" si="156"/>
        <v>345818.71464550798</v>
      </c>
      <c r="AJ148" s="1">
        <f t="shared" si="157"/>
        <v>119798.20327426144</v>
      </c>
      <c r="AK148" s="1">
        <f t="shared" si="158"/>
        <v>45097.046848830636</v>
      </c>
      <c r="AL148" s="14">
        <f t="shared" si="193"/>
        <v>51.832951172350725</v>
      </c>
      <c r="AM148" s="14">
        <f t="shared" si="194"/>
        <v>10.945493170685026</v>
      </c>
      <c r="AN148" s="14">
        <f t="shared" si="195"/>
        <v>3.6642705958075479</v>
      </c>
      <c r="AO148" s="11">
        <f t="shared" si="196"/>
        <v>8.1799410261071022E-3</v>
      </c>
      <c r="AP148" s="11">
        <f t="shared" si="197"/>
        <v>1.0304568261807714E-2</v>
      </c>
      <c r="AQ148" s="11">
        <f t="shared" si="198"/>
        <v>9.3475435850021958E-3</v>
      </c>
      <c r="AR148" s="1">
        <f t="shared" si="204"/>
        <v>192660.34338405513</v>
      </c>
      <c r="AS148" s="1">
        <f t="shared" si="199"/>
        <v>68504.532970910339</v>
      </c>
      <c r="AT148" s="1">
        <f t="shared" si="200"/>
        <v>25521.293265325075</v>
      </c>
      <c r="AU148" s="1">
        <f t="shared" si="159"/>
        <v>38532.068676811024</v>
      </c>
      <c r="AV148" s="1">
        <f t="shared" si="160"/>
        <v>13700.906594182068</v>
      </c>
      <c r="AW148" s="1">
        <f t="shared" si="161"/>
        <v>5104.2586530650151</v>
      </c>
      <c r="AX148" s="1">
        <f t="shared" si="215"/>
        <v>132345.03329929773</v>
      </c>
      <c r="AY148" s="1">
        <f t="shared" si="207"/>
        <v>18514.076863653539</v>
      </c>
      <c r="AZ148" s="1">
        <f t="shared" si="208"/>
        <v>4685.2413820385946</v>
      </c>
      <c r="BA148" s="1">
        <f t="shared" si="216"/>
        <v>13734.256152483182</v>
      </c>
      <c r="BB148" s="1">
        <f t="shared" si="217"/>
        <v>29086.848093274813</v>
      </c>
      <c r="BC148" s="1">
        <f t="shared" si="218"/>
        <v>36832.318511051577</v>
      </c>
      <c r="BD148" s="1">
        <f t="shared" si="219"/>
        <v>6086.47570892156</v>
      </c>
      <c r="BE148" s="2">
        <f t="shared" si="225"/>
        <v>0.1724378764915922</v>
      </c>
      <c r="BF148" s="2">
        <f t="shared" si="226"/>
        <v>0.13039120264941753</v>
      </c>
      <c r="BG148" s="2">
        <f t="shared" si="227"/>
        <v>6.9918128391701598E-2</v>
      </c>
      <c r="BH148" s="2">
        <f t="shared" si="209"/>
        <v>0.11077014376859486</v>
      </c>
      <c r="BI148" s="2">
        <f t="shared" si="220"/>
        <v>2.9734821248929609E-3</v>
      </c>
      <c r="BJ148" s="2">
        <f t="shared" si="210"/>
        <v>1.700186572836147E-3</v>
      </c>
      <c r="BK148" s="2">
        <f t="shared" si="211"/>
        <v>4.8885446777984691E-4</v>
      </c>
      <c r="BL148" s="2">
        <f t="shared" si="212"/>
        <v>572.87208722822777</v>
      </c>
      <c r="BM148" s="2">
        <f t="shared" si="213"/>
        <v>116.47048713555289</v>
      </c>
      <c r="BN148" s="2">
        <f t="shared" si="214"/>
        <v>12.476198236273881</v>
      </c>
      <c r="BO148" s="2">
        <f t="shared" si="221"/>
        <v>501.58801141702912</v>
      </c>
      <c r="BP148" s="2">
        <f t="shared" si="222"/>
        <v>52.326673615985968</v>
      </c>
      <c r="BQ148" s="2">
        <f t="shared" si="223"/>
        <v>9.8059794180207795</v>
      </c>
      <c r="BR148" s="11">
        <f t="shared" si="224"/>
        <v>4.1111080459302868E-2</v>
      </c>
      <c r="BS148" s="17">
        <f t="shared" si="205"/>
        <v>1.8020349303084496E-2</v>
      </c>
      <c r="BT148" s="17">
        <f t="shared" si="206"/>
        <v>7.6411979526657917E-2</v>
      </c>
      <c r="BU148" s="12">
        <f>(BU$3*templow!$I258+BU$4*templow!$I258^2+BU$5*templow!$I258^6)*(K148/K$56)^$BW$1</f>
        <v>2.4927850111018062</v>
      </c>
      <c r="BV148" s="12">
        <f>(BV$3*templow!$I258+BV$4*templow!$I258^2+BV$5*templow!$I258^6)*(L148/L$56)^$BW$1</f>
        <v>1.0243433357071097</v>
      </c>
      <c r="BW148" s="12">
        <f>(BW$3*templow!$I258+BW$4*templow!$I258^2+BW$5*templow!$I258^6)*(M148/M$56)^$BW$1</f>
        <v>0.19145802968645254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 x14ac:dyDescent="0.3">
      <c r="A149" s="2">
        <f t="shared" si="162"/>
        <v>2103</v>
      </c>
      <c r="B149" s="5">
        <f t="shared" si="163"/>
        <v>1164.6348848850425</v>
      </c>
      <c r="C149" s="5">
        <f t="shared" si="164"/>
        <v>2960.3089045744769</v>
      </c>
      <c r="D149" s="5">
        <f t="shared" si="165"/>
        <v>4358.3441636339594</v>
      </c>
      <c r="E149" s="15">
        <f t="shared" si="166"/>
        <v>3.4827577229656655E-5</v>
      </c>
      <c r="F149" s="15">
        <f t="shared" si="167"/>
        <v>6.8612662522354835E-5</v>
      </c>
      <c r="G149" s="15">
        <f t="shared" si="168"/>
        <v>1.4007030984026575E-4</v>
      </c>
      <c r="H149" s="5">
        <f t="shared" si="169"/>
        <v>194647.27668727181</v>
      </c>
      <c r="I149" s="5">
        <f t="shared" si="170"/>
        <v>69396.337156108784</v>
      </c>
      <c r="J149" s="5">
        <f t="shared" si="171"/>
        <v>25824.461992977813</v>
      </c>
      <c r="K149" s="5">
        <f t="shared" si="172"/>
        <v>167131.58708661282</v>
      </c>
      <c r="L149" s="5">
        <f t="shared" si="173"/>
        <v>23442.262072337351</v>
      </c>
      <c r="M149" s="5">
        <f t="shared" si="174"/>
        <v>5925.2920428949192</v>
      </c>
      <c r="N149" s="15">
        <f t="shared" si="175"/>
        <v>1.0277955553619877E-2</v>
      </c>
      <c r="O149" s="15">
        <f t="shared" si="176"/>
        <v>1.2948676619517707E-2</v>
      </c>
      <c r="P149" s="15">
        <f t="shared" si="177"/>
        <v>1.1737335986179653E-2</v>
      </c>
      <c r="Q149" s="5">
        <f t="shared" si="178"/>
        <v>10035.35927890142</v>
      </c>
      <c r="R149" s="5">
        <f t="shared" si="179"/>
        <v>13305.816127460263</v>
      </c>
      <c r="S149" s="5">
        <f t="shared" si="180"/>
        <v>6827.9527268293768</v>
      </c>
      <c r="T149" s="5">
        <f t="shared" si="181"/>
        <v>51.556638498593713</v>
      </c>
      <c r="U149" s="5">
        <f t="shared" si="182"/>
        <v>191.73657678111306</v>
      </c>
      <c r="V149" s="5">
        <f t="shared" si="183"/>
        <v>264.39864376210562</v>
      </c>
      <c r="W149" s="15">
        <f t="shared" si="184"/>
        <v>-1.0734613539272964E-2</v>
      </c>
      <c r="X149" s="15">
        <f t="shared" si="185"/>
        <v>-1.217998157191269E-2</v>
      </c>
      <c r="Y149" s="15">
        <f t="shared" si="186"/>
        <v>-9.7425357312937999E-3</v>
      </c>
      <c r="Z149" s="5">
        <f t="shared" si="201"/>
        <v>13187.497886710689</v>
      </c>
      <c r="AA149" s="5">
        <f t="shared" si="202"/>
        <v>34178.911773716922</v>
      </c>
      <c r="AB149" s="5">
        <f t="shared" si="203"/>
        <v>36829.614963005071</v>
      </c>
      <c r="AC149" s="16">
        <f t="shared" si="187"/>
        <v>1.5870758673685115</v>
      </c>
      <c r="AD149" s="16">
        <f t="shared" si="188"/>
        <v>2.9558871549553358</v>
      </c>
      <c r="AE149" s="16">
        <f t="shared" si="189"/>
        <v>5.8111518295992788</v>
      </c>
      <c r="AF149" s="15">
        <f t="shared" si="190"/>
        <v>-4.0504037456468023E-3</v>
      </c>
      <c r="AG149" s="15">
        <f t="shared" si="191"/>
        <v>2.9673830763510267E-4</v>
      </c>
      <c r="AH149" s="15">
        <f t="shared" si="192"/>
        <v>9.7937136394747881E-3</v>
      </c>
      <c r="AI149" s="1">
        <f t="shared" si="156"/>
        <v>349768.91185776819</v>
      </c>
      <c r="AJ149" s="1">
        <f t="shared" si="157"/>
        <v>121519.28954101737</v>
      </c>
      <c r="AK149" s="1">
        <f t="shared" si="158"/>
        <v>45691.600817012586</v>
      </c>
      <c r="AL149" s="14">
        <f t="shared" si="193"/>
        <v>52.252701751311655</v>
      </c>
      <c r="AM149" s="14">
        <f t="shared" si="194"/>
        <v>11.057153866406136</v>
      </c>
      <c r="AN149" s="14">
        <f t="shared" si="195"/>
        <v>3.6981800056180854</v>
      </c>
      <c r="AO149" s="11">
        <f t="shared" si="196"/>
        <v>8.0981416158460318E-3</v>
      </c>
      <c r="AP149" s="11">
        <f t="shared" si="197"/>
        <v>1.0201522579189637E-2</v>
      </c>
      <c r="AQ149" s="11">
        <f t="shared" si="198"/>
        <v>9.254068149152174E-3</v>
      </c>
      <c r="AR149" s="1">
        <f t="shared" si="204"/>
        <v>194647.27668727181</v>
      </c>
      <c r="AS149" s="1">
        <f t="shared" si="199"/>
        <v>69396.337156108784</v>
      </c>
      <c r="AT149" s="1">
        <f t="shared" si="200"/>
        <v>25824.461992977813</v>
      </c>
      <c r="AU149" s="1">
        <f t="shared" si="159"/>
        <v>38929.455337454361</v>
      </c>
      <c r="AV149" s="1">
        <f t="shared" si="160"/>
        <v>13879.267431221757</v>
      </c>
      <c r="AW149" s="1">
        <f t="shared" si="161"/>
        <v>5164.8923985955626</v>
      </c>
      <c r="AX149" s="1">
        <f t="shared" si="215"/>
        <v>133705.26966929025</v>
      </c>
      <c r="AY149" s="1">
        <f t="shared" si="207"/>
        <v>18753.809657869879</v>
      </c>
      <c r="AZ149" s="1">
        <f t="shared" si="208"/>
        <v>4740.2336343159359</v>
      </c>
      <c r="BA149" s="1">
        <f t="shared" si="216"/>
        <v>13746.643453300912</v>
      </c>
      <c r="BB149" s="1">
        <f t="shared" si="217"/>
        <v>29126.92984895972</v>
      </c>
      <c r="BC149" s="1">
        <f t="shared" si="218"/>
        <v>36888.335089998225</v>
      </c>
      <c r="BD149" s="1">
        <f t="shared" si="219"/>
        <v>5917.2478748315034</v>
      </c>
      <c r="BE149" s="2">
        <f t="shared" si="225"/>
        <v>0.1724378764915922</v>
      </c>
      <c r="BF149" s="2">
        <f t="shared" si="226"/>
        <v>0.13039120264941753</v>
      </c>
      <c r="BG149" s="2">
        <f t="shared" si="227"/>
        <v>6.9918128391701598E-2</v>
      </c>
      <c r="BH149" s="2">
        <f t="shared" si="209"/>
        <v>0.11052435471229453</v>
      </c>
      <c r="BI149" s="2">
        <f t="shared" si="220"/>
        <v>2.9734821248929609E-3</v>
      </c>
      <c r="BJ149" s="2">
        <f t="shared" si="210"/>
        <v>1.700186572836147E-3</v>
      </c>
      <c r="BK149" s="2">
        <f t="shared" si="211"/>
        <v>4.8885446777984691E-4</v>
      </c>
      <c r="BL149" s="2">
        <f t="shared" si="212"/>
        <v>578.7801978886971</v>
      </c>
      <c r="BM149" s="2">
        <f t="shared" si="213"/>
        <v>117.98672063682636</v>
      </c>
      <c r="BN149" s="2">
        <f t="shared" si="214"/>
        <v>12.624403623278054</v>
      </c>
      <c r="BO149" s="2">
        <f t="shared" si="221"/>
        <v>509.03610897482298</v>
      </c>
      <c r="BP149" s="2">
        <f t="shared" si="222"/>
        <v>52.948858765057466</v>
      </c>
      <c r="BQ149" s="2">
        <f t="shared" si="223"/>
        <v>9.8051421449034617</v>
      </c>
      <c r="BR149" s="11">
        <f t="shared" si="224"/>
        <v>4.0997125978777332E-2</v>
      </c>
      <c r="BS149" s="17">
        <f t="shared" si="205"/>
        <v>1.7308767182781813E-2</v>
      </c>
      <c r="BT149" s="17">
        <f t="shared" si="206"/>
        <v>7.4186387889959141E-2</v>
      </c>
      <c r="BU149" s="12">
        <f>(BU$3*templow!$I259+BU$4*templow!$I259^2+BU$5*templow!$I259^6)*(K149/K$56)^$BW$1</f>
        <v>2.48164745607292</v>
      </c>
      <c r="BV149" s="12">
        <f>(BV$3*templow!$I259+BV$4*templow!$I259^2+BV$5*templow!$I259^6)*(L149/L$56)^$BW$1</f>
        <v>1.0116385183204706</v>
      </c>
      <c r="BW149" s="12">
        <f>(BW$3*templow!$I259+BW$4*templow!$I259^2+BW$5*templow!$I259^6)*(M149/M$56)^$BW$1</f>
        <v>0.17784232301940245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 x14ac:dyDescent="0.3">
      <c r="A150" s="2">
        <f t="shared" si="162"/>
        <v>2104</v>
      </c>
      <c r="B150" s="5">
        <f t="shared" si="163"/>
        <v>1164.6734182258704</v>
      </c>
      <c r="C150" s="5">
        <f t="shared" si="164"/>
        <v>2960.5018635165166</v>
      </c>
      <c r="D150" s="5">
        <f t="shared" si="165"/>
        <v>4358.9241145204805</v>
      </c>
      <c r="E150" s="15">
        <f t="shared" si="166"/>
        <v>3.3086198368173824E-5</v>
      </c>
      <c r="F150" s="15">
        <f t="shared" si="167"/>
        <v>6.5182029396237086E-5</v>
      </c>
      <c r="G150" s="15">
        <f t="shared" si="168"/>
        <v>1.3306679434825245E-4</v>
      </c>
      <c r="H150" s="5">
        <f t="shared" si="169"/>
        <v>196633.02650297803</v>
      </c>
      <c r="I150" s="5">
        <f t="shared" si="170"/>
        <v>70290.171980562518</v>
      </c>
      <c r="J150" s="5">
        <f t="shared" si="171"/>
        <v>26127.887776730371</v>
      </c>
      <c r="K150" s="5">
        <f t="shared" si="172"/>
        <v>168831.04175461151</v>
      </c>
      <c r="L150" s="5">
        <f t="shared" si="173"/>
        <v>23742.654192107511</v>
      </c>
      <c r="M150" s="5">
        <f t="shared" si="174"/>
        <v>5994.113935063232</v>
      </c>
      <c r="N150" s="15">
        <f t="shared" si="175"/>
        <v>1.0168363130052649E-2</v>
      </c>
      <c r="O150" s="15">
        <f t="shared" si="176"/>
        <v>1.281412684677008E-2</v>
      </c>
      <c r="P150" s="15">
        <f t="shared" si="177"/>
        <v>1.1614936727184277E-2</v>
      </c>
      <c r="Q150" s="5">
        <f t="shared" si="178"/>
        <v>10028.913166162736</v>
      </c>
      <c r="R150" s="5">
        <f t="shared" si="179"/>
        <v>13313.04494633258</v>
      </c>
      <c r="S150" s="5">
        <f t="shared" si="180"/>
        <v>6840.8749206313332</v>
      </c>
      <c r="T150" s="5">
        <f t="shared" si="181"/>
        <v>51.003197908927305</v>
      </c>
      <c r="U150" s="5">
        <f t="shared" si="182"/>
        <v>189.40122880925747</v>
      </c>
      <c r="V150" s="5">
        <f t="shared" si="183"/>
        <v>261.82273052794767</v>
      </c>
      <c r="W150" s="15">
        <f t="shared" si="184"/>
        <v>-1.0734613539272964E-2</v>
      </c>
      <c r="X150" s="15">
        <f t="shared" si="185"/>
        <v>-1.217998157191269E-2</v>
      </c>
      <c r="Y150" s="15">
        <f t="shared" si="186"/>
        <v>-9.7425357312937999E-3</v>
      </c>
      <c r="Z150" s="5">
        <f t="shared" si="201"/>
        <v>13127.093499005605</v>
      </c>
      <c r="AA150" s="5">
        <f t="shared" si="202"/>
        <v>34212.290043453031</v>
      </c>
      <c r="AB150" s="5">
        <f t="shared" si="203"/>
        <v>37265.467202085958</v>
      </c>
      <c r="AC150" s="16">
        <f t="shared" si="187"/>
        <v>1.5806475693306965</v>
      </c>
      <c r="AD150" s="16">
        <f t="shared" si="188"/>
        <v>2.9567642799072575</v>
      </c>
      <c r="AE150" s="16">
        <f t="shared" si="189"/>
        <v>5.8680645865338841</v>
      </c>
      <c r="AF150" s="15">
        <f t="shared" si="190"/>
        <v>-4.0504037456468023E-3</v>
      </c>
      <c r="AG150" s="15">
        <f t="shared" si="191"/>
        <v>2.9673830763510267E-4</v>
      </c>
      <c r="AH150" s="15">
        <f t="shared" si="192"/>
        <v>9.7937136394747881E-3</v>
      </c>
      <c r="AI150" s="1">
        <f t="shared" si="156"/>
        <v>353721.47600944573</v>
      </c>
      <c r="AJ150" s="1">
        <f t="shared" si="157"/>
        <v>123246.62801813739</v>
      </c>
      <c r="AK150" s="1">
        <f t="shared" si="158"/>
        <v>46287.33313390689</v>
      </c>
      <c r="AL150" s="14">
        <f t="shared" si="193"/>
        <v>52.671620032118419</v>
      </c>
      <c r="AM150" s="14">
        <f t="shared" si="194"/>
        <v>11.168825673187555</v>
      </c>
      <c r="AN150" s="14">
        <f t="shared" si="195"/>
        <v>3.7320609833199088</v>
      </c>
      <c r="AO150" s="11">
        <f t="shared" si="196"/>
        <v>8.0171601996875709E-3</v>
      </c>
      <c r="AP150" s="11">
        <f t="shared" si="197"/>
        <v>1.0099507353397741E-2</v>
      </c>
      <c r="AQ150" s="11">
        <f t="shared" si="198"/>
        <v>9.1615274676606524E-3</v>
      </c>
      <c r="AR150" s="1">
        <f t="shared" si="204"/>
        <v>196633.02650297803</v>
      </c>
      <c r="AS150" s="1">
        <f t="shared" si="199"/>
        <v>70290.171980562518</v>
      </c>
      <c r="AT150" s="1">
        <f t="shared" si="200"/>
        <v>26127.887776730371</v>
      </c>
      <c r="AU150" s="1">
        <f t="shared" si="159"/>
        <v>39326.605300595606</v>
      </c>
      <c r="AV150" s="1">
        <f t="shared" si="160"/>
        <v>14058.034396112504</v>
      </c>
      <c r="AW150" s="1">
        <f t="shared" si="161"/>
        <v>5225.5775553460744</v>
      </c>
      <c r="AX150" s="1">
        <f t="shared" si="215"/>
        <v>135064.8334036892</v>
      </c>
      <c r="AY150" s="1">
        <f t="shared" si="207"/>
        <v>18994.123353686005</v>
      </c>
      <c r="AZ150" s="1">
        <f t="shared" si="208"/>
        <v>4795.2911480505854</v>
      </c>
      <c r="BA150" s="1">
        <f t="shared" si="216"/>
        <v>13758.881293736613</v>
      </c>
      <c r="BB150" s="1">
        <f t="shared" si="217"/>
        <v>29166.523644477304</v>
      </c>
      <c r="BC150" s="1">
        <f t="shared" si="218"/>
        <v>36943.580563196301</v>
      </c>
      <c r="BD150" s="1">
        <f t="shared" si="219"/>
        <v>5752.6131444515941</v>
      </c>
      <c r="BE150" s="2">
        <f t="shared" si="225"/>
        <v>0.1724378764915922</v>
      </c>
      <c r="BF150" s="2">
        <f t="shared" si="226"/>
        <v>0.13039120264941753</v>
      </c>
      <c r="BG150" s="2">
        <f t="shared" si="227"/>
        <v>6.9918128391701598E-2</v>
      </c>
      <c r="BH150" s="2">
        <f t="shared" si="209"/>
        <v>0.11027880091905312</v>
      </c>
      <c r="BI150" s="2">
        <f t="shared" si="220"/>
        <v>2.9734821248929609E-3</v>
      </c>
      <c r="BJ150" s="2">
        <f t="shared" si="210"/>
        <v>1.700186572836147E-3</v>
      </c>
      <c r="BK150" s="2">
        <f t="shared" si="211"/>
        <v>4.8885446777984691E-4</v>
      </c>
      <c r="BL150" s="2">
        <f t="shared" si="212"/>
        <v>584.68478947020901</v>
      </c>
      <c r="BM150" s="2">
        <f t="shared" si="213"/>
        <v>119.50640660369595</v>
      </c>
      <c r="BN150" s="2">
        <f t="shared" si="214"/>
        <v>12.772734673305093</v>
      </c>
      <c r="BO150" s="2">
        <f t="shared" si="221"/>
        <v>516.59541452732094</v>
      </c>
      <c r="BP150" s="2">
        <f t="shared" si="222"/>
        <v>53.578524251601934</v>
      </c>
      <c r="BQ150" s="2">
        <f t="shared" si="223"/>
        <v>9.8043209938618343</v>
      </c>
      <c r="BR150" s="11">
        <f t="shared" si="224"/>
        <v>4.0884200280684152E-2</v>
      </c>
      <c r="BS150" s="17">
        <f t="shared" si="205"/>
        <v>1.6627103717032438E-2</v>
      </c>
      <c r="BT150" s="17">
        <f t="shared" si="206"/>
        <v>7.2025619310639943E-2</v>
      </c>
      <c r="BU150" s="12">
        <f>(BU$3*templow!$I260+BU$4*templow!$I260^2+BU$5*templow!$I260^6)*(K150/K$56)^$BW$1</f>
        <v>2.4700738091573102</v>
      </c>
      <c r="BV150" s="12">
        <f>(BV$3*templow!$I260+BV$4*templow!$I260^2+BV$5*templow!$I260^6)*(L150/L$56)^$BW$1</f>
        <v>0.99868091653092728</v>
      </c>
      <c r="BW150" s="12">
        <f>(BW$3*templow!$I260+BW$4*templow!$I260^2+BW$5*templow!$I260^6)*(M150/M$56)^$BW$1</f>
        <v>0.16403960970515916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 x14ac:dyDescent="0.3">
      <c r="A151" s="2">
        <f t="shared" si="162"/>
        <v>2105</v>
      </c>
      <c r="B151" s="5">
        <f t="shared" si="163"/>
        <v>1164.7100261108324</v>
      </c>
      <c r="C151" s="5">
        <f t="shared" si="164"/>
        <v>2960.6851864600371</v>
      </c>
      <c r="D151" s="5">
        <f t="shared" si="165"/>
        <v>4359.4751411762709</v>
      </c>
      <c r="E151" s="15">
        <f t="shared" si="166"/>
        <v>3.143188844976513E-5</v>
      </c>
      <c r="F151" s="15">
        <f t="shared" si="167"/>
        <v>6.1922927926425227E-5</v>
      </c>
      <c r="G151" s="15">
        <f t="shared" si="168"/>
        <v>1.2641345463083981E-4</v>
      </c>
      <c r="H151" s="5">
        <f t="shared" si="169"/>
        <v>198617.37291388423</v>
      </c>
      <c r="I151" s="5">
        <f t="shared" si="170"/>
        <v>71185.926210171718</v>
      </c>
      <c r="J151" s="5">
        <f t="shared" si="171"/>
        <v>26431.537930304727</v>
      </c>
      <c r="K151" s="5">
        <f t="shared" si="172"/>
        <v>170529.46094840611</v>
      </c>
      <c r="L151" s="5">
        <f t="shared" si="173"/>
        <v>24043.733705874227</v>
      </c>
      <c r="M151" s="5">
        <f t="shared" si="174"/>
        <v>6063.0092096758663</v>
      </c>
      <c r="N151" s="15">
        <f t="shared" si="175"/>
        <v>1.0059875104384997E-2</v>
      </c>
      <c r="O151" s="15">
        <f t="shared" si="176"/>
        <v>1.2680954341945494E-2</v>
      </c>
      <c r="P151" s="15">
        <f t="shared" si="177"/>
        <v>1.1493821331894249E-2</v>
      </c>
      <c r="Q151" s="5">
        <f t="shared" si="178"/>
        <v>10021.378242916795</v>
      </c>
      <c r="R151" s="5">
        <f t="shared" si="179"/>
        <v>13318.482837472815</v>
      </c>
      <c r="S151" s="5">
        <f t="shared" si="180"/>
        <v>6852.9554085506979</v>
      </c>
      <c r="T151" s="5">
        <f t="shared" si="181"/>
        <v>50.455698290107918</v>
      </c>
      <c r="U151" s="5">
        <f t="shared" si="182"/>
        <v>187.09432533266309</v>
      </c>
      <c r="V151" s="5">
        <f t="shared" si="183"/>
        <v>259.27191322051425</v>
      </c>
      <c r="W151" s="15">
        <f t="shared" si="184"/>
        <v>-1.0734613539272964E-2</v>
      </c>
      <c r="X151" s="15">
        <f t="shared" si="185"/>
        <v>-1.217998157191269E-2</v>
      </c>
      <c r="Y151" s="15">
        <f t="shared" si="186"/>
        <v>-9.7425357312937999E-3</v>
      </c>
      <c r="Z151" s="5">
        <f t="shared" si="201"/>
        <v>13065.525566248365</v>
      </c>
      <c r="AA151" s="5">
        <f t="shared" si="202"/>
        <v>34241.034599109342</v>
      </c>
      <c r="AB151" s="5">
        <f t="shared" si="203"/>
        <v>37701.651730086385</v>
      </c>
      <c r="AC151" s="16">
        <f t="shared" si="187"/>
        <v>1.5742453084953318</v>
      </c>
      <c r="AD151" s="16">
        <f t="shared" si="188"/>
        <v>2.9576416651357533</v>
      </c>
      <c r="AE151" s="16">
        <f t="shared" si="189"/>
        <v>5.9255347307123403</v>
      </c>
      <c r="AF151" s="15">
        <f t="shared" si="190"/>
        <v>-4.0504037456468023E-3</v>
      </c>
      <c r="AG151" s="15">
        <f t="shared" si="191"/>
        <v>2.9673830763510267E-4</v>
      </c>
      <c r="AH151" s="15">
        <f t="shared" si="192"/>
        <v>9.7937136394747881E-3</v>
      </c>
      <c r="AI151" s="1">
        <f t="shared" si="156"/>
        <v>357675.93370909675</v>
      </c>
      <c r="AJ151" s="1">
        <f t="shared" si="157"/>
        <v>124979.99961243615</v>
      </c>
      <c r="AK151" s="1">
        <f t="shared" si="158"/>
        <v>46884.17737586228</v>
      </c>
      <c r="AL151" s="14">
        <f t="shared" si="193"/>
        <v>53.089674079735246</v>
      </c>
      <c r="AM151" s="14">
        <f t="shared" si="194"/>
        <v>11.28049731383258</v>
      </c>
      <c r="AN151" s="14">
        <f t="shared" si="195"/>
        <v>3.7659104487374822</v>
      </c>
      <c r="AO151" s="11">
        <f t="shared" si="196"/>
        <v>7.9369885976906945E-3</v>
      </c>
      <c r="AP151" s="11">
        <f t="shared" si="197"/>
        <v>9.9985122798637634E-3</v>
      </c>
      <c r="AQ151" s="11">
        <f t="shared" si="198"/>
        <v>9.0699121929840466E-3</v>
      </c>
      <c r="AR151" s="1">
        <f t="shared" si="204"/>
        <v>198617.37291388423</v>
      </c>
      <c r="AS151" s="1">
        <f t="shared" si="199"/>
        <v>71185.926210171718</v>
      </c>
      <c r="AT151" s="1">
        <f t="shared" si="200"/>
        <v>26431.537930304727</v>
      </c>
      <c r="AU151" s="1">
        <f t="shared" si="159"/>
        <v>39723.474582776849</v>
      </c>
      <c r="AV151" s="1">
        <f t="shared" si="160"/>
        <v>14237.185242034344</v>
      </c>
      <c r="AW151" s="1">
        <f t="shared" si="161"/>
        <v>5286.3075860609461</v>
      </c>
      <c r="AX151" s="1">
        <f t="shared" si="215"/>
        <v>136423.5687587249</v>
      </c>
      <c r="AY151" s="1">
        <f t="shared" si="207"/>
        <v>19234.986964699379</v>
      </c>
      <c r="AZ151" s="1">
        <f t="shared" si="208"/>
        <v>4850.4073677406923</v>
      </c>
      <c r="BA151" s="1">
        <f t="shared" si="216"/>
        <v>13770.972056087609</v>
      </c>
      <c r="BB151" s="1">
        <f t="shared" si="217"/>
        <v>29205.63797933553</v>
      </c>
      <c r="BC151" s="1">
        <f t="shared" si="218"/>
        <v>36998.071984263654</v>
      </c>
      <c r="BD151" s="1">
        <f t="shared" si="219"/>
        <v>5592.4524287761569</v>
      </c>
      <c r="BE151" s="2">
        <f t="shared" si="225"/>
        <v>0.1724378764915922</v>
      </c>
      <c r="BF151" s="2">
        <f t="shared" si="226"/>
        <v>0.13039120264941753</v>
      </c>
      <c r="BG151" s="2">
        <f t="shared" si="227"/>
        <v>6.9918128391701598E-2</v>
      </c>
      <c r="BH151" s="2">
        <f t="shared" si="209"/>
        <v>0.11003348832906533</v>
      </c>
      <c r="BI151" s="2">
        <f t="shared" si="220"/>
        <v>2.9734821248929609E-3</v>
      </c>
      <c r="BJ151" s="2">
        <f t="shared" si="210"/>
        <v>1.700186572836147E-3</v>
      </c>
      <c r="BK151" s="2">
        <f t="shared" si="211"/>
        <v>4.8885446777984691E-4</v>
      </c>
      <c r="BL151" s="2">
        <f t="shared" si="212"/>
        <v>590.58520805263413</v>
      </c>
      <c r="BM151" s="2">
        <f t="shared" si="213"/>
        <v>121.02935591743871</v>
      </c>
      <c r="BN151" s="2">
        <f t="shared" si="214"/>
        <v>12.921175407521954</v>
      </c>
      <c r="BO151" s="2">
        <f t="shared" si="221"/>
        <v>524.26759024655416</v>
      </c>
      <c r="BP151" s="2">
        <f t="shared" si="222"/>
        <v>54.215759768534696</v>
      </c>
      <c r="BQ151" s="2">
        <f t="shared" si="223"/>
        <v>9.8035156434613988</v>
      </c>
      <c r="BR151" s="11">
        <f t="shared" si="224"/>
        <v>4.0772299680797958E-2</v>
      </c>
      <c r="BS151" s="17">
        <f t="shared" si="205"/>
        <v>1.5974018735752531E-2</v>
      </c>
      <c r="BT151" s="17">
        <f t="shared" si="206"/>
        <v>6.9927785738485376E-2</v>
      </c>
      <c r="BU151" s="12">
        <f>(BU$3*templow!$I261+BU$4*templow!$I261^2+BU$5*templow!$I261^6)*(K151/K$56)^$BW$1</f>
        <v>2.4580688634628536</v>
      </c>
      <c r="BV151" s="12">
        <f>(BV$3*templow!$I261+BV$4*templow!$I261^2+BV$5*templow!$I261^6)*(L151/L$56)^$BW$1</f>
        <v>0.9854742200216795</v>
      </c>
      <c r="BW151" s="12">
        <f>(BW$3*templow!$I261+BW$4*templow!$I261^2+BW$5*templow!$I261^6)*(M151/M$56)^$BW$1</f>
        <v>0.15005288464621833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 x14ac:dyDescent="0.3">
      <c r="A152" s="2">
        <f t="shared" si="162"/>
        <v>2106</v>
      </c>
      <c r="B152" s="5">
        <f t="shared" si="163"/>
        <v>1164.7448046946683</v>
      </c>
      <c r="C152" s="5">
        <f t="shared" si="164"/>
        <v>2960.85935404068</v>
      </c>
      <c r="D152" s="5">
        <f t="shared" si="165"/>
        <v>4359.9986826735958</v>
      </c>
      <c r="E152" s="15">
        <f t="shared" si="166"/>
        <v>2.9860294027276873E-5</v>
      </c>
      <c r="F152" s="15">
        <f t="shared" si="167"/>
        <v>5.8826781530103961E-5</v>
      </c>
      <c r="G152" s="15">
        <f t="shared" si="168"/>
        <v>1.2009278189929781E-4</v>
      </c>
      <c r="H152" s="5">
        <f t="shared" si="169"/>
        <v>200600.09848757181</v>
      </c>
      <c r="I152" s="5">
        <f t="shared" si="170"/>
        <v>72083.488928603561</v>
      </c>
      <c r="J152" s="5">
        <f t="shared" si="171"/>
        <v>26735.379933824886</v>
      </c>
      <c r="K152" s="5">
        <f t="shared" si="172"/>
        <v>172226.65229243762</v>
      </c>
      <c r="L152" s="5">
        <f t="shared" si="173"/>
        <v>24345.462012652286</v>
      </c>
      <c r="M152" s="5">
        <f t="shared" si="174"/>
        <v>6131.9697274381924</v>
      </c>
      <c r="N152" s="15">
        <f t="shared" si="175"/>
        <v>9.952481727160345E-3</v>
      </c>
      <c r="O152" s="15">
        <f t="shared" si="176"/>
        <v>1.2549145256268712E-2</v>
      </c>
      <c r="P152" s="15">
        <f t="shared" si="177"/>
        <v>1.1373975426636873E-2</v>
      </c>
      <c r="Q152" s="5">
        <f t="shared" si="178"/>
        <v>10012.768535058887</v>
      </c>
      <c r="R152" s="5">
        <f t="shared" si="179"/>
        <v>13322.147482394517</v>
      </c>
      <c r="S152" s="5">
        <f t="shared" si="180"/>
        <v>6864.2004486539572</v>
      </c>
      <c r="T152" s="5">
        <f t="shared" si="181"/>
        <v>49.914075868109457</v>
      </c>
      <c r="U152" s="5">
        <f t="shared" si="182"/>
        <v>184.81551989790182</v>
      </c>
      <c r="V152" s="5">
        <f t="shared" si="183"/>
        <v>256.74594734184251</v>
      </c>
      <c r="W152" s="15">
        <f t="shared" si="184"/>
        <v>-1.0734613539272964E-2</v>
      </c>
      <c r="X152" s="15">
        <f t="shared" si="185"/>
        <v>-1.217998157191269E-2</v>
      </c>
      <c r="Y152" s="15">
        <f t="shared" si="186"/>
        <v>-9.7425357312937999E-3</v>
      </c>
      <c r="Z152" s="5">
        <f t="shared" si="201"/>
        <v>13002.828281965878</v>
      </c>
      <c r="AA152" s="5">
        <f t="shared" si="202"/>
        <v>34265.185584233026</v>
      </c>
      <c r="AB152" s="5">
        <f t="shared" si="203"/>
        <v>38138.121337246332</v>
      </c>
      <c r="AC152" s="16">
        <f t="shared" si="187"/>
        <v>1.5678689794012355</v>
      </c>
      <c r="AD152" s="16">
        <f t="shared" si="188"/>
        <v>2.958519310718057</v>
      </c>
      <c r="AE152" s="16">
        <f t="shared" si="189"/>
        <v>5.9835677210256994</v>
      </c>
      <c r="AF152" s="15">
        <f t="shared" si="190"/>
        <v>-4.0504037456468023E-3</v>
      </c>
      <c r="AG152" s="15">
        <f t="shared" si="191"/>
        <v>2.9673830763510267E-4</v>
      </c>
      <c r="AH152" s="15">
        <f t="shared" si="192"/>
        <v>9.7937136394747881E-3</v>
      </c>
      <c r="AI152" s="1">
        <f t="shared" si="156"/>
        <v>361631.81492096389</v>
      </c>
      <c r="AJ152" s="1">
        <f t="shared" si="157"/>
        <v>126719.18489322689</v>
      </c>
      <c r="AK152" s="1">
        <f t="shared" si="158"/>
        <v>47482.067224336999</v>
      </c>
      <c r="AL152" s="14">
        <f t="shared" si="193"/>
        <v>53.506832496182966</v>
      </c>
      <c r="AM152" s="14">
        <f t="shared" si="194"/>
        <v>11.39215762283875</v>
      </c>
      <c r="AN152" s="14">
        <f t="shared" si="195"/>
        <v>3.7997253610632056</v>
      </c>
      <c r="AO152" s="11">
        <f t="shared" si="196"/>
        <v>7.8576187117137871E-3</v>
      </c>
      <c r="AP152" s="11">
        <f t="shared" si="197"/>
        <v>9.8985271570651255E-3</v>
      </c>
      <c r="AQ152" s="11">
        <f t="shared" si="198"/>
        <v>8.9792130710542057E-3</v>
      </c>
      <c r="AR152" s="1">
        <f t="shared" si="204"/>
        <v>200600.09848757181</v>
      </c>
      <c r="AS152" s="1">
        <f t="shared" si="199"/>
        <v>72083.488928603561</v>
      </c>
      <c r="AT152" s="1">
        <f t="shared" si="200"/>
        <v>26735.379933824886</v>
      </c>
      <c r="AU152" s="1">
        <f t="shared" si="159"/>
        <v>40120.019697514363</v>
      </c>
      <c r="AV152" s="1">
        <f t="shared" si="160"/>
        <v>14416.697785720713</v>
      </c>
      <c r="AW152" s="1">
        <f t="shared" si="161"/>
        <v>5347.0759867649776</v>
      </c>
      <c r="AX152" s="1">
        <f t="shared" si="215"/>
        <v>137781.32183395009</v>
      </c>
      <c r="AY152" s="1">
        <f t="shared" si="207"/>
        <v>19476.36961012183</v>
      </c>
      <c r="AZ152" s="1">
        <f t="shared" si="208"/>
        <v>4905.5757819505543</v>
      </c>
      <c r="BA152" s="1">
        <f t="shared" si="216"/>
        <v>13782.918057564671</v>
      </c>
      <c r="BB152" s="1">
        <f t="shared" si="217"/>
        <v>29244.281099816024</v>
      </c>
      <c r="BC152" s="1">
        <f t="shared" si="218"/>
        <v>37051.825803250584</v>
      </c>
      <c r="BD152" s="1">
        <f t="shared" si="219"/>
        <v>5436.649417081404</v>
      </c>
      <c r="BE152" s="2">
        <f t="shared" si="225"/>
        <v>0.1724378764915922</v>
      </c>
      <c r="BF152" s="2">
        <f t="shared" si="226"/>
        <v>0.13039120264941753</v>
      </c>
      <c r="BG152" s="2">
        <f t="shared" si="227"/>
        <v>6.9918128391701598E-2</v>
      </c>
      <c r="BH152" s="2">
        <f t="shared" si="209"/>
        <v>0.10978842323915716</v>
      </c>
      <c r="BI152" s="2">
        <f t="shared" si="220"/>
        <v>2.9734821248929609E-3</v>
      </c>
      <c r="BJ152" s="2">
        <f t="shared" si="210"/>
        <v>1.700186572836147E-3</v>
      </c>
      <c r="BK152" s="2">
        <f t="shared" si="211"/>
        <v>4.8885446777984691E-4</v>
      </c>
      <c r="BL152" s="2">
        <f t="shared" si="212"/>
        <v>596.48080710456225</v>
      </c>
      <c r="BM152" s="2">
        <f t="shared" si="213"/>
        <v>122.55537999959483</v>
      </c>
      <c r="BN152" s="2">
        <f t="shared" si="214"/>
        <v>13.069709928441963</v>
      </c>
      <c r="BO152" s="2">
        <f t="shared" si="221"/>
        <v>532.05432321484705</v>
      </c>
      <c r="BP152" s="2">
        <f t="shared" si="222"/>
        <v>54.860656099242171</v>
      </c>
      <c r="BQ152" s="2">
        <f t="shared" si="223"/>
        <v>9.8027257833936012</v>
      </c>
      <c r="BR152" s="11">
        <f t="shared" si="224"/>
        <v>4.0661420223048389E-2</v>
      </c>
      <c r="BS152" s="17">
        <f t="shared" si="205"/>
        <v>1.5348235863552209E-2</v>
      </c>
      <c r="BT152" s="17">
        <f t="shared" si="206"/>
        <v>6.7891054115034349E-2</v>
      </c>
      <c r="BU152" s="12">
        <f>(BU$3*templow!$I262+BU$4*templow!$I262^2+BU$5*templow!$I262^6)*(K152/K$56)^$BW$1</f>
        <v>2.4456375095303624</v>
      </c>
      <c r="BV152" s="12">
        <f>(BV$3*templow!$I262+BV$4*templow!$I262^2+BV$5*templow!$I262^6)*(L152/L$56)^$BW$1</f>
        <v>0.97202215583804463</v>
      </c>
      <c r="BW152" s="12">
        <f>(BW$3*templow!$I262+BW$4*templow!$I262^2+BW$5*templow!$I262^6)*(M152/M$56)^$BW$1</f>
        <v>0.13588516533515502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 x14ac:dyDescent="0.3">
      <c r="A153" s="2">
        <f t="shared" si="162"/>
        <v>2107</v>
      </c>
      <c r="B153" s="5">
        <f t="shared" si="163"/>
        <v>1164.7778453358867</v>
      </c>
      <c r="C153" s="5">
        <f t="shared" si="164"/>
        <v>2961.0248229757231</v>
      </c>
      <c r="D153" s="5">
        <f t="shared" si="165"/>
        <v>4360.4961068259317</v>
      </c>
      <c r="E153" s="15">
        <f t="shared" si="166"/>
        <v>2.8367279325913028E-5</v>
      </c>
      <c r="F153" s="15">
        <f t="shared" si="167"/>
        <v>5.5885442453598761E-5</v>
      </c>
      <c r="G153" s="15">
        <f t="shared" si="168"/>
        <v>1.1408814280433292E-4</v>
      </c>
      <c r="H153" s="5">
        <f t="shared" si="169"/>
        <v>202580.98833066365</v>
      </c>
      <c r="I153" s="5">
        <f t="shared" si="170"/>
        <v>72982.749580181422</v>
      </c>
      <c r="J153" s="5">
        <f t="shared" si="171"/>
        <v>27039.381444792751</v>
      </c>
      <c r="K153" s="5">
        <f t="shared" si="172"/>
        <v>173922.42575857494</v>
      </c>
      <c r="L153" s="5">
        <f t="shared" si="173"/>
        <v>24647.800658029068</v>
      </c>
      <c r="M153" s="5">
        <f t="shared" si="174"/>
        <v>6200.9874065625781</v>
      </c>
      <c r="N153" s="15">
        <f t="shared" si="175"/>
        <v>9.8461733045704936E-3</v>
      </c>
      <c r="O153" s="15">
        <f t="shared" si="176"/>
        <v>1.2418685881568248E-2</v>
      </c>
      <c r="P153" s="15">
        <f t="shared" si="177"/>
        <v>1.1255384842419947E-2</v>
      </c>
      <c r="Q153" s="5">
        <f t="shared" si="178"/>
        <v>10003.098243043029</v>
      </c>
      <c r="R153" s="5">
        <f t="shared" si="179"/>
        <v>13324.057016051824</v>
      </c>
      <c r="S153" s="5">
        <f t="shared" si="180"/>
        <v>6874.6164702674932</v>
      </c>
      <c r="T153" s="5">
        <f t="shared" si="181"/>
        <v>49.378267553495348</v>
      </c>
      <c r="U153" s="5">
        <f t="shared" si="182"/>
        <v>182.56447027134192</v>
      </c>
      <c r="V153" s="5">
        <f t="shared" si="183"/>
        <v>254.24459077599974</v>
      </c>
      <c r="W153" s="15">
        <f t="shared" si="184"/>
        <v>-1.0734613539272964E-2</v>
      </c>
      <c r="X153" s="15">
        <f t="shared" si="185"/>
        <v>-1.217998157191269E-2</v>
      </c>
      <c r="Y153" s="15">
        <f t="shared" si="186"/>
        <v>-9.7425357312937999E-3</v>
      </c>
      <c r="Z153" s="5">
        <f t="shared" si="201"/>
        <v>12939.035652072862</v>
      </c>
      <c r="AA153" s="5">
        <f t="shared" si="202"/>
        <v>34284.784406550585</v>
      </c>
      <c r="AB153" s="5">
        <f t="shared" si="203"/>
        <v>38574.829062246739</v>
      </c>
      <c r="AC153" s="16">
        <f t="shared" si="187"/>
        <v>1.5615184770143853</v>
      </c>
      <c r="AD153" s="16">
        <f t="shared" si="188"/>
        <v>2.9593972167314253</v>
      </c>
      <c r="AE153" s="16">
        <f t="shared" si="189"/>
        <v>6.0421690698278301</v>
      </c>
      <c r="AF153" s="15">
        <f t="shared" si="190"/>
        <v>-4.0504037456468023E-3</v>
      </c>
      <c r="AG153" s="15">
        <f t="shared" si="191"/>
        <v>2.9673830763510267E-4</v>
      </c>
      <c r="AH153" s="15">
        <f t="shared" si="192"/>
        <v>9.7937136394747881E-3</v>
      </c>
      <c r="AI153" s="1">
        <f t="shared" si="156"/>
        <v>365588.65312638186</v>
      </c>
      <c r="AJ153" s="1">
        <f t="shared" si="157"/>
        <v>128463.96418962491</v>
      </c>
      <c r="AK153" s="1">
        <f t="shared" si="158"/>
        <v>48080.936488668274</v>
      </c>
      <c r="AL153" s="14">
        <f t="shared" si="193"/>
        <v>53.923064421527243</v>
      </c>
      <c r="AM153" s="14">
        <f t="shared" si="194"/>
        <v>11.503795548629913</v>
      </c>
      <c r="AN153" s="14">
        <f t="shared" si="195"/>
        <v>3.8335027192553954</v>
      </c>
      <c r="AO153" s="11">
        <f t="shared" si="196"/>
        <v>7.779042524596649E-3</v>
      </c>
      <c r="AP153" s="11">
        <f t="shared" si="197"/>
        <v>9.7995418854944748E-3</v>
      </c>
      <c r="AQ153" s="11">
        <f t="shared" si="198"/>
        <v>8.8894209403436644E-3</v>
      </c>
      <c r="AR153" s="1">
        <f t="shared" si="204"/>
        <v>202580.98833066365</v>
      </c>
      <c r="AS153" s="1">
        <f t="shared" si="199"/>
        <v>72982.749580181422</v>
      </c>
      <c r="AT153" s="1">
        <f t="shared" si="200"/>
        <v>27039.381444792751</v>
      </c>
      <c r="AU153" s="1">
        <f t="shared" si="159"/>
        <v>40516.197666132735</v>
      </c>
      <c r="AV153" s="1">
        <f t="shared" si="160"/>
        <v>14596.549916036285</v>
      </c>
      <c r="AW153" s="1">
        <f t="shared" si="161"/>
        <v>5407.8762889585505</v>
      </c>
      <c r="AX153" s="1">
        <f t="shared" si="215"/>
        <v>139137.94060685995</v>
      </c>
      <c r="AY153" s="1">
        <f t="shared" si="207"/>
        <v>19718.240526423251</v>
      </c>
      <c r="AZ153" s="1">
        <f t="shared" si="208"/>
        <v>4960.7899252500629</v>
      </c>
      <c r="BA153" s="1">
        <f t="shared" si="216"/>
        <v>13794.721552944389</v>
      </c>
      <c r="BB153" s="1">
        <f t="shared" si="217"/>
        <v>29282.461009319297</v>
      </c>
      <c r="BC153" s="1">
        <f t="shared" si="218"/>
        <v>37104.857892332584</v>
      </c>
      <c r="BD153" s="1">
        <f t="shared" si="219"/>
        <v>5285.0905316086109</v>
      </c>
      <c r="BE153" s="2">
        <f t="shared" si="225"/>
        <v>0.1724378764915922</v>
      </c>
      <c r="BF153" s="2">
        <f t="shared" si="226"/>
        <v>0.13039120264941753</v>
      </c>
      <c r="BG153" s="2">
        <f t="shared" si="227"/>
        <v>6.9918128391701598E-2</v>
      </c>
      <c r="BH153" s="2">
        <f t="shared" si="209"/>
        <v>0.10954361228764951</v>
      </c>
      <c r="BI153" s="2">
        <f t="shared" si="220"/>
        <v>2.9734821248929609E-3</v>
      </c>
      <c r="BJ153" s="2">
        <f t="shared" si="210"/>
        <v>1.700186572836147E-3</v>
      </c>
      <c r="BK153" s="2">
        <f t="shared" si="211"/>
        <v>4.8885446777984691E-4</v>
      </c>
      <c r="BL153" s="2">
        <f t="shared" si="212"/>
        <v>602.37094764437791</v>
      </c>
      <c r="BM153" s="2">
        <f t="shared" si="213"/>
        <v>124.08429088488739</v>
      </c>
      <c r="BN153" s="2">
        <f t="shared" si="214"/>
        <v>13.218322425290427</v>
      </c>
      <c r="BO153" s="2">
        <f t="shared" si="221"/>
        <v>539.95732579516266</v>
      </c>
      <c r="BP153" s="2">
        <f t="shared" si="222"/>
        <v>55.513305130207591</v>
      </c>
      <c r="BQ153" s="2">
        <f t="shared" si="223"/>
        <v>9.8019511139687285</v>
      </c>
      <c r="BR153" s="11">
        <f t="shared" si="224"/>
        <v>4.0551557695719803E-2</v>
      </c>
      <c r="BS153" s="17">
        <f t="shared" si="205"/>
        <v>1.4748539309031529E-2</v>
      </c>
      <c r="BT153" s="17">
        <f t="shared" si="206"/>
        <v>6.5913644771878013E-2</v>
      </c>
      <c r="BU153" s="12">
        <f>(BU$3*templow!$I263+BU$4*templow!$I263^2+BU$5*templow!$I263^6)*(K153/K$56)^$BW$1</f>
        <v>2.4327847283876087</v>
      </c>
      <c r="BV153" s="12">
        <f>(BV$3*templow!$I263+BV$4*templow!$I263^2+BV$5*templow!$I263^6)*(L153/L$56)^$BW$1</f>
        <v>0.95832848418644134</v>
      </c>
      <c r="BW153" s="12">
        <f>(BW$3*templow!$I263+BW$4*templow!$I263^2+BW$5*templow!$I263^6)*(M153/M$56)^$BW$1</f>
        <v>0.12153948878532229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 x14ac:dyDescent="0.3">
      <c r="A154" s="2">
        <f t="shared" si="162"/>
        <v>2108</v>
      </c>
      <c r="B154" s="5">
        <f t="shared" si="163"/>
        <v>1164.8092348354535</v>
      </c>
      <c r="C154" s="5">
        <f t="shared" si="164"/>
        <v>2961.1820272489535</v>
      </c>
      <c r="D154" s="5">
        <f t="shared" si="165"/>
        <v>4360.9687136833381</v>
      </c>
      <c r="E154" s="15">
        <f t="shared" si="166"/>
        <v>2.6948915359617375E-5</v>
      </c>
      <c r="F154" s="15">
        <f t="shared" si="167"/>
        <v>5.309117033091882E-5</v>
      </c>
      <c r="G154" s="15">
        <f t="shared" si="168"/>
        <v>1.0838373566411626E-4</v>
      </c>
      <c r="H154" s="5">
        <f t="shared" si="169"/>
        <v>204559.83014013511</v>
      </c>
      <c r="I154" s="5">
        <f t="shared" si="170"/>
        <v>73883.59801179645</v>
      </c>
      <c r="J154" s="5">
        <f t="shared" si="171"/>
        <v>27343.510308819648</v>
      </c>
      <c r="K154" s="5">
        <f t="shared" si="172"/>
        <v>175616.5937068933</v>
      </c>
      <c r="L154" s="5">
        <f t="shared" si="173"/>
        <v>24950.711348345249</v>
      </c>
      <c r="M154" s="5">
        <f t="shared" si="174"/>
        <v>6270.0542251138777</v>
      </c>
      <c r="N154" s="15">
        <f t="shared" si="175"/>
        <v>9.7409401974997145E-3</v>
      </c>
      <c r="O154" s="15">
        <f t="shared" si="176"/>
        <v>1.2289562647753272E-2</v>
      </c>
      <c r="P154" s="15">
        <f t="shared" si="177"/>
        <v>1.1138035609974839E-2</v>
      </c>
      <c r="Q154" s="5">
        <f t="shared" si="178"/>
        <v>9992.3817313227992</v>
      </c>
      <c r="R154" s="5">
        <f t="shared" si="179"/>
        <v>13324.230008550943</v>
      </c>
      <c r="S154" s="5">
        <f t="shared" si="180"/>
        <v>6884.2100689990621</v>
      </c>
      <c r="T154" s="5">
        <f t="shared" si="181"/>
        <v>48.848210934069755</v>
      </c>
      <c r="U154" s="5">
        <f t="shared" si="182"/>
        <v>180.34083838775098</v>
      </c>
      <c r="V154" s="5">
        <f t="shared" si="183"/>
        <v>251.7676037658764</v>
      </c>
      <c r="W154" s="15">
        <f t="shared" si="184"/>
        <v>-1.0734613539272964E-2</v>
      </c>
      <c r="X154" s="15">
        <f t="shared" si="185"/>
        <v>-1.217998157191269E-2</v>
      </c>
      <c r="Y154" s="15">
        <f t="shared" si="186"/>
        <v>-9.7425357312937999E-3</v>
      </c>
      <c r="Z154" s="5">
        <f t="shared" si="201"/>
        <v>12874.181480192659</v>
      </c>
      <c r="AA154" s="5">
        <f t="shared" si="202"/>
        <v>34299.873692650937</v>
      </c>
      <c r="AB154" s="5">
        <f t="shared" si="203"/>
        <v>39011.728207991175</v>
      </c>
      <c r="AC154" s="16">
        <f t="shared" si="187"/>
        <v>1.5551936967261895</v>
      </c>
      <c r="AD154" s="16">
        <f t="shared" si="188"/>
        <v>2.9602753832531383</v>
      </c>
      <c r="AE154" s="16">
        <f t="shared" si="189"/>
        <v>6.101344343459016</v>
      </c>
      <c r="AF154" s="15">
        <f t="shared" si="190"/>
        <v>-4.0504037456468023E-3</v>
      </c>
      <c r="AG154" s="15">
        <f t="shared" si="191"/>
        <v>2.9673830763510267E-4</v>
      </c>
      <c r="AH154" s="15">
        <f t="shared" si="192"/>
        <v>9.7937136394747881E-3</v>
      </c>
      <c r="AI154" s="1">
        <f t="shared" si="156"/>
        <v>369545.9854798764</v>
      </c>
      <c r="AJ154" s="1">
        <f t="shared" si="157"/>
        <v>130214.11768669871</v>
      </c>
      <c r="AK154" s="1">
        <f t="shared" si="158"/>
        <v>48680.71912876</v>
      </c>
      <c r="AL154" s="14">
        <f t="shared" si="193"/>
        <v>54.338339534606952</v>
      </c>
      <c r="AM154" s="14">
        <f t="shared" si="194"/>
        <v>11.615400155687666</v>
      </c>
      <c r="AN154" s="14">
        <f t="shared" si="195"/>
        <v>3.8672395624093343</v>
      </c>
      <c r="AO154" s="11">
        <f t="shared" si="196"/>
        <v>7.7012520993506826E-3</v>
      </c>
      <c r="AP154" s="11">
        <f t="shared" si="197"/>
        <v>9.7015464666395292E-3</v>
      </c>
      <c r="AQ154" s="11">
        <f t="shared" si="198"/>
        <v>8.800526730940228E-3</v>
      </c>
      <c r="AR154" s="1">
        <f t="shared" si="204"/>
        <v>204559.83014013511</v>
      </c>
      <c r="AS154" s="1">
        <f t="shared" si="199"/>
        <v>73883.59801179645</v>
      </c>
      <c r="AT154" s="1">
        <f t="shared" si="200"/>
        <v>27343.510308819648</v>
      </c>
      <c r="AU154" s="1">
        <f t="shared" si="159"/>
        <v>40911.966028027025</v>
      </c>
      <c r="AV154" s="1">
        <f t="shared" si="160"/>
        <v>14776.719602359291</v>
      </c>
      <c r="AW154" s="1">
        <f t="shared" si="161"/>
        <v>5468.70206176393</v>
      </c>
      <c r="AX154" s="1">
        <f t="shared" si="215"/>
        <v>140493.27496551463</v>
      </c>
      <c r="AY154" s="1">
        <f t="shared" si="207"/>
        <v>19960.569078676199</v>
      </c>
      <c r="AZ154" s="1">
        <f t="shared" si="208"/>
        <v>5016.0433800911023</v>
      </c>
      <c r="BA154" s="1">
        <f t="shared" si="216"/>
        <v>13806.38473709806</v>
      </c>
      <c r="BB154" s="1">
        <f t="shared" si="217"/>
        <v>29320.185478252959</v>
      </c>
      <c r="BC154" s="1">
        <f t="shared" si="218"/>
        <v>37157.183570398738</v>
      </c>
      <c r="BD154" s="1">
        <f t="shared" si="219"/>
        <v>5137.6648815406079</v>
      </c>
      <c r="BE154" s="2">
        <f t="shared" si="225"/>
        <v>0.1724378764915922</v>
      </c>
      <c r="BF154" s="2">
        <f t="shared" si="226"/>
        <v>0.13039120264941753</v>
      </c>
      <c r="BG154" s="2">
        <f t="shared" si="227"/>
        <v>6.9918128391701598E-2</v>
      </c>
      <c r="BH154" s="2">
        <f t="shared" si="209"/>
        <v>0.10929906243960548</v>
      </c>
      <c r="BI154" s="2">
        <f t="shared" si="220"/>
        <v>2.9734821248929609E-3</v>
      </c>
      <c r="BJ154" s="2">
        <f t="shared" si="210"/>
        <v>1.700186572836147E-3</v>
      </c>
      <c r="BK154" s="2">
        <f t="shared" si="211"/>
        <v>4.8885446777984691E-4</v>
      </c>
      <c r="BL154" s="2">
        <f t="shared" si="212"/>
        <v>608.25499839283214</v>
      </c>
      <c r="BM154" s="2">
        <f t="shared" si="213"/>
        <v>125.61590129247978</v>
      </c>
      <c r="BN154" s="2">
        <f t="shared" si="214"/>
        <v>13.366997179250786</v>
      </c>
      <c r="BO154" s="2">
        <f t="shared" si="221"/>
        <v>547.97833600707986</v>
      </c>
      <c r="BP154" s="2">
        <f t="shared" si="222"/>
        <v>56.173799863807531</v>
      </c>
      <c r="BQ154" s="2">
        <f t="shared" si="223"/>
        <v>9.8011913456336099</v>
      </c>
      <c r="BR154" s="11">
        <f t="shared" si="224"/>
        <v>4.0442707646892478E-2</v>
      </c>
      <c r="BS154" s="17">
        <f t="shared" si="205"/>
        <v>1.4173770823708022E-2</v>
      </c>
      <c r="BT154" s="17">
        <f t="shared" si="206"/>
        <v>6.3993829875609726E-2</v>
      </c>
      <c r="BU154" s="12">
        <f>(BU$3*templow!$I264+BU$4*templow!$I264^2+BU$5*templow!$I264^6)*(K154/K$56)^$BW$1</f>
        <v>2.4195155847619798</v>
      </c>
      <c r="BV154" s="12">
        <f>(BV$3*templow!$I264+BV$4*templow!$I264^2+BV$5*templow!$I264^6)*(L154/L$56)^$BW$1</f>
        <v>0.94439699435491853</v>
      </c>
      <c r="BW154" s="12">
        <f>(BW$3*templow!$I264+BW$4*templow!$I264^2+BW$5*templow!$I264^6)*(M154/M$56)^$BW$1</f>
        <v>0.10701890855192457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 x14ac:dyDescent="0.3">
      <c r="A155" s="2">
        <f t="shared" si="162"/>
        <v>2109</v>
      </c>
      <c r="B155" s="5">
        <f t="shared" si="163"/>
        <v>1164.8390556636591</v>
      </c>
      <c r="C155" s="5">
        <f t="shared" si="164"/>
        <v>2961.3313792373738</v>
      </c>
      <c r="D155" s="5">
        <f t="shared" si="165"/>
        <v>4361.4177388596263</v>
      </c>
      <c r="E155" s="15">
        <f t="shared" si="166"/>
        <v>2.5601469591636505E-5</v>
      </c>
      <c r="F155" s="15">
        <f t="shared" si="167"/>
        <v>5.0436611814372876E-5</v>
      </c>
      <c r="G155" s="15">
        <f t="shared" si="168"/>
        <v>1.0296454888091045E-4</v>
      </c>
      <c r="H155" s="5">
        <f t="shared" si="169"/>
        <v>206536.4142517976</v>
      </c>
      <c r="I155" s="5">
        <f t="shared" si="170"/>
        <v>74785.924513823978</v>
      </c>
      <c r="J155" s="5">
        <f t="shared" si="171"/>
        <v>27647.734570104043</v>
      </c>
      <c r="K155" s="5">
        <f t="shared" si="172"/>
        <v>177308.97092399164</v>
      </c>
      <c r="L155" s="5">
        <f t="shared" si="173"/>
        <v>25254.155964498463</v>
      </c>
      <c r="M155" s="5">
        <f t="shared" si="174"/>
        <v>6339.1622232758327</v>
      </c>
      <c r="N155" s="15">
        <f t="shared" si="175"/>
        <v>9.6367728206991909E-3</v>
      </c>
      <c r="O155" s="15">
        <f t="shared" si="176"/>
        <v>1.2161762120394881E-2</v>
      </c>
      <c r="P155" s="15">
        <f t="shared" si="177"/>
        <v>1.1021913954930795E-2</v>
      </c>
      <c r="Q155" s="5">
        <f t="shared" si="178"/>
        <v>9980.6335178939626</v>
      </c>
      <c r="R155" s="5">
        <f t="shared" si="179"/>
        <v>13322.685446909014</v>
      </c>
      <c r="S155" s="5">
        <f t="shared" si="180"/>
        <v>6892.9880017285332</v>
      </c>
      <c r="T155" s="5">
        <f t="shared" si="181"/>
        <v>48.323844267607626</v>
      </c>
      <c r="U155" s="5">
        <f t="shared" si="182"/>
        <v>178.1442902995249</v>
      </c>
      <c r="V155" s="5">
        <f t="shared" si="183"/>
        <v>249.31474889020512</v>
      </c>
      <c r="W155" s="15">
        <f t="shared" si="184"/>
        <v>-1.0734613539272964E-2</v>
      </c>
      <c r="X155" s="15">
        <f t="shared" si="185"/>
        <v>-1.217998157191269E-2</v>
      </c>
      <c r="Y155" s="15">
        <f t="shared" si="186"/>
        <v>-9.7425357312937999E-3</v>
      </c>
      <c r="Z155" s="5">
        <f t="shared" si="201"/>
        <v>12808.299353459317</v>
      </c>
      <c r="AA155" s="5">
        <f t="shared" si="202"/>
        <v>34310.497242662335</v>
      </c>
      <c r="AB155" s="5">
        <f t="shared" si="203"/>
        <v>39448.772357030823</v>
      </c>
      <c r="AC155" s="16">
        <f t="shared" si="187"/>
        <v>1.5488945343517635</v>
      </c>
      <c r="AD155" s="16">
        <f t="shared" si="188"/>
        <v>2.9611538103604986</v>
      </c>
      <c r="AE155" s="16">
        <f t="shared" si="189"/>
        <v>6.1610991627746827</v>
      </c>
      <c r="AF155" s="15">
        <f t="shared" si="190"/>
        <v>-4.0504037456468023E-3</v>
      </c>
      <c r="AG155" s="15">
        <f t="shared" si="191"/>
        <v>2.9673830763510267E-4</v>
      </c>
      <c r="AH155" s="15">
        <f t="shared" si="192"/>
        <v>9.7937136394747881E-3</v>
      </c>
      <c r="AI155" s="1">
        <f t="shared" si="156"/>
        <v>373503.35295991576</v>
      </c>
      <c r="AJ155" s="1">
        <f t="shared" si="157"/>
        <v>131969.42552038812</v>
      </c>
      <c r="AK155" s="1">
        <f t="shared" si="158"/>
        <v>49281.349277647932</v>
      </c>
      <c r="AL155" s="14">
        <f t="shared" si="193"/>
        <v>54.752628053508914</v>
      </c>
      <c r="AM155" s="14">
        <f t="shared" si="194"/>
        <v>11.726960626583294</v>
      </c>
      <c r="AN155" s="14">
        <f t="shared" si="195"/>
        <v>3.9009329701018278</v>
      </c>
      <c r="AO155" s="11">
        <f t="shared" si="196"/>
        <v>7.6242395783571761E-3</v>
      </c>
      <c r="AP155" s="11">
        <f t="shared" si="197"/>
        <v>9.6045310019731347E-3</v>
      </c>
      <c r="AQ155" s="11">
        <f t="shared" si="198"/>
        <v>8.7125214636308256E-3</v>
      </c>
      <c r="AR155" s="1">
        <f t="shared" si="204"/>
        <v>206536.4142517976</v>
      </c>
      <c r="AS155" s="1">
        <f t="shared" si="199"/>
        <v>74785.924513823978</v>
      </c>
      <c r="AT155" s="1">
        <f t="shared" si="200"/>
        <v>27647.734570104043</v>
      </c>
      <c r="AU155" s="1">
        <f t="shared" si="159"/>
        <v>41307.282850359523</v>
      </c>
      <c r="AV155" s="1">
        <f t="shared" si="160"/>
        <v>14957.184902764797</v>
      </c>
      <c r="AW155" s="1">
        <f t="shared" si="161"/>
        <v>5529.5469140208088</v>
      </c>
      <c r="AX155" s="1">
        <f t="shared" si="215"/>
        <v>141847.17673919332</v>
      </c>
      <c r="AY155" s="1">
        <f t="shared" si="207"/>
        <v>20203.324771598771</v>
      </c>
      <c r="AZ155" s="1">
        <f t="shared" si="208"/>
        <v>5071.3297786206658</v>
      </c>
      <c r="BA155" s="1">
        <f t="shared" si="216"/>
        <v>13817.90974740301</v>
      </c>
      <c r="BB155" s="1">
        <f t="shared" si="217"/>
        <v>29357.462053482643</v>
      </c>
      <c r="BC155" s="1">
        <f t="shared" si="218"/>
        <v>37208.817626579046</v>
      </c>
      <c r="BD155" s="1">
        <f t="shared" si="219"/>
        <v>4994.2642164174385</v>
      </c>
      <c r="BE155" s="2">
        <f t="shared" si="225"/>
        <v>0.1724378764915922</v>
      </c>
      <c r="BF155" s="2">
        <f t="shared" si="226"/>
        <v>0.13039120264941753</v>
      </c>
      <c r="BG155" s="2">
        <f t="shared" si="227"/>
        <v>6.9918128391701598E-2</v>
      </c>
      <c r="BH155" s="2">
        <f t="shared" si="209"/>
        <v>0.10905478097244777</v>
      </c>
      <c r="BI155" s="2">
        <f t="shared" si="220"/>
        <v>2.9734821248929609E-3</v>
      </c>
      <c r="BJ155" s="2">
        <f t="shared" si="210"/>
        <v>1.700186572836147E-3</v>
      </c>
      <c r="BK155" s="2">
        <f t="shared" si="211"/>
        <v>4.8885446777984691E-4</v>
      </c>
      <c r="BL155" s="2">
        <f t="shared" si="212"/>
        <v>614.13233591720791</v>
      </c>
      <c r="BM155" s="2">
        <f t="shared" si="213"/>
        <v>127.15002469554119</v>
      </c>
      <c r="BN155" s="2">
        <f t="shared" si="214"/>
        <v>13.515718568586687</v>
      </c>
      <c r="BO155" s="2">
        <f t="shared" si="221"/>
        <v>556.1191179084808</v>
      </c>
      <c r="BP155" s="2">
        <f t="shared" si="222"/>
        <v>56.842234431280417</v>
      </c>
      <c r="BQ155" s="2">
        <f t="shared" si="223"/>
        <v>9.8004461985124145</v>
      </c>
      <c r="BR155" s="11">
        <f t="shared" si="224"/>
        <v>4.0334865399151293E-2</v>
      </c>
      <c r="BS155" s="17">
        <f t="shared" si="205"/>
        <v>1.3622826821251887E-2</v>
      </c>
      <c r="BT155" s="17">
        <f t="shared" si="206"/>
        <v>6.2129931918067691E-2</v>
      </c>
      <c r="BU155" s="12">
        <f>(BU$3*templow!$I265+BU$4*templow!$I265^2+BU$5*templow!$I265^6)*(K155/K$56)^$BW$1</f>
        <v>2.4058352204556384</v>
      </c>
      <c r="BV155" s="12">
        <f>(BV$3*templow!$I265+BV$4*templow!$I265^2+BV$5*templow!$I265^6)*(L155/L$56)^$BW$1</f>
        <v>0.93023150075630778</v>
      </c>
      <c r="BW155" s="12">
        <f>(BW$3*templow!$I265+BW$4*templow!$I265^2+BW$5*templow!$I265^6)*(M155/M$56)^$BW$1</f>
        <v>9.232649184415731E-2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 x14ac:dyDescent="0.3">
      <c r="A156" s="2">
        <f t="shared" si="162"/>
        <v>2110</v>
      </c>
      <c r="B156" s="5">
        <f t="shared" si="163"/>
        <v>1164.8673861757386</v>
      </c>
      <c r="C156" s="5">
        <f t="shared" si="164"/>
        <v>2961.4732707825406</v>
      </c>
      <c r="D156" s="5">
        <f t="shared" si="165"/>
        <v>4361.8443566990909</v>
      </c>
      <c r="E156" s="15">
        <f t="shared" si="166"/>
        <v>2.4321396112054679E-5</v>
      </c>
      <c r="F156" s="15">
        <f t="shared" si="167"/>
        <v>4.7914781223654231E-5</v>
      </c>
      <c r="G156" s="15">
        <f t="shared" si="168"/>
        <v>9.7816321436864918E-5</v>
      </c>
      <c r="H156" s="5">
        <f t="shared" si="169"/>
        <v>208510.53368598563</v>
      </c>
      <c r="I156" s="5">
        <f t="shared" si="170"/>
        <v>75689.619860031758</v>
      </c>
      <c r="J156" s="5">
        <f t="shared" si="171"/>
        <v>27952.022481648721</v>
      </c>
      <c r="K156" s="5">
        <f t="shared" si="172"/>
        <v>178999.37465888372</v>
      </c>
      <c r="L156" s="5">
        <f t="shared" si="173"/>
        <v>25558.096575368214</v>
      </c>
      <c r="M156" s="5">
        <f t="shared" si="174"/>
        <v>6408.3035055386408</v>
      </c>
      <c r="N156" s="15">
        <f t="shared" si="175"/>
        <v>9.5336616420649278E-3</v>
      </c>
      <c r="O156" s="15">
        <f t="shared" si="176"/>
        <v>1.2035270998445702E-2</v>
      </c>
      <c r="P156" s="15">
        <f t="shared" si="177"/>
        <v>1.0907006293187749E-2</v>
      </c>
      <c r="Q156" s="5">
        <f t="shared" si="178"/>
        <v>9967.8682639473172</v>
      </c>
      <c r="R156" s="5">
        <f t="shared" si="179"/>
        <v>13319.442716878082</v>
      </c>
      <c r="S156" s="5">
        <f t="shared" si="180"/>
        <v>6900.9571815721747</v>
      </c>
      <c r="T156" s="5">
        <f t="shared" si="181"/>
        <v>47.80510647466285</v>
      </c>
      <c r="U156" s="5">
        <f t="shared" si="182"/>
        <v>175.97449612653523</v>
      </c>
      <c r="V156" s="5">
        <f t="shared" si="183"/>
        <v>246.88579104080375</v>
      </c>
      <c r="W156" s="15">
        <f t="shared" si="184"/>
        <v>-1.0734613539272964E-2</v>
      </c>
      <c r="X156" s="15">
        <f t="shared" si="185"/>
        <v>-1.217998157191269E-2</v>
      </c>
      <c r="Y156" s="15">
        <f t="shared" si="186"/>
        <v>-9.7425357312937999E-3</v>
      </c>
      <c r="Z156" s="5">
        <f t="shared" si="201"/>
        <v>12741.422628804123</v>
      </c>
      <c r="AA156" s="5">
        <f t="shared" si="202"/>
        <v>34316.699984969186</v>
      </c>
      <c r="AB156" s="5">
        <f t="shared" si="203"/>
        <v>39885.915386619155</v>
      </c>
      <c r="AC156" s="16">
        <f t="shared" si="187"/>
        <v>1.5426208861282134</v>
      </c>
      <c r="AD156" s="16">
        <f t="shared" si="188"/>
        <v>2.9620324981308324</v>
      </c>
      <c r="AE156" s="16">
        <f t="shared" si="189"/>
        <v>6.2214392036793056</v>
      </c>
      <c r="AF156" s="15">
        <f t="shared" si="190"/>
        <v>-4.0504037456468023E-3</v>
      </c>
      <c r="AG156" s="15">
        <f t="shared" si="191"/>
        <v>2.9673830763510267E-4</v>
      </c>
      <c r="AH156" s="15">
        <f t="shared" si="192"/>
        <v>9.7937136394747881E-3</v>
      </c>
      <c r="AI156" s="1">
        <f t="shared" si="156"/>
        <v>377460.30051428371</v>
      </c>
      <c r="AJ156" s="1">
        <f t="shared" si="157"/>
        <v>133729.6678711141</v>
      </c>
      <c r="AK156" s="1">
        <f t="shared" si="158"/>
        <v>49882.761263903951</v>
      </c>
      <c r="AL156" s="14">
        <f t="shared" si="193"/>
        <v>55.165900735795297</v>
      </c>
      <c r="AM156" s="14">
        <f t="shared" si="194"/>
        <v>11.838466263911261</v>
      </c>
      <c r="AN156" s="14">
        <f t="shared" si="195"/>
        <v>3.9345800627097236</v>
      </c>
      <c r="AO156" s="11">
        <f t="shared" si="196"/>
        <v>7.5479971825736045E-3</v>
      </c>
      <c r="AP156" s="11">
        <f t="shared" si="197"/>
        <v>9.5084856919534031E-3</v>
      </c>
      <c r="AQ156" s="11">
        <f t="shared" si="198"/>
        <v>8.6253962489945164E-3</v>
      </c>
      <c r="AR156" s="1">
        <f t="shared" si="204"/>
        <v>208510.53368598563</v>
      </c>
      <c r="AS156" s="1">
        <f t="shared" si="199"/>
        <v>75689.619860031758</v>
      </c>
      <c r="AT156" s="1">
        <f t="shared" si="200"/>
        <v>27952.022481648721</v>
      </c>
      <c r="AU156" s="1">
        <f t="shared" si="159"/>
        <v>41702.106737197129</v>
      </c>
      <c r="AV156" s="1">
        <f t="shared" si="160"/>
        <v>15137.923972006352</v>
      </c>
      <c r="AW156" s="1">
        <f t="shared" si="161"/>
        <v>5590.4044963297447</v>
      </c>
      <c r="AX156" s="1">
        <f t="shared" si="215"/>
        <v>143199.499727107</v>
      </c>
      <c r="AY156" s="1">
        <f t="shared" si="207"/>
        <v>20446.477260294574</v>
      </c>
      <c r="AZ156" s="1">
        <f t="shared" si="208"/>
        <v>5126.6428044309123</v>
      </c>
      <c r="BA156" s="1">
        <f t="shared" si="216"/>
        <v>13829.298666041712</v>
      </c>
      <c r="BB156" s="1">
        <f t="shared" si="217"/>
        <v>29394.298067364467</v>
      </c>
      <c r="BC156" s="1">
        <f t="shared" si="218"/>
        <v>37259.774342753</v>
      </c>
      <c r="BD156" s="1">
        <f t="shared" si="219"/>
        <v>4854.7828791246093</v>
      </c>
      <c r="BE156" s="2">
        <f t="shared" si="225"/>
        <v>0.1724378764915922</v>
      </c>
      <c r="BF156" s="2">
        <f t="shared" si="226"/>
        <v>0.13039120264941753</v>
      </c>
      <c r="BG156" s="2">
        <f t="shared" si="227"/>
        <v>6.9918128391701598E-2</v>
      </c>
      <c r="BH156" s="2">
        <f t="shared" si="209"/>
        <v>0.10881077546193293</v>
      </c>
      <c r="BI156" s="2">
        <f t="shared" si="220"/>
        <v>2.9734821248929609E-3</v>
      </c>
      <c r="BJ156" s="2">
        <f t="shared" si="210"/>
        <v>1.700186572836147E-3</v>
      </c>
      <c r="BK156" s="2">
        <f t="shared" si="211"/>
        <v>4.8885446777984691E-4</v>
      </c>
      <c r="BL156" s="2">
        <f t="shared" si="212"/>
        <v>620.00234476716992</v>
      </c>
      <c r="BM156" s="2">
        <f t="shared" si="213"/>
        <v>128.68647538909818</v>
      </c>
      <c r="BN156" s="2">
        <f t="shared" si="214"/>
        <v>13.664471073636701</v>
      </c>
      <c r="BO156" s="2">
        <f t="shared" si="221"/>
        <v>564.38146198301911</v>
      </c>
      <c r="BP156" s="2">
        <f t="shared" si="222"/>
        <v>57.51870410587</v>
      </c>
      <c r="BQ156" s="2">
        <f t="shared" si="223"/>
        <v>9.7997154019701256</v>
      </c>
      <c r="BR156" s="11">
        <f t="shared" si="224"/>
        <v>4.0228026063594297E-2</v>
      </c>
      <c r="BS156" s="17">
        <f t="shared" si="205"/>
        <v>1.3094655648232204E-2</v>
      </c>
      <c r="BT156" s="17">
        <f t="shared" si="206"/>
        <v>6.0320322250551152E-2</v>
      </c>
      <c r="BU156" s="12">
        <f>(BU$3*templow!$I266+BU$4*templow!$I266^2+BU$5*templow!$I266^6)*(K156/K$56)^$BW$1</f>
        <v>2.3917488478864963</v>
      </c>
      <c r="BV156" s="12">
        <f>(BV$3*templow!$I266+BV$4*templow!$I266^2+BV$5*templow!$I266^6)*(L156/L$56)^$BW$1</f>
        <v>0.91583583909469102</v>
      </c>
      <c r="BW156" s="12">
        <f>(BW$3*templow!$I266+BW$4*templow!$I266^2+BW$5*templow!$I266^6)*(M156/M$56)^$BW$1</f>
        <v>7.7465316728855108E-2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 x14ac:dyDescent="0.3">
      <c r="A157" s="2">
        <f t="shared" si="162"/>
        <v>2111</v>
      </c>
      <c r="B157" s="5">
        <f t="shared" si="163"/>
        <v>1164.8943008167998</v>
      </c>
      <c r="C157" s="5">
        <f t="shared" si="164"/>
        <v>2961.6080742092163</v>
      </c>
      <c r="D157" s="5">
        <f t="shared" si="165"/>
        <v>4362.2496832902607</v>
      </c>
      <c r="E157" s="15">
        <f t="shared" si="166"/>
        <v>2.3105326306451945E-5</v>
      </c>
      <c r="F157" s="15">
        <f t="shared" si="167"/>
        <v>4.5519042162471515E-5</v>
      </c>
      <c r="G157" s="15">
        <f t="shared" si="168"/>
        <v>9.2925505365021663E-5</v>
      </c>
      <c r="H157" s="5">
        <f t="shared" si="169"/>
        <v>210481.98419048969</v>
      </c>
      <c r="I157" s="5">
        <f t="shared" si="170"/>
        <v>76594.575346465484</v>
      </c>
      <c r="J157" s="5">
        <f t="shared" si="171"/>
        <v>28256.342515209097</v>
      </c>
      <c r="K157" s="5">
        <f t="shared" si="172"/>
        <v>180687.62465650667</v>
      </c>
      <c r="L157" s="5">
        <f t="shared" si="173"/>
        <v>25862.495450859795</v>
      </c>
      <c r="M157" s="5">
        <f t="shared" si="174"/>
        <v>6477.4702428074979</v>
      </c>
      <c r="N157" s="15">
        <f t="shared" si="175"/>
        <v>9.4315971820584377E-3</v>
      </c>
      <c r="O157" s="15">
        <f t="shared" si="176"/>
        <v>1.1910076112042978E-2</v>
      </c>
      <c r="P157" s="15">
        <f t="shared" si="177"/>
        <v>1.0793299226398601E-2</v>
      </c>
      <c r="Q157" s="5">
        <f t="shared" si="178"/>
        <v>9954.1007636402373</v>
      </c>
      <c r="R157" s="5">
        <f t="shared" si="179"/>
        <v>13314.521584850798</v>
      </c>
      <c r="S157" s="5">
        <f t="shared" si="180"/>
        <v>6908.1246728242168</v>
      </c>
      <c r="T157" s="5">
        <f t="shared" si="181"/>
        <v>47.291937131453551</v>
      </c>
      <c r="U157" s="5">
        <f t="shared" si="182"/>
        <v>173.83113000658741</v>
      </c>
      <c r="V157" s="5">
        <f t="shared" si="183"/>
        <v>244.48049740003998</v>
      </c>
      <c r="W157" s="15">
        <f t="shared" si="184"/>
        <v>-1.0734613539272964E-2</v>
      </c>
      <c r="X157" s="15">
        <f t="shared" si="185"/>
        <v>-1.217998157191269E-2</v>
      </c>
      <c r="Y157" s="15">
        <f t="shared" si="186"/>
        <v>-9.7425357312937999E-3</v>
      </c>
      <c r="Z157" s="5">
        <f t="shared" si="201"/>
        <v>12673.584419728699</v>
      </c>
      <c r="AA157" s="5">
        <f t="shared" si="202"/>
        <v>34318.52793101436</v>
      </c>
      <c r="AB157" s="5">
        <f t="shared" si="203"/>
        <v>40323.111483386827</v>
      </c>
      <c r="AC157" s="16">
        <f t="shared" si="187"/>
        <v>1.5363726487129266</v>
      </c>
      <c r="AD157" s="16">
        <f t="shared" si="188"/>
        <v>2.9629114466414879</v>
      </c>
      <c r="AE157" s="16">
        <f t="shared" si="189"/>
        <v>6.2823701976655428</v>
      </c>
      <c r="AF157" s="15">
        <f t="shared" si="190"/>
        <v>-4.0504037456468023E-3</v>
      </c>
      <c r="AG157" s="15">
        <f t="shared" si="191"/>
        <v>2.9673830763510267E-4</v>
      </c>
      <c r="AH157" s="15">
        <f t="shared" si="192"/>
        <v>9.7937136394747881E-3</v>
      </c>
      <c r="AI157" s="1">
        <f t="shared" si="156"/>
        <v>381416.37720005249</v>
      </c>
      <c r="AJ157" s="1">
        <f t="shared" si="157"/>
        <v>135494.62505600904</v>
      </c>
      <c r="AK157" s="1">
        <f t="shared" si="158"/>
        <v>50484.889633843297</v>
      </c>
      <c r="AL157" s="14">
        <f t="shared" si="193"/>
        <v>55.578128878489942</v>
      </c>
      <c r="AM157" s="14">
        <f t="shared" si="194"/>
        <v>11.949906492125484</v>
      </c>
      <c r="AN157" s="14">
        <f t="shared" si="195"/>
        <v>3.9681780017028463</v>
      </c>
      <c r="AO157" s="11">
        <f t="shared" si="196"/>
        <v>7.4725172107478685E-3</v>
      </c>
      <c r="AP157" s="11">
        <f t="shared" si="197"/>
        <v>9.413400835033869E-3</v>
      </c>
      <c r="AQ157" s="11">
        <f t="shared" si="198"/>
        <v>8.5391422865045714E-3</v>
      </c>
      <c r="AR157" s="1">
        <f t="shared" si="204"/>
        <v>210481.98419048969</v>
      </c>
      <c r="AS157" s="1">
        <f t="shared" si="199"/>
        <v>76594.575346465484</v>
      </c>
      <c r="AT157" s="1">
        <f t="shared" si="200"/>
        <v>28256.342515209097</v>
      </c>
      <c r="AU157" s="1">
        <f t="shared" si="159"/>
        <v>42096.396838097942</v>
      </c>
      <c r="AV157" s="1">
        <f t="shared" si="160"/>
        <v>15318.915069293098</v>
      </c>
      <c r="AW157" s="1">
        <f t="shared" si="161"/>
        <v>5651.2685030418197</v>
      </c>
      <c r="AX157" s="1">
        <f t="shared" si="215"/>
        <v>144550.09972520531</v>
      </c>
      <c r="AY157" s="1">
        <f t="shared" si="207"/>
        <v>20689.996360687834</v>
      </c>
      <c r="AZ157" s="1">
        <f t="shared" si="208"/>
        <v>5181.9761942459982</v>
      </c>
      <c r="BA157" s="1">
        <f t="shared" si="216"/>
        <v>13840.55352219413</v>
      </c>
      <c r="BB157" s="1">
        <f t="shared" si="217"/>
        <v>29430.700646377143</v>
      </c>
      <c r="BC157" s="1">
        <f t="shared" si="218"/>
        <v>37310.067515080191</v>
      </c>
      <c r="BD157" s="1">
        <f t="shared" si="219"/>
        <v>4719.1177585759042</v>
      </c>
      <c r="BE157" s="2">
        <f t="shared" si="225"/>
        <v>0.1724378764915922</v>
      </c>
      <c r="BF157" s="2">
        <f t="shared" si="226"/>
        <v>0.13039120264941753</v>
      </c>
      <c r="BG157" s="2">
        <f t="shared" si="227"/>
        <v>6.9918128391701598E-2</v>
      </c>
      <c r="BH157" s="2">
        <f t="shared" si="209"/>
        <v>0.10856705376846881</v>
      </c>
      <c r="BI157" s="2">
        <f t="shared" si="220"/>
        <v>2.9734821248929609E-3</v>
      </c>
      <c r="BJ157" s="2">
        <f t="shared" si="210"/>
        <v>1.700186572836147E-3</v>
      </c>
      <c r="BK157" s="2">
        <f t="shared" si="211"/>
        <v>4.8885446777984691E-4</v>
      </c>
      <c r="BL157" s="2">
        <f t="shared" si="212"/>
        <v>625.86441760242394</v>
      </c>
      <c r="BM157" s="2">
        <f t="shared" si="213"/>
        <v>130.22506855614719</v>
      </c>
      <c r="BN157" s="2">
        <f t="shared" si="214"/>
        <v>13.813239281677603</v>
      </c>
      <c r="BO157" s="2">
        <f t="shared" si="221"/>
        <v>572.76718553348121</v>
      </c>
      <c r="BP157" s="2">
        <f t="shared" si="222"/>
        <v>58.203305316143066</v>
      </c>
      <c r="BQ157" s="2">
        <f t="shared" si="223"/>
        <v>9.7989986941967455</v>
      </c>
      <c r="BR157" s="11">
        <f t="shared" si="224"/>
        <v>4.012218455319802E-2</v>
      </c>
      <c r="BS157" s="17">
        <f t="shared" si="205"/>
        <v>1.2588254998074491E-2</v>
      </c>
      <c r="BT157" s="17">
        <f t="shared" si="206"/>
        <v>5.8563419660729275E-2</v>
      </c>
      <c r="BU157" s="12">
        <f>(BU$3*templow!$I267+BU$4*templow!$I267^2+BU$5*templow!$I267^6)*(K157/K$56)^$BW$1</f>
        <v>2.3772617437976309</v>
      </c>
      <c r="BV157" s="12">
        <f>(BV$3*templow!$I267+BV$4*templow!$I267^2+BV$5*templow!$I267^6)*(L157/L$56)^$BW$1</f>
        <v>0.90121386265558878</v>
      </c>
      <c r="BW157" s="12">
        <f>(BW$3*templow!$I267+BW$4*templow!$I267^2+BW$5*templow!$I267^6)*(M157/M$56)^$BW$1</f>
        <v>6.2438469425866193E-2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 x14ac:dyDescent="0.3">
      <c r="A158" s="2">
        <f t="shared" si="162"/>
        <v>2112</v>
      </c>
      <c r="B158" s="5">
        <f t="shared" si="163"/>
        <v>1164.9198703165862</v>
      </c>
      <c r="C158" s="5">
        <f t="shared" si="164"/>
        <v>2961.7361432938751</v>
      </c>
      <c r="D158" s="5">
        <f t="shared" si="165"/>
        <v>4362.6347793337909</v>
      </c>
      <c r="E158" s="15">
        <f t="shared" si="166"/>
        <v>2.1950059991129345E-5</v>
      </c>
      <c r="F158" s="15">
        <f t="shared" si="167"/>
        <v>4.3243090054347937E-5</v>
      </c>
      <c r="G158" s="15">
        <f t="shared" si="168"/>
        <v>8.8279230096770575E-5</v>
      </c>
      <c r="H158" s="5">
        <f t="shared" si="169"/>
        <v>212450.56428076941</v>
      </c>
      <c r="I158" s="5">
        <f t="shared" si="170"/>
        <v>77500.682829301528</v>
      </c>
      <c r="J158" s="5">
        <f t="shared" si="171"/>
        <v>28560.663370967868</v>
      </c>
      <c r="K158" s="5">
        <f t="shared" si="172"/>
        <v>182373.54318888256</v>
      </c>
      <c r="L158" s="5">
        <f t="shared" si="173"/>
        <v>26167.31507456625</v>
      </c>
      <c r="M158" s="5">
        <f t="shared" si="174"/>
        <v>6546.654674432617</v>
      </c>
      <c r="N158" s="15">
        <f t="shared" si="175"/>
        <v>9.3305700131975922E-3</v>
      </c>
      <c r="O158" s="15">
        <f t="shared" si="176"/>
        <v>1.1786164420430012E-2</v>
      </c>
      <c r="P158" s="15">
        <f t="shared" si="177"/>
        <v>1.0680779537650675E-2</v>
      </c>
      <c r="Q158" s="5">
        <f t="shared" si="178"/>
        <v>9939.3459339944366</v>
      </c>
      <c r="R158" s="5">
        <f t="shared" si="179"/>
        <v>13307.942179864334</v>
      </c>
      <c r="S158" s="5">
        <f t="shared" si="180"/>
        <v>6914.4976858802302</v>
      </c>
      <c r="T158" s="5">
        <f t="shared" si="181"/>
        <v>46.784276462823804</v>
      </c>
      <c r="U158" s="5">
        <f t="shared" si="182"/>
        <v>171.71387004648241</v>
      </c>
      <c r="V158" s="5">
        <f t="shared" si="183"/>
        <v>242.09863741851561</v>
      </c>
      <c r="W158" s="15">
        <f t="shared" si="184"/>
        <v>-1.0734613539272964E-2</v>
      </c>
      <c r="X158" s="15">
        <f t="shared" si="185"/>
        <v>-1.217998157191269E-2</v>
      </c>
      <c r="Y158" s="15">
        <f t="shared" si="186"/>
        <v>-9.7425357312937999E-3</v>
      </c>
      <c r="Z158" s="5">
        <f t="shared" si="201"/>
        <v>12604.817583566501</v>
      </c>
      <c r="AA158" s="5">
        <f t="shared" si="202"/>
        <v>34316.028130230268</v>
      </c>
      <c r="AB158" s="5">
        <f t="shared" si="203"/>
        <v>40760.315157624733</v>
      </c>
      <c r="AC158" s="16">
        <f t="shared" si="187"/>
        <v>1.5301497191818705</v>
      </c>
      <c r="AD158" s="16">
        <f t="shared" si="188"/>
        <v>2.963790655969837</v>
      </c>
      <c r="AE158" s="16">
        <f t="shared" si="189"/>
        <v>6.34389793235865</v>
      </c>
      <c r="AF158" s="15">
        <f t="shared" si="190"/>
        <v>-4.0504037456468023E-3</v>
      </c>
      <c r="AG158" s="15">
        <f t="shared" si="191"/>
        <v>2.9673830763510267E-4</v>
      </c>
      <c r="AH158" s="15">
        <f t="shared" si="192"/>
        <v>9.7937136394747881E-3</v>
      </c>
      <c r="AI158" s="1">
        <f t="shared" si="156"/>
        <v>385371.1363181452</v>
      </c>
      <c r="AJ158" s="1">
        <f t="shared" si="157"/>
        <v>137264.07761970125</v>
      </c>
      <c r="AK158" s="1">
        <f t="shared" si="158"/>
        <v>51087.669173500792</v>
      </c>
      <c r="AL158" s="14">
        <f t="shared" si="193"/>
        <v>55.989284317829764</v>
      </c>
      <c r="AM158" s="14">
        <f t="shared" si="194"/>
        <v>12.061270859279519</v>
      </c>
      <c r="AN158" s="14">
        <f t="shared" si="195"/>
        <v>4.0017239899118175</v>
      </c>
      <c r="AO158" s="11">
        <f t="shared" si="196"/>
        <v>7.3977920386403898E-3</v>
      </c>
      <c r="AP158" s="11">
        <f t="shared" si="197"/>
        <v>9.3192668266835303E-3</v>
      </c>
      <c r="AQ158" s="11">
        <f t="shared" si="198"/>
        <v>8.4537508636395257E-3</v>
      </c>
      <c r="AR158" s="1">
        <f t="shared" si="204"/>
        <v>212450.56428076941</v>
      </c>
      <c r="AS158" s="1">
        <f t="shared" si="199"/>
        <v>77500.682829301528</v>
      </c>
      <c r="AT158" s="1">
        <f t="shared" si="200"/>
        <v>28560.663370967868</v>
      </c>
      <c r="AU158" s="1">
        <f t="shared" si="159"/>
        <v>42490.112856153886</v>
      </c>
      <c r="AV158" s="1">
        <f t="shared" si="160"/>
        <v>15500.136565860306</v>
      </c>
      <c r="AW158" s="1">
        <f t="shared" si="161"/>
        <v>5712.1326741935736</v>
      </c>
      <c r="AX158" s="1">
        <f t="shared" si="215"/>
        <v>145898.83455110603</v>
      </c>
      <c r="AY158" s="1">
        <f t="shared" si="207"/>
        <v>20933.852059653003</v>
      </c>
      <c r="AZ158" s="1">
        <f t="shared" si="208"/>
        <v>5237.3237395460928</v>
      </c>
      <c r="BA158" s="1">
        <f t="shared" si="216"/>
        <v>13851.676294128212</v>
      </c>
      <c r="BB158" s="1">
        <f t="shared" si="217"/>
        <v>29466.676719371153</v>
      </c>
      <c r="BC158" s="1">
        <f t="shared" si="218"/>
        <v>37359.710474592845</v>
      </c>
      <c r="BD158" s="1">
        <f t="shared" si="219"/>
        <v>4587.1682422020431</v>
      </c>
      <c r="BE158" s="2">
        <f t="shared" si="225"/>
        <v>0.1724378764915922</v>
      </c>
      <c r="BF158" s="2">
        <f t="shared" si="226"/>
        <v>0.13039120264941753</v>
      </c>
      <c r="BG158" s="2">
        <f t="shared" si="227"/>
        <v>6.9918128391701598E-2</v>
      </c>
      <c r="BH158" s="2">
        <f t="shared" si="209"/>
        <v>0.10832362402376461</v>
      </c>
      <c r="BI158" s="2">
        <f t="shared" si="220"/>
        <v>2.9734821248929609E-3</v>
      </c>
      <c r="BJ158" s="2">
        <f t="shared" si="210"/>
        <v>1.700186572836147E-3</v>
      </c>
      <c r="BK158" s="2">
        <f t="shared" si="211"/>
        <v>4.8885446777984691E-4</v>
      </c>
      <c r="BL158" s="2">
        <f t="shared" si="212"/>
        <v>631.71795531229077</v>
      </c>
      <c r="BM158" s="2">
        <f t="shared" si="213"/>
        <v>131.76562033201139</v>
      </c>
      <c r="BN158" s="2">
        <f t="shared" si="214"/>
        <v>13.962007891653865</v>
      </c>
      <c r="BO158" s="2">
        <f t="shared" si="221"/>
        <v>581.27813308109353</v>
      </c>
      <c r="BP158" s="2">
        <f t="shared" si="222"/>
        <v>58.896135659484784</v>
      </c>
      <c r="BQ158" s="2">
        <f t="shared" si="223"/>
        <v>9.7982958218121325</v>
      </c>
      <c r="BR158" s="11">
        <f t="shared" si="224"/>
        <v>4.0017335595531084E-2</v>
      </c>
      <c r="BS158" s="17">
        <f t="shared" si="205"/>
        <v>1.2102669460398048E-2</v>
      </c>
      <c r="BT158" s="17">
        <f t="shared" si="206"/>
        <v>5.6857688990999293E-2</v>
      </c>
      <c r="BU158" s="12">
        <f>(BU$3*templow!$I268+BU$4*templow!$I268^2+BU$5*templow!$I268^6)*(K158/K$56)^$BW$1</f>
        <v>2.3623792431373229</v>
      </c>
      <c r="BV158" s="12">
        <f>(BV$3*templow!$I268+BV$4*templow!$I268^2+BV$5*templow!$I268^6)*(L158/L$56)^$BW$1</f>
        <v>0.88636943871992857</v>
      </c>
      <c r="BW158" s="12">
        <f>(BW$3*templow!$I268+BW$4*templow!$I268^2+BW$5*templow!$I268^6)*(M158/M$56)^$BW$1</f>
        <v>4.7249041695167707E-2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 x14ac:dyDescent="0.3">
      <c r="A159" s="2">
        <f t="shared" si="162"/>
        <v>2113</v>
      </c>
      <c r="B159" s="5">
        <f t="shared" si="163"/>
        <v>1164.9441618745725</v>
      </c>
      <c r="C159" s="5">
        <f t="shared" si="164"/>
        <v>2961.8578141854987</v>
      </c>
      <c r="D159" s="5">
        <f t="shared" si="165"/>
        <v>4363.0006528713284</v>
      </c>
      <c r="E159" s="15">
        <f t="shared" si="166"/>
        <v>2.0852556991572876E-5</v>
      </c>
      <c r="F159" s="15">
        <f t="shared" si="167"/>
        <v>4.1080935551630536E-5</v>
      </c>
      <c r="G159" s="15">
        <f t="shared" si="168"/>
        <v>8.3865268591932045E-5</v>
      </c>
      <c r="H159" s="5">
        <f t="shared" si="169"/>
        <v>214416.0752774915</v>
      </c>
      <c r="I159" s="5">
        <f t="shared" si="170"/>
        <v>78407.83476165701</v>
      </c>
      <c r="J159" s="5">
        <f t="shared" si="171"/>
        <v>28864.953986930002</v>
      </c>
      <c r="K159" s="5">
        <f t="shared" si="172"/>
        <v>184056.95508397877</v>
      </c>
      <c r="L159" s="5">
        <f t="shared" si="173"/>
        <v>26472.518156047576</v>
      </c>
      <c r="M159" s="5">
        <f t="shared" si="174"/>
        <v>6615.8491101608533</v>
      </c>
      <c r="N159" s="15">
        <f t="shared" si="175"/>
        <v>9.230570759667156E-3</v>
      </c>
      <c r="O159" s="15">
        <f t="shared" si="176"/>
        <v>1.1663523009969534E-2</v>
      </c>
      <c r="P159" s="15">
        <f t="shared" si="177"/>
        <v>1.0569434187275739E-2</v>
      </c>
      <c r="Q159" s="5">
        <f t="shared" si="178"/>
        <v>9923.618804927366</v>
      </c>
      <c r="R159" s="5">
        <f t="shared" si="179"/>
        <v>13299.724975718242</v>
      </c>
      <c r="S159" s="5">
        <f t="shared" si="180"/>
        <v>6920.0835721464164</v>
      </c>
      <c r="T159" s="5">
        <f t="shared" si="181"/>
        <v>46.282065335280883</v>
      </c>
      <c r="U159" s="5">
        <f t="shared" si="182"/>
        <v>169.62239827367443</v>
      </c>
      <c r="V159" s="5">
        <f t="shared" si="183"/>
        <v>239.73998279296816</v>
      </c>
      <c r="W159" s="15">
        <f t="shared" si="184"/>
        <v>-1.0734613539272964E-2</v>
      </c>
      <c r="X159" s="15">
        <f t="shared" si="185"/>
        <v>-1.217998157191269E-2</v>
      </c>
      <c r="Y159" s="15">
        <f t="shared" si="186"/>
        <v>-9.7425357312937999E-3</v>
      </c>
      <c r="Z159" s="5">
        <f t="shared" si="201"/>
        <v>12535.154709233158</v>
      </c>
      <c r="AA159" s="5">
        <f t="shared" si="202"/>
        <v>34309.248625141496</v>
      </c>
      <c r="AB159" s="5">
        <f t="shared" si="203"/>
        <v>41197.481257168583</v>
      </c>
      <c r="AC159" s="16">
        <f t="shared" si="187"/>
        <v>1.5239519950278959</v>
      </c>
      <c r="AD159" s="16">
        <f t="shared" si="188"/>
        <v>2.9646701261932744</v>
      </c>
      <c r="AE159" s="16">
        <f t="shared" si="189"/>
        <v>6.4060282520662266</v>
      </c>
      <c r="AF159" s="15">
        <f t="shared" si="190"/>
        <v>-4.0504037456468023E-3</v>
      </c>
      <c r="AG159" s="15">
        <f t="shared" si="191"/>
        <v>2.9673830763510267E-4</v>
      </c>
      <c r="AH159" s="15">
        <f t="shared" si="192"/>
        <v>9.7937136394747881E-3</v>
      </c>
      <c r="AI159" s="1">
        <f t="shared" si="156"/>
        <v>389324.13554248458</v>
      </c>
      <c r="AJ159" s="1">
        <f t="shared" si="157"/>
        <v>139037.80642359142</v>
      </c>
      <c r="AK159" s="1">
        <f t="shared" si="158"/>
        <v>51691.034930344293</v>
      </c>
      <c r="AL159" s="14">
        <f t="shared" si="193"/>
        <v>56.39933942878762</v>
      </c>
      <c r="AM159" s="14">
        <f t="shared" si="194"/>
        <v>12.172549038671983</v>
      </c>
      <c r="AN159" s="14">
        <f t="shared" si="195"/>
        <v>4.0352152717712233</v>
      </c>
      <c r="AO159" s="11">
        <f t="shared" si="196"/>
        <v>7.3238141182539861E-3</v>
      </c>
      <c r="AP159" s="11">
        <f t="shared" si="197"/>
        <v>9.2260741584166955E-3</v>
      </c>
      <c r="AQ159" s="11">
        <f t="shared" si="198"/>
        <v>8.3692133550031297E-3</v>
      </c>
      <c r="AR159" s="1">
        <f t="shared" si="204"/>
        <v>214416.0752774915</v>
      </c>
      <c r="AS159" s="1">
        <f t="shared" si="199"/>
        <v>78407.83476165701</v>
      </c>
      <c r="AT159" s="1">
        <f t="shared" si="200"/>
        <v>28864.953986930002</v>
      </c>
      <c r="AU159" s="1">
        <f t="shared" si="159"/>
        <v>42883.215055498302</v>
      </c>
      <c r="AV159" s="1">
        <f t="shared" si="160"/>
        <v>15681.566952331403</v>
      </c>
      <c r="AW159" s="1">
        <f t="shared" si="161"/>
        <v>5772.9907973860008</v>
      </c>
      <c r="AX159" s="1">
        <f t="shared" si="215"/>
        <v>147245.56406718303</v>
      </c>
      <c r="AY159" s="1">
        <f t="shared" si="207"/>
        <v>21178.014524838065</v>
      </c>
      <c r="AZ159" s="1">
        <f t="shared" si="208"/>
        <v>5292.6792881286829</v>
      </c>
      <c r="BA159" s="1">
        <f t="shared" si="216"/>
        <v>13862.668911193392</v>
      </c>
      <c r="BB159" s="1">
        <f t="shared" si="217"/>
        <v>29502.233025451718</v>
      </c>
      <c r="BC159" s="1">
        <f t="shared" si="218"/>
        <v>37408.716106888183</v>
      </c>
      <c r="BD159" s="1">
        <f t="shared" si="219"/>
        <v>4458.8361683465873</v>
      </c>
      <c r="BE159" s="2">
        <f t="shared" si="225"/>
        <v>0.1724378764915922</v>
      </c>
      <c r="BF159" s="2">
        <f t="shared" si="226"/>
        <v>0.13039120264941753</v>
      </c>
      <c r="BG159" s="2">
        <f t="shared" si="227"/>
        <v>6.9918128391701598E-2</v>
      </c>
      <c r="BH159" s="2">
        <f t="shared" si="209"/>
        <v>0.10808049461779998</v>
      </c>
      <c r="BI159" s="2">
        <f t="shared" si="220"/>
        <v>2.9734821248929609E-3</v>
      </c>
      <c r="BJ159" s="2">
        <f t="shared" si="210"/>
        <v>1.700186572836147E-3</v>
      </c>
      <c r="BK159" s="2">
        <f t="shared" si="211"/>
        <v>4.8885446777984691E-4</v>
      </c>
      <c r="BL159" s="2">
        <f t="shared" si="212"/>
        <v>637.56236712732448</v>
      </c>
      <c r="BM159" s="2">
        <f t="shared" si="213"/>
        <v>133.30794786692454</v>
      </c>
      <c r="BN159" s="2">
        <f t="shared" si="214"/>
        <v>14.110761718770437</v>
      </c>
      <c r="BO159" s="2">
        <f t="shared" si="221"/>
        <v>589.91617677088686</v>
      </c>
      <c r="BP159" s="2">
        <f t="shared" si="222"/>
        <v>59.597293915771964</v>
      </c>
      <c r="BQ159" s="2">
        <f t="shared" si="223"/>
        <v>9.7976065394898697</v>
      </c>
      <c r="BR159" s="11">
        <f t="shared" si="224"/>
        <v>3.9913473744890043E-2</v>
      </c>
      <c r="BS159" s="17">
        <f t="shared" si="205"/>
        <v>1.1636988198343693E-2</v>
      </c>
      <c r="BT159" s="17">
        <f t="shared" si="206"/>
        <v>5.5201639797086692E-2</v>
      </c>
      <c r="BU159" s="12">
        <f>(BU$3*templow!$I269+BU$4*templow!$I269^2+BU$5*templow!$I269^6)*(K159/K$56)^$BW$1</f>
        <v>2.3471067331112887</v>
      </c>
      <c r="BV159" s="12">
        <f>(BV$3*templow!$I269+BV$4*templow!$I269^2+BV$5*templow!$I269^6)*(L159/L$56)^$BW$1</f>
        <v>0.87130644510162225</v>
      </c>
      <c r="BW159" s="12">
        <f>(BW$3*templow!$I269+BW$4*templow!$I269^2+BW$5*templow!$I269^6)*(M159/M$56)^$BW$1</f>
        <v>3.1900128315532288E-2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 x14ac:dyDescent="0.3">
      <c r="A160" s="2">
        <f t="shared" si="162"/>
        <v>2114</v>
      </c>
      <c r="B160" s="5">
        <f t="shared" si="163"/>
        <v>1164.9672393358735</v>
      </c>
      <c r="C160" s="5">
        <f t="shared" si="164"/>
        <v>2961.9734062809771</v>
      </c>
      <c r="D160" s="5">
        <f t="shared" si="165"/>
        <v>4363.3482618818671</v>
      </c>
      <c r="E160" s="15">
        <f t="shared" si="166"/>
        <v>1.9809929141994232E-5</v>
      </c>
      <c r="F160" s="15">
        <f t="shared" si="167"/>
        <v>3.9026888774049008E-5</v>
      </c>
      <c r="G160" s="15">
        <f t="shared" si="168"/>
        <v>7.9672005162335436E-5</v>
      </c>
      <c r="H160" s="5">
        <f t="shared" si="169"/>
        <v>216378.32134143321</v>
      </c>
      <c r="I160" s="5">
        <f t="shared" si="170"/>
        <v>79315.924229350363</v>
      </c>
      <c r="J160" s="5">
        <f t="shared" si="171"/>
        <v>29169.183548033128</v>
      </c>
      <c r="K160" s="5">
        <f t="shared" si="172"/>
        <v>185737.68775230669</v>
      </c>
      <c r="L160" s="5">
        <f t="shared" si="173"/>
        <v>26778.067642726954</v>
      </c>
      <c r="M160" s="5">
        <f t="shared" si="174"/>
        <v>6685.0459320092777</v>
      </c>
      <c r="N160" s="15">
        <f t="shared" si="175"/>
        <v>9.1315900969950459E-3</v>
      </c>
      <c r="O160" s="15">
        <f t="shared" si="176"/>
        <v>1.1542139092256098E-2</v>
      </c>
      <c r="P160" s="15">
        <f t="shared" si="177"/>
        <v>1.0459250308800128E-2</v>
      </c>
      <c r="Q160" s="5">
        <f t="shared" si="178"/>
        <v>9906.9345094240362</v>
      </c>
      <c r="R160" s="5">
        <f t="shared" si="179"/>
        <v>13289.890773221527</v>
      </c>
      <c r="S160" s="5">
        <f t="shared" si="180"/>
        <v>6924.8898189390384</v>
      </c>
      <c r="T160" s="5">
        <f t="shared" si="181"/>
        <v>45.785245250107259</v>
      </c>
      <c r="U160" s="5">
        <f t="shared" si="182"/>
        <v>167.55640058851745</v>
      </c>
      <c r="V160" s="5">
        <f t="shared" si="183"/>
        <v>237.40430744438791</v>
      </c>
      <c r="W160" s="15">
        <f t="shared" si="184"/>
        <v>-1.0734613539272964E-2</v>
      </c>
      <c r="X160" s="15">
        <f t="shared" si="185"/>
        <v>-1.217998157191269E-2</v>
      </c>
      <c r="Y160" s="15">
        <f t="shared" si="186"/>
        <v>-9.7425357312937999E-3</v>
      </c>
      <c r="Z160" s="5">
        <f t="shared" si="201"/>
        <v>12464.628105465794</v>
      </c>
      <c r="AA160" s="5">
        <f t="shared" si="202"/>
        <v>34298.238406679979</v>
      </c>
      <c r="AB160" s="5">
        <f t="shared" si="203"/>
        <v>41634.564980876385</v>
      </c>
      <c r="AC160" s="16">
        <f t="shared" si="187"/>
        <v>1.5177793741590491</v>
      </c>
      <c r="AD160" s="16">
        <f t="shared" si="188"/>
        <v>2.9655498573892172</v>
      </c>
      <c r="AE160" s="16">
        <f t="shared" si="189"/>
        <v>6.4687670583333485</v>
      </c>
      <c r="AF160" s="15">
        <f t="shared" si="190"/>
        <v>-4.0504037456468023E-3</v>
      </c>
      <c r="AG160" s="15">
        <f t="shared" si="191"/>
        <v>2.9673830763510267E-4</v>
      </c>
      <c r="AH160" s="15">
        <f t="shared" si="192"/>
        <v>9.7937136394747881E-3</v>
      </c>
      <c r="AI160" s="1">
        <f t="shared" si="156"/>
        <v>393274.93704373442</v>
      </c>
      <c r="AJ160" s="1">
        <f t="shared" si="157"/>
        <v>140815.59273356368</v>
      </c>
      <c r="AK160" s="1">
        <f t="shared" si="158"/>
        <v>52294.92223469587</v>
      </c>
      <c r="AL160" s="14">
        <f t="shared" si="193"/>
        <v>56.808267124372684</v>
      </c>
      <c r="AM160" s="14">
        <f t="shared" si="194"/>
        <v>12.283730830398458</v>
      </c>
      <c r="AN160" s="14">
        <f t="shared" si="195"/>
        <v>4.0686491335386155</v>
      </c>
      <c r="AO160" s="11">
        <f t="shared" si="196"/>
        <v>7.2505759770714459E-3</v>
      </c>
      <c r="AP160" s="11">
        <f t="shared" si="197"/>
        <v>9.1338134168325279E-3</v>
      </c>
      <c r="AQ160" s="11">
        <f t="shared" si="198"/>
        <v>8.2855212214530977E-3</v>
      </c>
      <c r="AR160" s="1">
        <f t="shared" si="204"/>
        <v>216378.32134143321</v>
      </c>
      <c r="AS160" s="1">
        <f t="shared" si="199"/>
        <v>79315.924229350363</v>
      </c>
      <c r="AT160" s="1">
        <f t="shared" si="200"/>
        <v>29169.183548033128</v>
      </c>
      <c r="AU160" s="1">
        <f t="shared" si="159"/>
        <v>43275.664268286644</v>
      </c>
      <c r="AV160" s="1">
        <f t="shared" si="160"/>
        <v>15863.184845870073</v>
      </c>
      <c r="AW160" s="1">
        <f t="shared" si="161"/>
        <v>5833.8367096066258</v>
      </c>
      <c r="AX160" s="1">
        <f t="shared" si="215"/>
        <v>148590.15020184536</v>
      </c>
      <c r="AY160" s="1">
        <f t="shared" si="207"/>
        <v>21422.454114181561</v>
      </c>
      <c r="AZ160" s="1">
        <f t="shared" si="208"/>
        <v>5348.0367456074227</v>
      </c>
      <c r="BA160" s="1">
        <f t="shared" si="216"/>
        <v>13873.533255721704</v>
      </c>
      <c r="BB160" s="1">
        <f t="shared" si="217"/>
        <v>29537.376121511621</v>
      </c>
      <c r="BC160" s="1">
        <f t="shared" si="218"/>
        <v>37457.096870957968</v>
      </c>
      <c r="BD160" s="1">
        <f t="shared" si="219"/>
        <v>4334.0257786613702</v>
      </c>
      <c r="BE160" s="2">
        <f t="shared" si="225"/>
        <v>0.1724378764915922</v>
      </c>
      <c r="BF160" s="2">
        <f t="shared" si="226"/>
        <v>0.13039120264941753</v>
      </c>
      <c r="BG160" s="2">
        <f t="shared" si="227"/>
        <v>6.9918128391701598E-2</v>
      </c>
      <c r="BH160" s="2">
        <f t="shared" si="209"/>
        <v>0.10783767418610367</v>
      </c>
      <c r="BI160" s="2">
        <f t="shared" si="220"/>
        <v>2.9734821248929609E-3</v>
      </c>
      <c r="BJ160" s="2">
        <f t="shared" si="210"/>
        <v>1.700186572836147E-3</v>
      </c>
      <c r="BK160" s="2">
        <f t="shared" si="211"/>
        <v>4.8885446777984691E-4</v>
      </c>
      <c r="BL160" s="2">
        <f t="shared" si="212"/>
        <v>643.3970707230967</v>
      </c>
      <c r="BM160" s="2">
        <f t="shared" si="213"/>
        <v>134.85186938683071</v>
      </c>
      <c r="BN160" s="2">
        <f t="shared" si="214"/>
        <v>14.259485698946401</v>
      </c>
      <c r="BO160" s="2">
        <f t="shared" si="221"/>
        <v>598.68321678319001</v>
      </c>
      <c r="BP160" s="2">
        <f t="shared" si="222"/>
        <v>60.306880061226849</v>
      </c>
      <c r="BQ160" s="2">
        <f t="shared" si="223"/>
        <v>9.7969306095992792</v>
      </c>
      <c r="BR160" s="11">
        <f t="shared" si="224"/>
        <v>3.9810593393845045E-2</v>
      </c>
      <c r="BS160" s="17">
        <f t="shared" si="205"/>
        <v>1.119034274691825E-2</v>
      </c>
      <c r="BT160" s="17">
        <f t="shared" si="206"/>
        <v>5.3593825045715235E-2</v>
      </c>
      <c r="BU160" s="12">
        <f>(BU$3*templow!$I270+BU$4*templow!$I270^2+BU$5*templow!$I270^6)*(K160/K$56)^$BW$1</f>
        <v>2.3314496474082897</v>
      </c>
      <c r="BV160" s="12">
        <f>(BV$3*templow!$I270+BV$4*templow!$I270^2+BV$5*templow!$I270^6)*(L160/L$56)^$BW$1</f>
        <v>0.85602876680827389</v>
      </c>
      <c r="BW160" s="12">
        <f>(BW$3*templow!$I270+BW$4*templow!$I270^2+BW$5*templow!$I270^6)*(M160/M$56)^$BW$1</f>
        <v>1.6394824654389441E-2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 x14ac:dyDescent="0.3">
      <c r="A161" s="2">
        <f t="shared" si="162"/>
        <v>2115</v>
      </c>
      <c r="B161" s="5">
        <f t="shared" si="163"/>
        <v>1164.9891633584143</v>
      </c>
      <c r="C161" s="5">
        <f t="shared" si="164"/>
        <v>2962.0832230573214</v>
      </c>
      <c r="D161" s="5">
        <f t="shared" si="165"/>
        <v>4363.678516751851</v>
      </c>
      <c r="E161" s="15">
        <f t="shared" si="166"/>
        <v>1.8819432684894519E-5</v>
      </c>
      <c r="F161" s="15">
        <f t="shared" si="167"/>
        <v>3.7075544335346559E-5</v>
      </c>
      <c r="G161" s="15">
        <f t="shared" si="168"/>
        <v>7.5688404904218658E-5</v>
      </c>
      <c r="H161" s="5">
        <f t="shared" si="169"/>
        <v>218337.10950580108</v>
      </c>
      <c r="I161" s="5">
        <f t="shared" si="170"/>
        <v>80224.844985605247</v>
      </c>
      <c r="J161" s="5">
        <f t="shared" si="171"/>
        <v>29473.321494970336</v>
      </c>
      <c r="K161" s="5">
        <f t="shared" si="172"/>
        <v>187415.57121130804</v>
      </c>
      <c r="L161" s="5">
        <f t="shared" si="173"/>
        <v>27083.926731403913</v>
      </c>
      <c r="M161" s="5">
        <f t="shared" si="174"/>
        <v>6754.2375960612944</v>
      </c>
      <c r="N161" s="15">
        <f t="shared" si="175"/>
        <v>9.0336187518329503E-3</v>
      </c>
      <c r="O161" s="15">
        <f t="shared" si="176"/>
        <v>1.142200000230531E-2</v>
      </c>
      <c r="P161" s="15">
        <f t="shared" si="177"/>
        <v>1.0350215205061408E-2</v>
      </c>
      <c r="Q161" s="5">
        <f t="shared" si="178"/>
        <v>9889.3082738558496</v>
      </c>
      <c r="R161" s="5">
        <f t="shared" si="179"/>
        <v>13278.460682583413</v>
      </c>
      <c r="S161" s="5">
        <f t="shared" si="180"/>
        <v>6928.9240443785111</v>
      </c>
      <c r="T161" s="5">
        <f t="shared" si="181"/>
        <v>45.293758336546524</v>
      </c>
      <c r="U161" s="5">
        <f t="shared" si="182"/>
        <v>165.51556671709329</v>
      </c>
      <c r="V161" s="5">
        <f t="shared" si="183"/>
        <v>235.09138749634789</v>
      </c>
      <c r="W161" s="15">
        <f t="shared" si="184"/>
        <v>-1.0734613539272964E-2</v>
      </c>
      <c r="X161" s="15">
        <f t="shared" si="185"/>
        <v>-1.217998157191269E-2</v>
      </c>
      <c r="Y161" s="15">
        <f t="shared" si="186"/>
        <v>-9.7425357312937999E-3</v>
      </c>
      <c r="Z161" s="5">
        <f t="shared" si="201"/>
        <v>12393.269789550466</v>
      </c>
      <c r="AA161" s="5">
        <f t="shared" si="202"/>
        <v>34283.047369752669</v>
      </c>
      <c r="AB161" s="5">
        <f t="shared" si="203"/>
        <v>42071.521891691875</v>
      </c>
      <c r="AC161" s="16">
        <f t="shared" si="187"/>
        <v>1.5116317548968898</v>
      </c>
      <c r="AD161" s="16">
        <f t="shared" si="188"/>
        <v>2.9664298496351065</v>
      </c>
      <c r="AE161" s="16">
        <f t="shared" si="189"/>
        <v>6.5321203105031334</v>
      </c>
      <c r="AF161" s="15">
        <f t="shared" si="190"/>
        <v>-4.0504037456468023E-3</v>
      </c>
      <c r="AG161" s="15">
        <f t="shared" si="191"/>
        <v>2.9673830763510267E-4</v>
      </c>
      <c r="AH161" s="15">
        <f t="shared" si="192"/>
        <v>9.7937136394747881E-3</v>
      </c>
      <c r="AI161" s="1">
        <f t="shared" si="156"/>
        <v>397223.10760764766</v>
      </c>
      <c r="AJ161" s="1">
        <f t="shared" si="157"/>
        <v>142597.21830607738</v>
      </c>
      <c r="AK161" s="1">
        <f t="shared" si="158"/>
        <v>52899.266720832915</v>
      </c>
      <c r="AL161" s="14">
        <f t="shared" si="193"/>
        <v>57.216040854714606</v>
      </c>
      <c r="AM161" s="14">
        <f t="shared" si="194"/>
        <v>12.394806162811236</v>
      </c>
      <c r="AN161" s="14">
        <f t="shared" si="195"/>
        <v>4.1020229034898099</v>
      </c>
      <c r="AO161" s="11">
        <f t="shared" si="196"/>
        <v>7.1780702173007312E-3</v>
      </c>
      <c r="AP161" s="11">
        <f t="shared" si="197"/>
        <v>9.0424752826642023E-3</v>
      </c>
      <c r="AQ161" s="11">
        <f t="shared" si="198"/>
        <v>8.2026660092385673E-3</v>
      </c>
      <c r="AR161" s="1">
        <f t="shared" si="204"/>
        <v>218337.10950580108</v>
      </c>
      <c r="AS161" s="1">
        <f t="shared" si="199"/>
        <v>80224.844985605247</v>
      </c>
      <c r="AT161" s="1">
        <f t="shared" si="200"/>
        <v>29473.321494970336</v>
      </c>
      <c r="AU161" s="1">
        <f t="shared" si="159"/>
        <v>43667.421901160218</v>
      </c>
      <c r="AV161" s="1">
        <f t="shared" si="160"/>
        <v>16044.96899712105</v>
      </c>
      <c r="AW161" s="1">
        <f t="shared" si="161"/>
        <v>5894.6642989940674</v>
      </c>
      <c r="AX161" s="1">
        <f t="shared" si="215"/>
        <v>149932.45696904644</v>
      </c>
      <c r="AY161" s="1">
        <f t="shared" si="207"/>
        <v>21667.14138512313</v>
      </c>
      <c r="AZ161" s="1">
        <f t="shared" si="208"/>
        <v>5403.3900768490357</v>
      </c>
      <c r="BA161" s="1">
        <f t="shared" si="216"/>
        <v>13884.271164840875</v>
      </c>
      <c r="BB161" s="1">
        <f t="shared" si="217"/>
        <v>29572.112389429276</v>
      </c>
      <c r="BC161" s="1">
        <f t="shared" si="218"/>
        <v>37504.864817190879</v>
      </c>
      <c r="BD161" s="1">
        <f t="shared" si="219"/>
        <v>4212.6436705852229</v>
      </c>
      <c r="BE161" s="2">
        <f t="shared" si="225"/>
        <v>0.1724378764915922</v>
      </c>
      <c r="BF161" s="2">
        <f t="shared" si="226"/>
        <v>0.13039120264941753</v>
      </c>
      <c r="BG161" s="2">
        <f t="shared" si="227"/>
        <v>6.9918128391701598E-2</v>
      </c>
      <c r="BH161" s="2">
        <f t="shared" si="209"/>
        <v>0.10759517159733056</v>
      </c>
      <c r="BI161" s="2">
        <f t="shared" si="220"/>
        <v>2.9734821248929609E-3</v>
      </c>
      <c r="BJ161" s="2">
        <f t="shared" si="210"/>
        <v>1.700186572836147E-3</v>
      </c>
      <c r="BK161" s="2">
        <f t="shared" si="211"/>
        <v>4.8885446777984691E-4</v>
      </c>
      <c r="BL161" s="2">
        <f t="shared" si="212"/>
        <v>649.22149231629646</v>
      </c>
      <c r="BM161" s="2">
        <f t="shared" si="213"/>
        <v>136.39720425238733</v>
      </c>
      <c r="BN161" s="2">
        <f t="shared" si="214"/>
        <v>14.408164893128045</v>
      </c>
      <c r="BO161" s="2">
        <f t="shared" si="221"/>
        <v>607.58118175136099</v>
      </c>
      <c r="BP161" s="2">
        <f t="shared" si="222"/>
        <v>61.024995282451918</v>
      </c>
      <c r="BQ161" s="2">
        <f t="shared" si="223"/>
        <v>9.7962678018651737</v>
      </c>
      <c r="BR161" s="11">
        <f t="shared" si="224"/>
        <v>3.9708688784261453E-2</v>
      </c>
      <c r="BS161" s="17">
        <f t="shared" si="205"/>
        <v>1.0761904925775003E-2</v>
      </c>
      <c r="BT161" s="17">
        <f t="shared" si="206"/>
        <v>5.2032839850208963E-2</v>
      </c>
      <c r="BU161" s="12">
        <f>(BU$3*templow!$I271+BU$4*templow!$I271^2+BU$5*templow!$I271^6)*(K161/K$56)^$BW$1</f>
        <v>2.3154134605997827</v>
      </c>
      <c r="BV161" s="12">
        <f>(BV$3*templow!$I271+BV$4*templow!$I271^2+BV$5*templow!$I271^6)*(L161/L$56)^$BW$1</f>
        <v>0.84054029282434761</v>
      </c>
      <c r="BW161" s="12">
        <f>(BW$3*templow!$I271+BW$4*templow!$I271^2+BW$5*templow!$I271^6)*(M161/M$56)^$BW$1</f>
        <v>7.3622432835144418E-4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 x14ac:dyDescent="0.3">
      <c r="A162" s="2">
        <f t="shared" si="162"/>
        <v>2116</v>
      </c>
      <c r="B162" s="5">
        <f t="shared" si="163"/>
        <v>1165.009991571796</v>
      </c>
      <c r="C162" s="5">
        <f t="shared" si="164"/>
        <v>2962.1875528627902</v>
      </c>
      <c r="D162" s="5">
        <f t="shared" si="165"/>
        <v>4363.9922826249767</v>
      </c>
      <c r="E162" s="15">
        <f t="shared" si="166"/>
        <v>1.7878461050649794E-5</v>
      </c>
      <c r="F162" s="15">
        <f t="shared" si="167"/>
        <v>3.5221767118579231E-5</v>
      </c>
      <c r="G162" s="15">
        <f t="shared" si="168"/>
        <v>7.1903984659007724E-5</v>
      </c>
      <c r="H162" s="5">
        <f t="shared" si="169"/>
        <v>220292.24970600946</v>
      </c>
      <c r="I162" s="5">
        <f t="shared" si="170"/>
        <v>81134.491484694299</v>
      </c>
      <c r="J162" s="5">
        <f t="shared" si="171"/>
        <v>29777.33753272122</v>
      </c>
      <c r="K162" s="5">
        <f t="shared" si="172"/>
        <v>189090.43810757183</v>
      </c>
      <c r="L162" s="5">
        <f t="shared" si="173"/>
        <v>27390.058879385375</v>
      </c>
      <c r="M162" s="5">
        <f t="shared" si="174"/>
        <v>6823.4166341856844</v>
      </c>
      <c r="N162" s="15">
        <f t="shared" si="175"/>
        <v>8.936647501799122E-3</v>
      </c>
      <c r="O162" s="15">
        <f t="shared" si="176"/>
        <v>1.130309319684053E-2</v>
      </c>
      <c r="P162" s="15">
        <f t="shared" si="177"/>
        <v>1.0242316344442948E-2</v>
      </c>
      <c r="Q162" s="5">
        <f t="shared" si="178"/>
        <v>9870.7554084523435</v>
      </c>
      <c r="R162" s="5">
        <f t="shared" si="179"/>
        <v>13265.456105961915</v>
      </c>
      <c r="S162" s="5">
        <f t="shared" si="180"/>
        <v>6932.193992282273</v>
      </c>
      <c r="T162" s="5">
        <f t="shared" si="181"/>
        <v>44.807547345062474</v>
      </c>
      <c r="U162" s="5">
        <f t="shared" si="182"/>
        <v>163.4995901646144</v>
      </c>
      <c r="V162" s="5">
        <f t="shared" si="183"/>
        <v>232.80100125354528</v>
      </c>
      <c r="W162" s="15">
        <f t="shared" si="184"/>
        <v>-1.0734613539272964E-2</v>
      </c>
      <c r="X162" s="15">
        <f t="shared" si="185"/>
        <v>-1.217998157191269E-2</v>
      </c>
      <c r="Y162" s="15">
        <f t="shared" si="186"/>
        <v>-9.7425357312937999E-3</v>
      </c>
      <c r="Z162" s="5">
        <f t="shared" si="201"/>
        <v>12321.111476536506</v>
      </c>
      <c r="AA162" s="5">
        <f t="shared" si="202"/>
        <v>34263.72626909965</v>
      </c>
      <c r="AB162" s="5">
        <f t="shared" si="203"/>
        <v>42508.307929289607</v>
      </c>
      <c r="AC162" s="16">
        <f t="shared" si="187"/>
        <v>1.5055090359748169</v>
      </c>
      <c r="AD162" s="16">
        <f t="shared" si="188"/>
        <v>2.9673101030084053</v>
      </c>
      <c r="AE162" s="16">
        <f t="shared" si="189"/>
        <v>6.5960940262827981</v>
      </c>
      <c r="AF162" s="15">
        <f t="shared" si="190"/>
        <v>-4.0504037456468023E-3</v>
      </c>
      <c r="AG162" s="15">
        <f t="shared" si="191"/>
        <v>2.9673830763510267E-4</v>
      </c>
      <c r="AH162" s="15">
        <f t="shared" si="192"/>
        <v>9.7937136394747881E-3</v>
      </c>
      <c r="AI162" s="1">
        <f t="shared" si="156"/>
        <v>401168.21874804312</v>
      </c>
      <c r="AJ162" s="1">
        <f t="shared" si="157"/>
        <v>144382.4654725907</v>
      </c>
      <c r="AK162" s="1">
        <f t="shared" si="158"/>
        <v>53504.004347743692</v>
      </c>
      <c r="AL162" s="14">
        <f t="shared" si="193"/>
        <v>57.622634605937584</v>
      </c>
      <c r="AM162" s="14">
        <f t="shared" si="194"/>
        <v>12.505765093888263</v>
      </c>
      <c r="AN162" s="14">
        <f t="shared" si="195"/>
        <v>4.1353339520909884</v>
      </c>
      <c r="AO162" s="11">
        <f t="shared" si="196"/>
        <v>7.1062895151277235E-3</v>
      </c>
      <c r="AP162" s="11">
        <f t="shared" si="197"/>
        <v>8.9520505298375606E-3</v>
      </c>
      <c r="AQ162" s="11">
        <f t="shared" si="198"/>
        <v>8.1206393491461814E-3</v>
      </c>
      <c r="AR162" s="1">
        <f t="shared" si="204"/>
        <v>220292.24970600946</v>
      </c>
      <c r="AS162" s="1">
        <f t="shared" si="199"/>
        <v>81134.491484694299</v>
      </c>
      <c r="AT162" s="1">
        <f t="shared" si="200"/>
        <v>29777.33753272122</v>
      </c>
      <c r="AU162" s="1">
        <f t="shared" si="159"/>
        <v>44058.449941201892</v>
      </c>
      <c r="AV162" s="1">
        <f t="shared" si="160"/>
        <v>16226.89829693886</v>
      </c>
      <c r="AW162" s="1">
        <f t="shared" si="161"/>
        <v>5955.4675065442443</v>
      </c>
      <c r="AX162" s="1">
        <f t="shared" si="215"/>
        <v>151272.35048605746</v>
      </c>
      <c r="AY162" s="1">
        <f t="shared" si="207"/>
        <v>21912.047103508299</v>
      </c>
      <c r="AZ162" s="1">
        <f t="shared" si="208"/>
        <v>5458.7333073485479</v>
      </c>
      <c r="BA162" s="1">
        <f t="shared" si="216"/>
        <v>13894.884432203558</v>
      </c>
      <c r="BB162" s="1">
        <f t="shared" si="217"/>
        <v>29606.448042946846</v>
      </c>
      <c r="BC162" s="1">
        <f t="shared" si="218"/>
        <v>37552.031604582167</v>
      </c>
      <c r="BD162" s="1">
        <f t="shared" si="219"/>
        <v>4094.5987499819457</v>
      </c>
      <c r="BE162" s="2">
        <f t="shared" si="225"/>
        <v>0.1724378764915922</v>
      </c>
      <c r="BF162" s="2">
        <f t="shared" si="226"/>
        <v>0.13039120264941753</v>
      </c>
      <c r="BG162" s="2">
        <f t="shared" si="227"/>
        <v>6.9918128391701598E-2</v>
      </c>
      <c r="BH162" s="2">
        <f t="shared" si="209"/>
        <v>0.10735299594112699</v>
      </c>
      <c r="BI162" s="2">
        <f t="shared" si="220"/>
        <v>2.9734821248929609E-3</v>
      </c>
      <c r="BJ162" s="2">
        <f t="shared" si="210"/>
        <v>1.700186572836147E-3</v>
      </c>
      <c r="BK162" s="2">
        <f t="shared" si="211"/>
        <v>4.8885446777984691E-4</v>
      </c>
      <c r="BL162" s="2">
        <f t="shared" si="212"/>
        <v>655.03506675327571</v>
      </c>
      <c r="BM162" s="2">
        <f t="shared" si="213"/>
        <v>137.94377301616595</v>
      </c>
      <c r="BN162" s="2">
        <f t="shared" si="214"/>
        <v>14.556784491459291</v>
      </c>
      <c r="BO162" s="2">
        <f t="shared" si="221"/>
        <v>616.61202918582819</v>
      </c>
      <c r="BP162" s="2">
        <f t="shared" si="222"/>
        <v>61.751741990648384</v>
      </c>
      <c r="BQ162" s="2">
        <f t="shared" si="223"/>
        <v>9.7956178930438593</v>
      </c>
      <c r="BR162" s="11">
        <f t="shared" si="224"/>
        <v>3.9607754017793456E-2</v>
      </c>
      <c r="BS162" s="17">
        <f t="shared" si="205"/>
        <v>1.0350884860218849E-2</v>
      </c>
      <c r="BT162" s="17">
        <f t="shared" si="206"/>
        <v>5.0517320242921319E-2</v>
      </c>
      <c r="BU162" s="12">
        <f>(BU$3*templow!$I272+BU$4*templow!$I272^2+BU$5*templow!$I272^6)*(K162/K$56)^$BW$1</f>
        <v>2.2990036827138982</v>
      </c>
      <c r="BV162" s="12">
        <f>(BV$3*templow!$I272+BV$4*templow!$I272^2+BV$5*templow!$I272^6)*(L162/L$56)^$BW$1</f>
        <v>0.82484491301587959</v>
      </c>
      <c r="BW162" s="12">
        <f>(BW$3*templow!$I272+BW$4*templow!$I272^2+BW$5*templow!$I272^6)*(M162/M$56)^$BW$1</f>
        <v>-1.5072583046279843E-2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 x14ac:dyDescent="0.3">
      <c r="A163" s="2">
        <f t="shared" si="162"/>
        <v>2117</v>
      </c>
      <c r="B163" s="5">
        <f t="shared" si="163"/>
        <v>1165.0297787282659</v>
      </c>
      <c r="C163" s="5">
        <f t="shared" si="164"/>
        <v>2962.2866696689312</v>
      </c>
      <c r="D163" s="5">
        <f t="shared" si="165"/>
        <v>4364.2903816374119</v>
      </c>
      <c r="E163" s="15">
        <f t="shared" si="166"/>
        <v>1.6984537998117304E-5</v>
      </c>
      <c r="F163" s="15">
        <f t="shared" si="167"/>
        <v>3.3460678762650268E-5</v>
      </c>
      <c r="G163" s="15">
        <f t="shared" si="168"/>
        <v>6.8308785426057333E-5</v>
      </c>
      <c r="H163" s="5">
        <f t="shared" si="169"/>
        <v>222243.55480696415</v>
      </c>
      <c r="I163" s="5">
        <f t="shared" si="170"/>
        <v>82044.758914519305</v>
      </c>
      <c r="J163" s="5">
        <f t="shared" si="171"/>
        <v>30081.20163878892</v>
      </c>
      <c r="K163" s="5">
        <f t="shared" si="172"/>
        <v>190762.12373692528</v>
      </c>
      <c r="L163" s="5">
        <f t="shared" si="173"/>
        <v>27696.427815235293</v>
      </c>
      <c r="M163" s="5">
        <f t="shared" si="174"/>
        <v>6892.5756556792021</v>
      </c>
      <c r="N163" s="15">
        <f t="shared" si="175"/>
        <v>8.840667175367356E-3</v>
      </c>
      <c r="O163" s="15">
        <f t="shared" si="176"/>
        <v>1.1185406252649521E-2</v>
      </c>
      <c r="P163" s="15">
        <f t="shared" si="177"/>
        <v>1.0135541357247257E-2</v>
      </c>
      <c r="Q163" s="5">
        <f t="shared" si="178"/>
        <v>9851.2912979313132</v>
      </c>
      <c r="R163" s="5">
        <f t="shared" si="179"/>
        <v>13250.898720183581</v>
      </c>
      <c r="S163" s="5">
        <f t="shared" si="180"/>
        <v>6934.7075270608202</v>
      </c>
      <c r="T163" s="5">
        <f t="shared" si="181"/>
        <v>44.326555640670556</v>
      </c>
      <c r="U163" s="5">
        <f t="shared" si="182"/>
        <v>161.50816816939411</v>
      </c>
      <c r="V163" s="5">
        <f t="shared" si="183"/>
        <v>230.53292918055163</v>
      </c>
      <c r="W163" s="15">
        <f t="shared" si="184"/>
        <v>-1.0734613539272964E-2</v>
      </c>
      <c r="X163" s="15">
        <f t="shared" si="185"/>
        <v>-1.217998157191269E-2</v>
      </c>
      <c r="Y163" s="15">
        <f t="shared" si="186"/>
        <v>-9.7425357312937999E-3</v>
      </c>
      <c r="Z163" s="5">
        <f t="shared" si="201"/>
        <v>12248.184568935496</v>
      </c>
      <c r="AA163" s="5">
        <f t="shared" si="202"/>
        <v>34240.326675479817</v>
      </c>
      <c r="AB163" s="5">
        <f t="shared" si="203"/>
        <v>42944.879422296042</v>
      </c>
      <c r="AC163" s="16">
        <f t="shared" si="187"/>
        <v>1.4994111165363995</v>
      </c>
      <c r="AD163" s="16">
        <f t="shared" si="188"/>
        <v>2.9681906175866004</v>
      </c>
      <c r="AE163" s="16">
        <f t="shared" si="189"/>
        <v>6.6606942823152622</v>
      </c>
      <c r="AF163" s="15">
        <f t="shared" si="190"/>
        <v>-4.0504037456468023E-3</v>
      </c>
      <c r="AG163" s="15">
        <f t="shared" si="191"/>
        <v>2.9673830763510267E-4</v>
      </c>
      <c r="AH163" s="15">
        <f t="shared" si="192"/>
        <v>9.7937136394747881E-3</v>
      </c>
      <c r="AI163" s="1">
        <f t="shared" si="156"/>
        <v>405109.84681444068</v>
      </c>
      <c r="AJ163" s="1">
        <f t="shared" si="157"/>
        <v>146171.11722227049</v>
      </c>
      <c r="AK163" s="1">
        <f t="shared" si="158"/>
        <v>54109.071419513566</v>
      </c>
      <c r="AL163" s="14">
        <f t="shared" si="193"/>
        <v>58.02802289883045</v>
      </c>
      <c r="AM163" s="14">
        <f t="shared" si="194"/>
        <v>12.616597812512683</v>
      </c>
      <c r="AN163" s="14">
        <f t="shared" si="195"/>
        <v>4.1685796921480671</v>
      </c>
      <c r="AO163" s="11">
        <f t="shared" si="196"/>
        <v>7.0352266199764464E-3</v>
      </c>
      <c r="AP163" s="11">
        <f t="shared" si="197"/>
        <v>8.8625300245391853E-3</v>
      </c>
      <c r="AQ163" s="11">
        <f t="shared" si="198"/>
        <v>8.0394329556547194E-3</v>
      </c>
      <c r="AR163" s="1">
        <f t="shared" si="204"/>
        <v>222243.55480696415</v>
      </c>
      <c r="AS163" s="1">
        <f t="shared" si="199"/>
        <v>82044.758914519305</v>
      </c>
      <c r="AT163" s="1">
        <f t="shared" si="200"/>
        <v>30081.20163878892</v>
      </c>
      <c r="AU163" s="1">
        <f t="shared" si="159"/>
        <v>44448.710961392833</v>
      </c>
      <c r="AV163" s="1">
        <f t="shared" si="160"/>
        <v>16408.951782903863</v>
      </c>
      <c r="AW163" s="1">
        <f t="shared" si="161"/>
        <v>6016.2403277577841</v>
      </c>
      <c r="AX163" s="1">
        <f t="shared" si="215"/>
        <v>152609.69898954025</v>
      </c>
      <c r="AY163" s="1">
        <f t="shared" si="207"/>
        <v>22157.142252188234</v>
      </c>
      <c r="AZ163" s="1">
        <f t="shared" si="208"/>
        <v>5514.0605245433626</v>
      </c>
      <c r="BA163" s="1">
        <f t="shared" si="216"/>
        <v>13905.374809636707</v>
      </c>
      <c r="BB163" s="1">
        <f t="shared" si="217"/>
        <v>29640.389134242498</v>
      </c>
      <c r="BC163" s="1">
        <f t="shared" si="218"/>
        <v>37598.608517184024</v>
      </c>
      <c r="BD163" s="1">
        <f t="shared" si="219"/>
        <v>3979.8021840062302</v>
      </c>
      <c r="BE163" s="2">
        <f t="shared" si="225"/>
        <v>0.1724378764915922</v>
      </c>
      <c r="BF163" s="2">
        <f t="shared" si="226"/>
        <v>0.13039120264941753</v>
      </c>
      <c r="BG163" s="2">
        <f t="shared" si="227"/>
        <v>6.9918128391701598E-2</v>
      </c>
      <c r="BH163" s="2">
        <f t="shared" si="209"/>
        <v>0.10711115651627524</v>
      </c>
      <c r="BI163" s="2">
        <f t="shared" si="220"/>
        <v>2.9734821248929609E-3</v>
      </c>
      <c r="BJ163" s="2">
        <f t="shared" si="210"/>
        <v>1.700186572836147E-3</v>
      </c>
      <c r="BK163" s="2">
        <f t="shared" si="211"/>
        <v>4.8885446777984691E-4</v>
      </c>
      <c r="BL163" s="2">
        <f t="shared" si="212"/>
        <v>660.83723759117697</v>
      </c>
      <c r="BM163" s="2">
        <f t="shared" si="213"/>
        <v>139.49139747804449</v>
      </c>
      <c r="BN163" s="2">
        <f t="shared" si="214"/>
        <v>14.705329817308415</v>
      </c>
      <c r="BO163" s="2">
        <f t="shared" si="221"/>
        <v>625.77774590453282</v>
      </c>
      <c r="BP163" s="2">
        <f t="shared" si="222"/>
        <v>62.487223836019552</v>
      </c>
      <c r="BQ163" s="2">
        <f t="shared" si="223"/>
        <v>9.7949806666149914</v>
      </c>
      <c r="BR163" s="11">
        <f t="shared" si="224"/>
        <v>3.9507783065872742E-2</v>
      </c>
      <c r="BS163" s="17">
        <f t="shared" si="205"/>
        <v>9.9565291045738847E-3</v>
      </c>
      <c r="BT163" s="17">
        <f t="shared" si="206"/>
        <v>4.9045941983418759E-2</v>
      </c>
      <c r="BU163" s="12">
        <f>(BU$3*templow!$I273+BU$4*templow!$I273^2+BU$5*templow!$I273^6)*(K163/K$56)^$BW$1</f>
        <v>2.2822258539836828</v>
      </c>
      <c r="BV163" s="12">
        <f>(BV$3*templow!$I273+BV$4*templow!$I273^2+BV$5*templow!$I273^6)*(L163/L$56)^$BW$1</f>
        <v>0.80894651515562466</v>
      </c>
      <c r="BW163" s="12">
        <f>(BW$3*templow!$I273+BW$4*templow!$I273^2+BW$5*templow!$I273^6)*(M163/M$56)^$BW$1</f>
        <v>-3.1028514013843687E-2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 x14ac:dyDescent="0.3">
      <c r="A164" s="2">
        <f t="shared" si="162"/>
        <v>2118</v>
      </c>
      <c r="B164" s="5">
        <f t="shared" si="163"/>
        <v>1165.0485768461842</v>
      </c>
      <c r="C164" s="5">
        <f t="shared" si="164"/>
        <v>2962.3808337854553</v>
      </c>
      <c r="D164" s="5">
        <f t="shared" si="165"/>
        <v>4364.5735950438666</v>
      </c>
      <c r="E164" s="15">
        <f t="shared" si="166"/>
        <v>1.6135311098211439E-5</v>
      </c>
      <c r="F164" s="15">
        <f t="shared" si="167"/>
        <v>3.1787644824517755E-5</v>
      </c>
      <c r="G164" s="15">
        <f t="shared" si="168"/>
        <v>6.4893346154754468E-5</v>
      </c>
      <c r="H164" s="5">
        <f t="shared" si="169"/>
        <v>224190.84062790943</v>
      </c>
      <c r="I164" s="5">
        <f t="shared" si="170"/>
        <v>82955.5432281268</v>
      </c>
      <c r="J164" s="5">
        <f t="shared" si="171"/>
        <v>30384.884071141634</v>
      </c>
      <c r="K164" s="5">
        <f t="shared" si="172"/>
        <v>192430.46606245352</v>
      </c>
      <c r="L164" s="5">
        <f t="shared" si="173"/>
        <v>28002.997549144522</v>
      </c>
      <c r="M164" s="5">
        <f t="shared" si="174"/>
        <v>6961.7073488335227</v>
      </c>
      <c r="N164" s="15">
        <f t="shared" si="175"/>
        <v>8.7456686518598836E-3</v>
      </c>
      <c r="O164" s="15">
        <f t="shared" si="176"/>
        <v>1.1068926865023032E-2</v>
      </c>
      <c r="P164" s="15">
        <f t="shared" si="177"/>
        <v>1.002987803222144E-2</v>
      </c>
      <c r="Q164" s="5">
        <f t="shared" si="178"/>
        <v>9830.9313922927922</v>
      </c>
      <c r="R164" s="5">
        <f t="shared" si="179"/>
        <v>13234.810459647229</v>
      </c>
      <c r="S164" s="5">
        <f t="shared" si="180"/>
        <v>6936.4726286212617</v>
      </c>
      <c r="T164" s="5">
        <f t="shared" si="181"/>
        <v>43.850727196340877</v>
      </c>
      <c r="U164" s="5">
        <f t="shared" si="182"/>
        <v>159.54100165737751</v>
      </c>
      <c r="V164" s="5">
        <f t="shared" si="183"/>
        <v>228.28695388077028</v>
      </c>
      <c r="W164" s="15">
        <f t="shared" si="184"/>
        <v>-1.0734613539272964E-2</v>
      </c>
      <c r="X164" s="15">
        <f t="shared" si="185"/>
        <v>-1.217998157191269E-2</v>
      </c>
      <c r="Y164" s="15">
        <f t="shared" si="186"/>
        <v>-9.7425357312937999E-3</v>
      </c>
      <c r="Z164" s="5">
        <f t="shared" si="201"/>
        <v>12174.52014690203</v>
      </c>
      <c r="AA164" s="5">
        <f t="shared" si="202"/>
        <v>34212.900932219374</v>
      </c>
      <c r="AB164" s="5">
        <f t="shared" si="203"/>
        <v>43381.193100083285</v>
      </c>
      <c r="AC164" s="16">
        <f t="shared" si="187"/>
        <v>1.493337896133716</v>
      </c>
      <c r="AD164" s="16">
        <f t="shared" si="188"/>
        <v>2.9690713934472015</v>
      </c>
      <c r="AE164" s="16">
        <f t="shared" si="189"/>
        <v>6.7259272147563447</v>
      </c>
      <c r="AF164" s="15">
        <f t="shared" si="190"/>
        <v>-4.0504037456468023E-3</v>
      </c>
      <c r="AG164" s="15">
        <f t="shared" si="191"/>
        <v>2.9673830763510267E-4</v>
      </c>
      <c r="AH164" s="15">
        <f t="shared" si="192"/>
        <v>9.7937136394747881E-3</v>
      </c>
      <c r="AI164" s="1">
        <f t="shared" si="156"/>
        <v>409047.57309438946</v>
      </c>
      <c r="AJ164" s="1">
        <f t="shared" si="157"/>
        <v>147962.95728294732</v>
      </c>
      <c r="AK164" s="1">
        <f t="shared" si="158"/>
        <v>54714.404605319993</v>
      </c>
      <c r="AL164" s="14">
        <f t="shared" si="193"/>
        <v>58.432180787318877</v>
      </c>
      <c r="AM164" s="14">
        <f t="shared" si="194"/>
        <v>12.727294639664404</v>
      </c>
      <c r="AN164" s="14">
        <f t="shared" si="195"/>
        <v>4.2017575789338419</v>
      </c>
      <c r="AO164" s="11">
        <f t="shared" si="196"/>
        <v>6.9648743537766818E-3</v>
      </c>
      <c r="AP164" s="11">
        <f t="shared" si="197"/>
        <v>8.7739047242937941E-3</v>
      </c>
      <c r="AQ164" s="11">
        <f t="shared" si="198"/>
        <v>7.9590386260981714E-3</v>
      </c>
      <c r="AR164" s="1">
        <f t="shared" si="204"/>
        <v>224190.84062790943</v>
      </c>
      <c r="AS164" s="1">
        <f t="shared" si="199"/>
        <v>82955.5432281268</v>
      </c>
      <c r="AT164" s="1">
        <f t="shared" si="200"/>
        <v>30384.884071141634</v>
      </c>
      <c r="AU164" s="1">
        <f t="shared" si="159"/>
        <v>44838.168125581891</v>
      </c>
      <c r="AV164" s="1">
        <f t="shared" si="160"/>
        <v>16591.108645625362</v>
      </c>
      <c r="AW164" s="1">
        <f t="shared" si="161"/>
        <v>6076.9768142283274</v>
      </c>
      <c r="AX164" s="1">
        <f t="shared" si="215"/>
        <v>153944.37284996279</v>
      </c>
      <c r="AY164" s="1">
        <f t="shared" si="207"/>
        <v>22402.398039315616</v>
      </c>
      <c r="AZ164" s="1">
        <f t="shared" si="208"/>
        <v>5569.3658790668178</v>
      </c>
      <c r="BA164" s="1">
        <f t="shared" si="216"/>
        <v>13915.744008714943</v>
      </c>
      <c r="BB164" s="1">
        <f t="shared" si="217"/>
        <v>29673.941560210584</v>
      </c>
      <c r="BC164" s="1">
        <f t="shared" si="218"/>
        <v>37644.606479828624</v>
      </c>
      <c r="BD164" s="1">
        <f t="shared" si="219"/>
        <v>3868.1673542595058</v>
      </c>
      <c r="BE164" s="2">
        <f t="shared" si="225"/>
        <v>0.1724378764915922</v>
      </c>
      <c r="BF164" s="2">
        <f t="shared" si="226"/>
        <v>0.13039120264941753</v>
      </c>
      <c r="BG164" s="2">
        <f t="shared" si="227"/>
        <v>6.9918128391701598E-2</v>
      </c>
      <c r="BH164" s="2">
        <f t="shared" si="209"/>
        <v>0.10686966281910774</v>
      </c>
      <c r="BI164" s="2">
        <f t="shared" si="220"/>
        <v>2.9734821248929609E-3</v>
      </c>
      <c r="BJ164" s="2">
        <f t="shared" si="210"/>
        <v>1.700186572836147E-3</v>
      </c>
      <c r="BK164" s="2">
        <f t="shared" si="211"/>
        <v>4.8885446777984691E-4</v>
      </c>
      <c r="BL164" s="2">
        <f t="shared" si="212"/>
        <v>666.62745717181531</v>
      </c>
      <c r="BM164" s="2">
        <f t="shared" si="213"/>
        <v>141.03990073878975</v>
      </c>
      <c r="BN164" s="2">
        <f t="shared" si="214"/>
        <v>14.853786331150292</v>
      </c>
      <c r="BO164" s="2">
        <f t="shared" si="221"/>
        <v>635.08034846989801</v>
      </c>
      <c r="BP164" s="2">
        <f t="shared" si="222"/>
        <v>63.231545722361091</v>
      </c>
      <c r="BQ164" s="2">
        <f t="shared" si="223"/>
        <v>9.7943559124885891</v>
      </c>
      <c r="BR164" s="11">
        <f t="shared" si="224"/>
        <v>3.940876977925753E-2</v>
      </c>
      <c r="BS164" s="17">
        <f t="shared" si="205"/>
        <v>9.5781188623798377E-3</v>
      </c>
      <c r="BT164" s="17">
        <f t="shared" si="206"/>
        <v>4.7617419401377432E-2</v>
      </c>
      <c r="BU164" s="12">
        <f>(BU$3*templow!$I274+BU$4*templow!$I274^2+BU$5*templow!$I274^6)*(K164/K$56)^$BW$1</f>
        <v>2.2650855397691059</v>
      </c>
      <c r="BV164" s="12">
        <f>(BV$3*templow!$I274+BV$4*templow!$I274^2+BV$5*templow!$I274^6)*(L164/L$56)^$BW$1</f>
        <v>0.79284898206736776</v>
      </c>
      <c r="BW164" s="12">
        <f>(BW$3*templow!$I274+BW$4*templow!$I274^2+BW$5*templow!$I274^6)*(M164/M$56)^$BW$1</f>
        <v>-4.7128493351435499E-2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 x14ac:dyDescent="0.3">
      <c r="A165" s="2">
        <f t="shared" si="162"/>
        <v>2119</v>
      </c>
      <c r="B165" s="5">
        <f t="shared" si="163"/>
        <v>1165.0664353463546</v>
      </c>
      <c r="C165" s="5">
        <f t="shared" si="164"/>
        <v>2962.4702925397455</v>
      </c>
      <c r="D165" s="5">
        <f t="shared" si="165"/>
        <v>4364.8426652397311</v>
      </c>
      <c r="E165" s="15">
        <f t="shared" si="166"/>
        <v>1.5328545543300865E-5</v>
      </c>
      <c r="F165" s="15">
        <f t="shared" si="167"/>
        <v>3.0198262583291866E-5</v>
      </c>
      <c r="G165" s="15">
        <f t="shared" si="168"/>
        <v>6.1648678847016743E-5</v>
      </c>
      <c r="H165" s="5">
        <f t="shared" si="169"/>
        <v>226133.92596488207</v>
      </c>
      <c r="I165" s="5">
        <f t="shared" si="170"/>
        <v>83866.741174157069</v>
      </c>
      <c r="J165" s="5">
        <f t="shared" si="171"/>
        <v>30688.355375856256</v>
      </c>
      <c r="K165" s="5">
        <f t="shared" si="172"/>
        <v>194095.30573048932</v>
      </c>
      <c r="L165" s="5">
        <f t="shared" si="173"/>
        <v>28309.732382922073</v>
      </c>
      <c r="M165" s="5">
        <f t="shared" si="174"/>
        <v>7030.8044824270328</v>
      </c>
      <c r="N165" s="15">
        <f t="shared" si="175"/>
        <v>8.6516428614555885E-3</v>
      </c>
      <c r="O165" s="15">
        <f t="shared" si="176"/>
        <v>1.0953642846243117E-2</v>
      </c>
      <c r="P165" s="15">
        <f t="shared" si="177"/>
        <v>9.9253143131745603E-3</v>
      </c>
      <c r="Q165" s="5">
        <f t="shared" si="178"/>
        <v>9809.6911977813725</v>
      </c>
      <c r="R165" s="5">
        <f t="shared" si="179"/>
        <v>13217.21349942358</v>
      </c>
      <c r="S165" s="5">
        <f t="shared" si="180"/>
        <v>6937.4973872824385</v>
      </c>
      <c r="T165" s="5">
        <f t="shared" si="181"/>
        <v>43.380006586472071</v>
      </c>
      <c r="U165" s="5">
        <f t="shared" si="182"/>
        <v>157.59779519722616</v>
      </c>
      <c r="V165" s="5">
        <f t="shared" si="183"/>
        <v>226.06286007559865</v>
      </c>
      <c r="W165" s="15">
        <f t="shared" si="184"/>
        <v>-1.0734613539272964E-2</v>
      </c>
      <c r="X165" s="15">
        <f t="shared" si="185"/>
        <v>-1.217998157191269E-2</v>
      </c>
      <c r="Y165" s="15">
        <f t="shared" si="186"/>
        <v>-9.7425357312937999E-3</v>
      </c>
      <c r="Z165" s="5">
        <f t="shared" si="201"/>
        <v>12100.148958893333</v>
      </c>
      <c r="AA165" s="5">
        <f t="shared" si="202"/>
        <v>34181.502112157141</v>
      </c>
      <c r="AB165" s="5">
        <f t="shared" si="203"/>
        <v>43817.206104133489</v>
      </c>
      <c r="AC165" s="16">
        <f t="shared" si="187"/>
        <v>1.4872892747256998</v>
      </c>
      <c r="AD165" s="16">
        <f t="shared" si="188"/>
        <v>2.9699524306677407</v>
      </c>
      <c r="AE165" s="16">
        <f t="shared" si="189"/>
        <v>6.7917990198576188</v>
      </c>
      <c r="AF165" s="15">
        <f t="shared" si="190"/>
        <v>-4.0504037456468023E-3</v>
      </c>
      <c r="AG165" s="15">
        <f t="shared" si="191"/>
        <v>2.9673830763510267E-4</v>
      </c>
      <c r="AH165" s="15">
        <f t="shared" si="192"/>
        <v>9.7937136394747881E-3</v>
      </c>
      <c r="AI165" s="1">
        <f t="shared" si="156"/>
        <v>412980.98391053238</v>
      </c>
      <c r="AJ165" s="1">
        <f t="shared" si="157"/>
        <v>149757.77020027794</v>
      </c>
      <c r="AK165" s="1">
        <f t="shared" si="158"/>
        <v>55319.94095901632</v>
      </c>
      <c r="AL165" s="14">
        <f t="shared" si="193"/>
        <v>58.835083856745705</v>
      </c>
      <c r="AM165" s="14">
        <f t="shared" si="194"/>
        <v>12.837846029525171</v>
      </c>
      <c r="AN165" s="14">
        <f t="shared" si="195"/>
        <v>4.234865110293395</v>
      </c>
      <c r="AO165" s="11">
        <f t="shared" si="196"/>
        <v>6.8952256102389146E-3</v>
      </c>
      <c r="AP165" s="11">
        <f t="shared" si="197"/>
        <v>8.6861656770508555E-3</v>
      </c>
      <c r="AQ165" s="11">
        <f t="shared" si="198"/>
        <v>7.879448239837189E-3</v>
      </c>
      <c r="AR165" s="1">
        <f t="shared" si="204"/>
        <v>226133.92596488207</v>
      </c>
      <c r="AS165" s="1">
        <f t="shared" si="199"/>
        <v>83866.741174157069</v>
      </c>
      <c r="AT165" s="1">
        <f t="shared" si="200"/>
        <v>30688.355375856256</v>
      </c>
      <c r="AU165" s="1">
        <f t="shared" si="159"/>
        <v>45226.785192976415</v>
      </c>
      <c r="AV165" s="1">
        <f t="shared" si="160"/>
        <v>16773.348234831414</v>
      </c>
      <c r="AW165" s="1">
        <f t="shared" si="161"/>
        <v>6137.6710751712517</v>
      </c>
      <c r="AX165" s="1">
        <f t="shared" si="215"/>
        <v>155276.24458439148</v>
      </c>
      <c r="AY165" s="1">
        <f t="shared" si="207"/>
        <v>22647.78590633766</v>
      </c>
      <c r="AZ165" s="1">
        <f t="shared" si="208"/>
        <v>5624.643585941626</v>
      </c>
      <c r="BA165" s="1">
        <f t="shared" si="216"/>
        <v>13925.993702261449</v>
      </c>
      <c r="BB165" s="1">
        <f t="shared" si="217"/>
        <v>29707.111068462491</v>
      </c>
      <c r="BC165" s="1">
        <f t="shared" si="218"/>
        <v>37690.036073154828</v>
      </c>
      <c r="BD165" s="1">
        <f t="shared" si="219"/>
        <v>3759.6098102915162</v>
      </c>
      <c r="BE165" s="2">
        <f t="shared" si="225"/>
        <v>0.1724378764915922</v>
      </c>
      <c r="BF165" s="2">
        <f t="shared" si="226"/>
        <v>0.13039120264941753</v>
      </c>
      <c r="BG165" s="2">
        <f t="shared" si="227"/>
        <v>6.9918128391701598E-2</v>
      </c>
      <c r="BH165" s="2">
        <f t="shared" si="209"/>
        <v>0.10662852453218293</v>
      </c>
      <c r="BI165" s="2">
        <f t="shared" si="220"/>
        <v>2.9734821248929609E-3</v>
      </c>
      <c r="BJ165" s="2">
        <f t="shared" si="210"/>
        <v>1.700186572836147E-3</v>
      </c>
      <c r="BK165" s="2">
        <f t="shared" si="211"/>
        <v>4.8885446777984691E-4</v>
      </c>
      <c r="BL165" s="2">
        <f t="shared" si="212"/>
        <v>672.40518668844504</v>
      </c>
      <c r="BM165" s="2">
        <f t="shared" si="213"/>
        <v>142.58910725182628</v>
      </c>
      <c r="BN165" s="2">
        <f t="shared" si="214"/>
        <v>15.002139634303013</v>
      </c>
      <c r="BO165" s="2">
        <f t="shared" si="221"/>
        <v>644.52188363237383</v>
      </c>
      <c r="BP165" s="2">
        <f t="shared" si="222"/>
        <v>63.984813821838458</v>
      </c>
      <c r="BQ165" s="2">
        <f t="shared" si="223"/>
        <v>9.7937434267260226</v>
      </c>
      <c r="BR165" s="11">
        <f t="shared" si="224"/>
        <v>3.9310707897097091E-2</v>
      </c>
      <c r="BS165" s="17">
        <f t="shared" si="205"/>
        <v>9.2149682981931859E-3</v>
      </c>
      <c r="BT165" s="17">
        <f t="shared" si="206"/>
        <v>4.6230504273181969E-2</v>
      </c>
      <c r="BU165" s="12">
        <f>(BU$3*templow!$I275+BU$4*templow!$I275^2+BU$5*templow!$I275^6)*(K165/K$56)^$BW$1</f>
        <v>2.2475883256520843</v>
      </c>
      <c r="BV165" s="12">
        <f>(BV$3*templow!$I275+BV$4*templow!$I275^2+BV$5*templow!$I275^6)*(L165/L$56)^$BW$1</f>
        <v>0.77655618888793265</v>
      </c>
      <c r="BW165" s="12">
        <f>(BW$3*templow!$I275+BW$4*templow!$I275^2+BW$5*templow!$I275^6)*(M165/M$56)^$BW$1</f>
        <v>-6.3369456053878948E-2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 x14ac:dyDescent="0.3">
      <c r="A166" s="2">
        <f t="shared" si="162"/>
        <v>2120</v>
      </c>
      <c r="B166" s="5">
        <f t="shared" si="163"/>
        <v>1165.0834011815741</v>
      </c>
      <c r="C166" s="5">
        <f t="shared" si="164"/>
        <v>2962.5552809227452</v>
      </c>
      <c r="D166" s="5">
        <f t="shared" si="165"/>
        <v>4365.0982976842333</v>
      </c>
      <c r="E166" s="15">
        <f t="shared" si="166"/>
        <v>1.4562118266135821E-5</v>
      </c>
      <c r="F166" s="15">
        <f t="shared" si="167"/>
        <v>2.868834945412727E-5</v>
      </c>
      <c r="G166" s="15">
        <f t="shared" si="168"/>
        <v>5.8566244904665905E-5</v>
      </c>
      <c r="H166" s="5">
        <f t="shared" si="169"/>
        <v>228072.63261082792</v>
      </c>
      <c r="I166" s="5">
        <f t="shared" si="170"/>
        <v>84778.250326230947</v>
      </c>
      <c r="J166" s="5">
        <f t="shared" si="171"/>
        <v>30991.586394463884</v>
      </c>
      <c r="K166" s="5">
        <f t="shared" si="172"/>
        <v>195756.4860846246</v>
      </c>
      <c r="L166" s="5">
        <f t="shared" si="173"/>
        <v>28616.596919610936</v>
      </c>
      <c r="M166" s="5">
        <f t="shared" si="174"/>
        <v>7099.8599071424123</v>
      </c>
      <c r="N166" s="15">
        <f t="shared" si="175"/>
        <v>8.5585807852659457E-3</v>
      </c>
      <c r="O166" s="15">
        <f t="shared" si="176"/>
        <v>1.0839542124177148E-2</v>
      </c>
      <c r="P166" s="15">
        <f t="shared" si="177"/>
        <v>9.8218382957424577E-3</v>
      </c>
      <c r="Q166" s="5">
        <f t="shared" si="178"/>
        <v>9787.5862680213231</v>
      </c>
      <c r="R166" s="5">
        <f t="shared" si="179"/>
        <v>13198.130238562822</v>
      </c>
      <c r="S166" s="5">
        <f t="shared" si="180"/>
        <v>6937.7899987058718</v>
      </c>
      <c r="T166" s="5">
        <f t="shared" si="181"/>
        <v>42.914338980435176</v>
      </c>
      <c r="U166" s="5">
        <f t="shared" si="182"/>
        <v>155.67825695594988</v>
      </c>
      <c r="V166" s="5">
        <f t="shared" si="183"/>
        <v>223.86043458379365</v>
      </c>
      <c r="W166" s="15">
        <f t="shared" si="184"/>
        <v>-1.0734613539272964E-2</v>
      </c>
      <c r="X166" s="15">
        <f t="shared" si="185"/>
        <v>-1.217998157191269E-2</v>
      </c>
      <c r="Y166" s="15">
        <f t="shared" si="186"/>
        <v>-9.7425357312937999E-3</v>
      </c>
      <c r="Z166" s="5">
        <f t="shared" si="201"/>
        <v>12025.101412803435</v>
      </c>
      <c r="AA166" s="5">
        <f t="shared" si="202"/>
        <v>34146.183975018328</v>
      </c>
      <c r="AB166" s="5">
        <f t="shared" si="203"/>
        <v>44252.875998970827</v>
      </c>
      <c r="AC166" s="16">
        <f t="shared" si="187"/>
        <v>1.4812651526764906</v>
      </c>
      <c r="AD166" s="16">
        <f t="shared" si="188"/>
        <v>2.9708337293257738</v>
      </c>
      <c r="AE166" s="16">
        <f t="shared" si="189"/>
        <v>6.8583159545549695</v>
      </c>
      <c r="AF166" s="15">
        <f t="shared" si="190"/>
        <v>-4.0504037456468023E-3</v>
      </c>
      <c r="AG166" s="15">
        <f t="shared" si="191"/>
        <v>2.9673830763510267E-4</v>
      </c>
      <c r="AH166" s="15">
        <f t="shared" si="192"/>
        <v>9.7937136394747881E-3</v>
      </c>
      <c r="AI166" s="1">
        <f t="shared" si="156"/>
        <v>416909.67071245558</v>
      </c>
      <c r="AJ166" s="1">
        <f t="shared" si="157"/>
        <v>151555.34141508155</v>
      </c>
      <c r="AK166" s="1">
        <f t="shared" si="158"/>
        <v>55925.617938285941</v>
      </c>
      <c r="AL166" s="14">
        <f t="shared" si="193"/>
        <v>59.236708221965394</v>
      </c>
      <c r="AM166" s="14">
        <f t="shared" si="194"/>
        <v>12.948242570498605</v>
      </c>
      <c r="AN166" s="14">
        <f t="shared" si="195"/>
        <v>4.267899826728252</v>
      </c>
      <c r="AO166" s="11">
        <f t="shared" si="196"/>
        <v>6.8262733541365255E-3</v>
      </c>
      <c r="AP166" s="11">
        <f t="shared" si="197"/>
        <v>8.5993040202803472E-3</v>
      </c>
      <c r="AQ166" s="11">
        <f t="shared" si="198"/>
        <v>7.8006537574388168E-3</v>
      </c>
      <c r="AR166" s="1">
        <f t="shared" si="204"/>
        <v>228072.63261082792</v>
      </c>
      <c r="AS166" s="1">
        <f t="shared" si="199"/>
        <v>84778.250326230947</v>
      </c>
      <c r="AT166" s="1">
        <f t="shared" si="200"/>
        <v>30991.586394463884</v>
      </c>
      <c r="AU166" s="1">
        <f t="shared" si="159"/>
        <v>45614.526522165586</v>
      </c>
      <c r="AV166" s="1">
        <f t="shared" si="160"/>
        <v>16955.650065246191</v>
      </c>
      <c r="AW166" s="1">
        <f t="shared" si="161"/>
        <v>6198.3172788927768</v>
      </c>
      <c r="AX166" s="1">
        <f t="shared" si="215"/>
        <v>156605.1888676997</v>
      </c>
      <c r="AY166" s="1">
        <f t="shared" si="207"/>
        <v>22893.277535688754</v>
      </c>
      <c r="AZ166" s="1">
        <f t="shared" si="208"/>
        <v>5679.8879257139306</v>
      </c>
      <c r="BA166" s="1">
        <f t="shared" si="216"/>
        <v>13936.1255257799</v>
      </c>
      <c r="BB166" s="1">
        <f t="shared" si="217"/>
        <v>29739.903263060871</v>
      </c>
      <c r="BC166" s="1">
        <f t="shared" si="218"/>
        <v>37734.907547968192</v>
      </c>
      <c r="BD166" s="1">
        <f t="shared" si="219"/>
        <v>3654.0472234976619</v>
      </c>
      <c r="BE166" s="2">
        <f t="shared" si="225"/>
        <v>0.1724378764915922</v>
      </c>
      <c r="BF166" s="2">
        <f t="shared" si="226"/>
        <v>0.13039120264941753</v>
      </c>
      <c r="BG166" s="2">
        <f t="shared" si="227"/>
        <v>6.9918128391701598E-2</v>
      </c>
      <c r="BH166" s="2">
        <f t="shared" si="209"/>
        <v>0.10638775151321422</v>
      </c>
      <c r="BI166" s="2">
        <f t="shared" si="220"/>
        <v>2.9734821248929609E-3</v>
      </c>
      <c r="BJ166" s="2">
        <f t="shared" si="210"/>
        <v>1.700186572836147E-3</v>
      </c>
      <c r="BK166" s="2">
        <f t="shared" si="211"/>
        <v>4.8885446777984691E-4</v>
      </c>
      <c r="BL166" s="2">
        <f t="shared" si="212"/>
        <v>678.16989624557618</v>
      </c>
      <c r="BM166" s="2">
        <f t="shared" si="213"/>
        <v>144.13884287319956</v>
      </c>
      <c r="BN166" s="2">
        <f t="shared" si="214"/>
        <v>15.150375472518787</v>
      </c>
      <c r="BO166" s="2">
        <f t="shared" si="221"/>
        <v>654.10442878068886</v>
      </c>
      <c r="BP166" s="2">
        <f t="shared" si="222"/>
        <v>64.747135589956912</v>
      </c>
      <c r="BQ166" s="2">
        <f t="shared" si="223"/>
        <v>9.7931430112747151</v>
      </c>
      <c r="BR166" s="11">
        <f t="shared" si="224"/>
        <v>3.9213591055593716E-2</v>
      </c>
      <c r="BS166" s="17">
        <f t="shared" si="205"/>
        <v>8.8664229360615483E-3</v>
      </c>
      <c r="BT166" s="17">
        <f t="shared" si="206"/>
        <v>4.4883984731244629E-2</v>
      </c>
      <c r="BU166" s="12">
        <f>(BU$3*templow!$I276+BU$4*templow!$I276^2+BU$5*templow!$I276^6)*(K166/K$56)^$BW$1</f>
        <v>2.2297398127034431</v>
      </c>
      <c r="BV166" s="12">
        <f>(BV$3*templow!$I276+BV$4*templow!$I276^2+BV$5*templow!$I276^6)*(L166/L$56)^$BW$1</f>
        <v>0.76007200044529999</v>
      </c>
      <c r="BW166" s="12">
        <f>(BW$3*templow!$I276+BW$4*templow!$I276^2+BW$5*templow!$I276^6)*(M166/M$56)^$BW$1</f>
        <v>-7.9748349232723836E-2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 x14ac:dyDescent="0.3">
      <c r="A167" s="2">
        <f t="shared" si="162"/>
        <v>2121</v>
      </c>
      <c r="B167" s="5">
        <f t="shared" si="163"/>
        <v>1165.0995189597381</v>
      </c>
      <c r="C167" s="5">
        <f t="shared" si="164"/>
        <v>2962.6360222028625</v>
      </c>
      <c r="D167" s="5">
        <f t="shared" si="165"/>
        <v>4365.3411627293717</v>
      </c>
      <c r="E167" s="15">
        <f t="shared" si="166"/>
        <v>1.3834012352829029E-5</v>
      </c>
      <c r="F167" s="15">
        <f t="shared" si="167"/>
        <v>2.7253931981420906E-5</v>
      </c>
      <c r="G167" s="15">
        <f t="shared" si="168"/>
        <v>5.5637932659432604E-5</v>
      </c>
      <c r="H167" s="5">
        <f t="shared" si="169"/>
        <v>230006.78537343477</v>
      </c>
      <c r="I167" s="5">
        <f t="shared" si="170"/>
        <v>85689.969111273735</v>
      </c>
      <c r="J167" s="5">
        <f t="shared" si="171"/>
        <v>31294.548270996747</v>
      </c>
      <c r="K167" s="5">
        <f t="shared" si="172"/>
        <v>197413.85317779283</v>
      </c>
      <c r="L167" s="5">
        <f t="shared" si="173"/>
        <v>28923.556072729825</v>
      </c>
      <c r="M167" s="5">
        <f t="shared" si="174"/>
        <v>7168.8665569108116</v>
      </c>
      <c r="N167" s="15">
        <f t="shared" si="175"/>
        <v>8.4664734554529275E-3</v>
      </c>
      <c r="O167" s="15">
        <f t="shared" si="176"/>
        <v>1.0726612740892705E-2</v>
      </c>
      <c r="P167" s="15">
        <f t="shared" si="177"/>
        <v>9.7194382242640209E-3</v>
      </c>
      <c r="Q167" s="5">
        <f t="shared" si="178"/>
        <v>9764.6321953285242</v>
      </c>
      <c r="R167" s="5">
        <f t="shared" si="179"/>
        <v>13177.583283620563</v>
      </c>
      <c r="S167" s="5">
        <f t="shared" si="180"/>
        <v>6937.3587588466335</v>
      </c>
      <c r="T167" s="5">
        <f t="shared" si="181"/>
        <v>42.453670136186844</v>
      </c>
      <c r="U167" s="5">
        <f t="shared" si="182"/>
        <v>153.78209865507893</v>
      </c>
      <c r="V167" s="5">
        <f t="shared" si="183"/>
        <v>221.67946630103808</v>
      </c>
      <c r="W167" s="15">
        <f t="shared" si="184"/>
        <v>-1.0734613539272964E-2</v>
      </c>
      <c r="X167" s="15">
        <f t="shared" si="185"/>
        <v>-1.217998157191269E-2</v>
      </c>
      <c r="Y167" s="15">
        <f t="shared" si="186"/>
        <v>-9.7425357312937999E-3</v>
      </c>
      <c r="Z167" s="5">
        <f t="shared" si="201"/>
        <v>11949.407567567632</v>
      </c>
      <c r="AA167" s="5">
        <f t="shared" si="202"/>
        <v>34107.000925248722</v>
      </c>
      <c r="AB167" s="5">
        <f t="shared" si="203"/>
        <v>44688.160782660518</v>
      </c>
      <c r="AC167" s="16">
        <f t="shared" si="187"/>
        <v>1.4752654307537936</v>
      </c>
      <c r="AD167" s="16">
        <f t="shared" si="188"/>
        <v>2.9717152894988792</v>
      </c>
      <c r="AE167" s="16">
        <f t="shared" si="189"/>
        <v>6.9254843370629224</v>
      </c>
      <c r="AF167" s="15">
        <f t="shared" si="190"/>
        <v>-4.0504037456468023E-3</v>
      </c>
      <c r="AG167" s="15">
        <f t="shared" si="191"/>
        <v>2.9673830763510267E-4</v>
      </c>
      <c r="AH167" s="15">
        <f t="shared" si="192"/>
        <v>9.7937136394747881E-3</v>
      </c>
      <c r="AI167" s="1">
        <f t="shared" si="156"/>
        <v>420833.23016337561</v>
      </c>
      <c r="AJ167" s="1">
        <f t="shared" si="157"/>
        <v>153355.45733881957</v>
      </c>
      <c r="AK167" s="1">
        <f t="shared" si="158"/>
        <v>56531.373423350124</v>
      </c>
      <c r="AL167" s="14">
        <f t="shared" si="193"/>
        <v>59.637030525258531</v>
      </c>
      <c r="AM167" s="14">
        <f t="shared" si="194"/>
        <v>13.058474986146738</v>
      </c>
      <c r="AN167" s="14">
        <f t="shared" si="195"/>
        <v>4.3008593114597948</v>
      </c>
      <c r="AO167" s="11">
        <f t="shared" si="196"/>
        <v>6.7580106205951604E-3</v>
      </c>
      <c r="AP167" s="11">
        <f t="shared" si="197"/>
        <v>8.5133109800775431E-3</v>
      </c>
      <c r="AQ167" s="11">
        <f t="shared" si="198"/>
        <v>7.7226472198644288E-3</v>
      </c>
      <c r="AR167" s="1">
        <f t="shared" si="204"/>
        <v>230006.78537343477</v>
      </c>
      <c r="AS167" s="1">
        <f t="shared" si="199"/>
        <v>85689.969111273735</v>
      </c>
      <c r="AT167" s="1">
        <f t="shared" si="200"/>
        <v>31294.548270996747</v>
      </c>
      <c r="AU167" s="1">
        <f t="shared" si="159"/>
        <v>46001.357074686959</v>
      </c>
      <c r="AV167" s="1">
        <f t="shared" si="160"/>
        <v>17137.993822254746</v>
      </c>
      <c r="AW167" s="1">
        <f t="shared" si="161"/>
        <v>6258.9096541993495</v>
      </c>
      <c r="AX167" s="1">
        <f t="shared" si="215"/>
        <v>157931.08254223425</v>
      </c>
      <c r="AY167" s="1">
        <f t="shared" si="207"/>
        <v>23138.84485818386</v>
      </c>
      <c r="AZ167" s="1">
        <f t="shared" si="208"/>
        <v>5735.0932455286493</v>
      </c>
      <c r="BA167" s="1">
        <f t="shared" si="216"/>
        <v>13946.141078820776</v>
      </c>
      <c r="BB167" s="1">
        <f t="shared" si="217"/>
        <v>29772.323609999083</v>
      </c>
      <c r="BC167" s="1">
        <f t="shared" si="218"/>
        <v>37779.230838962969</v>
      </c>
      <c r="BD167" s="1">
        <f t="shared" si="219"/>
        <v>3551.3993414569209</v>
      </c>
      <c r="BE167" s="2">
        <f t="shared" si="225"/>
        <v>0.1724378764915922</v>
      </c>
      <c r="BF167" s="2">
        <f t="shared" si="226"/>
        <v>0.13039120264941753</v>
      </c>
      <c r="BG167" s="2">
        <f t="shared" si="227"/>
        <v>6.9918128391701598E-2</v>
      </c>
      <c r="BH167" s="2">
        <f t="shared" si="209"/>
        <v>0.1061473537842449</v>
      </c>
      <c r="BI167" s="2">
        <f t="shared" si="220"/>
        <v>2.9734821248929609E-3</v>
      </c>
      <c r="BJ167" s="2">
        <f t="shared" si="210"/>
        <v>1.700186572836147E-3</v>
      </c>
      <c r="BK167" s="2">
        <f t="shared" si="211"/>
        <v>4.8885446777984691E-4</v>
      </c>
      <c r="BL167" s="2">
        <f t="shared" si="212"/>
        <v>683.92106491200002</v>
      </c>
      <c r="BM167" s="2">
        <f t="shared" si="213"/>
        <v>145.68893490973178</v>
      </c>
      <c r="BN167" s="2">
        <f t="shared" si="214"/>
        <v>15.298479739428844</v>
      </c>
      <c r="BO167" s="2">
        <f t="shared" si="221"/>
        <v>663.83009239889702</v>
      </c>
      <c r="BP167" s="2">
        <f t="shared" si="222"/>
        <v>65.518619780721423</v>
      </c>
      <c r="BQ167" s="2">
        <f t="shared" si="223"/>
        <v>9.7925544737157448</v>
      </c>
      <c r="BR167" s="11">
        <f t="shared" si="224"/>
        <v>3.9117412796245449E-2</v>
      </c>
      <c r="BS167" s="17">
        <f t="shared" si="205"/>
        <v>8.531858140014675E-3</v>
      </c>
      <c r="BT167" s="17">
        <f t="shared" si="206"/>
        <v>4.3576684205091872E-2</v>
      </c>
      <c r="BU167" s="12">
        <f>(BU$3*templow!$I277+BU$4*templow!$I277^2+BU$5*templow!$I277^6)*(K167/K$56)^$BW$1</f>
        <v>2.2115456129204638</v>
      </c>
      <c r="BV167" s="12">
        <f>(BV$3*templow!$I277+BV$4*templow!$I277^2+BV$5*templow!$I277^6)*(L167/L$56)^$BW$1</f>
        <v>0.74340026875110421</v>
      </c>
      <c r="BW167" s="12">
        <f>(BW$3*templow!$I277+BW$4*templow!$I277^2+BW$5*templow!$I277^6)*(M167/M$56)^$BW$1</f>
        <v>-9.6262133930529653E-2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 x14ac:dyDescent="0.3">
      <c r="A168" s="2">
        <f t="shared" si="162"/>
        <v>2122</v>
      </c>
      <c r="B168" s="5">
        <f t="shared" si="163"/>
        <v>1165.1148310608187</v>
      </c>
      <c r="C168" s="5">
        <f t="shared" si="164"/>
        <v>2962.7127285094657</v>
      </c>
      <c r="D168" s="5">
        <f t="shared" si="165"/>
        <v>4365.5718973591365</v>
      </c>
      <c r="E168" s="15">
        <f t="shared" si="166"/>
        <v>1.3142311735187577E-5</v>
      </c>
      <c r="F168" s="15">
        <f t="shared" si="167"/>
        <v>2.5891235382349859E-5</v>
      </c>
      <c r="G168" s="15">
        <f t="shared" si="168"/>
        <v>5.2856036026460972E-5</v>
      </c>
      <c r="H168" s="5">
        <f t="shared" si="169"/>
        <v>231936.21209073387</v>
      </c>
      <c r="I168" s="5">
        <f t="shared" si="170"/>
        <v>86601.796836780442</v>
      </c>
      <c r="J168" s="5">
        <f t="shared" si="171"/>
        <v>31597.212458736671</v>
      </c>
      <c r="K168" s="5">
        <f t="shared" si="172"/>
        <v>199067.25578247049</v>
      </c>
      <c r="L168" s="5">
        <f t="shared" si="173"/>
        <v>29230.575075143926</v>
      </c>
      <c r="M168" s="5">
        <f t="shared" si="174"/>
        <v>7237.8174501835047</v>
      </c>
      <c r="N168" s="15">
        <f t="shared" si="175"/>
        <v>8.3753119553802158E-3</v>
      </c>
      <c r="O168" s="15">
        <f t="shared" si="176"/>
        <v>1.0614842851345285E-2</v>
      </c>
      <c r="P168" s="15">
        <f t="shared" si="177"/>
        <v>9.618102488771374E-3</v>
      </c>
      <c r="Q168" s="5">
        <f t="shared" si="178"/>
        <v>9740.8446022027147</v>
      </c>
      <c r="R168" s="5">
        <f t="shared" si="179"/>
        <v>13155.59543241256</v>
      </c>
      <c r="S168" s="5">
        <f t="shared" si="180"/>
        <v>6936.2120589281203</v>
      </c>
      <c r="T168" s="5">
        <f t="shared" si="181"/>
        <v>41.997946393951104</v>
      </c>
      <c r="U168" s="5">
        <f t="shared" si="182"/>
        <v>151.90903552737001</v>
      </c>
      <c r="V168" s="5">
        <f t="shared" si="183"/>
        <v>219.51974617970606</v>
      </c>
      <c r="W168" s="15">
        <f t="shared" si="184"/>
        <v>-1.0734613539272964E-2</v>
      </c>
      <c r="X168" s="15">
        <f t="shared" si="185"/>
        <v>-1.217998157191269E-2</v>
      </c>
      <c r="Y168" s="15">
        <f t="shared" si="186"/>
        <v>-9.7425357312937999E-3</v>
      </c>
      <c r="Z168" s="5">
        <f t="shared" si="201"/>
        <v>11873.097125232327</v>
      </c>
      <c r="AA168" s="5">
        <f t="shared" si="202"/>
        <v>34064.007970337581</v>
      </c>
      <c r="AB168" s="5">
        <f t="shared" si="203"/>
        <v>45123.018896874601</v>
      </c>
      <c r="AC168" s="16">
        <f t="shared" si="187"/>
        <v>1.4692900101272452</v>
      </c>
      <c r="AD168" s="16">
        <f t="shared" si="188"/>
        <v>2.9725971112646583</v>
      </c>
      <c r="AE168" s="16">
        <f t="shared" si="189"/>
        <v>6.9933105474747848</v>
      </c>
      <c r="AF168" s="15">
        <f t="shared" si="190"/>
        <v>-4.0504037456468023E-3</v>
      </c>
      <c r="AG168" s="15">
        <f t="shared" si="191"/>
        <v>2.9673830763510267E-4</v>
      </c>
      <c r="AH168" s="15">
        <f t="shared" si="192"/>
        <v>9.7937136394747881E-3</v>
      </c>
      <c r="AI168" s="1">
        <f t="shared" si="156"/>
        <v>424751.26422172505</v>
      </c>
      <c r="AJ168" s="1">
        <f t="shared" si="157"/>
        <v>155157.90542719237</v>
      </c>
      <c r="AK168" s="1">
        <f t="shared" si="158"/>
        <v>57137.145735214464</v>
      </c>
      <c r="AL168" s="14">
        <f t="shared" si="193"/>
        <v>60.036027934072273</v>
      </c>
      <c r="AM168" s="14">
        <f t="shared" si="194"/>
        <v>13.168534136044544</v>
      </c>
      <c r="AN168" s="14">
        <f t="shared" si="195"/>
        <v>4.3337411904724208</v>
      </c>
      <c r="AO168" s="11">
        <f t="shared" si="196"/>
        <v>6.690430514389209E-3</v>
      </c>
      <c r="AP168" s="11">
        <f t="shared" si="197"/>
        <v>8.4281778702767676E-3</v>
      </c>
      <c r="AQ168" s="11">
        <f t="shared" si="198"/>
        <v>7.6454207476657843E-3</v>
      </c>
      <c r="AR168" s="1">
        <f t="shared" si="204"/>
        <v>231936.21209073387</v>
      </c>
      <c r="AS168" s="1">
        <f t="shared" si="199"/>
        <v>86601.796836780442</v>
      </c>
      <c r="AT168" s="1">
        <f t="shared" si="200"/>
        <v>31597.212458736671</v>
      </c>
      <c r="AU168" s="1">
        <f t="shared" si="159"/>
        <v>46387.24241814678</v>
      </c>
      <c r="AV168" s="1">
        <f t="shared" si="160"/>
        <v>17320.35936735609</v>
      </c>
      <c r="AW168" s="1">
        <f t="shared" si="161"/>
        <v>6319.4424917473343</v>
      </c>
      <c r="AX168" s="1">
        <f t="shared" si="215"/>
        <v>159253.80462597639</v>
      </c>
      <c r="AY168" s="1">
        <f t="shared" si="207"/>
        <v>23384.460060115143</v>
      </c>
      <c r="AZ168" s="1">
        <f t="shared" si="208"/>
        <v>5790.2539601468034</v>
      </c>
      <c r="BA168" s="1">
        <f t="shared" si="216"/>
        <v>13956.041926285086</v>
      </c>
      <c r="BB168" s="1">
        <f t="shared" si="217"/>
        <v>29804.3774424373</v>
      </c>
      <c r="BC168" s="1">
        <f t="shared" si="218"/>
        <v>37823.015577833685</v>
      </c>
      <c r="BD168" s="1">
        <f t="shared" si="219"/>
        <v>3451.5879427502236</v>
      </c>
      <c r="BE168" s="2">
        <f t="shared" si="225"/>
        <v>0.1724378764915922</v>
      </c>
      <c r="BF168" s="2">
        <f t="shared" si="226"/>
        <v>0.13039120264941753</v>
      </c>
      <c r="BG168" s="2">
        <f t="shared" si="227"/>
        <v>6.9918128391701598E-2</v>
      </c>
      <c r="BH168" s="2">
        <f t="shared" si="209"/>
        <v>0.10590734152106128</v>
      </c>
      <c r="BI168" s="2">
        <f t="shared" si="220"/>
        <v>2.9734821248929609E-3</v>
      </c>
      <c r="BJ168" s="2">
        <f t="shared" si="210"/>
        <v>1.700186572836147E-3</v>
      </c>
      <c r="BK168" s="2">
        <f t="shared" si="211"/>
        <v>4.8885446777984691E-4</v>
      </c>
      <c r="BL168" s="2">
        <f t="shared" si="212"/>
        <v>689.65818076717983</v>
      </c>
      <c r="BM168" s="2">
        <f t="shared" si="213"/>
        <v>147.23921216537801</v>
      </c>
      <c r="BN168" s="2">
        <f t="shared" si="214"/>
        <v>15.446438479842463</v>
      </c>
      <c r="BO168" s="2">
        <f t="shared" si="221"/>
        <v>673.70101453031123</v>
      </c>
      <c r="BP168" s="2">
        <f t="shared" si="222"/>
        <v>66.299376461990775</v>
      </c>
      <c r="BQ168" s="2">
        <f t="shared" si="223"/>
        <v>9.7919776270237229</v>
      </c>
      <c r="BR168" s="11">
        <f t="shared" si="224"/>
        <v>3.9022166573696032E-2</v>
      </c>
      <c r="BS168" s="17">
        <f t="shared" si="205"/>
        <v>8.2106776721752785E-3</v>
      </c>
      <c r="BT168" s="17">
        <f t="shared" si="206"/>
        <v>4.2307460393293077E-2</v>
      </c>
      <c r="BU168" s="12">
        <f>(BU$3*templow!$I278+BU$4*templow!$I278^2+BU$5*templow!$I278^6)*(K168/K$56)^$BW$1</f>
        <v>2.1930113448334043</v>
      </c>
      <c r="BV168" s="12">
        <f>(BV$3*templow!$I278+BV$4*templow!$I278^2+BV$5*templow!$I278^6)*(L168/L$56)^$BW$1</f>
        <v>0.72654483060564679</v>
      </c>
      <c r="BW168" s="12">
        <f>(BW$3*templow!$I278+BW$4*templow!$I278^2+BW$5*templow!$I278^6)*(M168/M$56)^$BW$1</f>
        <v>-0.11290778685181037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 x14ac:dyDescent="0.3">
      <c r="A169" s="2">
        <f t="shared" si="162"/>
        <v>2123</v>
      </c>
      <c r="B169" s="5">
        <f t="shared" si="163"/>
        <v>1165.12937774802</v>
      </c>
      <c r="C169" s="5">
        <f t="shared" si="164"/>
        <v>2962.7856013874584</v>
      </c>
      <c r="D169" s="5">
        <f t="shared" si="165"/>
        <v>4365.791106843345</v>
      </c>
      <c r="E169" s="15">
        <f t="shared" si="166"/>
        <v>1.2485196148428198E-5</v>
      </c>
      <c r="F169" s="15">
        <f t="shared" si="167"/>
        <v>2.4596673613232366E-5</v>
      </c>
      <c r="G169" s="15">
        <f t="shared" si="168"/>
        <v>5.0213234225137924E-5</v>
      </c>
      <c r="H169" s="5">
        <f t="shared" si="169"/>
        <v>233860.74364452646</v>
      </c>
      <c r="I169" s="5">
        <f t="shared" si="170"/>
        <v>87513.633717029559</v>
      </c>
      <c r="J169" s="5">
        <f t="shared" si="171"/>
        <v>31899.550726665355</v>
      </c>
      <c r="K169" s="5">
        <f t="shared" si="172"/>
        <v>200716.54539904924</v>
      </c>
      <c r="L169" s="5">
        <f t="shared" si="173"/>
        <v>29537.619487568503</v>
      </c>
      <c r="M169" s="5">
        <f t="shared" si="174"/>
        <v>7306.7056911319105</v>
      </c>
      <c r="N169" s="15">
        <f t="shared" si="175"/>
        <v>8.2850874198066027E-3</v>
      </c>
      <c r="O169" s="15">
        <f t="shared" si="176"/>
        <v>1.0504220722146185E-2</v>
      </c>
      <c r="P169" s="15">
        <f t="shared" si="177"/>
        <v>9.517819622082202E-3</v>
      </c>
      <c r="Q169" s="5">
        <f t="shared" si="178"/>
        <v>9716.2391330033497</v>
      </c>
      <c r="R169" s="5">
        <f t="shared" si="179"/>
        <v>13132.189658008327</v>
      </c>
      <c r="S169" s="5">
        <f t="shared" si="180"/>
        <v>6934.3583804445871</v>
      </c>
      <c r="T169" s="5">
        <f t="shared" si="181"/>
        <v>41.547114669968934</v>
      </c>
      <c r="U169" s="5">
        <f t="shared" si="182"/>
        <v>150.05878627403962</v>
      </c>
      <c r="V169" s="5">
        <f t="shared" si="183"/>
        <v>217.38106720882573</v>
      </c>
      <c r="W169" s="15">
        <f t="shared" si="184"/>
        <v>-1.0734613539272964E-2</v>
      </c>
      <c r="X169" s="15">
        <f t="shared" si="185"/>
        <v>-1.217998157191269E-2</v>
      </c>
      <c r="Y169" s="15">
        <f t="shared" si="186"/>
        <v>-9.7425357312937999E-3</v>
      </c>
      <c r="Z169" s="5">
        <f t="shared" si="201"/>
        <v>11796.199423484659</v>
      </c>
      <c r="AA169" s="5">
        <f t="shared" si="202"/>
        <v>34017.260679656996</v>
      </c>
      <c r="AB169" s="5">
        <f t="shared" si="203"/>
        <v>45557.409236524698</v>
      </c>
      <c r="AC169" s="16">
        <f t="shared" si="187"/>
        <v>1.4633387923667844</v>
      </c>
      <c r="AD169" s="16">
        <f t="shared" si="188"/>
        <v>2.9734791947007362</v>
      </c>
      <c r="AE169" s="16">
        <f t="shared" si="189"/>
        <v>7.0618010283686719</v>
      </c>
      <c r="AF169" s="15">
        <f t="shared" si="190"/>
        <v>-4.0504037456468023E-3</v>
      </c>
      <c r="AG169" s="15">
        <f t="shared" si="191"/>
        <v>2.9673830763510267E-4</v>
      </c>
      <c r="AH169" s="15">
        <f t="shared" si="192"/>
        <v>9.7937136394747881E-3</v>
      </c>
      <c r="AI169" s="1">
        <f t="shared" si="156"/>
        <v>428663.38021769933</v>
      </c>
      <c r="AJ169" s="1">
        <f t="shared" si="157"/>
        <v>156962.4742518292</v>
      </c>
      <c r="AK169" s="1">
        <f t="shared" si="158"/>
        <v>57742.873653440358</v>
      </c>
      <c r="AL169" s="14">
        <f t="shared" si="193"/>
        <v>60.433678138592583</v>
      </c>
      <c r="AM169" s="14">
        <f t="shared" si="194"/>
        <v>13.278411016554045</v>
      </c>
      <c r="AN169" s="14">
        <f t="shared" si="195"/>
        <v>4.3665431325369468</v>
      </c>
      <c r="AO169" s="11">
        <f t="shared" si="196"/>
        <v>6.6235262092453166E-3</v>
      </c>
      <c r="AP169" s="11">
        <f t="shared" si="197"/>
        <v>8.3438960915740001E-3</v>
      </c>
      <c r="AQ169" s="11">
        <f t="shared" si="198"/>
        <v>7.5689665401891268E-3</v>
      </c>
      <c r="AR169" s="1">
        <f t="shared" si="204"/>
        <v>233860.74364452646</v>
      </c>
      <c r="AS169" s="1">
        <f t="shared" si="199"/>
        <v>87513.633717029559</v>
      </c>
      <c r="AT169" s="1">
        <f t="shared" si="200"/>
        <v>31899.550726665355</v>
      </c>
      <c r="AU169" s="1">
        <f t="shared" si="159"/>
        <v>46772.148728905297</v>
      </c>
      <c r="AV169" s="1">
        <f t="shared" si="160"/>
        <v>17502.726743405914</v>
      </c>
      <c r="AW169" s="1">
        <f t="shared" si="161"/>
        <v>6379.9101453330713</v>
      </c>
      <c r="AX169" s="1">
        <f t="shared" si="215"/>
        <v>160573.2363192394</v>
      </c>
      <c r="AY169" s="1">
        <f t="shared" si="207"/>
        <v>23630.0955900548</v>
      </c>
      <c r="AZ169" s="1">
        <f t="shared" si="208"/>
        <v>5845.3645529055293</v>
      </c>
      <c r="BA169" s="1">
        <f t="shared" si="216"/>
        <v>13965.829599668614</v>
      </c>
      <c r="BB169" s="1">
        <f t="shared" si="217"/>
        <v>29836.069965706261</v>
      </c>
      <c r="BC169" s="1">
        <f t="shared" si="218"/>
        <v>37866.271105802582</v>
      </c>
      <c r="BD169" s="1">
        <f t="shared" si="219"/>
        <v>3354.5367922946984</v>
      </c>
      <c r="BE169" s="2">
        <f t="shared" si="225"/>
        <v>0.1724378764915922</v>
      </c>
      <c r="BF169" s="2">
        <f t="shared" si="226"/>
        <v>0.13039120264941753</v>
      </c>
      <c r="BG169" s="2">
        <f t="shared" si="227"/>
        <v>6.9918128391701598E-2</v>
      </c>
      <c r="BH169" s="2">
        <f t="shared" si="209"/>
        <v>0.10566772504283736</v>
      </c>
      <c r="BI169" s="2">
        <f t="shared" si="220"/>
        <v>2.9734821248929609E-3</v>
      </c>
      <c r="BJ169" s="2">
        <f t="shared" si="210"/>
        <v>1.700186572836147E-3</v>
      </c>
      <c r="BK169" s="2">
        <f t="shared" si="211"/>
        <v>4.8885446777984691E-4</v>
      </c>
      <c r="BL169" s="2">
        <f t="shared" si="212"/>
        <v>695.38074094117451</v>
      </c>
      <c r="BM169" s="2">
        <f t="shared" si="213"/>
        <v>148.78950498579437</v>
      </c>
      <c r="BN169" s="2">
        <f t="shared" si="214"/>
        <v>15.594237892900221</v>
      </c>
      <c r="BO169" s="2">
        <f t="shared" si="221"/>
        <v>683.71936724844068</v>
      </c>
      <c r="BP169" s="2">
        <f t="shared" si="222"/>
        <v>67.089517031029573</v>
      </c>
      <c r="BQ169" s="2">
        <f t="shared" si="223"/>
        <v>9.7914122893381954</v>
      </c>
      <c r="BR169" s="11">
        <f t="shared" si="224"/>
        <v>3.8927845763228691E-2</v>
      </c>
      <c r="BS169" s="17">
        <f t="shared" si="205"/>
        <v>7.9023123243376053E-3</v>
      </c>
      <c r="BT169" s="17">
        <f t="shared" si="206"/>
        <v>4.1075204265333086E-2</v>
      </c>
      <c r="BU169" s="12">
        <f>(BU$3*templow!$I279+BU$4*templow!$I279^2+BU$5*templow!$I279^6)*(K169/K$56)^$BW$1</f>
        <v>2.1741426292791712</v>
      </c>
      <c r="BV169" s="12">
        <f>(BV$3*templow!$I279+BV$4*templow!$I279^2+BV$5*templow!$I279^6)*(L169/L$56)^$BW$1</f>
        <v>0.709509505313483</v>
      </c>
      <c r="BW169" s="12">
        <f>(BW$3*templow!$I279+BW$4*templow!$I279^2+BW$5*templow!$I279^6)*(M169/M$56)^$BW$1</f>
        <v>-0.12968230201205094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 x14ac:dyDescent="0.3">
      <c r="A170" s="2">
        <f t="shared" si="162"/>
        <v>2124</v>
      </c>
      <c r="B170" s="5">
        <f t="shared" si="163"/>
        <v>1165.1431972733985</v>
      </c>
      <c r="C170" s="5">
        <f t="shared" si="164"/>
        <v>2962.8548323243604</v>
      </c>
      <c r="D170" s="5">
        <f t="shared" si="165"/>
        <v>4365.9993663101995</v>
      </c>
      <c r="E170" s="15">
        <f t="shared" si="166"/>
        <v>1.1860936341006788E-5</v>
      </c>
      <c r="F170" s="15">
        <f t="shared" si="167"/>
        <v>2.3366839932570747E-5</v>
      </c>
      <c r="G170" s="15">
        <f t="shared" si="168"/>
        <v>4.7702572513881028E-5</v>
      </c>
      <c r="H170" s="5">
        <f t="shared" si="169"/>
        <v>235780.21397168803</v>
      </c>
      <c r="I170" s="5">
        <f t="shared" si="170"/>
        <v>88425.380898246309</v>
      </c>
      <c r="J170" s="5">
        <f t="shared" si="171"/>
        <v>32201.535165617875</v>
      </c>
      <c r="K170" s="5">
        <f t="shared" si="172"/>
        <v>202361.5762624263</v>
      </c>
      <c r="L170" s="5">
        <f t="shared" si="173"/>
        <v>29844.65520670703</v>
      </c>
      <c r="M170" s="5">
        <f t="shared" si="174"/>
        <v>7375.524470777028</v>
      </c>
      <c r="N170" s="15">
        <f t="shared" si="175"/>
        <v>8.1957910350964891E-3</v>
      </c>
      <c r="O170" s="15">
        <f t="shared" si="176"/>
        <v>1.0394734730324151E-2</v>
      </c>
      <c r="P170" s="15">
        <f t="shared" si="177"/>
        <v>9.4185782970077625E-3</v>
      </c>
      <c r="Q170" s="5">
        <f t="shared" si="178"/>
        <v>9690.8314458118111</v>
      </c>
      <c r="R170" s="5">
        <f t="shared" si="179"/>
        <v>13107.389092971938</v>
      </c>
      <c r="S170" s="5">
        <f t="shared" si="180"/>
        <v>6931.8062901953135</v>
      </c>
      <c r="T170" s="5">
        <f t="shared" si="181"/>
        <v>41.101122450314961</v>
      </c>
      <c r="U170" s="5">
        <f t="shared" si="182"/>
        <v>148.23107302251825</v>
      </c>
      <c r="V170" s="5">
        <f t="shared" si="183"/>
        <v>215.26322439423697</v>
      </c>
      <c r="W170" s="15">
        <f t="shared" si="184"/>
        <v>-1.0734613539272964E-2</v>
      </c>
      <c r="X170" s="15">
        <f t="shared" si="185"/>
        <v>-1.217998157191269E-2</v>
      </c>
      <c r="Y170" s="15">
        <f t="shared" si="186"/>
        <v>-9.7425357312937999E-3</v>
      </c>
      <c r="Z170" s="5">
        <f t="shared" si="201"/>
        <v>11718.743428636213</v>
      </c>
      <c r="AA170" s="5">
        <f t="shared" si="202"/>
        <v>33966.815143845037</v>
      </c>
      <c r="AB170" s="5">
        <f t="shared" si="203"/>
        <v>45991.291158962311</v>
      </c>
      <c r="AC170" s="16">
        <f t="shared" si="187"/>
        <v>1.4574116794410317</v>
      </c>
      <c r="AD170" s="16">
        <f t="shared" si="188"/>
        <v>2.97436153988476</v>
      </c>
      <c r="AE170" s="16">
        <f t="shared" si="189"/>
        <v>7.1309622854194634</v>
      </c>
      <c r="AF170" s="15">
        <f t="shared" si="190"/>
        <v>-4.0504037456468023E-3</v>
      </c>
      <c r="AG170" s="15">
        <f t="shared" si="191"/>
        <v>2.9673830763510267E-4</v>
      </c>
      <c r="AH170" s="15">
        <f t="shared" si="192"/>
        <v>9.7937136394747881E-3</v>
      </c>
      <c r="AI170" s="1">
        <f t="shared" si="156"/>
        <v>432569.19092483469</v>
      </c>
      <c r="AJ170" s="1">
        <f t="shared" si="157"/>
        <v>158768.9535700522</v>
      </c>
      <c r="AK170" s="1">
        <f t="shared" si="158"/>
        <v>58348.496433429398</v>
      </c>
      <c r="AL170" s="14">
        <f t="shared" si="193"/>
        <v>60.829959349153931</v>
      </c>
      <c r="AM170" s="14">
        <f t="shared" si="194"/>
        <v>13.388096761519549</v>
      </c>
      <c r="AN170" s="14">
        <f t="shared" si="195"/>
        <v>4.3992628492147468</v>
      </c>
      <c r="AO170" s="11">
        <f t="shared" si="196"/>
        <v>6.5572909471528634E-3</v>
      </c>
      <c r="AP170" s="11">
        <f t="shared" si="197"/>
        <v>8.2604571306582608E-3</v>
      </c>
      <c r="AQ170" s="11">
        <f t="shared" si="198"/>
        <v>7.4932768747872358E-3</v>
      </c>
      <c r="AR170" s="1">
        <f t="shared" si="204"/>
        <v>235780.21397168803</v>
      </c>
      <c r="AS170" s="1">
        <f t="shared" si="199"/>
        <v>88425.380898246309</v>
      </c>
      <c r="AT170" s="1">
        <f t="shared" si="200"/>
        <v>32201.535165617875</v>
      </c>
      <c r="AU170" s="1">
        <f t="shared" si="159"/>
        <v>47156.042794337613</v>
      </c>
      <c r="AV170" s="1">
        <f t="shared" si="160"/>
        <v>17685.076179649262</v>
      </c>
      <c r="AW170" s="1">
        <f t="shared" si="161"/>
        <v>6440.3070331235758</v>
      </c>
      <c r="AX170" s="1">
        <f t="shared" si="215"/>
        <v>161889.26100994105</v>
      </c>
      <c r="AY170" s="1">
        <f t="shared" si="207"/>
        <v>23875.724165365624</v>
      </c>
      <c r="AZ170" s="1">
        <f t="shared" si="208"/>
        <v>5900.4195766216226</v>
      </c>
      <c r="BA170" s="1">
        <f t="shared" si="216"/>
        <v>13975.50559824944</v>
      </c>
      <c r="BB170" s="1">
        <f t="shared" si="217"/>
        <v>29867.406262089131</v>
      </c>
      <c r="BC170" s="1">
        <f t="shared" si="218"/>
        <v>37909.006485588492</v>
      </c>
      <c r="BD170" s="1">
        <f t="shared" si="219"/>
        <v>3260.171597225034</v>
      </c>
      <c r="BE170" s="2">
        <f t="shared" si="225"/>
        <v>0.1724378764915922</v>
      </c>
      <c r="BF170" s="2">
        <f t="shared" si="226"/>
        <v>0.13039120264941753</v>
      </c>
      <c r="BG170" s="2">
        <f t="shared" si="227"/>
        <v>6.9918128391701598E-2</v>
      </c>
      <c r="BH170" s="2">
        <f t="shared" si="209"/>
        <v>0.10542851480200502</v>
      </c>
      <c r="BI170" s="2">
        <f t="shared" si="220"/>
        <v>2.9734821248929609E-3</v>
      </c>
      <c r="BJ170" s="2">
        <f t="shared" si="210"/>
        <v>1.700186572836147E-3</v>
      </c>
      <c r="BK170" s="2">
        <f t="shared" si="211"/>
        <v>4.8885446777984691E-4</v>
      </c>
      <c r="BL170" s="2">
        <f t="shared" si="212"/>
        <v>701.08825164825191</v>
      </c>
      <c r="BM170" s="2">
        <f t="shared" si="213"/>
        <v>150.3396453011203</v>
      </c>
      <c r="BN170" s="2">
        <f t="shared" si="214"/>
        <v>15.741864335082152</v>
      </c>
      <c r="BO170" s="2">
        <f t="shared" si="221"/>
        <v>693.88735513501547</v>
      </c>
      <c r="BP170" s="2">
        <f t="shared" si="222"/>
        <v>67.889154230254306</v>
      </c>
      <c r="BQ170" s="2">
        <f t="shared" si="223"/>
        <v>9.7908582837462745</v>
      </c>
      <c r="BR170" s="11">
        <f t="shared" si="224"/>
        <v>3.8834443667874891E-2</v>
      </c>
      <c r="BS170" s="17">
        <f t="shared" si="205"/>
        <v>7.606218619092186E-3</v>
      </c>
      <c r="BT170" s="17">
        <f t="shared" si="206"/>
        <v>3.9878839092556392E-2</v>
      </c>
      <c r="BU170" s="12">
        <f>(BU$3*templow!$I280+BU$4*templow!$I280^2+BU$5*templow!$I280^6)*(K170/K$56)^$BW$1</f>
        <v>2.1549450853401053</v>
      </c>
      <c r="BV170" s="12">
        <f>(BV$3*templow!$I280+BV$4*templow!$I280^2+BV$5*templow!$I280^6)*(L170/L$56)^$BW$1</f>
        <v>0.69229809250751373</v>
      </c>
      <c r="BW170" s="12">
        <f>(BW$3*templow!$I280+BW$4*templow!$I280^2+BW$5*templow!$I280^6)*(M170/M$56)^$BW$1</f>
        <v>-0.14658269230631324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 x14ac:dyDescent="0.3">
      <c r="A171" s="2">
        <f t="shared" si="162"/>
        <v>2125</v>
      </c>
      <c r="B171" s="5">
        <f t="shared" si="163"/>
        <v>1165.1563259782249</v>
      </c>
      <c r="C171" s="5">
        <f t="shared" si="164"/>
        <v>2962.9206032512398</v>
      </c>
      <c r="D171" s="5">
        <f t="shared" si="165"/>
        <v>4366.1972222414979</v>
      </c>
      <c r="E171" s="15">
        <f t="shared" si="166"/>
        <v>1.1267889523956449E-5</v>
      </c>
      <c r="F171" s="15">
        <f t="shared" si="167"/>
        <v>2.2198497935942207E-5</v>
      </c>
      <c r="G171" s="15">
        <f t="shared" si="168"/>
        <v>4.5317443888186977E-5</v>
      </c>
      <c r="H171" s="5">
        <f t="shared" si="169"/>
        <v>237694.46007340975</v>
      </c>
      <c r="I171" s="5">
        <f t="shared" si="170"/>
        <v>89336.940482727921</v>
      </c>
      <c r="J171" s="5">
        <f t="shared" si="171"/>
        <v>32503.13819414068</v>
      </c>
      <c r="K171" s="5">
        <f t="shared" si="172"/>
        <v>204002.20534686596</v>
      </c>
      <c r="L171" s="5">
        <f t="shared" si="173"/>
        <v>30151.648473029509</v>
      </c>
      <c r="M171" s="5">
        <f t="shared" si="174"/>
        <v>7444.267068049292</v>
      </c>
      <c r="N171" s="15">
        <f t="shared" si="175"/>
        <v>8.1074140394719052E-3</v>
      </c>
      <c r="O171" s="15">
        <f t="shared" si="176"/>
        <v>1.0286373362205614E-2</v>
      </c>
      <c r="P171" s="15">
        <f t="shared" si="177"/>
        <v>9.3203673236572637E-3</v>
      </c>
      <c r="Q171" s="5">
        <f t="shared" si="178"/>
        <v>9664.6372044826294</v>
      </c>
      <c r="R171" s="5">
        <f t="shared" si="179"/>
        <v>13081.217013859414</v>
      </c>
      <c r="S171" s="5">
        <f t="shared" si="180"/>
        <v>6928.5644353540811</v>
      </c>
      <c r="T171" s="5">
        <f t="shared" si="181"/>
        <v>40.659917784780497</v>
      </c>
      <c r="U171" s="5">
        <f t="shared" si="182"/>
        <v>146.42562128471914</v>
      </c>
      <c r="V171" s="5">
        <f t="shared" si="183"/>
        <v>213.16601473894261</v>
      </c>
      <c r="W171" s="15">
        <f t="shared" si="184"/>
        <v>-1.0734613539272964E-2</v>
      </c>
      <c r="X171" s="15">
        <f t="shared" si="185"/>
        <v>-1.217998157191269E-2</v>
      </c>
      <c r="Y171" s="15">
        <f t="shared" si="186"/>
        <v>-9.7425357312937999E-3</v>
      </c>
      <c r="Z171" s="5">
        <f t="shared" si="201"/>
        <v>11640.75772905431</v>
      </c>
      <c r="AA171" s="5">
        <f t="shared" si="202"/>
        <v>33912.72793475553</v>
      </c>
      <c r="AB171" s="5">
        <f t="shared" si="203"/>
        <v>46424.624492748735</v>
      </c>
      <c r="AC171" s="16">
        <f t="shared" si="187"/>
        <v>1.4515085737156743</v>
      </c>
      <c r="AD171" s="16">
        <f t="shared" si="188"/>
        <v>2.9752441468944002</v>
      </c>
      <c r="AE171" s="16">
        <f t="shared" si="189"/>
        <v>7.2008008880167562</v>
      </c>
      <c r="AF171" s="15">
        <f t="shared" si="190"/>
        <v>-4.0504037456468023E-3</v>
      </c>
      <c r="AG171" s="15">
        <f t="shared" si="191"/>
        <v>2.9673830763510267E-4</v>
      </c>
      <c r="AH171" s="15">
        <f t="shared" si="192"/>
        <v>9.7937136394747881E-3</v>
      </c>
      <c r="AI171" s="1">
        <f t="shared" si="156"/>
        <v>436468.31462668884</v>
      </c>
      <c r="AJ171" s="1">
        <f t="shared" si="157"/>
        <v>160577.13439269626</v>
      </c>
      <c r="AK171" s="1">
        <f t="shared" si="158"/>
        <v>58953.953823210031</v>
      </c>
      <c r="AL171" s="14">
        <f t="shared" si="193"/>
        <v>61.22485029349226</v>
      </c>
      <c r="AM171" s="14">
        <f t="shared" si="194"/>
        <v>13.49758264288559</v>
      </c>
      <c r="AN171" s="14">
        <f t="shared" si="195"/>
        <v>4.4318980948431372</v>
      </c>
      <c r="AO171" s="11">
        <f t="shared" si="196"/>
        <v>6.4917180376813351E-3</v>
      </c>
      <c r="AP171" s="11">
        <f t="shared" si="197"/>
        <v>8.1778525593516789E-3</v>
      </c>
      <c r="AQ171" s="11">
        <f t="shared" si="198"/>
        <v>7.4183441060393634E-3</v>
      </c>
      <c r="AR171" s="1">
        <f t="shared" si="204"/>
        <v>237694.46007340975</v>
      </c>
      <c r="AS171" s="1">
        <f t="shared" si="199"/>
        <v>89336.940482727921</v>
      </c>
      <c r="AT171" s="1">
        <f t="shared" si="200"/>
        <v>32503.13819414068</v>
      </c>
      <c r="AU171" s="1">
        <f t="shared" si="159"/>
        <v>47538.892014681951</v>
      </c>
      <c r="AV171" s="1">
        <f t="shared" si="160"/>
        <v>17867.388096545586</v>
      </c>
      <c r="AW171" s="1">
        <f t="shared" si="161"/>
        <v>6500.6276388281367</v>
      </c>
      <c r="AX171" s="1">
        <f t="shared" si="215"/>
        <v>163201.76427749277</v>
      </c>
      <c r="AY171" s="1">
        <f t="shared" si="207"/>
        <v>24121.318778423607</v>
      </c>
      <c r="AZ171" s="1">
        <f t="shared" si="208"/>
        <v>5955.4136544394332</v>
      </c>
      <c r="BA171" s="1">
        <f t="shared" si="216"/>
        <v>13985.071390221556</v>
      </c>
      <c r="BB171" s="1">
        <f t="shared" si="217"/>
        <v>29898.391295391513</v>
      </c>
      <c r="BC171" s="1">
        <f t="shared" si="218"/>
        <v>37951.230512841474</v>
      </c>
      <c r="BD171" s="1">
        <f t="shared" si="219"/>
        <v>3168.4199633494054</v>
      </c>
      <c r="BE171" s="2">
        <f t="shared" si="225"/>
        <v>0.1724378764915922</v>
      </c>
      <c r="BF171" s="2">
        <f t="shared" si="226"/>
        <v>0.13039120264941753</v>
      </c>
      <c r="BG171" s="2">
        <f t="shared" si="227"/>
        <v>6.9918128391701598E-2</v>
      </c>
      <c r="BH171" s="2">
        <f t="shared" si="209"/>
        <v>0.10518972137434303</v>
      </c>
      <c r="BI171" s="2">
        <f t="shared" si="220"/>
        <v>2.9734821248929609E-3</v>
      </c>
      <c r="BJ171" s="2">
        <f t="shared" si="210"/>
        <v>1.700186572836147E-3</v>
      </c>
      <c r="BK171" s="2">
        <f t="shared" si="211"/>
        <v>4.8885446777984691E-4</v>
      </c>
      <c r="BL171" s="2">
        <f t="shared" si="212"/>
        <v>706.78022821436753</v>
      </c>
      <c r="BM171" s="2">
        <f t="shared" si="213"/>
        <v>151.88946666699601</v>
      </c>
      <c r="BN171" s="2">
        <f t="shared" si="214"/>
        <v>15.889304323071457</v>
      </c>
      <c r="BO171" s="2">
        <f t="shared" si="221"/>
        <v>704.20721576522533</v>
      </c>
      <c r="BP171" s="2">
        <f t="shared" si="222"/>
        <v>68.698402163183601</v>
      </c>
      <c r="BQ171" s="2">
        <f t="shared" si="223"/>
        <v>9.7903154380757957</v>
      </c>
      <c r="BR171" s="11">
        <f t="shared" si="224"/>
        <v>3.8741953525222222E-2</v>
      </c>
      <c r="BS171" s="17">
        <f t="shared" si="205"/>
        <v>7.3218775767931368E-3</v>
      </c>
      <c r="BT171" s="17">
        <f t="shared" si="206"/>
        <v>3.8717319507336305E-2</v>
      </c>
      <c r="BU171" s="12">
        <f>(BU$3*templow!$I281+BU$4*templow!$I281^2+BU$5*templow!$I281^6)*(K171/K$56)^$BW$1</f>
        <v>2.1354243264456336</v>
      </c>
      <c r="BV171" s="12">
        <f>(BV$3*templow!$I281+BV$4*templow!$I281^2+BV$5*templow!$I281^6)*(L171/L$56)^$BW$1</f>
        <v>0.67491437007945931</v>
      </c>
      <c r="BW171" s="12">
        <f>(BW$3*templow!$I281+BW$4*templow!$I281^2+BW$5*templow!$I281^6)*(M171/M$56)^$BW$1</f>
        <v>-0.16360599099898315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 x14ac:dyDescent="0.3">
      <c r="A172" s="2">
        <f t="shared" si="162"/>
        <v>2126</v>
      </c>
      <c r="B172" s="5">
        <f t="shared" si="163"/>
        <v>1165.1687983883462</v>
      </c>
      <c r="C172" s="5">
        <f t="shared" si="164"/>
        <v>2962.9830870187907</v>
      </c>
      <c r="D172" s="5">
        <f t="shared" si="165"/>
        <v>4366.3851938942407</v>
      </c>
      <c r="E172" s="15">
        <f t="shared" si="166"/>
        <v>1.0704495047758627E-5</v>
      </c>
      <c r="F172" s="15">
        <f t="shared" si="167"/>
        <v>2.1088573039145095E-5</v>
      </c>
      <c r="G172" s="15">
        <f t="shared" si="168"/>
        <v>4.3051571693777623E-5</v>
      </c>
      <c r="H172" s="5">
        <f t="shared" si="169"/>
        <v>239603.32202242949</v>
      </c>
      <c r="I172" s="5">
        <f t="shared" si="170"/>
        <v>90248.215551933157</v>
      </c>
      <c r="J172" s="5">
        <f t="shared" si="171"/>
        <v>32804.332564056087</v>
      </c>
      <c r="K172" s="5">
        <f t="shared" si="172"/>
        <v>205638.29236918053</v>
      </c>
      <c r="L172" s="5">
        <f t="shared" si="173"/>
        <v>30458.565878192887</v>
      </c>
      <c r="M172" s="5">
        <f t="shared" si="174"/>
        <v>7512.9268507799561</v>
      </c>
      <c r="N172" s="15">
        <f t="shared" si="175"/>
        <v>8.0199477232745231E-3</v>
      </c>
      <c r="O172" s="15">
        <f t="shared" si="176"/>
        <v>1.0179125212272044E-2</v>
      </c>
      <c r="P172" s="15">
        <f t="shared" si="177"/>
        <v>9.2231756468479364E-3</v>
      </c>
      <c r="Q172" s="5">
        <f t="shared" si="178"/>
        <v>9637.6720708857174</v>
      </c>
      <c r="R172" s="5">
        <f t="shared" si="179"/>
        <v>13053.696825979694</v>
      </c>
      <c r="S172" s="5">
        <f t="shared" si="180"/>
        <v>6924.6415385775736</v>
      </c>
      <c r="T172" s="5">
        <f t="shared" si="181"/>
        <v>40.223449280822265</v>
      </c>
      <c r="U172" s="5">
        <f t="shared" si="182"/>
        <v>144.6421599158154</v>
      </c>
      <c r="V172" s="5">
        <f t="shared" si="183"/>
        <v>211.08923722365097</v>
      </c>
      <c r="W172" s="15">
        <f t="shared" si="184"/>
        <v>-1.0734613539272964E-2</v>
      </c>
      <c r="X172" s="15">
        <f t="shared" si="185"/>
        <v>-1.217998157191269E-2</v>
      </c>
      <c r="Y172" s="15">
        <f t="shared" si="186"/>
        <v>-9.7425357312937999E-3</v>
      </c>
      <c r="Z172" s="5">
        <f t="shared" si="201"/>
        <v>11562.270529034387</v>
      </c>
      <c r="AA172" s="5">
        <f t="shared" si="202"/>
        <v>33855.056065999866</v>
      </c>
      <c r="AB172" s="5">
        <f t="shared" si="203"/>
        <v>46857.369545996713</v>
      </c>
      <c r="AC172" s="16">
        <f t="shared" si="187"/>
        <v>1.4456293779518579</v>
      </c>
      <c r="AD172" s="16">
        <f t="shared" si="188"/>
        <v>2.976127015807351</v>
      </c>
      <c r="AE172" s="16">
        <f t="shared" si="189"/>
        <v>7.271323469888868</v>
      </c>
      <c r="AF172" s="15">
        <f t="shared" si="190"/>
        <v>-4.0504037456468023E-3</v>
      </c>
      <c r="AG172" s="15">
        <f t="shared" si="191"/>
        <v>2.9673830763510267E-4</v>
      </c>
      <c r="AH172" s="15">
        <f t="shared" si="192"/>
        <v>9.7937136394747881E-3</v>
      </c>
      <c r="AI172" s="1">
        <f t="shared" si="156"/>
        <v>440360.37517870188</v>
      </c>
      <c r="AJ172" s="1">
        <f t="shared" si="157"/>
        <v>162386.80904997222</v>
      </c>
      <c r="AK172" s="1">
        <f t="shared" si="158"/>
        <v>59559.186079717168</v>
      </c>
      <c r="AL172" s="14">
        <f t="shared" si="193"/>
        <v>61.618330213846818</v>
      </c>
      <c r="AM172" s="14">
        <f t="shared" si="194"/>
        <v>13.60686007123916</v>
      </c>
      <c r="AN172" s="14">
        <f t="shared" si="195"/>
        <v>4.4644466665024787</v>
      </c>
      <c r="AO172" s="11">
        <f t="shared" si="196"/>
        <v>6.4268008573045215E-3</v>
      </c>
      <c r="AP172" s="11">
        <f t="shared" si="197"/>
        <v>8.0960740337581612E-3</v>
      </c>
      <c r="AQ172" s="11">
        <f t="shared" si="198"/>
        <v>7.3441606649789701E-3</v>
      </c>
      <c r="AR172" s="1">
        <f t="shared" si="204"/>
        <v>239603.32202242949</v>
      </c>
      <c r="AS172" s="1">
        <f t="shared" si="199"/>
        <v>90248.215551933157</v>
      </c>
      <c r="AT172" s="1">
        <f t="shared" si="200"/>
        <v>32804.332564056087</v>
      </c>
      <c r="AU172" s="1">
        <f t="shared" si="159"/>
        <v>47920.664404485899</v>
      </c>
      <c r="AV172" s="1">
        <f t="shared" si="160"/>
        <v>18049.643110386631</v>
      </c>
      <c r="AW172" s="1">
        <f t="shared" si="161"/>
        <v>6560.8665128112179</v>
      </c>
      <c r="AX172" s="1">
        <f t="shared" si="215"/>
        <v>164510.63389534442</v>
      </c>
      <c r="AY172" s="1">
        <f t="shared" si="207"/>
        <v>24366.852702554308</v>
      </c>
      <c r="AZ172" s="1">
        <f t="shared" si="208"/>
        <v>6010.3414806239653</v>
      </c>
      <c r="BA172" s="1">
        <f t="shared" si="216"/>
        <v>13994.528413777083</v>
      </c>
      <c r="BB172" s="1">
        <f t="shared" si="217"/>
        <v>29929.029915309191</v>
      </c>
      <c r="BC172" s="1">
        <f t="shared" si="218"/>
        <v>37992.951727066698</v>
      </c>
      <c r="BD172" s="1">
        <f t="shared" si="219"/>
        <v>3079.2113522038853</v>
      </c>
      <c r="BE172" s="2">
        <f t="shared" si="225"/>
        <v>0.1724378764915922</v>
      </c>
      <c r="BF172" s="2">
        <f t="shared" si="226"/>
        <v>0.13039120264941753</v>
      </c>
      <c r="BG172" s="2">
        <f t="shared" si="227"/>
        <v>6.9918128391701598E-2</v>
      </c>
      <c r="BH172" s="2">
        <f t="shared" si="209"/>
        <v>0.10495135544927947</v>
      </c>
      <c r="BI172" s="2">
        <f t="shared" si="220"/>
        <v>2.9734821248929609E-3</v>
      </c>
      <c r="BJ172" s="2">
        <f t="shared" si="210"/>
        <v>1.700186572836147E-3</v>
      </c>
      <c r="BK172" s="2">
        <f t="shared" si="211"/>
        <v>4.8885446777984691E-4</v>
      </c>
      <c r="BL172" s="2">
        <f t="shared" si="212"/>
        <v>712.45619509866606</v>
      </c>
      <c r="BM172" s="2">
        <f t="shared" si="213"/>
        <v>153.4388043038191</v>
      </c>
      <c r="BN172" s="2">
        <f t="shared" si="214"/>
        <v>16.036544536474739</v>
      </c>
      <c r="BO172" s="2">
        <f t="shared" si="221"/>
        <v>714.68122020025783</v>
      </c>
      <c r="BP172" s="2">
        <f t="shared" si="222"/>
        <v>69.51737631058559</v>
      </c>
      <c r="BQ172" s="2">
        <f t="shared" si="223"/>
        <v>9.7897835846985064</v>
      </c>
      <c r="BR172" s="11">
        <f t="shared" si="224"/>
        <v>3.8650368513866801E-2</v>
      </c>
      <c r="BS172" s="17">
        <f t="shared" si="205"/>
        <v>7.0487935448689375E-3</v>
      </c>
      <c r="BT172" s="17">
        <f t="shared" si="206"/>
        <v>3.75896305896469E-2</v>
      </c>
      <c r="BU172" s="12">
        <f>(BU$3*templow!$I282+BU$4*templow!$I282^2+BU$5*templow!$I282^6)*(K172/K$56)^$BW$1</f>
        <v>2.1155859566344049</v>
      </c>
      <c r="BV172" s="12">
        <f>(BV$3*templow!$I282+BV$4*templow!$I282^2+BV$5*templow!$I282^6)*(L172/L$56)^$BW$1</f>
        <v>0.65736209221450403</v>
      </c>
      <c r="BW172" s="12">
        <f>(BW$3*templow!$I282+BW$4*templow!$I282^2+BW$5*templow!$I282^6)*(M172/M$56)^$BW$1</f>
        <v>-0.18074925313628268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 x14ac:dyDescent="0.3">
      <c r="A173" s="2">
        <f t="shared" si="162"/>
        <v>2127</v>
      </c>
      <c r="B173" s="5">
        <f t="shared" si="163"/>
        <v>1165.1806473047968</v>
      </c>
      <c r="C173" s="5">
        <f t="shared" si="164"/>
        <v>2963.042447849773</v>
      </c>
      <c r="D173" s="5">
        <f t="shared" si="165"/>
        <v>4366.5637746521979</v>
      </c>
      <c r="E173" s="15">
        <f t="shared" si="166"/>
        <v>1.0169270295370694E-5</v>
      </c>
      <c r="F173" s="15">
        <f t="shared" si="167"/>
        <v>2.0034144387187839E-5</v>
      </c>
      <c r="G173" s="15">
        <f t="shared" si="168"/>
        <v>4.089899310908874E-5</v>
      </c>
      <c r="H173" s="5">
        <f t="shared" si="169"/>
        <v>241506.64296831121</v>
      </c>
      <c r="I173" s="5">
        <f t="shared" si="170"/>
        <v>91159.110188548599</v>
      </c>
      <c r="J173" s="5">
        <f t="shared" si="171"/>
        <v>33105.091365734537</v>
      </c>
      <c r="K173" s="5">
        <f t="shared" si="172"/>
        <v>207269.69979028156</v>
      </c>
      <c r="L173" s="5">
        <f t="shared" si="173"/>
        <v>30765.374372109025</v>
      </c>
      <c r="M173" s="5">
        <f t="shared" si="174"/>
        <v>7581.4972766248902</v>
      </c>
      <c r="N173" s="15">
        <f t="shared" si="175"/>
        <v>7.9333834292505401E-3</v>
      </c>
      <c r="O173" s="15">
        <f t="shared" si="176"/>
        <v>1.0072978982106351E-2</v>
      </c>
      <c r="P173" s="15">
        <f t="shared" si="177"/>
        <v>9.1269923435786104E-3</v>
      </c>
      <c r="Q173" s="5">
        <f t="shared" si="178"/>
        <v>9609.9516973415612</v>
      </c>
      <c r="R173" s="5">
        <f t="shared" si="179"/>
        <v>13024.852048427152</v>
      </c>
      <c r="S173" s="5">
        <f t="shared" si="180"/>
        <v>6920.0463931559707</v>
      </c>
      <c r="T173" s="5">
        <f t="shared" si="181"/>
        <v>39.791666097576091</v>
      </c>
      <c r="U173" s="5">
        <f t="shared" si="182"/>
        <v>142.88042107351913</v>
      </c>
      <c r="V173" s="5">
        <f t="shared" si="183"/>
        <v>209.03269278750798</v>
      </c>
      <c r="W173" s="15">
        <f t="shared" si="184"/>
        <v>-1.0734613539272964E-2</v>
      </c>
      <c r="X173" s="15">
        <f t="shared" si="185"/>
        <v>-1.217998157191269E-2</v>
      </c>
      <c r="Y173" s="15">
        <f t="shared" si="186"/>
        <v>-9.7425357312937999E-3</v>
      </c>
      <c r="Z173" s="5">
        <f t="shared" si="201"/>
        <v>11483.309643106219</v>
      </c>
      <c r="AA173" s="5">
        <f t="shared" si="202"/>
        <v>33793.856954100302</v>
      </c>
      <c r="AB173" s="5">
        <f t="shared" si="203"/>
        <v>47289.487114286654</v>
      </c>
      <c r="AC173" s="16">
        <f t="shared" si="187"/>
        <v>1.4397739953045845</v>
      </c>
      <c r="AD173" s="16">
        <f t="shared" si="188"/>
        <v>2.9770101467013288</v>
      </c>
      <c r="AE173" s="16">
        <f t="shared" si="189"/>
        <v>7.3425367297329514</v>
      </c>
      <c r="AF173" s="15">
        <f t="shared" si="190"/>
        <v>-4.0504037456468023E-3</v>
      </c>
      <c r="AG173" s="15">
        <f t="shared" si="191"/>
        <v>2.9673830763510267E-4</v>
      </c>
      <c r="AH173" s="15">
        <f t="shared" si="192"/>
        <v>9.7937136394747881E-3</v>
      </c>
      <c r="AI173" s="1">
        <f t="shared" si="156"/>
        <v>444245.00206531759</v>
      </c>
      <c r="AJ173" s="1">
        <f t="shared" si="157"/>
        <v>164197.77125536161</v>
      </c>
      <c r="AK173" s="1">
        <f t="shared" si="158"/>
        <v>60164.133984556669</v>
      </c>
      <c r="AL173" s="14">
        <f t="shared" si="193"/>
        <v>62.010378863916408</v>
      </c>
      <c r="AM173" s="14">
        <f t="shared" si="194"/>
        <v>13.715920596277861</v>
      </c>
      <c r="AN173" s="14">
        <f t="shared" si="195"/>
        <v>4.4969064039655127</v>
      </c>
      <c r="AO173" s="11">
        <f t="shared" si="196"/>
        <v>6.3625328487314763E-3</v>
      </c>
      <c r="AP173" s="11">
        <f t="shared" si="197"/>
        <v>8.0151132934205803E-3</v>
      </c>
      <c r="AQ173" s="11">
        <f t="shared" si="198"/>
        <v>7.2707190583291802E-3</v>
      </c>
      <c r="AR173" s="1">
        <f t="shared" si="204"/>
        <v>241506.64296831121</v>
      </c>
      <c r="AS173" s="1">
        <f t="shared" si="199"/>
        <v>91159.110188548599</v>
      </c>
      <c r="AT173" s="1">
        <f t="shared" si="200"/>
        <v>33105.091365734537</v>
      </c>
      <c r="AU173" s="1">
        <f t="shared" si="159"/>
        <v>48301.328593662241</v>
      </c>
      <c r="AV173" s="1">
        <f t="shared" si="160"/>
        <v>18231.82203770972</v>
      </c>
      <c r="AW173" s="1">
        <f t="shared" si="161"/>
        <v>6621.0182731469076</v>
      </c>
      <c r="AX173" s="1">
        <f t="shared" si="215"/>
        <v>165815.75983222527</v>
      </c>
      <c r="AY173" s="1">
        <f t="shared" si="207"/>
        <v>24612.299497687221</v>
      </c>
      <c r="AZ173" s="1">
        <f t="shared" si="208"/>
        <v>6065.197821299912</v>
      </c>
      <c r="BA173" s="1">
        <f t="shared" si="216"/>
        <v>14003.878078139614</v>
      </c>
      <c r="BB173" s="1">
        <f t="shared" si="217"/>
        <v>29959.326861602785</v>
      </c>
      <c r="BC173" s="1">
        <f t="shared" si="218"/>
        <v>38034.178422059944</v>
      </c>
      <c r="BD173" s="1">
        <f t="shared" si="219"/>
        <v>2992.4770387260287</v>
      </c>
      <c r="BE173" s="2">
        <f t="shared" si="225"/>
        <v>0.1724378764915922</v>
      </c>
      <c r="BF173" s="2">
        <f t="shared" si="226"/>
        <v>0.13039120264941753</v>
      </c>
      <c r="BG173" s="2">
        <f t="shared" si="227"/>
        <v>6.9918128391701598E-2</v>
      </c>
      <c r="BH173" s="2">
        <f t="shared" si="209"/>
        <v>0.10471342782040205</v>
      </c>
      <c r="BI173" s="2">
        <f t="shared" si="220"/>
        <v>2.9734821248929609E-3</v>
      </c>
      <c r="BJ173" s="2">
        <f t="shared" si="210"/>
        <v>1.700186572836147E-3</v>
      </c>
      <c r="BK173" s="2">
        <f t="shared" si="211"/>
        <v>4.8885446777984691E-4</v>
      </c>
      <c r="BL173" s="2">
        <f t="shared" si="212"/>
        <v>718.11568590917966</v>
      </c>
      <c r="BM173" s="2">
        <f t="shared" si="213"/>
        <v>154.98749513426114</v>
      </c>
      <c r="BN173" s="2">
        <f t="shared" si="214"/>
        <v>16.183571820399361</v>
      </c>
      <c r="BO173" s="2">
        <f t="shared" si="221"/>
        <v>725.31167348725808</v>
      </c>
      <c r="BP173" s="2">
        <f t="shared" si="222"/>
        <v>70.346193546832893</v>
      </c>
      <c r="BQ173" s="2">
        <f t="shared" si="223"/>
        <v>9.7892625603425536</v>
      </c>
      <c r="BR173" s="11">
        <f t="shared" si="224"/>
        <v>3.8559681759570114E-2</v>
      </c>
      <c r="BS173" s="17">
        <f t="shared" si="205"/>
        <v>6.7864930861715961E-3</v>
      </c>
      <c r="BT173" s="17">
        <f t="shared" si="206"/>
        <v>3.649478698023971E-2</v>
      </c>
      <c r="BU173" s="12">
        <f>(BU$3*templow!$I283+BU$4*templow!$I283^2+BU$5*templow!$I283^6)*(K173/K$56)^$BW$1</f>
        <v>2.0954355669743401</v>
      </c>
      <c r="BV173" s="12">
        <f>(BV$3*templow!$I283+BV$4*templow!$I283^2+BV$5*templow!$I283^6)*(L173/L$56)^$BW$1</f>
        <v>0.63964498752783527</v>
      </c>
      <c r="BW173" s="12">
        <f>(BW$3*templow!$I283+BW$4*templow!$I283^2+BW$5*templow!$I283^6)*(M173/M$56)^$BW$1</f>
        <v>-0.1980095568832026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 x14ac:dyDescent="0.3">
      <c r="A174" s="2">
        <f t="shared" si="162"/>
        <v>2128</v>
      </c>
      <c r="B174" s="5">
        <f t="shared" si="163"/>
        <v>1165.1919038898948</v>
      </c>
      <c r="C174" s="5">
        <f t="shared" si="164"/>
        <v>2963.0988417689873</v>
      </c>
      <c r="D174" s="5">
        <f t="shared" si="165"/>
        <v>4366.733433310842</v>
      </c>
      <c r="E174" s="15">
        <f t="shared" si="166"/>
        <v>9.6608067806021595E-6</v>
      </c>
      <c r="F174" s="15">
        <f t="shared" si="167"/>
        <v>1.9032437167828447E-5</v>
      </c>
      <c r="G174" s="15">
        <f t="shared" si="168"/>
        <v>3.8854043453634304E-5</v>
      </c>
      <c r="H174" s="5">
        <f t="shared" si="169"/>
        <v>243404.26914082581</v>
      </c>
      <c r="I174" s="5">
        <f t="shared" si="170"/>
        <v>92069.529497539726</v>
      </c>
      <c r="J174" s="5">
        <f t="shared" si="171"/>
        <v>33405.388033078787</v>
      </c>
      <c r="K174" s="5">
        <f t="shared" si="172"/>
        <v>208896.2928151502</v>
      </c>
      <c r="L174" s="5">
        <f t="shared" si="173"/>
        <v>31072.041269664052</v>
      </c>
      <c r="M174" s="5">
        <f t="shared" si="174"/>
        <v>7649.9718939223039</v>
      </c>
      <c r="N174" s="15">
        <f t="shared" si="175"/>
        <v>7.8477125528451097E-3</v>
      </c>
      <c r="O174" s="15">
        <f t="shared" si="176"/>
        <v>9.9679234793594862E-3</v>
      </c>
      <c r="P174" s="15">
        <f t="shared" si="177"/>
        <v>9.0318066206438452E-3</v>
      </c>
      <c r="Q174" s="5">
        <f t="shared" si="178"/>
        <v>9581.4917192507601</v>
      </c>
      <c r="R174" s="5">
        <f t="shared" si="179"/>
        <v>12994.706299392055</v>
      </c>
      <c r="S174" s="5">
        <f t="shared" si="180"/>
        <v>6914.7878582094127</v>
      </c>
      <c r="T174" s="5">
        <f t="shared" si="181"/>
        <v>39.364517939934821</v>
      </c>
      <c r="U174" s="5">
        <f t="shared" si="182"/>
        <v>141.14014017785655</v>
      </c>
      <c r="V174" s="5">
        <f t="shared" si="183"/>
        <v>206.99618430901714</v>
      </c>
      <c r="W174" s="15">
        <f t="shared" si="184"/>
        <v>-1.0734613539272964E-2</v>
      </c>
      <c r="X174" s="15">
        <f t="shared" si="185"/>
        <v>-1.217998157191269E-2</v>
      </c>
      <c r="Y174" s="15">
        <f t="shared" si="186"/>
        <v>-9.7425357312937999E-3</v>
      </c>
      <c r="Z174" s="5">
        <f t="shared" si="201"/>
        <v>11403.902490766708</v>
      </c>
      <c r="AA174" s="5">
        <f t="shared" si="202"/>
        <v>33729.188380276799</v>
      </c>
      <c r="AB174" s="5">
        <f t="shared" si="203"/>
        <v>47720.938488159642</v>
      </c>
      <c r="AC174" s="16">
        <f t="shared" si="187"/>
        <v>1.433942329321118</v>
      </c>
      <c r="AD174" s="16">
        <f t="shared" si="188"/>
        <v>2.9778935396540733</v>
      </c>
      <c r="AE174" s="16">
        <f t="shared" si="189"/>
        <v>7.4144474318512819</v>
      </c>
      <c r="AF174" s="15">
        <f t="shared" si="190"/>
        <v>-4.0504037456468023E-3</v>
      </c>
      <c r="AG174" s="15">
        <f t="shared" si="191"/>
        <v>2.9673830763510267E-4</v>
      </c>
      <c r="AH174" s="15">
        <f t="shared" si="192"/>
        <v>9.7937136394747881E-3</v>
      </c>
      <c r="AI174" s="1">
        <f t="shared" si="156"/>
        <v>448121.83045244811</v>
      </c>
      <c r="AJ174" s="1">
        <f t="shared" si="157"/>
        <v>166009.8161675352</v>
      </c>
      <c r="AK174" s="1">
        <f t="shared" si="158"/>
        <v>60768.738859247911</v>
      </c>
      <c r="AL174" s="14">
        <f t="shared" si="193"/>
        <v>62.400976505675523</v>
      </c>
      <c r="AM174" s="14">
        <f t="shared" si="194"/>
        <v>13.82475590720556</v>
      </c>
      <c r="AN174" s="14">
        <f t="shared" si="195"/>
        <v>4.5292751896293995</v>
      </c>
      <c r="AO174" s="11">
        <f t="shared" si="196"/>
        <v>6.2989075202441614E-3</v>
      </c>
      <c r="AP174" s="11">
        <f t="shared" si="197"/>
        <v>7.9349621604863745E-3</v>
      </c>
      <c r="AQ174" s="11">
        <f t="shared" si="198"/>
        <v>7.198011867745888E-3</v>
      </c>
      <c r="AR174" s="1">
        <f t="shared" si="204"/>
        <v>243404.26914082581</v>
      </c>
      <c r="AS174" s="1">
        <f t="shared" si="199"/>
        <v>92069.529497539726</v>
      </c>
      <c r="AT174" s="1">
        <f t="shared" si="200"/>
        <v>33405.388033078787</v>
      </c>
      <c r="AU174" s="1">
        <f t="shared" si="159"/>
        <v>48680.853828165164</v>
      </c>
      <c r="AV174" s="1">
        <f t="shared" si="160"/>
        <v>18413.905899507947</v>
      </c>
      <c r="AW174" s="1">
        <f t="shared" si="161"/>
        <v>6681.0776066157578</v>
      </c>
      <c r="AX174" s="1">
        <f t="shared" si="215"/>
        <v>167117.03425212015</v>
      </c>
      <c r="AY174" s="1">
        <f t="shared" si="207"/>
        <v>24857.63301573124</v>
      </c>
      <c r="AZ174" s="1">
        <f t="shared" si="208"/>
        <v>6119.9775151378435</v>
      </c>
      <c r="BA174" s="1">
        <f t="shared" si="216"/>
        <v>14013.121764550988</v>
      </c>
      <c r="BB174" s="1">
        <f t="shared" si="217"/>
        <v>29989.28676808811</v>
      </c>
      <c r="BC174" s="1">
        <f t="shared" si="218"/>
        <v>38074.918655876441</v>
      </c>
      <c r="BD174" s="1">
        <f t="shared" si="219"/>
        <v>2908.1500695653508</v>
      </c>
      <c r="BE174" s="2">
        <f t="shared" si="225"/>
        <v>0.1724378764915922</v>
      </c>
      <c r="BF174" s="2">
        <f t="shared" si="226"/>
        <v>0.13039120264941753</v>
      </c>
      <c r="BG174" s="2">
        <f t="shared" si="227"/>
        <v>6.9918128391701598E-2</v>
      </c>
      <c r="BH174" s="2">
        <f t="shared" si="209"/>
        <v>0.10447594937617183</v>
      </c>
      <c r="BI174" s="2">
        <f t="shared" si="220"/>
        <v>2.9734821248929609E-3</v>
      </c>
      <c r="BJ174" s="2">
        <f t="shared" si="210"/>
        <v>1.700186572836147E-3</v>
      </c>
      <c r="BK174" s="2">
        <f t="shared" si="211"/>
        <v>4.8885446777984691E-4</v>
      </c>
      <c r="BL174" s="2">
        <f t="shared" si="212"/>
        <v>723.75824341288092</v>
      </c>
      <c r="BM174" s="2">
        <f t="shared" si="213"/>
        <v>156.53537781905862</v>
      </c>
      <c r="BN174" s="2">
        <f t="shared" si="214"/>
        <v>16.330373187889997</v>
      </c>
      <c r="BO174" s="2">
        <f t="shared" si="221"/>
        <v>736.10091516680643</v>
      </c>
      <c r="BP174" s="2">
        <f t="shared" si="222"/>
        <v>71.184972156461413</v>
      </c>
      <c r="BQ174" s="2">
        <f t="shared" si="223"/>
        <v>9.7887522059145038</v>
      </c>
      <c r="BR174" s="11">
        <f t="shared" si="224"/>
        <v>3.8469886341120335E-2</v>
      </c>
      <c r="BS174" s="17">
        <f t="shared" si="205"/>
        <v>6.5345239232411211E-3</v>
      </c>
      <c r="BT174" s="17">
        <f t="shared" si="206"/>
        <v>3.5431832019650202E-2</v>
      </c>
      <c r="BU174" s="12">
        <f>(BU$3*templow!$I284+BU$4*templow!$I284^2+BU$5*templow!$I284^6)*(K174/K$56)^$BW$1</f>
        <v>2.0749787321379394</v>
      </c>
      <c r="BV174" s="12">
        <f>(BV$3*templow!$I284+BV$4*templow!$I284^2+BV$5*templow!$I284^6)*(L174/L$56)^$BW$1</f>
        <v>0.62176675730076725</v>
      </c>
      <c r="BW174" s="12">
        <f>(BW$3*templow!$I284+BW$4*templow!$I284^2+BW$5*templow!$I284^6)*(M174/M$56)^$BW$1</f>
        <v>-0.21538400478656061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 x14ac:dyDescent="0.3">
      <c r="A175" s="2">
        <f t="shared" si="162"/>
        <v>2129</v>
      </c>
      <c r="B175" s="5">
        <f t="shared" si="163"/>
        <v>1165.2025977490482</v>
      </c>
      <c r="C175" s="5">
        <f t="shared" si="164"/>
        <v>2963.1524170118887</v>
      </c>
      <c r="D175" s="5">
        <f t="shared" si="165"/>
        <v>4366.8946152988819</v>
      </c>
      <c r="E175" s="15">
        <f t="shared" si="166"/>
        <v>9.1777664415720506E-6</v>
      </c>
      <c r="F175" s="15">
        <f t="shared" si="167"/>
        <v>1.8080815309437025E-5</v>
      </c>
      <c r="G175" s="15">
        <f t="shared" si="168"/>
        <v>3.6911341280952588E-5</v>
      </c>
      <c r="H175" s="5">
        <f t="shared" si="169"/>
        <v>245296.04985149595</v>
      </c>
      <c r="I175" s="5">
        <f t="shared" si="170"/>
        <v>92979.379626196867</v>
      </c>
      <c r="J175" s="5">
        <f t="shared" si="171"/>
        <v>33705.196348220903</v>
      </c>
      <c r="K175" s="5">
        <f t="shared" si="172"/>
        <v>210517.93939127983</v>
      </c>
      <c r="L175" s="5">
        <f t="shared" si="173"/>
        <v>31378.53425709347</v>
      </c>
      <c r="M175" s="5">
        <f t="shared" si="174"/>
        <v>7718.3443424851303</v>
      </c>
      <c r="N175" s="15">
        <f t="shared" si="175"/>
        <v>7.7629265425240845E-3</v>
      </c>
      <c r="O175" s="15">
        <f t="shared" si="176"/>
        <v>9.8639476167485807E-3</v>
      </c>
      <c r="P175" s="15">
        <f t="shared" si="177"/>
        <v>8.9376078122778146E-3</v>
      </c>
      <c r="Q175" s="5">
        <f t="shared" si="178"/>
        <v>9552.3077479193216</v>
      </c>
      <c r="R175" s="5">
        <f t="shared" si="179"/>
        <v>12963.283281755181</v>
      </c>
      <c r="S175" s="5">
        <f t="shared" si="180"/>
        <v>6908.8748539331273</v>
      </c>
      <c r="T175" s="5">
        <f t="shared" si="181"/>
        <v>38.941955052689842</v>
      </c>
      <c r="U175" s="5">
        <f t="shared" si="182"/>
        <v>139.42105587143308</v>
      </c>
      <c r="V175" s="5">
        <f t="shared" si="183"/>
        <v>204.97951658714507</v>
      </c>
      <c r="W175" s="15">
        <f t="shared" si="184"/>
        <v>-1.0734613539272964E-2</v>
      </c>
      <c r="X175" s="15">
        <f t="shared" si="185"/>
        <v>-1.217998157191269E-2</v>
      </c>
      <c r="Y175" s="15">
        <f t="shared" si="186"/>
        <v>-9.7425357312937999E-3</v>
      </c>
      <c r="Z175" s="5">
        <f t="shared" si="201"/>
        <v>11324.07609163141</v>
      </c>
      <c r="AA175" s="5">
        <f t="shared" si="202"/>
        <v>33661.108452885288</v>
      </c>
      <c r="AB175" s="5">
        <f t="shared" si="203"/>
        <v>48151.685460193003</v>
      </c>
      <c r="AC175" s="16">
        <f t="shared" si="187"/>
        <v>1.4281342839393942</v>
      </c>
      <c r="AD175" s="16">
        <f t="shared" si="188"/>
        <v>2.9787771947433477</v>
      </c>
      <c r="AE175" s="16">
        <f t="shared" si="189"/>
        <v>7.4870624067937728</v>
      </c>
      <c r="AF175" s="15">
        <f t="shared" si="190"/>
        <v>-4.0504037456468023E-3</v>
      </c>
      <c r="AG175" s="15">
        <f t="shared" si="191"/>
        <v>2.9673830763510267E-4</v>
      </c>
      <c r="AH175" s="15">
        <f t="shared" si="192"/>
        <v>9.7937136394747881E-3</v>
      </c>
      <c r="AI175" s="1">
        <f t="shared" si="156"/>
        <v>451990.50123536849</v>
      </c>
      <c r="AJ175" s="1">
        <f t="shared" si="157"/>
        <v>167822.74045028965</v>
      </c>
      <c r="AK175" s="1">
        <f t="shared" si="158"/>
        <v>61372.942579938877</v>
      </c>
      <c r="AL175" s="14">
        <f t="shared" si="193"/>
        <v>62.790103906055883</v>
      </c>
      <c r="AM175" s="14">
        <f t="shared" si="194"/>
        <v>13.933357833057181</v>
      </c>
      <c r="AN175" s="14">
        <f t="shared" si="195"/>
        <v>4.5615509484309662</v>
      </c>
      <c r="AO175" s="11">
        <f t="shared" si="196"/>
        <v>6.2359184450417196E-3</v>
      </c>
      <c r="AP175" s="11">
        <f t="shared" si="197"/>
        <v>7.8556125388815103E-3</v>
      </c>
      <c r="AQ175" s="11">
        <f t="shared" si="198"/>
        <v>7.1260317490684294E-3</v>
      </c>
      <c r="AR175" s="1">
        <f t="shared" si="204"/>
        <v>245296.04985149595</v>
      </c>
      <c r="AS175" s="1">
        <f t="shared" si="199"/>
        <v>92979.379626196867</v>
      </c>
      <c r="AT175" s="1">
        <f t="shared" si="200"/>
        <v>33705.196348220903</v>
      </c>
      <c r="AU175" s="1">
        <f t="shared" si="159"/>
        <v>49059.209970299191</v>
      </c>
      <c r="AV175" s="1">
        <f t="shared" si="160"/>
        <v>18595.875925239376</v>
      </c>
      <c r="AW175" s="1">
        <f t="shared" si="161"/>
        <v>6741.0392696441813</v>
      </c>
      <c r="AX175" s="1">
        <f t="shared" si="215"/>
        <v>168414.35151302387</v>
      </c>
      <c r="AY175" s="1">
        <f t="shared" si="207"/>
        <v>25102.827405674772</v>
      </c>
      <c r="AZ175" s="1">
        <f t="shared" si="208"/>
        <v>6174.6754739881035</v>
      </c>
      <c r="BA175" s="1">
        <f t="shared" si="216"/>
        <v>14022.2608272138</v>
      </c>
      <c r="BB175" s="1">
        <f t="shared" si="217"/>
        <v>30018.914166450631</v>
      </c>
      <c r="BC175" s="1">
        <f t="shared" si="218"/>
        <v>38115.180260353627</v>
      </c>
      <c r="BD175" s="1">
        <f t="shared" si="219"/>
        <v>2826.1652220457031</v>
      </c>
      <c r="BE175" s="2">
        <f t="shared" si="225"/>
        <v>0.1724378764915922</v>
      </c>
      <c r="BF175" s="2">
        <f t="shared" si="226"/>
        <v>0.13039120264941753</v>
      </c>
      <c r="BG175" s="2">
        <f t="shared" si="227"/>
        <v>6.9918128391701598E-2</v>
      </c>
      <c r="BH175" s="2">
        <f t="shared" si="209"/>
        <v>0.10423893109083426</v>
      </c>
      <c r="BI175" s="2">
        <f t="shared" si="220"/>
        <v>2.9734821248929609E-3</v>
      </c>
      <c r="BJ175" s="2">
        <f t="shared" si="210"/>
        <v>1.700186572836147E-3</v>
      </c>
      <c r="BK175" s="2">
        <f t="shared" si="211"/>
        <v>4.8885446777984691E-4</v>
      </c>
      <c r="BL175" s="2">
        <f t="shared" si="212"/>
        <v>729.3834195402759</v>
      </c>
      <c r="BM175" s="2">
        <f t="shared" si="213"/>
        <v>158.08229279109472</v>
      </c>
      <c r="BN175" s="2">
        <f t="shared" si="214"/>
        <v>16.476935822224771</v>
      </c>
      <c r="BO175" s="2">
        <f t="shared" si="221"/>
        <v>747.05131978804934</v>
      </c>
      <c r="BP175" s="2">
        <f t="shared" si="222"/>
        <v>72.03383185093756</v>
      </c>
      <c r="BQ175" s="2">
        <f t="shared" si="223"/>
        <v>9.7882523663294219</v>
      </c>
      <c r="BR175" s="11">
        <f t="shared" si="224"/>
        <v>3.8380975295910086E-2</v>
      </c>
      <c r="BS175" s="17">
        <f t="shared" si="205"/>
        <v>6.2924539355343782E-3</v>
      </c>
      <c r="BT175" s="17">
        <f t="shared" si="206"/>
        <v>3.4399836912281746E-2</v>
      </c>
      <c r="BU175" s="12">
        <f>(BU$3*templow!$I285+BU$4*templow!$I285^2+BU$5*templow!$I285^6)*(K175/K$56)^$BW$1</f>
        <v>2.0542210071299722</v>
      </c>
      <c r="BV175" s="12">
        <f>(BV$3*templow!$I285+BV$4*templow!$I285^2+BV$5*templow!$I285^6)*(L175/L$56)^$BW$1</f>
        <v>0.60373107381407121</v>
      </c>
      <c r="BW175" s="12">
        <f>(BW$3*templow!$I285+BW$4*templow!$I285^2+BW$5*templow!$I285^6)*(M175/M$56)^$BW$1</f>
        <v>-0.23286972496592329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 x14ac:dyDescent="0.3">
      <c r="A176" s="2">
        <f t="shared" si="162"/>
        <v>2130</v>
      </c>
      <c r="B176" s="5">
        <f t="shared" si="163"/>
        <v>1165.2127570084824</v>
      </c>
      <c r="C176" s="5">
        <f t="shared" si="164"/>
        <v>2963.2033144128955</v>
      </c>
      <c r="D176" s="5">
        <f t="shared" si="165"/>
        <v>4367.047743839491</v>
      </c>
      <c r="E176" s="15">
        <f t="shared" si="166"/>
        <v>8.7188781194934471E-6</v>
      </c>
      <c r="F176" s="15">
        <f t="shared" si="167"/>
        <v>1.7176774543965172E-5</v>
      </c>
      <c r="G176" s="15">
        <f t="shared" si="168"/>
        <v>3.5065774216904959E-5</v>
      </c>
      <c r="H176" s="5">
        <f t="shared" si="169"/>
        <v>247181.83749335265</v>
      </c>
      <c r="I176" s="5">
        <f t="shared" si="170"/>
        <v>93888.567783187362</v>
      </c>
      <c r="J176" s="5">
        <f t="shared" si="171"/>
        <v>34004.490445936666</v>
      </c>
      <c r="K176" s="5">
        <f t="shared" si="172"/>
        <v>212134.51020563557</v>
      </c>
      <c r="L176" s="5">
        <f t="shared" si="173"/>
        <v>31684.821398017932</v>
      </c>
      <c r="M176" s="5">
        <f t="shared" si="174"/>
        <v>7786.6083543295672</v>
      </c>
      <c r="N176" s="15">
        <f t="shared" si="175"/>
        <v>7.6790169000804376E-3</v>
      </c>
      <c r="O176" s="15">
        <f t="shared" si="176"/>
        <v>9.7610404110963778E-3</v>
      </c>
      <c r="P176" s="15">
        <f t="shared" si="177"/>
        <v>8.8443853779212045E-3</v>
      </c>
      <c r="Q176" s="5">
        <f t="shared" si="178"/>
        <v>9522.4153635803268</v>
      </c>
      <c r="R176" s="5">
        <f t="shared" si="179"/>
        <v>12930.606768972168</v>
      </c>
      <c r="S176" s="5">
        <f t="shared" si="180"/>
        <v>6902.3163568946156</v>
      </c>
      <c r="T176" s="5">
        <f t="shared" si="181"/>
        <v>38.523928214735477</v>
      </c>
      <c r="U176" s="5">
        <f t="shared" si="182"/>
        <v>137.72290998018241</v>
      </c>
      <c r="V176" s="5">
        <f t="shared" si="183"/>
        <v>202.98249632261147</v>
      </c>
      <c r="W176" s="15">
        <f t="shared" si="184"/>
        <v>-1.0734613539272964E-2</v>
      </c>
      <c r="X176" s="15">
        <f t="shared" si="185"/>
        <v>-1.217998157191269E-2</v>
      </c>
      <c r="Y176" s="15">
        <f t="shared" si="186"/>
        <v>-9.7425357312937999E-3</v>
      </c>
      <c r="Z176" s="5">
        <f t="shared" si="201"/>
        <v>11243.857060997036</v>
      </c>
      <c r="AA176" s="5">
        <f t="shared" si="202"/>
        <v>33589.675570524843</v>
      </c>
      <c r="AB176" s="5">
        <f t="shared" si="203"/>
        <v>48581.690331660182</v>
      </c>
      <c r="AC176" s="16">
        <f t="shared" si="187"/>
        <v>1.4223497634864395</v>
      </c>
      <c r="AD176" s="16">
        <f t="shared" si="188"/>
        <v>2.9796611120469381</v>
      </c>
      <c r="AE176" s="16">
        <f t="shared" si="189"/>
        <v>7.5603885520067875</v>
      </c>
      <c r="AF176" s="15">
        <f t="shared" si="190"/>
        <v>-4.0504037456468023E-3</v>
      </c>
      <c r="AG176" s="15">
        <f t="shared" si="191"/>
        <v>2.9673830763510267E-4</v>
      </c>
      <c r="AH176" s="15">
        <f t="shared" si="192"/>
        <v>9.7937136394747881E-3</v>
      </c>
      <c r="AI176" s="1">
        <f t="shared" si="156"/>
        <v>455850.66108213086</v>
      </c>
      <c r="AJ176" s="1">
        <f t="shared" si="157"/>
        <v>169636.34233050008</v>
      </c>
      <c r="AK176" s="1">
        <f t="shared" si="158"/>
        <v>61976.687591589172</v>
      </c>
      <c r="AL176" s="14">
        <f t="shared" si="193"/>
        <v>63.177742333498607</v>
      </c>
      <c r="AM176" s="14">
        <f t="shared" si="194"/>
        <v>14.041718342954248</v>
      </c>
      <c r="AN176" s="14">
        <f t="shared" si="195"/>
        <v>4.5937316477456438</v>
      </c>
      <c r="AO176" s="11">
        <f t="shared" si="196"/>
        <v>6.1735592605913023E-3</v>
      </c>
      <c r="AP176" s="11">
        <f t="shared" si="197"/>
        <v>7.777056413492695E-3</v>
      </c>
      <c r="AQ176" s="11">
        <f t="shared" si="198"/>
        <v>7.0547714315777454E-3</v>
      </c>
      <c r="AR176" s="1">
        <f t="shared" si="204"/>
        <v>247181.83749335265</v>
      </c>
      <c r="AS176" s="1">
        <f t="shared" si="199"/>
        <v>93888.567783187362</v>
      </c>
      <c r="AT176" s="1">
        <f t="shared" si="200"/>
        <v>34004.490445936666</v>
      </c>
      <c r="AU176" s="1">
        <f t="shared" si="159"/>
        <v>49436.36749867053</v>
      </c>
      <c r="AV176" s="1">
        <f t="shared" si="160"/>
        <v>18777.713556637475</v>
      </c>
      <c r="AW176" s="1">
        <f t="shared" si="161"/>
        <v>6800.8980891873334</v>
      </c>
      <c r="AX176" s="1">
        <f t="shared" si="215"/>
        <v>169707.60816450842</v>
      </c>
      <c r="AY176" s="1">
        <f t="shared" si="207"/>
        <v>25347.857118414344</v>
      </c>
      <c r="AZ176" s="1">
        <f t="shared" si="208"/>
        <v>6229.2866834636534</v>
      </c>
      <c r="BA176" s="1">
        <f t="shared" si="216"/>
        <v>14031.296594191703</v>
      </c>
      <c r="BB176" s="1">
        <f t="shared" si="217"/>
        <v>30048.213489891994</v>
      </c>
      <c r="BC176" s="1">
        <f t="shared" si="218"/>
        <v>38154.970850207654</v>
      </c>
      <c r="BD176" s="1">
        <f t="shared" si="219"/>
        <v>2746.4589637920049</v>
      </c>
      <c r="BE176" s="2">
        <f t="shared" si="225"/>
        <v>0.1724378764915922</v>
      </c>
      <c r="BF176" s="2">
        <f t="shared" si="226"/>
        <v>0.13039120264941753</v>
      </c>
      <c r="BG176" s="2">
        <f t="shared" si="227"/>
        <v>6.9918128391701598E-2</v>
      </c>
      <c r="BH176" s="2">
        <f t="shared" si="209"/>
        <v>0.10400238401552472</v>
      </c>
      <c r="BI176" s="2">
        <f t="shared" si="220"/>
        <v>2.9734821248929609E-3</v>
      </c>
      <c r="BJ176" s="2">
        <f t="shared" si="210"/>
        <v>1.700186572836147E-3</v>
      </c>
      <c r="BK176" s="2">
        <f t="shared" si="211"/>
        <v>4.8885446777984691E-4</v>
      </c>
      <c r="BL176" s="2">
        <f t="shared" si="212"/>
        <v>734.99077538468077</v>
      </c>
      <c r="BM176" s="2">
        <f t="shared" si="213"/>
        <v>159.62808228779161</v>
      </c>
      <c r="BN176" s="2">
        <f t="shared" si="214"/>
        <v>16.623247079073259</v>
      </c>
      <c r="BO176" s="2">
        <f t="shared" si="221"/>
        <v>758.16529743155536</v>
      </c>
      <c r="BP176" s="2">
        <f t="shared" si="222"/>
        <v>72.892893785635763</v>
      </c>
      <c r="BQ176" s="2">
        <f t="shared" si="223"/>
        <v>9.7877628903495708</v>
      </c>
      <c r="BR176" s="11">
        <f t="shared" si="224"/>
        <v>3.8292941625238636E-2</v>
      </c>
      <c r="BS176" s="17">
        <f t="shared" si="205"/>
        <v>6.0598702068296283E-3</v>
      </c>
      <c r="BT176" s="17">
        <f t="shared" si="206"/>
        <v>3.3397899914836646E-2</v>
      </c>
      <c r="BU176" s="12">
        <f>(BU$3*templow!$I286+BU$4*templow!$I286^2+BU$5*templow!$I286^6)*(K176/K$56)^$BW$1</f>
        <v>2.0331679241647129</v>
      </c>
      <c r="BV176" s="12">
        <f>(BV$3*templow!$I286+BV$4*templow!$I286^2+BV$5*templow!$I286^6)*(L176/L$56)^$BW$1</f>
        <v>0.58554157877612556</v>
      </c>
      <c r="BW176" s="12">
        <f>(BW$3*templow!$I286+BW$4*templow!$I286^2+BW$5*templow!$I286^6)*(M176/M$56)^$BW$1</f>
        <v>-0.25046387223414063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 x14ac:dyDescent="0.3">
      <c r="A177" s="2">
        <f t="shared" si="162"/>
        <v>2131</v>
      </c>
      <c r="B177" s="5">
        <f t="shared" si="163"/>
        <v>1165.2224083890935</v>
      </c>
      <c r="C177" s="5">
        <f t="shared" si="164"/>
        <v>2963.251667774392</v>
      </c>
      <c r="D177" s="5">
        <f t="shared" si="165"/>
        <v>4367.1932210541618</v>
      </c>
      <c r="E177" s="15">
        <f t="shared" si="166"/>
        <v>8.2829342135187741E-6</v>
      </c>
      <c r="F177" s="15">
        <f t="shared" si="167"/>
        <v>1.6317935816766913E-5</v>
      </c>
      <c r="G177" s="15">
        <f t="shared" si="168"/>
        <v>3.3312485506059708E-5</v>
      </c>
      <c r="H177" s="5">
        <f t="shared" si="169"/>
        <v>249061.48753896568</v>
      </c>
      <c r="I177" s="5">
        <f t="shared" si="170"/>
        <v>94797.002256626249</v>
      </c>
      <c r="J177" s="5">
        <f t="shared" si="171"/>
        <v>34303.244817780047</v>
      </c>
      <c r="K177" s="5">
        <f t="shared" si="172"/>
        <v>213745.87868018288</v>
      </c>
      <c r="L177" s="5">
        <f t="shared" si="173"/>
        <v>31990.871139144718</v>
      </c>
      <c r="M177" s="5">
        <f t="shared" si="174"/>
        <v>7854.757754340867</v>
      </c>
      <c r="N177" s="15">
        <f t="shared" si="175"/>
        <v>7.59597518096089E-3</v>
      </c>
      <c r="O177" s="15">
        <f t="shared" si="176"/>
        <v>9.6591909824030875E-3</v>
      </c>
      <c r="P177" s="15">
        <f t="shared" si="177"/>
        <v>8.7521289000500602E-3</v>
      </c>
      <c r="Q177" s="5">
        <f t="shared" si="178"/>
        <v>9491.8301086128013</v>
      </c>
      <c r="R177" s="5">
        <f t="shared" si="179"/>
        <v>12896.700591252778</v>
      </c>
      <c r="S177" s="5">
        <f t="shared" si="180"/>
        <v>6895.1213953856422</v>
      </c>
      <c r="T177" s="5">
        <f t="shared" si="181"/>
        <v>38.110388733335597</v>
      </c>
      <c r="U177" s="5">
        <f t="shared" si="182"/>
        <v>136.0454474745936</v>
      </c>
      <c r="V177" s="5">
        <f t="shared" si="183"/>
        <v>201.00493209936121</v>
      </c>
      <c r="W177" s="15">
        <f t="shared" si="184"/>
        <v>-1.0734613539272964E-2</v>
      </c>
      <c r="X177" s="15">
        <f t="shared" si="185"/>
        <v>-1.217998157191269E-2</v>
      </c>
      <c r="Y177" s="15">
        <f t="shared" si="186"/>
        <v>-9.7425357312937999E-3</v>
      </c>
      <c r="Z177" s="5">
        <f t="shared" si="201"/>
        <v>11163.271605806338</v>
      </c>
      <c r="AA177" s="5">
        <f t="shared" si="202"/>
        <v>33514.948385829783</v>
      </c>
      <c r="AB177" s="5">
        <f t="shared" si="203"/>
        <v>49010.915918781495</v>
      </c>
      <c r="AC177" s="16">
        <f t="shared" si="187"/>
        <v>1.4165886726767942</v>
      </c>
      <c r="AD177" s="16">
        <f t="shared" si="188"/>
        <v>2.9805452916426529</v>
      </c>
      <c r="AE177" s="16">
        <f t="shared" si="189"/>
        <v>7.6344328324883053</v>
      </c>
      <c r="AF177" s="15">
        <f t="shared" si="190"/>
        <v>-4.0504037456468023E-3</v>
      </c>
      <c r="AG177" s="15">
        <f t="shared" si="191"/>
        <v>2.9673830763510267E-4</v>
      </c>
      <c r="AH177" s="15">
        <f t="shared" si="192"/>
        <v>9.7937136394747881E-3</v>
      </c>
      <c r="AI177" s="1">
        <f t="shared" si="156"/>
        <v>459701.96247258829</v>
      </c>
      <c r="AJ177" s="1">
        <f t="shared" si="157"/>
        <v>171450.42165408755</v>
      </c>
      <c r="AK177" s="1">
        <f t="shared" si="158"/>
        <v>62579.916921617594</v>
      </c>
      <c r="AL177" s="14">
        <f t="shared" si="193"/>
        <v>63.563873554382361</v>
      </c>
      <c r="AM177" s="14">
        <f t="shared" si="194"/>
        <v>14.149829546292825</v>
      </c>
      <c r="AN177" s="14">
        <f t="shared" si="195"/>
        <v>4.6258152972705657</v>
      </c>
      <c r="AO177" s="11">
        <f t="shared" si="196"/>
        <v>6.111823667985389E-3</v>
      </c>
      <c r="AP177" s="11">
        <f t="shared" si="197"/>
        <v>7.6992858493577683E-3</v>
      </c>
      <c r="AQ177" s="11">
        <f t="shared" si="198"/>
        <v>6.984223717261968E-3</v>
      </c>
      <c r="AR177" s="1">
        <f t="shared" si="204"/>
        <v>249061.48753896568</v>
      </c>
      <c r="AS177" s="1">
        <f t="shared" si="199"/>
        <v>94797.002256626249</v>
      </c>
      <c r="AT177" s="1">
        <f t="shared" si="200"/>
        <v>34303.244817780047</v>
      </c>
      <c r="AU177" s="1">
        <f t="shared" si="159"/>
        <v>49812.297507793141</v>
      </c>
      <c r="AV177" s="1">
        <f t="shared" si="160"/>
        <v>18959.400451325251</v>
      </c>
      <c r="AW177" s="1">
        <f t="shared" si="161"/>
        <v>6860.6489635560101</v>
      </c>
      <c r="AX177" s="1">
        <f t="shared" si="215"/>
        <v>170996.70294414627</v>
      </c>
      <c r="AY177" s="1">
        <f t="shared" si="207"/>
        <v>25592.696911315776</v>
      </c>
      <c r="AZ177" s="1">
        <f t="shared" si="208"/>
        <v>6283.8062034726936</v>
      </c>
      <c r="BA177" s="1">
        <f t="shared" si="216"/>
        <v>14040.230368269578</v>
      </c>
      <c r="BB177" s="1">
        <f t="shared" si="217"/>
        <v>30077.189076616341</v>
      </c>
      <c r="BC177" s="1">
        <f t="shared" si="218"/>
        <v>38194.297831722717</v>
      </c>
      <c r="BD177" s="1">
        <f t="shared" si="219"/>
        <v>2668.9694130315584</v>
      </c>
      <c r="BE177" s="2">
        <f t="shared" si="225"/>
        <v>0.1724378764915922</v>
      </c>
      <c r="BF177" s="2">
        <f t="shared" si="226"/>
        <v>0.13039120264941753</v>
      </c>
      <c r="BG177" s="2">
        <f t="shared" si="227"/>
        <v>6.9918128391701598E-2</v>
      </c>
      <c r="BH177" s="2">
        <f t="shared" si="209"/>
        <v>0.10376631926956315</v>
      </c>
      <c r="BI177" s="2">
        <f t="shared" si="220"/>
        <v>2.9734821248929609E-3</v>
      </c>
      <c r="BJ177" s="2">
        <f t="shared" si="210"/>
        <v>1.700186572836147E-3</v>
      </c>
      <c r="BK177" s="2">
        <f t="shared" si="211"/>
        <v>4.8885446777984691E-4</v>
      </c>
      <c r="BL177" s="2">
        <f t="shared" si="212"/>
        <v>740.57988119636536</v>
      </c>
      <c r="BM177" s="2">
        <f t="shared" si="213"/>
        <v>161.17259038183388</v>
      </c>
      <c r="BN177" s="2">
        <f t="shared" si="214"/>
        <v>16.769294488517655</v>
      </c>
      <c r="BO177" s="2">
        <f t="shared" si="221"/>
        <v>769.44529424005225</v>
      </c>
      <c r="BP177" s="2">
        <f t="shared" si="222"/>
        <v>73.762280577028619</v>
      </c>
      <c r="BQ177" s="2">
        <f t="shared" si="223"/>
        <v>9.787283630430661</v>
      </c>
      <c r="BR177" s="11">
        <f t="shared" si="224"/>
        <v>3.8205778299365639E-2</v>
      </c>
      <c r="BS177" s="17">
        <f t="shared" si="205"/>
        <v>5.8363781201710967E-3</v>
      </c>
      <c r="BT177" s="17">
        <f t="shared" si="206"/>
        <v>3.242514554838509E-2</v>
      </c>
      <c r="BU177" s="12">
        <f>(BU$3*templow!$I287+BU$4*templow!$I287^2+BU$5*templow!$I287^6)*(K177/K$56)^$BW$1</f>
        <v>2.0118249896896616</v>
      </c>
      <c r="BV177" s="12">
        <f>(BV$3*templow!$I287+BV$4*templow!$I287^2+BV$5*templow!$I287^6)*(L177/L$56)^$BW$1</f>
        <v>0.56720188184344589</v>
      </c>
      <c r="BW177" s="12">
        <f>(BW$3*templow!$I287+BW$4*templow!$I287^2+BW$5*templow!$I287^6)*(M177/M$56)^$BW$1</f>
        <v>-0.26816362914929198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 x14ac:dyDescent="0.3">
      <c r="A178" s="2">
        <f t="shared" si="162"/>
        <v>2132</v>
      </c>
      <c r="B178" s="5">
        <f t="shared" si="163"/>
        <v>1165.2315772766187</v>
      </c>
      <c r="C178" s="5">
        <f t="shared" si="164"/>
        <v>2963.2976042173896</v>
      </c>
      <c r="D178" s="5">
        <f t="shared" si="165"/>
        <v>4367.3314290119961</v>
      </c>
      <c r="E178" s="15">
        <f t="shared" si="166"/>
        <v>7.8687875028428348E-6</v>
      </c>
      <c r="F178" s="15">
        <f t="shared" si="167"/>
        <v>1.5502039025928565E-5</v>
      </c>
      <c r="G178" s="15">
        <f t="shared" si="168"/>
        <v>3.1646861230756722E-5</v>
      </c>
      <c r="H178" s="5">
        <f t="shared" si="169"/>
        <v>250934.85853680587</v>
      </c>
      <c r="I178" s="5">
        <f t="shared" si="170"/>
        <v>95704.592431176599</v>
      </c>
      <c r="J178" s="5">
        <f t="shared" si="171"/>
        <v>34601.434315941289</v>
      </c>
      <c r="K178" s="5">
        <f t="shared" si="172"/>
        <v>215351.92096603772</v>
      </c>
      <c r="L178" s="5">
        <f t="shared" si="173"/>
        <v>32296.65231563952</v>
      </c>
      <c r="M178" s="5">
        <f t="shared" si="174"/>
        <v>7922.7864608775608</v>
      </c>
      <c r="N178" s="15">
        <f t="shared" si="175"/>
        <v>7.5137929946142989E-3</v>
      </c>
      <c r="O178" s="15">
        <f t="shared" si="176"/>
        <v>9.5583885529344492E-3</v>
      </c>
      <c r="P178" s="15">
        <f t="shared" si="177"/>
        <v>8.6608280820752448E-3</v>
      </c>
      <c r="Q178" s="5">
        <f t="shared" si="178"/>
        <v>9460.5674809582106</v>
      </c>
      <c r="R178" s="5">
        <f t="shared" si="179"/>
        <v>12861.588622039371</v>
      </c>
      <c r="S178" s="5">
        <f t="shared" si="180"/>
        <v>6887.299044831836</v>
      </c>
      <c r="T178" s="5">
        <f t="shared" si="181"/>
        <v>37.701288438451776</v>
      </c>
      <c r="U178" s="5">
        <f t="shared" si="182"/>
        <v>134.38841643141043</v>
      </c>
      <c r="V178" s="5">
        <f t="shared" si="183"/>
        <v>199.04663436621689</v>
      </c>
      <c r="W178" s="15">
        <f t="shared" si="184"/>
        <v>-1.0734613539272964E-2</v>
      </c>
      <c r="X178" s="15">
        <f t="shared" si="185"/>
        <v>-1.217998157191269E-2</v>
      </c>
      <c r="Y178" s="15">
        <f t="shared" si="186"/>
        <v>-9.7425357312937999E-3</v>
      </c>
      <c r="Z178" s="5">
        <f t="shared" si="201"/>
        <v>11082.34552100717</v>
      </c>
      <c r="AA178" s="5">
        <f t="shared" si="202"/>
        <v>33436.985769961597</v>
      </c>
      <c r="AB178" s="5">
        <f t="shared" si="203"/>
        <v>49439.325558569733</v>
      </c>
      <c r="AC178" s="16">
        <f t="shared" si="187"/>
        <v>1.4108509166109433</v>
      </c>
      <c r="AD178" s="16">
        <f t="shared" si="188"/>
        <v>2.9814297336083246</v>
      </c>
      <c r="AE178" s="16">
        <f t="shared" si="189"/>
        <v>7.7092022814495005</v>
      </c>
      <c r="AF178" s="15">
        <f t="shared" si="190"/>
        <v>-4.0504037456468023E-3</v>
      </c>
      <c r="AG178" s="15">
        <f t="shared" si="191"/>
        <v>2.9673830763510267E-4</v>
      </c>
      <c r="AH178" s="15">
        <f t="shared" si="192"/>
        <v>9.7937136394747881E-3</v>
      </c>
      <c r="AI178" s="1">
        <f t="shared" si="156"/>
        <v>463544.0637331226</v>
      </c>
      <c r="AJ178" s="1">
        <f t="shared" si="157"/>
        <v>173264.77994000405</v>
      </c>
      <c r="AK178" s="1">
        <f t="shared" si="158"/>
        <v>63182.574193011853</v>
      </c>
      <c r="AL178" s="14">
        <f t="shared" si="193"/>
        <v>63.948479829332676</v>
      </c>
      <c r="AM178" s="14">
        <f t="shared" si="194"/>
        <v>14.257683692865456</v>
      </c>
      <c r="AN178" s="14">
        <f t="shared" si="195"/>
        <v>4.6577999488923272</v>
      </c>
      <c r="AO178" s="11">
        <f t="shared" si="196"/>
        <v>6.0507054313055347E-3</v>
      </c>
      <c r="AP178" s="11">
        <f t="shared" si="197"/>
        <v>7.6222929908641903E-3</v>
      </c>
      <c r="AQ178" s="11">
        <f t="shared" si="198"/>
        <v>6.9143814800893483E-3</v>
      </c>
      <c r="AR178" s="1">
        <f t="shared" si="204"/>
        <v>250934.85853680587</v>
      </c>
      <c r="AS178" s="1">
        <f t="shared" si="199"/>
        <v>95704.592431176599</v>
      </c>
      <c r="AT178" s="1">
        <f t="shared" si="200"/>
        <v>34601.434315941289</v>
      </c>
      <c r="AU178" s="1">
        <f t="shared" si="159"/>
        <v>50186.971707361176</v>
      </c>
      <c r="AV178" s="1">
        <f t="shared" si="160"/>
        <v>19140.918486235321</v>
      </c>
      <c r="AW178" s="1">
        <f t="shared" si="161"/>
        <v>6920.2868631882584</v>
      </c>
      <c r="AX178" s="1">
        <f t="shared" si="215"/>
        <v>172281.53677283018</v>
      </c>
      <c r="AY178" s="1">
        <f t="shared" si="207"/>
        <v>25837.321852511617</v>
      </c>
      <c r="AZ178" s="1">
        <f t="shared" si="208"/>
        <v>6338.2291687020479</v>
      </c>
      <c r="BA178" s="1">
        <f t="shared" si="216"/>
        <v>14049.063427775522</v>
      </c>
      <c r="BB178" s="1">
        <f t="shared" si="217"/>
        <v>30105.845173163725</v>
      </c>
      <c r="BC178" s="1">
        <f t="shared" si="218"/>
        <v>38233.168411051302</v>
      </c>
      <c r="BD178" s="1">
        <f t="shared" si="219"/>
        <v>2593.6362995780128</v>
      </c>
      <c r="BE178" s="2">
        <f t="shared" si="225"/>
        <v>0.1724378764915922</v>
      </c>
      <c r="BF178" s="2">
        <f t="shared" si="226"/>
        <v>0.13039120264941753</v>
      </c>
      <c r="BG178" s="2">
        <f t="shared" si="227"/>
        <v>6.9918128391701598E-2</v>
      </c>
      <c r="BH178" s="2">
        <f t="shared" si="209"/>
        <v>0.10353074803193432</v>
      </c>
      <c r="BI178" s="2">
        <f t="shared" si="220"/>
        <v>2.9734821248929609E-3</v>
      </c>
      <c r="BJ178" s="2">
        <f t="shared" si="210"/>
        <v>1.700186572836147E-3</v>
      </c>
      <c r="BK178" s="2">
        <f t="shared" si="211"/>
        <v>4.8885446777984691E-4</v>
      </c>
      <c r="BL178" s="2">
        <f t="shared" si="212"/>
        <v>746.15031637173604</v>
      </c>
      <c r="BM178" s="2">
        <f t="shared" si="213"/>
        <v>162.71566301024239</v>
      </c>
      <c r="BN178" s="2">
        <f t="shared" si="214"/>
        <v>16.915065756938809</v>
      </c>
      <c r="BO178" s="2">
        <f t="shared" si="221"/>
        <v>780.89379295715059</v>
      </c>
      <c r="BP178" s="2">
        <f t="shared" si="222"/>
        <v>74.642116320090722</v>
      </c>
      <c r="BQ178" s="2">
        <f t="shared" si="223"/>
        <v>9.7868144425755048</v>
      </c>
      <c r="BR178" s="11">
        <f t="shared" si="224"/>
        <v>3.8119478262319956E-2</v>
      </c>
      <c r="BS178" s="17">
        <f t="shared" si="205"/>
        <v>5.6216004978621708E-3</v>
      </c>
      <c r="BT178" s="17">
        <f t="shared" si="206"/>
        <v>3.148072383338358E-2</v>
      </c>
      <c r="BU178" s="12">
        <f>(BU$3*templow!$I288+BU$4*templow!$I288^2+BU$5*templow!$I288^6)*(K178/K$56)^$BW$1</f>
        <v>1.9901976815526548</v>
      </c>
      <c r="BV178" s="12">
        <f>(BV$3*templow!$I288+BV$4*templow!$I288^2+BV$5*templow!$I288^6)*(L178/L$56)^$BW$1</f>
        <v>0.5487155592311499</v>
      </c>
      <c r="BW178" s="12">
        <f>(BW$3*templow!$I288+BW$4*templow!$I288^2+BW$5*templow!$I288^6)*(M178/M$56)^$BW$1</f>
        <v>-0.28596620699983527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 x14ac:dyDescent="0.3">
      <c r="A179" s="2">
        <f t="shared" si="162"/>
        <v>2133</v>
      </c>
      <c r="B179" s="5">
        <f t="shared" si="163"/>
        <v>1165.2402877883083</v>
      </c>
      <c r="C179" s="5">
        <f t="shared" si="164"/>
        <v>2963.3412445147405</v>
      </c>
      <c r="D179" s="5">
        <f t="shared" si="165"/>
        <v>4367.4627307270948</v>
      </c>
      <c r="E179" s="15">
        <f t="shared" si="166"/>
        <v>7.4753481277006928E-6</v>
      </c>
      <c r="F179" s="15">
        <f t="shared" si="167"/>
        <v>1.4726937074632135E-5</v>
      </c>
      <c r="G179" s="15">
        <f t="shared" si="168"/>
        <v>3.0064518169218883E-5</v>
      </c>
      <c r="H179" s="5">
        <f t="shared" si="169"/>
        <v>252801.81210598501</v>
      </c>
      <c r="I179" s="5">
        <f t="shared" si="170"/>
        <v>96611.248804194343</v>
      </c>
      <c r="J179" s="5">
        <f t="shared" si="171"/>
        <v>34899.034156832829</v>
      </c>
      <c r="K179" s="5">
        <f t="shared" si="172"/>
        <v>216952.51593627705</v>
      </c>
      <c r="L179" s="5">
        <f t="shared" si="173"/>
        <v>32602.134156174387</v>
      </c>
      <c r="M179" s="5">
        <f t="shared" si="174"/>
        <v>7990.6884863154501</v>
      </c>
      <c r="N179" s="15">
        <f t="shared" si="175"/>
        <v>7.4324620047934165E-3</v>
      </c>
      <c r="O179" s="15">
        <f t="shared" si="176"/>
        <v>9.4586224463562019E-3</v>
      </c>
      <c r="P179" s="15">
        <f t="shared" si="177"/>
        <v>8.5704727463231656E-3</v>
      </c>
      <c r="Q179" s="5">
        <f t="shared" si="178"/>
        <v>9428.6429277343086</v>
      </c>
      <c r="R179" s="5">
        <f t="shared" si="179"/>
        <v>12825.2947647889</v>
      </c>
      <c r="S179" s="5">
        <f t="shared" si="180"/>
        <v>6878.8584232626063</v>
      </c>
      <c r="T179" s="5">
        <f t="shared" si="181"/>
        <v>37.296579677132335</v>
      </c>
      <c r="U179" s="5">
        <f t="shared" si="182"/>
        <v>132.75156799579733</v>
      </c>
      <c r="V179" s="5">
        <f t="shared" si="183"/>
        <v>197.10741541871025</v>
      </c>
      <c r="W179" s="15">
        <f t="shared" si="184"/>
        <v>-1.0734613539272964E-2</v>
      </c>
      <c r="X179" s="15">
        <f t="shared" si="185"/>
        <v>-1.217998157191269E-2</v>
      </c>
      <c r="Y179" s="15">
        <f t="shared" si="186"/>
        <v>-9.7425357312937999E-3</v>
      </c>
      <c r="Z179" s="5">
        <f t="shared" si="201"/>
        <v>11001.104186297114</v>
      </c>
      <c r="AA179" s="5">
        <f t="shared" si="202"/>
        <v>33355.846777813211</v>
      </c>
      <c r="AB179" s="5">
        <f t="shared" si="203"/>
        <v>49866.883114275872</v>
      </c>
      <c r="AC179" s="16">
        <f t="shared" si="187"/>
        <v>1.405136400773753</v>
      </c>
      <c r="AD179" s="16">
        <f t="shared" si="188"/>
        <v>2.9823144380218087</v>
      </c>
      <c r="AE179" s="16">
        <f t="shared" si="189"/>
        <v>7.7847040009828028</v>
      </c>
      <c r="AF179" s="15">
        <f t="shared" si="190"/>
        <v>-4.0504037456468023E-3</v>
      </c>
      <c r="AG179" s="15">
        <f t="shared" si="191"/>
        <v>2.9673830763510267E-4</v>
      </c>
      <c r="AH179" s="15">
        <f t="shared" si="192"/>
        <v>9.7937136394747881E-3</v>
      </c>
      <c r="AI179" s="1">
        <f t="shared" si="156"/>
        <v>467376.62906717154</v>
      </c>
      <c r="AJ179" s="1">
        <f t="shared" si="157"/>
        <v>175079.22043223897</v>
      </c>
      <c r="AK179" s="1">
        <f t="shared" si="158"/>
        <v>63784.60363689893</v>
      </c>
      <c r="AL179" s="14">
        <f t="shared" si="193"/>
        <v>64.331543909417491</v>
      </c>
      <c r="AM179" s="14">
        <f t="shared" si="194"/>
        <v>14.365273172918762</v>
      </c>
      <c r="AN179" s="14">
        <f t="shared" si="195"/>
        <v>4.6896836965398636</v>
      </c>
      <c r="AO179" s="11">
        <f t="shared" si="196"/>
        <v>5.9901983769924793E-3</v>
      </c>
      <c r="AP179" s="11">
        <f t="shared" si="197"/>
        <v>7.5460700609555481E-3</v>
      </c>
      <c r="AQ179" s="11">
        <f t="shared" si="198"/>
        <v>6.8452376652884551E-3</v>
      </c>
      <c r="AR179" s="1">
        <f t="shared" si="204"/>
        <v>252801.81210598501</v>
      </c>
      <c r="AS179" s="1">
        <f t="shared" si="199"/>
        <v>96611.248804194343</v>
      </c>
      <c r="AT179" s="1">
        <f t="shared" si="200"/>
        <v>34899.034156832829</v>
      </c>
      <c r="AU179" s="1">
        <f t="shared" si="159"/>
        <v>50560.362421197002</v>
      </c>
      <c r="AV179" s="1">
        <f t="shared" si="160"/>
        <v>19322.249760838869</v>
      </c>
      <c r="AW179" s="1">
        <f t="shared" si="161"/>
        <v>6979.8068313665663</v>
      </c>
      <c r="AX179" s="1">
        <f t="shared" si="215"/>
        <v>173562.01274902164</v>
      </c>
      <c r="AY179" s="1">
        <f t="shared" si="207"/>
        <v>26081.707324939511</v>
      </c>
      <c r="AZ179" s="1">
        <f t="shared" si="208"/>
        <v>6392.5507890523604</v>
      </c>
      <c r="BA179" s="1">
        <f t="shared" si="216"/>
        <v>14057.797027366436</v>
      </c>
      <c r="BB179" s="1">
        <f t="shared" si="217"/>
        <v>30134.185937597627</v>
      </c>
      <c r="BC179" s="1">
        <f t="shared" si="218"/>
        <v>38271.589602142827</v>
      </c>
      <c r="BD179" s="1">
        <f t="shared" si="219"/>
        <v>2520.4009265041536</v>
      </c>
      <c r="BE179" s="2">
        <f t="shared" si="225"/>
        <v>0.1724378764915922</v>
      </c>
      <c r="BF179" s="2">
        <f t="shared" si="226"/>
        <v>0.13039120264941753</v>
      </c>
      <c r="BG179" s="2">
        <f t="shared" si="227"/>
        <v>6.9918128391701598E-2</v>
      </c>
      <c r="BH179" s="2">
        <f t="shared" si="209"/>
        <v>0.1032956815329502</v>
      </c>
      <c r="BI179" s="2">
        <f t="shared" si="220"/>
        <v>2.9734821248929609E-3</v>
      </c>
      <c r="BJ179" s="2">
        <f t="shared" si="210"/>
        <v>1.700186572836147E-3</v>
      </c>
      <c r="BK179" s="2">
        <f t="shared" si="211"/>
        <v>4.8885446777984691E-4</v>
      </c>
      <c r="BL179" s="2">
        <f t="shared" si="212"/>
        <v>751.70166943769539</v>
      </c>
      <c r="BM179" s="2">
        <f t="shared" si="213"/>
        <v>164.25714800182348</v>
      </c>
      <c r="BN179" s="2">
        <f t="shared" si="214"/>
        <v>17.060548768769213</v>
      </c>
      <c r="BO179" s="2">
        <f t="shared" si="221"/>
        <v>792.51331347413532</v>
      </c>
      <c r="BP179" s="2">
        <f t="shared" si="222"/>
        <v>75.532526605920992</v>
      </c>
      <c r="BQ179" s="2">
        <f t="shared" si="223"/>
        <v>9.7863551861947986</v>
      </c>
      <c r="BR179" s="11">
        <f t="shared" si="224"/>
        <v>3.8034034436453118E-2</v>
      </c>
      <c r="BS179" s="17">
        <f t="shared" si="205"/>
        <v>5.415176784152066E-3</v>
      </c>
      <c r="BT179" s="17">
        <f t="shared" si="206"/>
        <v>3.0563809546974349E-2</v>
      </c>
      <c r="BU179" s="12">
        <f>(BU$3*templow!$I289+BU$4*templow!$I289^2+BU$5*templow!$I289^6)*(K179/K$56)^$BW$1</f>
        <v>1.9682914463092664</v>
      </c>
      <c r="BV179" s="12">
        <f>(BV$3*templow!$I289+BV$4*templow!$I289^2+BV$5*templow!$I289^6)*(L179/L$56)^$BW$1</f>
        <v>0.53008615241089607</v>
      </c>
      <c r="BW179" s="12">
        <f>(BW$3*templow!$I289+BW$4*templow!$I289^2+BW$5*templow!$I289^6)*(M179/M$56)^$BW$1</f>
        <v>-0.30386884672477188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 x14ac:dyDescent="0.3">
      <c r="A180" s="2">
        <f t="shared" si="162"/>
        <v>2134</v>
      </c>
      <c r="B180" s="5">
        <f t="shared" si="163"/>
        <v>1165.2485628362717</v>
      </c>
      <c r="C180" s="5">
        <f t="shared" si="164"/>
        <v>2963.3827034077776</v>
      </c>
      <c r="D180" s="5">
        <f t="shared" si="165"/>
        <v>4367.5874711065853</v>
      </c>
      <c r="E180" s="15">
        <f t="shared" si="166"/>
        <v>7.1015807213156576E-6</v>
      </c>
      <c r="F180" s="15">
        <f t="shared" si="167"/>
        <v>1.3990590220900528E-5</v>
      </c>
      <c r="G180" s="15">
        <f t="shared" si="168"/>
        <v>2.8561292260757936E-5</v>
      </c>
      <c r="H180" s="5">
        <f t="shared" si="169"/>
        <v>254662.21292943865</v>
      </c>
      <c r="I180" s="5">
        <f t="shared" si="170"/>
        <v>97516.883000928778</v>
      </c>
      <c r="J180" s="5">
        <f t="shared" si="171"/>
        <v>35196.019924406864</v>
      </c>
      <c r="K180" s="5">
        <f t="shared" si="172"/>
        <v>218547.54517746705</v>
      </c>
      <c r="L180" s="5">
        <f t="shared" si="173"/>
        <v>32907.286287656352</v>
      </c>
      <c r="M180" s="5">
        <f t="shared" si="174"/>
        <v>8058.4579375326157</v>
      </c>
      <c r="N180" s="15">
        <f t="shared" si="175"/>
        <v>7.3519739299012787E-3</v>
      </c>
      <c r="O180" s="15">
        <f t="shared" si="176"/>
        <v>9.3598820868656674E-3</v>
      </c>
      <c r="P180" s="15">
        <f t="shared" si="177"/>
        <v>8.4810528320837797E-3</v>
      </c>
      <c r="Q180" s="5">
        <f t="shared" si="178"/>
        <v>9396.0718390465354</v>
      </c>
      <c r="R180" s="5">
        <f t="shared" si="179"/>
        <v>12787.842940061535</v>
      </c>
      <c r="S180" s="5">
        <f t="shared" si="180"/>
        <v>6869.808686843844</v>
      </c>
      <c r="T180" s="5">
        <f t="shared" si="181"/>
        <v>36.896215307961619</v>
      </c>
      <c r="U180" s="5">
        <f t="shared" si="182"/>
        <v>131.13465634396601</v>
      </c>
      <c r="V180" s="5">
        <f t="shared" si="183"/>
        <v>195.18708938109049</v>
      </c>
      <c r="W180" s="15">
        <f t="shared" si="184"/>
        <v>-1.0734613539272964E-2</v>
      </c>
      <c r="X180" s="15">
        <f t="shared" si="185"/>
        <v>-1.217998157191269E-2</v>
      </c>
      <c r="Y180" s="15">
        <f t="shared" si="186"/>
        <v>-9.7425357312937999E-3</v>
      </c>
      <c r="Z180" s="5">
        <f t="shared" si="201"/>
        <v>10919.572563244406</v>
      </c>
      <c r="AA180" s="5">
        <f t="shared" si="202"/>
        <v>33271.590613938628</v>
      </c>
      <c r="AB180" s="5">
        <f t="shared" si="203"/>
        <v>50293.552980441142</v>
      </c>
      <c r="AC180" s="16">
        <f t="shared" si="187"/>
        <v>1.3994450310329143</v>
      </c>
      <c r="AD180" s="16">
        <f t="shared" si="188"/>
        <v>2.9831994049609829</v>
      </c>
      <c r="AE180" s="16">
        <f t="shared" si="189"/>
        <v>7.8609451627365017</v>
      </c>
      <c r="AF180" s="15">
        <f t="shared" si="190"/>
        <v>-4.0504037456468023E-3</v>
      </c>
      <c r="AG180" s="15">
        <f t="shared" si="191"/>
        <v>2.9673830763510267E-4</v>
      </c>
      <c r="AH180" s="15">
        <f t="shared" si="192"/>
        <v>9.7937136394747881E-3</v>
      </c>
      <c r="AI180" s="1">
        <f t="shared" si="156"/>
        <v>471199.32858165138</v>
      </c>
      <c r="AJ180" s="1">
        <f t="shared" si="157"/>
        <v>176893.54814985394</v>
      </c>
      <c r="AK180" s="1">
        <f t="shared" si="158"/>
        <v>64385.950104575604</v>
      </c>
      <c r="AL180" s="14">
        <f t="shared" si="193"/>
        <v>64.713049032233954</v>
      </c>
      <c r="AM180" s="14">
        <f t="shared" si="194"/>
        <v>14.472590517148298</v>
      </c>
      <c r="AN180" s="14">
        <f t="shared" si="195"/>
        <v>4.7214646760229293</v>
      </c>
      <c r="AO180" s="11">
        <f t="shared" si="196"/>
        <v>5.9302963932225542E-3</v>
      </c>
      <c r="AP180" s="11">
        <f t="shared" si="197"/>
        <v>7.4706093603459922E-3</v>
      </c>
      <c r="AQ180" s="11">
        <f t="shared" si="198"/>
        <v>6.7767852886355708E-3</v>
      </c>
      <c r="AR180" s="1">
        <f t="shared" si="204"/>
        <v>254662.21292943865</v>
      </c>
      <c r="AS180" s="1">
        <f t="shared" si="199"/>
        <v>97516.883000928778</v>
      </c>
      <c r="AT180" s="1">
        <f t="shared" si="200"/>
        <v>35196.019924406864</v>
      </c>
      <c r="AU180" s="1">
        <f t="shared" si="159"/>
        <v>50932.442585887737</v>
      </c>
      <c r="AV180" s="1">
        <f t="shared" si="160"/>
        <v>19503.376600185755</v>
      </c>
      <c r="AW180" s="1">
        <f t="shared" si="161"/>
        <v>7039.2039848813729</v>
      </c>
      <c r="AX180" s="1">
        <f t="shared" si="215"/>
        <v>174838.03614197366</v>
      </c>
      <c r="AY180" s="1">
        <f t="shared" si="207"/>
        <v>26325.829030125082</v>
      </c>
      <c r="AZ180" s="1">
        <f t="shared" si="208"/>
        <v>6446.7663500260915</v>
      </c>
      <c r="BA180" s="1">
        <f t="shared" si="216"/>
        <v>14066.432398779027</v>
      </c>
      <c r="BB180" s="1">
        <f t="shared" si="217"/>
        <v>30162.215442553214</v>
      </c>
      <c r="BC180" s="1">
        <f t="shared" si="218"/>
        <v>38309.568234317463</v>
      </c>
      <c r="BD180" s="1">
        <f t="shared" si="219"/>
        <v>2449.2061325079358</v>
      </c>
      <c r="BE180" s="2">
        <f t="shared" si="225"/>
        <v>0.1724378764915922</v>
      </c>
      <c r="BF180" s="2">
        <f t="shared" si="226"/>
        <v>0.13039120264941753</v>
      </c>
      <c r="BG180" s="2">
        <f t="shared" si="227"/>
        <v>6.9918128391701598E-2</v>
      </c>
      <c r="BH180" s="2">
        <f t="shared" si="209"/>
        <v>0.10306113104609059</v>
      </c>
      <c r="BI180" s="2">
        <f t="shared" si="220"/>
        <v>2.9734821248929609E-3</v>
      </c>
      <c r="BJ180" s="2">
        <f t="shared" si="210"/>
        <v>1.700186572836147E-3</v>
      </c>
      <c r="BK180" s="2">
        <f t="shared" si="211"/>
        <v>4.8885446777984691E-4</v>
      </c>
      <c r="BL180" s="2">
        <f t="shared" si="212"/>
        <v>757.23353803137093</v>
      </c>
      <c r="BM180" s="2">
        <f t="shared" si="213"/>
        <v>165.79689510301262</v>
      </c>
      <c r="BN180" s="2">
        <f t="shared" si="214"/>
        <v>17.205731588114805</v>
      </c>
      <c r="BO180" s="2">
        <f t="shared" si="221"/>
        <v>804.3064133850055</v>
      </c>
      <c r="BP180" s="2">
        <f t="shared" si="222"/>
        <v>76.433638539581835</v>
      </c>
      <c r="BQ180" s="2">
        <f t="shared" si="223"/>
        <v>9.7859057239744924</v>
      </c>
      <c r="BR180" s="11">
        <f t="shared" si="224"/>
        <v>3.7949439726790962E-2</v>
      </c>
      <c r="BS180" s="17">
        <f t="shared" si="205"/>
        <v>5.2167622683893557E-3</v>
      </c>
      <c r="BT180" s="17">
        <f t="shared" si="206"/>
        <v>2.9673601501916842E-2</v>
      </c>
      <c r="BU180" s="12">
        <f>(BU$3*templow!$I290+BU$4*templow!$I290^2+BU$5*templow!$I290^6)*(K180/K$56)^$BW$1</f>
        <v>1.9461116966672243</v>
      </c>
      <c r="BV180" s="12">
        <f>(BV$3*templow!$I290+BV$4*templow!$I290^2+BV$5*templow!$I290^6)*(L180/L$56)^$BW$1</f>
        <v>0.51131716689382845</v>
      </c>
      <c r="BW180" s="12">
        <f>(BW$3*templow!$I290+BW$4*templow!$I290^2+BW$5*templow!$I290^6)*(M180/M$56)^$BW$1</f>
        <v>-0.32186881977064646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 x14ac:dyDescent="0.3">
      <c r="A181" s="2">
        <f t="shared" si="162"/>
        <v>2135</v>
      </c>
      <c r="B181" s="5">
        <f t="shared" si="163"/>
        <v>1165.2564241876646</v>
      </c>
      <c r="C181" s="5">
        <f t="shared" si="164"/>
        <v>2963.4220899071952</v>
      </c>
      <c r="D181" s="5">
        <f t="shared" si="165"/>
        <v>4367.7059778517105</v>
      </c>
      <c r="E181" s="15">
        <f t="shared" si="166"/>
        <v>6.7465016852498745E-6</v>
      </c>
      <c r="F181" s="15">
        <f t="shared" si="167"/>
        <v>1.3291060709855502E-5</v>
      </c>
      <c r="G181" s="15">
        <f t="shared" si="168"/>
        <v>2.7133227647720037E-5</v>
      </c>
      <c r="H181" s="5">
        <f t="shared" si="169"/>
        <v>256515.92874560441</v>
      </c>
      <c r="I181" s="5">
        <f t="shared" si="170"/>
        <v>98421.407788795303</v>
      </c>
      <c r="J181" s="5">
        <f t="shared" si="171"/>
        <v>35492.367573208736</v>
      </c>
      <c r="K181" s="5">
        <f t="shared" si="172"/>
        <v>220136.89297995451</v>
      </c>
      <c r="L181" s="5">
        <f t="shared" si="173"/>
        <v>33212.078739643039</v>
      </c>
      <c r="M181" s="5">
        <f t="shared" si="174"/>
        <v>8126.0890163366548</v>
      </c>
      <c r="N181" s="15">
        <f t="shared" si="175"/>
        <v>7.2723205433256055E-3</v>
      </c>
      <c r="O181" s="15">
        <f t="shared" si="176"/>
        <v>9.2621569983732943E-3</v>
      </c>
      <c r="P181" s="15">
        <f t="shared" si="177"/>
        <v>8.3925583937149995E-3</v>
      </c>
      <c r="Q181" s="5">
        <f t="shared" si="178"/>
        <v>9362.8695419965024</v>
      </c>
      <c r="R181" s="5">
        <f t="shared" si="179"/>
        <v>12749.257072919354</v>
      </c>
      <c r="S181" s="5">
        <f t="shared" si="180"/>
        <v>6860.1590254757393</v>
      </c>
      <c r="T181" s="5">
        <f t="shared" si="181"/>
        <v>36.500148695568846</v>
      </c>
      <c r="U181" s="5">
        <f t="shared" si="182"/>
        <v>129.53743864625741</v>
      </c>
      <c r="V181" s="5">
        <f t="shared" si="183"/>
        <v>193.28547218850798</v>
      </c>
      <c r="W181" s="15">
        <f t="shared" si="184"/>
        <v>-1.0734613539272964E-2</v>
      </c>
      <c r="X181" s="15">
        <f t="shared" si="185"/>
        <v>-1.217998157191269E-2</v>
      </c>
      <c r="Y181" s="15">
        <f t="shared" si="186"/>
        <v>-9.7425357312937999E-3</v>
      </c>
      <c r="Z181" s="5">
        <f t="shared" si="201"/>
        <v>10837.775192776526</v>
      </c>
      <c r="AA181" s="5">
        <f t="shared" si="202"/>
        <v>33184.276599217214</v>
      </c>
      <c r="AB181" s="5">
        <f t="shared" si="203"/>
        <v>50719.300087561038</v>
      </c>
      <c r="AC181" s="16">
        <f t="shared" si="187"/>
        <v>1.3937767136373918</v>
      </c>
      <c r="AD181" s="16">
        <f t="shared" si="188"/>
        <v>2.9840846345037493</v>
      </c>
      <c r="AE181" s="16">
        <f t="shared" si="189"/>
        <v>7.9379330085959579</v>
      </c>
      <c r="AF181" s="15">
        <f t="shared" si="190"/>
        <v>-4.0504037456468023E-3</v>
      </c>
      <c r="AG181" s="15">
        <f t="shared" si="191"/>
        <v>2.9673830763510267E-4</v>
      </c>
      <c r="AH181" s="15">
        <f t="shared" si="192"/>
        <v>9.7937136394747881E-3</v>
      </c>
      <c r="AI181" s="1">
        <f t="shared" si="156"/>
        <v>475011.838309374</v>
      </c>
      <c r="AJ181" s="1">
        <f t="shared" si="157"/>
        <v>178707.56993505431</v>
      </c>
      <c r="AK181" s="1">
        <f t="shared" si="158"/>
        <v>64986.559078999417</v>
      </c>
      <c r="AL181" s="14">
        <f t="shared" si="193"/>
        <v>65.092978917891543</v>
      </c>
      <c r="AM181" s="14">
        <f t="shared" si="194"/>
        <v>14.579628396632302</v>
      </c>
      <c r="AN181" s="14">
        <f t="shared" si="195"/>
        <v>4.7531410648566412</v>
      </c>
      <c r="AO181" s="11">
        <f t="shared" si="196"/>
        <v>5.8709934292903287E-3</v>
      </c>
      <c r="AP181" s="11">
        <f t="shared" si="197"/>
        <v>7.3959032667425323E-3</v>
      </c>
      <c r="AQ181" s="11">
        <f t="shared" si="198"/>
        <v>6.7090174357492148E-3</v>
      </c>
      <c r="AR181" s="1">
        <f t="shared" si="204"/>
        <v>256515.92874560441</v>
      </c>
      <c r="AS181" s="1">
        <f t="shared" si="199"/>
        <v>98421.407788795303</v>
      </c>
      <c r="AT181" s="1">
        <f t="shared" si="200"/>
        <v>35492.367573208736</v>
      </c>
      <c r="AU181" s="1">
        <f t="shared" si="159"/>
        <v>51303.185749120887</v>
      </c>
      <c r="AV181" s="1">
        <f t="shared" si="160"/>
        <v>19684.281557759063</v>
      </c>
      <c r="AW181" s="1">
        <f t="shared" si="161"/>
        <v>7098.4735146417479</v>
      </c>
      <c r="AX181" s="1">
        <f t="shared" si="215"/>
        <v>176109.5143839636</v>
      </c>
      <c r="AY181" s="1">
        <f t="shared" si="207"/>
        <v>26569.662991714431</v>
      </c>
      <c r="AZ181" s="1">
        <f t="shared" si="208"/>
        <v>6500.8712130693239</v>
      </c>
      <c r="BA181" s="1">
        <f t="shared" si="216"/>
        <v>14074.970751547859</v>
      </c>
      <c r="BB181" s="1">
        <f t="shared" si="217"/>
        <v>30189.937678152804</v>
      </c>
      <c r="BC181" s="1">
        <f t="shared" si="218"/>
        <v>38347.110959500948</v>
      </c>
      <c r="BD181" s="1">
        <f t="shared" si="219"/>
        <v>2379.9962549745596</v>
      </c>
      <c r="BE181" s="2">
        <f t="shared" si="225"/>
        <v>0.1724378764915922</v>
      </c>
      <c r="BF181" s="2">
        <f t="shared" si="226"/>
        <v>0.13039120264941753</v>
      </c>
      <c r="BG181" s="2">
        <f t="shared" si="227"/>
        <v>6.9918128391701598E-2</v>
      </c>
      <c r="BH181" s="2">
        <f t="shared" si="209"/>
        <v>0.10282710788001911</v>
      </c>
      <c r="BI181" s="2">
        <f t="shared" si="220"/>
        <v>2.9734821248929609E-3</v>
      </c>
      <c r="BJ181" s="2">
        <f t="shared" si="210"/>
        <v>1.700186572836147E-3</v>
      </c>
      <c r="BK181" s="2">
        <f t="shared" si="211"/>
        <v>4.8885446777984691E-4</v>
      </c>
      <c r="BL181" s="2">
        <f t="shared" si="212"/>
        <v>762.74552887537118</v>
      </c>
      <c r="BM181" s="2">
        <f t="shared" si="213"/>
        <v>167.33475600214075</v>
      </c>
      <c r="BN181" s="2">
        <f t="shared" si="214"/>
        <v>17.350602460247654</v>
      </c>
      <c r="BO181" s="2">
        <f t="shared" si="221"/>
        <v>816.27568854984793</v>
      </c>
      <c r="BP181" s="2">
        <f t="shared" si="222"/>
        <v>77.345580758162413</v>
      </c>
      <c r="BQ181" s="2">
        <f t="shared" si="223"/>
        <v>9.7854659217495019</v>
      </c>
      <c r="BR181" s="11">
        <f t="shared" si="224"/>
        <v>3.78656870251661E-2</v>
      </c>
      <c r="BS181" s="17">
        <f t="shared" si="205"/>
        <v>5.0260273465367556E-3</v>
      </c>
      <c r="BT181" s="17">
        <f t="shared" si="206"/>
        <v>2.8809321846521206E-2</v>
      </c>
      <c r="BU181" s="12">
        <f>(BU$3*templow!$I291+BU$4*templow!$I291^2+BU$5*templow!$I291^6)*(K181/K$56)^$BW$1</f>
        <v>1.9236638090646188</v>
      </c>
      <c r="BV181" s="12">
        <f>(BV$3*templow!$I291+BV$4*templow!$I291^2+BV$5*templow!$I291^6)*(L181/L$56)^$BW$1</f>
        <v>0.49241207109605162</v>
      </c>
      <c r="BW181" s="12">
        <f>(BW$3*templow!$I291+BW$4*templow!$I291^2+BW$5*templow!$I291^6)*(M181/M$56)^$BW$1</f>
        <v>-0.33996342888720682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 x14ac:dyDescent="0.3">
      <c r="A182" s="2">
        <f t="shared" si="162"/>
        <v>2136</v>
      </c>
      <c r="B182" s="5">
        <f t="shared" si="163"/>
        <v>1165.2638925218728</v>
      </c>
      <c r="C182" s="5">
        <f t="shared" si="164"/>
        <v>2963.4595075789557</v>
      </c>
      <c r="D182" s="5">
        <f t="shared" si="165"/>
        <v>4367.8185623142754</v>
      </c>
      <c r="E182" s="15">
        <f t="shared" si="166"/>
        <v>6.4091766009873806E-6</v>
      </c>
      <c r="F182" s="15">
        <f t="shared" si="167"/>
        <v>1.2626507674362726E-5</v>
      </c>
      <c r="G182" s="15">
        <f t="shared" si="168"/>
        <v>2.5776566265334033E-5</v>
      </c>
      <c r="H182" s="5">
        <f t="shared" si="169"/>
        <v>258362.8303386436</v>
      </c>
      <c r="I182" s="5">
        <f t="shared" si="170"/>
        <v>99324.737090733281</v>
      </c>
      <c r="J182" s="5">
        <f t="shared" si="171"/>
        <v>35788.053431170738</v>
      </c>
      <c r="K182" s="5">
        <f t="shared" si="172"/>
        <v>221720.44632696276</v>
      </c>
      <c r="L182" s="5">
        <f t="shared" si="173"/>
        <v>33516.481948450237</v>
      </c>
      <c r="M182" s="5">
        <f t="shared" si="174"/>
        <v>8193.5760198355274</v>
      </c>
      <c r="N182" s="15">
        <f t="shared" si="175"/>
        <v>7.1934936737407806E-3</v>
      </c>
      <c r="O182" s="15">
        <f t="shared" si="176"/>
        <v>9.1654368036846456E-3</v>
      </c>
      <c r="P182" s="15">
        <f t="shared" si="177"/>
        <v>8.3049795988201502E-3</v>
      </c>
      <c r="Q182" s="5">
        <f t="shared" si="178"/>
        <v>9329.0512948866599</v>
      </c>
      <c r="R182" s="5">
        <f t="shared" si="179"/>
        <v>12709.561080637286</v>
      </c>
      <c r="S182" s="5">
        <f t="shared" si="180"/>
        <v>6849.9186584579948</v>
      </c>
      <c r="T182" s="5">
        <f t="shared" si="181"/>
        <v>36.108333705195918</v>
      </c>
      <c r="U182" s="5">
        <f t="shared" si="182"/>
        <v>127.95967503067322</v>
      </c>
      <c r="V182" s="5">
        <f t="shared" si="183"/>
        <v>191.40238156937144</v>
      </c>
      <c r="W182" s="15">
        <f t="shared" si="184"/>
        <v>-1.0734613539272964E-2</v>
      </c>
      <c r="X182" s="15">
        <f t="shared" si="185"/>
        <v>-1.217998157191269E-2</v>
      </c>
      <c r="Y182" s="15">
        <f t="shared" si="186"/>
        <v>-9.7425357312937999E-3</v>
      </c>
      <c r="Z182" s="5">
        <f t="shared" si="201"/>
        <v>10755.736193027269</v>
      </c>
      <c r="AA182" s="5">
        <f t="shared" si="202"/>
        <v>33093.964138263414</v>
      </c>
      <c r="AB182" s="5">
        <f t="shared" si="203"/>
        <v>51144.089906367291</v>
      </c>
      <c r="AC182" s="16">
        <f t="shared" si="187"/>
        <v>1.3881313552158796</v>
      </c>
      <c r="AD182" s="16">
        <f t="shared" si="188"/>
        <v>2.9849701267280317</v>
      </c>
      <c r="AE182" s="16">
        <f t="shared" si="189"/>
        <v>8.0156748513714806</v>
      </c>
      <c r="AF182" s="15">
        <f t="shared" si="190"/>
        <v>-4.0504037456468023E-3</v>
      </c>
      <c r="AG182" s="15">
        <f t="shared" si="191"/>
        <v>2.9673830763510267E-4</v>
      </c>
      <c r="AH182" s="15">
        <f t="shared" si="192"/>
        <v>9.7937136394747881E-3</v>
      </c>
      <c r="AI182" s="1">
        <f t="shared" si="156"/>
        <v>478813.84022755752</v>
      </c>
      <c r="AJ182" s="1">
        <f t="shared" si="157"/>
        <v>180521.09449930795</v>
      </c>
      <c r="AK182" s="1">
        <f t="shared" si="158"/>
        <v>65586.376685741227</v>
      </c>
      <c r="AL182" s="14">
        <f t="shared" si="193"/>
        <v>65.471317764896213</v>
      </c>
      <c r="AM182" s="14">
        <f t="shared" si="194"/>
        <v>14.68637962270598</v>
      </c>
      <c r="AN182" s="14">
        <f t="shared" si="195"/>
        <v>4.7847110820725529</v>
      </c>
      <c r="AO182" s="11">
        <f t="shared" si="196"/>
        <v>5.8122834949974255E-3</v>
      </c>
      <c r="AP182" s="11">
        <f t="shared" si="197"/>
        <v>7.3219442340751069E-3</v>
      </c>
      <c r="AQ182" s="11">
        <f t="shared" si="198"/>
        <v>6.6419272613917222E-3</v>
      </c>
      <c r="AR182" s="1">
        <f t="shared" si="204"/>
        <v>258362.8303386436</v>
      </c>
      <c r="AS182" s="1">
        <f t="shared" si="199"/>
        <v>99324.737090733281</v>
      </c>
      <c r="AT182" s="1">
        <f t="shared" si="200"/>
        <v>35788.053431170738</v>
      </c>
      <c r="AU182" s="1">
        <f t="shared" si="159"/>
        <v>51672.566067728723</v>
      </c>
      <c r="AV182" s="1">
        <f t="shared" si="160"/>
        <v>19864.947418146658</v>
      </c>
      <c r="AW182" s="1">
        <f t="shared" si="161"/>
        <v>7157.6106862341476</v>
      </c>
      <c r="AX182" s="1">
        <f t="shared" si="215"/>
        <v>177376.35706157022</v>
      </c>
      <c r="AY182" s="1">
        <f t="shared" si="207"/>
        <v>26813.185558760186</v>
      </c>
      <c r="AZ182" s="1">
        <f t="shared" si="208"/>
        <v>6554.8608158684219</v>
      </c>
      <c r="BA182" s="1">
        <f t="shared" si="216"/>
        <v>14083.413273692031</v>
      </c>
      <c r="BB182" s="1">
        <f t="shared" si="217"/>
        <v>30217.356554794587</v>
      </c>
      <c r="BC182" s="1">
        <f t="shared" si="218"/>
        <v>38384.224259135786</v>
      </c>
      <c r="BD182" s="1">
        <f t="shared" si="219"/>
        <v>2312.7170937359388</v>
      </c>
      <c r="BE182" s="2">
        <f t="shared" si="225"/>
        <v>0.1724378764915922</v>
      </c>
      <c r="BF182" s="2">
        <f t="shared" si="226"/>
        <v>0.13039120264941753</v>
      </c>
      <c r="BG182" s="2">
        <f t="shared" si="227"/>
        <v>6.9918128391701598E-2</v>
      </c>
      <c r="BH182" s="2">
        <f t="shared" si="209"/>
        <v>0.10259362337077162</v>
      </c>
      <c r="BI182" s="2">
        <f t="shared" si="220"/>
        <v>2.9734821248929609E-3</v>
      </c>
      <c r="BJ182" s="2">
        <f t="shared" si="210"/>
        <v>1.700186572836147E-3</v>
      </c>
      <c r="BK182" s="2">
        <f t="shared" si="211"/>
        <v>4.8885446777984691E-4</v>
      </c>
      <c r="BL182" s="2">
        <f t="shared" si="212"/>
        <v>768.23725774870957</v>
      </c>
      <c r="BM182" s="2">
        <f t="shared" si="213"/>
        <v>168.87058435214516</v>
      </c>
      <c r="BN182" s="2">
        <f t="shared" si="214"/>
        <v>17.495149812971697</v>
      </c>
      <c r="BO182" s="2">
        <f t="shared" si="221"/>
        <v>828.42377366665232</v>
      </c>
      <c r="BP182" s="2">
        <f t="shared" si="222"/>
        <v>78.268483449063893</v>
      </c>
      <c r="BQ182" s="2">
        <f t="shared" si="223"/>
        <v>9.7850356483834968</v>
      </c>
      <c r="BR182" s="11">
        <f t="shared" si="224"/>
        <v>3.7782769214123463E-2</v>
      </c>
      <c r="BS182" s="17">
        <f t="shared" si="205"/>
        <v>4.842656819056091E-3</v>
      </c>
      <c r="BT182" s="17">
        <f t="shared" si="206"/>
        <v>2.7970215384972043E-2</v>
      </c>
      <c r="BU182" s="12">
        <f>(BU$3*templow!$I292+BU$4*templow!$I292^2+BU$5*templow!$I292^6)*(K182/K$56)^$BW$1</f>
        <v>1.9009531213786055</v>
      </c>
      <c r="BV182" s="12">
        <f>(BV$3*templow!$I292+BV$4*templow!$I292^2+BV$5*templow!$I292^6)*(L182/L$56)^$BW$1</f>
        <v>0.47337429528416342</v>
      </c>
      <c r="BW182" s="12">
        <f>(BW$3*templow!$I292+BW$4*templow!$I292^2+BW$5*templow!$I292^6)*(M182/M$56)^$BW$1</f>
        <v>-0.35815000886354337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 x14ac:dyDescent="0.3">
      <c r="A183" s="2">
        <f t="shared" si="162"/>
        <v>2137</v>
      </c>
      <c r="B183" s="5">
        <f t="shared" si="163"/>
        <v>1165.2709874848429</v>
      </c>
      <c r="C183" s="5">
        <f t="shared" si="164"/>
        <v>2963.49505481596</v>
      </c>
      <c r="D183" s="5">
        <f t="shared" si="165"/>
        <v>4367.9255203106513</v>
      </c>
      <c r="E183" s="15">
        <f t="shared" si="166"/>
        <v>6.0887177709380116E-6</v>
      </c>
      <c r="F183" s="15">
        <f t="shared" si="167"/>
        <v>1.1995182290644589E-5</v>
      </c>
      <c r="G183" s="15">
        <f t="shared" si="168"/>
        <v>2.448773795206733E-5</v>
      </c>
      <c r="H183" s="5">
        <f t="shared" si="169"/>
        <v>260202.79152726967</v>
      </c>
      <c r="I183" s="5">
        <f t="shared" si="170"/>
        <v>100226.78599766518</v>
      </c>
      <c r="J183" s="5">
        <f t="shared" si="171"/>
        <v>36083.054202150881</v>
      </c>
      <c r="K183" s="5">
        <f t="shared" si="172"/>
        <v>223298.09488254698</v>
      </c>
      <c r="L183" s="5">
        <f t="shared" si="173"/>
        <v>33820.466760957526</v>
      </c>
      <c r="M183" s="5">
        <f t="shared" si="174"/>
        <v>8260.913340753259</v>
      </c>
      <c r="N183" s="15">
        <f t="shared" si="175"/>
        <v>7.1154852054453599E-3</v>
      </c>
      <c r="O183" s="15">
        <f t="shared" si="176"/>
        <v>9.0697112237145827E-3</v>
      </c>
      <c r="P183" s="15">
        <f t="shared" si="177"/>
        <v>8.2183067264789411E-3</v>
      </c>
      <c r="Q183" s="5">
        <f t="shared" si="178"/>
        <v>9294.6322816206684</v>
      </c>
      <c r="R183" s="5">
        <f t="shared" si="179"/>
        <v>12668.778860728671</v>
      </c>
      <c r="S183" s="5">
        <f t="shared" si="180"/>
        <v>6839.0968302244901</v>
      </c>
      <c r="T183" s="5">
        <f t="shared" si="181"/>
        <v>35.720724697323533</v>
      </c>
      <c r="U183" s="5">
        <f t="shared" si="182"/>
        <v>126.40112854685169</v>
      </c>
      <c r="V183" s="5">
        <f t="shared" si="183"/>
        <v>189.53763702787711</v>
      </c>
      <c r="W183" s="15">
        <f t="shared" si="184"/>
        <v>-1.0734613539272964E-2</v>
      </c>
      <c r="X183" s="15">
        <f t="shared" si="185"/>
        <v>-1.217998157191269E-2</v>
      </c>
      <c r="Y183" s="15">
        <f t="shared" si="186"/>
        <v>-9.7425357312937999E-3</v>
      </c>
      <c r="Z183" s="5">
        <f t="shared" si="201"/>
        <v>10673.479257532685</v>
      </c>
      <c r="AA183" s="5">
        <f t="shared" si="202"/>
        <v>33000.712687589126</v>
      </c>
      <c r="AB183" s="5">
        <f t="shared" si="203"/>
        <v>51567.888451734776</v>
      </c>
      <c r="AC183" s="16">
        <f t="shared" si="187"/>
        <v>1.3825088627752635</v>
      </c>
      <c r="AD183" s="16">
        <f t="shared" si="188"/>
        <v>2.9858558817117782</v>
      </c>
      <c r="AE183" s="16">
        <f t="shared" si="189"/>
        <v>8.0941780754929518</v>
      </c>
      <c r="AF183" s="15">
        <f t="shared" si="190"/>
        <v>-4.0504037456468023E-3</v>
      </c>
      <c r="AG183" s="15">
        <f t="shared" si="191"/>
        <v>2.9673830763510267E-4</v>
      </c>
      <c r="AH183" s="15">
        <f t="shared" si="192"/>
        <v>9.7937136394747881E-3</v>
      </c>
      <c r="AI183" s="1">
        <f t="shared" si="156"/>
        <v>482605.02227253054</v>
      </c>
      <c r="AJ183" s="1">
        <f t="shared" si="157"/>
        <v>182333.93246752382</v>
      </c>
      <c r="AK183" s="1">
        <f t="shared" si="158"/>
        <v>66185.349703401254</v>
      </c>
      <c r="AL183" s="14">
        <f t="shared" si="193"/>
        <v>65.848050245940456</v>
      </c>
      <c r="AM183" s="14">
        <f t="shared" si="194"/>
        <v>14.792837146777911</v>
      </c>
      <c r="AN183" s="14">
        <f t="shared" si="195"/>
        <v>4.8161729880167146</v>
      </c>
      <c r="AO183" s="11">
        <f t="shared" si="196"/>
        <v>5.7541606600474511E-3</v>
      </c>
      <c r="AP183" s="11">
        <f t="shared" si="197"/>
        <v>7.2487247917343558E-3</v>
      </c>
      <c r="AQ183" s="11">
        <f t="shared" si="198"/>
        <v>6.5755079887778048E-3</v>
      </c>
      <c r="AR183" s="1">
        <f t="shared" si="204"/>
        <v>260202.79152726967</v>
      </c>
      <c r="AS183" s="1">
        <f t="shared" si="199"/>
        <v>100226.78599766518</v>
      </c>
      <c r="AT183" s="1">
        <f t="shared" si="200"/>
        <v>36083.054202150881</v>
      </c>
      <c r="AU183" s="1">
        <f t="shared" si="159"/>
        <v>52040.558305453938</v>
      </c>
      <c r="AV183" s="1">
        <f t="shared" si="160"/>
        <v>20045.357199533039</v>
      </c>
      <c r="AW183" s="1">
        <f t="shared" si="161"/>
        <v>7216.6108404301767</v>
      </c>
      <c r="AX183" s="1">
        <f t="shared" si="215"/>
        <v>178638.47590603758</v>
      </c>
      <c r="AY183" s="1">
        <f t="shared" si="207"/>
        <v>27056.37340876602</v>
      </c>
      <c r="AZ183" s="1">
        <f t="shared" si="208"/>
        <v>6608.7306726026072</v>
      </c>
      <c r="BA183" s="1">
        <f t="shared" si="216"/>
        <v>14091.761132372034</v>
      </c>
      <c r="BB183" s="1">
        <f t="shared" si="217"/>
        <v>30244.4759058204</v>
      </c>
      <c r="BC183" s="1">
        <f t="shared" si="218"/>
        <v>38420.91445078353</v>
      </c>
      <c r="BD183" s="1">
        <f t="shared" si="219"/>
        <v>2247.3158755275899</v>
      </c>
      <c r="BE183" s="2">
        <f t="shared" si="225"/>
        <v>0.1724378764915922</v>
      </c>
      <c r="BF183" s="2">
        <f t="shared" si="226"/>
        <v>0.13039120264941753</v>
      </c>
      <c r="BG183" s="2">
        <f t="shared" si="227"/>
        <v>6.9918128391701598E-2</v>
      </c>
      <c r="BH183" s="2">
        <f t="shared" si="209"/>
        <v>0.10236068887411377</v>
      </c>
      <c r="BI183" s="2">
        <f t="shared" si="220"/>
        <v>2.9734821248929609E-3</v>
      </c>
      <c r="BJ183" s="2">
        <f t="shared" si="210"/>
        <v>1.700186572836147E-3</v>
      </c>
      <c r="BK183" s="2">
        <f t="shared" si="211"/>
        <v>4.8885446777984691E-4</v>
      </c>
      <c r="BL183" s="2">
        <f t="shared" si="212"/>
        <v>773.70834945358592</v>
      </c>
      <c r="BM183" s="2">
        <f t="shared" si="213"/>
        <v>170.40423579175228</v>
      </c>
      <c r="BN183" s="2">
        <f t="shared" si="214"/>
        <v>17.639362257863837</v>
      </c>
      <c r="BO183" s="2">
        <f t="shared" si="221"/>
        <v>840.75334285174517</v>
      </c>
      <c r="BP183" s="2">
        <f t="shared" si="222"/>
        <v>79.202478368512473</v>
      </c>
      <c r="BQ183" s="2">
        <f t="shared" si="223"/>
        <v>9.7846147756544131</v>
      </c>
      <c r="BR183" s="11">
        <f t="shared" si="224"/>
        <v>3.7700679170662638E-2</v>
      </c>
      <c r="BS183" s="17">
        <f t="shared" si="205"/>
        <v>4.666349223280384E-3</v>
      </c>
      <c r="BT183" s="17">
        <f t="shared" si="206"/>
        <v>2.7155548917448584E-2</v>
      </c>
      <c r="BU183" s="12">
        <f>(BU$3*templow!$I293+BU$4*templow!$I293^2+BU$5*templow!$I293^6)*(K183/K$56)^$BW$1</f>
        <v>1.8779849307612757</v>
      </c>
      <c r="BV183" s="12">
        <f>(BV$3*templow!$I293+BV$4*templow!$I293^2+BV$5*templow!$I293^6)*(L183/L$56)^$BW$1</f>
        <v>0.45420723059839896</v>
      </c>
      <c r="BW183" s="12">
        <f>(BW$3*templow!$I293+BW$4*templow!$I293^2+BW$5*templow!$I293^6)*(M183/M$56)^$BW$1</f>
        <v>-0.37642592720651913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 x14ac:dyDescent="0.3">
      <c r="A184" s="2">
        <f t="shared" si="162"/>
        <v>2138</v>
      </c>
      <c r="B184" s="5">
        <f t="shared" si="163"/>
        <v>1165.2777277407038</v>
      </c>
      <c r="C184" s="5">
        <f t="shared" si="164"/>
        <v>2963.5288250961903</v>
      </c>
      <c r="D184" s="5">
        <f t="shared" si="165"/>
        <v>4368.0271328954095</v>
      </c>
      <c r="E184" s="15">
        <f t="shared" si="166"/>
        <v>5.7842818823911106E-6</v>
      </c>
      <c r="F184" s="15">
        <f t="shared" si="167"/>
        <v>1.139542317611236E-5</v>
      </c>
      <c r="G184" s="15">
        <f t="shared" si="168"/>
        <v>2.3263351054463962E-5</v>
      </c>
      <c r="H184" s="5">
        <f t="shared" si="169"/>
        <v>262035.6891522283</v>
      </c>
      <c r="I184" s="5">
        <f t="shared" si="170"/>
        <v>101127.47078007109</v>
      </c>
      <c r="J184" s="5">
        <f t="shared" si="171"/>
        <v>36377.346968221071</v>
      </c>
      <c r="K184" s="5">
        <f t="shared" si="172"/>
        <v>224869.73097844719</v>
      </c>
      <c r="L184" s="5">
        <f t="shared" si="173"/>
        <v>34124.004438117343</v>
      </c>
      <c r="M184" s="5">
        <f t="shared" si="174"/>
        <v>8328.0954676918009</v>
      </c>
      <c r="N184" s="15">
        <f t="shared" si="175"/>
        <v>7.0382870786553919E-3</v>
      </c>
      <c r="O184" s="15">
        <f t="shared" si="176"/>
        <v>8.9749700767058904E-3</v>
      </c>
      <c r="P184" s="15">
        <f t="shared" si="177"/>
        <v>8.1325301655343907E-3</v>
      </c>
      <c r="Q184" s="5">
        <f t="shared" si="178"/>
        <v>9259.6276062981506</v>
      </c>
      <c r="R184" s="5">
        <f t="shared" si="179"/>
        <v>12626.93427928677</v>
      </c>
      <c r="S184" s="5">
        <f t="shared" si="180"/>
        <v>6827.7028061492965</v>
      </c>
      <c r="T184" s="5">
        <f t="shared" si="181"/>
        <v>35.337276522355005</v>
      </c>
      <c r="U184" s="5">
        <f t="shared" si="182"/>
        <v>124.86156513048208</v>
      </c>
      <c r="V184" s="5">
        <f t="shared" si="183"/>
        <v>187.69105982670803</v>
      </c>
      <c r="W184" s="15">
        <f t="shared" si="184"/>
        <v>-1.0734613539272964E-2</v>
      </c>
      <c r="X184" s="15">
        <f t="shared" si="185"/>
        <v>-1.217998157191269E-2</v>
      </c>
      <c r="Y184" s="15">
        <f t="shared" si="186"/>
        <v>-9.7425357312937999E-3</v>
      </c>
      <c r="Z184" s="5">
        <f t="shared" si="201"/>
        <v>10591.027653766927</v>
      </c>
      <c r="AA184" s="5">
        <f t="shared" si="202"/>
        <v>32904.581724526382</v>
      </c>
      <c r="AB184" s="5">
        <f t="shared" si="203"/>
        <v>51990.662286219827</v>
      </c>
      <c r="AC184" s="16">
        <f t="shared" si="187"/>
        <v>1.3769091436990888</v>
      </c>
      <c r="AD184" s="16">
        <f t="shared" si="188"/>
        <v>2.9867418995329595</v>
      </c>
      <c r="AE184" s="16">
        <f t="shared" si="189"/>
        <v>8.1734501377112441</v>
      </c>
      <c r="AF184" s="15">
        <f t="shared" si="190"/>
        <v>-4.0504037456468023E-3</v>
      </c>
      <c r="AG184" s="15">
        <f t="shared" si="191"/>
        <v>2.9673830763510267E-4</v>
      </c>
      <c r="AH184" s="15">
        <f t="shared" si="192"/>
        <v>9.7937136394747881E-3</v>
      </c>
      <c r="AI184" s="1">
        <f t="shared" si="156"/>
        <v>486385.0783507314</v>
      </c>
      <c r="AJ184" s="1">
        <f t="shared" si="157"/>
        <v>184145.89642030446</v>
      </c>
      <c r="AK184" s="1">
        <f t="shared" si="158"/>
        <v>66783.425573491302</v>
      </c>
      <c r="AL184" s="14">
        <f t="shared" si="193"/>
        <v>66.223161503603805</v>
      </c>
      <c r="AM184" s="14">
        <f t="shared" si="194"/>
        <v>14.898994060090189</v>
      </c>
      <c r="AN184" s="14">
        <f t="shared" si="195"/>
        <v>4.8475250841351736</v>
      </c>
      <c r="AO184" s="11">
        <f t="shared" si="196"/>
        <v>5.6966190534469769E-3</v>
      </c>
      <c r="AP184" s="11">
        <f t="shared" si="197"/>
        <v>7.1762375438170125E-3</v>
      </c>
      <c r="AQ184" s="11">
        <f t="shared" si="198"/>
        <v>6.5097529088900263E-3</v>
      </c>
      <c r="AR184" s="1">
        <f t="shared" si="204"/>
        <v>262035.6891522283</v>
      </c>
      <c r="AS184" s="1">
        <f t="shared" si="199"/>
        <v>101127.47078007109</v>
      </c>
      <c r="AT184" s="1">
        <f t="shared" si="200"/>
        <v>36377.346968221071</v>
      </c>
      <c r="AU184" s="1">
        <f t="shared" si="159"/>
        <v>52407.137830445659</v>
      </c>
      <c r="AV184" s="1">
        <f t="shared" si="160"/>
        <v>20225.494156014218</v>
      </c>
      <c r="AW184" s="1">
        <f t="shared" si="161"/>
        <v>7275.4693936442145</v>
      </c>
      <c r="AX184" s="1">
        <f t="shared" si="215"/>
        <v>179895.78478275778</v>
      </c>
      <c r="AY184" s="1">
        <f t="shared" si="207"/>
        <v>27299.203550493879</v>
      </c>
      <c r="AZ184" s="1">
        <f t="shared" si="208"/>
        <v>6662.4763741534407</v>
      </c>
      <c r="BA184" s="1">
        <f t="shared" si="216"/>
        <v>14100.015474518183</v>
      </c>
      <c r="BB184" s="1">
        <f t="shared" si="217"/>
        <v>30271.299490068192</v>
      </c>
      <c r="BC184" s="1">
        <f t="shared" si="218"/>
        <v>38457.187694431952</v>
      </c>
      <c r="BD184" s="1">
        <f t="shared" si="219"/>
        <v>2183.7412191417402</v>
      </c>
      <c r="BE184" s="2">
        <f t="shared" si="225"/>
        <v>0.1724378764915922</v>
      </c>
      <c r="BF184" s="2">
        <f t="shared" si="226"/>
        <v>0.13039120264941753</v>
      </c>
      <c r="BG184" s="2">
        <f t="shared" si="227"/>
        <v>6.9918128391701598E-2</v>
      </c>
      <c r="BH184" s="2">
        <f t="shared" si="209"/>
        <v>0.10212831575806587</v>
      </c>
      <c r="BI184" s="2">
        <f t="shared" si="220"/>
        <v>2.9734821248929609E-3</v>
      </c>
      <c r="BJ184" s="2">
        <f t="shared" si="210"/>
        <v>1.700186572836147E-3</v>
      </c>
      <c r="BK184" s="2">
        <f t="shared" si="211"/>
        <v>4.8885446777984691E-4</v>
      </c>
      <c r="BL184" s="2">
        <f t="shared" si="212"/>
        <v>779.15843777815917</v>
      </c>
      <c r="BM184" s="2">
        <f t="shared" si="213"/>
        <v>171.93556796515668</v>
      </c>
      <c r="BN184" s="2">
        <f t="shared" si="214"/>
        <v>17.78322859139254</v>
      </c>
      <c r="BO184" s="2">
        <f t="shared" si="221"/>
        <v>853.2671102289155</v>
      </c>
      <c r="BP184" s="2">
        <f t="shared" si="222"/>
        <v>80.147698860299656</v>
      </c>
      <c r="BQ184" s="2">
        <f t="shared" si="223"/>
        <v>9.7842031781453116</v>
      </c>
      <c r="BR184" s="11">
        <f t="shared" si="224"/>
        <v>3.7619409769757944E-2</v>
      </c>
      <c r="BS184" s="17">
        <f t="shared" si="205"/>
        <v>4.4968161984916127E-3</v>
      </c>
      <c r="BT184" s="17">
        <f t="shared" si="206"/>
        <v>2.6364610599464645E-2</v>
      </c>
      <c r="BU184" s="12">
        <f>(BU$3*templow!$I294+BU$4*templow!$I294^2+BU$5*templow!$I294^6)*(K184/K$56)^$BW$1</f>
        <v>1.85476449159937</v>
      </c>
      <c r="BV184" s="12">
        <f>(BV$3*templow!$I294+BV$4*templow!$I294^2+BV$5*templow!$I294^6)*(L184/L$56)^$BW$1</f>
        <v>0.43491422815092262</v>
      </c>
      <c r="BW184" s="12">
        <f>(BW$3*templow!$I294+BW$4*templow!$I294^2+BW$5*templow!$I294^6)*(M184/M$56)^$BW$1</f>
        <v>-0.39478858476331508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 x14ac:dyDescent="0.3">
      <c r="A185" s="2">
        <f t="shared" si="162"/>
        <v>2139</v>
      </c>
      <c r="B185" s="5">
        <f t="shared" si="163"/>
        <v>1165.28413102081</v>
      </c>
      <c r="C185" s="5">
        <f t="shared" si="164"/>
        <v>2963.560907227994</v>
      </c>
      <c r="D185" s="5">
        <f t="shared" si="165"/>
        <v>4368.1236670965873</v>
      </c>
      <c r="E185" s="15">
        <f t="shared" si="166"/>
        <v>5.4950677882715551E-6</v>
      </c>
      <c r="F185" s="15">
        <f t="shared" si="167"/>
        <v>1.0825652017306742E-5</v>
      </c>
      <c r="G185" s="15">
        <f t="shared" si="168"/>
        <v>2.2100183501740762E-5</v>
      </c>
      <c r="H185" s="5">
        <f t="shared" si="169"/>
        <v>263861.40306248784</v>
      </c>
      <c r="I185" s="5">
        <f t="shared" si="170"/>
        <v>102026.7088986959</v>
      </c>
      <c r="J185" s="5">
        <f t="shared" si="171"/>
        <v>36670.909191710001</v>
      </c>
      <c r="K185" s="5">
        <f t="shared" si="172"/>
        <v>226435.24959988982</v>
      </c>
      <c r="L185" s="5">
        <f t="shared" si="173"/>
        <v>34427.06665817371</v>
      </c>
      <c r="M185" s="5">
        <f t="shared" si="174"/>
        <v>8395.1169853404099</v>
      </c>
      <c r="N185" s="15">
        <f t="shared" si="175"/>
        <v>6.9618912898183893E-3</v>
      </c>
      <c r="O185" s="15">
        <f t="shared" si="176"/>
        <v>8.8812032774745475E-3</v>
      </c>
      <c r="P185" s="15">
        <f t="shared" si="177"/>
        <v>8.0476404129388168E-3</v>
      </c>
      <c r="Q185" s="5">
        <f t="shared" si="178"/>
        <v>9224.0522880027256</v>
      </c>
      <c r="R185" s="5">
        <f t="shared" si="179"/>
        <v>12584.051159643697</v>
      </c>
      <c r="S185" s="5">
        <f t="shared" si="180"/>
        <v>6815.7458684259282</v>
      </c>
      <c r="T185" s="5">
        <f t="shared" si="181"/>
        <v>34.957944515357099</v>
      </c>
      <c r="U185" s="5">
        <f t="shared" si="182"/>
        <v>123.34075356815264</v>
      </c>
      <c r="V185" s="5">
        <f t="shared" si="183"/>
        <v>185.86247296990192</v>
      </c>
      <c r="W185" s="15">
        <f t="shared" si="184"/>
        <v>-1.0734613539272964E-2</v>
      </c>
      <c r="X185" s="15">
        <f t="shared" si="185"/>
        <v>-1.217998157191269E-2</v>
      </c>
      <c r="Y185" s="15">
        <f t="shared" si="186"/>
        <v>-9.7425357312937999E-3</v>
      </c>
      <c r="Z185" s="5">
        <f t="shared" si="201"/>
        <v>10508.40422200829</v>
      </c>
      <c r="AA185" s="5">
        <f t="shared" si="202"/>
        <v>32805.630716915577</v>
      </c>
      <c r="AB185" s="5">
        <f t="shared" si="203"/>
        <v>52412.378523236563</v>
      </c>
      <c r="AC185" s="16">
        <f t="shared" si="187"/>
        <v>1.3713321057460346</v>
      </c>
      <c r="AD185" s="16">
        <f t="shared" si="188"/>
        <v>2.9876281802695699</v>
      </c>
      <c r="AE185" s="16">
        <f t="shared" si="189"/>
        <v>8.2534985678065134</v>
      </c>
      <c r="AF185" s="15">
        <f t="shared" si="190"/>
        <v>-4.0504037456468023E-3</v>
      </c>
      <c r="AG185" s="15">
        <f t="shared" si="191"/>
        <v>2.9673830763510267E-4</v>
      </c>
      <c r="AH185" s="15">
        <f t="shared" si="192"/>
        <v>9.7937136394747881E-3</v>
      </c>
      <c r="AI185" s="1">
        <f t="shared" ref="AI185:AI248" si="228">(1-$AI$5)*AI184+AU184</f>
        <v>490153.70834610396</v>
      </c>
      <c r="AJ185" s="1">
        <f t="shared" ref="AJ185:AJ248" si="229">(1-$AI$5)*AJ184+AV184</f>
        <v>185956.80093428824</v>
      </c>
      <c r="AK185" s="1">
        <f t="shared" ref="AK185:AK248" si="230">(1-$AI$5)*AK184+AW184</f>
        <v>67380.552409786396</v>
      </c>
      <c r="AL185" s="14">
        <f t="shared" si="193"/>
        <v>66.596637145968728</v>
      </c>
      <c r="AM185" s="14">
        <f t="shared" si="194"/>
        <v>15.004843593423924</v>
      </c>
      <c r="AN185" s="14">
        <f t="shared" si="195"/>
        <v>4.8787657127473665</v>
      </c>
      <c r="AO185" s="11">
        <f t="shared" si="196"/>
        <v>5.6396528629125073E-3</v>
      </c>
      <c r="AP185" s="11">
        <f t="shared" si="197"/>
        <v>7.104475168378842E-3</v>
      </c>
      <c r="AQ185" s="11">
        <f t="shared" si="198"/>
        <v>6.444655379801126E-3</v>
      </c>
      <c r="AR185" s="1">
        <f t="shared" si="204"/>
        <v>263861.40306248784</v>
      </c>
      <c r="AS185" s="1">
        <f t="shared" si="199"/>
        <v>102026.7088986959</v>
      </c>
      <c r="AT185" s="1">
        <f t="shared" si="200"/>
        <v>36670.909191710001</v>
      </c>
      <c r="AU185" s="1">
        <f t="shared" ref="AU185:AU248" si="231">$AU$5*AR185</f>
        <v>52772.280612497569</v>
      </c>
      <c r="AV185" s="1">
        <f t="shared" ref="AV185:AV248" si="232">$AU$5*AS185</f>
        <v>20405.341779739181</v>
      </c>
      <c r="AW185" s="1">
        <f t="shared" ref="AW185:AW248" si="233">$AU$5*AT185</f>
        <v>7334.1818383420004</v>
      </c>
      <c r="AX185" s="1">
        <f t="shared" si="215"/>
        <v>181148.19967991186</v>
      </c>
      <c r="AY185" s="1">
        <f t="shared" si="207"/>
        <v>27541.65332653897</v>
      </c>
      <c r="AZ185" s="1">
        <f t="shared" si="208"/>
        <v>6716.0935882723288</v>
      </c>
      <c r="BA185" s="1">
        <f t="shared" si="216"/>
        <v>14108.177427432025</v>
      </c>
      <c r="BB185" s="1">
        <f t="shared" si="217"/>
        <v>30297.830994314376</v>
      </c>
      <c r="BC185" s="1">
        <f t="shared" si="218"/>
        <v>38493.049998520728</v>
      </c>
      <c r="BD185" s="1">
        <f t="shared" si="219"/>
        <v>2121.9431012743821</v>
      </c>
      <c r="BE185" s="2">
        <f t="shared" si="225"/>
        <v>0.1724378764915922</v>
      </c>
      <c r="BF185" s="2">
        <f t="shared" si="226"/>
        <v>0.13039120264941753</v>
      </c>
      <c r="BG185" s="2">
        <f t="shared" si="227"/>
        <v>6.9918128391701598E-2</v>
      </c>
      <c r="BH185" s="2">
        <f t="shared" si="209"/>
        <v>0.10189651539559168</v>
      </c>
      <c r="BI185" s="2">
        <f t="shared" si="220"/>
        <v>2.9734821248929609E-3</v>
      </c>
      <c r="BJ185" s="2">
        <f t="shared" si="210"/>
        <v>1.700186572836147E-3</v>
      </c>
      <c r="BK185" s="2">
        <f t="shared" si="211"/>
        <v>4.8885446777984691E-4</v>
      </c>
      <c r="BL185" s="2">
        <f t="shared" si="212"/>
        <v>784.58716545548441</v>
      </c>
      <c r="BM185" s="2">
        <f t="shared" si="213"/>
        <v>173.46444054022501</v>
      </c>
      <c r="BN185" s="2">
        <f t="shared" si="214"/>
        <v>17.926737795916488</v>
      </c>
      <c r="BO185" s="2">
        <f t="shared" si="221"/>
        <v>865.96783052740102</v>
      </c>
      <c r="BP185" s="2">
        <f t="shared" si="222"/>
        <v>81.10427987475552</v>
      </c>
      <c r="BQ185" s="2">
        <f t="shared" si="223"/>
        <v>9.7838007331405539</v>
      </c>
      <c r="BR185" s="11">
        <f t="shared" si="224"/>
        <v>3.7538953887728405E-2</v>
      </c>
      <c r="BS185" s="17">
        <f t="shared" si="205"/>
        <v>4.33378188201918E-3</v>
      </c>
      <c r="BT185" s="17">
        <f t="shared" si="206"/>
        <v>2.5596709319868585E-2</v>
      </c>
      <c r="BU185" s="12">
        <f>(BU$3*templow!$I295+BU$4*templow!$I295^2+BU$5*templow!$I295^6)*(K185/K$56)^$BW$1</f>
        <v>1.8312970135944562</v>
      </c>
      <c r="BV185" s="12">
        <f>(BV$3*templow!$I295+BV$4*templow!$I295^2+BV$5*templow!$I295^6)*(L185/L$56)^$BW$1</f>
        <v>0.41549859819684654</v>
      </c>
      <c r="BW185" s="12">
        <f>(BW$3*templow!$I295+BW$4*templow!$I295^2+BW$5*templow!$I295^6)*(M185/M$56)^$BW$1</f>
        <v>-0.4132354162898727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 x14ac:dyDescent="0.3">
      <c r="A186" s="2">
        <f t="shared" ref="A186:A249" si="234">1+A185</f>
        <v>2140</v>
      </c>
      <c r="B186" s="5">
        <f t="shared" ref="B186:B249" si="235">B185*(1+E186)</f>
        <v>1165.2902141703378</v>
      </c>
      <c r="C186" s="5">
        <f t="shared" ref="C186:C249" si="236">C185*(1+F186)</f>
        <v>2963.5913855831523</v>
      </c>
      <c r="D186" s="5">
        <f t="shared" ref="D186:D249" si="237">D185*(1+G186)</f>
        <v>4368.2153766144584</v>
      </c>
      <c r="E186" s="15">
        <f t="shared" ref="E186:E249" si="238">E185*$E$5</f>
        <v>5.2203143988579772E-6</v>
      </c>
      <c r="F186" s="15">
        <f t="shared" ref="F186:F249" si="239">F185*$E$5</f>
        <v>1.0284369416441405E-5</v>
      </c>
      <c r="G186" s="15">
        <f t="shared" ref="G186:G249" si="240">G185*$E$5</f>
        <v>2.0995174326653724E-5</v>
      </c>
      <c r="H186" s="5">
        <f t="shared" ref="H186:H249" si="241">AR186</f>
        <v>265679.81610018719</v>
      </c>
      <c r="I186" s="5">
        <f t="shared" ref="I186:I249" si="242">AS186</f>
        <v>102924.41901440428</v>
      </c>
      <c r="J186" s="5">
        <f t="shared" ref="J186:J249" si="243">AT186</f>
        <v>36963.7187170053</v>
      </c>
      <c r="K186" s="5">
        <f t="shared" ref="K186:K249" si="244">H186/B186*1000</f>
        <v>227994.54837037798</v>
      </c>
      <c r="L186" s="5">
        <f t="shared" ref="L186:L249" si="245">I186/C186*1000</f>
        <v>34729.625519596259</v>
      </c>
      <c r="M186" s="5">
        <f t="shared" ref="M186:M249" si="246">J186/D186*1000</f>
        <v>8461.9725746338227</v>
      </c>
      <c r="N186" s="15">
        <f t="shared" ref="N186:N249" si="247">K186/K185-1</f>
        <v>6.8862898918937709E-3</v>
      </c>
      <c r="O186" s="15">
        <f t="shared" ref="O186:O249" si="248">L186/L185-1</f>
        <v>8.7884008366629907E-3</v>
      </c>
      <c r="P186" s="15">
        <f t="shared" ref="P186:P249" si="249">M186/M185-1</f>
        <v>7.9636280721466779E-3</v>
      </c>
      <c r="Q186" s="5">
        <f t="shared" ref="Q186:Q249" si="250">T186*H186/1000</f>
        <v>9187.9212557817882</v>
      </c>
      <c r="R186" s="5">
        <f t="shared" ref="R186:R249" si="251">U186*I186/1000</f>
        <v>12540.153271347417</v>
      </c>
      <c r="S186" s="5">
        <f t="shared" ref="S186:S249" si="252">V186*J186/1000</f>
        <v>6803.235312021402</v>
      </c>
      <c r="T186" s="5">
        <f t="shared" ref="T186:T249" si="253">T185*(1+W186)</f>
        <v>34.582684490857396</v>
      </c>
      <c r="U186" s="5">
        <f t="shared" ref="U186:U249" si="254">U185*(1+X186)</f>
        <v>121.83846546262671</v>
      </c>
      <c r="V186" s="5">
        <f t="shared" ref="V186:V249" si="255">V185*(1+Y186)</f>
        <v>184.05170118588603</v>
      </c>
      <c r="W186" s="15">
        <f t="shared" ref="W186:W249" si="256">T$5-1</f>
        <v>-1.0734613539272964E-2</v>
      </c>
      <c r="X186" s="15">
        <f t="shared" ref="X186:X249" si="257">U$5-1</f>
        <v>-1.217998157191269E-2</v>
      </c>
      <c r="Y186" s="15">
        <f t="shared" ref="Y186:Y249" si="258">V$5-1</f>
        <v>-9.7425357312937999E-3</v>
      </c>
      <c r="Z186" s="5">
        <f t="shared" si="201"/>
        <v>10425.631374526076</v>
      </c>
      <c r="AA186" s="5">
        <f t="shared" si="202"/>
        <v>32703.9190935646</v>
      </c>
      <c r="AB186" s="5">
        <f t="shared" si="203"/>
        <v>52833.004829878992</v>
      </c>
      <c r="AC186" s="16">
        <f t="shared" ref="AC186:AC249" si="259">AC185*(1+AF186)</f>
        <v>1.365777657048395</v>
      </c>
      <c r="AD186" s="16">
        <f t="shared" ref="AD186:AD249" si="260">AD185*(1+AG186)</f>
        <v>2.9885147239996259</v>
      </c>
      <c r="AE186" s="16">
        <f t="shared" ref="AE186:AE249" si="261">AE185*(1+AH186)</f>
        <v>8.3343309693034264</v>
      </c>
      <c r="AF186" s="15">
        <f t="shared" ref="AF186:AF249" si="262">AC$5-1</f>
        <v>-4.0504037456468023E-3</v>
      </c>
      <c r="AG186" s="15">
        <f t="shared" ref="AG186:AG249" si="263">AD$5-1</f>
        <v>2.9673830763510267E-4</v>
      </c>
      <c r="AH186" s="15">
        <f t="shared" ref="AH186:AH249" si="264">AE$5-1</f>
        <v>9.7937136394747881E-3</v>
      </c>
      <c r="AI186" s="1">
        <f t="shared" si="228"/>
        <v>493910.61812399118</v>
      </c>
      <c r="AJ186" s="1">
        <f t="shared" si="229"/>
        <v>187766.46262059861</v>
      </c>
      <c r="AK186" s="1">
        <f t="shared" si="230"/>
        <v>67976.679007149753</v>
      </c>
      <c r="AL186" s="14">
        <f t="shared" ref="AL186:AL249" si="265">AL185*(1+AO186)</f>
        <v>66.968463242155934</v>
      </c>
      <c r="AM186" s="14">
        <f t="shared" ref="AM186:AM249" si="266">AM185*(1+AP186)</f>
        <v>15.110379116751664</v>
      </c>
      <c r="AN186" s="14">
        <f t="shared" ref="AN186:AN249" si="267">AN185*(1+AQ186)</f>
        <v>4.9098932568078393</v>
      </c>
      <c r="AO186" s="11">
        <f t="shared" ref="AO186:AO249" si="268">AO$5*AO185</f>
        <v>5.5832563342833822E-3</v>
      </c>
      <c r="AP186" s="11">
        <f t="shared" ref="AP186:AP249" si="269">AP$5*AP185</f>
        <v>7.0334304166950537E-3</v>
      </c>
      <c r="AQ186" s="11">
        <f t="shared" ref="AQ186:AQ249" si="270">AQ$5*AQ185</f>
        <v>6.3802088260031149E-3</v>
      </c>
      <c r="AR186" s="1">
        <f t="shared" si="204"/>
        <v>265679.81610018719</v>
      </c>
      <c r="AS186" s="1">
        <f t="shared" si="199"/>
        <v>102924.41901440428</v>
      </c>
      <c r="AT186" s="1">
        <f t="shared" si="200"/>
        <v>36963.7187170053</v>
      </c>
      <c r="AU186" s="1">
        <f t="shared" si="231"/>
        <v>53135.96322003744</v>
      </c>
      <c r="AV186" s="1">
        <f t="shared" si="232"/>
        <v>20584.883802880857</v>
      </c>
      <c r="AW186" s="1">
        <f t="shared" si="233"/>
        <v>7392.7437434010608</v>
      </c>
      <c r="AX186" s="1">
        <f t="shared" si="215"/>
        <v>182395.6386963024</v>
      </c>
      <c r="AY186" s="1">
        <f t="shared" si="207"/>
        <v>27783.700415677005</v>
      </c>
      <c r="AZ186" s="1">
        <f t="shared" si="208"/>
        <v>6769.5780597070579</v>
      </c>
      <c r="BA186" s="1">
        <f t="shared" si="216"/>
        <v>14116.248099361976</v>
      </c>
      <c r="BB186" s="1">
        <f t="shared" si="217"/>
        <v>30324.074035611313</v>
      </c>
      <c r="BC186" s="1">
        <f t="shared" si="218"/>
        <v>38528.50722569818</v>
      </c>
      <c r="BD186" s="1">
        <f t="shared" si="219"/>
        <v>2061.8728230629958</v>
      </c>
      <c r="BE186" s="2">
        <f t="shared" si="225"/>
        <v>0.1724378764915922</v>
      </c>
      <c r="BF186" s="2">
        <f t="shared" si="226"/>
        <v>0.13039120264941753</v>
      </c>
      <c r="BG186" s="2">
        <f t="shared" si="227"/>
        <v>6.9918128391701598E-2</v>
      </c>
      <c r="BH186" s="2">
        <f t="shared" si="209"/>
        <v>0.10166529915744978</v>
      </c>
      <c r="BI186" s="2">
        <f t="shared" si="220"/>
        <v>2.9734821248929609E-3</v>
      </c>
      <c r="BJ186" s="2">
        <f t="shared" si="210"/>
        <v>1.700186572836147E-3</v>
      </c>
      <c r="BK186" s="2">
        <f t="shared" si="211"/>
        <v>4.8885446777984691E-4</v>
      </c>
      <c r="BL186" s="2">
        <f t="shared" si="212"/>
        <v>789.9941841187557</v>
      </c>
      <c r="BM186" s="2">
        <f t="shared" si="213"/>
        <v>174.99071522525159</v>
      </c>
      <c r="BN186" s="2">
        <f t="shared" si="214"/>
        <v>18.069879040565592</v>
      </c>
      <c r="BO186" s="2">
        <f t="shared" si="221"/>
        <v>878.85829968883911</v>
      </c>
      <c r="BP186" s="2">
        <f t="shared" si="222"/>
        <v>82.072357987954987</v>
      </c>
      <c r="BQ186" s="2">
        <f t="shared" si="223"/>
        <v>9.7834073205267664</v>
      </c>
      <c r="BR186" s="11">
        <f t="shared" si="224"/>
        <v>3.7459304405411648E-2</v>
      </c>
      <c r="BS186" s="17">
        <f t="shared" si="205"/>
        <v>4.1769823347645955E-3</v>
      </c>
      <c r="BT186" s="17">
        <f t="shared" si="206"/>
        <v>2.4851174096959791E-2</v>
      </c>
      <c r="BU186" s="12">
        <f>(BU$3*templow!$I296+BU$4*templow!$I296^2+BU$5*templow!$I296^6)*(K186/K$56)^$BW$1</f>
        <v>1.8075876599602652</v>
      </c>
      <c r="BV186" s="12">
        <f>(BV$3*templow!$I296+BV$4*templow!$I296^2+BV$5*templow!$I296^6)*(L186/L$56)^$BW$1</f>
        <v>0.3959636093755638</v>
      </c>
      <c r="BW186" s="12">
        <f>(BW$3*templow!$I296+BW$4*templow!$I296^2+BW$5*templow!$I296^6)*(M186/M$56)^$BW$1</f>
        <v>-0.43176389096702461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 x14ac:dyDescent="0.3">
      <c r="A187" s="2">
        <f t="shared" si="234"/>
        <v>2141</v>
      </c>
      <c r="B187" s="5">
        <f t="shared" si="235"/>
        <v>1165.2959931925573</v>
      </c>
      <c r="C187" s="5">
        <f t="shared" si="236"/>
        <v>2963.6203403183304</v>
      </c>
      <c r="D187" s="5">
        <f t="shared" si="237"/>
        <v>4368.3025024856197</v>
      </c>
      <c r="E187" s="15">
        <f t="shared" si="238"/>
        <v>4.9592986789150782E-6</v>
      </c>
      <c r="F187" s="15">
        <f t="shared" si="239"/>
        <v>9.7701509456193339E-6</v>
      </c>
      <c r="G187" s="15">
        <f t="shared" si="240"/>
        <v>1.9945415610321037E-5</v>
      </c>
      <c r="H187" s="5">
        <f t="shared" si="241"/>
        <v>267490.81408439623</v>
      </c>
      <c r="I187" s="5">
        <f t="shared" si="242"/>
        <v>103820.52099720039</v>
      </c>
      <c r="J187" s="5">
        <f t="shared" si="243"/>
        <v>37255.753772120122</v>
      </c>
      <c r="K187" s="5">
        <f t="shared" si="244"/>
        <v>229547.52753551706</v>
      </c>
      <c r="L187" s="5">
        <f t="shared" si="245"/>
        <v>35031.653543735883</v>
      </c>
      <c r="M187" s="5">
        <f t="shared" si="246"/>
        <v>8528.6570128605144</v>
      </c>
      <c r="N187" s="15">
        <f t="shared" si="247"/>
        <v>6.8114749946399655E-3</v>
      </c>
      <c r="O187" s="15">
        <f t="shared" si="248"/>
        <v>8.6965528600129183E-3</v>
      </c>
      <c r="P187" s="15">
        <f t="shared" si="249"/>
        <v>7.8804838515535991E-3</v>
      </c>
      <c r="Q187" s="5">
        <f t="shared" si="250"/>
        <v>9151.2493438165329</v>
      </c>
      <c r="R187" s="5">
        <f t="shared" si="251"/>
        <v>12495.264319457245</v>
      </c>
      <c r="S187" s="5">
        <f t="shared" si="252"/>
        <v>6790.180440706682</v>
      </c>
      <c r="T187" s="5">
        <f t="shared" si="253"/>
        <v>34.211452737697435</v>
      </c>
      <c r="U187" s="5">
        <f t="shared" si="254"/>
        <v>120.35447519854181</v>
      </c>
      <c r="V187" s="5">
        <f t="shared" si="255"/>
        <v>182.25857091067712</v>
      </c>
      <c r="W187" s="15">
        <f t="shared" si="256"/>
        <v>-1.0734613539272964E-2</v>
      </c>
      <c r="X187" s="15">
        <f t="shared" si="257"/>
        <v>-1.217998157191269E-2</v>
      </c>
      <c r="Y187" s="15">
        <f t="shared" si="258"/>
        <v>-9.7425357312937999E-3</v>
      </c>
      <c r="Z187" s="5">
        <f t="shared" si="201"/>
        <v>10342.731095078652</v>
      </c>
      <c r="AA187" s="5">
        <f t="shared" si="202"/>
        <v>32599.506215482383</v>
      </c>
      <c r="AB187" s="5">
        <f t="shared" si="203"/>
        <v>53252.509429395373</v>
      </c>
      <c r="AC187" s="16">
        <f t="shared" si="259"/>
        <v>1.3602457061105655</v>
      </c>
      <c r="AD187" s="16">
        <f t="shared" si="260"/>
        <v>2.9894015308011683</v>
      </c>
      <c r="AE187" s="16">
        <f t="shared" si="261"/>
        <v>8.4159550201933904</v>
      </c>
      <c r="AF187" s="15">
        <f t="shared" si="262"/>
        <v>-4.0504037456468023E-3</v>
      </c>
      <c r="AG187" s="15">
        <f t="shared" si="263"/>
        <v>2.9673830763510267E-4</v>
      </c>
      <c r="AH187" s="15">
        <f t="shared" si="264"/>
        <v>9.7937136394747881E-3</v>
      </c>
      <c r="AI187" s="1">
        <f t="shared" si="228"/>
        <v>497655.51953162951</v>
      </c>
      <c r="AJ187" s="1">
        <f t="shared" si="229"/>
        <v>189574.70016141961</v>
      </c>
      <c r="AK187" s="1">
        <f t="shared" si="230"/>
        <v>68571.754849835837</v>
      </c>
      <c r="AL187" s="14">
        <f t="shared" si="265"/>
        <v>67.338626317783991</v>
      </c>
      <c r="AM187" s="14">
        <f t="shared" si="266"/>
        <v>15.215594138838345</v>
      </c>
      <c r="AN187" s="14">
        <f t="shared" si="267"/>
        <v>4.9409061396567395</v>
      </c>
      <c r="AO187" s="11">
        <f t="shared" si="268"/>
        <v>5.5274237709405484E-3</v>
      </c>
      <c r="AP187" s="11">
        <f t="shared" si="269"/>
        <v>6.9630961125281034E-3</v>
      </c>
      <c r="AQ187" s="11">
        <f t="shared" si="270"/>
        <v>6.3164067377430837E-3</v>
      </c>
      <c r="AR187" s="1">
        <f t="shared" si="204"/>
        <v>267490.81408439623</v>
      </c>
      <c r="AS187" s="1">
        <f t="shared" si="199"/>
        <v>103820.52099720039</v>
      </c>
      <c r="AT187" s="1">
        <f t="shared" si="200"/>
        <v>37255.753772120122</v>
      </c>
      <c r="AU187" s="1">
        <f t="shared" si="231"/>
        <v>53498.162816879252</v>
      </c>
      <c r="AV187" s="1">
        <f t="shared" si="232"/>
        <v>20764.10419944008</v>
      </c>
      <c r="AW187" s="1">
        <f t="shared" si="233"/>
        <v>7451.1507544240249</v>
      </c>
      <c r="AX187" s="1">
        <f t="shared" si="215"/>
        <v>183638.02202841363</v>
      </c>
      <c r="AY187" s="1">
        <f t="shared" si="207"/>
        <v>28025.32283498871</v>
      </c>
      <c r="AZ187" s="1">
        <f t="shared" si="208"/>
        <v>6822.9256102884128</v>
      </c>
      <c r="BA187" s="1">
        <f t="shared" si="216"/>
        <v>14124.22858005452</v>
      </c>
      <c r="BB187" s="1">
        <f t="shared" si="217"/>
        <v>30350.032163524502</v>
      </c>
      <c r="BC187" s="1">
        <f t="shared" si="218"/>
        <v>38563.565098321604</v>
      </c>
      <c r="BD187" s="1">
        <f t="shared" si="219"/>
        <v>2003.4829773107758</v>
      </c>
      <c r="BE187" s="2">
        <f t="shared" si="225"/>
        <v>0.1724378764915922</v>
      </c>
      <c r="BF187" s="2">
        <f t="shared" si="226"/>
        <v>0.13039120264941753</v>
      </c>
      <c r="BG187" s="2">
        <f t="shared" si="227"/>
        <v>6.9918128391701598E-2</v>
      </c>
      <c r="BH187" s="2">
        <f t="shared" si="209"/>
        <v>0.10143467840520479</v>
      </c>
      <c r="BI187" s="2">
        <f t="shared" si="220"/>
        <v>2.9734821248929609E-3</v>
      </c>
      <c r="BJ187" s="2">
        <f t="shared" si="210"/>
        <v>1.700186572836147E-3</v>
      </c>
      <c r="BK187" s="2">
        <f t="shared" si="211"/>
        <v>4.8885446777984691E-4</v>
      </c>
      <c r="BL187" s="2">
        <f t="shared" si="212"/>
        <v>795.37915425301844</v>
      </c>
      <c r="BM187" s="2">
        <f t="shared" si="213"/>
        <v>176.51425578429337</v>
      </c>
      <c r="BN187" s="2">
        <f t="shared" si="214"/>
        <v>18.212641682006808</v>
      </c>
      <c r="BO187" s="2">
        <f t="shared" si="221"/>
        <v>891.94135548333725</v>
      </c>
      <c r="BP187" s="2">
        <f t="shared" si="222"/>
        <v>83.052071421160633</v>
      </c>
      <c r="BQ187" s="2">
        <f t="shared" si="223"/>
        <v>9.7830228226985234</v>
      </c>
      <c r="BR187" s="11">
        <f t="shared" si="224"/>
        <v>3.7380454211189934E-2</v>
      </c>
      <c r="BS187" s="17">
        <f t="shared" si="205"/>
        <v>4.02616499464382E-3</v>
      </c>
      <c r="BT187" s="17">
        <f t="shared" si="206"/>
        <v>2.412735349219397E-2</v>
      </c>
      <c r="BU187" s="12">
        <f>(BU$3*templow!$I297+BU$4*templow!$I297^2+BU$5*templow!$I297^6)*(K187/K$56)^$BW$1</f>
        <v>1.7836415457337935</v>
      </c>
      <c r="BV187" s="12">
        <f>(BV$3*templow!$I297+BV$4*templow!$I297^2+BV$5*templow!$I297^6)*(L187/L$56)^$BW$1</f>
        <v>0.37631248802000594</v>
      </c>
      <c r="BW187" s="12">
        <f>(BW$3*templow!$I297+BW$4*templow!$I297^2+BW$5*templow!$I297^6)*(M187/M$56)^$BW$1</f>
        <v>-0.45037151286609589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 x14ac:dyDescent="0.3">
      <c r="A188" s="2">
        <f t="shared" si="234"/>
        <v>2142</v>
      </c>
      <c r="B188" s="5">
        <f t="shared" si="235"/>
        <v>1165.3014832908927</v>
      </c>
      <c r="C188" s="5">
        <f t="shared" si="236"/>
        <v>2963.6478475854969</v>
      </c>
      <c r="D188" s="5">
        <f t="shared" si="237"/>
        <v>4368.3852737140969</v>
      </c>
      <c r="E188" s="15">
        <f t="shared" si="238"/>
        <v>4.7113337449693239E-6</v>
      </c>
      <c r="F188" s="15">
        <f t="shared" si="239"/>
        <v>9.2816433983383671E-6</v>
      </c>
      <c r="G188" s="15">
        <f t="shared" si="240"/>
        <v>1.8948144829804984E-5</v>
      </c>
      <c r="H188" s="5">
        <f t="shared" si="241"/>
        <v>269294.28579373512</v>
      </c>
      <c r="I188" s="5">
        <f t="shared" si="242"/>
        <v>104714.93593442829</v>
      </c>
      <c r="J188" s="5">
        <f t="shared" si="243"/>
        <v>37546.992970029627</v>
      </c>
      <c r="K188" s="5">
        <f t="shared" si="244"/>
        <v>231094.08994591617</v>
      </c>
      <c r="L188" s="5">
        <f t="shared" si="245"/>
        <v>35333.123677207535</v>
      </c>
      <c r="M188" s="5">
        <f t="shared" si="246"/>
        <v>8595.1651737224965</v>
      </c>
      <c r="N188" s="15">
        <f t="shared" si="247"/>
        <v>6.7374387648755363E-3</v>
      </c>
      <c r="O188" s="15">
        <f t="shared" si="248"/>
        <v>8.6056495476376504E-3</v>
      </c>
      <c r="P188" s="15">
        <f t="shared" si="249"/>
        <v>7.7981985629969053E-3</v>
      </c>
      <c r="Q188" s="5">
        <f t="shared" si="250"/>
        <v>9114.0512867803191</v>
      </c>
      <c r="R188" s="5">
        <f t="shared" si="251"/>
        <v>12449.407934157776</v>
      </c>
      <c r="S188" s="5">
        <f t="shared" si="252"/>
        <v>6776.5905631649357</v>
      </c>
      <c r="T188" s="5">
        <f t="shared" si="253"/>
        <v>33.844206013941154</v>
      </c>
      <c r="U188" s="5">
        <f t="shared" si="254"/>
        <v>118.88855990852635</v>
      </c>
      <c r="V188" s="5">
        <f t="shared" si="255"/>
        <v>180.48291027124532</v>
      </c>
      <c r="W188" s="15">
        <f t="shared" si="256"/>
        <v>-1.0734613539272964E-2</v>
      </c>
      <c r="X188" s="15">
        <f t="shared" si="257"/>
        <v>-1.217998157191269E-2</v>
      </c>
      <c r="Y188" s="15">
        <f t="shared" si="258"/>
        <v>-9.7425357312937999E-3</v>
      </c>
      <c r="Z188" s="5">
        <f t="shared" si="201"/>
        <v>10259.724938713221</v>
      </c>
      <c r="AA188" s="5">
        <f t="shared" si="202"/>
        <v>32492.451347889382</v>
      </c>
      <c r="AB188" s="5">
        <f t="shared" si="203"/>
        <v>53670.861103322837</v>
      </c>
      <c r="AC188" s="16">
        <f t="shared" si="259"/>
        <v>1.3547361618075353</v>
      </c>
      <c r="AD188" s="16">
        <f t="shared" si="260"/>
        <v>2.99028860075226</v>
      </c>
      <c r="AE188" s="16">
        <f t="shared" si="261"/>
        <v>8.4983784736638643</v>
      </c>
      <c r="AF188" s="15">
        <f t="shared" si="262"/>
        <v>-4.0504037456468023E-3</v>
      </c>
      <c r="AG188" s="15">
        <f t="shared" si="263"/>
        <v>2.9673830763510267E-4</v>
      </c>
      <c r="AH188" s="15">
        <f t="shared" si="264"/>
        <v>9.7937136394747881E-3</v>
      </c>
      <c r="AI188" s="1">
        <f t="shared" si="228"/>
        <v>501388.13039534586</v>
      </c>
      <c r="AJ188" s="1">
        <f t="shared" si="229"/>
        <v>191381.33434471773</v>
      </c>
      <c r="AK188" s="1">
        <f t="shared" si="230"/>
        <v>69165.730119276282</v>
      </c>
      <c r="AL188" s="14">
        <f t="shared" si="265"/>
        <v>67.707113350357275</v>
      </c>
      <c r="AM188" s="14">
        <f t="shared" si="266"/>
        <v>15.320482306792314</v>
      </c>
      <c r="AN188" s="14">
        <f t="shared" si="267"/>
        <v>4.9718028247595125</v>
      </c>
      <c r="AO188" s="11">
        <f t="shared" si="268"/>
        <v>5.4721495332311432E-3</v>
      </c>
      <c r="AP188" s="11">
        <f t="shared" si="269"/>
        <v>6.8934651514028222E-3</v>
      </c>
      <c r="AQ188" s="11">
        <f t="shared" si="270"/>
        <v>6.2532426703656527E-3</v>
      </c>
      <c r="AR188" s="1">
        <f t="shared" si="204"/>
        <v>269294.28579373512</v>
      </c>
      <c r="AS188" s="1">
        <f t="shared" si="199"/>
        <v>104714.93593442829</v>
      </c>
      <c r="AT188" s="1">
        <f t="shared" si="200"/>
        <v>37546.992970029627</v>
      </c>
      <c r="AU188" s="1">
        <f t="shared" si="231"/>
        <v>53858.857158747029</v>
      </c>
      <c r="AV188" s="1">
        <f t="shared" si="232"/>
        <v>20942.987186885657</v>
      </c>
      <c r="AW188" s="1">
        <f t="shared" si="233"/>
        <v>7509.3985940059256</v>
      </c>
      <c r="AX188" s="1">
        <f t="shared" si="215"/>
        <v>184875.27195673293</v>
      </c>
      <c r="AY188" s="1">
        <f t="shared" si="207"/>
        <v>28266.498941766033</v>
      </c>
      <c r="AZ188" s="1">
        <f t="shared" si="208"/>
        <v>6876.1321389779978</v>
      </c>
      <c r="BA188" s="1">
        <f t="shared" si="216"/>
        <v>14132.119941282019</v>
      </c>
      <c r="BB188" s="1">
        <f t="shared" si="217"/>
        <v>30375.708862274358</v>
      </c>
      <c r="BC188" s="1">
        <f t="shared" si="218"/>
        <v>38598.229203712675</v>
      </c>
      <c r="BD188" s="1">
        <f t="shared" si="219"/>
        <v>1946.727416392386</v>
      </c>
      <c r="BE188" s="2">
        <f t="shared" si="225"/>
        <v>0.1724378764915922</v>
      </c>
      <c r="BF188" s="2">
        <f t="shared" si="226"/>
        <v>0.13039120264941753</v>
      </c>
      <c r="BG188" s="2">
        <f t="shared" si="227"/>
        <v>6.9918128391701598E-2</v>
      </c>
      <c r="BH188" s="2">
        <f t="shared" si="209"/>
        <v>0.10120466448439659</v>
      </c>
      <c r="BI188" s="2">
        <f t="shared" si="220"/>
        <v>2.9734821248929609E-3</v>
      </c>
      <c r="BJ188" s="2">
        <f t="shared" si="210"/>
        <v>1.700186572836147E-3</v>
      </c>
      <c r="BK188" s="2">
        <f t="shared" si="211"/>
        <v>4.8885446777984691E-4</v>
      </c>
      <c r="BL188" s="2">
        <f t="shared" si="212"/>
        <v>800.74174514348783</v>
      </c>
      <c r="BM188" s="2">
        <f t="shared" si="213"/>
        <v>178.03492805111233</v>
      </c>
      <c r="BN188" s="2">
        <f t="shared" si="214"/>
        <v>18.355015265097485</v>
      </c>
      <c r="BO188" s="2">
        <f t="shared" si="221"/>
        <v>905.21987813477801</v>
      </c>
      <c r="BP188" s="2">
        <f t="shared" si="222"/>
        <v>84.043560060504518</v>
      </c>
      <c r="BQ188" s="2">
        <f t="shared" si="223"/>
        <v>9.7826471244685074</v>
      </c>
      <c r="BR188" s="11">
        <f t="shared" si="224"/>
        <v>3.7302396203846983E-2</v>
      </c>
      <c r="BS188" s="17">
        <f t="shared" si="205"/>
        <v>3.8810881565194528E-3</v>
      </c>
      <c r="BT188" s="17">
        <f t="shared" si="206"/>
        <v>2.3424615040965019E-2</v>
      </c>
      <c r="BU188" s="12">
        <f>(BU$3*templow!$I298+BU$4*templow!$I298^2+BU$5*templow!$I298^6)*(K188/K$56)^$BW$1</f>
        <v>1.7594637361968719</v>
      </c>
      <c r="BV188" s="12">
        <f>(BV$3*templow!$I298+BV$4*templow!$I298^2+BV$5*templow!$I298^6)*(L188/L$56)^$BW$1</f>
        <v>0.35654841753146937</v>
      </c>
      <c r="BW188" s="12">
        <f>(BW$3*templow!$I298+BW$4*templow!$I298^2+BW$5*templow!$I298^6)*(M188/M$56)^$BW$1</f>
        <v>-0.46905582136570079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 x14ac:dyDescent="0.3">
      <c r="A189" s="2">
        <f t="shared" si="234"/>
        <v>2143</v>
      </c>
      <c r="B189" s="5">
        <f t="shared" si="235"/>
        <v>1165.3066989088838</v>
      </c>
      <c r="C189" s="5">
        <f t="shared" si="236"/>
        <v>2963.6739797318528</v>
      </c>
      <c r="D189" s="5">
        <f t="shared" si="237"/>
        <v>4368.4639078710934</v>
      </c>
      <c r="E189" s="15">
        <f t="shared" si="238"/>
        <v>4.4757670577208579E-6</v>
      </c>
      <c r="F189" s="15">
        <f t="shared" si="239"/>
        <v>8.8175612284214485E-6</v>
      </c>
      <c r="G189" s="15">
        <f t="shared" si="240"/>
        <v>1.8000737588314733E-5</v>
      </c>
      <c r="H189" s="5">
        <f t="shared" si="241"/>
        <v>271090.12294790527</v>
      </c>
      <c r="I189" s="5">
        <f t="shared" si="242"/>
        <v>105607.58613817069</v>
      </c>
      <c r="J189" s="5">
        <f t="shared" si="243"/>
        <v>37837.415309782009</v>
      </c>
      <c r="K189" s="5">
        <f t="shared" si="244"/>
        <v>232634.14103920979</v>
      </c>
      <c r="L189" s="5">
        <f t="shared" si="245"/>
        <v>35634.009294006712</v>
      </c>
      <c r="M189" s="5">
        <f t="shared" si="246"/>
        <v>8661.4920273477819</v>
      </c>
      <c r="N189" s="15">
        <f t="shared" si="247"/>
        <v>6.6641734267374186E-3</v>
      </c>
      <c r="O189" s="15">
        <f t="shared" si="248"/>
        <v>8.5156811933180254E-3</v>
      </c>
      <c r="P189" s="15">
        <f t="shared" si="249"/>
        <v>7.7167631202785802E-3</v>
      </c>
      <c r="Q189" s="5">
        <f t="shared" si="250"/>
        <v>9076.3417153835635</v>
      </c>
      <c r="R189" s="5">
        <f t="shared" si="251"/>
        <v>12402.607660690994</v>
      </c>
      <c r="S189" s="5">
        <f t="shared" si="252"/>
        <v>6762.4749891787733</v>
      </c>
      <c r="T189" s="5">
        <f t="shared" si="253"/>
        <v>33.480901541837959</v>
      </c>
      <c r="U189" s="5">
        <f t="shared" si="254"/>
        <v>117.44049943972925</v>
      </c>
      <c r="V189" s="5">
        <f t="shared" si="255"/>
        <v>178.72454906903982</v>
      </c>
      <c r="W189" s="15">
        <f t="shared" si="256"/>
        <v>-1.0734613539272964E-2</v>
      </c>
      <c r="X189" s="15">
        <f t="shared" si="257"/>
        <v>-1.217998157191269E-2</v>
      </c>
      <c r="Y189" s="15">
        <f t="shared" si="258"/>
        <v>-9.7425357312937999E-3</v>
      </c>
      <c r="Z189" s="5">
        <f t="shared" si="201"/>
        <v>10176.634031857642</v>
      </c>
      <c r="AA189" s="5">
        <f t="shared" si="202"/>
        <v>32382.813633006779</v>
      </c>
      <c r="AB189" s="5">
        <f t="shared" si="203"/>
        <v>54088.029193289687</v>
      </c>
      <c r="AC189" s="16">
        <f t="shared" si="259"/>
        <v>1.3492489333833868</v>
      </c>
      <c r="AD189" s="16">
        <f t="shared" si="260"/>
        <v>2.9911759339309878</v>
      </c>
      <c r="AE189" s="16">
        <f t="shared" si="261"/>
        <v>8.5816091588348051</v>
      </c>
      <c r="AF189" s="15">
        <f t="shared" si="262"/>
        <v>-4.0504037456468023E-3</v>
      </c>
      <c r="AG189" s="15">
        <f t="shared" si="263"/>
        <v>2.9673830763510267E-4</v>
      </c>
      <c r="AH189" s="15">
        <f t="shared" si="264"/>
        <v>9.7937136394747881E-3</v>
      </c>
      <c r="AI189" s="1">
        <f t="shared" si="228"/>
        <v>505108.17451455834</v>
      </c>
      <c r="AJ189" s="1">
        <f t="shared" si="229"/>
        <v>193186.18809713161</v>
      </c>
      <c r="AK189" s="1">
        <f t="shared" si="230"/>
        <v>69758.555701354577</v>
      </c>
      <c r="AL189" s="14">
        <f t="shared" si="265"/>
        <v>68.073911764586697</v>
      </c>
      <c r="AM189" s="14">
        <f t="shared" si="266"/>
        <v>15.425037405568027</v>
      </c>
      <c r="AN189" s="14">
        <f t="shared" si="267"/>
        <v>5.0025818154362192</v>
      </c>
      <c r="AO189" s="11">
        <f t="shared" si="268"/>
        <v>5.4174280378988318E-3</v>
      </c>
      <c r="AP189" s="11">
        <f t="shared" si="269"/>
        <v>6.8245304998887941E-3</v>
      </c>
      <c r="AQ189" s="11">
        <f t="shared" si="270"/>
        <v>6.1907102436619963E-3</v>
      </c>
      <c r="AR189" s="1">
        <f t="shared" si="204"/>
        <v>271090.12294790527</v>
      </c>
      <c r="AS189" s="1">
        <f t="shared" ref="AS189:AS252" si="271">MAX(0.3*C189,AM189*AJ189^$AR$5*C189^(1-$AR$5)*(1-BJ188+BV188/100))</f>
        <v>105607.58613817069</v>
      </c>
      <c r="AT189" s="1">
        <f t="shared" ref="AT189:AT252" si="272">MAX(0.3*D189,AN189*AK189^$AR$5*D189^(1-$AR$5)*(1-BK188+BW188/100))</f>
        <v>37837.415309782009</v>
      </c>
      <c r="AU189" s="1">
        <f t="shared" si="231"/>
        <v>54218.024589581059</v>
      </c>
      <c r="AV189" s="1">
        <f t="shared" si="232"/>
        <v>21121.51722763414</v>
      </c>
      <c r="AW189" s="1">
        <f t="shared" si="233"/>
        <v>7567.4830619564018</v>
      </c>
      <c r="AX189" s="1">
        <f t="shared" si="215"/>
        <v>186107.31283136783</v>
      </c>
      <c r="AY189" s="1">
        <f t="shared" si="207"/>
        <v>28507.207435205371</v>
      </c>
      <c r="AZ189" s="1">
        <f t="shared" si="208"/>
        <v>6929.1936218782248</v>
      </c>
      <c r="BA189" s="1">
        <f t="shared" si="216"/>
        <v>14139.923237348381</v>
      </c>
      <c r="BB189" s="1">
        <f t="shared" si="217"/>
        <v>30401.107552786805</v>
      </c>
      <c r="BC189" s="1">
        <f t="shared" si="218"/>
        <v>38632.504999179131</v>
      </c>
      <c r="BD189" s="1">
        <f t="shared" si="219"/>
        <v>1891.5612208355478</v>
      </c>
      <c r="BE189" s="2">
        <f t="shared" si="225"/>
        <v>0.1724378764915922</v>
      </c>
      <c r="BF189" s="2">
        <f t="shared" si="226"/>
        <v>0.13039120264941753</v>
      </c>
      <c r="BG189" s="2">
        <f t="shared" si="227"/>
        <v>6.9918128391701598E-2</v>
      </c>
      <c r="BH189" s="2">
        <f t="shared" si="209"/>
        <v>0.10097526871786594</v>
      </c>
      <c r="BI189" s="2">
        <f t="shared" si="220"/>
        <v>2.9734821248929609E-3</v>
      </c>
      <c r="BJ189" s="2">
        <f t="shared" si="210"/>
        <v>1.700186572836147E-3</v>
      </c>
      <c r="BK189" s="2">
        <f t="shared" si="211"/>
        <v>4.8885446777984691E-4</v>
      </c>
      <c r="BL189" s="2">
        <f t="shared" si="212"/>
        <v>806.08163482063139</v>
      </c>
      <c r="BM189" s="2">
        <f t="shared" si="213"/>
        <v>179.55259994175461</v>
      </c>
      <c r="BN189" s="2">
        <f t="shared" si="214"/>
        <v>18.496989523428514</v>
      </c>
      <c r="BO189" s="2">
        <f t="shared" si="221"/>
        <v>918.69679095551362</v>
      </c>
      <c r="BP189" s="2">
        <f t="shared" si="222"/>
        <v>85.046965476912121</v>
      </c>
      <c r="BQ189" s="2">
        <f t="shared" si="223"/>
        <v>9.7822801129817663</v>
      </c>
      <c r="BR189" s="11">
        <f t="shared" si="224"/>
        <v>3.7225123295281354E-2</v>
      </c>
      <c r="BS189" s="17">
        <f t="shared" si="205"/>
        <v>3.7415204772714658E-3</v>
      </c>
      <c r="BT189" s="17">
        <f t="shared" si="206"/>
        <v>2.2742344699966038E-2</v>
      </c>
      <c r="BU189" s="12">
        <f>(BU$3*templow!$I299+BU$4*templow!$I299^2+BU$5*templow!$I299^6)*(K189/K$56)^$BW$1</f>
        <v>1.7350592454048419</v>
      </c>
      <c r="BV189" s="12">
        <f>(BV$3*templow!$I299+BV$4*templow!$I299^2+BV$5*templow!$I299^6)*(L189/L$56)^$BW$1</f>
        <v>0.33667453781768031</v>
      </c>
      <c r="BW189" s="12">
        <f>(BW$3*templow!$I299+BW$4*templow!$I299^2+BW$5*templow!$I299^6)*(M189/M$56)^$BW$1</f>
        <v>-0.48781439152148914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 x14ac:dyDescent="0.3">
      <c r="A190" s="2">
        <f t="shared" si="234"/>
        <v>2144</v>
      </c>
      <c r="B190" s="5">
        <f t="shared" si="235"/>
        <v>1165.3116537681524</v>
      </c>
      <c r="C190" s="5">
        <f t="shared" si="236"/>
        <v>2963.6988054897915</v>
      </c>
      <c r="D190" s="5">
        <f t="shared" si="237"/>
        <v>4368.5386116649388</v>
      </c>
      <c r="E190" s="15">
        <f t="shared" si="238"/>
        <v>4.2519787048348144E-6</v>
      </c>
      <c r="F190" s="15">
        <f t="shared" si="239"/>
        <v>8.3766831670003763E-6</v>
      </c>
      <c r="G190" s="15">
        <f t="shared" si="240"/>
        <v>1.7100700708898994E-5</v>
      </c>
      <c r="H190" s="5">
        <f t="shared" si="241"/>
        <v>272878.2201881801</v>
      </c>
      <c r="I190" s="5">
        <f t="shared" si="242"/>
        <v>106498.3951518633</v>
      </c>
      <c r="J190" s="5">
        <f t="shared" si="243"/>
        <v>38127.000177389811</v>
      </c>
      <c r="K190" s="5">
        <f t="shared" si="244"/>
        <v>234167.58882124018</v>
      </c>
      <c r="L190" s="5">
        <f t="shared" si="245"/>
        <v>35934.284197365654</v>
      </c>
      <c r="M190" s="5">
        <f t="shared" si="246"/>
        <v>8727.6326402569757</v>
      </c>
      <c r="N190" s="15">
        <f t="shared" si="247"/>
        <v>6.591671261923393E-3</v>
      </c>
      <c r="O190" s="15">
        <f t="shared" si="248"/>
        <v>8.4266381838051796E-3</v>
      </c>
      <c r="P190" s="15">
        <f t="shared" si="249"/>
        <v>7.6361685377486221E-3</v>
      </c>
      <c r="Q190" s="5">
        <f t="shared" si="250"/>
        <v>9038.1351521030883</v>
      </c>
      <c r="R190" s="5">
        <f t="shared" si="251"/>
        <v>12354.886949605811</v>
      </c>
      <c r="S190" s="5">
        <f t="shared" si="252"/>
        <v>6747.8430258976859</v>
      </c>
      <c r="T190" s="5">
        <f t="shared" si="253"/>
        <v>33.121497002839881</v>
      </c>
      <c r="U190" s="5">
        <f t="shared" si="254"/>
        <v>116.01007632075712</v>
      </c>
      <c r="V190" s="5">
        <f t="shared" si="255"/>
        <v>176.98331876367533</v>
      </c>
      <c r="W190" s="15">
        <f t="shared" si="256"/>
        <v>-1.0734613539272964E-2</v>
      </c>
      <c r="X190" s="15">
        <f t="shared" si="257"/>
        <v>-1.217998157191269E-2</v>
      </c>
      <c r="Y190" s="15">
        <f t="shared" si="258"/>
        <v>-9.7425357312937999E-3</v>
      </c>
      <c r="Z190" s="5">
        <f t="shared" ref="Z190:Z253" si="273">Q189*AC190*(1-BE189)</f>
        <v>10093.479072694794</v>
      </c>
      <c r="AA190" s="5">
        <f t="shared" ref="AA190:AA253" si="274">R189*AD190*(1-BF189)</f>
        <v>32270.652063625144</v>
      </c>
      <c r="AB190" s="5">
        <f t="shared" ref="AB190:AB253" si="275">S189*AE190*(1-BG189)</f>
        <v>54503.983602492503</v>
      </c>
      <c r="AC190" s="16">
        <f t="shared" si="259"/>
        <v>1.3437839304498007</v>
      </c>
      <c r="AD190" s="16">
        <f t="shared" si="260"/>
        <v>2.9920635304154612</v>
      </c>
      <c r="AE190" s="16">
        <f t="shared" si="261"/>
        <v>8.6656549815023265</v>
      </c>
      <c r="AF190" s="15">
        <f t="shared" si="262"/>
        <v>-4.0504037456468023E-3</v>
      </c>
      <c r="AG190" s="15">
        <f t="shared" si="263"/>
        <v>2.9673830763510267E-4</v>
      </c>
      <c r="AH190" s="15">
        <f t="shared" si="264"/>
        <v>9.7937136394747881E-3</v>
      </c>
      <c r="AI190" s="1">
        <f t="shared" si="228"/>
        <v>508815.3816526836</v>
      </c>
      <c r="AJ190" s="1">
        <f t="shared" si="229"/>
        <v>194989.08651505259</v>
      </c>
      <c r="AK190" s="1">
        <f t="shared" si="230"/>
        <v>70350.18319317553</v>
      </c>
      <c r="AL190" s="14">
        <f t="shared" si="265"/>
        <v>68.439009427647193</v>
      </c>
      <c r="AM190" s="14">
        <f t="shared" si="266"/>
        <v>15.529253357421888</v>
      </c>
      <c r="AN190" s="14">
        <f t="shared" si="267"/>
        <v>5.0332416545809018</v>
      </c>
      <c r="AO190" s="11">
        <f t="shared" si="268"/>
        <v>5.3632537575198438E-3</v>
      </c>
      <c r="AP190" s="11">
        <f t="shared" si="269"/>
        <v>6.7562851948899062E-3</v>
      </c>
      <c r="AQ190" s="11">
        <f t="shared" si="270"/>
        <v>6.1288031412253764E-3</v>
      </c>
      <c r="AR190" s="1">
        <f t="shared" ref="AR190:AR253" si="276">MAX(0.3*B190,AL190*AI190^$AR$5*B190^(1-$AR$5)*(1-BI189+BU189/100))</f>
        <v>272878.2201881801</v>
      </c>
      <c r="AS190" s="1">
        <f t="shared" si="271"/>
        <v>106498.3951518633</v>
      </c>
      <c r="AT190" s="1">
        <f t="shared" si="272"/>
        <v>38127.000177389811</v>
      </c>
      <c r="AU190" s="1">
        <f t="shared" si="231"/>
        <v>54575.644037636026</v>
      </c>
      <c r="AV190" s="1">
        <f t="shared" si="232"/>
        <v>21299.679030372659</v>
      </c>
      <c r="AW190" s="1">
        <f t="shared" si="233"/>
        <v>7625.4000354779628</v>
      </c>
      <c r="AX190" s="1">
        <f t="shared" si="215"/>
        <v>187334.07105699214</v>
      </c>
      <c r="AY190" s="1">
        <f t="shared" si="207"/>
        <v>28747.427357892528</v>
      </c>
      <c r="AZ190" s="1">
        <f t="shared" si="208"/>
        <v>6982.1061122055798</v>
      </c>
      <c r="BA190" s="1">
        <f t="shared" si="216"/>
        <v>14147.639505573552</v>
      </c>
      <c r="BB190" s="1">
        <f t="shared" si="217"/>
        <v>30426.23159465694</v>
      </c>
      <c r="BC190" s="1">
        <f t="shared" si="218"/>
        <v>38666.39781681358</v>
      </c>
      <c r="BD190" s="1">
        <f t="shared" si="219"/>
        <v>1837.9406685721212</v>
      </c>
      <c r="BE190" s="2">
        <f t="shared" si="225"/>
        <v>0.1724378764915922</v>
      </c>
      <c r="BF190" s="2">
        <f t="shared" si="226"/>
        <v>0.13039120264941753</v>
      </c>
      <c r="BG190" s="2">
        <f t="shared" si="227"/>
        <v>6.9918128391701598E-2</v>
      </c>
      <c r="BH190" s="2">
        <f t="shared" si="209"/>
        <v>0.10074650239923434</v>
      </c>
      <c r="BI190" s="2">
        <f t="shared" si="220"/>
        <v>2.9734821248929609E-3</v>
      </c>
      <c r="BJ190" s="2">
        <f t="shared" si="210"/>
        <v>1.700186572836147E-3</v>
      </c>
      <c r="BK190" s="2">
        <f t="shared" si="211"/>
        <v>4.8885446777984691E-4</v>
      </c>
      <c r="BL190" s="2">
        <f t="shared" si="212"/>
        <v>811.39851000215901</v>
      </c>
      <c r="BM190" s="2">
        <f t="shared" si="213"/>
        <v>181.0671414657962</v>
      </c>
      <c r="BN190" s="2">
        <f t="shared" si="214"/>
        <v>18.638554379760023</v>
      </c>
      <c r="BO190" s="2">
        <f t="shared" si="221"/>
        <v>932.37506099058282</v>
      </c>
      <c r="BP190" s="2">
        <f t="shared" si="222"/>
        <v>86.062430946270808</v>
      </c>
      <c r="BQ190" s="2">
        <f t="shared" si="223"/>
        <v>9.7819216776340845</v>
      </c>
      <c r="BR190" s="11">
        <f t="shared" si="224"/>
        <v>3.7148628413077284E-2</v>
      </c>
      <c r="BS190" s="17">
        <f t="shared" si="205"/>
        <v>3.6072405047272603E-3</v>
      </c>
      <c r="BT190" s="17">
        <f t="shared" si="206"/>
        <v>2.2079946310646636E-2</v>
      </c>
      <c r="BU190" s="12">
        <f>(BU$3*templow!$I300+BU$4*templow!$I300^2+BU$5*templow!$I300^6)*(K190/K$56)^$BW$1</f>
        <v>1.7104330348190759</v>
      </c>
      <c r="BV190" s="12">
        <f>(BV$3*templow!$I300+BV$4*templow!$I300^2+BV$5*templow!$I300^6)*(L190/L$56)^$BW$1</f>
        <v>0.31669394479179958</v>
      </c>
      <c r="BW190" s="12">
        <f>(BW$3*templow!$I300+BW$4*templow!$I300^2+BW$5*templow!$I300^6)*(M190/M$56)^$BW$1</f>
        <v>-0.50664483439053698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 x14ac:dyDescent="0.3">
      <c r="A191" s="2">
        <f t="shared" si="234"/>
        <v>2145</v>
      </c>
      <c r="B191" s="5">
        <f t="shared" si="235"/>
        <v>1165.3163609044718</v>
      </c>
      <c r="C191" s="5">
        <f t="shared" si="236"/>
        <v>2963.7223901573925</v>
      </c>
      <c r="D191" s="5">
        <f t="shared" si="237"/>
        <v>4368.6095814827049</v>
      </c>
      <c r="E191" s="15">
        <f t="shared" si="238"/>
        <v>4.0393797695930734E-6</v>
      </c>
      <c r="F191" s="15">
        <f t="shared" si="239"/>
        <v>7.9578490086503572E-6</v>
      </c>
      <c r="G191" s="15">
        <f t="shared" si="240"/>
        <v>1.6245665673454043E-5</v>
      </c>
      <c r="H191" s="5">
        <f t="shared" si="241"/>
        <v>274658.4750569007</v>
      </c>
      <c r="I191" s="5">
        <f t="shared" si="242"/>
        <v>107387.28775614018</v>
      </c>
      <c r="J191" s="5">
        <f t="shared" si="243"/>
        <v>38415.727346506712</v>
      </c>
      <c r="K191" s="5">
        <f t="shared" si="244"/>
        <v>235694.34384643994</v>
      </c>
      <c r="L191" s="5">
        <f t="shared" si="245"/>
        <v>36233.922621354977</v>
      </c>
      <c r="M191" s="5">
        <f t="shared" si="246"/>
        <v>8793.5821752852589</v>
      </c>
      <c r="N191" s="15">
        <f t="shared" si="247"/>
        <v>6.5199246099136854E-3</v>
      </c>
      <c r="O191" s="15">
        <f t="shared" si="248"/>
        <v>8.3385109981206629E-3</v>
      </c>
      <c r="P191" s="15">
        <f t="shared" si="249"/>
        <v>7.5564059289210395E-3</v>
      </c>
      <c r="Q191" s="5">
        <f t="shared" si="250"/>
        <v>8999.4460070935911</v>
      </c>
      <c r="R191" s="5">
        <f t="shared" si="251"/>
        <v>12306.269147323828</v>
      </c>
      <c r="S191" s="5">
        <f t="shared" si="252"/>
        <v>6732.703974186672</v>
      </c>
      <c r="T191" s="5">
        <f t="shared" si="253"/>
        <v>32.765950532672207</v>
      </c>
      <c r="U191" s="5">
        <f t="shared" si="254"/>
        <v>114.59707572901412</v>
      </c>
      <c r="V191" s="5">
        <f t="shared" si="255"/>
        <v>175.25905245677725</v>
      </c>
      <c r="W191" s="15">
        <f t="shared" si="256"/>
        <v>-1.0734613539272964E-2</v>
      </c>
      <c r="X191" s="15">
        <f t="shared" si="257"/>
        <v>-1.217998157191269E-2</v>
      </c>
      <c r="Y191" s="15">
        <f t="shared" si="258"/>
        <v>-9.7425357312937999E-3</v>
      </c>
      <c r="Z191" s="5">
        <f t="shared" si="273"/>
        <v>10010.28033181001</v>
      </c>
      <c r="AA191" s="5">
        <f t="shared" si="274"/>
        <v>32156.025457452539</v>
      </c>
      <c r="AB191" s="5">
        <f t="shared" si="275"/>
        <v>54918.694796856493</v>
      </c>
      <c r="AC191" s="16">
        <f t="shared" si="259"/>
        <v>1.3383410629845669</v>
      </c>
      <c r="AD191" s="16">
        <f t="shared" si="260"/>
        <v>2.9929513902838134</v>
      </c>
      <c r="AE191" s="16">
        <f t="shared" si="261"/>
        <v>8.7505239248896487</v>
      </c>
      <c r="AF191" s="15">
        <f t="shared" si="262"/>
        <v>-4.0504037456468023E-3</v>
      </c>
      <c r="AG191" s="15">
        <f t="shared" si="263"/>
        <v>2.9673830763510267E-4</v>
      </c>
      <c r="AH191" s="15">
        <f t="shared" si="264"/>
        <v>9.7937136394747881E-3</v>
      </c>
      <c r="AI191" s="1">
        <f t="shared" si="228"/>
        <v>512509.48752505123</v>
      </c>
      <c r="AJ191" s="1">
        <f t="shared" si="229"/>
        <v>196789.85689391999</v>
      </c>
      <c r="AK191" s="1">
        <f t="shared" si="230"/>
        <v>70940.564909335939</v>
      </c>
      <c r="AL191" s="14">
        <f t="shared" si="265"/>
        <v>68.802394644376221</v>
      </c>
      <c r="AM191" s="14">
        <f t="shared" si="266"/>
        <v>15.633124221322868</v>
      </c>
      <c r="AN191" s="14">
        <f t="shared" si="267"/>
        <v>5.0637809243714118</v>
      </c>
      <c r="AO191" s="11">
        <f t="shared" si="268"/>
        <v>5.3096212199446454E-3</v>
      </c>
      <c r="AP191" s="11">
        <f t="shared" si="269"/>
        <v>6.6887223429410074E-3</v>
      </c>
      <c r="AQ191" s="11">
        <f t="shared" si="270"/>
        <v>6.0675151098131229E-3</v>
      </c>
      <c r="AR191" s="1">
        <f t="shared" si="276"/>
        <v>274658.4750569007</v>
      </c>
      <c r="AS191" s="1">
        <f t="shared" si="271"/>
        <v>107387.28775614018</v>
      </c>
      <c r="AT191" s="1">
        <f t="shared" si="272"/>
        <v>38415.727346506712</v>
      </c>
      <c r="AU191" s="1">
        <f t="shared" si="231"/>
        <v>54931.695011380143</v>
      </c>
      <c r="AV191" s="1">
        <f t="shared" si="232"/>
        <v>21477.457551228039</v>
      </c>
      <c r="AW191" s="1">
        <f t="shared" si="233"/>
        <v>7683.1454693013429</v>
      </c>
      <c r="AX191" s="1">
        <f t="shared" si="215"/>
        <v>188555.47507715199</v>
      </c>
      <c r="AY191" s="1">
        <f t="shared" si="207"/>
        <v>28987.138097083978</v>
      </c>
      <c r="AZ191" s="1">
        <f t="shared" si="208"/>
        <v>7034.8657402282079</v>
      </c>
      <c r="BA191" s="1">
        <f t="shared" si="216"/>
        <v>14155.269766757918</v>
      </c>
      <c r="BB191" s="1">
        <f t="shared" si="217"/>
        <v>30451.084288029757</v>
      </c>
      <c r="BC191" s="1">
        <f t="shared" si="218"/>
        <v>38699.912868079438</v>
      </c>
      <c r="BD191" s="1">
        <f t="shared" si="219"/>
        <v>1785.8232048517509</v>
      </c>
      <c r="BE191" s="2">
        <f t="shared" si="225"/>
        <v>0.1724378764915922</v>
      </c>
      <c r="BF191" s="2">
        <f t="shared" si="226"/>
        <v>0.13039120264941753</v>
      </c>
      <c r="BG191" s="2">
        <f t="shared" si="227"/>
        <v>6.9918128391701598E-2</v>
      </c>
      <c r="BH191" s="2">
        <f t="shared" si="209"/>
        <v>0.10051837678653698</v>
      </c>
      <c r="BI191" s="2">
        <f t="shared" si="220"/>
        <v>2.9734821248929609E-3</v>
      </c>
      <c r="BJ191" s="2">
        <f t="shared" si="210"/>
        <v>1.700186572836147E-3</v>
      </c>
      <c r="BK191" s="2">
        <f t="shared" si="211"/>
        <v>4.8885446777984691E-4</v>
      </c>
      <c r="BL191" s="2">
        <f t="shared" si="212"/>
        <v>816.69206603205339</v>
      </c>
      <c r="BM191" s="2">
        <f t="shared" si="213"/>
        <v>182.57842473628111</v>
      </c>
      <c r="BN191" s="2">
        <f t="shared" si="214"/>
        <v>18.779699946352249</v>
      </c>
      <c r="BO191" s="2">
        <f t="shared" si="221"/>
        <v>946.25769967157794</v>
      </c>
      <c r="BP191" s="2">
        <f t="shared" si="222"/>
        <v>87.090101469844285</v>
      </c>
      <c r="BQ191" s="2">
        <f t="shared" si="223"/>
        <v>9.7815717099941004</v>
      </c>
      <c r="BR191" s="11">
        <f t="shared" si="224"/>
        <v>3.7072904502922971E-2</v>
      </c>
      <c r="BS191" s="17">
        <f t="shared" ref="BS191:BS254" si="277">BS190/(1+BR190)</f>
        <v>3.4780362292400027E-3</v>
      </c>
      <c r="BT191" s="17">
        <f t="shared" ref="BT191:BT254" si="278">BT190/(1+BR$5)</f>
        <v>2.1436841078297703E-2</v>
      </c>
      <c r="BU191" s="12">
        <f>(BU$3*templow!$I301+BU$4*templow!$I301^2+BU$5*templow!$I301^6)*(K191/K$56)^$BW$1</f>
        <v>1.6855900120400467</v>
      </c>
      <c r="BV191" s="12">
        <f>(BV$3*templow!$I301+BV$4*templow!$I301^2+BV$5*templow!$I301^6)*(L191/L$56)^$BW$1</f>
        <v>0.29660968993010406</v>
      </c>
      <c r="BW191" s="12">
        <f>(BW$3*templow!$I301+BW$4*templow!$I301^2+BW$5*templow!$I301^6)*(M191/M$56)^$BW$1</f>
        <v>-0.52554479731206882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 x14ac:dyDescent="0.3">
      <c r="A192" s="2">
        <f t="shared" si="234"/>
        <v>2146</v>
      </c>
      <c r="B192" s="5">
        <f t="shared" si="235"/>
        <v>1165.3208327020386</v>
      </c>
      <c r="C192" s="5">
        <f t="shared" si="236"/>
        <v>2963.7447957699133</v>
      </c>
      <c r="D192" s="5">
        <f t="shared" si="237"/>
        <v>4368.6770039048879</v>
      </c>
      <c r="E192" s="15">
        <f t="shared" si="238"/>
        <v>3.8374107811134193E-6</v>
      </c>
      <c r="F192" s="15">
        <f t="shared" si="239"/>
        <v>7.5599565582178389E-6</v>
      </c>
      <c r="G192" s="15">
        <f t="shared" si="240"/>
        <v>1.5433382389781341E-5</v>
      </c>
      <c r="H192" s="5">
        <f t="shared" si="241"/>
        <v>276430.78797602782</v>
      </c>
      <c r="I192" s="5">
        <f t="shared" si="242"/>
        <v>108274.1899739306</v>
      </c>
      <c r="J192" s="5">
        <f t="shared" si="243"/>
        <v>38703.576978894933</v>
      </c>
      <c r="K192" s="5">
        <f t="shared" si="244"/>
        <v>237214.31919745702</v>
      </c>
      <c r="L192" s="5">
        <f t="shared" si="245"/>
        <v>36532.89923223752</v>
      </c>
      <c r="M192" s="5">
        <f t="shared" si="246"/>
        <v>8859.3358914610108</v>
      </c>
      <c r="N192" s="15">
        <f t="shared" si="247"/>
        <v>6.4489258681887929E-3</v>
      </c>
      <c r="O192" s="15">
        <f t="shared" si="248"/>
        <v>8.2512902068829774E-3</v>
      </c>
      <c r="P192" s="15">
        <f t="shared" si="249"/>
        <v>7.4774665051240419E-3</v>
      </c>
      <c r="Q192" s="5">
        <f t="shared" si="250"/>
        <v>8960.2885742791041</v>
      </c>
      <c r="R192" s="5">
        <f t="shared" si="251"/>
        <v>12256.777487020241</v>
      </c>
      <c r="S192" s="5">
        <f t="shared" si="252"/>
        <v>6717.0671250568803</v>
      </c>
      <c r="T192" s="5">
        <f t="shared" si="253"/>
        <v>32.414220716457038</v>
      </c>
      <c r="U192" s="5">
        <f t="shared" si="254"/>
        <v>113.20128545843964</v>
      </c>
      <c r="V192" s="5">
        <f t="shared" si="255"/>
        <v>173.55158487598442</v>
      </c>
      <c r="W192" s="15">
        <f t="shared" si="256"/>
        <v>-1.0734613539272964E-2</v>
      </c>
      <c r="X192" s="15">
        <f t="shared" si="257"/>
        <v>-1.217998157191269E-2</v>
      </c>
      <c r="Y192" s="15">
        <f t="shared" si="258"/>
        <v>-9.7425357312937999E-3</v>
      </c>
      <c r="Z192" s="5">
        <f t="shared" si="273"/>
        <v>9927.0576531018796</v>
      </c>
      <c r="AA192" s="5">
        <f t="shared" si="274"/>
        <v>32038.99243224032</v>
      </c>
      <c r="AB192" s="5">
        <f t="shared" si="275"/>
        <v>55332.133805886362</v>
      </c>
      <c r="AC192" s="16">
        <f t="shared" si="259"/>
        <v>1.3329202413301013</v>
      </c>
      <c r="AD192" s="16">
        <f t="shared" si="260"/>
        <v>2.9938395136142004</v>
      </c>
      <c r="AE192" s="16">
        <f t="shared" si="261"/>
        <v>8.8362240504053915</v>
      </c>
      <c r="AF192" s="15">
        <f t="shared" si="262"/>
        <v>-4.0504037456468023E-3</v>
      </c>
      <c r="AG192" s="15">
        <f t="shared" si="263"/>
        <v>2.9673830763510267E-4</v>
      </c>
      <c r="AH192" s="15">
        <f t="shared" si="264"/>
        <v>9.7937136394747881E-3</v>
      </c>
      <c r="AI192" s="1">
        <f t="shared" si="228"/>
        <v>516190.23378392623</v>
      </c>
      <c r="AJ192" s="1">
        <f t="shared" si="229"/>
        <v>198588.32875575603</v>
      </c>
      <c r="AK192" s="1">
        <f t="shared" si="230"/>
        <v>71529.65388770368</v>
      </c>
      <c r="AL192" s="14">
        <f t="shared" si="265"/>
        <v>69.164056152417146</v>
      </c>
      <c r="AM192" s="14">
        <f t="shared" si="266"/>
        <v>15.736644192319311</v>
      </c>
      <c r="AN192" s="14">
        <f t="shared" si="267"/>
        <v>5.0941982459701043</v>
      </c>
      <c r="AO192" s="11">
        <f t="shared" si="268"/>
        <v>5.2565250077451992E-3</v>
      </c>
      <c r="AP192" s="11">
        <f t="shared" si="269"/>
        <v>6.6218351195115972E-3</v>
      </c>
      <c r="AQ192" s="11">
        <f t="shared" si="270"/>
        <v>6.0068399587149919E-3</v>
      </c>
      <c r="AR192" s="1">
        <f t="shared" si="276"/>
        <v>276430.78797602782</v>
      </c>
      <c r="AS192" s="1">
        <f t="shared" si="271"/>
        <v>108274.1899739306</v>
      </c>
      <c r="AT192" s="1">
        <f t="shared" si="272"/>
        <v>38703.576978894933</v>
      </c>
      <c r="AU192" s="1">
        <f t="shared" si="231"/>
        <v>55286.157595205565</v>
      </c>
      <c r="AV192" s="1">
        <f t="shared" si="232"/>
        <v>21654.837994786121</v>
      </c>
      <c r="AW192" s="1">
        <f t="shared" si="233"/>
        <v>7740.7153957789869</v>
      </c>
      <c r="AX192" s="1">
        <f t="shared" si="215"/>
        <v>189771.45535796563</v>
      </c>
      <c r="AY192" s="1">
        <f t="shared" si="207"/>
        <v>29226.319385790011</v>
      </c>
      <c r="AZ192" s="1">
        <f t="shared" si="208"/>
        <v>7087.4687131688097</v>
      </c>
      <c r="BA192" s="1">
        <f t="shared" si="216"/>
        <v>14162.815025627546</v>
      </c>
      <c r="BB192" s="1">
        <f t="shared" si="217"/>
        <v>30475.668875401854</v>
      </c>
      <c r="BC192" s="1">
        <f t="shared" si="218"/>
        <v>38733.055248193887</v>
      </c>
      <c r="BD192" s="1">
        <f t="shared" si="219"/>
        <v>1735.1674128106552</v>
      </c>
      <c r="BE192" s="2">
        <f t="shared" si="225"/>
        <v>0.1724378764915922</v>
      </c>
      <c r="BF192" s="2">
        <f t="shared" si="226"/>
        <v>0.13039120264941753</v>
      </c>
      <c r="BG192" s="2">
        <f t="shared" si="227"/>
        <v>6.9918128391701598E-2</v>
      </c>
      <c r="BH192" s="2">
        <f t="shared" si="209"/>
        <v>0.10029090309600701</v>
      </c>
      <c r="BI192" s="2">
        <f t="shared" si="220"/>
        <v>2.9734821248929609E-3</v>
      </c>
      <c r="BJ192" s="2">
        <f t="shared" si="210"/>
        <v>1.700186572836147E-3</v>
      </c>
      <c r="BK192" s="2">
        <f t="shared" si="211"/>
        <v>4.8885446777984691E-4</v>
      </c>
      <c r="BL192" s="2">
        <f t="shared" si="212"/>
        <v>821.96200681679477</v>
      </c>
      <c r="BM192" s="2">
        <f t="shared" si="213"/>
        <v>184.08632397838696</v>
      </c>
      <c r="BN192" s="2">
        <f t="shared" si="214"/>
        <v>18.920416525194018</v>
      </c>
      <c r="BO192" s="2">
        <f t="shared" si="221"/>
        <v>960.34776348033745</v>
      </c>
      <c r="BP192" s="2">
        <f t="shared" si="222"/>
        <v>88.130123794939308</v>
      </c>
      <c r="BQ192" s="2">
        <f t="shared" si="223"/>
        <v>9.7812301037289942</v>
      </c>
      <c r="BR192" s="11">
        <f t="shared" si="224"/>
        <v>3.6997944530919619E-2</v>
      </c>
      <c r="BS192" s="17">
        <f t="shared" si="277"/>
        <v>3.353704656768612E-3</v>
      </c>
      <c r="BT192" s="17">
        <f t="shared" si="278"/>
        <v>2.0812467066308449E-2</v>
      </c>
      <c r="BU192" s="12">
        <f>(BU$3*templow!$I302+BU$4*templow!$I302^2+BU$5*templow!$I302^6)*(K192/K$56)^$BW$1</f>
        <v>1.6605350296376924</v>
      </c>
      <c r="BV192" s="12">
        <f>(BV$3*templow!$I302+BV$4*templow!$I302^2+BV$5*templow!$I302^6)*(L192/L$56)^$BW$1</f>
        <v>0.2764247798861173</v>
      </c>
      <c r="BW192" s="12">
        <f>(BW$3*templow!$I302+BW$4*templow!$I302^2+BW$5*templow!$I302^6)*(M192/M$56)^$BW$1</f>
        <v>-0.54451196414617153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 x14ac:dyDescent="0.3">
      <c r="A193" s="2">
        <f t="shared" si="234"/>
        <v>2147</v>
      </c>
      <c r="B193" s="5">
        <f t="shared" si="235"/>
        <v>1165.3250809260292</v>
      </c>
      <c r="C193" s="5">
        <f t="shared" si="236"/>
        <v>2963.7660812627237</v>
      </c>
      <c r="D193" s="5">
        <f t="shared" si="237"/>
        <v>4368.7410561944898</v>
      </c>
      <c r="E193" s="15">
        <f t="shared" si="238"/>
        <v>3.6455402420577483E-6</v>
      </c>
      <c r="F193" s="15">
        <f t="shared" si="239"/>
        <v>7.181958730306947E-6</v>
      </c>
      <c r="G193" s="15">
        <f t="shared" si="240"/>
        <v>1.4661713270292274E-5</v>
      </c>
      <c r="H193" s="5">
        <f t="shared" si="241"/>
        <v>278195.06222479168</v>
      </c>
      <c r="I193" s="5">
        <f t="shared" si="242"/>
        <v>109159.0290748221</v>
      </c>
      <c r="J193" s="5">
        <f t="shared" si="243"/>
        <v>38990.529624689552</v>
      </c>
      <c r="K193" s="5">
        <f t="shared" si="244"/>
        <v>238727.43046405824</v>
      </c>
      <c r="L193" s="5">
        <f t="shared" si="245"/>
        <v>36831.189129580191</v>
      </c>
      <c r="M193" s="5">
        <f t="shared" si="246"/>
        <v>8924.8891438425762</v>
      </c>
      <c r="N193" s="15">
        <f t="shared" si="247"/>
        <v>6.3786674924193321E-3</v>
      </c>
      <c r="O193" s="15">
        <f t="shared" si="248"/>
        <v>8.1649664716303416E-3</v>
      </c>
      <c r="P193" s="15">
        <f t="shared" si="249"/>
        <v>7.3993415742086288E-3</v>
      </c>
      <c r="Q193" s="5">
        <f t="shared" si="250"/>
        <v>8920.6770276218067</v>
      </c>
      <c r="R193" s="5">
        <f t="shared" si="251"/>
        <v>12206.435079817964</v>
      </c>
      <c r="S193" s="5">
        <f t="shared" si="252"/>
        <v>6700.9417561792143</v>
      </c>
      <c r="T193" s="5">
        <f t="shared" si="253"/>
        <v>32.066266583889174</v>
      </c>
      <c r="U193" s="5">
        <f t="shared" si="254"/>
        <v>111.82249588763902</v>
      </c>
      <c r="V193" s="5">
        <f t="shared" si="255"/>
        <v>171.86075235910747</v>
      </c>
      <c r="W193" s="15">
        <f t="shared" si="256"/>
        <v>-1.0734613539272964E-2</v>
      </c>
      <c r="X193" s="15">
        <f t="shared" si="257"/>
        <v>-1.217998157191269E-2</v>
      </c>
      <c r="Y193" s="15">
        <f t="shared" si="258"/>
        <v>-9.7425357312937999E-3</v>
      </c>
      <c r="Z193" s="5">
        <f t="shared" si="273"/>
        <v>9843.8304549472232</v>
      </c>
      <c r="AA193" s="5">
        <f t="shared" si="274"/>
        <v>31919.611381685718</v>
      </c>
      <c r="AB193" s="5">
        <f t="shared" si="275"/>
        <v>55744.272223215426</v>
      </c>
      <c r="AC193" s="16">
        <f t="shared" si="259"/>
        <v>1.3275213761919695</v>
      </c>
      <c r="AD193" s="16">
        <f t="shared" si="260"/>
        <v>2.9947279004848015</v>
      </c>
      <c r="AE193" s="16">
        <f t="shared" si="261"/>
        <v>8.9227634984093012</v>
      </c>
      <c r="AF193" s="15">
        <f t="shared" si="262"/>
        <v>-4.0504037456468023E-3</v>
      </c>
      <c r="AG193" s="15">
        <f t="shared" si="263"/>
        <v>2.9673830763510267E-4</v>
      </c>
      <c r="AH193" s="15">
        <f t="shared" si="264"/>
        <v>9.7937136394747881E-3</v>
      </c>
      <c r="AI193" s="1">
        <f t="shared" si="228"/>
        <v>519857.3680007392</v>
      </c>
      <c r="AJ193" s="1">
        <f t="shared" si="229"/>
        <v>200384.33387496654</v>
      </c>
      <c r="AK193" s="1">
        <f t="shared" si="230"/>
        <v>72117.403894712304</v>
      </c>
      <c r="AL193" s="14">
        <f t="shared" si="265"/>
        <v>69.523983117311403</v>
      </c>
      <c r="AM193" s="14">
        <f t="shared" si="266"/>
        <v>15.83980760086351</v>
      </c>
      <c r="AN193" s="14">
        <f t="shared" si="267"/>
        <v>5.124492279215799</v>
      </c>
      <c r="AO193" s="11">
        <f t="shared" si="268"/>
        <v>5.2039597576677473E-3</v>
      </c>
      <c r="AP193" s="11">
        <f t="shared" si="269"/>
        <v>6.555616768316481E-3</v>
      </c>
      <c r="AQ193" s="11">
        <f t="shared" si="270"/>
        <v>5.9467715591278421E-3</v>
      </c>
      <c r="AR193" s="1">
        <f t="shared" si="276"/>
        <v>278195.06222479168</v>
      </c>
      <c r="AS193" s="1">
        <f t="shared" si="271"/>
        <v>109159.0290748221</v>
      </c>
      <c r="AT193" s="1">
        <f t="shared" si="272"/>
        <v>38990.529624689552</v>
      </c>
      <c r="AU193" s="1">
        <f t="shared" si="231"/>
        <v>55639.012444958338</v>
      </c>
      <c r="AV193" s="1">
        <f t="shared" si="232"/>
        <v>21831.80581496442</v>
      </c>
      <c r="AW193" s="1">
        <f t="shared" si="233"/>
        <v>7798.1059249379105</v>
      </c>
      <c r="AX193" s="1">
        <f t="shared" si="215"/>
        <v>190981.94437124662</v>
      </c>
      <c r="AY193" s="1">
        <f t="shared" si="207"/>
        <v>29464.951303664151</v>
      </c>
      <c r="AZ193" s="1">
        <f t="shared" si="208"/>
        <v>7139.9113150740604</v>
      </c>
      <c r="BA193" s="1">
        <f t="shared" si="216"/>
        <v>14170.276271261186</v>
      </c>
      <c r="BB193" s="1">
        <f t="shared" si="217"/>
        <v>30499.988543347587</v>
      </c>
      <c r="BC193" s="1">
        <f t="shared" si="218"/>
        <v>38765.829940317119</v>
      </c>
      <c r="BD193" s="1">
        <f t="shared" si="219"/>
        <v>1685.9329846876565</v>
      </c>
      <c r="BE193" s="2">
        <f t="shared" si="225"/>
        <v>0.1724378764915922</v>
      </c>
      <c r="BF193" s="2">
        <f t="shared" si="226"/>
        <v>0.13039120264941753</v>
      </c>
      <c r="BG193" s="2">
        <f t="shared" si="227"/>
        <v>6.9918128391701598E-2</v>
      </c>
      <c r="BH193" s="2">
        <f t="shared" si="209"/>
        <v>0.10006409249600978</v>
      </c>
      <c r="BI193" s="2">
        <f t="shared" si="220"/>
        <v>2.9734821248929609E-3</v>
      </c>
      <c r="BJ193" s="2">
        <f t="shared" si="210"/>
        <v>1.700186572836147E-3</v>
      </c>
      <c r="BK193" s="2">
        <f t="shared" si="211"/>
        <v>4.8885446777984691E-4</v>
      </c>
      <c r="BL193" s="2">
        <f t="shared" si="212"/>
        <v>827.20804475890304</v>
      </c>
      <c r="BM193" s="2">
        <f t="shared" si="213"/>
        <v>185.59071553684311</v>
      </c>
      <c r="BN193" s="2">
        <f t="shared" si="214"/>
        <v>19.060694608131964</v>
      </c>
      <c r="BO193" s="2">
        <f t="shared" si="221"/>
        <v>974.64835462257315</v>
      </c>
      <c r="BP193" s="2">
        <f t="shared" si="222"/>
        <v>89.182646435823287</v>
      </c>
      <c r="BQ193" s="2">
        <f t="shared" si="223"/>
        <v>9.7808967545338259</v>
      </c>
      <c r="BR193" s="11">
        <f t="shared" si="224"/>
        <v>3.6923741485745482E-2</v>
      </c>
      <c r="BS193" s="17">
        <f t="shared" si="277"/>
        <v>3.2340514023734561E-3</v>
      </c>
      <c r="BT193" s="17">
        <f t="shared" si="278"/>
        <v>2.0206278705153832E-2</v>
      </c>
      <c r="BU193" s="12">
        <f>(BU$3*templow!$I303+BU$4*templow!$I303^2+BU$5*templow!$I303^6)*(K193/K$56)^$BW$1</f>
        <v>1.6352728840759019</v>
      </c>
      <c r="BV193" s="12">
        <f>(BV$3*templow!$I303+BV$4*templow!$I303^2+BV$5*templow!$I303^6)*(L193/L$56)^$BW$1</f>
        <v>0.25614217615900953</v>
      </c>
      <c r="BW193" s="12">
        <f>(BW$3*templow!$I303+BW$4*templow!$I303^2+BW$5*templow!$I303^6)*(M193/M$56)^$BW$1</f>
        <v>-0.56354405547212649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 x14ac:dyDescent="0.3">
      <c r="A194" s="2">
        <f t="shared" si="234"/>
        <v>2148</v>
      </c>
      <c r="B194" s="5">
        <f t="shared" si="235"/>
        <v>1165.3291167535328</v>
      </c>
      <c r="C194" s="5">
        <f t="shared" si="236"/>
        <v>2963.7863026261216</v>
      </c>
      <c r="D194" s="5">
        <f t="shared" si="237"/>
        <v>4368.8019067617724</v>
      </c>
      <c r="E194" s="15">
        <f t="shared" si="238"/>
        <v>3.4632632299548609E-6</v>
      </c>
      <c r="F194" s="15">
        <f t="shared" si="239"/>
        <v>6.8228607937915996E-6</v>
      </c>
      <c r="G194" s="15">
        <f t="shared" si="240"/>
        <v>1.3928627606777659E-5</v>
      </c>
      <c r="H194" s="5">
        <f t="shared" si="241"/>
        <v>279951.20391648833</v>
      </c>
      <c r="I194" s="5">
        <f t="shared" si="242"/>
        <v>110041.73357870839</v>
      </c>
      <c r="J194" s="5">
        <f t="shared" si="243"/>
        <v>39276.566222463473</v>
      </c>
      <c r="K194" s="5">
        <f t="shared" si="244"/>
        <v>240233.59572135191</v>
      </c>
      <c r="L194" s="5">
        <f t="shared" si="245"/>
        <v>37128.767847129777</v>
      </c>
      <c r="M194" s="5">
        <f t="shared" si="246"/>
        <v>8990.2373833140682</v>
      </c>
      <c r="N194" s="15">
        <f t="shared" si="247"/>
        <v>6.3091419966523343E-3</v>
      </c>
      <c r="O194" s="15">
        <f t="shared" si="248"/>
        <v>8.079530544143898E-3</v>
      </c>
      <c r="P194" s="15">
        <f t="shared" si="249"/>
        <v>7.3220225392465199E-3</v>
      </c>
      <c r="Q194" s="5">
        <f t="shared" si="250"/>
        <v>8880.6254175658014</v>
      </c>
      <c r="R194" s="5">
        <f t="shared" si="251"/>
        <v>12155.264906293018</v>
      </c>
      <c r="S194" s="5">
        <f t="shared" si="252"/>
        <v>6684.3371284812438</v>
      </c>
      <c r="T194" s="5">
        <f t="shared" si="253"/>
        <v>31.722047604463821</v>
      </c>
      <c r="U194" s="5">
        <f t="shared" si="254"/>
        <v>110.4604999484023</v>
      </c>
      <c r="V194" s="5">
        <f t="shared" si="255"/>
        <v>170.18639283844183</v>
      </c>
      <c r="W194" s="15">
        <f t="shared" si="256"/>
        <v>-1.0734613539272964E-2</v>
      </c>
      <c r="X194" s="15">
        <f t="shared" si="257"/>
        <v>-1.217998157191269E-2</v>
      </c>
      <c r="Y194" s="15">
        <f t="shared" si="258"/>
        <v>-9.7425357312937999E-3</v>
      </c>
      <c r="Z194" s="5">
        <f t="shared" si="273"/>
        <v>9760.6177316106259</v>
      </c>
      <c r="AA194" s="5">
        <f t="shared" si="274"/>
        <v>31797.94045210773</v>
      </c>
      <c r="AB194" s="5">
        <f t="shared" si="275"/>
        <v>56155.082206862091</v>
      </c>
      <c r="AC194" s="16">
        <f t="shared" si="259"/>
        <v>1.3221443786374154</v>
      </c>
      <c r="AD194" s="16">
        <f t="shared" si="260"/>
        <v>2.9956165509738191</v>
      </c>
      <c r="AE194" s="16">
        <f t="shared" si="261"/>
        <v>9.0101504889854809</v>
      </c>
      <c r="AF194" s="15">
        <f t="shared" si="262"/>
        <v>-4.0504037456468023E-3</v>
      </c>
      <c r="AG194" s="15">
        <f t="shared" si="263"/>
        <v>2.9673830763510267E-4</v>
      </c>
      <c r="AH194" s="15">
        <f t="shared" si="264"/>
        <v>9.7937136394747881E-3</v>
      </c>
      <c r="AI194" s="1">
        <f t="shared" si="228"/>
        <v>523510.64364562358</v>
      </c>
      <c r="AJ194" s="1">
        <f t="shared" si="229"/>
        <v>202177.70630243432</v>
      </c>
      <c r="AK194" s="1">
        <f t="shared" si="230"/>
        <v>72703.769430178989</v>
      </c>
      <c r="AL194" s="14">
        <f t="shared" si="265"/>
        <v>69.882165127543317</v>
      </c>
      <c r="AM194" s="14">
        <f t="shared" si="266"/>
        <v>15.942608912095487</v>
      </c>
      <c r="AN194" s="14">
        <f t="shared" si="267"/>
        <v>5.1546617223073996</v>
      </c>
      <c r="AO194" s="11">
        <f t="shared" si="268"/>
        <v>5.1519201600910697E-3</v>
      </c>
      <c r="AP194" s="11">
        <f t="shared" si="269"/>
        <v>6.4900606006333163E-3</v>
      </c>
      <c r="AQ194" s="11">
        <f t="shared" si="270"/>
        <v>5.8873038435365635E-3</v>
      </c>
      <c r="AR194" s="1">
        <f t="shared" si="276"/>
        <v>279951.20391648833</v>
      </c>
      <c r="AS194" s="1">
        <f t="shared" si="271"/>
        <v>110041.73357870839</v>
      </c>
      <c r="AT194" s="1">
        <f t="shared" si="272"/>
        <v>39276.566222463473</v>
      </c>
      <c r="AU194" s="1">
        <f t="shared" si="231"/>
        <v>55990.240783297668</v>
      </c>
      <c r="AV194" s="1">
        <f t="shared" si="232"/>
        <v>22008.346715741678</v>
      </c>
      <c r="AW194" s="1">
        <f t="shared" si="233"/>
        <v>7855.313244492695</v>
      </c>
      <c r="AX194" s="1">
        <f t="shared" si="215"/>
        <v>192186.87657708157</v>
      </c>
      <c r="AY194" s="1">
        <f t="shared" si="207"/>
        <v>29703.014277703824</v>
      </c>
      <c r="AZ194" s="1">
        <f t="shared" si="208"/>
        <v>7192.1899066512542</v>
      </c>
      <c r="BA194" s="1">
        <f t="shared" si="216"/>
        <v>14177.654477499906</v>
      </c>
      <c r="BB194" s="1">
        <f t="shared" si="217"/>
        <v>30524.046424173292</v>
      </c>
      <c r="BC194" s="1">
        <f t="shared" si="218"/>
        <v>38798.241819556788</v>
      </c>
      <c r="BD194" s="1">
        <f t="shared" si="219"/>
        <v>1638.0806936791787</v>
      </c>
      <c r="BE194" s="2">
        <f t="shared" si="225"/>
        <v>0.1724378764915922</v>
      </c>
      <c r="BF194" s="2">
        <f t="shared" si="226"/>
        <v>0.13039120264941753</v>
      </c>
      <c r="BG194" s="2">
        <f t="shared" si="227"/>
        <v>6.9918128391701598E-2</v>
      </c>
      <c r="BH194" s="2">
        <f t="shared" si="209"/>
        <v>9.9837956101125669E-2</v>
      </c>
      <c r="BI194" s="2">
        <f t="shared" si="220"/>
        <v>2.9734821248929609E-3</v>
      </c>
      <c r="BJ194" s="2">
        <f t="shared" si="210"/>
        <v>1.700186572836147E-3</v>
      </c>
      <c r="BK194" s="2">
        <f t="shared" si="211"/>
        <v>4.8885446777984691E-4</v>
      </c>
      <c r="BL194" s="2">
        <f t="shared" si="212"/>
        <v>832.42990068794234</v>
      </c>
      <c r="BM194" s="2">
        <f t="shared" si="213"/>
        <v>187.09147788213258</v>
      </c>
      <c r="BN194" s="2">
        <f t="shared" si="214"/>
        <v>19.200524876902293</v>
      </c>
      <c r="BO194" s="2">
        <f t="shared" si="221"/>
        <v>989.16262171160975</v>
      </c>
      <c r="BP194" s="2">
        <f t="shared" si="222"/>
        <v>90.247819694897814</v>
      </c>
      <c r="BQ194" s="2">
        <f t="shared" si="223"/>
        <v>9.7805715600636969</v>
      </c>
      <c r="BR194" s="11">
        <f t="shared" si="224"/>
        <v>3.6850288380706669E-2</v>
      </c>
      <c r="BS194" s="17">
        <f t="shared" si="277"/>
        <v>3.118890303099415E-3</v>
      </c>
      <c r="BT194" s="17">
        <f t="shared" si="278"/>
        <v>1.9617746315683332E-2</v>
      </c>
      <c r="BU194" s="12">
        <f>(BU$3*templow!$I304+BU$4*templow!$I304^2+BU$5*templow!$I304^6)*(K194/K$56)^$BW$1</f>
        <v>1.6098083147279121</v>
      </c>
      <c r="BV194" s="12">
        <f>(BV$3*templow!$I304+BV$4*templow!$I304^2+BV$5*templow!$I304^6)*(L194/L$56)^$BW$1</f>
        <v>0.23576479481410659</v>
      </c>
      <c r="BW194" s="12">
        <f>(BW$3*templow!$I304+BW$4*templow!$I304^2+BW$5*templow!$I304^6)*(M194/M$56)^$BW$1</f>
        <v>-0.58263882874796602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 x14ac:dyDescent="0.3">
      <c r="A195" s="2">
        <f t="shared" si="234"/>
        <v>2149</v>
      </c>
      <c r="B195" s="5">
        <f t="shared" si="235"/>
        <v>1165.3329508029396</v>
      </c>
      <c r="C195" s="5">
        <f t="shared" si="236"/>
        <v>2963.8055130524185</v>
      </c>
      <c r="D195" s="5">
        <f t="shared" si="237"/>
        <v>4368.8597156058777</v>
      </c>
      <c r="E195" s="15">
        <f t="shared" si="238"/>
        <v>3.2901000684571177E-6</v>
      </c>
      <c r="F195" s="15">
        <f t="shared" si="239"/>
        <v>6.4817177541020191E-6</v>
      </c>
      <c r="G195" s="15">
        <f t="shared" si="240"/>
        <v>1.3232196226438776E-5</v>
      </c>
      <c r="H195" s="5">
        <f t="shared" si="241"/>
        <v>281699.12197446474</v>
      </c>
      <c r="I195" s="5">
        <f t="shared" si="242"/>
        <v>110922.23325873977</v>
      </c>
      <c r="J195" s="5">
        <f t="shared" si="243"/>
        <v>39561.668099100505</v>
      </c>
      <c r="K195" s="5">
        <f t="shared" si="244"/>
        <v>241732.73550736546</v>
      </c>
      <c r="L195" s="5">
        <f t="shared" si="245"/>
        <v>37425.611353459266</v>
      </c>
      <c r="M195" s="5">
        <f t="shared" si="246"/>
        <v>9055.3761563419885</v>
      </c>
      <c r="N195" s="15">
        <f t="shared" si="247"/>
        <v>6.2403419534726723E-3</v>
      </c>
      <c r="O195" s="15">
        <f t="shared" si="248"/>
        <v>7.9949732657889072E-3</v>
      </c>
      <c r="P195" s="15">
        <f t="shared" si="249"/>
        <v>7.2455008973197899E-3</v>
      </c>
      <c r="Q195" s="5">
        <f t="shared" si="250"/>
        <v>8840.147667653091</v>
      </c>
      <c r="R195" s="5">
        <f t="shared" si="251"/>
        <v>12103.289808289048</v>
      </c>
      <c r="S195" s="5">
        <f t="shared" si="252"/>
        <v>6667.2624828283106</v>
      </c>
      <c r="T195" s="5">
        <f t="shared" si="253"/>
        <v>31.381523682755482</v>
      </c>
      <c r="U195" s="5">
        <f t="shared" si="254"/>
        <v>109.11509309460649</v>
      </c>
      <c r="V195" s="5">
        <f t="shared" si="255"/>
        <v>168.52834582523332</v>
      </c>
      <c r="W195" s="15">
        <f t="shared" si="256"/>
        <v>-1.0734613539272964E-2</v>
      </c>
      <c r="X195" s="15">
        <f t="shared" si="257"/>
        <v>-1.217998157191269E-2</v>
      </c>
      <c r="Y195" s="15">
        <f t="shared" si="258"/>
        <v>-9.7425357312937999E-3</v>
      </c>
      <c r="Z195" s="5">
        <f t="shared" si="273"/>
        <v>9677.4380548893878</v>
      </c>
      <c r="AA195" s="5">
        <f t="shared" si="274"/>
        <v>31674.037519892889</v>
      </c>
      <c r="AB195" s="5">
        <f t="shared" si="275"/>
        <v>56564.536479199152</v>
      </c>
      <c r="AC195" s="16">
        <f t="shared" si="259"/>
        <v>1.3167891600938966</v>
      </c>
      <c r="AD195" s="16">
        <f t="shared" si="260"/>
        <v>2.9965054651594789</v>
      </c>
      <c r="AE195" s="16">
        <f t="shared" si="261"/>
        <v>9.0983933227231777</v>
      </c>
      <c r="AF195" s="15">
        <f t="shared" si="262"/>
        <v>-4.0504037456468023E-3</v>
      </c>
      <c r="AG195" s="15">
        <f t="shared" si="263"/>
        <v>2.9673830763510267E-4</v>
      </c>
      <c r="AH195" s="15">
        <f t="shared" si="264"/>
        <v>9.7937136394747881E-3</v>
      </c>
      <c r="AI195" s="1">
        <f t="shared" si="228"/>
        <v>527149.82006435888</v>
      </c>
      <c r="AJ195" s="1">
        <f t="shared" si="229"/>
        <v>203968.28238793256</v>
      </c>
      <c r="AK195" s="1">
        <f t="shared" si="230"/>
        <v>73288.705731653783</v>
      </c>
      <c r="AL195" s="14">
        <f t="shared" si="265"/>
        <v>70.238592189541194</v>
      </c>
      <c r="AM195" s="14">
        <f t="shared" si="266"/>
        <v>16.045042725087466</v>
      </c>
      <c r="AN195" s="14">
        <f t="shared" si="267"/>
        <v>5.1847053114795711</v>
      </c>
      <c r="AO195" s="11">
        <f t="shared" si="268"/>
        <v>5.1004009584901594E-3</v>
      </c>
      <c r="AP195" s="11">
        <f t="shared" si="269"/>
        <v>6.4251599946269829E-3</v>
      </c>
      <c r="AQ195" s="11">
        <f t="shared" si="270"/>
        <v>5.8284308051011974E-3</v>
      </c>
      <c r="AR195" s="1">
        <f t="shared" si="276"/>
        <v>281699.12197446474</v>
      </c>
      <c r="AS195" s="1">
        <f t="shared" si="271"/>
        <v>110922.23325873977</v>
      </c>
      <c r="AT195" s="1">
        <f t="shared" si="272"/>
        <v>39561.668099100505</v>
      </c>
      <c r="AU195" s="1">
        <f t="shared" si="231"/>
        <v>56339.824394892952</v>
      </c>
      <c r="AV195" s="1">
        <f t="shared" si="232"/>
        <v>22184.446651747956</v>
      </c>
      <c r="AW195" s="1">
        <f t="shared" si="233"/>
        <v>7912.3336198201014</v>
      </c>
      <c r="AX195" s="1">
        <f t="shared" si="215"/>
        <v>193386.18840589238</v>
      </c>
      <c r="AY195" s="1">
        <f t="shared" si="207"/>
        <v>29940.489082767413</v>
      </c>
      <c r="AZ195" s="1">
        <f t="shared" si="208"/>
        <v>7244.3009250735913</v>
      </c>
      <c r="BA195" s="1">
        <f t="shared" si="216"/>
        <v>14184.950603340207</v>
      </c>
      <c r="BB195" s="1">
        <f t="shared" si="217"/>
        <v>30547.845597502848</v>
      </c>
      <c r="BC195" s="1">
        <f t="shared" si="218"/>
        <v>38830.295656796159</v>
      </c>
      <c r="BD195" s="1">
        <f t="shared" si="219"/>
        <v>1591.5723664245725</v>
      </c>
      <c r="BE195" s="2">
        <f t="shared" si="225"/>
        <v>0.1724378764915922</v>
      </c>
      <c r="BF195" s="2">
        <f t="shared" si="226"/>
        <v>0.13039120264941753</v>
      </c>
      <c r="BG195" s="2">
        <f t="shared" si="227"/>
        <v>6.9918128391701598E-2</v>
      </c>
      <c r="BH195" s="2">
        <f t="shared" si="209"/>
        <v>9.9612504966380466E-2</v>
      </c>
      <c r="BI195" s="2">
        <f t="shared" si="220"/>
        <v>2.9734821248929609E-3</v>
      </c>
      <c r="BJ195" s="2">
        <f t="shared" si="210"/>
        <v>1.700186572836147E-3</v>
      </c>
      <c r="BK195" s="2">
        <f t="shared" si="211"/>
        <v>4.8885446777984691E-4</v>
      </c>
      <c r="BL195" s="2">
        <f t="shared" si="212"/>
        <v>837.62730378911283</v>
      </c>
      <c r="BM195" s="2">
        <f t="shared" si="213"/>
        <v>188.58849161550845</v>
      </c>
      <c r="BN195" s="2">
        <f t="shared" si="214"/>
        <v>19.339898203068724</v>
      </c>
      <c r="BO195" s="2">
        <f t="shared" si="221"/>
        <v>1003.8937604623692</v>
      </c>
      <c r="BP195" s="2">
        <f t="shared" si="222"/>
        <v>91.325795684131705</v>
      </c>
      <c r="BQ195" s="2">
        <f t="shared" si="223"/>
        <v>9.780254419869534</v>
      </c>
      <c r="BR195" s="11">
        <f t="shared" si="224"/>
        <v>3.6777578255672932E-2</v>
      </c>
      <c r="BS195" s="17">
        <f t="shared" si="277"/>
        <v>3.0080430492721555E-3</v>
      </c>
      <c r="BT195" s="17">
        <f t="shared" si="278"/>
        <v>1.9046355646294498E-2</v>
      </c>
      <c r="BU195" s="12">
        <f>(BU$3*templow!$I305+BU$4*templow!$I305^2+BU$5*templow!$I305^6)*(K195/K$56)^$BW$1</f>
        <v>1.5841460029795054</v>
      </c>
      <c r="BV195" s="12">
        <f>(BV$3*templow!$I305+BV$4*templow!$I305^2+BV$5*templow!$I305^6)*(L195/L$56)^$BW$1</f>
        <v>0.2152955062534069</v>
      </c>
      <c r="BW195" s="12">
        <f>(BW$3*templow!$I305+BW$4*templow!$I305^2+BW$5*templow!$I305^6)*(M195/M$56)^$BW$1</f>
        <v>-0.60179407843282162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 x14ac:dyDescent="0.3">
      <c r="A196" s="2">
        <f t="shared" si="234"/>
        <v>2150</v>
      </c>
      <c r="B196" s="5">
        <f t="shared" si="235"/>
        <v>1165.3365931618598</v>
      </c>
      <c r="C196" s="5">
        <f t="shared" si="236"/>
        <v>2963.8237630756917</v>
      </c>
      <c r="D196" s="5">
        <f t="shared" si="237"/>
        <v>4368.9146347344686</v>
      </c>
      <c r="E196" s="15">
        <f t="shared" si="238"/>
        <v>3.1255950650342616E-6</v>
      </c>
      <c r="F196" s="15">
        <f t="shared" si="239"/>
        <v>6.1576318663969183E-6</v>
      </c>
      <c r="G196" s="15">
        <f t="shared" si="240"/>
        <v>1.2570586415116835E-5</v>
      </c>
      <c r="H196" s="5">
        <f t="shared" si="241"/>
        <v>283438.7281073365</v>
      </c>
      <c r="I196" s="5">
        <f t="shared" si="242"/>
        <v>111800.45914359417</v>
      </c>
      <c r="J196" s="5">
        <f t="shared" si="243"/>
        <v>39845.816969480366</v>
      </c>
      <c r="K196" s="5">
        <f t="shared" si="244"/>
        <v>243224.77280001467</v>
      </c>
      <c r="L196" s="5">
        <f t="shared" si="245"/>
        <v>37721.696052390733</v>
      </c>
      <c r="M196" s="5">
        <f t="shared" si="246"/>
        <v>9120.3011046934971</v>
      </c>
      <c r="N196" s="15">
        <f t="shared" si="247"/>
        <v>6.1722599941527179E-3</v>
      </c>
      <c r="O196" s="15">
        <f t="shared" si="248"/>
        <v>7.9112855668581616E-3</v>
      </c>
      <c r="P196" s="15">
        <f t="shared" si="249"/>
        <v>7.1697682382898531E-3</v>
      </c>
      <c r="Q196" s="5">
        <f t="shared" si="250"/>
        <v>8799.2575713090773</v>
      </c>
      <c r="R196" s="5">
        <f t="shared" si="251"/>
        <v>12050.532481038408</v>
      </c>
      <c r="S196" s="5">
        <f t="shared" si="252"/>
        <v>6649.7270367889823</v>
      </c>
      <c r="T196" s="5">
        <f t="shared" si="253"/>
        <v>31.044655153747559</v>
      </c>
      <c r="U196" s="5">
        <f t="shared" si="254"/>
        <v>107.78607327149665</v>
      </c>
      <c r="V196" s="5">
        <f t="shared" si="255"/>
        <v>166.88645239429513</v>
      </c>
      <c r="W196" s="15">
        <f t="shared" si="256"/>
        <v>-1.0734613539272964E-2</v>
      </c>
      <c r="X196" s="15">
        <f t="shared" si="257"/>
        <v>-1.217998157191269E-2</v>
      </c>
      <c r="Y196" s="15">
        <f t="shared" si="258"/>
        <v>-9.7425357312937999E-3</v>
      </c>
      <c r="Z196" s="5">
        <f t="shared" si="273"/>
        <v>9594.3095759845601</v>
      </c>
      <c r="AA196" s="5">
        <f t="shared" si="274"/>
        <v>31547.960169706967</v>
      </c>
      <c r="AB196" s="5">
        <f t="shared" si="275"/>
        <v>56972.608326646718</v>
      </c>
      <c r="AC196" s="16">
        <f t="shared" si="259"/>
        <v>1.3114556323476252</v>
      </c>
      <c r="AD196" s="16">
        <f t="shared" si="260"/>
        <v>2.9973946431200296</v>
      </c>
      <c r="AE196" s="16">
        <f t="shared" si="261"/>
        <v>9.1875003815052381</v>
      </c>
      <c r="AF196" s="15">
        <f t="shared" si="262"/>
        <v>-4.0504037456468023E-3</v>
      </c>
      <c r="AG196" s="15">
        <f t="shared" si="263"/>
        <v>2.9673830763510267E-4</v>
      </c>
      <c r="AH196" s="15">
        <f t="shared" si="264"/>
        <v>9.7937136394747881E-3</v>
      </c>
      <c r="AI196" s="1">
        <f t="shared" si="228"/>
        <v>530774.66245281592</v>
      </c>
      <c r="AJ196" s="1">
        <f t="shared" si="229"/>
        <v>205755.90080088726</v>
      </c>
      <c r="AK196" s="1">
        <f t="shared" si="230"/>
        <v>73872.168778308507</v>
      </c>
      <c r="AL196" s="14">
        <f t="shared" si="265"/>
        <v>70.593254722638463</v>
      </c>
      <c r="AM196" s="14">
        <f t="shared" si="266"/>
        <v>16.147103772050485</v>
      </c>
      <c r="AN196" s="14">
        <f t="shared" si="267"/>
        <v>5.2146218206708417</v>
      </c>
      <c r="AO196" s="11">
        <f t="shared" si="268"/>
        <v>5.0493969489052576E-3</v>
      </c>
      <c r="AP196" s="11">
        <f t="shared" si="269"/>
        <v>6.3609083946807128E-3</v>
      </c>
      <c r="AQ196" s="11">
        <f t="shared" si="270"/>
        <v>5.7701464970501852E-3</v>
      </c>
      <c r="AR196" s="1">
        <f t="shared" si="276"/>
        <v>283438.7281073365</v>
      </c>
      <c r="AS196" s="1">
        <f t="shared" si="271"/>
        <v>111800.45914359417</v>
      </c>
      <c r="AT196" s="1">
        <f t="shared" si="272"/>
        <v>39845.816969480366</v>
      </c>
      <c r="AU196" s="1">
        <f t="shared" si="231"/>
        <v>56687.7456214673</v>
      </c>
      <c r="AV196" s="1">
        <f t="shared" si="232"/>
        <v>22360.091828718836</v>
      </c>
      <c r="AW196" s="1">
        <f t="shared" si="233"/>
        <v>7969.1633938960731</v>
      </c>
      <c r="AX196" s="1">
        <f t="shared" si="215"/>
        <v>194579.81824001175</v>
      </c>
      <c r="AY196" s="1">
        <f t="shared" si="207"/>
        <v>30177.356841912588</v>
      </c>
      <c r="AZ196" s="1">
        <f t="shared" si="208"/>
        <v>7296.2408837547982</v>
      </c>
      <c r="BA196" s="1">
        <f t="shared" si="216"/>
        <v>14192.165593311383</v>
      </c>
      <c r="BB196" s="1">
        <f t="shared" si="217"/>
        <v>30571.389091797773</v>
      </c>
      <c r="BC196" s="1">
        <f t="shared" si="218"/>
        <v>38861.996122353994</v>
      </c>
      <c r="BD196" s="1">
        <f t="shared" si="219"/>
        <v>1546.3708561128283</v>
      </c>
      <c r="BE196" s="2">
        <f t="shared" si="225"/>
        <v>0.1724378764915922</v>
      </c>
      <c r="BF196" s="2">
        <f t="shared" si="226"/>
        <v>0.13039120264941753</v>
      </c>
      <c r="BG196" s="2">
        <f t="shared" si="227"/>
        <v>6.9918128391701598E-2</v>
      </c>
      <c r="BH196" s="2">
        <f t="shared" si="209"/>
        <v>9.9387750081621845E-2</v>
      </c>
      <c r="BI196" s="2">
        <f t="shared" si="220"/>
        <v>2.9734821248929609E-3</v>
      </c>
      <c r="BJ196" s="2">
        <f t="shared" si="210"/>
        <v>1.700186572836147E-3</v>
      </c>
      <c r="BK196" s="2">
        <f t="shared" si="211"/>
        <v>4.8885446777984691E-4</v>
      </c>
      <c r="BL196" s="2">
        <f t="shared" si="212"/>
        <v>842.79999152956111</v>
      </c>
      <c r="BM196" s="2">
        <f t="shared" si="213"/>
        <v>190.08163947285504</v>
      </c>
      <c r="BN196" s="2">
        <f t="shared" si="214"/>
        <v>19.478805647868516</v>
      </c>
      <c r="BO196" s="2">
        <f t="shared" si="221"/>
        <v>1018.8450143957608</v>
      </c>
      <c r="BP196" s="2">
        <f t="shared" si="222"/>
        <v>92.416728346755221</v>
      </c>
      <c r="BQ196" s="2">
        <f t="shared" si="223"/>
        <v>9.7799452353363776</v>
      </c>
      <c r="BR196" s="11">
        <f t="shared" si="224"/>
        <v>3.6705604178902423E-2</v>
      </c>
      <c r="BS196" s="17">
        <f t="shared" si="277"/>
        <v>2.9013388332848008E-3</v>
      </c>
      <c r="BT196" s="17">
        <f t="shared" si="278"/>
        <v>1.8491607423586891E-2</v>
      </c>
      <c r="BU196" s="12">
        <f>(BU$3*templow!$I306+BU$4*templow!$I306^2+BU$5*templow!$I306^6)*(K196/K$56)^$BW$1</f>
        <v>1.5582905714169315</v>
      </c>
      <c r="BV196" s="12">
        <f>(BV$3*templow!$I306+BV$4*templow!$I306^2+BV$5*templow!$I306^6)*(L196/L$56)^$BW$1</f>
        <v>0.19473713503404927</v>
      </c>
      <c r="BW196" s="12">
        <f>(BW$3*templow!$I306+BW$4*templow!$I306^2+BW$5*templow!$I306^6)*(M196/M$56)^$BW$1</f>
        <v>-0.62100763607361842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 x14ac:dyDescent="0.3">
      <c r="A197" s="2">
        <f t="shared" si="234"/>
        <v>2151</v>
      </c>
      <c r="B197" s="5">
        <f t="shared" si="235"/>
        <v>1165.3400534136495</v>
      </c>
      <c r="C197" s="5">
        <f t="shared" si="236"/>
        <v>2963.8411007045588</v>
      </c>
      <c r="D197" s="5">
        <f t="shared" si="237"/>
        <v>4368.9668085624771</v>
      </c>
      <c r="E197" s="15">
        <f t="shared" si="238"/>
        <v>2.9693153117825486E-6</v>
      </c>
      <c r="F197" s="15">
        <f t="shared" si="239"/>
        <v>5.8497502730770722E-6</v>
      </c>
      <c r="G197" s="15">
        <f t="shared" si="240"/>
        <v>1.1942057094360993E-5</v>
      </c>
      <c r="H197" s="5">
        <f t="shared" si="241"/>
        <v>285169.93678348063</v>
      </c>
      <c r="I197" s="5">
        <f t="shared" si="242"/>
        <v>112676.34351908533</v>
      </c>
      <c r="J197" s="5">
        <f t="shared" si="243"/>
        <v>40128.99493598214</v>
      </c>
      <c r="K197" s="5">
        <f t="shared" si="244"/>
        <v>244709.63299350065</v>
      </c>
      <c r="L197" s="5">
        <f t="shared" si="245"/>
        <v>38016.998783200659</v>
      </c>
      <c r="M197" s="5">
        <f t="shared" si="246"/>
        <v>9185.007965117913</v>
      </c>
      <c r="N197" s="15">
        <f t="shared" si="247"/>
        <v>6.1048888087844588E-3</v>
      </c>
      <c r="O197" s="15">
        <f t="shared" si="248"/>
        <v>7.8284584659127354E-3</v>
      </c>
      <c r="P197" s="15">
        <f t="shared" si="249"/>
        <v>7.0948162436343942E-3</v>
      </c>
      <c r="Q197" s="5">
        <f t="shared" si="250"/>
        <v>8757.9687887947512</v>
      </c>
      <c r="R197" s="5">
        <f t="shared" si="251"/>
        <v>11997.015465587003</v>
      </c>
      <c r="S197" s="5">
        <f t="shared" si="252"/>
        <v>6631.7399814853634</v>
      </c>
      <c r="T197" s="5">
        <f t="shared" si="253"/>
        <v>30.711402778212079</v>
      </c>
      <c r="U197" s="5">
        <f t="shared" si="254"/>
        <v>106.47324088534099</v>
      </c>
      <c r="V197" s="5">
        <f t="shared" si="255"/>
        <v>165.26055516877486</v>
      </c>
      <c r="W197" s="15">
        <f t="shared" si="256"/>
        <v>-1.0734613539272964E-2</v>
      </c>
      <c r="X197" s="15">
        <f t="shared" si="257"/>
        <v>-1.217998157191269E-2</v>
      </c>
      <c r="Y197" s="15">
        <f t="shared" si="258"/>
        <v>-9.7425357312937999E-3</v>
      </c>
      <c r="Z197" s="5">
        <f t="shared" si="273"/>
        <v>9511.2500275889779</v>
      </c>
      <c r="AA197" s="5">
        <f t="shared" si="274"/>
        <v>31419.765673467686</v>
      </c>
      <c r="AB197" s="5">
        <f t="shared" si="275"/>
        <v>57379.271599094376</v>
      </c>
      <c r="AC197" s="16">
        <f t="shared" si="259"/>
        <v>1.3061437075421147</v>
      </c>
      <c r="AD197" s="16">
        <f t="shared" si="260"/>
        <v>2.9982840849337435</v>
      </c>
      <c r="AE197" s="16">
        <f t="shared" si="261"/>
        <v>9.2774801293042657</v>
      </c>
      <c r="AF197" s="15">
        <f t="shared" si="262"/>
        <v>-4.0504037456468023E-3</v>
      </c>
      <c r="AG197" s="15">
        <f t="shared" si="263"/>
        <v>2.9673830763510267E-4</v>
      </c>
      <c r="AH197" s="15">
        <f t="shared" si="264"/>
        <v>9.7937136394747881E-3</v>
      </c>
      <c r="AI197" s="1">
        <f t="shared" si="228"/>
        <v>534384.94182900165</v>
      </c>
      <c r="AJ197" s="1">
        <f t="shared" si="229"/>
        <v>207540.40254951737</v>
      </c>
      <c r="AK197" s="1">
        <f t="shared" si="230"/>
        <v>74454.115294373725</v>
      </c>
      <c r="AL197" s="14">
        <f t="shared" si="265"/>
        <v>70.946143553998141</v>
      </c>
      <c r="AM197" s="14">
        <f t="shared" si="266"/>
        <v>16.248786917504567</v>
      </c>
      <c r="AN197" s="14">
        <f t="shared" si="267"/>
        <v>5.2444100611845075</v>
      </c>
      <c r="AO197" s="11">
        <f t="shared" si="268"/>
        <v>4.9989029794162048E-3</v>
      </c>
      <c r="AP197" s="11">
        <f t="shared" si="269"/>
        <v>6.2972993107339057E-3</v>
      </c>
      <c r="AQ197" s="11">
        <f t="shared" si="270"/>
        <v>5.7124450320796836E-3</v>
      </c>
      <c r="AR197" s="1">
        <f t="shared" si="276"/>
        <v>285169.93678348063</v>
      </c>
      <c r="AS197" s="1">
        <f t="shared" si="271"/>
        <v>112676.34351908533</v>
      </c>
      <c r="AT197" s="1">
        <f t="shared" si="272"/>
        <v>40128.99493598214</v>
      </c>
      <c r="AU197" s="1">
        <f t="shared" si="231"/>
        <v>57033.987356696132</v>
      </c>
      <c r="AV197" s="1">
        <f t="shared" si="232"/>
        <v>22535.26870381707</v>
      </c>
      <c r="AW197" s="1">
        <f t="shared" si="233"/>
        <v>8025.7989871964282</v>
      </c>
      <c r="AX197" s="1">
        <f t="shared" si="215"/>
        <v>195767.70639480054</v>
      </c>
      <c r="AY197" s="1">
        <f t="shared" si="207"/>
        <v>30413.599026560532</v>
      </c>
      <c r="AZ197" s="1">
        <f t="shared" si="208"/>
        <v>7348.0063720943299</v>
      </c>
      <c r="BA197" s="1">
        <f t="shared" si="216"/>
        <v>14199.300377837893</v>
      </c>
      <c r="BB197" s="1">
        <f t="shared" si="217"/>
        <v>30594.679885814749</v>
      </c>
      <c r="BC197" s="1">
        <f t="shared" si="218"/>
        <v>38893.34778948412</v>
      </c>
      <c r="BD197" s="1">
        <f t="shared" si="219"/>
        <v>1502.4400162014906</v>
      </c>
      <c r="BE197" s="2">
        <f t="shared" si="225"/>
        <v>0.1724378764915922</v>
      </c>
      <c r="BF197" s="2">
        <f t="shared" si="226"/>
        <v>0.13039120264941753</v>
      </c>
      <c r="BG197" s="2">
        <f t="shared" si="227"/>
        <v>6.9918128391701598E-2</v>
      </c>
      <c r="BH197" s="2">
        <f t="shared" si="209"/>
        <v>9.916370236604119E-2</v>
      </c>
      <c r="BI197" s="2">
        <f t="shared" si="220"/>
        <v>2.9734821248929609E-3</v>
      </c>
      <c r="BJ197" s="2">
        <f t="shared" si="210"/>
        <v>1.700186572836147E-3</v>
      </c>
      <c r="BK197" s="2">
        <f t="shared" si="211"/>
        <v>4.8885446777984691E-4</v>
      </c>
      <c r="BL197" s="2">
        <f t="shared" si="212"/>
        <v>847.94770958253537</v>
      </c>
      <c r="BM197" s="2">
        <f t="shared" si="213"/>
        <v>191.5708063274221</v>
      </c>
      <c r="BN197" s="2">
        <f t="shared" si="214"/>
        <v>19.61723846196972</v>
      </c>
      <c r="BO197" s="2">
        <f t="shared" si="221"/>
        <v>1034.0196755536285</v>
      </c>
      <c r="BP197" s="2">
        <f t="shared" si="222"/>
        <v>93.520773479218235</v>
      </c>
      <c r="BQ197" s="2">
        <f t="shared" si="223"/>
        <v>9.7796439096247649</v>
      </c>
      <c r="BR197" s="11">
        <f t="shared" si="224"/>
        <v>3.6634359248758991E-2</v>
      </c>
      <c r="BS197" s="17">
        <f t="shared" si="277"/>
        <v>2.7986140150006579E-3</v>
      </c>
      <c r="BT197" s="17">
        <f t="shared" si="278"/>
        <v>1.7953016916103778E-2</v>
      </c>
      <c r="BU197" s="12">
        <f>(BU$3*templow!$I307+BU$4*templow!$I307^2+BU$5*templow!$I307^6)*(K197/K$56)^$BW$1</f>
        <v>1.5322465830964849</v>
      </c>
      <c r="BV197" s="12">
        <f>(BV$3*templow!$I307+BV$4*templow!$I307^2+BV$5*templow!$I307^6)*(L197/L$56)^$BW$1</f>
        <v>0.17409245973269705</v>
      </c>
      <c r="BW197" s="12">
        <f>(BW$3*templow!$I307+BW$4*templow!$I307^2+BW$5*templow!$I307^6)*(M197/M$56)^$BW$1</f>
        <v>-0.6402773703576059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 x14ac:dyDescent="0.3">
      <c r="A198" s="2">
        <f t="shared" si="234"/>
        <v>2152</v>
      </c>
      <c r="B198" s="5">
        <f t="shared" si="235"/>
        <v>1165.3433406626102</v>
      </c>
      <c r="C198" s="5">
        <f t="shared" si="236"/>
        <v>2963.857571548333</v>
      </c>
      <c r="D198" s="5">
        <f t="shared" si="237"/>
        <v>4369.0163742909945</v>
      </c>
      <c r="E198" s="15">
        <f t="shared" si="238"/>
        <v>2.8208495461934209E-6</v>
      </c>
      <c r="F198" s="15">
        <f t="shared" si="239"/>
        <v>5.5572627594232186E-6</v>
      </c>
      <c r="G198" s="15">
        <f t="shared" si="240"/>
        <v>1.1344954239642942E-5</v>
      </c>
      <c r="H198" s="5">
        <f t="shared" si="241"/>
        <v>286892.66520484234</v>
      </c>
      <c r="I198" s="5">
        <f t="shared" si="242"/>
        <v>113549.81992912668</v>
      </c>
      <c r="J198" s="5">
        <f t="shared" si="243"/>
        <v>40411.184487810919</v>
      </c>
      <c r="K198" s="5">
        <f t="shared" si="244"/>
        <v>246187.24387416689</v>
      </c>
      <c r="L198" s="5">
        <f t="shared" si="245"/>
        <v>38311.496820613997</v>
      </c>
      <c r="M198" s="5">
        <f t="shared" si="246"/>
        <v>9249.4925689924567</v>
      </c>
      <c r="N198" s="15">
        <f t="shared" si="247"/>
        <v>6.0382211463880786E-3</v>
      </c>
      <c r="O198" s="15">
        <f t="shared" si="248"/>
        <v>7.746483069133614E-3</v>
      </c>
      <c r="P198" s="15">
        <f t="shared" si="249"/>
        <v>7.0206366852851865E-3</v>
      </c>
      <c r="Q198" s="5">
        <f t="shared" si="250"/>
        <v>8716.2948443225905</v>
      </c>
      <c r="R198" s="5">
        <f t="shared" si="251"/>
        <v>11942.761141519917</v>
      </c>
      <c r="S198" s="5">
        <f t="shared" si="252"/>
        <v>6613.3104785283558</v>
      </c>
      <c r="T198" s="5">
        <f t="shared" si="253"/>
        <v>30.38172773813902</v>
      </c>
      <c r="U198" s="5">
        <f t="shared" si="254"/>
        <v>105.17639877345572</v>
      </c>
      <c r="V198" s="5">
        <f t="shared" si="255"/>
        <v>163.65049830506962</v>
      </c>
      <c r="W198" s="15">
        <f t="shared" si="256"/>
        <v>-1.0734613539272964E-2</v>
      </c>
      <c r="X198" s="15">
        <f t="shared" si="257"/>
        <v>-1.217998157191269E-2</v>
      </c>
      <c r="Y198" s="15">
        <f t="shared" si="258"/>
        <v>-9.7425357312937999E-3</v>
      </c>
      <c r="Z198" s="5">
        <f t="shared" si="273"/>
        <v>9428.2767261832632</v>
      </c>
      <c r="AA198" s="5">
        <f t="shared" si="274"/>
        <v>31289.51097007253</v>
      </c>
      <c r="AB198" s="5">
        <f t="shared" si="275"/>
        <v>57784.5007090621</v>
      </c>
      <c r="AC198" s="16">
        <f t="shared" si="259"/>
        <v>1.3008532981767331</v>
      </c>
      <c r="AD198" s="16">
        <f t="shared" si="260"/>
        <v>2.999173790678916</v>
      </c>
      <c r="AE198" s="16">
        <f t="shared" si="261"/>
        <v>9.3683411129865899</v>
      </c>
      <c r="AF198" s="15">
        <f t="shared" si="262"/>
        <v>-4.0504037456468023E-3</v>
      </c>
      <c r="AG198" s="15">
        <f t="shared" si="263"/>
        <v>2.9673830763510267E-4</v>
      </c>
      <c r="AH198" s="15">
        <f t="shared" si="264"/>
        <v>9.7937136394747881E-3</v>
      </c>
      <c r="AI198" s="1">
        <f t="shared" si="228"/>
        <v>537980.43500279763</v>
      </c>
      <c r="AJ198" s="1">
        <f t="shared" si="229"/>
        <v>209321.63099838269</v>
      </c>
      <c r="AK198" s="1">
        <f t="shared" si="230"/>
        <v>75034.502752132772</v>
      </c>
      <c r="AL198" s="14">
        <f t="shared" si="265"/>
        <v>71.297249913504402</v>
      </c>
      <c r="AM198" s="14">
        <f t="shared" si="266"/>
        <v>16.350087157413871</v>
      </c>
      <c r="AN198" s="14">
        <f t="shared" si="267"/>
        <v>5.2740688813427079</v>
      </c>
      <c r="AO198" s="11">
        <f t="shared" si="268"/>
        <v>4.9489139496220426E-3</v>
      </c>
      <c r="AP198" s="11">
        <f t="shared" si="269"/>
        <v>6.2343263176265666E-3</v>
      </c>
      <c r="AQ198" s="11">
        <f t="shared" si="270"/>
        <v>5.6553205817588869E-3</v>
      </c>
      <c r="AR198" s="1">
        <f t="shared" si="276"/>
        <v>286892.66520484234</v>
      </c>
      <c r="AS198" s="1">
        <f t="shared" si="271"/>
        <v>113549.81992912668</v>
      </c>
      <c r="AT198" s="1">
        <f t="shared" si="272"/>
        <v>40411.184487810919</v>
      </c>
      <c r="AU198" s="1">
        <f t="shared" si="231"/>
        <v>57378.533040968468</v>
      </c>
      <c r="AV198" s="1">
        <f t="shared" si="232"/>
        <v>22709.963985825336</v>
      </c>
      <c r="AW198" s="1">
        <f t="shared" si="233"/>
        <v>8082.2368975621839</v>
      </c>
      <c r="AX198" s="1">
        <f t="shared" si="215"/>
        <v>196949.79509933351</v>
      </c>
      <c r="AY198" s="1">
        <f t="shared" ref="AY198:AY261" si="279">(AS198-AV198)/C198*1000</f>
        <v>30649.197456491198</v>
      </c>
      <c r="AZ198" s="1">
        <f t="shared" ref="AZ198:AZ261" si="280">(AT198-AW198)/D198*1000</f>
        <v>7399.5940551939657</v>
      </c>
      <c r="BA198" s="1">
        <f t="shared" si="216"/>
        <v>14206.35587358743</v>
      </c>
      <c r="BB198" s="1">
        <f t="shared" si="217"/>
        <v>30617.720910003674</v>
      </c>
      <c r="BC198" s="1">
        <f t="shared" si="218"/>
        <v>38924.355137721803</v>
      </c>
      <c r="BD198" s="1">
        <f t="shared" si="219"/>
        <v>1459.7446747383458</v>
      </c>
      <c r="BE198" s="2">
        <f t="shared" si="225"/>
        <v>0.1724378764915922</v>
      </c>
      <c r="BF198" s="2">
        <f t="shared" si="226"/>
        <v>0.13039120264941753</v>
      </c>
      <c r="BG198" s="2">
        <f t="shared" si="227"/>
        <v>6.9918128391701598E-2</v>
      </c>
      <c r="BH198" s="2">
        <f t="shared" ref="BH198:BH261" si="281">(BE198*Z198+BF198*AA198+BG198*AB198)/(Z198+AA198+AB198)</f>
        <v>9.8940372662839213E-2</v>
      </c>
      <c r="BI198" s="2">
        <f t="shared" si="220"/>
        <v>2.9734821248929609E-3</v>
      </c>
      <c r="BJ198" s="2">
        <f t="shared" ref="BJ198:BJ261" si="282">BJ$5*BF198^2</f>
        <v>1.700186572836147E-3</v>
      </c>
      <c r="BK198" s="2">
        <f t="shared" ref="BK198:BK261" si="283">BK$5*BG198^2</f>
        <v>4.8885446777984691E-4</v>
      </c>
      <c r="BL198" s="2">
        <f t="shared" ref="BL198:BL261" si="284">BI198*AR198</f>
        <v>853.07021174949944</v>
      </c>
      <c r="BM198" s="2">
        <f t="shared" ref="BM198:BM261" si="285">BJ198*AS198</f>
        <v>193.0558791914635</v>
      </c>
      <c r="BN198" s="2">
        <f t="shared" ref="BN198:BN261" si="286">BK198*AT198</f>
        <v>19.755188085142013</v>
      </c>
      <c r="BO198" s="2">
        <f t="shared" si="221"/>
        <v>1049.4210852244073</v>
      </c>
      <c r="BP198" s="2">
        <f t="shared" si="222"/>
        <v>94.638088753416554</v>
      </c>
      <c r="BQ198" s="2">
        <f t="shared" si="223"/>
        <v>9.7793503476145673</v>
      </c>
      <c r="BR198" s="11">
        <f t="shared" si="224"/>
        <v>3.6563836595327998E-2</v>
      </c>
      <c r="BS198" s="17">
        <f t="shared" si="277"/>
        <v>2.6997118029435103E-3</v>
      </c>
      <c r="BT198" s="17">
        <f t="shared" si="278"/>
        <v>1.7430113510780366E-2</v>
      </c>
      <c r="BU198" s="12">
        <f>(BU$3*templow!$I308+BU$4*templow!$I308^2+BU$5*templow!$I308^6)*(K198/K$56)^$BW$1</f>
        <v>1.5060185408927855</v>
      </c>
      <c r="BV198" s="12">
        <f>(BV$3*templow!$I308+BV$4*templow!$I308^2+BV$5*templow!$I308^6)*(L198/L$56)^$BW$1</f>
        <v>0.15336421285387261</v>
      </c>
      <c r="BW198" s="12">
        <f>(BW$3*templow!$I308+BW$4*templow!$I308^2+BW$5*templow!$I308^6)*(M198/M$56)^$BW$1</f>
        <v>-0.65960118713222948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 x14ac:dyDescent="0.3">
      <c r="A199" s="2">
        <f t="shared" si="234"/>
        <v>2153</v>
      </c>
      <c r="B199" s="5">
        <f t="shared" si="235"/>
        <v>1165.3464635579323</v>
      </c>
      <c r="C199" s="5">
        <f t="shared" si="236"/>
        <v>2963.8732189368743</v>
      </c>
      <c r="D199" s="5">
        <f t="shared" si="237"/>
        <v>4369.0634622672915</v>
      </c>
      <c r="E199" s="15">
        <f t="shared" si="238"/>
        <v>2.6798070688837497E-6</v>
      </c>
      <c r="F199" s="15">
        <f t="shared" si="239"/>
        <v>5.2793996214520573E-6</v>
      </c>
      <c r="G199" s="15">
        <f t="shared" si="240"/>
        <v>1.0777706527660796E-5</v>
      </c>
      <c r="H199" s="5">
        <f t="shared" si="241"/>
        <v>288606.83328010188</v>
      </c>
      <c r="I199" s="5">
        <f t="shared" si="242"/>
        <v>114420.82317606812</v>
      </c>
      <c r="J199" s="5">
        <f t="shared" si="243"/>
        <v>40692.368500153323</v>
      </c>
      <c r="K199" s="5">
        <f t="shared" si="244"/>
        <v>247657.5355958546</v>
      </c>
      <c r="L199" s="5">
        <f t="shared" si="245"/>
        <v>38605.167874592917</v>
      </c>
      <c r="M199" s="5">
        <f t="shared" si="246"/>
        <v>9313.7508419336027</v>
      </c>
      <c r="N199" s="15">
        <f t="shared" si="247"/>
        <v>5.9722498150196479E-3</v>
      </c>
      <c r="O199" s="15">
        <f t="shared" si="248"/>
        <v>7.6653505696731017E-3</v>
      </c>
      <c r="P199" s="15">
        <f t="shared" si="249"/>
        <v>6.947221424509431E-3</v>
      </c>
      <c r="Q199" s="5">
        <f t="shared" si="250"/>
        <v>8674.2491233334094</v>
      </c>
      <c r="R199" s="5">
        <f t="shared" si="251"/>
        <v>11887.791719984647</v>
      </c>
      <c r="S199" s="5">
        <f t="shared" si="252"/>
        <v>6594.4476570380593</v>
      </c>
      <c r="T199" s="5">
        <f t="shared" si="253"/>
        <v>30.055591632214689</v>
      </c>
      <c r="U199" s="5">
        <f t="shared" si="254"/>
        <v>103.89535217459489</v>
      </c>
      <c r="V199" s="5">
        <f t="shared" si="255"/>
        <v>162.05612747788845</v>
      </c>
      <c r="W199" s="15">
        <f t="shared" si="256"/>
        <v>-1.0734613539272964E-2</v>
      </c>
      <c r="X199" s="15">
        <f t="shared" si="257"/>
        <v>-1.217998157191269E-2</v>
      </c>
      <c r="Y199" s="15">
        <f t="shared" si="258"/>
        <v>-9.7425357312937999E-3</v>
      </c>
      <c r="Z199" s="5">
        <f t="shared" si="273"/>
        <v>9345.4065745307907</v>
      </c>
      <c r="AA199" s="5">
        <f t="shared" si="274"/>
        <v>31157.252645875713</v>
      </c>
      <c r="AB199" s="5">
        <f t="shared" si="275"/>
        <v>58188.270630606698</v>
      </c>
      <c r="AC199" s="16">
        <f t="shared" si="259"/>
        <v>1.295584317105261</v>
      </c>
      <c r="AD199" s="16">
        <f t="shared" si="260"/>
        <v>3.0000637604338656</v>
      </c>
      <c r="AE199" s="16">
        <f t="shared" si="261"/>
        <v>9.4600919631240998</v>
      </c>
      <c r="AF199" s="15">
        <f t="shared" si="262"/>
        <v>-4.0504037456468023E-3</v>
      </c>
      <c r="AG199" s="15">
        <f t="shared" si="263"/>
        <v>2.9673830763510267E-4</v>
      </c>
      <c r="AH199" s="15">
        <f t="shared" si="264"/>
        <v>9.7937136394747881E-3</v>
      </c>
      <c r="AI199" s="1">
        <f t="shared" si="228"/>
        <v>541560.92454348633</v>
      </c>
      <c r="AJ199" s="1">
        <f t="shared" si="229"/>
        <v>211099.43188436975</v>
      </c>
      <c r="AK199" s="1">
        <f t="shared" si="230"/>
        <v>75613.289374481683</v>
      </c>
      <c r="AL199" s="14">
        <f t="shared" si="265"/>
        <v>71.646565428624356</v>
      </c>
      <c r="AM199" s="14">
        <f t="shared" si="266"/>
        <v>16.450999618288215</v>
      </c>
      <c r="AN199" s="14">
        <f t="shared" si="267"/>
        <v>5.3035971661340362</v>
      </c>
      <c r="AO199" s="11">
        <f t="shared" si="268"/>
        <v>4.8994248101258218E-3</v>
      </c>
      <c r="AP199" s="11">
        <f t="shared" si="269"/>
        <v>6.1719830544503008E-3</v>
      </c>
      <c r="AQ199" s="11">
        <f t="shared" si="270"/>
        <v>5.5987673759412982E-3</v>
      </c>
      <c r="AR199" s="1">
        <f t="shared" si="276"/>
        <v>288606.83328010188</v>
      </c>
      <c r="AS199" s="1">
        <f t="shared" si="271"/>
        <v>114420.82317606812</v>
      </c>
      <c r="AT199" s="1">
        <f t="shared" si="272"/>
        <v>40692.368500153323</v>
      </c>
      <c r="AU199" s="1">
        <f t="shared" si="231"/>
        <v>57721.366656020378</v>
      </c>
      <c r="AV199" s="1">
        <f t="shared" si="232"/>
        <v>22884.164635213627</v>
      </c>
      <c r="AW199" s="1">
        <f t="shared" si="233"/>
        <v>8138.473700030665</v>
      </c>
      <c r="AX199" s="1">
        <f t="shared" ref="AX199:AX262" si="287">(AR199-AU199)/B199*1000</f>
        <v>198126.02847668368</v>
      </c>
      <c r="AY199" s="1">
        <f t="shared" si="279"/>
        <v>30884.134299674333</v>
      </c>
      <c r="AZ199" s="1">
        <f t="shared" si="280"/>
        <v>7451.0006735468814</v>
      </c>
      <c r="BA199" s="1">
        <f t="shared" ref="BA199:BA262" si="288">LN(AX199)*B199</f>
        <v>14213.332983805436</v>
      </c>
      <c r="BB199" s="1">
        <f t="shared" ref="BB199:BB262" si="289">LN(AY199)*C199</f>
        <v>30640.515047848723</v>
      </c>
      <c r="BC199" s="1">
        <f t="shared" ref="BC199:BC262" si="290">LN(AZ199)*D199</f>
        <v>38955.022556084215</v>
      </c>
      <c r="BD199" s="1">
        <f t="shared" ref="BD199:BD262" si="291">SUM(BA199:BC199)*BT199</f>
        <v>1418.2506092762931</v>
      </c>
      <c r="BE199" s="2">
        <f t="shared" si="225"/>
        <v>0.1724378764915922</v>
      </c>
      <c r="BF199" s="2">
        <f t="shared" si="226"/>
        <v>0.13039120264941753</v>
      </c>
      <c r="BG199" s="2">
        <f t="shared" si="227"/>
        <v>6.9918128391701598E-2</v>
      </c>
      <c r="BH199" s="2">
        <f t="shared" si="281"/>
        <v>9.8717771734034912E-2</v>
      </c>
      <c r="BI199" s="2">
        <f t="shared" ref="BI199:BI262" si="292">BI$5*BE199^2</f>
        <v>2.9734821248929609E-3</v>
      </c>
      <c r="BJ199" s="2">
        <f t="shared" si="282"/>
        <v>1.700186572836147E-3</v>
      </c>
      <c r="BK199" s="2">
        <f t="shared" si="283"/>
        <v>4.8885446777984691E-4</v>
      </c>
      <c r="BL199" s="2">
        <f t="shared" si="284"/>
        <v>858.16725988034591</v>
      </c>
      <c r="BM199" s="2">
        <f t="shared" si="285"/>
        <v>194.53674721681006</v>
      </c>
      <c r="BN199" s="2">
        <f t="shared" si="286"/>
        <v>19.892646145843859</v>
      </c>
      <c r="BO199" s="2">
        <f t="shared" ref="BO199:BO262" si="293">2*BI$5*BE199*AR199/Z199*1000</f>
        <v>1065.0526346796723</v>
      </c>
      <c r="BP199" s="2">
        <f t="shared" ref="BP199:BP262" si="294">2*BJ$5*BF199*AS199/AA199*1000</f>
        <v>95.768833739188878</v>
      </c>
      <c r="BQ199" s="2">
        <f t="shared" ref="BQ199:BQ262" si="295">2*BK$5*BG199*AT199/AB199*1000</f>
        <v>9.7790644558514508</v>
      </c>
      <c r="BR199" s="11">
        <f t="shared" ref="BR199:BR262" si="296">SUM(H199:J199)*SUM(B198:D198)/SUM(H198:J198)/SUM(B199:D199)-1+BR$5</f>
        <v>3.6494029381940435E-2</v>
      </c>
      <c r="BS199" s="17">
        <f t="shared" si="277"/>
        <v>2.6044819504903016E-3</v>
      </c>
      <c r="BT199" s="17">
        <f t="shared" si="278"/>
        <v>1.6922440301728511E-2</v>
      </c>
      <c r="BU199" s="12">
        <f>(BU$3*templow!$I309+BU$4*templow!$I309^2+BU$5*templow!$I309^6)*(K199/K$56)^$BW$1</f>
        <v>1.4796108869227935</v>
      </c>
      <c r="BV199" s="12">
        <f>(BV$3*templow!$I309+BV$4*templow!$I309^2+BV$5*templow!$I309^6)*(L199/L$56)^$BW$1</f>
        <v>0.13255508078030395</v>
      </c>
      <c r="BW199" s="12">
        <f>(BW$3*templow!$I309+BW$4*templow!$I309^2+BW$5*templow!$I309^6)*(M199/M$56)^$BW$1</f>
        <v>-0.67897702939376869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 x14ac:dyDescent="0.3">
      <c r="A200" s="2">
        <f t="shared" si="234"/>
        <v>2154</v>
      </c>
      <c r="B200" s="5">
        <f t="shared" si="235"/>
        <v>1165.3494303164384</v>
      </c>
      <c r="C200" s="5">
        <f t="shared" si="236"/>
        <v>2963.8880840344673</v>
      </c>
      <c r="D200" s="5">
        <f t="shared" si="237"/>
        <v>4369.1081963268989</v>
      </c>
      <c r="E200" s="15">
        <f t="shared" si="238"/>
        <v>2.5458167154395623E-6</v>
      </c>
      <c r="F200" s="15">
        <f t="shared" si="239"/>
        <v>5.0154296403794541E-6</v>
      </c>
      <c r="G200" s="15">
        <f t="shared" si="240"/>
        <v>1.0238821201277756E-5</v>
      </c>
      <c r="H200" s="5">
        <f t="shared" si="241"/>
        <v>290312.36359723419</v>
      </c>
      <c r="I200" s="5">
        <f t="shared" si="242"/>
        <v>115289.28932042349</v>
      </c>
      <c r="J200" s="5">
        <f t="shared" si="243"/>
        <v>40972.530233167628</v>
      </c>
      <c r="K200" s="5">
        <f t="shared" si="244"/>
        <v>249120.44065478531</v>
      </c>
      <c r="L200" s="5">
        <f t="shared" si="245"/>
        <v>38897.990089926345</v>
      </c>
      <c r="M200" s="5">
        <f t="shared" si="246"/>
        <v>9377.7788033752877</v>
      </c>
      <c r="N200" s="15">
        <f t="shared" si="247"/>
        <v>5.9069676818475081E-3</v>
      </c>
      <c r="O200" s="15">
        <f t="shared" si="248"/>
        <v>7.5850522470113368E-3</v>
      </c>
      <c r="P200" s="15">
        <f t="shared" si="249"/>
        <v>6.8745624108184078E-3</v>
      </c>
      <c r="Q200" s="5">
        <f t="shared" si="250"/>
        <v>8631.8448699309083</v>
      </c>
      <c r="R200" s="5">
        <f t="shared" si="251"/>
        <v>11832.129237008468</v>
      </c>
      <c r="S200" s="5">
        <f t="shared" si="252"/>
        <v>6575.1606107493653</v>
      </c>
      <c r="T200" s="5">
        <f t="shared" si="253"/>
        <v>29.732956471348658</v>
      </c>
      <c r="U200" s="5">
        <f t="shared" si="254"/>
        <v>102.62990869970095</v>
      </c>
      <c r="V200" s="5">
        <f t="shared" si="255"/>
        <v>160.47728986546002</v>
      </c>
      <c r="W200" s="15">
        <f t="shared" si="256"/>
        <v>-1.0734613539272964E-2</v>
      </c>
      <c r="X200" s="15">
        <f t="shared" si="257"/>
        <v>-1.217998157191269E-2</v>
      </c>
      <c r="Y200" s="15">
        <f t="shared" si="258"/>
        <v>-9.7425357312937999E-3</v>
      </c>
      <c r="Z200" s="5">
        <f t="shared" si="273"/>
        <v>9262.6560643630401</v>
      </c>
      <c r="AA200" s="5">
        <f t="shared" si="274"/>
        <v>31023.04691590746</v>
      </c>
      <c r="AB200" s="5">
        <f t="shared" si="275"/>
        <v>58590.556897982264</v>
      </c>
      <c r="AC200" s="16">
        <f t="shared" si="259"/>
        <v>1.2903366775344567</v>
      </c>
      <c r="AD200" s="16">
        <f t="shared" si="260"/>
        <v>3.0009539942769341</v>
      </c>
      <c r="AE200" s="16">
        <f t="shared" si="261"/>
        <v>9.5527413948140349</v>
      </c>
      <c r="AF200" s="15">
        <f t="shared" si="262"/>
        <v>-4.0504037456468023E-3</v>
      </c>
      <c r="AG200" s="15">
        <f t="shared" si="263"/>
        <v>2.9673830763510267E-4</v>
      </c>
      <c r="AH200" s="15">
        <f t="shared" si="264"/>
        <v>9.7937136394747881E-3</v>
      </c>
      <c r="AI200" s="1">
        <f t="shared" si="228"/>
        <v>545126.19874515804</v>
      </c>
      <c r="AJ200" s="1">
        <f t="shared" si="229"/>
        <v>212873.6533311464</v>
      </c>
      <c r="AK200" s="1">
        <f t="shared" si="230"/>
        <v>76190.434137064178</v>
      </c>
      <c r="AL200" s="14">
        <f t="shared" si="265"/>
        <v>71.994082119243444</v>
      </c>
      <c r="AM200" s="14">
        <f t="shared" si="266"/>
        <v>16.55151955625233</v>
      </c>
      <c r="AN200" s="14">
        <f t="shared" si="267"/>
        <v>5.3329938368550334</v>
      </c>
      <c r="AO200" s="11">
        <f t="shared" si="268"/>
        <v>4.8504305620245634E-3</v>
      </c>
      <c r="AP200" s="11">
        <f t="shared" si="269"/>
        <v>6.1102632239057979E-3</v>
      </c>
      <c r="AQ200" s="11">
        <f t="shared" si="270"/>
        <v>5.542779702181885E-3</v>
      </c>
      <c r="AR200" s="1">
        <f t="shared" si="276"/>
        <v>290312.36359723419</v>
      </c>
      <c r="AS200" s="1">
        <f t="shared" si="271"/>
        <v>115289.28932042349</v>
      </c>
      <c r="AT200" s="1">
        <f t="shared" si="272"/>
        <v>40972.530233167628</v>
      </c>
      <c r="AU200" s="1">
        <f t="shared" si="231"/>
        <v>58062.472719446843</v>
      </c>
      <c r="AV200" s="1">
        <f t="shared" si="232"/>
        <v>23057.857864084697</v>
      </c>
      <c r="AW200" s="1">
        <f t="shared" si="233"/>
        <v>8194.5060466335253</v>
      </c>
      <c r="AX200" s="1">
        <f t="shared" si="287"/>
        <v>199296.35252382827</v>
      </c>
      <c r="AY200" s="1">
        <f t="shared" si="279"/>
        <v>31118.392071941074</v>
      </c>
      <c r="AZ200" s="1">
        <f t="shared" si="280"/>
        <v>7502.2230427002296</v>
      </c>
      <c r="BA200" s="1">
        <f t="shared" si="288"/>
        <v>14220.232598636609</v>
      </c>
      <c r="BB200" s="1">
        <f t="shared" si="289"/>
        <v>30663.065137155263</v>
      </c>
      <c r="BC200" s="1">
        <f t="shared" si="290"/>
        <v>38985.354346131615</v>
      </c>
      <c r="BD200" s="1">
        <f t="shared" si="291"/>
        <v>1377.9245223716396</v>
      </c>
      <c r="BE200" s="2">
        <f t="shared" si="225"/>
        <v>0.1724378764915922</v>
      </c>
      <c r="BF200" s="2">
        <f t="shared" si="226"/>
        <v>0.13039120264941753</v>
      </c>
      <c r="BG200" s="2">
        <f t="shared" si="227"/>
        <v>6.9918128391701598E-2</v>
      </c>
      <c r="BH200" s="2">
        <f t="shared" si="281"/>
        <v>9.8495910255416555E-2</v>
      </c>
      <c r="BI200" s="2">
        <f t="shared" si="292"/>
        <v>2.9734821248929609E-3</v>
      </c>
      <c r="BJ200" s="2">
        <f t="shared" si="282"/>
        <v>1.700186572836147E-3</v>
      </c>
      <c r="BK200" s="2">
        <f t="shared" si="283"/>
        <v>4.8885446777984691E-4</v>
      </c>
      <c r="BL200" s="2">
        <f t="shared" si="284"/>
        <v>863.23862379180184</v>
      </c>
      <c r="BM200" s="2">
        <f t="shared" si="285"/>
        <v>196.01330169440581</v>
      </c>
      <c r="BN200" s="2">
        <f t="shared" si="286"/>
        <v>20.029604460728848</v>
      </c>
      <c r="BO200" s="2">
        <f t="shared" si="293"/>
        <v>1080.9177659217034</v>
      </c>
      <c r="BP200" s="2">
        <f t="shared" si="294"/>
        <v>96.913169927087054</v>
      </c>
      <c r="BQ200" s="2">
        <f t="shared" si="295"/>
        <v>9.7787861424957541</v>
      </c>
      <c r="BR200" s="11">
        <f t="shared" si="296"/>
        <v>3.6424930806599781E-2</v>
      </c>
      <c r="BS200" s="17">
        <f t="shared" si="277"/>
        <v>2.5127804663219811E-3</v>
      </c>
      <c r="BT200" s="17">
        <f t="shared" si="278"/>
        <v>1.6429553690998553E-2</v>
      </c>
      <c r="BU200" s="12">
        <f>(BU$3*templow!$I310+BU$4*templow!$I310^2+BU$5*templow!$I310^6)*(K200/K$56)^$BW$1</f>
        <v>1.4530280020427007</v>
      </c>
      <c r="BV200" s="12">
        <f>(BV$3*templow!$I310+BV$4*templow!$I310^2+BV$5*templow!$I310^6)*(L200/L$56)^$BW$1</f>
        <v>0.11166770376340492</v>
      </c>
      <c r="BW200" s="12">
        <f>(BW$3*templow!$I310+BW$4*templow!$I310^2+BW$5*templow!$I310^6)*(M200/M$56)^$BW$1</f>
        <v>-0.69840287724616834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 x14ac:dyDescent="0.3">
      <c r="A201" s="2">
        <f t="shared" si="234"/>
        <v>2155</v>
      </c>
      <c r="B201" s="5">
        <f t="shared" si="235"/>
        <v>1165.3522487441944</v>
      </c>
      <c r="C201" s="5">
        <f t="shared" si="236"/>
        <v>2963.9022059480076</v>
      </c>
      <c r="D201" s="5">
        <f t="shared" si="237"/>
        <v>4369.1506941186481</v>
      </c>
      <c r="E201" s="15">
        <f t="shared" si="238"/>
        <v>2.4185258796675841E-6</v>
      </c>
      <c r="F201" s="15">
        <f t="shared" si="239"/>
        <v>4.7646581583604815E-6</v>
      </c>
      <c r="G201" s="15">
        <f t="shared" si="240"/>
        <v>9.7268801412138672E-6</v>
      </c>
      <c r="H201" s="5">
        <f t="shared" si="241"/>
        <v>292009.18139550363</v>
      </c>
      <c r="I201" s="5">
        <f t="shared" si="242"/>
        <v>116155.15568000598</v>
      </c>
      <c r="J201" s="5">
        <f t="shared" si="243"/>
        <v>41251.653330812871</v>
      </c>
      <c r="K201" s="5">
        <f t="shared" si="244"/>
        <v>250575.893864004</v>
      </c>
      <c r="L201" s="5">
        <f t="shared" si="245"/>
        <v>39189.942045626165</v>
      </c>
      <c r="M201" s="5">
        <f t="shared" si="246"/>
        <v>9441.5725661149845</v>
      </c>
      <c r="N201" s="15">
        <f t="shared" si="247"/>
        <v>5.8423676732153318E-3</v>
      </c>
      <c r="O201" s="15">
        <f t="shared" si="248"/>
        <v>7.5055794663134723E-3</v>
      </c>
      <c r="P201" s="15">
        <f t="shared" si="249"/>
        <v>6.8026516808794568E-3</v>
      </c>
      <c r="Q201" s="5">
        <f t="shared" si="250"/>
        <v>8589.0951844709762</v>
      </c>
      <c r="R201" s="5">
        <f t="shared" si="251"/>
        <v>11775.795547106363</v>
      </c>
      <c r="S201" s="5">
        <f t="shared" si="252"/>
        <v>6555.4583952025559</v>
      </c>
      <c r="T201" s="5">
        <f t="shared" si="253"/>
        <v>29.413784674248706</v>
      </c>
      <c r="U201" s="5">
        <f t="shared" si="254"/>
        <v>101.37987830301151</v>
      </c>
      <c r="V201" s="5">
        <f t="shared" si="255"/>
        <v>158.91383413488458</v>
      </c>
      <c r="W201" s="15">
        <f t="shared" si="256"/>
        <v>-1.0734613539272964E-2</v>
      </c>
      <c r="X201" s="15">
        <f t="shared" si="257"/>
        <v>-1.217998157191269E-2</v>
      </c>
      <c r="Y201" s="15">
        <f t="shared" si="258"/>
        <v>-9.7425357312937999E-3</v>
      </c>
      <c r="Z201" s="5">
        <f t="shared" si="273"/>
        <v>9180.041279246414</v>
      </c>
      <c r="AA201" s="5">
        <f t="shared" si="274"/>
        <v>30886.949605828144</v>
      </c>
      <c r="AB201" s="5">
        <f t="shared" si="275"/>
        <v>58991.335604062675</v>
      </c>
      <c r="AC201" s="16">
        <f t="shared" si="259"/>
        <v>1.2851102930226257</v>
      </c>
      <c r="AD201" s="16">
        <f t="shared" si="260"/>
        <v>3.0018444922864864</v>
      </c>
      <c r="AE201" s="16">
        <f t="shared" si="261"/>
        <v>9.646298208506801</v>
      </c>
      <c r="AF201" s="15">
        <f t="shared" si="262"/>
        <v>-4.0504037456468023E-3</v>
      </c>
      <c r="AG201" s="15">
        <f t="shared" si="263"/>
        <v>2.9673830763510267E-4</v>
      </c>
      <c r="AH201" s="15">
        <f t="shared" si="264"/>
        <v>9.7937136394747881E-3</v>
      </c>
      <c r="AI201" s="1">
        <f t="shared" si="228"/>
        <v>548676.0515900891</v>
      </c>
      <c r="AJ201" s="1">
        <f t="shared" si="229"/>
        <v>214644.14586211648</v>
      </c>
      <c r="AK201" s="1">
        <f t="shared" si="230"/>
        <v>76765.89676999129</v>
      </c>
      <c r="AL201" s="14">
        <f t="shared" si="265"/>
        <v>72.339792392477563</v>
      </c>
      <c r="AM201" s="14">
        <f t="shared" si="266"/>
        <v>16.651642356084214</v>
      </c>
      <c r="AN201" s="14">
        <f t="shared" si="267"/>
        <v>5.3622578507459071</v>
      </c>
      <c r="AO201" s="11">
        <f t="shared" si="268"/>
        <v>4.8019262564043177E-3</v>
      </c>
      <c r="AP201" s="11">
        <f t="shared" si="269"/>
        <v>6.0491605916667395E-3</v>
      </c>
      <c r="AQ201" s="11">
        <f t="shared" si="270"/>
        <v>5.4873519051600664E-3</v>
      </c>
      <c r="AR201" s="1">
        <f t="shared" si="276"/>
        <v>292009.18139550363</v>
      </c>
      <c r="AS201" s="1">
        <f t="shared" si="271"/>
        <v>116155.15568000598</v>
      </c>
      <c r="AT201" s="1">
        <f t="shared" si="272"/>
        <v>41251.653330812871</v>
      </c>
      <c r="AU201" s="1">
        <f t="shared" si="231"/>
        <v>58401.836279100731</v>
      </c>
      <c r="AV201" s="1">
        <f t="shared" si="232"/>
        <v>23231.031136001198</v>
      </c>
      <c r="AW201" s="1">
        <f t="shared" si="233"/>
        <v>8250.3306661625738</v>
      </c>
      <c r="AX201" s="1">
        <f t="shared" si="287"/>
        <v>200460.71509120319</v>
      </c>
      <c r="AY201" s="1">
        <f t="shared" si="279"/>
        <v>31351.953636500933</v>
      </c>
      <c r="AZ201" s="1">
        <f t="shared" si="280"/>
        <v>7553.2580528919871</v>
      </c>
      <c r="BA201" s="1">
        <f t="shared" si="288"/>
        <v>14227.055595434096</v>
      </c>
      <c r="BB201" s="1">
        <f t="shared" si="289"/>
        <v>30685.373971284931</v>
      </c>
      <c r="BC201" s="1">
        <f t="shared" si="290"/>
        <v>39015.354724895587</v>
      </c>
      <c r="BD201" s="1">
        <f t="shared" si="291"/>
        <v>1338.7340176559489</v>
      </c>
      <c r="BE201" s="2">
        <f t="shared" si="225"/>
        <v>0.1724378764915922</v>
      </c>
      <c r="BF201" s="2">
        <f t="shared" si="226"/>
        <v>0.13039120264941753</v>
      </c>
      <c r="BG201" s="2">
        <f t="shared" si="227"/>
        <v>6.9918128391701598E-2</v>
      </c>
      <c r="BH201" s="2">
        <f t="shared" si="281"/>
        <v>9.8274798811633909E-2</v>
      </c>
      <c r="BI201" s="2">
        <f t="shared" si="292"/>
        <v>2.9734821248929609E-3</v>
      </c>
      <c r="BJ201" s="2">
        <f t="shared" si="282"/>
        <v>1.700186572836147E-3</v>
      </c>
      <c r="BK201" s="2">
        <f t="shared" si="283"/>
        <v>4.8885446777984691E-4</v>
      </c>
      <c r="BL201" s="2">
        <f t="shared" si="284"/>
        <v>868.28408118415621</v>
      </c>
      <c r="BM201" s="2">
        <f t="shared" si="285"/>
        <v>197.48543605283848</v>
      </c>
      <c r="BN201" s="2">
        <f t="shared" si="286"/>
        <v>20.166055034073274</v>
      </c>
      <c r="BO201" s="2">
        <f t="shared" si="293"/>
        <v>1097.0199724422653</v>
      </c>
      <c r="BP201" s="2">
        <f t="shared" si="294"/>
        <v>98.071260751423878</v>
      </c>
      <c r="BQ201" s="2">
        <f t="shared" si="295"/>
        <v>9.7785153172734898</v>
      </c>
      <c r="BR201" s="11">
        <f t="shared" si="296"/>
        <v>3.6356534103319155E-2</v>
      </c>
      <c r="BS201" s="17">
        <f t="shared" si="277"/>
        <v>2.4244693384270527E-3</v>
      </c>
      <c r="BT201" s="17">
        <f t="shared" si="278"/>
        <v>1.5951023000969469E-2</v>
      </c>
      <c r="BU201" s="12">
        <f>(BU$3*templow!$I311+BU$4*templow!$I311^2+BU$5*templow!$I311^6)*(K201/K$56)^$BW$1</f>
        <v>1.4262742054148438</v>
      </c>
      <c r="BV201" s="12">
        <f>(BV$3*templow!$I311+BV$4*templow!$I311^2+BV$5*templow!$I311^6)*(L201/L$56)^$BW$1</f>
        <v>9.0704675952042971E-2</v>
      </c>
      <c r="BW201" s="12">
        <f>(BW$3*templow!$I311+BW$4*templow!$I311^2+BW$5*templow!$I311^6)*(M201/M$56)^$BW$1</f>
        <v>-0.71787674783143363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 x14ac:dyDescent="0.3">
      <c r="A202" s="2">
        <f t="shared" si="234"/>
        <v>2156</v>
      </c>
      <c r="B202" s="5">
        <f t="shared" si="235"/>
        <v>1165.3549262570384</v>
      </c>
      <c r="C202" s="5">
        <f t="shared" si="236"/>
        <v>2963.9156218297921</v>
      </c>
      <c r="D202" s="5">
        <f t="shared" si="237"/>
        <v>4369.1910674135124</v>
      </c>
      <c r="E202" s="15">
        <f t="shared" si="238"/>
        <v>2.2975995856842047E-6</v>
      </c>
      <c r="F202" s="15">
        <f t="shared" si="239"/>
        <v>4.5264252504424573E-6</v>
      </c>
      <c r="G202" s="15">
        <f t="shared" si="240"/>
        <v>9.2405361341531739E-6</v>
      </c>
      <c r="H202" s="5">
        <f t="shared" si="241"/>
        <v>293697.21453692933</v>
      </c>
      <c r="I202" s="5">
        <f t="shared" si="242"/>
        <v>117018.36082848952</v>
      </c>
      <c r="J202" s="5">
        <f t="shared" si="243"/>
        <v>41529.721819523686</v>
      </c>
      <c r="K202" s="5">
        <f t="shared" si="244"/>
        <v>252023.83232741363</v>
      </c>
      <c r="L202" s="5">
        <f t="shared" si="245"/>
        <v>39481.002754136265</v>
      </c>
      <c r="M202" s="5">
        <f t="shared" si="246"/>
        <v>9505.1283358291275</v>
      </c>
      <c r="N202" s="15">
        <f t="shared" si="247"/>
        <v>5.7784427746887523E-3</v>
      </c>
      <c r="O202" s="15">
        <f t="shared" si="248"/>
        <v>7.4269236777957381E-3</v>
      </c>
      <c r="P202" s="15">
        <f t="shared" si="249"/>
        <v>6.7314813574848031E-3</v>
      </c>
      <c r="Q202" s="5">
        <f t="shared" si="250"/>
        <v>8546.0130213025659</v>
      </c>
      <c r="R202" s="5">
        <f t="shared" si="251"/>
        <v>11718.812317175694</v>
      </c>
      <c r="S202" s="5">
        <f t="shared" si="252"/>
        <v>6535.3500250189509</v>
      </c>
      <c r="T202" s="5">
        <f t="shared" si="253"/>
        <v>29.098039063043256</v>
      </c>
      <c r="U202" s="5">
        <f t="shared" si="254"/>
        <v>100.14507325351808</v>
      </c>
      <c r="V202" s="5">
        <f t="shared" si="255"/>
        <v>157.36561042762858</v>
      </c>
      <c r="W202" s="15">
        <f t="shared" si="256"/>
        <v>-1.0734613539272964E-2</v>
      </c>
      <c r="X202" s="15">
        <f t="shared" si="257"/>
        <v>-1.217998157191269E-2</v>
      </c>
      <c r="Y202" s="15">
        <f t="shared" si="258"/>
        <v>-9.7425357312937999E-3</v>
      </c>
      <c r="Z202" s="5">
        <f t="shared" si="273"/>
        <v>9097.5778976221536</v>
      </c>
      <c r="AA202" s="5">
        <f t="shared" si="274"/>
        <v>30749.016134609585</v>
      </c>
      <c r="AB202" s="5">
        <f t="shared" si="275"/>
        <v>59390.58339853285</v>
      </c>
      <c r="AC202" s="16">
        <f t="shared" si="259"/>
        <v>1.2799050774781975</v>
      </c>
      <c r="AD202" s="16">
        <f t="shared" si="260"/>
        <v>3.0027352545409114</v>
      </c>
      <c r="AE202" s="16">
        <f t="shared" si="261"/>
        <v>9.7407712908418951</v>
      </c>
      <c r="AF202" s="15">
        <f t="shared" si="262"/>
        <v>-4.0504037456468023E-3</v>
      </c>
      <c r="AG202" s="15">
        <f t="shared" si="263"/>
        <v>2.9673830763510267E-4</v>
      </c>
      <c r="AH202" s="15">
        <f t="shared" si="264"/>
        <v>9.7937136394747881E-3</v>
      </c>
      <c r="AI202" s="1">
        <f t="shared" si="228"/>
        <v>552210.28271018097</v>
      </c>
      <c r="AJ202" s="1">
        <f t="shared" si="229"/>
        <v>216410.76241190603</v>
      </c>
      <c r="AK202" s="1">
        <f t="shared" si="230"/>
        <v>77339.637759154735</v>
      </c>
      <c r="AL202" s="14">
        <f t="shared" si="265"/>
        <v>72.683689037465115</v>
      </c>
      <c r="AM202" s="14">
        <f t="shared" si="266"/>
        <v>16.751363530223895</v>
      </c>
      <c r="AN202" s="14">
        <f t="shared" si="267"/>
        <v>5.391388200620824</v>
      </c>
      <c r="AO202" s="11">
        <f t="shared" si="268"/>
        <v>4.7539069938402744E-3</v>
      </c>
      <c r="AP202" s="11">
        <f t="shared" si="269"/>
        <v>5.9886689857500718E-3</v>
      </c>
      <c r="AQ202" s="11">
        <f t="shared" si="270"/>
        <v>5.4324783861084656E-3</v>
      </c>
      <c r="AR202" s="1">
        <f t="shared" si="276"/>
        <v>293697.21453692933</v>
      </c>
      <c r="AS202" s="1">
        <f t="shared" si="271"/>
        <v>117018.36082848952</v>
      </c>
      <c r="AT202" s="1">
        <f t="shared" si="272"/>
        <v>41529.721819523686</v>
      </c>
      <c r="AU202" s="1">
        <f t="shared" si="231"/>
        <v>58739.44290738587</v>
      </c>
      <c r="AV202" s="1">
        <f t="shared" si="232"/>
        <v>23403.672165697906</v>
      </c>
      <c r="AW202" s="1">
        <f t="shared" si="233"/>
        <v>8305.9443639047367</v>
      </c>
      <c r="AX202" s="1">
        <f t="shared" si="287"/>
        <v>201619.0658619309</v>
      </c>
      <c r="AY202" s="1">
        <f t="shared" si="279"/>
        <v>31584.802203309009</v>
      </c>
      <c r="AZ202" s="1">
        <f t="shared" si="280"/>
        <v>7604.1026686633013</v>
      </c>
      <c r="BA202" s="1">
        <f t="shared" si="288"/>
        <v>14233.802839056918</v>
      </c>
      <c r="BB202" s="1">
        <f t="shared" si="289"/>
        <v>30707.444300341416</v>
      </c>
      <c r="BC202" s="1">
        <f t="shared" si="290"/>
        <v>39045.027827680817</v>
      </c>
      <c r="BD202" s="1">
        <f t="shared" si="291"/>
        <v>1300.6475764714814</v>
      </c>
      <c r="BE202" s="2">
        <f t="shared" si="225"/>
        <v>0.1724378764915922</v>
      </c>
      <c r="BF202" s="2">
        <f t="shared" si="226"/>
        <v>0.13039120264941753</v>
      </c>
      <c r="BG202" s="2">
        <f t="shared" si="227"/>
        <v>6.9918128391701598E-2</v>
      </c>
      <c r="BH202" s="2">
        <f t="shared" si="281"/>
        <v>9.8054447891430779E-2</v>
      </c>
      <c r="BI202" s="2">
        <f t="shared" si="292"/>
        <v>2.9734821248929609E-3</v>
      </c>
      <c r="BJ202" s="2">
        <f t="shared" si="282"/>
        <v>1.700186572836147E-3</v>
      </c>
      <c r="BK202" s="2">
        <f t="shared" si="283"/>
        <v>4.8885446777984691E-4</v>
      </c>
      <c r="BL202" s="2">
        <f t="shared" si="284"/>
        <v>873.30341755641246</v>
      </c>
      <c r="BM202" s="2">
        <f t="shared" si="285"/>
        <v>198.95304585589324</v>
      </c>
      <c r="BN202" s="2">
        <f t="shared" si="286"/>
        <v>20.301990057128346</v>
      </c>
      <c r="BO202" s="2">
        <f t="shared" si="293"/>
        <v>1113.3627999927476</v>
      </c>
      <c r="BP202" s="2">
        <f t="shared" si="294"/>
        <v>99.243271613600655</v>
      </c>
      <c r="BQ202" s="2">
        <f t="shared" si="295"/>
        <v>9.7782518914297771</v>
      </c>
      <c r="BR202" s="11">
        <f t="shared" si="296"/>
        <v>3.6288832543379196E-2</v>
      </c>
      <c r="BS202" s="17">
        <f t="shared" si="277"/>
        <v>2.3394162709889821E-3</v>
      </c>
      <c r="BT202" s="17">
        <f t="shared" si="278"/>
        <v>1.548643009802861E-2</v>
      </c>
      <c r="BU202" s="12">
        <f>(BU$3*templow!$I312+BU$4*templow!$I312^2+BU$5*templow!$I312^6)*(K202/K$56)^$BW$1</f>
        <v>1.3993537541418959</v>
      </c>
      <c r="BV202" s="12">
        <f>(BV$3*templow!$I312+BV$4*templow!$I312^2+BV$5*templow!$I312^6)*(L202/L$56)^$BW$1</f>
        <v>6.9668545457799241E-2</v>
      </c>
      <c r="BW202" s="12">
        <f>(BW$3*templow!$I312+BW$4*templow!$I312^2+BW$5*templow!$I312^6)*(M202/M$56)^$BW$1</f>
        <v>-0.73739669523294438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 x14ac:dyDescent="0.3">
      <c r="A203" s="2">
        <f t="shared" si="234"/>
        <v>2157</v>
      </c>
      <c r="B203" s="5">
        <f t="shared" si="235"/>
        <v>1165.3574699000844</v>
      </c>
      <c r="C203" s="5">
        <f t="shared" si="236"/>
        <v>2963.9283669751776</v>
      </c>
      <c r="D203" s="5">
        <f t="shared" si="237"/>
        <v>4369.2294223980516</v>
      </c>
      <c r="E203" s="15">
        <f t="shared" si="238"/>
        <v>2.1827196063999944E-6</v>
      </c>
      <c r="F203" s="15">
        <f t="shared" si="239"/>
        <v>4.3001039879203342E-6</v>
      </c>
      <c r="G203" s="15">
        <f t="shared" si="240"/>
        <v>8.7785093274455143E-6</v>
      </c>
      <c r="H203" s="5">
        <f t="shared" si="241"/>
        <v>295376.39347726066</v>
      </c>
      <c r="I203" s="5">
        <f t="shared" si="242"/>
        <v>117878.8445934124</v>
      </c>
      <c r="J203" s="5">
        <f t="shared" si="243"/>
        <v>41806.720106734829</v>
      </c>
      <c r="K203" s="5">
        <f t="shared" si="244"/>
        <v>253464.19541343453</v>
      </c>
      <c r="L203" s="5">
        <f t="shared" si="245"/>
        <v>39771.151660359821</v>
      </c>
      <c r="M203" s="5">
        <f t="shared" si="246"/>
        <v>9568.4424105587968</v>
      </c>
      <c r="N203" s="15">
        <f t="shared" si="247"/>
        <v>5.7151860310959979E-3</v>
      </c>
      <c r="O203" s="15">
        <f t="shared" si="248"/>
        <v>7.3490764160786259E-3</v>
      </c>
      <c r="P203" s="15">
        <f t="shared" si="249"/>
        <v>6.6610436485123881E-3</v>
      </c>
      <c r="Q203" s="5">
        <f t="shared" si="250"/>
        <v>8502.6111866570936</v>
      </c>
      <c r="R203" s="5">
        <f t="shared" si="251"/>
        <v>11661.201020673661</v>
      </c>
      <c r="S203" s="5">
        <f t="shared" si="252"/>
        <v>6514.8444712611818</v>
      </c>
      <c r="T203" s="5">
        <f t="shared" si="253"/>
        <v>28.785682858950818</v>
      </c>
      <c r="U203" s="5">
        <f t="shared" si="254"/>
        <v>98.925308106772377</v>
      </c>
      <c r="V203" s="5">
        <f t="shared" si="255"/>
        <v>155.83247034516054</v>
      </c>
      <c r="W203" s="15">
        <f t="shared" si="256"/>
        <v>-1.0734613539272964E-2</v>
      </c>
      <c r="X203" s="15">
        <f t="shared" si="257"/>
        <v>-1.217998157191269E-2</v>
      </c>
      <c r="Y203" s="15">
        <f t="shared" si="258"/>
        <v>-9.7425357312937999E-3</v>
      </c>
      <c r="Z203" s="5">
        <f t="shared" si="273"/>
        <v>9015.2811960108702</v>
      </c>
      <c r="AA203" s="5">
        <f t="shared" si="274"/>
        <v>30609.301497934979</v>
      </c>
      <c r="AB203" s="5">
        <f t="shared" si="275"/>
        <v>59788.27748585822</v>
      </c>
      <c r="AC203" s="16">
        <f t="shared" si="259"/>
        <v>1.2747209451583075</v>
      </c>
      <c r="AD203" s="16">
        <f t="shared" si="260"/>
        <v>3.0036262811186201</v>
      </c>
      <c r="AE203" s="16">
        <f t="shared" si="261"/>
        <v>9.8361696154920182</v>
      </c>
      <c r="AF203" s="15">
        <f t="shared" si="262"/>
        <v>-4.0504037456468023E-3</v>
      </c>
      <c r="AG203" s="15">
        <f t="shared" si="263"/>
        <v>2.9673830763510267E-4</v>
      </c>
      <c r="AH203" s="15">
        <f t="shared" si="264"/>
        <v>9.7937136394747881E-3</v>
      </c>
      <c r="AI203" s="1">
        <f t="shared" si="228"/>
        <v>555728.69734654878</v>
      </c>
      <c r="AJ203" s="1">
        <f t="shared" si="229"/>
        <v>218173.35833641334</v>
      </c>
      <c r="AK203" s="1">
        <f t="shared" si="230"/>
        <v>77911.618347144002</v>
      </c>
      <c r="AL203" s="14">
        <f t="shared" si="265"/>
        <v>73.025765220141906</v>
      </c>
      <c r="AM203" s="14">
        <f t="shared" si="266"/>
        <v>16.850678717753947</v>
      </c>
      <c r="AN203" s="14">
        <f t="shared" si="267"/>
        <v>5.4203839144931072</v>
      </c>
      <c r="AO203" s="11">
        <f t="shared" si="268"/>
        <v>4.706367923901872E-3</v>
      </c>
      <c r="AP203" s="11">
        <f t="shared" si="269"/>
        <v>5.9287822958925714E-3</v>
      </c>
      <c r="AQ203" s="11">
        <f t="shared" si="270"/>
        <v>5.3781536022473805E-3</v>
      </c>
      <c r="AR203" s="1">
        <f t="shared" si="276"/>
        <v>295376.39347726066</v>
      </c>
      <c r="AS203" s="1">
        <f t="shared" si="271"/>
        <v>117878.8445934124</v>
      </c>
      <c r="AT203" s="1">
        <f t="shared" si="272"/>
        <v>41806.720106734829</v>
      </c>
      <c r="AU203" s="1">
        <f t="shared" si="231"/>
        <v>59075.278695452136</v>
      </c>
      <c r="AV203" s="1">
        <f t="shared" si="232"/>
        <v>23575.768918682483</v>
      </c>
      <c r="AW203" s="1">
        <f t="shared" si="233"/>
        <v>8361.3440213469657</v>
      </c>
      <c r="AX203" s="1">
        <f t="shared" si="287"/>
        <v>202771.35633074763</v>
      </c>
      <c r="AY203" s="1">
        <f t="shared" si="279"/>
        <v>31816.921328287855</v>
      </c>
      <c r="AZ203" s="1">
        <f t="shared" si="280"/>
        <v>7654.7539284470367</v>
      </c>
      <c r="BA203" s="1">
        <f t="shared" si="288"/>
        <v>14240.475182156182</v>
      </c>
      <c r="BB203" s="1">
        <f t="shared" si="289"/>
        <v>30729.278832309046</v>
      </c>
      <c r="BC203" s="1">
        <f t="shared" si="290"/>
        <v>39074.377710745743</v>
      </c>
      <c r="BD203" s="1">
        <f t="shared" si="291"/>
        <v>1263.634535060183</v>
      </c>
      <c r="BE203" s="2">
        <f t="shared" si="225"/>
        <v>0.1724378764915922</v>
      </c>
      <c r="BF203" s="2">
        <f t="shared" si="226"/>
        <v>0.13039120264941753</v>
      </c>
      <c r="BG203" s="2">
        <f t="shared" si="227"/>
        <v>6.9918128391701598E-2</v>
      </c>
      <c r="BH203" s="2">
        <f t="shared" si="281"/>
        <v>9.7834867883016999E-2</v>
      </c>
      <c r="BI203" s="2">
        <f t="shared" si="292"/>
        <v>2.9734821248929609E-3</v>
      </c>
      <c r="BJ203" s="2">
        <f t="shared" si="282"/>
        <v>1.700186572836147E-3</v>
      </c>
      <c r="BK203" s="2">
        <f t="shared" si="283"/>
        <v>4.8885446777984691E-4</v>
      </c>
      <c r="BL203" s="2">
        <f t="shared" si="284"/>
        <v>878.2964261199844</v>
      </c>
      <c r="BM203" s="2">
        <f t="shared" si="285"/>
        <v>200.41602879915862</v>
      </c>
      <c r="BN203" s="2">
        <f t="shared" si="286"/>
        <v>20.437401907398879</v>
      </c>
      <c r="BO203" s="2">
        <f t="shared" si="293"/>
        <v>1129.9498473658566</v>
      </c>
      <c r="BP203" s="2">
        <f t="shared" si="294"/>
        <v>100.42936990571822</v>
      </c>
      <c r="BQ203" s="2">
        <f t="shared" si="295"/>
        <v>9.7779957776840458</v>
      </c>
      <c r="BR203" s="11">
        <f t="shared" si="296"/>
        <v>3.6221819436505792E-2</v>
      </c>
      <c r="BS203" s="17">
        <f t="shared" si="277"/>
        <v>2.2574944335232465E-3</v>
      </c>
      <c r="BT203" s="17">
        <f t="shared" si="278"/>
        <v>1.5035369027212243E-2</v>
      </c>
      <c r="BU203" s="12">
        <f>(BU$3*templow!$I313+BU$4*templow!$I313^2+BU$5*templow!$I313^6)*(K203/K$56)^$BW$1</f>
        <v>1.3722708429655914</v>
      </c>
      <c r="BV203" s="12">
        <f>(BV$3*templow!$I313+BV$4*templow!$I313^2+BV$5*templow!$I313^6)*(L203/L$56)^$BW$1</f>
        <v>4.8561814454987258E-2</v>
      </c>
      <c r="BW203" s="12">
        <f>(BW$3*templow!$I313+BW$4*templow!$I313^2+BW$5*templow!$I313^6)*(M203/M$56)^$BW$1</f>
        <v>-0.75696081035298912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 x14ac:dyDescent="0.3">
      <c r="A204" s="2">
        <f t="shared" si="234"/>
        <v>2158</v>
      </c>
      <c r="B204" s="5">
        <f t="shared" si="235"/>
        <v>1165.3598863662526</v>
      </c>
      <c r="C204" s="5">
        <f t="shared" si="236"/>
        <v>2963.9404749153591</v>
      </c>
      <c r="D204" s="5">
        <f t="shared" si="237"/>
        <v>4369.2658599532278</v>
      </c>
      <c r="E204" s="15">
        <f t="shared" si="238"/>
        <v>2.0735836260799947E-6</v>
      </c>
      <c r="F204" s="15">
        <f t="shared" si="239"/>
        <v>4.0850987885243171E-6</v>
      </c>
      <c r="G204" s="15">
        <f t="shared" si="240"/>
        <v>8.3395838610732374E-6</v>
      </c>
      <c r="H204" s="5">
        <f t="shared" si="241"/>
        <v>297046.65123649134</v>
      </c>
      <c r="I204" s="5">
        <f t="shared" si="242"/>
        <v>118736.54805364147</v>
      </c>
      <c r="J204" s="5">
        <f t="shared" si="243"/>
        <v>42082.632979261289</v>
      </c>
      <c r="K204" s="5">
        <f t="shared" si="244"/>
        <v>254896.92472831067</v>
      </c>
      <c r="L204" s="5">
        <f t="shared" si="245"/>
        <v>40060.368640511311</v>
      </c>
      <c r="M204" s="5">
        <f t="shared" si="246"/>
        <v>9631.5111801669536</v>
      </c>
      <c r="N204" s="15">
        <f t="shared" si="247"/>
        <v>5.6525905465234505E-3</v>
      </c>
      <c r="O204" s="15">
        <f t="shared" si="248"/>
        <v>7.2720292995627211E-3</v>
      </c>
      <c r="P204" s="15">
        <f t="shared" si="249"/>
        <v>6.5913308459233377E-3</v>
      </c>
      <c r="Q204" s="5">
        <f t="shared" si="250"/>
        <v>8458.9023366829315</v>
      </c>
      <c r="R204" s="5">
        <f t="shared" si="251"/>
        <v>11602.982932073448</v>
      </c>
      <c r="S204" s="5">
        <f t="shared" si="252"/>
        <v>6493.950658877874</v>
      </c>
      <c r="T204" s="5">
        <f t="shared" si="253"/>
        <v>28.476679677995907</v>
      </c>
      <c r="U204" s="5">
        <f t="shared" si="254"/>
        <v>97.720399677036099</v>
      </c>
      <c r="V204" s="5">
        <f t="shared" si="255"/>
        <v>154.31426693472704</v>
      </c>
      <c r="W204" s="15">
        <f t="shared" si="256"/>
        <v>-1.0734613539272964E-2</v>
      </c>
      <c r="X204" s="15">
        <f t="shared" si="257"/>
        <v>-1.217998157191269E-2</v>
      </c>
      <c r="Y204" s="15">
        <f t="shared" si="258"/>
        <v>-9.7425357312937999E-3</v>
      </c>
      <c r="Z204" s="5">
        <f t="shared" si="273"/>
        <v>8933.1660523735918</v>
      </c>
      <c r="AA204" s="5">
        <f t="shared" si="274"/>
        <v>30467.860252308717</v>
      </c>
      <c r="AB204" s="5">
        <f t="shared" si="275"/>
        <v>60184.395623038428</v>
      </c>
      <c r="AC204" s="16">
        <f t="shared" si="259"/>
        <v>1.2695578106673839</v>
      </c>
      <c r="AD204" s="16">
        <f t="shared" si="260"/>
        <v>3.0045175720980475</v>
      </c>
      <c r="AE204" s="16">
        <f t="shared" si="261"/>
        <v>9.9325022440154491</v>
      </c>
      <c r="AF204" s="15">
        <f t="shared" si="262"/>
        <v>-4.0504037456468023E-3</v>
      </c>
      <c r="AG204" s="15">
        <f t="shared" si="263"/>
        <v>2.9673830763510267E-4</v>
      </c>
      <c r="AH204" s="15">
        <f t="shared" si="264"/>
        <v>9.7937136394747881E-3</v>
      </c>
      <c r="AI204" s="1">
        <f t="shared" si="228"/>
        <v>559231.10630734602</v>
      </c>
      <c r="AJ204" s="1">
        <f t="shared" si="229"/>
        <v>219931.79142145449</v>
      </c>
      <c r="AK204" s="1">
        <f t="shared" si="230"/>
        <v>78481.800533776579</v>
      </c>
      <c r="AL204" s="14">
        <f t="shared" si="265"/>
        <v>73.366014478001858</v>
      </c>
      <c r="AM204" s="14">
        <f t="shared" si="266"/>
        <v>16.949583683352984</v>
      </c>
      <c r="AN204" s="14">
        <f t="shared" si="267"/>
        <v>5.4492440551956483</v>
      </c>
      <c r="AO204" s="11">
        <f t="shared" si="268"/>
        <v>4.6593042446628529E-3</v>
      </c>
      <c r="AP204" s="11">
        <f t="shared" si="269"/>
        <v>5.8694944729336456E-3</v>
      </c>
      <c r="AQ204" s="11">
        <f t="shared" si="270"/>
        <v>5.3243720662249066E-3</v>
      </c>
      <c r="AR204" s="1">
        <f t="shared" si="276"/>
        <v>297046.65123649134</v>
      </c>
      <c r="AS204" s="1">
        <f t="shared" si="271"/>
        <v>118736.54805364147</v>
      </c>
      <c r="AT204" s="1">
        <f t="shared" si="272"/>
        <v>42082.632979261289</v>
      </c>
      <c r="AU204" s="1">
        <f t="shared" si="231"/>
        <v>59409.330247298269</v>
      </c>
      <c r="AV204" s="1">
        <f t="shared" si="232"/>
        <v>23747.309610728295</v>
      </c>
      <c r="AW204" s="1">
        <f t="shared" si="233"/>
        <v>8416.5265958522577</v>
      </c>
      <c r="AX204" s="1">
        <f t="shared" si="287"/>
        <v>203917.53978264853</v>
      </c>
      <c r="AY204" s="1">
        <f t="shared" si="279"/>
        <v>32048.294912409056</v>
      </c>
      <c r="AZ204" s="1">
        <f t="shared" si="280"/>
        <v>7705.208944133562</v>
      </c>
      <c r="BA204" s="1">
        <f t="shared" si="288"/>
        <v>14247.073465450614</v>
      </c>
      <c r="BB204" s="1">
        <f t="shared" si="289"/>
        <v>30750.880234146462</v>
      </c>
      <c r="BC204" s="1">
        <f t="shared" si="290"/>
        <v>39103.408353868086</v>
      </c>
      <c r="BD204" s="1">
        <f t="shared" si="291"/>
        <v>1227.6650622961486</v>
      </c>
      <c r="BE204" s="2">
        <f t="shared" ref="BE204:BE267" si="297">BE203</f>
        <v>0.1724378764915922</v>
      </c>
      <c r="BF204" s="2">
        <f t="shared" ref="BF204:BF267" si="298">BF203</f>
        <v>0.13039120264941753</v>
      </c>
      <c r="BG204" s="2">
        <f t="shared" ref="BG204:BG267" si="299">BG203</f>
        <v>6.9918128391701598E-2</v>
      </c>
      <c r="BH204" s="2">
        <f t="shared" si="281"/>
        <v>9.7616069069579106E-2</v>
      </c>
      <c r="BI204" s="2">
        <f t="shared" si="292"/>
        <v>2.9734821248929609E-3</v>
      </c>
      <c r="BJ204" s="2">
        <f t="shared" si="282"/>
        <v>1.700186572836147E-3</v>
      </c>
      <c r="BK204" s="2">
        <f t="shared" si="283"/>
        <v>4.8885446777984691E-4</v>
      </c>
      <c r="BL204" s="2">
        <f t="shared" si="284"/>
        <v>883.26290771102049</v>
      </c>
      <c r="BM204" s="2">
        <f t="shared" si="285"/>
        <v>201.87428470571518</v>
      </c>
      <c r="BN204" s="2">
        <f t="shared" si="286"/>
        <v>20.572283147851412</v>
      </c>
      <c r="BO204" s="2">
        <f t="shared" si="293"/>
        <v>1146.7847671889892</v>
      </c>
      <c r="BP204" s="2">
        <f t="shared" si="294"/>
        <v>101.62972503447463</v>
      </c>
      <c r="BQ204" s="2">
        <f t="shared" si="295"/>
        <v>9.7777468901873554</v>
      </c>
      <c r="BR204" s="11">
        <f t="shared" si="296"/>
        <v>3.6155488131955876E-2</v>
      </c>
      <c r="BS204" s="17">
        <f t="shared" si="277"/>
        <v>2.178582221662602E-3</v>
      </c>
      <c r="BT204" s="17">
        <f t="shared" si="278"/>
        <v>1.4597445657487614E-2</v>
      </c>
      <c r="BU204" s="12">
        <f>(BU$3*templow!$I314+BU$4*templow!$I314^2+BU$5*templow!$I314^6)*(K204/K$56)^$BW$1</f>
        <v>1.3450296040273604</v>
      </c>
      <c r="BV204" s="12">
        <f>(BV$3*templow!$I314+BV$4*templow!$I314^2+BV$5*templow!$I314^6)*(L204/L$56)^$BW$1</f>
        <v>2.7386939313703704E-2</v>
      </c>
      <c r="BW204" s="12">
        <f>(BW$3*templow!$I314+BW$4*templow!$I314^2+BW$5*templow!$I314^6)*(M204/M$56)^$BW$1</f>
        <v>-0.77656722076581775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 x14ac:dyDescent="0.3">
      <c r="A205" s="2">
        <f t="shared" si="234"/>
        <v>2159</v>
      </c>
      <c r="B205" s="5">
        <f t="shared" si="235"/>
        <v>1165.3621820138724</v>
      </c>
      <c r="C205" s="5">
        <f t="shared" si="236"/>
        <v>2963.9519775055205</v>
      </c>
      <c r="D205" s="5">
        <f t="shared" si="237"/>
        <v>4369.3004759193263</v>
      </c>
      <c r="E205" s="15">
        <f t="shared" si="238"/>
        <v>1.9699044447759948E-6</v>
      </c>
      <c r="F205" s="15">
        <f t="shared" si="239"/>
        <v>3.8808438490981011E-6</v>
      </c>
      <c r="G205" s="15">
        <f t="shared" si="240"/>
        <v>7.9226046680195747E-6</v>
      </c>
      <c r="H205" s="5">
        <f t="shared" si="241"/>
        <v>298707.92336895684</v>
      </c>
      <c r="I205" s="5">
        <f t="shared" si="242"/>
        <v>119591.4135363126</v>
      </c>
      <c r="J205" s="5">
        <f t="shared" si="243"/>
        <v>42357.445601539126</v>
      </c>
      <c r="K205" s="5">
        <f t="shared" si="244"/>
        <v>256321.96408910159</v>
      </c>
      <c r="L205" s="5">
        <f t="shared" si="245"/>
        <v>40348.634000798302</v>
      </c>
      <c r="M205" s="5">
        <f t="shared" si="246"/>
        <v>9694.3311257683345</v>
      </c>
      <c r="N205" s="15">
        <f t="shared" si="247"/>
        <v>5.5906494843349641E-3</v>
      </c>
      <c r="O205" s="15">
        <f t="shared" si="248"/>
        <v>7.1957740297845518E-3</v>
      </c>
      <c r="P205" s="15">
        <f t="shared" si="249"/>
        <v>6.5223353247763072E-3</v>
      </c>
      <c r="Q205" s="5">
        <f t="shared" si="250"/>
        <v>8414.8989756220763</v>
      </c>
      <c r="R205" s="5">
        <f t="shared" si="251"/>
        <v>11544.179121594707</v>
      </c>
      <c r="S205" s="5">
        <f t="shared" si="252"/>
        <v>6472.6774642323244</v>
      </c>
      <c r="T205" s="5">
        <f t="shared" si="253"/>
        <v>28.170993526770953</v>
      </c>
      <c r="U205" s="5">
        <f t="shared" si="254"/>
        <v>96.530167009769855</v>
      </c>
      <c r="V205" s="5">
        <f t="shared" si="255"/>
        <v>152.81085467526705</v>
      </c>
      <c r="W205" s="15">
        <f t="shared" si="256"/>
        <v>-1.0734613539272964E-2</v>
      </c>
      <c r="X205" s="15">
        <f t="shared" si="257"/>
        <v>-1.217998157191269E-2</v>
      </c>
      <c r="Y205" s="15">
        <f t="shared" si="258"/>
        <v>-9.7425357312937999E-3</v>
      </c>
      <c r="Z205" s="5">
        <f t="shared" si="273"/>
        <v>8851.2469496209596</v>
      </c>
      <c r="AA205" s="5">
        <f t="shared" si="274"/>
        <v>30324.746499866826</v>
      </c>
      <c r="AB205" s="5">
        <f t="shared" si="275"/>
        <v>60578.91611715372</v>
      </c>
      <c r="AC205" s="16">
        <f t="shared" si="259"/>
        <v>1.2644155889557416</v>
      </c>
      <c r="AD205" s="16">
        <f t="shared" si="260"/>
        <v>3.0054091275576518</v>
      </c>
      <c r="AE205" s="16">
        <f t="shared" si="261"/>
        <v>10.029778326716777</v>
      </c>
      <c r="AF205" s="15">
        <f t="shared" si="262"/>
        <v>-4.0504037456468023E-3</v>
      </c>
      <c r="AG205" s="15">
        <f t="shared" si="263"/>
        <v>2.9673830763510267E-4</v>
      </c>
      <c r="AH205" s="15">
        <f t="shared" si="264"/>
        <v>9.7937136394747881E-3</v>
      </c>
      <c r="AI205" s="1">
        <f t="shared" si="228"/>
        <v>562717.32592390967</v>
      </c>
      <c r="AJ205" s="1">
        <f t="shared" si="229"/>
        <v>221685.92189003734</v>
      </c>
      <c r="AK205" s="1">
        <f t="shared" si="230"/>
        <v>79050.147076251189</v>
      </c>
      <c r="AL205" s="14">
        <f t="shared" si="265"/>
        <v>73.704430714846495</v>
      </c>
      <c r="AM205" s="14">
        <f t="shared" si="266"/>
        <v>17.048074316223474</v>
      </c>
      <c r="AN205" s="14">
        <f t="shared" si="267"/>
        <v>5.4779677199968786</v>
      </c>
      <c r="AO205" s="11">
        <f t="shared" si="268"/>
        <v>4.612711202216224E-3</v>
      </c>
      <c r="AP205" s="11">
        <f t="shared" si="269"/>
        <v>5.8107995282043095E-3</v>
      </c>
      <c r="AQ205" s="11">
        <f t="shared" si="270"/>
        <v>5.2711283455626574E-3</v>
      </c>
      <c r="AR205" s="1">
        <f t="shared" si="276"/>
        <v>298707.92336895684</v>
      </c>
      <c r="AS205" s="1">
        <f t="shared" si="271"/>
        <v>119591.4135363126</v>
      </c>
      <c r="AT205" s="1">
        <f t="shared" si="272"/>
        <v>42357.445601539126</v>
      </c>
      <c r="AU205" s="1">
        <f t="shared" si="231"/>
        <v>59741.584673791367</v>
      </c>
      <c r="AV205" s="1">
        <f t="shared" si="232"/>
        <v>23918.282707262522</v>
      </c>
      <c r="AW205" s="1">
        <f t="shared" si="233"/>
        <v>8471.4891203078259</v>
      </c>
      <c r="AX205" s="1">
        <f t="shared" si="287"/>
        <v>205057.57127128125</v>
      </c>
      <c r="AY205" s="1">
        <f t="shared" si="279"/>
        <v>32278.907200638634</v>
      </c>
      <c r="AZ205" s="1">
        <f t="shared" si="280"/>
        <v>7755.4649006146692</v>
      </c>
      <c r="BA205" s="1">
        <f t="shared" si="288"/>
        <v>14253.598517991921</v>
      </c>
      <c r="BB205" s="1">
        <f t="shared" si="289"/>
        <v>30772.251132837358</v>
      </c>
      <c r="BC205" s="1">
        <f t="shared" si="290"/>
        <v>39132.123662800404</v>
      </c>
      <c r="BD205" s="1">
        <f t="shared" si="291"/>
        <v>1192.7101379514584</v>
      </c>
      <c r="BE205" s="2">
        <f t="shared" si="297"/>
        <v>0.1724378764915922</v>
      </c>
      <c r="BF205" s="2">
        <f t="shared" si="298"/>
        <v>0.13039120264941753</v>
      </c>
      <c r="BG205" s="2">
        <f t="shared" si="299"/>
        <v>6.9918128391701598E-2</v>
      </c>
      <c r="BH205" s="2">
        <f t="shared" si="281"/>
        <v>9.7398061624928797E-2</v>
      </c>
      <c r="BI205" s="2">
        <f t="shared" si="292"/>
        <v>2.9734821248929609E-3</v>
      </c>
      <c r="BJ205" s="2">
        <f t="shared" si="282"/>
        <v>1.700186572836147E-3</v>
      </c>
      <c r="BK205" s="2">
        <f t="shared" si="283"/>
        <v>4.8885446777984691E-4</v>
      </c>
      <c r="BL205" s="2">
        <f t="shared" si="284"/>
        <v>888.20267070148952</v>
      </c>
      <c r="BM205" s="2">
        <f t="shared" si="285"/>
        <v>203.32771552093371</v>
      </c>
      <c r="BN205" s="2">
        <f t="shared" si="286"/>
        <v>20.706626526054226</v>
      </c>
      <c r="BO205" s="2">
        <f t="shared" si="293"/>
        <v>1163.8712667295299</v>
      </c>
      <c r="BP205" s="2">
        <f t="shared" si="294"/>
        <v>102.84450844535246</v>
      </c>
      <c r="BQ205" s="2">
        <f t="shared" si="295"/>
        <v>9.777505144481534</v>
      </c>
      <c r="BR205" s="11">
        <f t="shared" si="296"/>
        <v>3.608983201955393E-2</v>
      </c>
      <c r="BS205" s="17">
        <f t="shared" si="277"/>
        <v>2.1025630290201739E-3</v>
      </c>
      <c r="BT205" s="17">
        <f t="shared" si="278"/>
        <v>1.4172277337366614E-2</v>
      </c>
      <c r="BU205" s="12">
        <f>(BU$3*templow!$I315+BU$4*templow!$I315^2+BU$5*templow!$I315^6)*(K205/K$56)^$BW$1</f>
        <v>1.3176341066882347</v>
      </c>
      <c r="BV205" s="12">
        <f>(BV$3*templow!$I315+BV$4*templow!$I315^2+BV$5*templow!$I315^6)*(L205/L$56)^$BW$1</f>
        <v>6.1463307642851978E-3</v>
      </c>
      <c r="BW205" s="12">
        <f>(BW$3*templow!$I315+BW$4*templow!$I315^2+BW$5*templow!$I315^6)*(M205/M$56)^$BW$1</f>
        <v>-0.79621409054743142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 x14ac:dyDescent="0.3">
      <c r="A206" s="2">
        <f t="shared" si="234"/>
        <v>2160</v>
      </c>
      <c r="B206" s="5">
        <f t="shared" si="235"/>
        <v>1165.3643628834072</v>
      </c>
      <c r="C206" s="5">
        <f t="shared" si="236"/>
        <v>2963.9629050085814</v>
      </c>
      <c r="D206" s="5">
        <f t="shared" si="237"/>
        <v>4369.3333613476552</v>
      </c>
      <c r="E206" s="15">
        <f t="shared" si="238"/>
        <v>1.8714092225371951E-6</v>
      </c>
      <c r="F206" s="15">
        <f t="shared" si="239"/>
        <v>3.6868016566431958E-6</v>
      </c>
      <c r="G206" s="15">
        <f t="shared" si="240"/>
        <v>7.5264744346185959E-6</v>
      </c>
      <c r="H206" s="5">
        <f t="shared" si="241"/>
        <v>300360.14793303871</v>
      </c>
      <c r="I206" s="5">
        <f t="shared" si="242"/>
        <v>120443.38461326582</v>
      </c>
      <c r="J206" s="5">
        <f t="shared" si="243"/>
        <v>42631.143513732248</v>
      </c>
      <c r="K206" s="5">
        <f t="shared" si="244"/>
        <v>257739.25949637886</v>
      </c>
      <c r="L206" s="5">
        <f t="shared" si="245"/>
        <v>40635.928475939247</v>
      </c>
      <c r="M206" s="5">
        <f t="shared" si="246"/>
        <v>9756.8988191332028</v>
      </c>
      <c r="N206" s="15">
        <f t="shared" si="247"/>
        <v>5.52935606713989E-3</v>
      </c>
      <c r="O206" s="15">
        <f t="shared" si="248"/>
        <v>7.1203023907888685E-3</v>
      </c>
      <c r="P206" s="15">
        <f t="shared" si="249"/>
        <v>6.4540495422689137E-3</v>
      </c>
      <c r="Q206" s="5">
        <f t="shared" si="250"/>
        <v>8370.6134541255051</v>
      </c>
      <c r="R206" s="5">
        <f t="shared" si="251"/>
        <v>11484.810450204142</v>
      </c>
      <c r="S206" s="5">
        <f t="shared" si="252"/>
        <v>6451.0337127147523</v>
      </c>
      <c r="T206" s="5">
        <f t="shared" si="253"/>
        <v>27.868588798243707</v>
      </c>
      <c r="U206" s="5">
        <f t="shared" si="254"/>
        <v>95.354431354457205</v>
      </c>
      <c r="V206" s="5">
        <f t="shared" si="255"/>
        <v>151.32208946346373</v>
      </c>
      <c r="W206" s="15">
        <f t="shared" si="256"/>
        <v>-1.0734613539272964E-2</v>
      </c>
      <c r="X206" s="15">
        <f t="shared" si="257"/>
        <v>-1.217998157191269E-2</v>
      </c>
      <c r="Y206" s="15">
        <f t="shared" si="258"/>
        <v>-9.7425357312937999E-3</v>
      </c>
      <c r="Z206" s="5">
        <f t="shared" si="273"/>
        <v>8769.5379792629956</v>
      </c>
      <c r="AA206" s="5">
        <f t="shared" si="274"/>
        <v>30180.013873878241</v>
      </c>
      <c r="AB206" s="5">
        <f t="shared" si="275"/>
        <v>60971.817822711397</v>
      </c>
      <c r="AC206" s="16">
        <f t="shared" si="259"/>
        <v>1.2592941953181811</v>
      </c>
      <c r="AD206" s="16">
        <f t="shared" si="260"/>
        <v>3.0063009475759142</v>
      </c>
      <c r="AE206" s="16">
        <f t="shared" si="261"/>
        <v>10.128007103516051</v>
      </c>
      <c r="AF206" s="15">
        <f t="shared" si="262"/>
        <v>-4.0504037456468023E-3</v>
      </c>
      <c r="AG206" s="15">
        <f t="shared" si="263"/>
        <v>2.9673830763510267E-4</v>
      </c>
      <c r="AH206" s="15">
        <f t="shared" si="264"/>
        <v>9.7937136394747881E-3</v>
      </c>
      <c r="AI206" s="1">
        <f t="shared" si="228"/>
        <v>566187.17800531001</v>
      </c>
      <c r="AJ206" s="1">
        <f t="shared" si="229"/>
        <v>223435.61240829612</v>
      </c>
      <c r="AK206" s="1">
        <f t="shared" si="230"/>
        <v>79616.621488933903</v>
      </c>
      <c r="AL206" s="14">
        <f t="shared" si="265"/>
        <v>74.04100819552572</v>
      </c>
      <c r="AM206" s="14">
        <f t="shared" si="266"/>
        <v>17.146146628995041</v>
      </c>
      <c r="AN206" s="14">
        <f t="shared" si="267"/>
        <v>5.5065540402125821</v>
      </c>
      <c r="AO206" s="11">
        <f t="shared" si="268"/>
        <v>4.5665840901940617E-3</v>
      </c>
      <c r="AP206" s="11">
        <f t="shared" si="269"/>
        <v>5.7526915329222661E-3</v>
      </c>
      <c r="AQ206" s="11">
        <f t="shared" si="270"/>
        <v>5.2184170621070308E-3</v>
      </c>
      <c r="AR206" s="1">
        <f t="shared" si="276"/>
        <v>300360.14793303871</v>
      </c>
      <c r="AS206" s="1">
        <f t="shared" si="271"/>
        <v>120443.38461326582</v>
      </c>
      <c r="AT206" s="1">
        <f t="shared" si="272"/>
        <v>42631.143513732248</v>
      </c>
      <c r="AU206" s="1">
        <f t="shared" si="231"/>
        <v>60072.029586607743</v>
      </c>
      <c r="AV206" s="1">
        <f t="shared" si="232"/>
        <v>24088.676922653165</v>
      </c>
      <c r="AW206" s="1">
        <f t="shared" si="233"/>
        <v>8526.2287027464499</v>
      </c>
      <c r="AX206" s="1">
        <f t="shared" si="287"/>
        <v>206191.40759710307</v>
      </c>
      <c r="AY206" s="1">
        <f t="shared" si="279"/>
        <v>32508.742780751396</v>
      </c>
      <c r="AZ206" s="1">
        <f t="shared" si="280"/>
        <v>7805.5190553065631</v>
      </c>
      <c r="BA206" s="1">
        <f t="shared" si="288"/>
        <v>14260.05115742045</v>
      </c>
      <c r="BB206" s="1">
        <f t="shared" si="289"/>
        <v>30793.394116400345</v>
      </c>
      <c r="BC206" s="1">
        <f t="shared" si="290"/>
        <v>39160.527471620764</v>
      </c>
      <c r="BD206" s="1">
        <f t="shared" si="291"/>
        <v>1158.7415314852728</v>
      </c>
      <c r="BE206" s="2">
        <f t="shared" si="297"/>
        <v>0.1724378764915922</v>
      </c>
      <c r="BF206" s="2">
        <f t="shared" si="298"/>
        <v>0.13039120264941753</v>
      </c>
      <c r="BG206" s="2">
        <f t="shared" si="299"/>
        <v>6.9918128391701598E-2</v>
      </c>
      <c r="BH206" s="2">
        <f t="shared" si="281"/>
        <v>9.7180855609288228E-2</v>
      </c>
      <c r="BI206" s="2">
        <f t="shared" si="292"/>
        <v>2.9734821248929609E-3</v>
      </c>
      <c r="BJ206" s="2">
        <f t="shared" si="282"/>
        <v>1.700186572836147E-3</v>
      </c>
      <c r="BK206" s="2">
        <f t="shared" si="283"/>
        <v>4.8885446777984691E-4</v>
      </c>
      <c r="BL206" s="2">
        <f t="shared" si="284"/>
        <v>893.11553090909604</v>
      </c>
      <c r="BM206" s="2">
        <f t="shared" si="285"/>
        <v>204.77622530641435</v>
      </c>
      <c r="BN206" s="2">
        <f t="shared" si="286"/>
        <v>20.840424973251849</v>
      </c>
      <c r="BO206" s="2">
        <f t="shared" si="293"/>
        <v>1181.2131087121761</v>
      </c>
      <c r="BP206" s="2">
        <f t="shared" si="294"/>
        <v>104.07389364710033</v>
      </c>
      <c r="BQ206" s="2">
        <f t="shared" si="295"/>
        <v>9.7772704574601388</v>
      </c>
      <c r="BR206" s="11">
        <f t="shared" si="296"/>
        <v>3.6024844530637451E-2</v>
      </c>
      <c r="BS206" s="17">
        <f t="shared" si="277"/>
        <v>2.0293250295892224E-3</v>
      </c>
      <c r="BT206" s="17">
        <f t="shared" si="278"/>
        <v>1.3759492560550111E-2</v>
      </c>
      <c r="BU206" s="12">
        <f>(BU$3*templow!$I316+BU$4*templow!$I316^2+BU$5*templow!$I316^6)*(K206/K$56)^$BW$1</f>
        <v>1.2900883574055324</v>
      </c>
      <c r="BV206" s="12">
        <f>(BV$3*templow!$I316+BV$4*templow!$I316^2+BV$5*templow!$I316^6)*(L206/L$56)^$BW$1</f>
        <v>-1.5157645908456944E-2</v>
      </c>
      <c r="BW206" s="12">
        <f>(BW$3*templow!$I316+BW$4*templow!$I316^2+BW$5*templow!$I316^6)*(M206/M$56)^$BW$1</f>
        <v>-0.81589962008333738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 x14ac:dyDescent="0.3">
      <c r="A207" s="2">
        <f t="shared" si="234"/>
        <v>2161</v>
      </c>
      <c r="B207" s="5">
        <f t="shared" si="235"/>
        <v>1165.3664347133426</v>
      </c>
      <c r="C207" s="5">
        <f t="shared" si="236"/>
        <v>2963.9732861747625</v>
      </c>
      <c r="D207" s="5">
        <f t="shared" si="237"/>
        <v>4369.3646027397035</v>
      </c>
      <c r="E207" s="15">
        <f t="shared" si="238"/>
        <v>1.7778387614103352E-6</v>
      </c>
      <c r="F207" s="15">
        <f t="shared" si="239"/>
        <v>3.5024615738110359E-6</v>
      </c>
      <c r="G207" s="15">
        <f t="shared" si="240"/>
        <v>7.1501507128876656E-6</v>
      </c>
      <c r="H207" s="5">
        <f t="shared" si="241"/>
        <v>302003.2654605119</v>
      </c>
      <c r="I207" s="5">
        <f t="shared" si="242"/>
        <v>121292.40609699108</v>
      </c>
      <c r="J207" s="5">
        <f t="shared" si="243"/>
        <v>42903.712629709422</v>
      </c>
      <c r="K207" s="5">
        <f t="shared" si="244"/>
        <v>259148.75910665712</v>
      </c>
      <c r="L207" s="5">
        <f t="shared" si="245"/>
        <v>40922.233227522891</v>
      </c>
      <c r="M207" s="5">
        <f t="shared" si="246"/>
        <v>9819.2109220658076</v>
      </c>
      <c r="N207" s="15">
        <f t="shared" si="247"/>
        <v>5.4687035767559955E-3</v>
      </c>
      <c r="O207" s="15">
        <f t="shared" si="248"/>
        <v>7.0456062484991477E-3</v>
      </c>
      <c r="P207" s="15">
        <f t="shared" si="249"/>
        <v>6.3864660367709547E-3</v>
      </c>
      <c r="Q207" s="5">
        <f t="shared" si="250"/>
        <v>8326.0579677039896</v>
      </c>
      <c r="R207" s="5">
        <f t="shared" si="251"/>
        <v>11424.897564881583</v>
      </c>
      <c r="S207" s="5">
        <f t="shared" si="252"/>
        <v>6429.0281764374304</v>
      </c>
      <c r="T207" s="5">
        <f t="shared" si="253"/>
        <v>27.569430267609651</v>
      </c>
      <c r="U207" s="5">
        <f t="shared" si="254"/>
        <v>94.193016137759699</v>
      </c>
      <c r="V207" s="5">
        <f t="shared" si="255"/>
        <v>149.84782859993189</v>
      </c>
      <c r="W207" s="15">
        <f t="shared" si="256"/>
        <v>-1.0734613539272964E-2</v>
      </c>
      <c r="X207" s="15">
        <f t="shared" si="257"/>
        <v>-1.217998157191269E-2</v>
      </c>
      <c r="Y207" s="15">
        <f t="shared" si="258"/>
        <v>-9.7425357312937999E-3</v>
      </c>
      <c r="Z207" s="5">
        <f t="shared" si="273"/>
        <v>8688.052845191376</v>
      </c>
      <c r="AA207" s="5">
        <f t="shared" si="274"/>
        <v>30033.715524927156</v>
      </c>
      <c r="AB207" s="5">
        <f t="shared" si="275"/>
        <v>61363.080138800135</v>
      </c>
      <c r="AC207" s="16">
        <f t="shared" si="259"/>
        <v>1.254193545392593</v>
      </c>
      <c r="AD207" s="16">
        <f t="shared" si="260"/>
        <v>3.0071930322313398</v>
      </c>
      <c r="AE207" s="16">
        <f t="shared" si="261"/>
        <v>10.227197904826454</v>
      </c>
      <c r="AF207" s="15">
        <f t="shared" si="262"/>
        <v>-4.0504037456468023E-3</v>
      </c>
      <c r="AG207" s="15">
        <f t="shared" si="263"/>
        <v>2.9673830763510267E-4</v>
      </c>
      <c r="AH207" s="15">
        <f t="shared" si="264"/>
        <v>9.7937136394747881E-3</v>
      </c>
      <c r="AI207" s="1">
        <f t="shared" si="228"/>
        <v>569640.48979138676</v>
      </c>
      <c r="AJ207" s="1">
        <f t="shared" si="229"/>
        <v>225180.72809011966</v>
      </c>
      <c r="AK207" s="1">
        <f t="shared" si="230"/>
        <v>80181.188042786962</v>
      </c>
      <c r="AL207" s="14">
        <f t="shared" si="265"/>
        <v>74.375741540672848</v>
      </c>
      <c r="AM207" s="14">
        <f t="shared" si="266"/>
        <v>17.243796756604556</v>
      </c>
      <c r="AN207" s="14">
        <f t="shared" si="267"/>
        <v>5.5350021808138727</v>
      </c>
      <c r="AO207" s="11">
        <f t="shared" si="268"/>
        <v>4.5209182492921213E-3</v>
      </c>
      <c r="AP207" s="11">
        <f t="shared" si="269"/>
        <v>5.6951646175930435E-3</v>
      </c>
      <c r="AQ207" s="11">
        <f t="shared" si="270"/>
        <v>5.1662328914859603E-3</v>
      </c>
      <c r="AR207" s="1">
        <f t="shared" si="276"/>
        <v>302003.2654605119</v>
      </c>
      <c r="AS207" s="1">
        <f t="shared" si="271"/>
        <v>121292.40609699108</v>
      </c>
      <c r="AT207" s="1">
        <f t="shared" si="272"/>
        <v>42903.712629709422</v>
      </c>
      <c r="AU207" s="1">
        <f t="shared" si="231"/>
        <v>60400.65309210238</v>
      </c>
      <c r="AV207" s="1">
        <f t="shared" si="232"/>
        <v>24258.481219398218</v>
      </c>
      <c r="AW207" s="1">
        <f t="shared" si="233"/>
        <v>8580.7425259418851</v>
      </c>
      <c r="AX207" s="1">
        <f t="shared" si="287"/>
        <v>207319.0072853257</v>
      </c>
      <c r="AY207" s="1">
        <f t="shared" si="279"/>
        <v>32737.786582018311</v>
      </c>
      <c r="AZ207" s="1">
        <f t="shared" si="280"/>
        <v>7855.3687376526459</v>
      </c>
      <c r="BA207" s="1">
        <f t="shared" si="288"/>
        <v>14266.432190211575</v>
      </c>
      <c r="BB207" s="1">
        <f t="shared" si="289"/>
        <v>30814.311734859657</v>
      </c>
      <c r="BC207" s="1">
        <f t="shared" si="290"/>
        <v>39188.623544983369</v>
      </c>
      <c r="BD207" s="1">
        <f t="shared" si="291"/>
        <v>1125.7317813460968</v>
      </c>
      <c r="BE207" s="2">
        <f t="shared" si="297"/>
        <v>0.1724378764915922</v>
      </c>
      <c r="BF207" s="2">
        <f t="shared" si="298"/>
        <v>0.13039120264941753</v>
      </c>
      <c r="BG207" s="2">
        <f t="shared" si="299"/>
        <v>6.9918128391701598E-2</v>
      </c>
      <c r="BH207" s="2">
        <f t="shared" si="281"/>
        <v>9.6964460965211746E-2</v>
      </c>
      <c r="BI207" s="2">
        <f t="shared" si="292"/>
        <v>2.9734821248929609E-3</v>
      </c>
      <c r="BJ207" s="2">
        <f t="shared" si="282"/>
        <v>1.700186572836147E-3</v>
      </c>
      <c r="BK207" s="2">
        <f t="shared" si="283"/>
        <v>4.8885446777984691E-4</v>
      </c>
      <c r="BL207" s="2">
        <f t="shared" si="284"/>
        <v>898.00131150613583</v>
      </c>
      <c r="BM207" s="2">
        <f t="shared" si="285"/>
        <v>206.21972023309345</v>
      </c>
      <c r="BN207" s="2">
        <f t="shared" si="286"/>
        <v>20.973671603376097</v>
      </c>
      <c r="BO207" s="2">
        <f t="shared" si="293"/>
        <v>1198.8141121485125</v>
      </c>
      <c r="BP207" s="2">
        <f t="shared" si="294"/>
        <v>105.31805623651069</v>
      </c>
      <c r="BQ207" s="2">
        <f t="shared" si="295"/>
        <v>9.7770427473308672</v>
      </c>
      <c r="BR207" s="11">
        <f t="shared" si="296"/>
        <v>3.5960519138935582E-2</v>
      </c>
      <c r="BS207" s="17">
        <f t="shared" si="277"/>
        <v>1.9587609701663005E-3</v>
      </c>
      <c r="BT207" s="17">
        <f t="shared" si="278"/>
        <v>1.3358730641310787E-2</v>
      </c>
      <c r="BU207" s="12">
        <f>(BU$3*templow!$I317+BU$4*templow!$I317^2+BU$5*templow!$I317^6)*(K207/K$56)^$BW$1</f>
        <v>1.2623962996638232</v>
      </c>
      <c r="BV207" s="12">
        <f>(BV$3*templow!$I317+BV$4*templow!$I317^2+BV$5*templow!$I317^6)*(L207/L$56)^$BW$1</f>
        <v>-3.6522670642778296E-2</v>
      </c>
      <c r="BW207" s="12">
        <f>(BW$3*templow!$I317+BW$4*templow!$I317^2+BW$5*templow!$I317^6)*(M207/M$56)^$BW$1</f>
        <v>-0.83562204585544442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 x14ac:dyDescent="0.3">
      <c r="A208" s="2">
        <f t="shared" si="234"/>
        <v>2162</v>
      </c>
      <c r="B208" s="5">
        <f t="shared" si="235"/>
        <v>1165.3684029552805</v>
      </c>
      <c r="C208" s="5">
        <f t="shared" si="236"/>
        <v>2963.9831483171761</v>
      </c>
      <c r="D208" s="5">
        <f t="shared" si="237"/>
        <v>4369.3942822743611</v>
      </c>
      <c r="E208" s="15">
        <f t="shared" si="238"/>
        <v>1.6889468233398184E-6</v>
      </c>
      <c r="F208" s="15">
        <f t="shared" si="239"/>
        <v>3.327338495120484E-6</v>
      </c>
      <c r="G208" s="15">
        <f t="shared" si="240"/>
        <v>6.7926431772432816E-6</v>
      </c>
      <c r="H208" s="5">
        <f t="shared" si="241"/>
        <v>303637.21892557089</v>
      </c>
      <c r="I208" s="5">
        <f t="shared" si="242"/>
        <v>122138.42403610074</v>
      </c>
      <c r="J208" s="5">
        <f t="shared" si="243"/>
        <v>43175.139234898073</v>
      </c>
      <c r="K208" s="5">
        <f t="shared" si="244"/>
        <v>260550.41320458951</v>
      </c>
      <c r="L208" s="5">
        <f t="shared" si="245"/>
        <v>41207.529842214441</v>
      </c>
      <c r="M208" s="5">
        <f t="shared" si="246"/>
        <v>9881.2641857590625</v>
      </c>
      <c r="N208" s="15">
        <f t="shared" si="247"/>
        <v>5.4086853541734925E-3</v>
      </c>
      <c r="O208" s="15">
        <f t="shared" si="248"/>
        <v>6.9716775500821004E-3</v>
      </c>
      <c r="P208" s="15">
        <f t="shared" si="249"/>
        <v>6.319577426920242E-3</v>
      </c>
      <c r="Q208" s="5">
        <f t="shared" si="250"/>
        <v>8281.2445553112757</v>
      </c>
      <c r="R208" s="5">
        <f t="shared" si="251"/>
        <v>11364.460894146894</v>
      </c>
      <c r="S208" s="5">
        <f t="shared" si="252"/>
        <v>6406.669572012368</v>
      </c>
      <c r="T208" s="5">
        <f t="shared" si="253"/>
        <v>27.273483088188925</v>
      </c>
      <c r="U208" s="5">
        <f t="shared" si="254"/>
        <v>93.04574693699891</v>
      </c>
      <c r="V208" s="5">
        <f t="shared" si="255"/>
        <v>148.38793077554027</v>
      </c>
      <c r="W208" s="15">
        <f t="shared" si="256"/>
        <v>-1.0734613539272964E-2</v>
      </c>
      <c r="X208" s="15">
        <f t="shared" si="257"/>
        <v>-1.217998157191269E-2</v>
      </c>
      <c r="Y208" s="15">
        <f t="shared" si="258"/>
        <v>-9.7425357312937999E-3</v>
      </c>
      <c r="Z208" s="5">
        <f t="shared" si="273"/>
        <v>8606.8048675866467</v>
      </c>
      <c r="AA208" s="5">
        <f t="shared" si="274"/>
        <v>29885.904107765931</v>
      </c>
      <c r="AB208" s="5">
        <f t="shared" si="275"/>
        <v>61752.683006058134</v>
      </c>
      <c r="AC208" s="16">
        <f t="shared" si="259"/>
        <v>1.2491135551585688</v>
      </c>
      <c r="AD208" s="16">
        <f t="shared" si="260"/>
        <v>3.0080853816024562</v>
      </c>
      <c r="AE208" s="16">
        <f t="shared" si="261"/>
        <v>10.32736015244056</v>
      </c>
      <c r="AF208" s="15">
        <f t="shared" si="262"/>
        <v>-4.0504037456468023E-3</v>
      </c>
      <c r="AG208" s="15">
        <f t="shared" si="263"/>
        <v>2.9673830763510267E-4</v>
      </c>
      <c r="AH208" s="15">
        <f t="shared" si="264"/>
        <v>9.7937136394747881E-3</v>
      </c>
      <c r="AI208" s="1">
        <f t="shared" si="228"/>
        <v>573077.09390435042</v>
      </c>
      <c r="AJ208" s="1">
        <f t="shared" si="229"/>
        <v>226921.13650050591</v>
      </c>
      <c r="AK208" s="1">
        <f t="shared" si="230"/>
        <v>80743.811764450147</v>
      </c>
      <c r="AL208" s="14">
        <f t="shared" si="265"/>
        <v>74.708625721436363</v>
      </c>
      <c r="AM208" s="14">
        <f t="shared" si="266"/>
        <v>17.341020955154125</v>
      </c>
      <c r="AN208" s="14">
        <f t="shared" si="267"/>
        <v>5.5633113400316301</v>
      </c>
      <c r="AO208" s="11">
        <f t="shared" si="268"/>
        <v>4.4757090667992003E-3</v>
      </c>
      <c r="AP208" s="11">
        <f t="shared" si="269"/>
        <v>5.6382129714171126E-3</v>
      </c>
      <c r="AQ208" s="11">
        <f t="shared" si="270"/>
        <v>5.1145705625711005E-3</v>
      </c>
      <c r="AR208" s="1">
        <f t="shared" si="276"/>
        <v>303637.21892557089</v>
      </c>
      <c r="AS208" s="1">
        <f t="shared" si="271"/>
        <v>122138.42403610074</v>
      </c>
      <c r="AT208" s="1">
        <f t="shared" si="272"/>
        <v>43175.139234898073</v>
      </c>
      <c r="AU208" s="1">
        <f t="shared" si="231"/>
        <v>60727.443785114185</v>
      </c>
      <c r="AV208" s="1">
        <f t="shared" si="232"/>
        <v>24427.68480722015</v>
      </c>
      <c r="AW208" s="1">
        <f t="shared" si="233"/>
        <v>8635.0278469796158</v>
      </c>
      <c r="AX208" s="1">
        <f t="shared" si="287"/>
        <v>208440.33056367157</v>
      </c>
      <c r="AY208" s="1">
        <f t="shared" si="279"/>
        <v>32966.023873771548</v>
      </c>
      <c r="AZ208" s="1">
        <f t="shared" si="280"/>
        <v>7905.0113486072505</v>
      </c>
      <c r="BA208" s="1">
        <f t="shared" si="288"/>
        <v>14272.742411913296</v>
      </c>
      <c r="BB208" s="1">
        <f t="shared" si="289"/>
        <v>30835.006501178632</v>
      </c>
      <c r="BC208" s="1">
        <f t="shared" si="290"/>
        <v>39216.415580273831</v>
      </c>
      <c r="BD208" s="1">
        <f t="shared" si="291"/>
        <v>1093.6541747771421</v>
      </c>
      <c r="BE208" s="2">
        <f t="shared" si="297"/>
        <v>0.1724378764915922</v>
      </c>
      <c r="BF208" s="2">
        <f t="shared" si="298"/>
        <v>0.13039120264941753</v>
      </c>
      <c r="BG208" s="2">
        <f t="shared" si="299"/>
        <v>6.9918128391701598E-2</v>
      </c>
      <c r="BH208" s="2">
        <f t="shared" si="281"/>
        <v>9.6748887513642745E-2</v>
      </c>
      <c r="BI208" s="2">
        <f t="shared" si="292"/>
        <v>2.9734821248929609E-3</v>
      </c>
      <c r="BJ208" s="2">
        <f t="shared" si="282"/>
        <v>1.700186572836147E-3</v>
      </c>
      <c r="BK208" s="2">
        <f t="shared" si="283"/>
        <v>4.8885446777984691E-4</v>
      </c>
      <c r="BL208" s="2">
        <f t="shared" si="284"/>
        <v>902.85984292739568</v>
      </c>
      <c r="BM208" s="2">
        <f t="shared" si="285"/>
        <v>207.6581085735462</v>
      </c>
      <c r="BN208" s="2">
        <f t="shared" si="286"/>
        <v>21.106359711996884</v>
      </c>
      <c r="BO208" s="2">
        <f t="shared" si="293"/>
        <v>1216.6781531790323</v>
      </c>
      <c r="BP208" s="2">
        <f t="shared" si="294"/>
        <v>106.57717392349758</v>
      </c>
      <c r="BQ208" s="2">
        <f t="shared" si="295"/>
        <v>9.7768219335799547</v>
      </c>
      <c r="BR208" s="11">
        <f t="shared" si="296"/>
        <v>3.5896849361404887E-2</v>
      </c>
      <c r="BS208" s="17">
        <f t="shared" si="277"/>
        <v>1.8907679723107339E-3</v>
      </c>
      <c r="BT208" s="17">
        <f t="shared" si="278"/>
        <v>1.2969641399330861E-2</v>
      </c>
      <c r="BU208" s="12">
        <f>(BU$3*templow!$I318+BU$4*templow!$I318^2+BU$5*templow!$I318^6)*(K208/K$56)^$BW$1</f>
        <v>1.2345618139577401</v>
      </c>
      <c r="BV208" s="12">
        <f>(BV$3*templow!$I318+BV$4*templow!$I318^2+BV$5*templow!$I318^6)*(L208/L$56)^$BW$1</f>
        <v>-5.7946468350831358E-2</v>
      </c>
      <c r="BW208" s="12">
        <f>(BW$3*templow!$I318+BW$4*templow!$I318^2+BW$5*templow!$I318^6)*(M208/M$56)^$BW$1</f>
        <v>-0.85537964020922896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 x14ac:dyDescent="0.3">
      <c r="A209" s="2">
        <f t="shared" si="234"/>
        <v>2163</v>
      </c>
      <c r="B209" s="5">
        <f t="shared" si="235"/>
        <v>1165.3702727882796</v>
      </c>
      <c r="C209" s="5">
        <f t="shared" si="236"/>
        <v>2963.9925173836427</v>
      </c>
      <c r="D209" s="5">
        <f t="shared" si="237"/>
        <v>4369.4224780238083</v>
      </c>
      <c r="E209" s="15">
        <f t="shared" si="238"/>
        <v>1.6044994821728274E-6</v>
      </c>
      <c r="F209" s="15">
        <f t="shared" si="239"/>
        <v>3.1609715703644595E-6</v>
      </c>
      <c r="G209" s="15">
        <f t="shared" si="240"/>
        <v>6.4530110183811172E-6</v>
      </c>
      <c r="H209" s="5">
        <f t="shared" si="241"/>
        <v>305261.95371355751</v>
      </c>
      <c r="I209" s="5">
        <f t="shared" si="242"/>
        <v>122981.38571034675</v>
      </c>
      <c r="J209" s="5">
        <f t="shared" si="243"/>
        <v>43445.409984018072</v>
      </c>
      <c r="K209" s="5">
        <f t="shared" si="244"/>
        <v>261944.17417494606</v>
      </c>
      <c r="L209" s="5">
        <f t="shared" si="245"/>
        <v>41491.800329814636</v>
      </c>
      <c r="M209" s="5">
        <f t="shared" si="246"/>
        <v>9943.0554501260904</v>
      </c>
      <c r="N209" s="15">
        <f t="shared" si="247"/>
        <v>5.3492947994757678E-3</v>
      </c>
      <c r="O209" s="15">
        <f t="shared" si="248"/>
        <v>6.8985083233252809E-3</v>
      </c>
      <c r="P209" s="15">
        <f t="shared" si="249"/>
        <v>6.2533764106906808E-3</v>
      </c>
      <c r="Q209" s="5">
        <f t="shared" si="250"/>
        <v>8236.1850980561121</v>
      </c>
      <c r="R209" s="5">
        <f t="shared" si="251"/>
        <v>11303.520643843149</v>
      </c>
      <c r="S209" s="5">
        <f t="shared" si="252"/>
        <v>6383.9665584105869</v>
      </c>
      <c r="T209" s="5">
        <f t="shared" si="253"/>
        <v>26.98071278736732</v>
      </c>
      <c r="U209" s="5">
        <f t="shared" si="254"/>
        <v>91.91245145396141</v>
      </c>
      <c r="V209" s="5">
        <f t="shared" si="255"/>
        <v>146.94225605786681</v>
      </c>
      <c r="W209" s="15">
        <f t="shared" si="256"/>
        <v>-1.0734613539272964E-2</v>
      </c>
      <c r="X209" s="15">
        <f t="shared" si="257"/>
        <v>-1.217998157191269E-2</v>
      </c>
      <c r="Y209" s="15">
        <f t="shared" si="258"/>
        <v>-9.7425357312937999E-3</v>
      </c>
      <c r="Z209" s="5">
        <f t="shared" si="273"/>
        <v>8525.8069869431329</v>
      </c>
      <c r="AA209" s="5">
        <f t="shared" si="274"/>
        <v>29736.631768827792</v>
      </c>
      <c r="AB209" s="5">
        <f t="shared" si="275"/>
        <v>62140.606903464839</v>
      </c>
      <c r="AC209" s="16">
        <f t="shared" si="259"/>
        <v>1.2440541409360164</v>
      </c>
      <c r="AD209" s="16">
        <f t="shared" si="260"/>
        <v>3.0089779957678147</v>
      </c>
      <c r="AE209" s="16">
        <f t="shared" si="261"/>
        <v>10.428503360425285</v>
      </c>
      <c r="AF209" s="15">
        <f t="shared" si="262"/>
        <v>-4.0504037456468023E-3</v>
      </c>
      <c r="AG209" s="15">
        <f t="shared" si="263"/>
        <v>2.9673830763510267E-4</v>
      </c>
      <c r="AH209" s="15">
        <f t="shared" si="264"/>
        <v>9.7937136394747881E-3</v>
      </c>
      <c r="AI209" s="1">
        <f t="shared" si="228"/>
        <v>576496.82829902961</v>
      </c>
      <c r="AJ209" s="1">
        <f t="shared" si="229"/>
        <v>228656.70765767546</v>
      </c>
      <c r="AK209" s="1">
        <f t="shared" si="230"/>
        <v>81304.458434984757</v>
      </c>
      <c r="AL209" s="14">
        <f t="shared" si="265"/>
        <v>75.039656054210809</v>
      </c>
      <c r="AM209" s="14">
        <f t="shared" si="266"/>
        <v>17.437815600748223</v>
      </c>
      <c r="AN209" s="14">
        <f t="shared" si="267"/>
        <v>5.5914807489576726</v>
      </c>
      <c r="AO209" s="11">
        <f t="shared" si="268"/>
        <v>4.4309519761312087E-3</v>
      </c>
      <c r="AP209" s="11">
        <f t="shared" si="269"/>
        <v>5.5818308417029412E-3</v>
      </c>
      <c r="AQ209" s="11">
        <f t="shared" si="270"/>
        <v>5.0634248569453892E-3</v>
      </c>
      <c r="AR209" s="1">
        <f t="shared" si="276"/>
        <v>305261.95371355751</v>
      </c>
      <c r="AS209" s="1">
        <f t="shared" si="271"/>
        <v>122981.38571034675</v>
      </c>
      <c r="AT209" s="1">
        <f t="shared" si="272"/>
        <v>43445.409984018072</v>
      </c>
      <c r="AU209" s="1">
        <f t="shared" si="231"/>
        <v>61052.390742711505</v>
      </c>
      <c r="AV209" s="1">
        <f t="shared" si="232"/>
        <v>24596.27714206935</v>
      </c>
      <c r="AW209" s="1">
        <f t="shared" si="233"/>
        <v>8689.0819968036139</v>
      </c>
      <c r="AX209" s="1">
        <f t="shared" si="287"/>
        <v>209555.33933995684</v>
      </c>
      <c r="AY209" s="1">
        <f t="shared" si="279"/>
        <v>33193.440263851713</v>
      </c>
      <c r="AZ209" s="1">
        <f t="shared" si="280"/>
        <v>7954.4443601008716</v>
      </c>
      <c r="BA209" s="1">
        <f t="shared" si="288"/>
        <v>14278.982607375396</v>
      </c>
      <c r="BB209" s="1">
        <f t="shared" si="289"/>
        <v>30855.480892157571</v>
      </c>
      <c r="BC209" s="1">
        <f t="shared" si="290"/>
        <v>39243.907209673402</v>
      </c>
      <c r="BD209" s="1">
        <f t="shared" si="291"/>
        <v>1062.4827281147664</v>
      </c>
      <c r="BE209" s="2">
        <f t="shared" si="297"/>
        <v>0.1724378764915922</v>
      </c>
      <c r="BF209" s="2">
        <f t="shared" si="298"/>
        <v>0.13039120264941753</v>
      </c>
      <c r="BG209" s="2">
        <f t="shared" si="299"/>
        <v>6.9918128391701598E-2</v>
      </c>
      <c r="BH209" s="2">
        <f t="shared" si="281"/>
        <v>9.6534144950105233E-2</v>
      </c>
      <c r="BI209" s="2">
        <f t="shared" si="292"/>
        <v>2.9734821248929609E-3</v>
      </c>
      <c r="BJ209" s="2">
        <f t="shared" si="282"/>
        <v>1.700186572836147E-3</v>
      </c>
      <c r="BK209" s="2">
        <f t="shared" si="283"/>
        <v>4.8885446777984691E-4</v>
      </c>
      <c r="BL209" s="2">
        <f t="shared" si="284"/>
        <v>907.69096277716562</v>
      </c>
      <c r="BM209" s="2">
        <f t="shared" si="285"/>
        <v>209.09130069351474</v>
      </c>
      <c r="BN209" s="2">
        <f t="shared" si="286"/>
        <v>21.238482775214401</v>
      </c>
      <c r="BO209" s="2">
        <f t="shared" si="293"/>
        <v>1234.8091659277359</v>
      </c>
      <c r="BP209" s="2">
        <f t="shared" si="294"/>
        <v>107.85142655647934</v>
      </c>
      <c r="BQ209" s="2">
        <f t="shared" si="295"/>
        <v>9.7766079369376691</v>
      </c>
      <c r="BR209" s="11">
        <f t="shared" si="296"/>
        <v>3.583382875897631E-2</v>
      </c>
      <c r="BS209" s="17">
        <f t="shared" si="277"/>
        <v>1.8252473433781828E-3</v>
      </c>
      <c r="BT209" s="17">
        <f t="shared" si="278"/>
        <v>1.2591884853719282E-2</v>
      </c>
      <c r="BU209" s="12">
        <f>(BU$3*templow!$I319+BU$4*templow!$I319^2+BU$5*templow!$I319^6)*(K209/K$56)^$BW$1</f>
        <v>1.206588717824324</v>
      </c>
      <c r="BV209" s="12">
        <f>(BV$3*templow!$I319+BV$4*templow!$I319^2+BV$5*templow!$I319^6)*(L209/L$56)^$BW$1</f>
        <v>-7.9426808644269944E-2</v>
      </c>
      <c r="BW209" s="12">
        <f>(BW$3*templow!$I319+BW$4*templow!$I319^2+BW$5*templow!$I319^6)*(M209/M$56)^$BW$1</f>
        <v>-0.87517071110229394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 x14ac:dyDescent="0.3">
      <c r="A210" s="2">
        <f t="shared" si="234"/>
        <v>2164</v>
      </c>
      <c r="B210" s="5">
        <f t="shared" si="235"/>
        <v>1165.3720491324791</v>
      </c>
      <c r="C210" s="5">
        <f t="shared" si="236"/>
        <v>2964.0014180249209</v>
      </c>
      <c r="D210" s="5">
        <f t="shared" si="237"/>
        <v>4369.449264158633</v>
      </c>
      <c r="E210" s="15">
        <f t="shared" si="238"/>
        <v>1.5242745080641861E-6</v>
      </c>
      <c r="F210" s="15">
        <f t="shared" si="239"/>
        <v>3.0029229918462365E-6</v>
      </c>
      <c r="G210" s="15">
        <f t="shared" si="240"/>
        <v>6.1303604674620612E-6</v>
      </c>
      <c r="H210" s="5">
        <f t="shared" si="241"/>
        <v>306877.41758942482</v>
      </c>
      <c r="I210" s="5">
        <f t="shared" si="242"/>
        <v>123821.23962519587</v>
      </c>
      <c r="J210" s="5">
        <f t="shared" si="243"/>
        <v>43714.511898701465</v>
      </c>
      <c r="K210" s="5">
        <f t="shared" si="244"/>
        <v>263329.99647440406</v>
      </c>
      <c r="L210" s="5">
        <f t="shared" si="245"/>
        <v>41775.02712117623</v>
      </c>
      <c r="M210" s="5">
        <f t="shared" si="246"/>
        <v>10004.581643109886</v>
      </c>
      <c r="N210" s="15">
        <f t="shared" si="247"/>
        <v>5.2905253717627776E-3</v>
      </c>
      <c r="O210" s="15">
        <f t="shared" si="248"/>
        <v>6.8260906759949336E-3</v>
      </c>
      <c r="P210" s="15">
        <f t="shared" si="249"/>
        <v>6.187855764498984E-3</v>
      </c>
      <c r="Q210" s="5">
        <f t="shared" si="250"/>
        <v>8190.891318039955</v>
      </c>
      <c r="R210" s="5">
        <f t="shared" si="251"/>
        <v>11242.096793170998</v>
      </c>
      <c r="S210" s="5">
        <f t="shared" si="252"/>
        <v>6360.9277349024542</v>
      </c>
      <c r="T210" s="5">
        <f t="shared" si="253"/>
        <v>26.691085262580813</v>
      </c>
      <c r="U210" s="5">
        <f t="shared" si="254"/>
        <v>90.792959489022834</v>
      </c>
      <c r="V210" s="5">
        <f t="shared" si="255"/>
        <v>145.51066587778612</v>
      </c>
      <c r="W210" s="15">
        <f t="shared" si="256"/>
        <v>-1.0734613539272964E-2</v>
      </c>
      <c r="X210" s="15">
        <f t="shared" si="257"/>
        <v>-1.217998157191269E-2</v>
      </c>
      <c r="Y210" s="15">
        <f t="shared" si="258"/>
        <v>-9.7425357312937999E-3</v>
      </c>
      <c r="Z210" s="5">
        <f t="shared" si="273"/>
        <v>8445.0717682040013</v>
      </c>
      <c r="AA210" s="5">
        <f t="shared" si="274"/>
        <v>29585.950134388706</v>
      </c>
      <c r="AB210" s="5">
        <f t="shared" si="275"/>
        <v>62526.832844960642</v>
      </c>
      <c r="AC210" s="16">
        <f t="shared" si="259"/>
        <v>1.2390152193837818</v>
      </c>
      <c r="AD210" s="16">
        <f t="shared" si="260"/>
        <v>3.0098708748059901</v>
      </c>
      <c r="AE210" s="16">
        <f t="shared" si="261"/>
        <v>10.530637136025591</v>
      </c>
      <c r="AF210" s="15">
        <f t="shared" si="262"/>
        <v>-4.0504037456468023E-3</v>
      </c>
      <c r="AG210" s="15">
        <f t="shared" si="263"/>
        <v>2.9673830763510267E-4</v>
      </c>
      <c r="AH210" s="15">
        <f t="shared" si="264"/>
        <v>9.7937136394747881E-3</v>
      </c>
      <c r="AI210" s="1">
        <f t="shared" si="228"/>
        <v>579899.53621183813</v>
      </c>
      <c r="AJ210" s="1">
        <f t="shared" si="229"/>
        <v>230387.31403397728</v>
      </c>
      <c r="AK210" s="1">
        <f t="shared" si="230"/>
        <v>81863.094588289896</v>
      </c>
      <c r="AL210" s="14">
        <f t="shared" si="265"/>
        <v>75.368828195369602</v>
      </c>
      <c r="AM210" s="14">
        <f t="shared" si="266"/>
        <v>17.534177188311087</v>
      </c>
      <c r="AN210" s="14">
        <f t="shared" si="267"/>
        <v>5.6195096711429624</v>
      </c>
      <c r="AO210" s="11">
        <f t="shared" si="268"/>
        <v>4.3866424563698964E-3</v>
      </c>
      <c r="AP210" s="11">
        <f t="shared" si="269"/>
        <v>5.5260125332859114E-3</v>
      </c>
      <c r="AQ210" s="11">
        <f t="shared" si="270"/>
        <v>5.0127906083759352E-3</v>
      </c>
      <c r="AR210" s="1">
        <f t="shared" si="276"/>
        <v>306877.41758942482</v>
      </c>
      <c r="AS210" s="1">
        <f t="shared" si="271"/>
        <v>123821.23962519587</v>
      </c>
      <c r="AT210" s="1">
        <f t="shared" si="272"/>
        <v>43714.511898701465</v>
      </c>
      <c r="AU210" s="1">
        <f t="shared" si="231"/>
        <v>61375.483517884968</v>
      </c>
      <c r="AV210" s="1">
        <f t="shared" si="232"/>
        <v>24764.247925039177</v>
      </c>
      <c r="AW210" s="1">
        <f t="shared" si="233"/>
        <v>8742.9023797402933</v>
      </c>
      <c r="AX210" s="1">
        <f t="shared" si="287"/>
        <v>210663.99717952329</v>
      </c>
      <c r="AY210" s="1">
        <f t="shared" si="279"/>
        <v>33420.021696940988</v>
      </c>
      <c r="AZ210" s="1">
        <f t="shared" si="280"/>
        <v>8003.665314487911</v>
      </c>
      <c r="BA210" s="1">
        <f t="shared" si="288"/>
        <v>14285.153550970586</v>
      </c>
      <c r="BB210" s="1">
        <f t="shared" si="289"/>
        <v>30875.737349297611</v>
      </c>
      <c r="BC210" s="1">
        <f t="shared" si="290"/>
        <v>39271.102002136344</v>
      </c>
      <c r="BD210" s="1">
        <f t="shared" si="291"/>
        <v>1032.192167570021</v>
      </c>
      <c r="BE210" s="2">
        <f t="shared" si="297"/>
        <v>0.1724378764915922</v>
      </c>
      <c r="BF210" s="2">
        <f t="shared" si="298"/>
        <v>0.13039120264941753</v>
      </c>
      <c r="BG210" s="2">
        <f t="shared" si="299"/>
        <v>6.9918128391701598E-2</v>
      </c>
      <c r="BH210" s="2">
        <f t="shared" si="281"/>
        <v>9.6320242841028955E-2</v>
      </c>
      <c r="BI210" s="2">
        <f t="shared" si="292"/>
        <v>2.9734821248929609E-3</v>
      </c>
      <c r="BJ210" s="2">
        <f t="shared" si="282"/>
        <v>1.700186572836147E-3</v>
      </c>
      <c r="BK210" s="2">
        <f t="shared" si="283"/>
        <v>4.8885446777984691E-4</v>
      </c>
      <c r="BL210" s="2">
        <f t="shared" si="284"/>
        <v>912.49451573546742</v>
      </c>
      <c r="BM210" s="2">
        <f t="shared" si="285"/>
        <v>210.51920904268511</v>
      </c>
      <c r="BN210" s="2">
        <f t="shared" si="286"/>
        <v>21.370034448495488</v>
      </c>
      <c r="BO210" s="2">
        <f t="shared" si="293"/>
        <v>1253.211143369545</v>
      </c>
      <c r="BP210" s="2">
        <f t="shared" si="294"/>
        <v>109.14099614806634</v>
      </c>
      <c r="BQ210" s="2">
        <f t="shared" si="295"/>
        <v>9.7764006793454925</v>
      </c>
      <c r="BR210" s="11">
        <f t="shared" si="296"/>
        <v>3.5771450937253729E-2</v>
      </c>
      <c r="BS210" s="17">
        <f t="shared" si="277"/>
        <v>1.7621043961896822E-3</v>
      </c>
      <c r="BT210" s="17">
        <f t="shared" si="278"/>
        <v>1.222513092594105E-2</v>
      </c>
      <c r="BU210" s="12">
        <f>(BU$3*templow!$I320+BU$4*templow!$I320^2+BU$5*templow!$I320^6)*(K210/K$56)^$BW$1</f>
        <v>1.1784807659225776</v>
      </c>
      <c r="BV210" s="12">
        <f>(BV$3*templow!$I320+BV$4*templow!$I320^2+BV$5*templow!$I320^6)*(L210/L$56)^$BW$1</f>
        <v>-0.10096150553603234</v>
      </c>
      <c r="BW210" s="12">
        <f>(BW$3*templow!$I320+BW$4*templow!$I320^2+BW$5*templow!$I320^6)*(M210/M$56)^$BW$1</f>
        <v>-0.89499360183539589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 x14ac:dyDescent="0.3">
      <c r="A211" s="2">
        <f t="shared" si="234"/>
        <v>2165</v>
      </c>
      <c r="B211" s="5">
        <f t="shared" si="235"/>
        <v>1165.3737366620405</v>
      </c>
      <c r="C211" s="5">
        <f t="shared" si="236"/>
        <v>2964.0098736595269</v>
      </c>
      <c r="D211" s="5">
        <f t="shared" si="237"/>
        <v>4369.474711142715</v>
      </c>
      <c r="E211" s="15">
        <f t="shared" si="238"/>
        <v>1.4480607826609766E-6</v>
      </c>
      <c r="F211" s="15">
        <f t="shared" si="239"/>
        <v>2.8527768422539245E-6</v>
      </c>
      <c r="G211" s="15">
        <f t="shared" si="240"/>
        <v>5.8238424440889582E-6</v>
      </c>
      <c r="H211" s="5">
        <f t="shared" si="241"/>
        <v>308483.5606659656</v>
      </c>
      <c r="I211" s="5">
        <f t="shared" si="242"/>
        <v>124657.93550598322</v>
      </c>
      <c r="J211" s="5">
        <f t="shared" si="243"/>
        <v>43982.432365002889</v>
      </c>
      <c r="K211" s="5">
        <f t="shared" si="244"/>
        <v>264707.83660317387</v>
      </c>
      <c r="L211" s="5">
        <f t="shared" si="245"/>
        <v>42057.193065984553</v>
      </c>
      <c r="M211" s="5">
        <f t="shared" si="246"/>
        <v>10065.839779972202</v>
      </c>
      <c r="N211" s="15">
        <f t="shared" si="247"/>
        <v>5.2323705890595651E-3</v>
      </c>
      <c r="O211" s="15">
        <f t="shared" si="248"/>
        <v>6.7544167952267031E-3</v>
      </c>
      <c r="P211" s="15">
        <f t="shared" si="249"/>
        <v>6.1230083423331472E-3</v>
      </c>
      <c r="Q211" s="5">
        <f t="shared" si="250"/>
        <v>8145.3747773170981</v>
      </c>
      <c r="R211" s="5">
        <f t="shared" si="251"/>
        <v>11180.209090969738</v>
      </c>
      <c r="S211" s="5">
        <f t="shared" si="252"/>
        <v>6337.5616390782679</v>
      </c>
      <c r="T211" s="5">
        <f t="shared" si="253"/>
        <v>26.404566777343224</v>
      </c>
      <c r="U211" s="5">
        <f t="shared" si="254"/>
        <v>89.687102915587118</v>
      </c>
      <c r="V211" s="5">
        <f t="shared" si="255"/>
        <v>144.09302301618743</v>
      </c>
      <c r="W211" s="15">
        <f t="shared" si="256"/>
        <v>-1.0734613539272964E-2</v>
      </c>
      <c r="X211" s="15">
        <f t="shared" si="257"/>
        <v>-1.217998157191269E-2</v>
      </c>
      <c r="Y211" s="15">
        <f t="shared" si="258"/>
        <v>-9.7425357312937999E-3</v>
      </c>
      <c r="Z211" s="5">
        <f t="shared" si="273"/>
        <v>8364.6114049995085</v>
      </c>
      <c r="AA211" s="5">
        <f t="shared" si="274"/>
        <v>29433.910299366562</v>
      </c>
      <c r="AB211" s="5">
        <f t="shared" si="275"/>
        <v>62911.342375903441</v>
      </c>
      <c r="AC211" s="16">
        <f t="shared" si="259"/>
        <v>1.2339967074982763</v>
      </c>
      <c r="AD211" s="16">
        <f t="shared" si="260"/>
        <v>3.0107640187955802</v>
      </c>
      <c r="AE211" s="16">
        <f t="shared" si="261"/>
        <v>10.633771180577044</v>
      </c>
      <c r="AF211" s="15">
        <f t="shared" si="262"/>
        <v>-4.0504037456468023E-3</v>
      </c>
      <c r="AG211" s="15">
        <f t="shared" si="263"/>
        <v>2.9673830763510267E-4</v>
      </c>
      <c r="AH211" s="15">
        <f t="shared" si="264"/>
        <v>9.7937136394747881E-3</v>
      </c>
      <c r="AI211" s="1">
        <f t="shared" si="228"/>
        <v>583285.06610853923</v>
      </c>
      <c r="AJ211" s="1">
        <f t="shared" si="229"/>
        <v>232112.83055561874</v>
      </c>
      <c r="AK211" s="1">
        <f t="shared" si="230"/>
        <v>82419.687509201205</v>
      </c>
      <c r="AL211" s="14">
        <f t="shared" si="265"/>
        <v>75.696138136001778</v>
      </c>
      <c r="AM211" s="14">
        <f t="shared" si="266"/>
        <v>17.630102330385519</v>
      </c>
      <c r="AN211" s="14">
        <f t="shared" si="267"/>
        <v>5.6473974021931133</v>
      </c>
      <c r="AO211" s="11">
        <f t="shared" si="268"/>
        <v>4.342776031806197E-3</v>
      </c>
      <c r="AP211" s="11">
        <f t="shared" si="269"/>
        <v>5.4707524079530521E-3</v>
      </c>
      <c r="AQ211" s="11">
        <f t="shared" si="270"/>
        <v>4.9626627022921754E-3</v>
      </c>
      <c r="AR211" s="1">
        <f t="shared" si="276"/>
        <v>308483.5606659656</v>
      </c>
      <c r="AS211" s="1">
        <f t="shared" si="271"/>
        <v>124657.93550598322</v>
      </c>
      <c r="AT211" s="1">
        <f t="shared" si="272"/>
        <v>43982.432365002889</v>
      </c>
      <c r="AU211" s="1">
        <f t="shared" si="231"/>
        <v>61696.712133193127</v>
      </c>
      <c r="AV211" s="1">
        <f t="shared" si="232"/>
        <v>24931.587101196645</v>
      </c>
      <c r="AW211" s="1">
        <f t="shared" si="233"/>
        <v>8796.4864730005775</v>
      </c>
      <c r="AX211" s="1">
        <f t="shared" si="287"/>
        <v>211766.26928253911</v>
      </c>
      <c r="AY211" s="1">
        <f t="shared" si="279"/>
        <v>33645.754452787653</v>
      </c>
      <c r="AZ211" s="1">
        <f t="shared" si="280"/>
        <v>8052.6718239777611</v>
      </c>
      <c r="BA211" s="1">
        <f t="shared" si="288"/>
        <v>14291.256006808</v>
      </c>
      <c r="BB211" s="1">
        <f t="shared" si="289"/>
        <v>30895.778279632184</v>
      </c>
      <c r="BC211" s="1">
        <f t="shared" si="290"/>
        <v>39298.003465284717</v>
      </c>
      <c r="BD211" s="1">
        <f t="shared" si="291"/>
        <v>1002.7579104834069</v>
      </c>
      <c r="BE211" s="2">
        <f t="shared" si="297"/>
        <v>0.1724378764915922</v>
      </c>
      <c r="BF211" s="2">
        <f t="shared" si="298"/>
        <v>0.13039120264941753</v>
      </c>
      <c r="BG211" s="2">
        <f t="shared" si="299"/>
        <v>6.9918128391701598E-2</v>
      </c>
      <c r="BH211" s="2">
        <f t="shared" si="281"/>
        <v>9.6107190620207672E-2</v>
      </c>
      <c r="BI211" s="2">
        <f t="shared" si="292"/>
        <v>2.9734821248929609E-3</v>
      </c>
      <c r="BJ211" s="2">
        <f t="shared" si="282"/>
        <v>1.700186572836147E-3</v>
      </c>
      <c r="BK211" s="2">
        <f t="shared" si="283"/>
        <v>4.8885446777984691E-4</v>
      </c>
      <c r="BL211" s="2">
        <f t="shared" si="284"/>
        <v>917.27035346358207</v>
      </c>
      <c r="BM211" s="2">
        <f t="shared" si="285"/>
        <v>211.94174814474704</v>
      </c>
      <c r="BN211" s="2">
        <f t="shared" si="286"/>
        <v>21.501008565456601</v>
      </c>
      <c r="BO211" s="2">
        <f t="shared" si="293"/>
        <v>1271.8881382107072</v>
      </c>
      <c r="BP211" s="2">
        <f t="shared" si="294"/>
        <v>110.44606690106332</v>
      </c>
      <c r="BQ211" s="2">
        <f t="shared" si="295"/>
        <v>9.7762000839246674</v>
      </c>
      <c r="BR211" s="11">
        <f t="shared" si="296"/>
        <v>3.5709709547167651E-2</v>
      </c>
      <c r="BS211" s="17">
        <f t="shared" si="277"/>
        <v>1.7012482769197595E-3</v>
      </c>
      <c r="BT211" s="17">
        <f t="shared" si="278"/>
        <v>1.1869059151399077E-2</v>
      </c>
      <c r="BU211" s="12">
        <f>(BU$3*templow!$I321+BU$4*templow!$I321^2+BU$5*templow!$I321^6)*(K211/K$56)^$BW$1</f>
        <v>1.1502416501579962</v>
      </c>
      <c r="BV211" s="12">
        <f>(BV$3*templow!$I321+BV$4*templow!$I321^2+BV$5*templow!$I321^6)*(L211/L$56)^$BW$1</f>
        <v>-0.12254841711970274</v>
      </c>
      <c r="BW211" s="12">
        <f>(BW$3*templow!$I321+BW$4*templow!$I321^2+BW$5*templow!$I321^6)*(M211/M$56)^$BW$1</f>
        <v>-0.91484669076696512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 x14ac:dyDescent="0.3">
      <c r="A212" s="2">
        <f t="shared" si="234"/>
        <v>2166</v>
      </c>
      <c r="B212" s="5">
        <f t="shared" si="235"/>
        <v>1165.3753398174454</v>
      </c>
      <c r="C212" s="5">
        <f t="shared" si="236"/>
        <v>2964.0179065353186</v>
      </c>
      <c r="D212" s="5">
        <f t="shared" si="237"/>
        <v>4369.4988859183823</v>
      </c>
      <c r="E212" s="15">
        <f t="shared" si="238"/>
        <v>1.3756577435279278E-6</v>
      </c>
      <c r="F212" s="15">
        <f t="shared" si="239"/>
        <v>2.7101380001412282E-6</v>
      </c>
      <c r="G212" s="15">
        <f t="shared" si="240"/>
        <v>5.53265032188451E-6</v>
      </c>
      <c r="H212" s="5">
        <f t="shared" si="241"/>
        <v>310080.33537183126</v>
      </c>
      <c r="I212" s="5">
        <f t="shared" si="242"/>
        <v>125491.42429165544</v>
      </c>
      <c r="J212" s="5">
        <f t="shared" si="243"/>
        <v>44249.159130804837</v>
      </c>
      <c r="K212" s="5">
        <f t="shared" si="244"/>
        <v>266077.65307648003</v>
      </c>
      <c r="L212" s="5">
        <f t="shared" si="245"/>
        <v>42338.281430406096</v>
      </c>
      <c r="M212" s="5">
        <f t="shared" si="246"/>
        <v>10126.826962562445</v>
      </c>
      <c r="N212" s="15">
        <f t="shared" si="247"/>
        <v>5.1748240281970226E-3</v>
      </c>
      <c r="O212" s="15">
        <f t="shared" si="248"/>
        <v>6.6834789468839251E-3</v>
      </c>
      <c r="P212" s="15">
        <f t="shared" si="249"/>
        <v>6.0588270748742623E-3</v>
      </c>
      <c r="Q212" s="5">
        <f t="shared" si="250"/>
        <v>8099.6468769738813</v>
      </c>
      <c r="R212" s="5">
        <f t="shared" si="251"/>
        <v>11117.877052239721</v>
      </c>
      <c r="S212" s="5">
        <f t="shared" si="252"/>
        <v>6313.8767449481848</v>
      </c>
      <c r="T212" s="5">
        <f t="shared" si="253"/>
        <v>26.121123957316517</v>
      </c>
      <c r="U212" s="5">
        <f t="shared" si="254"/>
        <v>88.594715654837032</v>
      </c>
      <c r="V212" s="5">
        <f t="shared" si="255"/>
        <v>142.68919159082208</v>
      </c>
      <c r="W212" s="15">
        <f t="shared" si="256"/>
        <v>-1.0734613539272964E-2</v>
      </c>
      <c r="X212" s="15">
        <f t="shared" si="257"/>
        <v>-1.217998157191269E-2</v>
      </c>
      <c r="Y212" s="15">
        <f t="shared" si="258"/>
        <v>-9.7425357312937999E-3</v>
      </c>
      <c r="Z212" s="5">
        <f t="shared" si="273"/>
        <v>8284.4377239815149</v>
      </c>
      <c r="AA212" s="5">
        <f t="shared" si="274"/>
        <v>29280.562816747173</v>
      </c>
      <c r="AB212" s="5">
        <f t="shared" si="275"/>
        <v>63294.117569368798</v>
      </c>
      <c r="AC212" s="16">
        <f t="shared" si="259"/>
        <v>1.2289985226121094</v>
      </c>
      <c r="AD212" s="16">
        <f t="shared" si="260"/>
        <v>3.0116574278152064</v>
      </c>
      <c r="AE212" s="16">
        <f t="shared" si="261"/>
        <v>10.737915290427315</v>
      </c>
      <c r="AF212" s="15">
        <f t="shared" si="262"/>
        <v>-4.0504037456468023E-3</v>
      </c>
      <c r="AG212" s="15">
        <f t="shared" si="263"/>
        <v>2.9673830763510267E-4</v>
      </c>
      <c r="AH212" s="15">
        <f t="shared" si="264"/>
        <v>9.7937136394747881E-3</v>
      </c>
      <c r="AI212" s="1">
        <f t="shared" si="228"/>
        <v>586653.27163087844</v>
      </c>
      <c r="AJ212" s="1">
        <f t="shared" si="229"/>
        <v>233833.13460125352</v>
      </c>
      <c r="AK212" s="1">
        <f t="shared" si="230"/>
        <v>82974.205231281667</v>
      </c>
      <c r="AL212" s="14">
        <f t="shared" si="265"/>
        <v>76.021582196655132</v>
      </c>
      <c r="AM212" s="14">
        <f t="shared" si="266"/>
        <v>17.725587755914173</v>
      </c>
      <c r="AN212" s="14">
        <f t="shared" si="267"/>
        <v>5.6751432693614694</v>
      </c>
      <c r="AO212" s="11">
        <f t="shared" si="268"/>
        <v>4.2993482714881346E-3</v>
      </c>
      <c r="AP212" s="11">
        <f t="shared" si="269"/>
        <v>5.4160448838735213E-3</v>
      </c>
      <c r="AQ212" s="11">
        <f t="shared" si="270"/>
        <v>4.9130360752692535E-3</v>
      </c>
      <c r="AR212" s="1">
        <f t="shared" si="276"/>
        <v>310080.33537183126</v>
      </c>
      <c r="AS212" s="1">
        <f t="shared" si="271"/>
        <v>125491.42429165544</v>
      </c>
      <c r="AT212" s="1">
        <f t="shared" si="272"/>
        <v>44249.159130804837</v>
      </c>
      <c r="AU212" s="1">
        <f t="shared" si="231"/>
        <v>62016.067074366256</v>
      </c>
      <c r="AV212" s="1">
        <f t="shared" si="232"/>
        <v>25098.284858331088</v>
      </c>
      <c r="AW212" s="1">
        <f t="shared" si="233"/>
        <v>8849.8318261609675</v>
      </c>
      <c r="AX212" s="1">
        <f t="shared" si="287"/>
        <v>212862.12246118402</v>
      </c>
      <c r="AY212" s="1">
        <f t="shared" si="279"/>
        <v>33870.625144324877</v>
      </c>
      <c r="AZ212" s="1">
        <f t="shared" si="280"/>
        <v>8101.4615700499562</v>
      </c>
      <c r="BA212" s="1">
        <f t="shared" si="288"/>
        <v>14297.290728939401</v>
      </c>
      <c r="BB212" s="1">
        <f t="shared" si="289"/>
        <v>30915.606056527493</v>
      </c>
      <c r="BC212" s="1">
        <f t="shared" si="290"/>
        <v>39324.615047223895</v>
      </c>
      <c r="BD212" s="1">
        <f t="shared" si="291"/>
        <v>974.15604704301597</v>
      </c>
      <c r="BE212" s="2">
        <f t="shared" si="297"/>
        <v>0.1724378764915922</v>
      </c>
      <c r="BF212" s="2">
        <f t="shared" si="298"/>
        <v>0.13039120264941753</v>
      </c>
      <c r="BG212" s="2">
        <f t="shared" si="299"/>
        <v>6.9918128391701598E-2</v>
      </c>
      <c r="BH212" s="2">
        <f t="shared" si="281"/>
        <v>9.589499758538915E-2</v>
      </c>
      <c r="BI212" s="2">
        <f t="shared" si="292"/>
        <v>2.9734821248929609E-3</v>
      </c>
      <c r="BJ212" s="2">
        <f t="shared" si="282"/>
        <v>1.700186572836147E-3</v>
      </c>
      <c r="BK212" s="2">
        <f t="shared" si="283"/>
        <v>4.8885446777984691E-4</v>
      </c>
      <c r="BL212" s="2">
        <f t="shared" si="284"/>
        <v>922.01833450895481</v>
      </c>
      <c r="BM212" s="2">
        <f t="shared" si="285"/>
        <v>213.35883458675647</v>
      </c>
      <c r="BN212" s="2">
        <f t="shared" si="286"/>
        <v>21.631399136595352</v>
      </c>
      <c r="BO212" s="2">
        <f t="shared" si="293"/>
        <v>1290.8442637823764</v>
      </c>
      <c r="BP212" s="2">
        <f t="shared" si="294"/>
        <v>111.76682523478266</v>
      </c>
      <c r="BQ212" s="2">
        <f t="shared" si="295"/>
        <v>9.7760060749459043</v>
      </c>
      <c r="BR212" s="11">
        <f t="shared" si="296"/>
        <v>3.5648598285555638E-2</v>
      </c>
      <c r="BS212" s="17">
        <f t="shared" si="277"/>
        <v>1.6425918008083347E-3</v>
      </c>
      <c r="BT212" s="17">
        <f t="shared" si="278"/>
        <v>1.1523358399416579E-2</v>
      </c>
      <c r="BU212" s="12">
        <f>(BU$3*templow!$I322+BU$4*templow!$I322^2+BU$5*templow!$I322^6)*(K212/K$56)^$BW$1</f>
        <v>1.1218749998499131</v>
      </c>
      <c r="BV212" s="12">
        <f>(BV$3*templow!$I322+BV$4*templow!$I322^2+BV$5*templow!$I322^6)*(L212/L$56)^$BW$1</f>
        <v>-0.14418544522778112</v>
      </c>
      <c r="BW212" s="12">
        <f>(BW$3*templow!$I322+BW$4*templow!$I322^2+BW$5*templow!$I322^6)*(M212/M$56)^$BW$1</f>
        <v>-0.9347283910121531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 x14ac:dyDescent="0.3">
      <c r="A213" s="2">
        <f t="shared" si="234"/>
        <v>2167</v>
      </c>
      <c r="B213" s="5">
        <f t="shared" si="235"/>
        <v>1165.3768628171752</v>
      </c>
      <c r="C213" s="5">
        <f t="shared" si="236"/>
        <v>2964.0255377880021</v>
      </c>
      <c r="D213" s="5">
        <f t="shared" si="237"/>
        <v>4369.5218520823291</v>
      </c>
      <c r="E213" s="15">
        <f t="shared" si="238"/>
        <v>1.3068748563515314E-6</v>
      </c>
      <c r="F213" s="15">
        <f t="shared" si="239"/>
        <v>2.5746311001341667E-6</v>
      </c>
      <c r="G213" s="15">
        <f t="shared" si="240"/>
        <v>5.2560178057902845E-6</v>
      </c>
      <c r="H213" s="5">
        <f t="shared" si="241"/>
        <v>311667.69641936821</v>
      </c>
      <c r="I213" s="5">
        <f t="shared" si="242"/>
        <v>126321.65812812149</v>
      </c>
      <c r="J213" s="5">
        <f t="shared" si="243"/>
        <v>44514.680303122826</v>
      </c>
      <c r="K213" s="5">
        <f t="shared" si="244"/>
        <v>267439.40639592288</v>
      </c>
      <c r="L213" s="5">
        <f t="shared" si="245"/>
        <v>42618.275894610888</v>
      </c>
      <c r="M213" s="5">
        <f t="shared" si="246"/>
        <v>10187.540378567741</v>
      </c>
      <c r="N213" s="15">
        <f t="shared" si="247"/>
        <v>5.1178793246926535E-3</v>
      </c>
      <c r="O213" s="15">
        <f t="shared" si="248"/>
        <v>6.6132694749321264E-3</v>
      </c>
      <c r="P213" s="15">
        <f t="shared" si="249"/>
        <v>5.9953049686485294E-3</v>
      </c>
      <c r="Q213" s="5">
        <f t="shared" si="250"/>
        <v>8053.7188563237169</v>
      </c>
      <c r="R213" s="5">
        <f t="shared" si="251"/>
        <v>11055.119954901305</v>
      </c>
      <c r="S213" s="5">
        <f t="shared" si="252"/>
        <v>6289.8814611206772</v>
      </c>
      <c r="T213" s="5">
        <f t="shared" si="253"/>
        <v>25.840723786423279</v>
      </c>
      <c r="U213" s="5">
        <f t="shared" si="254"/>
        <v>87.515633650792267</v>
      </c>
      <c r="V213" s="5">
        <f t="shared" si="255"/>
        <v>141.29903704327907</v>
      </c>
      <c r="W213" s="15">
        <f t="shared" si="256"/>
        <v>-1.0734613539272964E-2</v>
      </c>
      <c r="X213" s="15">
        <f t="shared" si="257"/>
        <v>-1.217998157191269E-2</v>
      </c>
      <c r="Y213" s="15">
        <f t="shared" si="258"/>
        <v>-9.7425357312937999E-3</v>
      </c>
      <c r="Z213" s="5">
        <f t="shared" si="273"/>
        <v>8204.562189247441</v>
      </c>
      <c r="AA213" s="5">
        <f t="shared" si="274"/>
        <v>29125.957687624559</v>
      </c>
      <c r="AB213" s="5">
        <f t="shared" si="275"/>
        <v>63675.141022299635</v>
      </c>
      <c r="AC213" s="16">
        <f t="shared" si="259"/>
        <v>1.2240205823927268</v>
      </c>
      <c r="AD213" s="16">
        <f t="shared" si="260"/>
        <v>3.0125511019435129</v>
      </c>
      <c r="AE213" s="16">
        <f t="shared" si="261"/>
        <v>10.843079357866698</v>
      </c>
      <c r="AF213" s="15">
        <f t="shared" si="262"/>
        <v>-4.0504037456468023E-3</v>
      </c>
      <c r="AG213" s="15">
        <f t="shared" si="263"/>
        <v>2.9673830763510267E-4</v>
      </c>
      <c r="AH213" s="15">
        <f t="shared" si="264"/>
        <v>9.7937136394747881E-3</v>
      </c>
      <c r="AI213" s="1">
        <f t="shared" si="228"/>
        <v>590004.01154215692</v>
      </c>
      <c r="AJ213" s="1">
        <f t="shared" si="229"/>
        <v>235548.10599945925</v>
      </c>
      <c r="AK213" s="1">
        <f t="shared" si="230"/>
        <v>83526.616534314468</v>
      </c>
      <c r="AL213" s="14">
        <f t="shared" si="265"/>
        <v>76.345157022087989</v>
      </c>
      <c r="AM213" s="14">
        <f t="shared" si="266"/>
        <v>17.82063030900445</v>
      </c>
      <c r="AN213" s="14">
        <f t="shared" si="267"/>
        <v>5.702746631140017</v>
      </c>
      <c r="AO213" s="11">
        <f t="shared" si="268"/>
        <v>4.2563547887732528E-3</v>
      </c>
      <c r="AP213" s="11">
        <f t="shared" si="269"/>
        <v>5.3618844350347859E-3</v>
      </c>
      <c r="AQ213" s="11">
        <f t="shared" si="270"/>
        <v>4.8639057145165605E-3</v>
      </c>
      <c r="AR213" s="1">
        <f t="shared" si="276"/>
        <v>311667.69641936821</v>
      </c>
      <c r="AS213" s="1">
        <f t="shared" si="271"/>
        <v>126321.65812812149</v>
      </c>
      <c r="AT213" s="1">
        <f t="shared" si="272"/>
        <v>44514.680303122826</v>
      </c>
      <c r="AU213" s="1">
        <f t="shared" si="231"/>
        <v>62333.539283873644</v>
      </c>
      <c r="AV213" s="1">
        <f t="shared" si="232"/>
        <v>25264.331625624298</v>
      </c>
      <c r="AW213" s="1">
        <f t="shared" si="233"/>
        <v>8902.9360606245664</v>
      </c>
      <c r="AX213" s="1">
        <f t="shared" si="287"/>
        <v>213951.52511673834</v>
      </c>
      <c r="AY213" s="1">
        <f t="shared" si="279"/>
        <v>34094.62071568871</v>
      </c>
      <c r="AZ213" s="1">
        <f t="shared" si="280"/>
        <v>8150.0323028541907</v>
      </c>
      <c r="BA213" s="1">
        <f t="shared" si="288"/>
        <v>14303.258461558371</v>
      </c>
      <c r="BB213" s="1">
        <f t="shared" si="289"/>
        <v>30935.223020453403</v>
      </c>
      <c r="BC213" s="1">
        <f t="shared" si="290"/>
        <v>39350.940138283004</v>
      </c>
      <c r="BD213" s="1">
        <f t="shared" si="291"/>
        <v>946.36332245632445</v>
      </c>
      <c r="BE213" s="2">
        <f t="shared" si="297"/>
        <v>0.1724378764915922</v>
      </c>
      <c r="BF213" s="2">
        <f t="shared" si="298"/>
        <v>0.13039120264941753</v>
      </c>
      <c r="BG213" s="2">
        <f t="shared" si="299"/>
        <v>6.9918128391701598E-2</v>
      </c>
      <c r="BH213" s="2">
        <f t="shared" si="281"/>
        <v>9.5683672894996755E-2</v>
      </c>
      <c r="BI213" s="2">
        <f t="shared" si="292"/>
        <v>2.9734821248929609E-3</v>
      </c>
      <c r="BJ213" s="2">
        <f t="shared" si="282"/>
        <v>1.700186572836147E-3</v>
      </c>
      <c r="BK213" s="2">
        <f t="shared" si="283"/>
        <v>4.8885446777984691E-4</v>
      </c>
      <c r="BL213" s="2">
        <f t="shared" si="284"/>
        <v>926.73832420955728</v>
      </c>
      <c r="BM213" s="2">
        <f t="shared" si="285"/>
        <v>214.77038700783029</v>
      </c>
      <c r="BN213" s="2">
        <f t="shared" si="286"/>
        <v>21.761200347973144</v>
      </c>
      <c r="BO213" s="2">
        <f t="shared" si="293"/>
        <v>1310.0836949475702</v>
      </c>
      <c r="BP213" s="2">
        <f t="shared" si="294"/>
        <v>113.10345981167761</v>
      </c>
      <c r="BQ213" s="2">
        <f t="shared" si="295"/>
        <v>9.7758185778004201</v>
      </c>
      <c r="BR213" s="11">
        <f t="shared" si="296"/>
        <v>3.5588110895702546E-2</v>
      </c>
      <c r="BS213" s="17">
        <f t="shared" si="277"/>
        <v>1.586051295321146E-3</v>
      </c>
      <c r="BT213" s="17">
        <f t="shared" si="278"/>
        <v>1.118772660137532E-2</v>
      </c>
      <c r="BU213" s="12">
        <f>(BU$3*templow!$I323+BU$4*templow!$I323^2+BU$5*templow!$I323^6)*(K213/K$56)^$BW$1</f>
        <v>1.0933843819395552</v>
      </c>
      <c r="BV213" s="12">
        <f>(BV$3*templow!$I323+BV$4*templow!$I323^2+BV$5*templow!$I323^6)*(L213/L$56)^$BW$1</f>
        <v>-0.16587053507015012</v>
      </c>
      <c r="BW213" s="12">
        <f>(BW$3*templow!$I323+BW$4*templow!$I323^2+BW$5*templow!$I323^6)*(M213/M$56)^$BW$1</f>
        <v>-0.95463715012736672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 x14ac:dyDescent="0.3">
      <c r="A214" s="2">
        <f t="shared" si="234"/>
        <v>2168</v>
      </c>
      <c r="B214" s="5">
        <f t="shared" si="235"/>
        <v>1165.3783096688092</v>
      </c>
      <c r="C214" s="5">
        <f t="shared" si="236"/>
        <v>2964.0327874967165</v>
      </c>
      <c r="D214" s="5">
        <f t="shared" si="237"/>
        <v>4369.5436700527534</v>
      </c>
      <c r="E214" s="15">
        <f t="shared" si="238"/>
        <v>1.2415311135339547E-6</v>
      </c>
      <c r="F214" s="15">
        <f t="shared" si="239"/>
        <v>2.4458995451274582E-6</v>
      </c>
      <c r="G214" s="15">
        <f t="shared" si="240"/>
        <v>4.9932169155007705E-6</v>
      </c>
      <c r="H214" s="5">
        <f t="shared" si="241"/>
        <v>313245.60077230039</v>
      </c>
      <c r="I214" s="5">
        <f t="shared" si="242"/>
        <v>127148.59036122716</v>
      </c>
      <c r="J214" s="5">
        <f t="shared" si="243"/>
        <v>44778.984345314959</v>
      </c>
      <c r="K214" s="5">
        <f t="shared" si="244"/>
        <v>268793.05902074167</v>
      </c>
      <c r="L214" s="5">
        <f t="shared" si="245"/>
        <v>42897.160550174245</v>
      </c>
      <c r="M214" s="5">
        <f t="shared" si="246"/>
        <v>10247.977300745077</v>
      </c>
      <c r="N214" s="15">
        <f t="shared" si="247"/>
        <v>5.0615301726133488E-3</v>
      </c>
      <c r="O214" s="15">
        <f t="shared" si="248"/>
        <v>6.5437808008235177E-3</v>
      </c>
      <c r="P214" s="15">
        <f t="shared" si="249"/>
        <v>5.9324351051879276E-3</v>
      </c>
      <c r="Q214" s="5">
        <f t="shared" si="250"/>
        <v>8007.6017922147594</v>
      </c>
      <c r="R214" s="5">
        <f t="shared" si="251"/>
        <v>10991.956836785359</v>
      </c>
      <c r="S214" s="5">
        <f t="shared" si="252"/>
        <v>6265.5841290585613</v>
      </c>
      <c r="T214" s="5">
        <f t="shared" si="253"/>
        <v>25.563333603000927</v>
      </c>
      <c r="U214" s="5">
        <f t="shared" si="254"/>
        <v>86.44969484567136</v>
      </c>
      <c r="V214" s="5">
        <f t="shared" si="255"/>
        <v>139.92242612608752</v>
      </c>
      <c r="W214" s="15">
        <f t="shared" si="256"/>
        <v>-1.0734613539272964E-2</v>
      </c>
      <c r="X214" s="15">
        <f t="shared" si="257"/>
        <v>-1.217998157191269E-2</v>
      </c>
      <c r="Y214" s="15">
        <f t="shared" si="258"/>
        <v>-9.7425357312937999E-3</v>
      </c>
      <c r="Z214" s="5">
        <f t="shared" si="273"/>
        <v>8124.9959068470871</v>
      </c>
      <c r="AA214" s="5">
        <f t="shared" si="274"/>
        <v>28970.144351843937</v>
      </c>
      <c r="AB214" s="5">
        <f t="shared" si="275"/>
        <v>64054.395851513051</v>
      </c>
      <c r="AC214" s="16">
        <f t="shared" si="259"/>
        <v>1.2190628048410546</v>
      </c>
      <c r="AD214" s="16">
        <f t="shared" si="260"/>
        <v>3.013445041259168</v>
      </c>
      <c r="AE214" s="16">
        <f t="shared" si="261"/>
        <v>10.949273372067744</v>
      </c>
      <c r="AF214" s="15">
        <f t="shared" si="262"/>
        <v>-4.0504037456468023E-3</v>
      </c>
      <c r="AG214" s="15">
        <f t="shared" si="263"/>
        <v>2.9673830763510267E-4</v>
      </c>
      <c r="AH214" s="15">
        <f t="shared" si="264"/>
        <v>9.7937136394747881E-3</v>
      </c>
      <c r="AI214" s="1">
        <f t="shared" si="228"/>
        <v>593337.14967181487</v>
      </c>
      <c r="AJ214" s="1">
        <f t="shared" si="229"/>
        <v>237257.62702513763</v>
      </c>
      <c r="AK214" s="1">
        <f t="shared" si="230"/>
        <v>84076.89094150759</v>
      </c>
      <c r="AL214" s="14">
        <f t="shared" si="265"/>
        <v>76.666859576031698</v>
      </c>
      <c r="AM214" s="14">
        <f t="shared" si="266"/>
        <v>17.915226947678047</v>
      </c>
      <c r="AN214" s="14">
        <f t="shared" si="267"/>
        <v>5.7302068768483823</v>
      </c>
      <c r="AO214" s="11">
        <f t="shared" si="268"/>
        <v>4.2137912408855204E-3</v>
      </c>
      <c r="AP214" s="11">
        <f t="shared" si="269"/>
        <v>5.3082655906844384E-3</v>
      </c>
      <c r="AQ214" s="11">
        <f t="shared" si="270"/>
        <v>4.8152666573713946E-3</v>
      </c>
      <c r="AR214" s="1">
        <f t="shared" si="276"/>
        <v>313245.60077230039</v>
      </c>
      <c r="AS214" s="1">
        <f t="shared" si="271"/>
        <v>127148.59036122716</v>
      </c>
      <c r="AT214" s="1">
        <f t="shared" si="272"/>
        <v>44778.984345314959</v>
      </c>
      <c r="AU214" s="1">
        <f t="shared" si="231"/>
        <v>62649.120154460077</v>
      </c>
      <c r="AV214" s="1">
        <f t="shared" si="232"/>
        <v>25429.718072245436</v>
      </c>
      <c r="AW214" s="1">
        <f t="shared" si="233"/>
        <v>8955.7968690629914</v>
      </c>
      <c r="AX214" s="1">
        <f t="shared" si="287"/>
        <v>215034.44721659334</v>
      </c>
      <c r="AY214" s="1">
        <f t="shared" si="279"/>
        <v>34317.728440139399</v>
      </c>
      <c r="AZ214" s="1">
        <f t="shared" si="280"/>
        <v>8198.381840596061</v>
      </c>
      <c r="BA214" s="1">
        <f t="shared" si="288"/>
        <v>14309.159939192896</v>
      </c>
      <c r="BB214" s="1">
        <f t="shared" si="289"/>
        <v>30954.631479726133</v>
      </c>
      <c r="BC214" s="1">
        <f t="shared" si="290"/>
        <v>39376.98207268332</v>
      </c>
      <c r="BD214" s="1">
        <f t="shared" si="291"/>
        <v>919.35711956600244</v>
      </c>
      <c r="BE214" s="2">
        <f t="shared" si="297"/>
        <v>0.1724378764915922</v>
      </c>
      <c r="BF214" s="2">
        <f t="shared" si="298"/>
        <v>0.13039120264941753</v>
      </c>
      <c r="BG214" s="2">
        <f t="shared" si="299"/>
        <v>6.9918128391701598E-2</v>
      </c>
      <c r="BH214" s="2">
        <f t="shared" si="281"/>
        <v>9.547322556498114E-2</v>
      </c>
      <c r="BI214" s="2">
        <f t="shared" si="292"/>
        <v>2.9734821248929609E-3</v>
      </c>
      <c r="BJ214" s="2">
        <f t="shared" si="282"/>
        <v>1.700186572836147E-3</v>
      </c>
      <c r="BK214" s="2">
        <f t="shared" si="283"/>
        <v>4.8885446777984691E-4</v>
      </c>
      <c r="BL214" s="2">
        <f t="shared" si="284"/>
        <v>931.43019459779191</v>
      </c>
      <c r="BM214" s="2">
        <f t="shared" si="285"/>
        <v>216.17632608720197</v>
      </c>
      <c r="BN214" s="2">
        <f t="shared" si="286"/>
        <v>21.890406559851041</v>
      </c>
      <c r="BO214" s="2">
        <f t="shared" si="293"/>
        <v>1329.6106690217218</v>
      </c>
      <c r="BP214" s="2">
        <f t="shared" si="294"/>
        <v>114.45616156429885</v>
      </c>
      <c r="BQ214" s="2">
        <f t="shared" si="295"/>
        <v>9.7756375189721592</v>
      </c>
      <c r="BR214" s="11">
        <f t="shared" si="296"/>
        <v>3.552824116783368E-2</v>
      </c>
      <c r="BS214" s="17">
        <f t="shared" si="277"/>
        <v>1.5315464504023089E-3</v>
      </c>
      <c r="BT214" s="17">
        <f t="shared" si="278"/>
        <v>1.0861870486772155E-2</v>
      </c>
      <c r="BU214" s="12">
        <f>(BU$3*templow!$I324+BU$4*templow!$I324^2+BU$5*templow!$I324^6)*(K214/K$56)^$BW$1</f>
        <v>1.0647733012367206</v>
      </c>
      <c r="BV214" s="12">
        <f>(BV$3*templow!$I324+BV$4*templow!$I324^2+BV$5*templow!$I324^6)*(L214/L$56)^$BW$1</f>
        <v>-0.18760167485400164</v>
      </c>
      <c r="BW214" s="12">
        <f>(BW$3*templow!$I324+BW$4*templow!$I324^2+BW$5*templow!$I324^6)*(M214/M$56)^$BW$1</f>
        <v>-0.97457144978124799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 x14ac:dyDescent="0.3">
      <c r="A215" s="2">
        <f t="shared" si="234"/>
        <v>2169</v>
      </c>
      <c r="B215" s="5">
        <f t="shared" si="235"/>
        <v>1165.3796841795681</v>
      </c>
      <c r="C215" s="5">
        <f t="shared" si="236"/>
        <v>2964.0396747368409</v>
      </c>
      <c r="D215" s="5">
        <f t="shared" si="237"/>
        <v>4369.5643972281514</v>
      </c>
      <c r="E215" s="15">
        <f t="shared" si="238"/>
        <v>1.179454557857257E-6</v>
      </c>
      <c r="F215" s="15">
        <f t="shared" si="239"/>
        <v>2.3236045678710851E-6</v>
      </c>
      <c r="G215" s="15">
        <f t="shared" si="240"/>
        <v>4.7435560697257315E-6</v>
      </c>
      <c r="H215" s="5">
        <f t="shared" si="241"/>
        <v>314814.00761327759</v>
      </c>
      <c r="I215" s="5">
        <f t="shared" si="242"/>
        <v>127972.17552936582</v>
      </c>
      <c r="J215" s="5">
        <f t="shared" si="243"/>
        <v>45042.060074200592</v>
      </c>
      <c r="K215" s="5">
        <f t="shared" si="244"/>
        <v>270138.57533899596</v>
      </c>
      <c r="L215" s="5">
        <f t="shared" si="245"/>
        <v>43174.919897361935</v>
      </c>
      <c r="M215" s="5">
        <f t="shared" si="246"/>
        <v>10308.135086136544</v>
      </c>
      <c r="N215" s="15">
        <f t="shared" si="247"/>
        <v>5.0057703244132945E-3</v>
      </c>
      <c r="O215" s="15">
        <f t="shared" si="248"/>
        <v>6.4750054228603915E-3</v>
      </c>
      <c r="P215" s="15">
        <f t="shared" si="249"/>
        <v>5.870210640210427E-3</v>
      </c>
      <c r="Q215" s="5">
        <f t="shared" si="250"/>
        <v>7961.3065984468394</v>
      </c>
      <c r="R215" s="5">
        <f t="shared" si="251"/>
        <v>10928.406492849972</v>
      </c>
      <c r="S215" s="5">
        <f t="shared" si="252"/>
        <v>6240.993021411683</v>
      </c>
      <c r="T215" s="5">
        <f t="shared" si="253"/>
        <v>25.288921095997203</v>
      </c>
      <c r="U215" s="5">
        <f t="shared" si="254"/>
        <v>85.396739155553604</v>
      </c>
      <c r="V215" s="5">
        <f t="shared" si="255"/>
        <v>138.5592268899448</v>
      </c>
      <c r="W215" s="15">
        <f t="shared" si="256"/>
        <v>-1.0734613539272964E-2</v>
      </c>
      <c r="X215" s="15">
        <f t="shared" si="257"/>
        <v>-1.217998157191269E-2</v>
      </c>
      <c r="Y215" s="15">
        <f t="shared" si="258"/>
        <v>-9.7425357312937999E-3</v>
      </c>
      <c r="Z215" s="5">
        <f t="shared" si="273"/>
        <v>8045.7496293659906</v>
      </c>
      <c r="AA215" s="5">
        <f t="shared" si="274"/>
        <v>28813.171679235908</v>
      </c>
      <c r="AB215" s="5">
        <f t="shared" si="275"/>
        <v>64431.865689570513</v>
      </c>
      <c r="AC215" s="16">
        <f t="shared" si="259"/>
        <v>1.2141251082901476</v>
      </c>
      <c r="AD215" s="16">
        <f t="shared" si="260"/>
        <v>3.0143392458408624</v>
      </c>
      <c r="AE215" s="16">
        <f t="shared" si="261"/>
        <v>11.056507420034102</v>
      </c>
      <c r="AF215" s="15">
        <f t="shared" si="262"/>
        <v>-4.0504037456468023E-3</v>
      </c>
      <c r="AG215" s="15">
        <f t="shared" si="263"/>
        <v>2.9673830763510267E-4</v>
      </c>
      <c r="AH215" s="15">
        <f t="shared" si="264"/>
        <v>9.7937136394747881E-3</v>
      </c>
      <c r="AI215" s="1">
        <f t="shared" si="228"/>
        <v>596652.55485909351</v>
      </c>
      <c r="AJ215" s="1">
        <f t="shared" si="229"/>
        <v>238961.5823948693</v>
      </c>
      <c r="AK215" s="1">
        <f t="shared" si="230"/>
        <v>84624.998716419825</v>
      </c>
      <c r="AL215" s="14">
        <f t="shared" si="265"/>
        <v>76.986687135965894</v>
      </c>
      <c r="AM215" s="14">
        <f t="shared" si="266"/>
        <v>18.009374742606152</v>
      </c>
      <c r="AN215" s="14">
        <f t="shared" si="267"/>
        <v>5.7575234262211712</v>
      </c>
      <c r="AO215" s="11">
        <f t="shared" si="268"/>
        <v>4.1716533284766651E-3</v>
      </c>
      <c r="AP215" s="11">
        <f t="shared" si="269"/>
        <v>5.2551829347775936E-3</v>
      </c>
      <c r="AQ215" s="11">
        <f t="shared" si="270"/>
        <v>4.7671139907976808E-3</v>
      </c>
      <c r="AR215" s="1">
        <f t="shared" si="276"/>
        <v>314814.00761327759</v>
      </c>
      <c r="AS215" s="1">
        <f t="shared" si="271"/>
        <v>127972.17552936582</v>
      </c>
      <c r="AT215" s="1">
        <f t="shared" si="272"/>
        <v>45042.060074200592</v>
      </c>
      <c r="AU215" s="1">
        <f t="shared" si="231"/>
        <v>62962.801522655522</v>
      </c>
      <c r="AV215" s="1">
        <f t="shared" si="232"/>
        <v>25594.435105873166</v>
      </c>
      <c r="AW215" s="1">
        <f t="shared" si="233"/>
        <v>9008.412014840118</v>
      </c>
      <c r="AX215" s="1">
        <f t="shared" si="287"/>
        <v>216110.86027119678</v>
      </c>
      <c r="AY215" s="1">
        <f t="shared" si="279"/>
        <v>34539.935917889547</v>
      </c>
      <c r="AZ215" s="1">
        <f t="shared" si="280"/>
        <v>8246.5080689092356</v>
      </c>
      <c r="BA215" s="1">
        <f t="shared" si="288"/>
        <v>14314.995886891593</v>
      </c>
      <c r="BB215" s="1">
        <f t="shared" si="289"/>
        <v>30973.833711223964</v>
      </c>
      <c r="BC215" s="1">
        <f t="shared" si="290"/>
        <v>39402.744130138279</v>
      </c>
      <c r="BD215" s="1">
        <f t="shared" si="291"/>
        <v>893.1154419002022</v>
      </c>
      <c r="BE215" s="2">
        <f t="shared" si="297"/>
        <v>0.1724378764915922</v>
      </c>
      <c r="BF215" s="2">
        <f t="shared" si="298"/>
        <v>0.13039120264941753</v>
      </c>
      <c r="BG215" s="2">
        <f t="shared" si="299"/>
        <v>6.9918128391701598E-2</v>
      </c>
      <c r="BH215" s="2">
        <f t="shared" si="281"/>
        <v>9.5263664465801423E-2</v>
      </c>
      <c r="BI215" s="2">
        <f t="shared" si="292"/>
        <v>2.9734821248929609E-3</v>
      </c>
      <c r="BJ215" s="2">
        <f t="shared" si="282"/>
        <v>1.700186572836147E-3</v>
      </c>
      <c r="BK215" s="2">
        <f t="shared" si="283"/>
        <v>4.8885446777984691E-4</v>
      </c>
      <c r="BL215" s="2">
        <f t="shared" si="284"/>
        <v>936.09382430399739</v>
      </c>
      <c r="BM215" s="2">
        <f t="shared" si="285"/>
        <v>217.57657453165831</v>
      </c>
      <c r="BN215" s="2">
        <f t="shared" si="286"/>
        <v>22.019012305281223</v>
      </c>
      <c r="BO215" s="2">
        <f t="shared" si="293"/>
        <v>1349.42948670699</v>
      </c>
      <c r="BP215" s="2">
        <f t="shared" si="294"/>
        <v>115.82512372257435</v>
      </c>
      <c r="BQ215" s="2">
        <f t="shared" si="295"/>
        <v>9.7754628260111325</v>
      </c>
      <c r="BR215" s="11">
        <f t="shared" si="296"/>
        <v>3.5468982939551336E-2</v>
      </c>
      <c r="BS215" s="17">
        <f t="shared" si="277"/>
        <v>1.479000175480567E-3</v>
      </c>
      <c r="BT215" s="17">
        <f t="shared" si="278"/>
        <v>1.0545505326963257E-2</v>
      </c>
      <c r="BU215" s="12">
        <f>(BU$3*templow!$I325+BU$4*templow!$I325^2+BU$5*templow!$I325^6)*(K215/K$56)^$BW$1</f>
        <v>1.0360452007031316</v>
      </c>
      <c r="BV215" s="12">
        <f>(BV$3*templow!$I325+BV$4*templow!$I325^2+BV$5*templow!$I325^6)*(L215/L$56)^$BW$1</f>
        <v>-0.20937689538641882</v>
      </c>
      <c r="BW215" s="12">
        <f>(BW$3*templow!$I325+BW$4*templow!$I325^2+BW$5*templow!$I325^6)*(M215/M$56)^$BW$1</f>
        <v>-0.99452980541299263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 x14ac:dyDescent="0.3">
      <c r="A216" s="2">
        <f t="shared" si="234"/>
        <v>2170</v>
      </c>
      <c r="B216" s="5">
        <f t="shared" si="235"/>
        <v>1165.3809899663293</v>
      </c>
      <c r="C216" s="5">
        <f t="shared" si="236"/>
        <v>2964.0462176301621</v>
      </c>
      <c r="D216" s="5">
        <f t="shared" si="237"/>
        <v>4369.5840881381846</v>
      </c>
      <c r="E216" s="15">
        <f t="shared" si="238"/>
        <v>1.120481829964394E-6</v>
      </c>
      <c r="F216" s="15">
        <f t="shared" si="239"/>
        <v>2.2074243394775306E-6</v>
      </c>
      <c r="G216" s="15">
        <f t="shared" si="240"/>
        <v>4.5063782662394447E-6</v>
      </c>
      <c r="H216" s="5">
        <f t="shared" si="241"/>
        <v>316372.87831132056</v>
      </c>
      <c r="I216" s="5">
        <f t="shared" si="242"/>
        <v>128792.36935574192</v>
      </c>
      <c r="J216" s="5">
        <f t="shared" si="243"/>
        <v>45303.896657091755</v>
      </c>
      <c r="K216" s="5">
        <f t="shared" si="244"/>
        <v>271475.92163869203</v>
      </c>
      <c r="L216" s="5">
        <f t="shared" si="245"/>
        <v>43451.538842304224</v>
      </c>
      <c r="M216" s="5">
        <f t="shared" si="246"/>
        <v>10368.011175268417</v>
      </c>
      <c r="N216" s="15">
        <f t="shared" si="247"/>
        <v>4.9505935907814269E-3</v>
      </c>
      <c r="O216" s="15">
        <f t="shared" si="248"/>
        <v>6.4069359155705108E-3</v>
      </c>
      <c r="P216" s="15">
        <f t="shared" si="249"/>
        <v>5.8086248027928722E-3</v>
      </c>
      <c r="Q216" s="5">
        <f t="shared" si="250"/>
        <v>7914.8440252946293</v>
      </c>
      <c r="R216" s="5">
        <f t="shared" si="251"/>
        <v>10864.487472618401</v>
      </c>
      <c r="S216" s="5">
        <f t="shared" si="252"/>
        <v>6216.1163404251165</v>
      </c>
      <c r="T216" s="5">
        <f t="shared" si="253"/>
        <v>25.017454301206506</v>
      </c>
      <c r="U216" s="5">
        <f t="shared" si="254"/>
        <v>84.356608446337532</v>
      </c>
      <c r="V216" s="5">
        <f t="shared" si="255"/>
        <v>137.20930867106907</v>
      </c>
      <c r="W216" s="15">
        <f t="shared" si="256"/>
        <v>-1.0734613539272964E-2</v>
      </c>
      <c r="X216" s="15">
        <f t="shared" si="257"/>
        <v>-1.217998157191269E-2</v>
      </c>
      <c r="Y216" s="15">
        <f t="shared" si="258"/>
        <v>-9.7425357312937999E-3</v>
      </c>
      <c r="Z216" s="5">
        <f t="shared" si="273"/>
        <v>7966.8337605789502</v>
      </c>
      <c r="AA216" s="5">
        <f t="shared" si="274"/>
        <v>28655.087961428879</v>
      </c>
      <c r="AB216" s="5">
        <f t="shared" si="275"/>
        <v>64807.534680518402</v>
      </c>
      <c r="AC216" s="16">
        <f t="shared" si="259"/>
        <v>1.2092074114038454</v>
      </c>
      <c r="AD216" s="16">
        <f t="shared" si="260"/>
        <v>3.0152337157673115</v>
      </c>
      <c r="AE216" s="16">
        <f t="shared" si="261"/>
        <v>11.164791687558644</v>
      </c>
      <c r="AF216" s="15">
        <f t="shared" si="262"/>
        <v>-4.0504037456468023E-3</v>
      </c>
      <c r="AG216" s="15">
        <f t="shared" si="263"/>
        <v>2.9673830763510267E-4</v>
      </c>
      <c r="AH216" s="15">
        <f t="shared" si="264"/>
        <v>9.7937136394747881E-3</v>
      </c>
      <c r="AI216" s="1">
        <f t="shared" si="228"/>
        <v>599950.10089583974</v>
      </c>
      <c r="AJ216" s="1">
        <f t="shared" si="229"/>
        <v>240659.85926125554</v>
      </c>
      <c r="AK216" s="1">
        <f t="shared" si="230"/>
        <v>85170.910859617958</v>
      </c>
      <c r="AL216" s="14">
        <f t="shared" si="265"/>
        <v>77.304637287908648</v>
      </c>
      <c r="AM216" s="14">
        <f t="shared" si="266"/>
        <v>18.103070875831378</v>
      </c>
      <c r="AN216" s="14">
        <f t="shared" si="267"/>
        <v>5.7846957289938805</v>
      </c>
      <c r="AO216" s="11">
        <f t="shared" si="268"/>
        <v>4.1299367951918983E-3</v>
      </c>
      <c r="AP216" s="11">
        <f t="shared" si="269"/>
        <v>5.2026311054298177E-3</v>
      </c>
      <c r="AQ216" s="11">
        <f t="shared" si="270"/>
        <v>4.7194428508897041E-3</v>
      </c>
      <c r="AR216" s="1">
        <f t="shared" si="276"/>
        <v>316372.87831132056</v>
      </c>
      <c r="AS216" s="1">
        <f t="shared" si="271"/>
        <v>128792.36935574192</v>
      </c>
      <c r="AT216" s="1">
        <f t="shared" si="272"/>
        <v>45303.896657091755</v>
      </c>
      <c r="AU216" s="1">
        <f t="shared" si="231"/>
        <v>63274.575662264113</v>
      </c>
      <c r="AV216" s="1">
        <f t="shared" si="232"/>
        <v>25758.473871148384</v>
      </c>
      <c r="AW216" s="1">
        <f t="shared" si="233"/>
        <v>9060.7793314183509</v>
      </c>
      <c r="AX216" s="1">
        <f t="shared" si="287"/>
        <v>217180.73731095364</v>
      </c>
      <c r="AY216" s="1">
        <f t="shared" si="279"/>
        <v>34761.231073843381</v>
      </c>
      <c r="AZ216" s="1">
        <f t="shared" si="280"/>
        <v>8294.4089402147329</v>
      </c>
      <c r="BA216" s="1">
        <f t="shared" si="288"/>
        <v>14320.767020403833</v>
      </c>
      <c r="BB216" s="1">
        <f t="shared" si="289"/>
        <v>30992.831961077154</v>
      </c>
      <c r="BC216" s="1">
        <f t="shared" si="290"/>
        <v>39428.229537387924</v>
      </c>
      <c r="BD216" s="1">
        <f t="shared" si="291"/>
        <v>867.61689714790202</v>
      </c>
      <c r="BE216" s="2">
        <f t="shared" si="297"/>
        <v>0.1724378764915922</v>
      </c>
      <c r="BF216" s="2">
        <f t="shared" si="298"/>
        <v>0.13039120264941753</v>
      </c>
      <c r="BG216" s="2">
        <f t="shared" si="299"/>
        <v>6.9918128391701598E-2</v>
      </c>
      <c r="BH216" s="2">
        <f t="shared" si="281"/>
        <v>9.5054998319534775E-2</v>
      </c>
      <c r="BI216" s="2">
        <f t="shared" si="292"/>
        <v>2.9734821248929609E-3</v>
      </c>
      <c r="BJ216" s="2">
        <f t="shared" si="282"/>
        <v>1.700186572836147E-3</v>
      </c>
      <c r="BK216" s="2">
        <f t="shared" si="283"/>
        <v>4.8885446777984691E-4</v>
      </c>
      <c r="BL216" s="2">
        <f t="shared" si="284"/>
        <v>940.72909845964762</v>
      </c>
      <c r="BM216" s="2">
        <f t="shared" si="285"/>
        <v>218.97105706238605</v>
      </c>
      <c r="BN216" s="2">
        <f t="shared" si="286"/>
        <v>22.147012288655777</v>
      </c>
      <c r="BO216" s="2">
        <f t="shared" si="293"/>
        <v>1369.5445130405865</v>
      </c>
      <c r="BP216" s="2">
        <f t="shared" si="294"/>
        <v>117.21054184142018</v>
      </c>
      <c r="BQ216" s="2">
        <f t="shared" si="295"/>
        <v>9.7752944275077134</v>
      </c>
      <c r="BR216" s="11">
        <f t="shared" si="296"/>
        <v>3.5410330096238923E-2</v>
      </c>
      <c r="BS216" s="17">
        <f t="shared" si="277"/>
        <v>1.4283384629077858E-3</v>
      </c>
      <c r="BT216" s="17">
        <f t="shared" si="278"/>
        <v>1.0238354686372094E-2</v>
      </c>
      <c r="BU216" s="12">
        <f>(BU$3*templow!$I326+BU$4*templow!$I326^2+BU$5*templow!$I326^6)*(K216/K$56)^$BW$1</f>
        <v>1.0072034617704964</v>
      </c>
      <c r="BV216" s="12">
        <f>(BV$3*templow!$I326+BV$4*templow!$I326^2+BV$5*templow!$I326^6)*(L216/L$56)^$BW$1</f>
        <v>-0.23119426966078357</v>
      </c>
      <c r="BW216" s="12">
        <f>(BW$3*templow!$I326+BW$4*templow!$I326^2+BW$5*templow!$I326^6)*(M216/M$56)^$BW$1</f>
        <v>-1.0145107658789148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 x14ac:dyDescent="0.3">
      <c r="A217" s="2">
        <f t="shared" si="234"/>
        <v>2171</v>
      </c>
      <c r="B217" s="5">
        <f t="shared" si="235"/>
        <v>1165.3822304651421</v>
      </c>
      <c r="C217" s="5">
        <f t="shared" si="236"/>
        <v>2964.0524333925382</v>
      </c>
      <c r="D217" s="5">
        <f t="shared" si="237"/>
        <v>4369.6027945870137</v>
      </c>
      <c r="E217" s="15">
        <f t="shared" si="238"/>
        <v>1.0644577384661743E-6</v>
      </c>
      <c r="F217" s="15">
        <f t="shared" si="239"/>
        <v>2.097053122503654E-6</v>
      </c>
      <c r="G217" s="15">
        <f t="shared" si="240"/>
        <v>4.2810593529274726E-6</v>
      </c>
      <c r="H217" s="5">
        <f t="shared" si="241"/>
        <v>317922.17638917931</v>
      </c>
      <c r="I217" s="5">
        <f t="shared" si="242"/>
        <v>129609.12874030236</v>
      </c>
      <c r="J217" s="5">
        <f t="shared" si="243"/>
        <v>45564.483608742572</v>
      </c>
      <c r="K217" s="5">
        <f t="shared" si="244"/>
        <v>272805.06607886602</v>
      </c>
      <c r="L217" s="5">
        <f t="shared" si="245"/>
        <v>43727.002694063965</v>
      </c>
      <c r="M217" s="5">
        <f t="shared" si="246"/>
        <v>10427.603091335224</v>
      </c>
      <c r="N217" s="15">
        <f t="shared" si="247"/>
        <v>4.8959938404518066E-3</v>
      </c>
      <c r="O217" s="15">
        <f t="shared" si="248"/>
        <v>6.3395649290918232E-3</v>
      </c>
      <c r="P217" s="15">
        <f t="shared" si="249"/>
        <v>5.7476708945836119E-3</v>
      </c>
      <c r="Q217" s="5">
        <f t="shared" si="250"/>
        <v>7868.2246591336616</v>
      </c>
      <c r="R217" s="5">
        <f t="shared" si="251"/>
        <v>10800.21807783308</v>
      </c>
      <c r="S217" s="5">
        <f t="shared" si="252"/>
        <v>6190.9622164219745</v>
      </c>
      <c r="T217" s="5">
        <f t="shared" si="253"/>
        <v>24.748901597546631</v>
      </c>
      <c r="U217" s="5">
        <f t="shared" si="254"/>
        <v>83.329146509992086</v>
      </c>
      <c r="V217" s="5">
        <f t="shared" si="255"/>
        <v>135.87254207867505</v>
      </c>
      <c r="W217" s="15">
        <f t="shared" si="256"/>
        <v>-1.0734613539272964E-2</v>
      </c>
      <c r="X217" s="15">
        <f t="shared" si="257"/>
        <v>-1.217998157191269E-2</v>
      </c>
      <c r="Y217" s="15">
        <f t="shared" si="258"/>
        <v>-9.7425357312937999E-3</v>
      </c>
      <c r="Z217" s="5">
        <f t="shared" si="273"/>
        <v>7888.2583601678207</v>
      </c>
      <c r="AA217" s="5">
        <f t="shared" si="274"/>
        <v>28495.940904227933</v>
      </c>
      <c r="AB217" s="5">
        <f t="shared" si="275"/>
        <v>65181.387475504147</v>
      </c>
      <c r="AC217" s="16">
        <f t="shared" si="259"/>
        <v>1.2043096331754313</v>
      </c>
      <c r="AD217" s="16">
        <f t="shared" si="260"/>
        <v>3.0161284511172526</v>
      </c>
      <c r="AE217" s="16">
        <f t="shared" si="261"/>
        <v>11.274136460190983</v>
      </c>
      <c r="AF217" s="15">
        <f t="shared" si="262"/>
        <v>-4.0504037456468023E-3</v>
      </c>
      <c r="AG217" s="15">
        <f t="shared" si="263"/>
        <v>2.9673830763510267E-4</v>
      </c>
      <c r="AH217" s="15">
        <f t="shared" si="264"/>
        <v>9.7937136394747881E-3</v>
      </c>
      <c r="AI217" s="1">
        <f t="shared" si="228"/>
        <v>603229.66646851995</v>
      </c>
      <c r="AJ217" s="1">
        <f t="shared" si="229"/>
        <v>242352.34720627838</v>
      </c>
      <c r="AK217" s="1">
        <f t="shared" si="230"/>
        <v>85714.599105074522</v>
      </c>
      <c r="AL217" s="14">
        <f t="shared" si="265"/>
        <v>77.6207079212232</v>
      </c>
      <c r="AM217" s="14">
        <f t="shared" si="266"/>
        <v>18.196312639477355</v>
      </c>
      <c r="AN217" s="14">
        <f t="shared" si="267"/>
        <v>5.8117232644876253</v>
      </c>
      <c r="AO217" s="11">
        <f t="shared" si="268"/>
        <v>4.0886374272399795E-3</v>
      </c>
      <c r="AP217" s="11">
        <f t="shared" si="269"/>
        <v>5.1506047943755198E-3</v>
      </c>
      <c r="AQ217" s="11">
        <f t="shared" si="270"/>
        <v>4.6722484223808069E-3</v>
      </c>
      <c r="AR217" s="1">
        <f t="shared" si="276"/>
        <v>317922.17638917931</v>
      </c>
      <c r="AS217" s="1">
        <f t="shared" si="271"/>
        <v>129609.12874030236</v>
      </c>
      <c r="AT217" s="1">
        <f t="shared" si="272"/>
        <v>45564.483608742572</v>
      </c>
      <c r="AU217" s="1">
        <f t="shared" si="231"/>
        <v>63584.435277835866</v>
      </c>
      <c r="AV217" s="1">
        <f t="shared" si="232"/>
        <v>25921.825748060473</v>
      </c>
      <c r="AW217" s="1">
        <f t="shared" si="233"/>
        <v>9112.8967217485151</v>
      </c>
      <c r="AX217" s="1">
        <f t="shared" si="287"/>
        <v>218244.05286309277</v>
      </c>
      <c r="AY217" s="1">
        <f t="shared" si="279"/>
        <v>34981.602155251174</v>
      </c>
      <c r="AZ217" s="1">
        <f t="shared" si="280"/>
        <v>8342.0824730681779</v>
      </c>
      <c r="BA217" s="1">
        <f t="shared" si="288"/>
        <v>14326.474046354135</v>
      </c>
      <c r="BB217" s="1">
        <f t="shared" si="289"/>
        <v>31011.628445333306</v>
      </c>
      <c r="BC217" s="1">
        <f t="shared" si="290"/>
        <v>39453.441469671045</v>
      </c>
      <c r="BD217" s="1">
        <f t="shared" si="291"/>
        <v>842.84068105000017</v>
      </c>
      <c r="BE217" s="2">
        <f t="shared" si="297"/>
        <v>0.1724378764915922</v>
      </c>
      <c r="BF217" s="2">
        <f t="shared" si="298"/>
        <v>0.13039120264941753</v>
      </c>
      <c r="BG217" s="2">
        <f t="shared" si="299"/>
        <v>6.9918128391701598E-2</v>
      </c>
      <c r="BH217" s="2">
        <f t="shared" si="281"/>
        <v>9.4847235697113869E-2</v>
      </c>
      <c r="BI217" s="2">
        <f t="shared" si="292"/>
        <v>2.9734821248929609E-3</v>
      </c>
      <c r="BJ217" s="2">
        <f t="shared" si="282"/>
        <v>1.700186572836147E-3</v>
      </c>
      <c r="BK217" s="2">
        <f t="shared" si="283"/>
        <v>4.8885446777984691E-4</v>
      </c>
      <c r="BL217" s="2">
        <f t="shared" si="284"/>
        <v>945.33590860029165</v>
      </c>
      <c r="BM217" s="2">
        <f t="shared" si="285"/>
        <v>220.35970040125363</v>
      </c>
      <c r="BN217" s="2">
        <f t="shared" si="286"/>
        <v>22.274401384215409</v>
      </c>
      <c r="BO217" s="2">
        <f t="shared" si="293"/>
        <v>1389.9601783572709</v>
      </c>
      <c r="BP217" s="2">
        <f t="shared" si="294"/>
        <v>118.61261382868591</v>
      </c>
      <c r="BQ217" s="2">
        <f t="shared" si="295"/>
        <v>9.7751322530680937</v>
      </c>
      <c r="BR217" s="11">
        <f t="shared" si="296"/>
        <v>3.5352276571412239E-2</v>
      </c>
      <c r="BS217" s="17">
        <f t="shared" si="277"/>
        <v>1.3794902575243045E-3</v>
      </c>
      <c r="BT217" s="17">
        <f t="shared" si="278"/>
        <v>9.9401501809437808E-3</v>
      </c>
      <c r="BU217" s="12">
        <f>(BU$3*templow!$I327+BU$4*templow!$I327^2+BU$5*templow!$I327^6)*(K217/K$56)^$BW$1</f>
        <v>0.97825140469142213</v>
      </c>
      <c r="BV217" s="12">
        <f>(BV$3*templow!$I327+BV$4*templow!$I327^2+BV$5*templow!$I327^6)*(L217/L$56)^$BW$1</f>
        <v>-0.25305191242814734</v>
      </c>
      <c r="BW217" s="12">
        <f>(BW$3*templow!$I327+BW$4*templow!$I327^2+BW$5*templow!$I327^6)*(M217/M$56)^$BW$1</f>
        <v>-1.0345129130880941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 x14ac:dyDescent="0.3">
      <c r="A218" s="2">
        <f t="shared" si="234"/>
        <v>2172</v>
      </c>
      <c r="B218" s="5">
        <f t="shared" si="235"/>
        <v>1165.383408940269</v>
      </c>
      <c r="C218" s="5">
        <f t="shared" si="236"/>
        <v>2964.0583383791782</v>
      </c>
      <c r="D218" s="5">
        <f t="shared" si="237"/>
        <v>4369.6205657894798</v>
      </c>
      <c r="E218" s="15">
        <f t="shared" si="238"/>
        <v>1.0112348515428656E-6</v>
      </c>
      <c r="F218" s="15">
        <f t="shared" si="239"/>
        <v>1.9922004663784712E-6</v>
      </c>
      <c r="G218" s="15">
        <f t="shared" si="240"/>
        <v>4.0670063852810989E-6</v>
      </c>
      <c r="H218" s="5">
        <f t="shared" si="241"/>
        <v>319461.86749063188</v>
      </c>
      <c r="I218" s="5">
        <f t="shared" si="242"/>
        <v>130422.41175134879</v>
      </c>
      <c r="J218" s="5">
        <f t="shared" si="243"/>
        <v>45823.81078822026</v>
      </c>
      <c r="K218" s="5">
        <f t="shared" si="244"/>
        <v>274125.97866064671</v>
      </c>
      <c r="L218" s="5">
        <f t="shared" si="245"/>
        <v>44001.297161602779</v>
      </c>
      <c r="M218" s="5">
        <f t="shared" si="246"/>
        <v>10486.908439369508</v>
      </c>
      <c r="N218" s="15">
        <f t="shared" si="247"/>
        <v>4.8419650000151027E-3</v>
      </c>
      <c r="O218" s="15">
        <f t="shared" si="248"/>
        <v>6.2728851885394121E-3</v>
      </c>
      <c r="P218" s="15">
        <f t="shared" si="249"/>
        <v>5.6873422890024727E-3</v>
      </c>
      <c r="Q218" s="5">
        <f t="shared" si="250"/>
        <v>7821.4589221661727</v>
      </c>
      <c r="R218" s="5">
        <f t="shared" si="251"/>
        <v>10735.616360320455</v>
      </c>
      <c r="S218" s="5">
        <f t="shared" si="252"/>
        <v>6165.5387063596545</v>
      </c>
      <c r="T218" s="5">
        <f t="shared" si="253"/>
        <v>24.483231703375473</v>
      </c>
      <c r="U218" s="5">
        <f t="shared" si="254"/>
        <v>82.314199041097169</v>
      </c>
      <c r="V218" s="5">
        <f t="shared" si="255"/>
        <v>134.54879898257184</v>
      </c>
      <c r="W218" s="15">
        <f t="shared" si="256"/>
        <v>-1.0734613539272964E-2</v>
      </c>
      <c r="X218" s="15">
        <f t="shared" si="257"/>
        <v>-1.217998157191269E-2</v>
      </c>
      <c r="Y218" s="15">
        <f t="shared" si="258"/>
        <v>-9.7425357312937999E-3</v>
      </c>
      <c r="Z218" s="5">
        <f t="shared" si="273"/>
        <v>7810.0331484975577</v>
      </c>
      <c r="AA218" s="5">
        <f t="shared" si="274"/>
        <v>28335.777620547848</v>
      </c>
      <c r="AB218" s="5">
        <f t="shared" si="275"/>
        <v>65553.409228275443</v>
      </c>
      <c r="AC218" s="16">
        <f t="shared" si="259"/>
        <v>1.1994316929262989</v>
      </c>
      <c r="AD218" s="16">
        <f t="shared" si="260"/>
        <v>3.0170234519694472</v>
      </c>
      <c r="AE218" s="16">
        <f t="shared" si="261"/>
        <v>11.384552124214455</v>
      </c>
      <c r="AF218" s="15">
        <f t="shared" si="262"/>
        <v>-4.0504037456468023E-3</v>
      </c>
      <c r="AG218" s="15">
        <f t="shared" si="263"/>
        <v>2.9673830763510267E-4</v>
      </c>
      <c r="AH218" s="15">
        <f t="shared" si="264"/>
        <v>9.7937136394747881E-3</v>
      </c>
      <c r="AI218" s="1">
        <f t="shared" si="228"/>
        <v>606491.13509950379</v>
      </c>
      <c r="AJ218" s="1">
        <f t="shared" si="229"/>
        <v>244038.93823371103</v>
      </c>
      <c r="AK218" s="1">
        <f t="shared" si="230"/>
        <v>86256.035916315595</v>
      </c>
      <c r="AL218" s="14">
        <f t="shared" si="265"/>
        <v>77.934897223443414</v>
      </c>
      <c r="AM218" s="14">
        <f t="shared" si="266"/>
        <v>18.289097434446994</v>
      </c>
      <c r="AN218" s="14">
        <f t="shared" si="267"/>
        <v>5.8386055411929032</v>
      </c>
      <c r="AO218" s="11">
        <f t="shared" si="268"/>
        <v>4.0477510529675796E-3</v>
      </c>
      <c r="AP218" s="11">
        <f t="shared" si="269"/>
        <v>5.0990987464317643E-3</v>
      </c>
      <c r="AQ218" s="11">
        <f t="shared" si="270"/>
        <v>4.6255259381569984E-3</v>
      </c>
      <c r="AR218" s="1">
        <f t="shared" si="276"/>
        <v>319461.86749063188</v>
      </c>
      <c r="AS218" s="1">
        <f t="shared" si="271"/>
        <v>130422.41175134879</v>
      </c>
      <c r="AT218" s="1">
        <f t="shared" si="272"/>
        <v>45823.81078822026</v>
      </c>
      <c r="AU218" s="1">
        <f t="shared" si="231"/>
        <v>63892.373498126377</v>
      </c>
      <c r="AV218" s="1">
        <f t="shared" si="232"/>
        <v>26084.482350269758</v>
      </c>
      <c r="AW218" s="1">
        <f t="shared" si="233"/>
        <v>9164.7621576440524</v>
      </c>
      <c r="AX218" s="1">
        <f t="shared" si="287"/>
        <v>219300.78292851738</v>
      </c>
      <c r="AY218" s="1">
        <f t="shared" si="279"/>
        <v>35201.03772928223</v>
      </c>
      <c r="AZ218" s="1">
        <f t="shared" si="280"/>
        <v>8389.5267514956067</v>
      </c>
      <c r="BA218" s="1">
        <f t="shared" si="288"/>
        <v>14332.11766241097</v>
      </c>
      <c r="BB218" s="1">
        <f t="shared" si="289"/>
        <v>31030.225350599176</v>
      </c>
      <c r="BC218" s="1">
        <f t="shared" si="290"/>
        <v>39478.383052137811</v>
      </c>
      <c r="BD218" s="1">
        <f t="shared" si="291"/>
        <v>818.7665616969731</v>
      </c>
      <c r="BE218" s="2">
        <f t="shared" si="297"/>
        <v>0.1724378764915922</v>
      </c>
      <c r="BF218" s="2">
        <f t="shared" si="298"/>
        <v>0.13039120264941753</v>
      </c>
      <c r="BG218" s="2">
        <f t="shared" si="299"/>
        <v>6.9918128391701598E-2</v>
      </c>
      <c r="BH218" s="2">
        <f t="shared" si="281"/>
        <v>9.4640385015690595E-2</v>
      </c>
      <c r="BI218" s="2">
        <f t="shared" si="292"/>
        <v>2.9734821248929609E-3</v>
      </c>
      <c r="BJ218" s="2">
        <f t="shared" si="282"/>
        <v>1.700186572836147E-3</v>
      </c>
      <c r="BK218" s="2">
        <f t="shared" si="283"/>
        <v>4.8885446777984691E-4</v>
      </c>
      <c r="BL218" s="2">
        <f t="shared" si="284"/>
        <v>949.9141525683176</v>
      </c>
      <c r="BM218" s="2">
        <f t="shared" si="285"/>
        <v>221.74243325655053</v>
      </c>
      <c r="BN218" s="2">
        <f t="shared" si="286"/>
        <v>22.401174634519823</v>
      </c>
      <c r="BO218" s="2">
        <f t="shared" si="293"/>
        <v>1410.6809792662739</v>
      </c>
      <c r="BP218" s="2">
        <f t="shared" si="294"/>
        <v>120.03153997343588</v>
      </c>
      <c r="BQ218" s="2">
        <f t="shared" si="295"/>
        <v>9.7749762332905998</v>
      </c>
      <c r="BR218" s="11">
        <f t="shared" si="296"/>
        <v>3.529481634703388E-2</v>
      </c>
      <c r="BS218" s="17">
        <f t="shared" si="277"/>
        <v>1.3323873320610366E-3</v>
      </c>
      <c r="BT218" s="17">
        <f t="shared" si="278"/>
        <v>9.6506312436347389E-3</v>
      </c>
      <c r="BU218" s="12">
        <f>(BU$3*templow!$I328+BU$4*templow!$I328^2+BU$5*templow!$I328^6)*(K218/K$56)^$BW$1</f>
        <v>0.94919228892134766</v>
      </c>
      <c r="BV218" s="12">
        <f>(BV$3*templow!$I328+BV$4*templow!$I328^2+BV$5*templow!$I328^6)*(L218/L$56)^$BW$1</f>
        <v>-0.27494797975463708</v>
      </c>
      <c r="BW218" s="12">
        <f>(BW$3*templow!$I328+BW$4*templow!$I328^2+BW$5*templow!$I328^6)*(M218/M$56)^$BW$1</f>
        <v>-1.0545348616279342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 x14ac:dyDescent="0.3">
      <c r="A219" s="2">
        <f t="shared" si="234"/>
        <v>2173</v>
      </c>
      <c r="B219" s="5">
        <f t="shared" si="235"/>
        <v>1165.3845284927718</v>
      </c>
      <c r="C219" s="5">
        <f t="shared" si="236"/>
        <v>2964.0639481276621</v>
      </c>
      <c r="D219" s="5">
        <f t="shared" si="237"/>
        <v>4369.6374485004844</v>
      </c>
      <c r="E219" s="15">
        <f t="shared" si="238"/>
        <v>9.6067310896572221E-7</v>
      </c>
      <c r="F219" s="15">
        <f t="shared" si="239"/>
        <v>1.8925904430595475E-6</v>
      </c>
      <c r="G219" s="15">
        <f t="shared" si="240"/>
        <v>3.8636560660170436E-6</v>
      </c>
      <c r="H219" s="5">
        <f t="shared" si="241"/>
        <v>320991.91934774304</v>
      </c>
      <c r="I219" s="5">
        <f t="shared" si="242"/>
        <v>131232.17761684573</v>
      </c>
      <c r="J219" s="5">
        <f t="shared" si="243"/>
        <v>46081.868395702542</v>
      </c>
      <c r="K219" s="5">
        <f t="shared" si="244"/>
        <v>275438.63119831518</v>
      </c>
      <c r="L219" s="5">
        <f t="shared" si="245"/>
        <v>44274.408350650599</v>
      </c>
      <c r="M219" s="5">
        <f t="shared" si="246"/>
        <v>10545.924905398346</v>
      </c>
      <c r="N219" s="15">
        <f t="shared" si="247"/>
        <v>4.7885010537198625E-3</v>
      </c>
      <c r="O219" s="15">
        <f t="shared" si="248"/>
        <v>6.2068894933886565E-3</v>
      </c>
      <c r="P219" s="15">
        <f t="shared" si="249"/>
        <v>5.6276324304769254E-3</v>
      </c>
      <c r="Q219" s="5">
        <f t="shared" si="250"/>
        <v>7774.5570722435614</v>
      </c>
      <c r="R219" s="5">
        <f t="shared" si="251"/>
        <v>10670.700120061454</v>
      </c>
      <c r="S219" s="5">
        <f t="shared" si="252"/>
        <v>6139.8537924584871</v>
      </c>
      <c r="T219" s="5">
        <f t="shared" si="253"/>
        <v>24.220413672847261</v>
      </c>
      <c r="U219" s="5">
        <f t="shared" si="254"/>
        <v>81.311613613669849</v>
      </c>
      <c r="V219" s="5">
        <f t="shared" si="255"/>
        <v>133.23795250088148</v>
      </c>
      <c r="W219" s="15">
        <f t="shared" si="256"/>
        <v>-1.0734613539272964E-2</v>
      </c>
      <c r="X219" s="15">
        <f t="shared" si="257"/>
        <v>-1.217998157191269E-2</v>
      </c>
      <c r="Y219" s="15">
        <f t="shared" si="258"/>
        <v>-9.7425357312937999E-3</v>
      </c>
      <c r="Z219" s="5">
        <f t="shared" si="273"/>
        <v>7732.1675114448917</v>
      </c>
      <c r="AA219" s="5">
        <f t="shared" si="274"/>
        <v>28174.64462388758</v>
      </c>
      <c r="AB219" s="5">
        <f t="shared" si="275"/>
        <v>65923.585590568007</v>
      </c>
      <c r="AC219" s="16">
        <f t="shared" si="259"/>
        <v>1.1945735103046227</v>
      </c>
      <c r="AD219" s="16">
        <f t="shared" si="260"/>
        <v>3.0179187184026799</v>
      </c>
      <c r="AE219" s="16">
        <f t="shared" si="261"/>
        <v>11.496049167632686</v>
      </c>
      <c r="AF219" s="15">
        <f t="shared" si="262"/>
        <v>-4.0504037456468023E-3</v>
      </c>
      <c r="AG219" s="15">
        <f t="shared" si="263"/>
        <v>2.9673830763510267E-4</v>
      </c>
      <c r="AH219" s="15">
        <f t="shared" si="264"/>
        <v>9.7937136394747881E-3</v>
      </c>
      <c r="AI219" s="1">
        <f t="shared" si="228"/>
        <v>609734.39508767985</v>
      </c>
      <c r="AJ219" s="1">
        <f t="shared" si="229"/>
        <v>245719.5267606097</v>
      </c>
      <c r="AK219" s="1">
        <f t="shared" si="230"/>
        <v>86795.194482328094</v>
      </c>
      <c r="AL219" s="14">
        <f t="shared" si="265"/>
        <v>78.247203675119536</v>
      </c>
      <c r="AM219" s="14">
        <f t="shared" si="266"/>
        <v>18.381422769110337</v>
      </c>
      <c r="AN219" s="14">
        <f t="shared" si="267"/>
        <v>5.8653420963526237</v>
      </c>
      <c r="AO219" s="11">
        <f t="shared" si="268"/>
        <v>4.0072735424379041E-3</v>
      </c>
      <c r="AP219" s="11">
        <f t="shared" si="269"/>
        <v>5.0481077589674466E-3</v>
      </c>
      <c r="AQ219" s="11">
        <f t="shared" si="270"/>
        <v>4.5792706787754281E-3</v>
      </c>
      <c r="AR219" s="1">
        <f t="shared" si="276"/>
        <v>320991.91934774304</v>
      </c>
      <c r="AS219" s="1">
        <f t="shared" si="271"/>
        <v>131232.17761684573</v>
      </c>
      <c r="AT219" s="1">
        <f t="shared" si="272"/>
        <v>46081.868395702542</v>
      </c>
      <c r="AU219" s="1">
        <f t="shared" si="231"/>
        <v>64198.383869548612</v>
      </c>
      <c r="AV219" s="1">
        <f t="shared" si="232"/>
        <v>26246.435523369146</v>
      </c>
      <c r="AW219" s="1">
        <f t="shared" si="233"/>
        <v>9216.3736791405081</v>
      </c>
      <c r="AX219" s="1">
        <f t="shared" si="287"/>
        <v>220350.90495865216</v>
      </c>
      <c r="AY219" s="1">
        <f t="shared" si="279"/>
        <v>35419.526680520474</v>
      </c>
      <c r="AZ219" s="1">
        <f t="shared" si="280"/>
        <v>8436.7399243186755</v>
      </c>
      <c r="BA219" s="1">
        <f t="shared" si="288"/>
        <v>14337.698557450323</v>
      </c>
      <c r="BB219" s="1">
        <f t="shared" si="289"/>
        <v>31048.624834660088</v>
      </c>
      <c r="BC219" s="1">
        <f t="shared" si="290"/>
        <v>39503.057361205632</v>
      </c>
      <c r="BD219" s="1">
        <f t="shared" si="291"/>
        <v>795.37486422403617</v>
      </c>
      <c r="BE219" s="2">
        <f t="shared" si="297"/>
        <v>0.1724378764915922</v>
      </c>
      <c r="BF219" s="2">
        <f t="shared" si="298"/>
        <v>0.13039120264941753</v>
      </c>
      <c r="BG219" s="2">
        <f t="shared" si="299"/>
        <v>6.9918128391701598E-2</v>
      </c>
      <c r="BH219" s="2">
        <f t="shared" si="281"/>
        <v>9.4434454536125714E-2</v>
      </c>
      <c r="BI219" s="2">
        <f t="shared" si="292"/>
        <v>2.9734821248929609E-3</v>
      </c>
      <c r="BJ219" s="2">
        <f t="shared" si="282"/>
        <v>1.700186572836147E-3</v>
      </c>
      <c r="BK219" s="2">
        <f t="shared" si="283"/>
        <v>4.8885446777984691E-4</v>
      </c>
      <c r="BL219" s="2">
        <f t="shared" si="284"/>
        <v>954.46373441559695</v>
      </c>
      <c r="BM219" s="2">
        <f t="shared" si="285"/>
        <v>223.11918630820946</v>
      </c>
      <c r="BN219" s="2">
        <f t="shared" si="286"/>
        <v>22.527327248882113</v>
      </c>
      <c r="BO219" s="2">
        <f t="shared" si="293"/>
        <v>1431.711479642838</v>
      </c>
      <c r="BP219" s="2">
        <f t="shared" si="294"/>
        <v>121.46752297457311</v>
      </c>
      <c r="BQ219" s="2">
        <f t="shared" si="295"/>
        <v>9.7748262997430402</v>
      </c>
      <c r="BR219" s="11">
        <f t="shared" si="296"/>
        <v>3.5237943453792359E-2</v>
      </c>
      <c r="BS219" s="17">
        <f t="shared" si="277"/>
        <v>1.2869641681026406E-3</v>
      </c>
      <c r="BT219" s="17">
        <f t="shared" si="278"/>
        <v>9.3695448967327562E-3</v>
      </c>
      <c r="BU219" s="12">
        <f>(BU$3*templow!$I329+BU$4*templow!$I329^2+BU$5*templow!$I329^6)*(K219/K$56)^$BW$1</f>
        <v>0.92002931352973705</v>
      </c>
      <c r="BV219" s="12">
        <f>(BV$3*templow!$I329+BV$4*templow!$I329^2+BV$5*templow!$I329^6)*(L219/L$56)^$BW$1</f>
        <v>-0.2968806685659453</v>
      </c>
      <c r="BW219" s="12">
        <f>(BW$3*templow!$I329+BW$4*templow!$I329^2+BW$5*templow!$I329^6)*(M219/M$56)^$BW$1</f>
        <v>-1.0745752583804227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 x14ac:dyDescent="0.3">
      <c r="A220" s="2">
        <f t="shared" si="234"/>
        <v>2174</v>
      </c>
      <c r="B220" s="5">
        <f t="shared" si="235"/>
        <v>1165.385592068671</v>
      </c>
      <c r="C220" s="5">
        <f t="shared" si="236"/>
        <v>2964.0692773988076</v>
      </c>
      <c r="D220" s="5">
        <f t="shared" si="237"/>
        <v>4369.6534871379063</v>
      </c>
      <c r="E220" s="15">
        <f t="shared" si="238"/>
        <v>9.1263945351743604E-7</v>
      </c>
      <c r="F220" s="15">
        <f t="shared" si="239"/>
        <v>1.7979609209065701E-6</v>
      </c>
      <c r="G220" s="15">
        <f t="shared" si="240"/>
        <v>3.6704732627161914E-6</v>
      </c>
      <c r="H220" s="5">
        <f t="shared" si="241"/>
        <v>322512.30174810451</v>
      </c>
      <c r="I220" s="5">
        <f t="shared" si="242"/>
        <v>132038.38671543801</v>
      </c>
      <c r="J220" s="5">
        <f t="shared" si="243"/>
        <v>46338.646969203975</v>
      </c>
      <c r="K220" s="5">
        <f t="shared" si="244"/>
        <v>276742.99729037686</v>
      </c>
      <c r="L220" s="5">
        <f t="shared" si="245"/>
        <v>44546.322760482704</v>
      </c>
      <c r="M220" s="5">
        <f t="shared" si="246"/>
        <v>10604.650255587079</v>
      </c>
      <c r="N220" s="15">
        <f t="shared" si="247"/>
        <v>4.7355960432526878E-3</v>
      </c>
      <c r="O220" s="15">
        <f t="shared" si="248"/>
        <v>6.1415707168475109E-3</v>
      </c>
      <c r="P220" s="15">
        <f t="shared" si="249"/>
        <v>5.5685348336467211E-3</v>
      </c>
      <c r="Q220" s="5">
        <f t="shared" si="250"/>
        <v>7727.5292027823934</v>
      </c>
      <c r="R220" s="5">
        <f t="shared" si="251"/>
        <v>10605.486903462408</v>
      </c>
      <c r="S220" s="5">
        <f t="shared" si="252"/>
        <v>6113.9153809014406</v>
      </c>
      <c r="T220" s="5">
        <f t="shared" si="253"/>
        <v>23.960416892307922</v>
      </c>
      <c r="U220" s="5">
        <f t="shared" si="254"/>
        <v>80.321239658272859</v>
      </c>
      <c r="V220" s="5">
        <f t="shared" si="255"/>
        <v>131.9398769878772</v>
      </c>
      <c r="W220" s="15">
        <f t="shared" si="256"/>
        <v>-1.0734613539272964E-2</v>
      </c>
      <c r="X220" s="15">
        <f t="shared" si="257"/>
        <v>-1.217998157191269E-2</v>
      </c>
      <c r="Y220" s="15">
        <f t="shared" si="258"/>
        <v>-9.7425357312937999E-3</v>
      </c>
      <c r="Z220" s="5">
        <f t="shared" si="273"/>
        <v>7654.6705052740872</v>
      </c>
      <c r="AA220" s="5">
        <f t="shared" si="274"/>
        <v>28012.58782233379</v>
      </c>
      <c r="AB220" s="5">
        <f t="shared" si="275"/>
        <v>66291.902707388537</v>
      </c>
      <c r="AC220" s="16">
        <f t="shared" si="259"/>
        <v>1.1897350052840343</v>
      </c>
      <c r="AD220" s="16">
        <f t="shared" si="260"/>
        <v>3.0188142504957591</v>
      </c>
      <c r="AE220" s="16">
        <f t="shared" si="261"/>
        <v>11.608638181165803</v>
      </c>
      <c r="AF220" s="15">
        <f t="shared" si="262"/>
        <v>-4.0504037456468023E-3</v>
      </c>
      <c r="AG220" s="15">
        <f t="shared" si="263"/>
        <v>2.9673830763510267E-4</v>
      </c>
      <c r="AH220" s="15">
        <f t="shared" si="264"/>
        <v>9.7937136394747881E-3</v>
      </c>
      <c r="AI220" s="1">
        <f t="shared" si="228"/>
        <v>612959.33944846049</v>
      </c>
      <c r="AJ220" s="1">
        <f t="shared" si="229"/>
        <v>247394.00960791789</v>
      </c>
      <c r="AK220" s="1">
        <f t="shared" si="230"/>
        <v>87332.048713235796</v>
      </c>
      <c r="AL220" s="14">
        <f t="shared" si="265"/>
        <v>78.557626044686018</v>
      </c>
      <c r="AM220" s="14">
        <f t="shared" si="266"/>
        <v>18.473286257982927</v>
      </c>
      <c r="AN220" s="14">
        <f t="shared" si="267"/>
        <v>5.8919324955446104</v>
      </c>
      <c r="AO220" s="11">
        <f t="shared" si="268"/>
        <v>3.9672008070135252E-3</v>
      </c>
      <c r="AP220" s="11">
        <f t="shared" si="269"/>
        <v>4.9976266813777717E-3</v>
      </c>
      <c r="AQ220" s="11">
        <f t="shared" si="270"/>
        <v>4.5334779719876737E-3</v>
      </c>
      <c r="AR220" s="1">
        <f t="shared" si="276"/>
        <v>322512.30174810451</v>
      </c>
      <c r="AS220" s="1">
        <f t="shared" si="271"/>
        <v>132038.38671543801</v>
      </c>
      <c r="AT220" s="1">
        <f t="shared" si="272"/>
        <v>46338.646969203975</v>
      </c>
      <c r="AU220" s="1">
        <f t="shared" si="231"/>
        <v>64502.460349620902</v>
      </c>
      <c r="AV220" s="1">
        <f t="shared" si="232"/>
        <v>26407.677343087606</v>
      </c>
      <c r="AW220" s="1">
        <f t="shared" si="233"/>
        <v>9267.7293938407947</v>
      </c>
      <c r="AX220" s="1">
        <f t="shared" si="287"/>
        <v>221394.39783230153</v>
      </c>
      <c r="AY220" s="1">
        <f t="shared" si="279"/>
        <v>35637.058208386159</v>
      </c>
      <c r="AZ220" s="1">
        <f t="shared" si="280"/>
        <v>8483.7202044696642</v>
      </c>
      <c r="BA220" s="1">
        <f t="shared" si="288"/>
        <v>14343.217411714162</v>
      </c>
      <c r="BB220" s="1">
        <f t="shared" si="289"/>
        <v>31066.829027077809</v>
      </c>
      <c r="BC220" s="1">
        <f t="shared" si="290"/>
        <v>39527.467425860661</v>
      </c>
      <c r="BD220" s="1">
        <f t="shared" si="291"/>
        <v>772.64645589487748</v>
      </c>
      <c r="BE220" s="2">
        <f t="shared" si="297"/>
        <v>0.1724378764915922</v>
      </c>
      <c r="BF220" s="2">
        <f t="shared" si="298"/>
        <v>0.13039120264941753</v>
      </c>
      <c r="BG220" s="2">
        <f t="shared" si="299"/>
        <v>6.9918128391701598E-2</v>
      </c>
      <c r="BH220" s="2">
        <f t="shared" si="281"/>
        <v>9.4229452360602553E-2</v>
      </c>
      <c r="BI220" s="2">
        <f t="shared" si="292"/>
        <v>2.9734821248929609E-3</v>
      </c>
      <c r="BJ220" s="2">
        <f t="shared" si="282"/>
        <v>1.700186572836147E-3</v>
      </c>
      <c r="BK220" s="2">
        <f t="shared" si="283"/>
        <v>4.8885446777984691E-4</v>
      </c>
      <c r="BL220" s="2">
        <f t="shared" si="284"/>
        <v>958.98456430607359</v>
      </c>
      <c r="BM220" s="2">
        <f t="shared" si="285"/>
        <v>224.4898921925344</v>
      </c>
      <c r="BN220" s="2">
        <f t="shared" si="286"/>
        <v>22.652854601768425</v>
      </c>
      <c r="BO220" s="2">
        <f t="shared" si="293"/>
        <v>1453.0563116346036</v>
      </c>
      <c r="BP220" s="2">
        <f t="shared" si="294"/>
        <v>122.92076796980824</v>
      </c>
      <c r="BQ220" s="2">
        <f t="shared" si="295"/>
        <v>9.7746823849406113</v>
      </c>
      <c r="BR220" s="11">
        <f t="shared" si="296"/>
        <v>3.5181651971339017E-2</v>
      </c>
      <c r="BS220" s="17">
        <f t="shared" si="277"/>
        <v>1.2431578423497804E-3</v>
      </c>
      <c r="BT220" s="17">
        <f t="shared" si="278"/>
        <v>9.0966455308085017E-3</v>
      </c>
      <c r="BU220" s="12">
        <f>(BU$3*templow!$I330+BU$4*templow!$I330^2+BU$5*templow!$I330^6)*(K220/K$56)^$BW$1</f>
        <v>0.89076561763885076</v>
      </c>
      <c r="BV220" s="12">
        <f>(BV$3*templow!$I330+BV$4*templow!$I330^2+BV$5*templow!$I330^6)*(L220/L$56)^$BW$1</f>
        <v>-0.31884821617992143</v>
      </c>
      <c r="BW220" s="12">
        <f>(BW$3*templow!$I330+BW$4*templow!$I330^2+BW$5*templow!$I330^6)*(M220/M$56)^$BW$1</f>
        <v>-1.0946327821298585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 x14ac:dyDescent="0.3">
      <c r="A221" s="2">
        <f t="shared" si="234"/>
        <v>2175</v>
      </c>
      <c r="B221" s="5">
        <f t="shared" si="235"/>
        <v>1165.3866024666975</v>
      </c>
      <c r="C221" s="5">
        <f t="shared" si="236"/>
        <v>2964.074340215499</v>
      </c>
      <c r="D221" s="5">
        <f t="shared" si="237"/>
        <v>4369.6687238993836</v>
      </c>
      <c r="E221" s="15">
        <f t="shared" si="238"/>
        <v>8.6700748084156423E-7</v>
      </c>
      <c r="F221" s="15">
        <f t="shared" si="239"/>
        <v>1.7080628748612415E-6</v>
      </c>
      <c r="G221" s="15">
        <f t="shared" si="240"/>
        <v>3.4869495995803815E-6</v>
      </c>
      <c r="H221" s="5">
        <f t="shared" si="241"/>
        <v>324022.98650207499</v>
      </c>
      <c r="I221" s="5">
        <f t="shared" si="242"/>
        <v>132841.00056719143</v>
      </c>
      <c r="J221" s="5">
        <f t="shared" si="243"/>
        <v>46594.137381237648</v>
      </c>
      <c r="K221" s="5">
        <f t="shared" si="244"/>
        <v>278039.05229066196</v>
      </c>
      <c r="L221" s="5">
        <f t="shared" si="245"/>
        <v>44817.027280609094</v>
      </c>
      <c r="M221" s="5">
        <f t="shared" si="246"/>
        <v>10663.082335371686</v>
      </c>
      <c r="N221" s="15">
        <f t="shared" si="247"/>
        <v>4.6832440675099729E-3</v>
      </c>
      <c r="O221" s="15">
        <f t="shared" si="248"/>
        <v>6.0769218052389995E-3</v>
      </c>
      <c r="P221" s="15">
        <f t="shared" si="249"/>
        <v>5.5100430826393598E-3</v>
      </c>
      <c r="Q221" s="5">
        <f t="shared" si="250"/>
        <v>7680.3852427708371</v>
      </c>
      <c r="R221" s="5">
        <f t="shared" si="251"/>
        <v>10539.994001821218</v>
      </c>
      <c r="S221" s="5">
        <f t="shared" si="252"/>
        <v>6087.7313006040595</v>
      </c>
      <c r="T221" s="5">
        <f t="shared" si="253"/>
        <v>23.703211076729129</v>
      </c>
      <c r="U221" s="5">
        <f t="shared" si="254"/>
        <v>79.342928439401916</v>
      </c>
      <c r="V221" s="5">
        <f t="shared" si="255"/>
        <v>130.65444802194028</v>
      </c>
      <c r="W221" s="15">
        <f t="shared" si="256"/>
        <v>-1.0734613539272964E-2</v>
      </c>
      <c r="X221" s="15">
        <f t="shared" si="257"/>
        <v>-1.217998157191269E-2</v>
      </c>
      <c r="Y221" s="15">
        <f t="shared" si="258"/>
        <v>-9.7425357312937999E-3</v>
      </c>
      <c r="Z221" s="5">
        <f t="shared" si="273"/>
        <v>7577.5508615544195</v>
      </c>
      <c r="AA221" s="5">
        <f t="shared" si="274"/>
        <v>27849.652513080866</v>
      </c>
      <c r="AB221" s="5">
        <f t="shared" si="275"/>
        <v>66658.347212196619</v>
      </c>
      <c r="AC221" s="16">
        <f t="shared" si="259"/>
        <v>1.1849160981623048</v>
      </c>
      <c r="AD221" s="16">
        <f t="shared" si="260"/>
        <v>3.0197100483275161</v>
      </c>
      <c r="AE221" s="16">
        <f t="shared" si="261"/>
        <v>11.722329859256414</v>
      </c>
      <c r="AF221" s="15">
        <f t="shared" si="262"/>
        <v>-4.0504037456468023E-3</v>
      </c>
      <c r="AG221" s="15">
        <f t="shared" si="263"/>
        <v>2.9673830763510267E-4</v>
      </c>
      <c r="AH221" s="15">
        <f t="shared" si="264"/>
        <v>9.7937136394747881E-3</v>
      </c>
      <c r="AI221" s="1">
        <f t="shared" si="228"/>
        <v>616165.86585323536</v>
      </c>
      <c r="AJ221" s="1">
        <f t="shared" si="229"/>
        <v>249062.28599021368</v>
      </c>
      <c r="AK221" s="1">
        <f t="shared" si="230"/>
        <v>87866.573235753021</v>
      </c>
      <c r="AL221" s="14">
        <f t="shared" si="265"/>
        <v>78.86616338335314</v>
      </c>
      <c r="AM221" s="14">
        <f t="shared" si="266"/>
        <v>18.564685620395597</v>
      </c>
      <c r="AN221" s="14">
        <f t="shared" si="267"/>
        <v>5.918376332263791</v>
      </c>
      <c r="AO221" s="11">
        <f t="shared" si="268"/>
        <v>3.9275287989433902E-3</v>
      </c>
      <c r="AP221" s="11">
        <f t="shared" si="269"/>
        <v>4.9476504145639939E-3</v>
      </c>
      <c r="AQ221" s="11">
        <f t="shared" si="270"/>
        <v>4.4881431922677972E-3</v>
      </c>
      <c r="AR221" s="1">
        <f t="shared" si="276"/>
        <v>324022.98650207499</v>
      </c>
      <c r="AS221" s="1">
        <f t="shared" si="271"/>
        <v>132841.00056719143</v>
      </c>
      <c r="AT221" s="1">
        <f t="shared" si="272"/>
        <v>46594.137381237648</v>
      </c>
      <c r="AU221" s="1">
        <f t="shared" si="231"/>
        <v>64804.597300415</v>
      </c>
      <c r="AV221" s="1">
        <f t="shared" si="232"/>
        <v>26568.200113438288</v>
      </c>
      <c r="AW221" s="1">
        <f t="shared" si="233"/>
        <v>9318.8274762475303</v>
      </c>
      <c r="AX221" s="1">
        <f t="shared" si="287"/>
        <v>222431.2418325296</v>
      </c>
      <c r="AY221" s="1">
        <f t="shared" si="279"/>
        <v>35853.62182448728</v>
      </c>
      <c r="AZ221" s="1">
        <f t="shared" si="280"/>
        <v>8530.4658682973477</v>
      </c>
      <c r="BA221" s="1">
        <f t="shared" si="288"/>
        <v>14348.674896964114</v>
      </c>
      <c r="BB221" s="1">
        <f t="shared" si="289"/>
        <v>31084.840029767962</v>
      </c>
      <c r="BC221" s="1">
        <f t="shared" si="290"/>
        <v>39551.616228907871</v>
      </c>
      <c r="BD221" s="1">
        <f t="shared" si="291"/>
        <v>750.56273156517136</v>
      </c>
      <c r="BE221" s="2">
        <f t="shared" si="297"/>
        <v>0.1724378764915922</v>
      </c>
      <c r="BF221" s="2">
        <f t="shared" si="298"/>
        <v>0.13039120264941753</v>
      </c>
      <c r="BG221" s="2">
        <f t="shared" si="299"/>
        <v>6.9918128391701598E-2</v>
      </c>
      <c r="BH221" s="2">
        <f t="shared" si="281"/>
        <v>9.4025386430365107E-2</v>
      </c>
      <c r="BI221" s="2">
        <f t="shared" si="292"/>
        <v>2.9734821248929609E-3</v>
      </c>
      <c r="BJ221" s="2">
        <f t="shared" si="282"/>
        <v>1.700186572836147E-3</v>
      </c>
      <c r="BK221" s="2">
        <f t="shared" si="283"/>
        <v>4.8885446777984691E-4</v>
      </c>
      <c r="BL221" s="2">
        <f t="shared" si="284"/>
        <v>963.47655841835308</v>
      </c>
      <c r="BM221" s="2">
        <f t="shared" si="285"/>
        <v>225.85448548645786</v>
      </c>
      <c r="BN221" s="2">
        <f t="shared" si="286"/>
        <v>22.777752231166001</v>
      </c>
      <c r="BO221" s="2">
        <f t="shared" si="293"/>
        <v>1474.7201766830499</v>
      </c>
      <c r="BP221" s="2">
        <f t="shared" si="294"/>
        <v>124.39148256497855</v>
      </c>
      <c r="BQ221" s="2">
        <f t="shared" si="295"/>
        <v>9.7745444223251763</v>
      </c>
      <c r="BR221" s="11">
        <f t="shared" si="296"/>
        <v>3.5125936028491872E-2</v>
      </c>
      <c r="BS221" s="17">
        <f t="shared" si="277"/>
        <v>1.2009079179314893E-3</v>
      </c>
      <c r="BT221" s="17">
        <f t="shared" si="278"/>
        <v>8.831694690105342E-3</v>
      </c>
      <c r="BU221" s="12">
        <f>(BU$3*templow!$I331+BU$4*templow!$I331^2+BU$5*templow!$I331^6)*(K221/K$56)^$BW$1</f>
        <v>0.86140428088841969</v>
      </c>
      <c r="BV221" s="12">
        <f>(BV$3*templow!$I331+BV$4*templow!$I331^2+BV$5*templow!$I331^6)*(L221/L$56)^$BW$1</f>
        <v>-0.34084889982822203</v>
      </c>
      <c r="BW221" s="12">
        <f>(BW$3*templow!$I331+BW$4*templow!$I331^2+BW$5*templow!$I331^6)*(M221/M$56)^$BW$1</f>
        <v>-1.1147061431627703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 x14ac:dyDescent="0.3">
      <c r="A222" s="2">
        <f t="shared" si="234"/>
        <v>2176</v>
      </c>
      <c r="B222" s="5">
        <f t="shared" si="235"/>
        <v>1165.3875623456547</v>
      </c>
      <c r="C222" s="5">
        <f t="shared" si="236"/>
        <v>2964.0791498995704</v>
      </c>
      <c r="D222" s="5">
        <f t="shared" si="237"/>
        <v>4369.6831988732602</v>
      </c>
      <c r="E222" s="15">
        <f t="shared" si="238"/>
        <v>8.2365710679948601E-7</v>
      </c>
      <c r="F222" s="15">
        <f t="shared" si="239"/>
        <v>1.6226597311181794E-6</v>
      </c>
      <c r="G222" s="15">
        <f t="shared" si="240"/>
        <v>3.3126021196013625E-6</v>
      </c>
      <c r="H222" s="5">
        <f t="shared" si="241"/>
        <v>325523.9474100417</v>
      </c>
      <c r="I222" s="5">
        <f t="shared" si="242"/>
        <v>133639.98182406998</v>
      </c>
      <c r="J222" s="5">
        <f t="shared" si="243"/>
        <v>46848.330835413697</v>
      </c>
      <c r="K222" s="5">
        <f t="shared" si="244"/>
        <v>279326.77327947237</v>
      </c>
      <c r="L222" s="5">
        <f t="shared" si="245"/>
        <v>45086.509187380507</v>
      </c>
      <c r="M222" s="5">
        <f t="shared" si="246"/>
        <v>10721.219068580011</v>
      </c>
      <c r="N222" s="15">
        <f t="shared" si="247"/>
        <v>4.6314392823647577E-3</v>
      </c>
      <c r="O222" s="15">
        <f t="shared" si="248"/>
        <v>6.0129357773806014E-3</v>
      </c>
      <c r="P222" s="15">
        <f t="shared" si="249"/>
        <v>5.4521508302971533E-3</v>
      </c>
      <c r="Q222" s="5">
        <f t="shared" si="250"/>
        <v>7633.1349568625419</v>
      </c>
      <c r="R222" s="5">
        <f t="shared" si="251"/>
        <v>10474.238449983575</v>
      </c>
      <c r="S222" s="5">
        <f t="shared" si="252"/>
        <v>6061.3093020530705</v>
      </c>
      <c r="T222" s="5">
        <f t="shared" si="253"/>
        <v>23.448766266180627</v>
      </c>
      <c r="U222" s="5">
        <f t="shared" si="254"/>
        <v>78.376533033148419</v>
      </c>
      <c r="V222" s="5">
        <f t="shared" si="255"/>
        <v>129.38154239363405</v>
      </c>
      <c r="W222" s="15">
        <f t="shared" si="256"/>
        <v>-1.0734613539272964E-2</v>
      </c>
      <c r="X222" s="15">
        <f t="shared" si="257"/>
        <v>-1.217998157191269E-2</v>
      </c>
      <c r="Y222" s="15">
        <f t="shared" si="258"/>
        <v>-9.7425357312937999E-3</v>
      </c>
      <c r="Z222" s="5">
        <f t="shared" si="273"/>
        <v>7500.8169921141698</v>
      </c>
      <c r="AA222" s="5">
        <f t="shared" si="274"/>
        <v>27685.883377454895</v>
      </c>
      <c r="AB222" s="5">
        <f t="shared" si="275"/>
        <v>67022.906221995203</v>
      </c>
      <c r="AC222" s="16">
        <f t="shared" si="259"/>
        <v>1.1801167095600311</v>
      </c>
      <c r="AD222" s="16">
        <f t="shared" si="260"/>
        <v>3.0206061119768055</v>
      </c>
      <c r="AE222" s="16">
        <f t="shared" si="261"/>
        <v>11.837135001085436</v>
      </c>
      <c r="AF222" s="15">
        <f t="shared" si="262"/>
        <v>-4.0504037456468023E-3</v>
      </c>
      <c r="AG222" s="15">
        <f t="shared" si="263"/>
        <v>2.9673830763510267E-4</v>
      </c>
      <c r="AH222" s="15">
        <f t="shared" si="264"/>
        <v>9.7937136394747881E-3</v>
      </c>
      <c r="AI222" s="1">
        <f t="shared" si="228"/>
        <v>619353.87656832684</v>
      </c>
      <c r="AJ222" s="1">
        <f t="shared" si="229"/>
        <v>250724.2575046306</v>
      </c>
      <c r="AK222" s="1">
        <f t="shared" si="230"/>
        <v>88398.743388425253</v>
      </c>
      <c r="AL222" s="14">
        <f t="shared" si="265"/>
        <v>79.172815020023933</v>
      </c>
      <c r="AM222" s="14">
        <f t="shared" si="266"/>
        <v>18.655618679156536</v>
      </c>
      <c r="AN222" s="14">
        <f t="shared" si="267"/>
        <v>5.9446732275042704</v>
      </c>
      <c r="AO222" s="11">
        <f t="shared" si="268"/>
        <v>3.8882535109539562E-3</v>
      </c>
      <c r="AP222" s="11">
        <f t="shared" si="269"/>
        <v>4.898173910418354E-3</v>
      </c>
      <c r="AQ222" s="11">
        <f t="shared" si="270"/>
        <v>4.4432617603451189E-3</v>
      </c>
      <c r="AR222" s="1">
        <f t="shared" si="276"/>
        <v>325523.9474100417</v>
      </c>
      <c r="AS222" s="1">
        <f t="shared" si="271"/>
        <v>133639.98182406998</v>
      </c>
      <c r="AT222" s="1">
        <f t="shared" si="272"/>
        <v>46848.330835413697</v>
      </c>
      <c r="AU222" s="1">
        <f t="shared" si="231"/>
        <v>65104.789482008346</v>
      </c>
      <c r="AV222" s="1">
        <f t="shared" si="232"/>
        <v>26727.996364813996</v>
      </c>
      <c r="AW222" s="1">
        <f t="shared" si="233"/>
        <v>9369.6661670827398</v>
      </c>
      <c r="AX222" s="1">
        <f t="shared" si="287"/>
        <v>223461.41862357792</v>
      </c>
      <c r="AY222" s="1">
        <f t="shared" si="279"/>
        <v>36069.207349904405</v>
      </c>
      <c r="AZ222" s="1">
        <f t="shared" si="280"/>
        <v>8576.9752548640099</v>
      </c>
      <c r="BA222" s="1">
        <f t="shared" si="288"/>
        <v>14354.071676630487</v>
      </c>
      <c r="BB222" s="1">
        <f t="shared" si="289"/>
        <v>31102.659917557816</v>
      </c>
      <c r="BC222" s="1">
        <f t="shared" si="290"/>
        <v>39575.50670817151</v>
      </c>
      <c r="BD222" s="1">
        <f t="shared" si="291"/>
        <v>729.105599517207</v>
      </c>
      <c r="BE222" s="2">
        <f t="shared" si="297"/>
        <v>0.1724378764915922</v>
      </c>
      <c r="BF222" s="2">
        <f t="shared" si="298"/>
        <v>0.13039120264941753</v>
      </c>
      <c r="BG222" s="2">
        <f t="shared" si="299"/>
        <v>6.9918128391701598E-2</v>
      </c>
      <c r="BH222" s="2">
        <f t="shared" si="281"/>
        <v>9.3822264523577351E-2</v>
      </c>
      <c r="BI222" s="2">
        <f t="shared" si="292"/>
        <v>2.9734821248929609E-3</v>
      </c>
      <c r="BJ222" s="2">
        <f t="shared" si="282"/>
        <v>1.700186572836147E-3</v>
      </c>
      <c r="BK222" s="2">
        <f t="shared" si="283"/>
        <v>4.8885446777984691E-4</v>
      </c>
      <c r="BL222" s="2">
        <f t="shared" si="284"/>
        <v>967.93963884835523</v>
      </c>
      <c r="BM222" s="2">
        <f t="shared" si="285"/>
        <v>227.21290269135054</v>
      </c>
      <c r="BN222" s="2">
        <f t="shared" si="286"/>
        <v>22.902015836920352</v>
      </c>
      <c r="BO222" s="2">
        <f t="shared" si="293"/>
        <v>1496.707846560241</v>
      </c>
      <c r="BP222" s="2">
        <f t="shared" si="294"/>
        <v>125.87987686372082</v>
      </c>
      <c r="BQ222" s="2">
        <f t="shared" si="295"/>
        <v>9.7744123462447465</v>
      </c>
      <c r="BR222" s="11">
        <f t="shared" si="296"/>
        <v>3.5070789803406582E-2</v>
      </c>
      <c r="BS222" s="17">
        <f t="shared" si="277"/>
        <v>1.1601563405309499E-3</v>
      </c>
      <c r="BT222" s="17">
        <f t="shared" si="278"/>
        <v>8.5744608641799436E-3</v>
      </c>
      <c r="BU222" s="12">
        <f>(BU$3*templow!$I332+BU$4*templow!$I332^2+BU$5*templow!$I332^6)*(K222/K$56)^$BW$1</f>
        <v>0.83194832392462026</v>
      </c>
      <c r="BV222" s="12">
        <f>(BV$3*templow!$I332+BV$4*templow!$I332^2+BV$5*templow!$I332^6)*(L222/L$56)^$BW$1</f>
        <v>-0.3628810361679673</v>
      </c>
      <c r="BW222" s="12">
        <f>(BW$3*templow!$I332+BW$4*templow!$I332^2+BW$5*templow!$I332^6)*(M222/M$56)^$BW$1</f>
        <v>-1.1347940828607657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 x14ac:dyDescent="0.3">
      <c r="A223" s="2">
        <f t="shared" si="234"/>
        <v>2177</v>
      </c>
      <c r="B223" s="5">
        <f t="shared" si="235"/>
        <v>1165.3884742314151</v>
      </c>
      <c r="C223" s="5">
        <f t="shared" si="236"/>
        <v>2964.0837191068526</v>
      </c>
      <c r="D223" s="5">
        <f t="shared" si="237"/>
        <v>4369.6969501439953</v>
      </c>
      <c r="E223" s="15">
        <f t="shared" si="238"/>
        <v>7.8247425145951167E-7</v>
      </c>
      <c r="F223" s="15">
        <f t="shared" si="239"/>
        <v>1.5415267445622704E-6</v>
      </c>
      <c r="G223" s="15">
        <f t="shared" si="240"/>
        <v>3.1469720136212941E-6</v>
      </c>
      <c r="H223" s="5">
        <f t="shared" si="241"/>
        <v>327015.16022972029</v>
      </c>
      <c r="I223" s="5">
        <f t="shared" si="242"/>
        <v>134435.29426016263</v>
      </c>
      <c r="J223" s="5">
        <f t="shared" si="243"/>
        <v>47101.218862979891</v>
      </c>
      <c r="K223" s="5">
        <f t="shared" si="244"/>
        <v>280606.1390347883</v>
      </c>
      <c r="L223" s="5">
        <f t="shared" si="245"/>
        <v>45354.756140515194</v>
      </c>
      <c r="M223" s="5">
        <f t="shared" si="246"/>
        <v>10779.058456543024</v>
      </c>
      <c r="N223" s="15">
        <f t="shared" si="247"/>
        <v>4.5801759004171494E-3</v>
      </c>
      <c r="O223" s="15">
        <f t="shared" si="248"/>
        <v>5.9496057239616373E-3</v>
      </c>
      <c r="P223" s="15">
        <f t="shared" si="249"/>
        <v>5.3948517974526933E-3</v>
      </c>
      <c r="Q223" s="5">
        <f t="shared" si="250"/>
        <v>7585.7879455549437</v>
      </c>
      <c r="R223" s="5">
        <f t="shared" si="251"/>
        <v>10408.237025184055</v>
      </c>
      <c r="S223" s="5">
        <f t="shared" si="252"/>
        <v>6034.6570562126926</v>
      </c>
      <c r="T223" s="5">
        <f t="shared" si="253"/>
        <v>23.197052822340439</v>
      </c>
      <c r="U223" s="5">
        <f t="shared" si="254"/>
        <v>77.421908305134266</v>
      </c>
      <c r="V223" s="5">
        <f t="shared" si="255"/>
        <v>128.12103809389416</v>
      </c>
      <c r="W223" s="15">
        <f t="shared" si="256"/>
        <v>-1.0734613539272964E-2</v>
      </c>
      <c r="X223" s="15">
        <f t="shared" si="257"/>
        <v>-1.217998157191269E-2</v>
      </c>
      <c r="Y223" s="15">
        <f t="shared" si="258"/>
        <v>-9.7425357312937999E-3</v>
      </c>
      <c r="Z223" s="5">
        <f t="shared" si="273"/>
        <v>7424.4769940261822</v>
      </c>
      <c r="AA223" s="5">
        <f t="shared" si="274"/>
        <v>27521.324476428974</v>
      </c>
      <c r="AB223" s="5">
        <f t="shared" si="275"/>
        <v>67385.567332331048</v>
      </c>
      <c r="AC223" s="16">
        <f t="shared" si="259"/>
        <v>1.1753367604193288</v>
      </c>
      <c r="AD223" s="16">
        <f t="shared" si="260"/>
        <v>3.0215024415225056</v>
      </c>
      <c r="AE223" s="16">
        <f t="shared" si="261"/>
        <v>11.953064511597871</v>
      </c>
      <c r="AF223" s="15">
        <f t="shared" si="262"/>
        <v>-4.0504037456468023E-3</v>
      </c>
      <c r="AG223" s="15">
        <f t="shared" si="263"/>
        <v>2.9673830763510267E-4</v>
      </c>
      <c r="AH223" s="15">
        <f t="shared" si="264"/>
        <v>9.7937136394747881E-3</v>
      </c>
      <c r="AI223" s="1">
        <f t="shared" si="228"/>
        <v>622523.27839350246</v>
      </c>
      <c r="AJ223" s="1">
        <f t="shared" si="229"/>
        <v>252379.82811898153</v>
      </c>
      <c r="AK223" s="1">
        <f t="shared" si="230"/>
        <v>88928.535216665477</v>
      </c>
      <c r="AL223" s="14">
        <f t="shared" si="265"/>
        <v>79.477580556237911</v>
      </c>
      <c r="AM223" s="14">
        <f t="shared" si="266"/>
        <v>18.746083359206523</v>
      </c>
      <c r="AN223" s="14">
        <f t="shared" si="267"/>
        <v>5.9708228293414924</v>
      </c>
      <c r="AO223" s="11">
        <f t="shared" si="268"/>
        <v>3.8493709758444165E-3</v>
      </c>
      <c r="AP223" s="11">
        <f t="shared" si="269"/>
        <v>4.8491921713141707E-3</v>
      </c>
      <c r="AQ223" s="11">
        <f t="shared" si="270"/>
        <v>4.3988291427416674E-3</v>
      </c>
      <c r="AR223" s="1">
        <f t="shared" si="276"/>
        <v>327015.16022972029</v>
      </c>
      <c r="AS223" s="1">
        <f t="shared" si="271"/>
        <v>134435.29426016263</v>
      </c>
      <c r="AT223" s="1">
        <f t="shared" si="272"/>
        <v>47101.218862979891</v>
      </c>
      <c r="AU223" s="1">
        <f t="shared" si="231"/>
        <v>65403.032045944063</v>
      </c>
      <c r="AV223" s="1">
        <f t="shared" si="232"/>
        <v>26887.058852032525</v>
      </c>
      <c r="AW223" s="1">
        <f t="shared" si="233"/>
        <v>9420.243772595979</v>
      </c>
      <c r="AX223" s="1">
        <f t="shared" si="287"/>
        <v>224484.91122783066</v>
      </c>
      <c r="AY223" s="1">
        <f t="shared" si="279"/>
        <v>36283.804912412153</v>
      </c>
      <c r="AZ223" s="1">
        <f t="shared" si="280"/>
        <v>8623.2467652344203</v>
      </c>
      <c r="BA223" s="1">
        <f t="shared" si="288"/>
        <v>14359.408405956916</v>
      </c>
      <c r="BB223" s="1">
        <f t="shared" si="289"/>
        <v>31120.290738725351</v>
      </c>
      <c r="BC223" s="1">
        <f t="shared" si="290"/>
        <v>39599.141757648671</v>
      </c>
      <c r="BD223" s="1">
        <f t="shared" si="291"/>
        <v>708.25746765711506</v>
      </c>
      <c r="BE223" s="2">
        <f t="shared" si="297"/>
        <v>0.1724378764915922</v>
      </c>
      <c r="BF223" s="2">
        <f t="shared" si="298"/>
        <v>0.13039120264941753</v>
      </c>
      <c r="BG223" s="2">
        <f t="shared" si="299"/>
        <v>6.9918128391701598E-2</v>
      </c>
      <c r="BH223" s="2">
        <f t="shared" si="281"/>
        <v>9.3620094253304961E-2</v>
      </c>
      <c r="BI223" s="2">
        <f t="shared" si="292"/>
        <v>2.9734821248929609E-3</v>
      </c>
      <c r="BJ223" s="2">
        <f t="shared" si="282"/>
        <v>1.700186572836147E-3</v>
      </c>
      <c r="BK223" s="2">
        <f t="shared" si="283"/>
        <v>4.8885446777984691E-4</v>
      </c>
      <c r="BL223" s="2">
        <f t="shared" si="284"/>
        <v>972.37373351208078</v>
      </c>
      <c r="BM223" s="2">
        <f t="shared" si="285"/>
        <v>228.56508221640485</v>
      </c>
      <c r="BN223" s="2">
        <f t="shared" si="286"/>
        <v>23.02564127904412</v>
      </c>
      <c r="BO223" s="2">
        <f t="shared" si="293"/>
        <v>1519.0241644210794</v>
      </c>
      <c r="BP223" s="2">
        <f t="shared" si="294"/>
        <v>127.38616349750215</v>
      </c>
      <c r="BQ223" s="2">
        <f t="shared" si="295"/>
        <v>9.7742860919341137</v>
      </c>
      <c r="BR223" s="11">
        <f t="shared" si="296"/>
        <v>3.5016207523716564E-2</v>
      </c>
      <c r="BS223" s="17">
        <f t="shared" si="277"/>
        <v>1.1208473390996775E-3</v>
      </c>
      <c r="BT223" s="17">
        <f t="shared" si="278"/>
        <v>8.3247192856115964E-3</v>
      </c>
      <c r="BU223" s="12">
        <f>(BU$3*templow!$I333+BU$4*templow!$I333^2+BU$5*templow!$I333^6)*(K223/K$56)^$BW$1</f>
        <v>0.80240070891185733</v>
      </c>
      <c r="BV223" s="12">
        <f>(BV$3*templow!$I333+BV$4*templow!$I333^2+BV$5*templow!$I333^6)*(L223/L$56)^$BW$1</f>
        <v>-0.38494298078428818</v>
      </c>
      <c r="BW223" s="12">
        <f>(BW$3*templow!$I333+BW$4*templow!$I333^2+BW$5*templow!$I333^6)*(M223/M$56)^$BW$1</f>
        <v>-1.1548953732869445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 x14ac:dyDescent="0.3">
      <c r="A224" s="2">
        <f t="shared" si="234"/>
        <v>2178</v>
      </c>
      <c r="B224" s="5">
        <f t="shared" si="235"/>
        <v>1165.3893405235654</v>
      </c>
      <c r="C224" s="5">
        <f t="shared" si="236"/>
        <v>2964.0880598604626</v>
      </c>
      <c r="D224" s="5">
        <f t="shared" si="237"/>
        <v>4369.7100138923042</v>
      </c>
      <c r="E224" s="15">
        <f t="shared" si="238"/>
        <v>7.4335053888653601E-7</v>
      </c>
      <c r="F224" s="15">
        <f t="shared" si="239"/>
        <v>1.4644504073341569E-6</v>
      </c>
      <c r="G224" s="15">
        <f t="shared" si="240"/>
        <v>2.9896234129402294E-6</v>
      </c>
      <c r="H224" s="5">
        <f t="shared" si="241"/>
        <v>328496.60264350986</v>
      </c>
      <c r="I224" s="5">
        <f t="shared" si="242"/>
        <v>135226.90276167213</v>
      </c>
      <c r="J224" s="5">
        <f t="shared" si="243"/>
        <v>47352.793319307435</v>
      </c>
      <c r="K224" s="5">
        <f t="shared" si="244"/>
        <v>281877.13000354776</v>
      </c>
      <c r="L224" s="5">
        <f t="shared" si="245"/>
        <v>45621.75617955091</v>
      </c>
      <c r="M224" s="5">
        <f t="shared" si="246"/>
        <v>10836.598577196683</v>
      </c>
      <c r="N224" s="15">
        <f t="shared" si="247"/>
        <v>4.5294481907320883E-3</v>
      </c>
      <c r="O224" s="15">
        <f t="shared" si="248"/>
        <v>5.8869248069268743E-3</v>
      </c>
      <c r="P224" s="15">
        <f t="shared" si="249"/>
        <v>5.3381397721923296E-3</v>
      </c>
      <c r="Q224" s="5">
        <f t="shared" si="250"/>
        <v>7538.353645448994</v>
      </c>
      <c r="R224" s="5">
        <f t="shared" si="251"/>
        <v>10342.006246066907</v>
      </c>
      <c r="S224" s="5">
        <f t="shared" si="252"/>
        <v>6007.7821534972909</v>
      </c>
      <c r="T224" s="5">
        <f t="shared" si="253"/>
        <v>22.948041425042511</v>
      </c>
      <c r="U224" s="5">
        <f t="shared" si="254"/>
        <v>76.478910888715419</v>
      </c>
      <c r="V224" s="5">
        <f t="shared" si="255"/>
        <v>126.87281430233394</v>
      </c>
      <c r="W224" s="15">
        <f t="shared" si="256"/>
        <v>-1.0734613539272964E-2</v>
      </c>
      <c r="X224" s="15">
        <f t="shared" si="257"/>
        <v>-1.217998157191269E-2</v>
      </c>
      <c r="Y224" s="15">
        <f t="shared" si="258"/>
        <v>-9.7425357312937999E-3</v>
      </c>
      <c r="Z224" s="5">
        <f t="shared" si="273"/>
        <v>7348.5386546201053</v>
      </c>
      <c r="AA224" s="5">
        <f t="shared" si="274"/>
        <v>27356.019246617259</v>
      </c>
      <c r="AB224" s="5">
        <f t="shared" si="275"/>
        <v>67746.318612213625</v>
      </c>
      <c r="AC224" s="16">
        <f t="shared" si="259"/>
        <v>1.1705761720025301</v>
      </c>
      <c r="AD224" s="16">
        <f t="shared" si="260"/>
        <v>3.0223990370435181</v>
      </c>
      <c r="AE224" s="16">
        <f t="shared" si="261"/>
        <v>12.07012940253863</v>
      </c>
      <c r="AF224" s="15">
        <f t="shared" si="262"/>
        <v>-4.0504037456468023E-3</v>
      </c>
      <c r="AG224" s="15">
        <f t="shared" si="263"/>
        <v>2.9673830763510267E-4</v>
      </c>
      <c r="AH224" s="15">
        <f t="shared" si="264"/>
        <v>9.7937136394747881E-3</v>
      </c>
      <c r="AI224" s="1">
        <f t="shared" si="228"/>
        <v>625673.98260009626</v>
      </c>
      <c r="AJ224" s="1">
        <f t="shared" si="229"/>
        <v>254028.90415911592</v>
      </c>
      <c r="AK224" s="1">
        <f t="shared" si="230"/>
        <v>89455.925467594905</v>
      </c>
      <c r="AL224" s="14">
        <f t="shared" si="265"/>
        <v>79.780459861143186</v>
      </c>
      <c r="AM224" s="14">
        <f t="shared" si="266"/>
        <v>18.836077686268109</v>
      </c>
      <c r="AN224" s="14">
        <f t="shared" si="267"/>
        <v>5.996824812514669</v>
      </c>
      <c r="AO224" s="11">
        <f t="shared" si="268"/>
        <v>3.8108772660859721E-3</v>
      </c>
      <c r="AP224" s="11">
        <f t="shared" si="269"/>
        <v>4.8007002496010288E-3</v>
      </c>
      <c r="AQ224" s="11">
        <f t="shared" si="270"/>
        <v>4.3548408513142504E-3</v>
      </c>
      <c r="AR224" s="1">
        <f t="shared" si="276"/>
        <v>328496.60264350986</v>
      </c>
      <c r="AS224" s="1">
        <f t="shared" si="271"/>
        <v>135226.90276167213</v>
      </c>
      <c r="AT224" s="1">
        <f t="shared" si="272"/>
        <v>47352.793319307435</v>
      </c>
      <c r="AU224" s="1">
        <f t="shared" si="231"/>
        <v>65699.320528701981</v>
      </c>
      <c r="AV224" s="1">
        <f t="shared" si="232"/>
        <v>27045.380552334427</v>
      </c>
      <c r="AW224" s="1">
        <f t="shared" si="233"/>
        <v>9470.5586638614877</v>
      </c>
      <c r="AX224" s="1">
        <f t="shared" si="287"/>
        <v>225501.7040028382</v>
      </c>
      <c r="AY224" s="1">
        <f t="shared" si="279"/>
        <v>36497.404943640729</v>
      </c>
      <c r="AZ224" s="1">
        <f t="shared" si="280"/>
        <v>8669.278861757346</v>
      </c>
      <c r="BA224" s="1">
        <f t="shared" si="288"/>
        <v>14364.685732140733</v>
      </c>
      <c r="BB224" s="1">
        <f t="shared" si="289"/>
        <v>31137.734515520344</v>
      </c>
      <c r="BC224" s="1">
        <f t="shared" si="290"/>
        <v>39622.524228617862</v>
      </c>
      <c r="BD224" s="1">
        <f t="shared" si="291"/>
        <v>688.00123006630633</v>
      </c>
      <c r="BE224" s="2">
        <f t="shared" si="297"/>
        <v>0.1724378764915922</v>
      </c>
      <c r="BF224" s="2">
        <f t="shared" si="298"/>
        <v>0.13039120264941753</v>
      </c>
      <c r="BG224" s="2">
        <f t="shared" si="299"/>
        <v>6.9918128391701598E-2</v>
      </c>
      <c r="BH224" s="2">
        <f t="shared" si="281"/>
        <v>9.3418883065616423E-2</v>
      </c>
      <c r="BI224" s="2">
        <f t="shared" si="292"/>
        <v>2.9734821248929609E-3</v>
      </c>
      <c r="BJ224" s="2">
        <f t="shared" si="282"/>
        <v>1.700186572836147E-3</v>
      </c>
      <c r="BK224" s="2">
        <f t="shared" si="283"/>
        <v>4.8885446777984691E-4</v>
      </c>
      <c r="BL224" s="2">
        <f t="shared" si="284"/>
        <v>976.77877604854234</v>
      </c>
      <c r="BM224" s="2">
        <f t="shared" si="285"/>
        <v>229.91096436161425</v>
      </c>
      <c r="BN224" s="2">
        <f t="shared" si="286"/>
        <v>23.148624575999126</v>
      </c>
      <c r="BO224" s="2">
        <f t="shared" si="293"/>
        <v>1541.6740458713027</v>
      </c>
      <c r="BP224" s="2">
        <f t="shared" si="294"/>
        <v>128.91055765601294</v>
      </c>
      <c r="BQ224" s="2">
        <f t="shared" si="295"/>
        <v>9.7741655954960098</v>
      </c>
      <c r="BR224" s="11">
        <f t="shared" si="296"/>
        <v>3.4962183466636904E-2</v>
      </c>
      <c r="BS224" s="17">
        <f t="shared" si="277"/>
        <v>1.0829273309461622E-3</v>
      </c>
      <c r="BT224" s="17">
        <f t="shared" si="278"/>
        <v>8.0822517336034908E-3</v>
      </c>
      <c r="BU224" s="12">
        <f>(BU$3*templow!$I334+BU$4*templow!$I334^2+BU$5*templow!$I334^6)*(K224/K$56)^$BW$1</f>
        <v>0.77276434006580441</v>
      </c>
      <c r="BV224" s="12">
        <f>(BV$3*templow!$I334+BV$4*templow!$I334^2+BV$5*templow!$I334^6)*(L224/L$56)^$BW$1</f>
        <v>-0.40703312768463151</v>
      </c>
      <c r="BW224" s="12">
        <f>(BW$3*templow!$I334+BW$4*templow!$I334^2+BW$5*templow!$I334^6)*(M224/M$56)^$BW$1</f>
        <v>-1.1750088167665724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 x14ac:dyDescent="0.3">
      <c r="A225" s="2">
        <f t="shared" si="234"/>
        <v>2179</v>
      </c>
      <c r="B225" s="5">
        <f t="shared" si="235"/>
        <v>1165.3901635017198</v>
      </c>
      <c r="C225" s="5">
        <f t="shared" si="236"/>
        <v>2964.0921835824306</v>
      </c>
      <c r="D225" s="5">
        <f t="shared" si="237"/>
        <v>4369.7224244903009</v>
      </c>
      <c r="E225" s="15">
        <f t="shared" si="238"/>
        <v>7.0618301194220917E-7</v>
      </c>
      <c r="F225" s="15">
        <f t="shared" si="239"/>
        <v>1.3912278869674491E-6</v>
      </c>
      <c r="G225" s="15">
        <f t="shared" si="240"/>
        <v>2.8401422422932177E-6</v>
      </c>
      <c r="H225" s="5">
        <f t="shared" si="241"/>
        <v>329968.25422592298</v>
      </c>
      <c r="I225" s="5">
        <f t="shared" si="242"/>
        <v>136014.77331667874</v>
      </c>
      <c r="J225" s="5">
        <f t="shared" si="243"/>
        <v>47603.046380325868</v>
      </c>
      <c r="K225" s="5">
        <f t="shared" si="244"/>
        <v>283139.72827301634</v>
      </c>
      <c r="L225" s="5">
        <f t="shared" si="245"/>
        <v>45887.497720226078</v>
      </c>
      <c r="M225" s="5">
        <f t="shared" si="246"/>
        <v>10893.837584175257</v>
      </c>
      <c r="N225" s="15">
        <f t="shared" si="247"/>
        <v>4.4792504785780007E-3</v>
      </c>
      <c r="O225" s="15">
        <f t="shared" si="248"/>
        <v>5.8248862588565764E-3</v>
      </c>
      <c r="P225" s="15">
        <f t="shared" si="249"/>
        <v>5.2820086091425189E-3</v>
      </c>
      <c r="Q225" s="5">
        <f t="shared" si="250"/>
        <v>7490.8413295874916</v>
      </c>
      <c r="R225" s="5">
        <f t="shared" si="251"/>
        <v>10275.562371881422</v>
      </c>
      <c r="S225" s="5">
        <f t="shared" si="252"/>
        <v>5980.6921028091865</v>
      </c>
      <c r="T225" s="5">
        <f t="shared" si="253"/>
        <v>22.701703068861452</v>
      </c>
      <c r="U225" s="5">
        <f t="shared" si="254"/>
        <v>75.547399163450919</v>
      </c>
      <c r="V225" s="5">
        <f t="shared" si="255"/>
        <v>125.63675137566365</v>
      </c>
      <c r="W225" s="15">
        <f t="shared" si="256"/>
        <v>-1.0734613539272964E-2</v>
      </c>
      <c r="X225" s="15">
        <f t="shared" si="257"/>
        <v>-1.217998157191269E-2</v>
      </c>
      <c r="Y225" s="15">
        <f t="shared" si="258"/>
        <v>-9.7425357312937999E-3</v>
      </c>
      <c r="Z225" s="5">
        <f t="shared" si="273"/>
        <v>7273.0094565166009</v>
      </c>
      <c r="AA225" s="5">
        <f t="shared" si="274"/>
        <v>27190.010496735187</v>
      </c>
      <c r="AB225" s="5">
        <f t="shared" si="275"/>
        <v>68105.148598956206</v>
      </c>
      <c r="AC225" s="16">
        <f t="shared" si="259"/>
        <v>1.1658348658908861</v>
      </c>
      <c r="AD225" s="16">
        <f t="shared" si="260"/>
        <v>3.0232958986187684</v>
      </c>
      <c r="AE225" s="16">
        <f t="shared" si="261"/>
        <v>12.188340793498497</v>
      </c>
      <c r="AF225" s="15">
        <f t="shared" si="262"/>
        <v>-4.0504037456468023E-3</v>
      </c>
      <c r="AG225" s="15">
        <f t="shared" si="263"/>
        <v>2.9673830763510267E-4</v>
      </c>
      <c r="AH225" s="15">
        <f t="shared" si="264"/>
        <v>9.7937136394747881E-3</v>
      </c>
      <c r="AI225" s="1">
        <f t="shared" si="228"/>
        <v>628805.90486878867</v>
      </c>
      <c r="AJ225" s="1">
        <f t="shared" si="229"/>
        <v>255671.39429553875</v>
      </c>
      <c r="AK225" s="1">
        <f t="shared" si="230"/>
        <v>89980.891584696903</v>
      </c>
      <c r="AL225" s="14">
        <f t="shared" si="265"/>
        <v>80.08145306649827</v>
      </c>
      <c r="AM225" s="14">
        <f t="shared" si="266"/>
        <v>18.925599785489577</v>
      </c>
      <c r="AN225" s="14">
        <f t="shared" si="267"/>
        <v>6.0226788780096649</v>
      </c>
      <c r="AO225" s="11">
        <f t="shared" si="268"/>
        <v>3.7727684934251125E-3</v>
      </c>
      <c r="AP225" s="11">
        <f t="shared" si="269"/>
        <v>4.7526932471050184E-3</v>
      </c>
      <c r="AQ225" s="11">
        <f t="shared" si="270"/>
        <v>4.3112924428011078E-3</v>
      </c>
      <c r="AR225" s="1">
        <f t="shared" si="276"/>
        <v>329968.25422592298</v>
      </c>
      <c r="AS225" s="1">
        <f t="shared" si="271"/>
        <v>136014.77331667874</v>
      </c>
      <c r="AT225" s="1">
        <f t="shared" si="272"/>
        <v>47603.046380325868</v>
      </c>
      <c r="AU225" s="1">
        <f t="shared" si="231"/>
        <v>65993.650845184602</v>
      </c>
      <c r="AV225" s="1">
        <f t="shared" si="232"/>
        <v>27202.95466333575</v>
      </c>
      <c r="AW225" s="1">
        <f t="shared" si="233"/>
        <v>9520.6092760651736</v>
      </c>
      <c r="AX225" s="1">
        <f t="shared" si="287"/>
        <v>226511.78261841307</v>
      </c>
      <c r="AY225" s="1">
        <f t="shared" si="279"/>
        <v>36709.998176180867</v>
      </c>
      <c r="AZ225" s="1">
        <f t="shared" si="280"/>
        <v>8715.0700673402062</v>
      </c>
      <c r="BA225" s="1">
        <f t="shared" si="288"/>
        <v>14369.904294469325</v>
      </c>
      <c r="BB225" s="1">
        <f t="shared" si="289"/>
        <v>31154.993244668382</v>
      </c>
      <c r="BC225" s="1">
        <f t="shared" si="290"/>
        <v>39645.656930704608</v>
      </c>
      <c r="BD225" s="1">
        <f t="shared" si="291"/>
        <v>668.32025389888702</v>
      </c>
      <c r="BE225" s="2">
        <f t="shared" si="297"/>
        <v>0.1724378764915922</v>
      </c>
      <c r="BF225" s="2">
        <f t="shared" si="298"/>
        <v>0.13039120264941753</v>
      </c>
      <c r="BG225" s="2">
        <f t="shared" si="299"/>
        <v>6.9918128391701598E-2</v>
      </c>
      <c r="BH225" s="2">
        <f t="shared" si="281"/>
        <v>9.3218638237803353E-2</v>
      </c>
      <c r="BI225" s="2">
        <f t="shared" si="292"/>
        <v>2.9734821248929609E-3</v>
      </c>
      <c r="BJ225" s="2">
        <f t="shared" si="282"/>
        <v>1.700186572836147E-3</v>
      </c>
      <c r="BK225" s="2">
        <f t="shared" si="283"/>
        <v>4.8885446777984691E-4</v>
      </c>
      <c r="BL225" s="2">
        <f t="shared" si="284"/>
        <v>981.15470572291815</v>
      </c>
      <c r="BM225" s="2">
        <f t="shared" si="285"/>
        <v>231.25049130036945</v>
      </c>
      <c r="BN225" s="2">
        <f t="shared" si="286"/>
        <v>23.270961902953569</v>
      </c>
      <c r="BO225" s="2">
        <f t="shared" si="293"/>
        <v>1564.6624800514894</v>
      </c>
      <c r="BP225" s="2">
        <f t="shared" si="294"/>
        <v>130.45327711792663</v>
      </c>
      <c r="BQ225" s="2">
        <f t="shared" si="295"/>
        <v>9.7740507938830365</v>
      </c>
      <c r="BR225" s="11">
        <f t="shared" si="296"/>
        <v>3.4908711959048072E-2</v>
      </c>
      <c r="BS225" s="17">
        <f t="shared" si="277"/>
        <v>1.0463448309955294E-3</v>
      </c>
      <c r="BT225" s="17">
        <f t="shared" si="278"/>
        <v>7.84684634330436E-3</v>
      </c>
      <c r="BU225" s="12">
        <f>(BU$3*templow!$I335+BU$4*templow!$I335^2+BU$5*templow!$I335^6)*(K225/K$56)^$BW$1</f>
        <v>0.74304206420630825</v>
      </c>
      <c r="BV225" s="12">
        <f>(BV$3*templow!$I335+BV$4*templow!$I335^2+BV$5*templow!$I335^6)*(L225/L$56)^$BW$1</f>
        <v>-0.42914990878566023</v>
      </c>
      <c r="BW225" s="12">
        <f>(BW$3*templow!$I335+BW$4*templow!$I335^2+BW$5*templow!$I335^6)*(M225/M$56)^$BW$1</f>
        <v>-1.1951332454626189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 x14ac:dyDescent="0.3">
      <c r="A226" s="2">
        <f t="shared" si="234"/>
        <v>2180</v>
      </c>
      <c r="B226" s="5">
        <f t="shared" si="235"/>
        <v>1165.3909453315189</v>
      </c>
      <c r="C226" s="5">
        <f t="shared" si="236"/>
        <v>2964.0961011237509</v>
      </c>
      <c r="D226" s="5">
        <f t="shared" si="237"/>
        <v>4369.7342145918838</v>
      </c>
      <c r="E226" s="15">
        <f t="shared" si="238"/>
        <v>6.7087386134509864E-7</v>
      </c>
      <c r="F226" s="15">
        <f t="shared" si="239"/>
        <v>1.3216664926190767E-6</v>
      </c>
      <c r="G226" s="15">
        <f t="shared" si="240"/>
        <v>2.6981351301785565E-6</v>
      </c>
      <c r="H226" s="5">
        <f t="shared" si="241"/>
        <v>331430.09641110344</v>
      </c>
      <c r="I226" s="5">
        <f t="shared" si="242"/>
        <v>136798.87300469159</v>
      </c>
      <c r="J226" s="5">
        <f t="shared" si="243"/>
        <v>47851.970538910282</v>
      </c>
      <c r="K226" s="5">
        <f t="shared" si="244"/>
        <v>284393.91754225572</v>
      </c>
      <c r="L226" s="5">
        <f t="shared" si="245"/>
        <v>46151.969550794347</v>
      </c>
      <c r="M226" s="5">
        <f t="shared" si="246"/>
        <v>10950.773705896772</v>
      </c>
      <c r="N226" s="15">
        <f t="shared" si="247"/>
        <v>4.42957714514014E-3</v>
      </c>
      <c r="O226" s="15">
        <f t="shared" si="248"/>
        <v>5.7634833823527742E-3</v>
      </c>
      <c r="P226" s="15">
        <f t="shared" si="249"/>
        <v>5.2264522287557291E-3</v>
      </c>
      <c r="Q226" s="5">
        <f t="shared" si="250"/>
        <v>7443.2601078690404</v>
      </c>
      <c r="R226" s="5">
        <f t="shared" si="251"/>
        <v>10208.921401846779</v>
      </c>
      <c r="S226" s="5">
        <f t="shared" si="252"/>
        <v>5953.3943306402971</v>
      </c>
      <c r="T226" s="5">
        <f t="shared" si="253"/>
        <v>22.458009059733897</v>
      </c>
      <c r="U226" s="5">
        <f t="shared" si="254"/>
        <v>74.627233233834161</v>
      </c>
      <c r="V226" s="5">
        <f t="shared" si="255"/>
        <v>124.41273083622256</v>
      </c>
      <c r="W226" s="15">
        <f t="shared" si="256"/>
        <v>-1.0734613539272964E-2</v>
      </c>
      <c r="X226" s="15">
        <f t="shared" si="257"/>
        <v>-1.217998157191269E-2</v>
      </c>
      <c r="Y226" s="15">
        <f t="shared" si="258"/>
        <v>-9.7425357312937999E-3</v>
      </c>
      <c r="Z226" s="5">
        <f t="shared" si="273"/>
        <v>7197.8965826791273</v>
      </c>
      <c r="AA226" s="5">
        <f t="shared" si="274"/>
        <v>27023.340404513336</v>
      </c>
      <c r="AB226" s="5">
        <f t="shared" si="275"/>
        <v>68462.046292945291</v>
      </c>
      <c r="AC226" s="16">
        <f t="shared" si="259"/>
        <v>1.1611127639832761</v>
      </c>
      <c r="AD226" s="16">
        <f t="shared" si="260"/>
        <v>3.0241930263272048</v>
      </c>
      <c r="AE226" s="16">
        <f t="shared" si="261"/>
        <v>12.307709912970351</v>
      </c>
      <c r="AF226" s="15">
        <f t="shared" si="262"/>
        <v>-4.0504037456468023E-3</v>
      </c>
      <c r="AG226" s="15">
        <f t="shared" si="263"/>
        <v>2.9673830763510267E-4</v>
      </c>
      <c r="AH226" s="15">
        <f t="shared" si="264"/>
        <v>9.7937136394747881E-3</v>
      </c>
      <c r="AI226" s="1">
        <f t="shared" si="228"/>
        <v>631918.96522709436</v>
      </c>
      <c r="AJ226" s="1">
        <f t="shared" si="229"/>
        <v>257307.20952932062</v>
      </c>
      <c r="AK226" s="1">
        <f t="shared" si="230"/>
        <v>90503.411702292389</v>
      </c>
      <c r="AL226" s="14">
        <f t="shared" si="265"/>
        <v>80.380560561704883</v>
      </c>
      <c r="AM226" s="14">
        <f t="shared" si="266"/>
        <v>19.014647880084507</v>
      </c>
      <c r="AN226" s="14">
        <f t="shared" si="267"/>
        <v>6.0483847526425238</v>
      </c>
      <c r="AO226" s="11">
        <f t="shared" si="268"/>
        <v>3.7350408084908613E-3</v>
      </c>
      <c r="AP226" s="11">
        <f t="shared" si="269"/>
        <v>4.7051663146339684E-3</v>
      </c>
      <c r="AQ226" s="11">
        <f t="shared" si="270"/>
        <v>4.2681795183730966E-3</v>
      </c>
      <c r="AR226" s="1">
        <f t="shared" si="276"/>
        <v>331430.09641110344</v>
      </c>
      <c r="AS226" s="1">
        <f t="shared" si="271"/>
        <v>136798.87300469159</v>
      </c>
      <c r="AT226" s="1">
        <f t="shared" si="272"/>
        <v>47851.970538910282</v>
      </c>
      <c r="AU226" s="1">
        <f t="shared" si="231"/>
        <v>66286.019282220688</v>
      </c>
      <c r="AV226" s="1">
        <f t="shared" si="232"/>
        <v>27359.774600938319</v>
      </c>
      <c r="AW226" s="1">
        <f t="shared" si="233"/>
        <v>9570.3941077820564</v>
      </c>
      <c r="AX226" s="1">
        <f t="shared" si="287"/>
        <v>227515.13403380461</v>
      </c>
      <c r="AY226" s="1">
        <f t="shared" si="279"/>
        <v>36921.575640635478</v>
      </c>
      <c r="AZ226" s="1">
        <f t="shared" si="280"/>
        <v>8760.6189647174178</v>
      </c>
      <c r="BA226" s="1">
        <f t="shared" si="288"/>
        <v>14375.064724452614</v>
      </c>
      <c r="BB226" s="1">
        <f t="shared" si="289"/>
        <v>31172.068897858433</v>
      </c>
      <c r="BC226" s="1">
        <f t="shared" si="290"/>
        <v>39668.542632906254</v>
      </c>
      <c r="BD226" s="1">
        <f t="shared" si="291"/>
        <v>649.19836661695149</v>
      </c>
      <c r="BE226" s="2">
        <f t="shared" si="297"/>
        <v>0.1724378764915922</v>
      </c>
      <c r="BF226" s="2">
        <f t="shared" si="298"/>
        <v>0.13039120264941753</v>
      </c>
      <c r="BG226" s="2">
        <f t="shared" si="299"/>
        <v>6.9918128391701598E-2</v>
      </c>
      <c r="BH226" s="2">
        <f t="shared" si="281"/>
        <v>9.3019366876718357E-2</v>
      </c>
      <c r="BI226" s="2">
        <f t="shared" si="292"/>
        <v>2.9734821248929609E-3</v>
      </c>
      <c r="BJ226" s="2">
        <f t="shared" si="282"/>
        <v>1.700186572836147E-3</v>
      </c>
      <c r="BK226" s="2">
        <f t="shared" si="283"/>
        <v>4.8885446777984691E-4</v>
      </c>
      <c r="BL226" s="2">
        <f t="shared" si="284"/>
        <v>985.50146732996677</v>
      </c>
      <c r="BM226" s="2">
        <f t="shared" si="285"/>
        <v>232.5836070616939</v>
      </c>
      <c r="BN226" s="2">
        <f t="shared" si="286"/>
        <v>23.3926495900159</v>
      </c>
      <c r="BO226" s="2">
        <f t="shared" si="293"/>
        <v>1587.9945307372602</v>
      </c>
      <c r="BP226" s="2">
        <f t="shared" si="294"/>
        <v>132.0145422820307</v>
      </c>
      <c r="BQ226" s="2">
        <f t="shared" si="295"/>
        <v>9.7739416248801572</v>
      </c>
      <c r="BR226" s="11">
        <f t="shared" si="296"/>
        <v>3.4855787377545216E-2</v>
      </c>
      <c r="BS226" s="17">
        <f t="shared" si="277"/>
        <v>1.0110503650267212E-3</v>
      </c>
      <c r="BT226" s="17">
        <f t="shared" si="278"/>
        <v>7.6182974206838441E-3</v>
      </c>
      <c r="BU226" s="12">
        <f>(BU$3*templow!$I336+BU$4*templow!$I336^2+BU$5*templow!$I336^6)*(K226/K$56)^$BW$1</f>
        <v>0.71323667132875845</v>
      </c>
      <c r="BV226" s="12">
        <f>(BV$3*templow!$I336+BV$4*templow!$I336^2+BV$5*templow!$I336^6)*(L226/L$56)^$BW$1</f>
        <v>-0.45129179339351788</v>
      </c>
      <c r="BW226" s="12">
        <f>(BW$3*templow!$I336+BW$4*templow!$I336^2+BW$5*templow!$I336^6)*(M226/M$56)^$BW$1</f>
        <v>-1.2152675209467665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 x14ac:dyDescent="0.3">
      <c r="A227" s="2">
        <f t="shared" si="234"/>
        <v>2181</v>
      </c>
      <c r="B227" s="5">
        <f t="shared" si="235"/>
        <v>1165.3916880703262</v>
      </c>
      <c r="C227" s="5">
        <f t="shared" si="236"/>
        <v>2964.0998227929235</v>
      </c>
      <c r="D227" s="5">
        <f t="shared" si="237"/>
        <v>4369.7454152186083</v>
      </c>
      <c r="E227" s="15">
        <f t="shared" si="238"/>
        <v>6.3733016827784372E-7</v>
      </c>
      <c r="F227" s="15">
        <f t="shared" si="239"/>
        <v>1.2555831679881227E-6</v>
      </c>
      <c r="G227" s="15">
        <f t="shared" si="240"/>
        <v>2.5632283736696284E-6</v>
      </c>
      <c r="H227" s="5">
        <f t="shared" si="241"/>
        <v>332882.11246044969</v>
      </c>
      <c r="I227" s="5">
        <f t="shared" si="242"/>
        <v>137579.16998599865</v>
      </c>
      <c r="J227" s="5">
        <f t="shared" si="243"/>
        <v>48099.558601224431</v>
      </c>
      <c r="K227" s="5">
        <f t="shared" si="244"/>
        <v>285639.6830937083</v>
      </c>
      <c r="L227" s="5">
        <f t="shared" si="245"/>
        <v>46415.160828276239</v>
      </c>
      <c r="M227" s="5">
        <f t="shared" si="246"/>
        <v>11007.405244641266</v>
      </c>
      <c r="N227" s="15">
        <f t="shared" si="247"/>
        <v>4.3804226272436964E-3</v>
      </c>
      <c r="O227" s="15">
        <f t="shared" si="248"/>
        <v>5.7027095494208702E-3</v>
      </c>
      <c r="P227" s="15">
        <f t="shared" si="249"/>
        <v>5.1714646166050038E-3</v>
      </c>
      <c r="Q227" s="5">
        <f t="shared" si="250"/>
        <v>7395.6189275348634</v>
      </c>
      <c r="R227" s="5">
        <f t="shared" si="251"/>
        <v>10142.099074681279</v>
      </c>
      <c r="S227" s="5">
        <f t="shared" si="252"/>
        <v>5925.8961802363601</v>
      </c>
      <c r="T227" s="5">
        <f t="shared" si="253"/>
        <v>22.216931011616161</v>
      </c>
      <c r="U227" s="5">
        <f t="shared" si="254"/>
        <v>73.718274908283234</v>
      </c>
      <c r="V227" s="5">
        <f t="shared" si="255"/>
        <v>123.20063536062283</v>
      </c>
      <c r="W227" s="15">
        <f t="shared" si="256"/>
        <v>-1.0734613539272964E-2</v>
      </c>
      <c r="X227" s="15">
        <f t="shared" si="257"/>
        <v>-1.217998157191269E-2</v>
      </c>
      <c r="Y227" s="15">
        <f t="shared" si="258"/>
        <v>-9.7425357312937999E-3</v>
      </c>
      <c r="Z227" s="5">
        <f t="shared" si="273"/>
        <v>7123.2069214788371</v>
      </c>
      <c r="AA227" s="5">
        <f t="shared" si="274"/>
        <v>26856.050514052495</v>
      </c>
      <c r="AB227" s="5">
        <f t="shared" si="275"/>
        <v>68817.001152342767</v>
      </c>
      <c r="AC227" s="16">
        <f t="shared" si="259"/>
        <v>1.15640978849492</v>
      </c>
      <c r="AD227" s="16">
        <f t="shared" si="260"/>
        <v>3.0250904202477988</v>
      </c>
      <c r="AE227" s="16">
        <f t="shared" si="261"/>
        <v>12.428248099415708</v>
      </c>
      <c r="AF227" s="15">
        <f t="shared" si="262"/>
        <v>-4.0504037456468023E-3</v>
      </c>
      <c r="AG227" s="15">
        <f t="shared" si="263"/>
        <v>2.9673830763510267E-4</v>
      </c>
      <c r="AH227" s="15">
        <f t="shared" si="264"/>
        <v>9.7937136394747881E-3</v>
      </c>
      <c r="AI227" s="1">
        <f t="shared" si="228"/>
        <v>635013.08798660571</v>
      </c>
      <c r="AJ227" s="1">
        <f t="shared" si="229"/>
        <v>258936.26317732688</v>
      </c>
      <c r="AK227" s="1">
        <f t="shared" si="230"/>
        <v>91023.464639845217</v>
      </c>
      <c r="AL227" s="14">
        <f t="shared" si="265"/>
        <v>80.677782988873147</v>
      </c>
      <c r="AM227" s="14">
        <f t="shared" si="266"/>
        <v>19.103220289967609</v>
      </c>
      <c r="AN227" s="14">
        <f t="shared" si="267"/>
        <v>6.0739421886437892</v>
      </c>
      <c r="AO227" s="11">
        <f t="shared" si="268"/>
        <v>3.6976904004059528E-3</v>
      </c>
      <c r="AP227" s="11">
        <f t="shared" si="269"/>
        <v>4.6581146514876283E-3</v>
      </c>
      <c r="AQ227" s="11">
        <f t="shared" si="270"/>
        <v>4.225497723189366E-3</v>
      </c>
      <c r="AR227" s="1">
        <f t="shared" si="276"/>
        <v>332882.11246044969</v>
      </c>
      <c r="AS227" s="1">
        <f t="shared" si="271"/>
        <v>137579.16998599865</v>
      </c>
      <c r="AT227" s="1">
        <f t="shared" si="272"/>
        <v>48099.558601224431</v>
      </c>
      <c r="AU227" s="1">
        <f t="shared" si="231"/>
        <v>66576.422492089943</v>
      </c>
      <c r="AV227" s="1">
        <f t="shared" si="232"/>
        <v>27515.833997199734</v>
      </c>
      <c r="AW227" s="1">
        <f t="shared" si="233"/>
        <v>9619.911720244887</v>
      </c>
      <c r="AX227" s="1">
        <f t="shared" si="287"/>
        <v>228511.74647496664</v>
      </c>
      <c r="AY227" s="1">
        <f t="shared" si="279"/>
        <v>37132.128662620991</v>
      </c>
      <c r="AZ227" s="1">
        <f t="shared" si="280"/>
        <v>8805.9241957130125</v>
      </c>
      <c r="BA227" s="1">
        <f t="shared" si="288"/>
        <v>14380.167645951809</v>
      </c>
      <c r="BB227" s="1">
        <f t="shared" si="289"/>
        <v>31188.963422214743</v>
      </c>
      <c r="BC227" s="1">
        <f t="shared" si="290"/>
        <v>39691.184064577545</v>
      </c>
      <c r="BD227" s="1">
        <f t="shared" si="291"/>
        <v>630.61984355580194</v>
      </c>
      <c r="BE227" s="2">
        <f t="shared" si="297"/>
        <v>0.1724378764915922</v>
      </c>
      <c r="BF227" s="2">
        <f t="shared" si="298"/>
        <v>0.13039120264941753</v>
      </c>
      <c r="BG227" s="2">
        <f t="shared" si="299"/>
        <v>6.9918128391701598E-2</v>
      </c>
      <c r="BH227" s="2">
        <f t="shared" si="281"/>
        <v>9.2821075917229476E-2</v>
      </c>
      <c r="BI227" s="2">
        <f t="shared" si="292"/>
        <v>2.9734821248929609E-3</v>
      </c>
      <c r="BJ227" s="2">
        <f t="shared" si="282"/>
        <v>1.700186572836147E-3</v>
      </c>
      <c r="BK227" s="2">
        <f t="shared" si="283"/>
        <v>4.8885446777984691E-4</v>
      </c>
      <c r="BL227" s="2">
        <f t="shared" si="284"/>
        <v>989.81901109775549</v>
      </c>
      <c r="BM227" s="2">
        <f t="shared" si="285"/>
        <v>233.91025751213675</v>
      </c>
      <c r="BN227" s="2">
        <f t="shared" si="286"/>
        <v>23.513684120447127</v>
      </c>
      <c r="BO227" s="2">
        <f t="shared" si="293"/>
        <v>1611.6753374559644</v>
      </c>
      <c r="BP227" s="2">
        <f t="shared" si="294"/>
        <v>133.59457619873277</v>
      </c>
      <c r="BQ227" s="2">
        <f t="shared" si="295"/>
        <v>9.773838027087864</v>
      </c>
      <c r="BR227" s="11">
        <f t="shared" si="296"/>
        <v>3.4803404148463918E-2</v>
      </c>
      <c r="BS227" s="17">
        <f t="shared" si="277"/>
        <v>9.7699638670316574E-4</v>
      </c>
      <c r="BT227" s="17">
        <f t="shared" si="278"/>
        <v>7.3964052627998487E-3</v>
      </c>
      <c r="BU227" s="12">
        <f>(BU$3*templow!$I337+BU$4*templow!$I337^2+BU$5*templow!$I337^6)*(K227/K$56)^$BW$1</f>
        <v>0.6833508951925733</v>
      </c>
      <c r="BV227" s="12">
        <f>(BV$3*templow!$I337+BV$4*templow!$I337^2+BV$5*templow!$I337^6)*(L227/L$56)^$BW$1</f>
        <v>-0.47345728767824319</v>
      </c>
      <c r="BW227" s="12">
        <f>(BW$3*templow!$I337+BW$4*templow!$I337^2+BW$5*templow!$I337^6)*(M227/M$56)^$BW$1</f>
        <v>-1.2354105337664751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 x14ac:dyDescent="0.3">
      <c r="A228" s="2">
        <f t="shared" si="234"/>
        <v>2182</v>
      </c>
      <c r="B228" s="5">
        <f t="shared" si="235"/>
        <v>1165.3923936726428</v>
      </c>
      <c r="C228" s="5">
        <f t="shared" si="236"/>
        <v>2964.1033583830767</v>
      </c>
      <c r="D228" s="5">
        <f t="shared" si="237"/>
        <v>4369.7560558412706</v>
      </c>
      <c r="E228" s="15">
        <f t="shared" si="238"/>
        <v>6.0546365986395154E-7</v>
      </c>
      <c r="F228" s="15">
        <f t="shared" si="239"/>
        <v>1.1928040095887166E-6</v>
      </c>
      <c r="G228" s="15">
        <f t="shared" si="240"/>
        <v>2.4350669549861471E-6</v>
      </c>
      <c r="H228" s="5">
        <f t="shared" si="241"/>
        <v>334324.28743035725</v>
      </c>
      <c r="I228" s="5">
        <f t="shared" si="242"/>
        <v>138355.63349082795</v>
      </c>
      <c r="J228" s="5">
        <f t="shared" si="243"/>
        <v>48345.803683023529</v>
      </c>
      <c r="K228" s="5">
        <f t="shared" si="244"/>
        <v>286877.01176490478</v>
      </c>
      <c r="L228" s="5">
        <f t="shared" si="245"/>
        <v>46677.061074651996</v>
      </c>
      <c r="M228" s="5">
        <f t="shared" si="246"/>
        <v>11063.730575622702</v>
      </c>
      <c r="N228" s="15">
        <f t="shared" si="247"/>
        <v>4.3317814170469315E-3</v>
      </c>
      <c r="O228" s="15">
        <f t="shared" si="248"/>
        <v>5.6425582008585717E-3</v>
      </c>
      <c r="P228" s="15">
        <f t="shared" si="249"/>
        <v>5.1170398227007308E-3</v>
      </c>
      <c r="Q228" s="5">
        <f t="shared" si="250"/>
        <v>7347.9265737256683</v>
      </c>
      <c r="R228" s="5">
        <f t="shared" si="251"/>
        <v>10075.110868290936</v>
      </c>
      <c r="S228" s="5">
        <f t="shared" si="252"/>
        <v>5898.2049108224883</v>
      </c>
      <c r="T228" s="5">
        <f t="shared" si="253"/>
        <v>21.978440843177772</v>
      </c>
      <c r="U228" s="5">
        <f t="shared" si="254"/>
        <v>72.820387678387149</v>
      </c>
      <c r="V228" s="5">
        <f t="shared" si="255"/>
        <v>122.00034876850386</v>
      </c>
      <c r="W228" s="15">
        <f t="shared" si="256"/>
        <v>-1.0734613539272964E-2</v>
      </c>
      <c r="X228" s="15">
        <f t="shared" si="257"/>
        <v>-1.217998157191269E-2</v>
      </c>
      <c r="Y228" s="15">
        <f t="shared" si="258"/>
        <v>-9.7425357312937999E-3</v>
      </c>
      <c r="Z228" s="5">
        <f t="shared" si="273"/>
        <v>7048.9470717684535</v>
      </c>
      <c r="AA228" s="5">
        <f t="shared" si="274"/>
        <v>26688.181733607456</v>
      </c>
      <c r="AB228" s="5">
        <f t="shared" si="275"/>
        <v>69170.003087726043</v>
      </c>
      <c r="AC228" s="16">
        <f t="shared" si="259"/>
        <v>1.1517258619560975</v>
      </c>
      <c r="AD228" s="16">
        <f t="shared" si="260"/>
        <v>3.0259880804595465</v>
      </c>
      <c r="AE228" s="16">
        <f t="shared" si="261"/>
        <v>12.549966802341732</v>
      </c>
      <c r="AF228" s="15">
        <f t="shared" si="262"/>
        <v>-4.0504037456468023E-3</v>
      </c>
      <c r="AG228" s="15">
        <f t="shared" si="263"/>
        <v>2.9673830763510267E-4</v>
      </c>
      <c r="AH228" s="15">
        <f t="shared" si="264"/>
        <v>9.7937136394747881E-3</v>
      </c>
      <c r="AI228" s="1">
        <f t="shared" si="228"/>
        <v>638088.2016800351</v>
      </c>
      <c r="AJ228" s="1">
        <f t="shared" si="229"/>
        <v>260558.47085679392</v>
      </c>
      <c r="AK228" s="1">
        <f t="shared" si="230"/>
        <v>91541.029896105581</v>
      </c>
      <c r="AL228" s="14">
        <f t="shared" si="265"/>
        <v>80.97312123792031</v>
      </c>
      <c r="AM228" s="14">
        <f t="shared" si="266"/>
        <v>19.191315430387672</v>
      </c>
      <c r="AN228" s="14">
        <f t="shared" si="267"/>
        <v>6.0993509632437979</v>
      </c>
      <c r="AO228" s="11">
        <f t="shared" si="268"/>
        <v>3.660713496401893E-3</v>
      </c>
      <c r="AP228" s="11">
        <f t="shared" si="269"/>
        <v>4.6115335049727521E-3</v>
      </c>
      <c r="AQ228" s="11">
        <f t="shared" si="270"/>
        <v>4.1832427459574722E-3</v>
      </c>
      <c r="AR228" s="1">
        <f t="shared" si="276"/>
        <v>334324.28743035725</v>
      </c>
      <c r="AS228" s="1">
        <f t="shared" si="271"/>
        <v>138355.63349082795</v>
      </c>
      <c r="AT228" s="1">
        <f t="shared" si="272"/>
        <v>48345.803683023529</v>
      </c>
      <c r="AU228" s="1">
        <f t="shared" si="231"/>
        <v>66864.857486071458</v>
      </c>
      <c r="AV228" s="1">
        <f t="shared" si="232"/>
        <v>27671.126698165594</v>
      </c>
      <c r="AW228" s="1">
        <f t="shared" si="233"/>
        <v>9669.1607366047065</v>
      </c>
      <c r="AX228" s="1">
        <f t="shared" si="287"/>
        <v>229501.60941192377</v>
      </c>
      <c r="AY228" s="1">
        <f t="shared" si="279"/>
        <v>37341.648859721594</v>
      </c>
      <c r="AZ228" s="1">
        <f t="shared" si="280"/>
        <v>8850.9844604981627</v>
      </c>
      <c r="BA228" s="1">
        <f t="shared" si="288"/>
        <v>14385.213675304642</v>
      </c>
      <c r="BB228" s="1">
        <f t="shared" si="289"/>
        <v>31205.678740753745</v>
      </c>
      <c r="BC228" s="1">
        <f t="shared" si="290"/>
        <v>39713.583916379015</v>
      </c>
      <c r="BD228" s="1">
        <f t="shared" si="291"/>
        <v>612.56939581128643</v>
      </c>
      <c r="BE228" s="2">
        <f t="shared" si="297"/>
        <v>0.1724378764915922</v>
      </c>
      <c r="BF228" s="2">
        <f t="shared" si="298"/>
        <v>0.13039120264941753</v>
      </c>
      <c r="BG228" s="2">
        <f t="shared" si="299"/>
        <v>6.9918128391701598E-2</v>
      </c>
      <c r="BH228" s="2">
        <f t="shared" si="281"/>
        <v>9.2623772120789413E-2</v>
      </c>
      <c r="BI228" s="2">
        <f t="shared" si="292"/>
        <v>2.9734821248929609E-3</v>
      </c>
      <c r="BJ228" s="2">
        <f t="shared" si="282"/>
        <v>1.700186572836147E-3</v>
      </c>
      <c r="BK228" s="2">
        <f t="shared" si="283"/>
        <v>4.8885446777984691E-4</v>
      </c>
      <c r="BL228" s="2">
        <f t="shared" si="284"/>
        <v>994.10729259174366</v>
      </c>
      <c r="BM228" s="2">
        <f t="shared" si="285"/>
        <v>235.23039033734483</v>
      </c>
      <c r="BN228" s="2">
        <f t="shared" si="286"/>
        <v>23.634062128853429</v>
      </c>
      <c r="BO228" s="2">
        <f t="shared" si="293"/>
        <v>1635.7101166200737</v>
      </c>
      <c r="BP228" s="2">
        <f t="shared" si="294"/>
        <v>135.1936046019465</v>
      </c>
      <c r="BQ228" s="2">
        <f t="shared" si="295"/>
        <v>9.7737399399059779</v>
      </c>
      <c r="BR228" s="11">
        <f t="shared" si="296"/>
        <v>3.4751556747881523E-2</v>
      </c>
      <c r="BS228" s="17">
        <f t="shared" si="277"/>
        <v>9.4413719822185218E-4</v>
      </c>
      <c r="BT228" s="17">
        <f t="shared" si="278"/>
        <v>7.1809759833008236E-3</v>
      </c>
      <c r="BU228" s="12">
        <f>(BU$3*templow!$I338+BU$4*templow!$I338^2+BU$5*templow!$I338^6)*(K228/K$56)^$BW$1</f>
        <v>0.65338741392553346</v>
      </c>
      <c r="BV228" s="12">
        <f>(BV$3*templow!$I338+BV$4*templow!$I338^2+BV$5*templow!$I338^6)*(L228/L$56)^$BW$1</f>
        <v>-0.49564493414306421</v>
      </c>
      <c r="BW228" s="12">
        <f>(BW$3*templow!$I338+BW$4*templow!$I338^2+BW$5*templow!$I338^6)*(M228/M$56)^$BW$1</f>
        <v>-1.2555612030086467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 x14ac:dyDescent="0.3">
      <c r="A229" s="2">
        <f t="shared" si="234"/>
        <v>2183</v>
      </c>
      <c r="B229" s="5">
        <f t="shared" si="235"/>
        <v>1165.3930639952493</v>
      </c>
      <c r="C229" s="5">
        <f t="shared" si="236"/>
        <v>2964.1067171977288</v>
      </c>
      <c r="D229" s="5">
        <f t="shared" si="237"/>
        <v>4369.7661644574155</v>
      </c>
      <c r="E229" s="15">
        <f t="shared" si="238"/>
        <v>5.7519047687075398E-7</v>
      </c>
      <c r="F229" s="15">
        <f t="shared" si="239"/>
        <v>1.1331638091092807E-6</v>
      </c>
      <c r="G229" s="15">
        <f t="shared" si="240"/>
        <v>2.3133136072368396E-6</v>
      </c>
      <c r="H229" s="5">
        <f t="shared" si="241"/>
        <v>335756.60814009595</v>
      </c>
      <c r="I229" s="5">
        <f t="shared" si="242"/>
        <v>139128.23380833064</v>
      </c>
      <c r="J229" s="5">
        <f t="shared" si="243"/>
        <v>48590.699205918812</v>
      </c>
      <c r="K229" s="5">
        <f t="shared" si="244"/>
        <v>288105.89192031149</v>
      </c>
      <c r="L229" s="5">
        <f t="shared" si="245"/>
        <v>46937.660172998992</v>
      </c>
      <c r="M229" s="5">
        <f t="shared" si="246"/>
        <v>11119.748146054908</v>
      </c>
      <c r="N229" s="15">
        <f t="shared" si="247"/>
        <v>4.2836480617476358E-3</v>
      </c>
      <c r="O229" s="15">
        <f t="shared" si="248"/>
        <v>5.5830228456374975E-3</v>
      </c>
      <c r="P229" s="15">
        <f t="shared" si="249"/>
        <v>5.0631719607880932E-3</v>
      </c>
      <c r="Q229" s="5">
        <f t="shared" si="250"/>
        <v>7300.1916701058462</v>
      </c>
      <c r="R229" s="5">
        <f t="shared" si="251"/>
        <v>10007.971999612422</v>
      </c>
      <c r="S229" s="5">
        <f t="shared" si="252"/>
        <v>5870.3276968886166</v>
      </c>
      <c r="T229" s="5">
        <f t="shared" si="253"/>
        <v>21.742510774530487</v>
      </c>
      <c r="U229" s="5">
        <f t="shared" si="254"/>
        <v>71.933436698404861</v>
      </c>
      <c r="V229" s="5">
        <f t="shared" si="255"/>
        <v>120.8117560113964</v>
      </c>
      <c r="W229" s="15">
        <f t="shared" si="256"/>
        <v>-1.0734613539272964E-2</v>
      </c>
      <c r="X229" s="15">
        <f t="shared" si="257"/>
        <v>-1.217998157191269E-2</v>
      </c>
      <c r="Y229" s="15">
        <f t="shared" si="258"/>
        <v>-9.7425357312937999E-3</v>
      </c>
      <c r="Z229" s="5">
        <f t="shared" si="273"/>
        <v>6975.1233479611228</v>
      </c>
      <c r="AA229" s="5">
        <f t="shared" si="274"/>
        <v>26519.774333787158</v>
      </c>
      <c r="AB229" s="5">
        <f t="shared" si="275"/>
        <v>69521.042456671654</v>
      </c>
      <c r="AC229" s="16">
        <f t="shared" si="259"/>
        <v>1.1470609072108722</v>
      </c>
      <c r="AD229" s="16">
        <f t="shared" si="260"/>
        <v>3.0268860070414658</v>
      </c>
      <c r="AE229" s="16">
        <f t="shared" si="261"/>
        <v>12.672877583388782</v>
      </c>
      <c r="AF229" s="15">
        <f t="shared" si="262"/>
        <v>-4.0504037456468023E-3</v>
      </c>
      <c r="AG229" s="15">
        <f t="shared" si="263"/>
        <v>2.9673830763510267E-4</v>
      </c>
      <c r="AH229" s="15">
        <f t="shared" si="264"/>
        <v>9.7937136394747881E-3</v>
      </c>
      <c r="AI229" s="1">
        <f t="shared" si="228"/>
        <v>641144.23899810307</v>
      </c>
      <c r="AJ229" s="1">
        <f t="shared" si="229"/>
        <v>262173.75046928012</v>
      </c>
      <c r="AK229" s="1">
        <f t="shared" si="230"/>
        <v>92056.08764309973</v>
      </c>
      <c r="AL229" s="14">
        <f t="shared" si="265"/>
        <v>81.266576441704146</v>
      </c>
      <c r="AM229" s="14">
        <f t="shared" si="266"/>
        <v>19.278931810558287</v>
      </c>
      <c r="AN229" s="14">
        <f t="shared" si="267"/>
        <v>6.1246108782591149</v>
      </c>
      <c r="AO229" s="11">
        <f t="shared" si="268"/>
        <v>3.6241063614378742E-3</v>
      </c>
      <c r="AP229" s="11">
        <f t="shared" si="269"/>
        <v>4.5654181699230243E-3</v>
      </c>
      <c r="AQ229" s="11">
        <f t="shared" si="270"/>
        <v>4.1414103184978972E-3</v>
      </c>
      <c r="AR229" s="1">
        <f t="shared" si="276"/>
        <v>335756.60814009595</v>
      </c>
      <c r="AS229" s="1">
        <f t="shared" si="271"/>
        <v>139128.23380833064</v>
      </c>
      <c r="AT229" s="1">
        <f t="shared" si="272"/>
        <v>48590.699205918812</v>
      </c>
      <c r="AU229" s="1">
        <f t="shared" si="231"/>
        <v>67151.321628019199</v>
      </c>
      <c r="AV229" s="1">
        <f t="shared" si="232"/>
        <v>27825.646761666128</v>
      </c>
      <c r="AW229" s="1">
        <f t="shared" si="233"/>
        <v>9718.1398411837636</v>
      </c>
      <c r="AX229" s="1">
        <f t="shared" si="287"/>
        <v>230484.71353624915</v>
      </c>
      <c r="AY229" s="1">
        <f t="shared" si="279"/>
        <v>37550.128138399203</v>
      </c>
      <c r="AZ229" s="1">
        <f t="shared" si="280"/>
        <v>8895.7985168439245</v>
      </c>
      <c r="BA229" s="1">
        <f t="shared" si="288"/>
        <v>14390.203421447159</v>
      </c>
      <c r="BB229" s="1">
        <f t="shared" si="289"/>
        <v>31222.216752826582</v>
      </c>
      <c r="BC229" s="1">
        <f t="shared" si="290"/>
        <v>39735.744841189691</v>
      </c>
      <c r="BD229" s="1">
        <f t="shared" si="291"/>
        <v>595.0321584415907</v>
      </c>
      <c r="BE229" s="2">
        <f t="shared" si="297"/>
        <v>0.1724378764915922</v>
      </c>
      <c r="BF229" s="2">
        <f t="shared" si="298"/>
        <v>0.13039120264941753</v>
      </c>
      <c r="BG229" s="2">
        <f t="shared" si="299"/>
        <v>6.9918128391701598E-2</v>
      </c>
      <c r="BH229" s="2">
        <f t="shared" si="281"/>
        <v>9.242746207411888E-2</v>
      </c>
      <c r="BI229" s="2">
        <f t="shared" si="292"/>
        <v>2.9734821248929609E-3</v>
      </c>
      <c r="BJ229" s="2">
        <f t="shared" si="282"/>
        <v>1.700186572836147E-3</v>
      </c>
      <c r="BK229" s="2">
        <f t="shared" si="283"/>
        <v>4.8885446777984691E-4</v>
      </c>
      <c r="BL229" s="2">
        <f t="shared" si="284"/>
        <v>998.36627261926571</v>
      </c>
      <c r="BM229" s="2">
        <f t="shared" si="285"/>
        <v>236.54395502333182</v>
      </c>
      <c r="BN229" s="2">
        <f t="shared" si="286"/>
        <v>23.753780399360071</v>
      </c>
      <c r="BO229" s="2">
        <f t="shared" si="293"/>
        <v>1660.1041626775398</v>
      </c>
      <c r="BP229" s="2">
        <f t="shared" si="294"/>
        <v>136.81185594136196</v>
      </c>
      <c r="BQ229" s="2">
        <f t="shared" si="295"/>
        <v>9.7736473035178211</v>
      </c>
      <c r="BR229" s="11">
        <f t="shared" si="296"/>
        <v>3.4700239701595831E-2</v>
      </c>
      <c r="BS229" s="17">
        <f t="shared" si="277"/>
        <v>9.1242887441424008E-4</v>
      </c>
      <c r="BT229" s="17">
        <f t="shared" si="278"/>
        <v>6.9718213430105085E-3</v>
      </c>
      <c r="BU229" s="12">
        <f>(BU$3*templow!$I339+BU$4*templow!$I339^2+BU$5*templow!$I339^6)*(K229/K$56)^$BW$1</f>
        <v>0.6233488506427054</v>
      </c>
      <c r="BV229" s="12">
        <f>(BV$3*templow!$I339+BV$4*templow!$I339^2+BV$5*templow!$I339^6)*(L229/L$56)^$BW$1</f>
        <v>-0.51785331108923915</v>
      </c>
      <c r="BW229" s="12">
        <f>(BW$3*templow!$I339+BW$4*templow!$I339^2+BW$5*templow!$I339^6)*(M229/M$56)^$BW$1</f>
        <v>-1.2757184758604263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 x14ac:dyDescent="0.3">
      <c r="A230" s="2">
        <f t="shared" si="234"/>
        <v>2184</v>
      </c>
      <c r="B230" s="5">
        <f t="shared" si="235"/>
        <v>1165.3937008020919</v>
      </c>
      <c r="C230" s="5">
        <f t="shared" si="236"/>
        <v>2964.1099080752642</v>
      </c>
      <c r="D230" s="5">
        <f t="shared" si="237"/>
        <v>4369.775767664968</v>
      </c>
      <c r="E230" s="15">
        <f t="shared" si="238"/>
        <v>5.4643095302721625E-7</v>
      </c>
      <c r="F230" s="15">
        <f t="shared" si="239"/>
        <v>1.0765056186538167E-6</v>
      </c>
      <c r="G230" s="15">
        <f t="shared" si="240"/>
        <v>2.1976479268749977E-6</v>
      </c>
      <c r="H230" s="5">
        <f t="shared" si="241"/>
        <v>337179.0631398324</v>
      </c>
      <c r="I230" s="5">
        <f t="shared" si="242"/>
        <v>139896.94227539847</v>
      </c>
      <c r="J230" s="5">
        <f t="shared" si="243"/>
        <v>48834.238893608606</v>
      </c>
      <c r="K230" s="5">
        <f t="shared" si="244"/>
        <v>289326.31342332304</v>
      </c>
      <c r="L230" s="5">
        <f t="shared" si="245"/>
        <v>47196.948363578093</v>
      </c>
      <c r="M230" s="5">
        <f t="shared" si="246"/>
        <v>11175.456474212557</v>
      </c>
      <c r="N230" s="15">
        <f t="shared" si="247"/>
        <v>4.2360171632627175E-3</v>
      </c>
      <c r="O230" s="15">
        <f t="shared" si="248"/>
        <v>5.5240970603016581E-3</v>
      </c>
      <c r="P230" s="15">
        <f t="shared" si="249"/>
        <v>5.0098552076840441E-3</v>
      </c>
      <c r="Q230" s="5">
        <f t="shared" si="250"/>
        <v>7252.4226795522518</v>
      </c>
      <c r="R230" s="5">
        <f t="shared" si="251"/>
        <v>9940.697424605476</v>
      </c>
      <c r="S230" s="5">
        <f t="shared" si="252"/>
        <v>5842.2716275337225</v>
      </c>
      <c r="T230" s="5">
        <f t="shared" si="253"/>
        <v>21.509113323992423</v>
      </c>
      <c r="U230" s="5">
        <f t="shared" si="254"/>
        <v>71.057288765013936</v>
      </c>
      <c r="V230" s="5">
        <f t="shared" si="255"/>
        <v>119.63474316169501</v>
      </c>
      <c r="W230" s="15">
        <f t="shared" si="256"/>
        <v>-1.0734613539272964E-2</v>
      </c>
      <c r="X230" s="15">
        <f t="shared" si="257"/>
        <v>-1.217998157191269E-2</v>
      </c>
      <c r="Y230" s="15">
        <f t="shared" si="258"/>
        <v>-9.7425357312937999E-3</v>
      </c>
      <c r="Z230" s="5">
        <f t="shared" si="273"/>
        <v>6901.7417851103492</v>
      </c>
      <c r="AA230" s="5">
        <f t="shared" si="274"/>
        <v>26350.867946158949</v>
      </c>
      <c r="AB230" s="5">
        <f t="shared" si="275"/>
        <v>69870.110058285281</v>
      </c>
      <c r="AC230" s="16">
        <f t="shared" si="259"/>
        <v>1.1424148474158202</v>
      </c>
      <c r="AD230" s="16">
        <f t="shared" si="260"/>
        <v>3.0277842000725999</v>
      </c>
      <c r="AE230" s="16">
        <f t="shared" si="261"/>
        <v>12.796992117428612</v>
      </c>
      <c r="AF230" s="15">
        <f t="shared" si="262"/>
        <v>-4.0504037456468023E-3</v>
      </c>
      <c r="AG230" s="15">
        <f t="shared" si="263"/>
        <v>2.9673830763510267E-4</v>
      </c>
      <c r="AH230" s="15">
        <f t="shared" si="264"/>
        <v>9.7937136394747881E-3</v>
      </c>
      <c r="AI230" s="1">
        <f t="shared" si="228"/>
        <v>644181.13672631199</v>
      </c>
      <c r="AJ230" s="1">
        <f t="shared" si="229"/>
        <v>263782.02218401822</v>
      </c>
      <c r="AK230" s="1">
        <f t="shared" si="230"/>
        <v>92568.618719973514</v>
      </c>
      <c r="AL230" s="14">
        <f t="shared" si="265"/>
        <v>81.55814997119225</v>
      </c>
      <c r="AM230" s="14">
        <f t="shared" si="266"/>
        <v>19.366068032287071</v>
      </c>
      <c r="AN230" s="14">
        <f t="shared" si="267"/>
        <v>6.1497217596802418</v>
      </c>
      <c r="AO230" s="11">
        <f t="shared" si="268"/>
        <v>3.5878652978234954E-3</v>
      </c>
      <c r="AP230" s="11">
        <f t="shared" si="269"/>
        <v>4.519763988223794E-3</v>
      </c>
      <c r="AQ230" s="11">
        <f t="shared" si="270"/>
        <v>4.0999962153129184E-3</v>
      </c>
      <c r="AR230" s="1">
        <f t="shared" si="276"/>
        <v>337179.0631398324</v>
      </c>
      <c r="AS230" s="1">
        <f t="shared" si="271"/>
        <v>139896.94227539847</v>
      </c>
      <c r="AT230" s="1">
        <f t="shared" si="272"/>
        <v>48834.238893608606</v>
      </c>
      <c r="AU230" s="1">
        <f t="shared" si="231"/>
        <v>67435.812627966487</v>
      </c>
      <c r="AV230" s="1">
        <f t="shared" si="232"/>
        <v>27979.388455079694</v>
      </c>
      <c r="AW230" s="1">
        <f t="shared" si="233"/>
        <v>9766.8477787217216</v>
      </c>
      <c r="AX230" s="1">
        <f t="shared" si="287"/>
        <v>231461.05073865846</v>
      </c>
      <c r="AY230" s="1">
        <f t="shared" si="279"/>
        <v>37757.558690862483</v>
      </c>
      <c r="AZ230" s="1">
        <f t="shared" si="280"/>
        <v>8940.3651793700446</v>
      </c>
      <c r="BA230" s="1">
        <f t="shared" si="288"/>
        <v>14395.137486032274</v>
      </c>
      <c r="BB230" s="1">
        <f t="shared" si="289"/>
        <v>31238.579334547874</v>
      </c>
      <c r="BC230" s="1">
        <f t="shared" si="290"/>
        <v>39757.669454985786</v>
      </c>
      <c r="BD230" s="1">
        <f t="shared" si="291"/>
        <v>577.99367897596619</v>
      </c>
      <c r="BE230" s="2">
        <f t="shared" si="297"/>
        <v>0.1724378764915922</v>
      </c>
      <c r="BF230" s="2">
        <f t="shared" si="298"/>
        <v>0.13039120264941753</v>
      </c>
      <c r="BG230" s="2">
        <f t="shared" si="299"/>
        <v>6.9918128391701598E-2</v>
      </c>
      <c r="BH230" s="2">
        <f t="shared" si="281"/>
        <v>9.2232152188001987E-2</v>
      </c>
      <c r="BI230" s="2">
        <f t="shared" si="292"/>
        <v>2.9734821248929609E-3</v>
      </c>
      <c r="BJ230" s="2">
        <f t="shared" si="282"/>
        <v>1.700186572836147E-3</v>
      </c>
      <c r="BK230" s="2">
        <f t="shared" si="283"/>
        <v>4.8885446777984691E-4</v>
      </c>
      <c r="BL230" s="2">
        <f t="shared" si="284"/>
        <v>1002.5959171344467</v>
      </c>
      <c r="BM230" s="2">
        <f t="shared" si="285"/>
        <v>237.85090283746601</v>
      </c>
      <c r="BN230" s="2">
        <f t="shared" si="286"/>
        <v>23.872835863768934</v>
      </c>
      <c r="BO230" s="2">
        <f t="shared" si="293"/>
        <v>1684.8628492793598</v>
      </c>
      <c r="BP230" s="2">
        <f t="shared" si="294"/>
        <v>138.44956141510556</v>
      </c>
      <c r="BQ230" s="2">
        <f t="shared" si="295"/>
        <v>9.7735600588751943</v>
      </c>
      <c r="BR230" s="11">
        <f t="shared" si="296"/>
        <v>3.4649447585074905E-2</v>
      </c>
      <c r="BS230" s="17">
        <f t="shared" si="277"/>
        <v>8.8182919014050056E-4</v>
      </c>
      <c r="BT230" s="17">
        <f t="shared" si="278"/>
        <v>6.768758585447095E-3</v>
      </c>
      <c r="BU230" s="12">
        <f>(BU$3*templow!$I340+BU$4*templow!$I340^2+BU$5*templow!$I340^6)*(K230/K$56)^$BW$1</f>
        <v>0.59323777407878819</v>
      </c>
      <c r="BV230" s="12">
        <f>(BV$3*templow!$I340+BV$4*templow!$I340^2+BV$5*templow!$I340^6)*(L230/L$56)^$BW$1</f>
        <v>-0.54008103207715108</v>
      </c>
      <c r="BW230" s="12">
        <f>(BW$3*templow!$I340+BW$4*templow!$I340^2+BW$5*templow!$I340^6)*(M230/M$56)^$BW$1</f>
        <v>-1.2958813271676346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 x14ac:dyDescent="0.3">
      <c r="A231" s="2">
        <f t="shared" si="234"/>
        <v>2185</v>
      </c>
      <c r="B231" s="5">
        <f t="shared" si="235"/>
        <v>1165.394305768923</v>
      </c>
      <c r="C231" s="5">
        <f t="shared" si="236"/>
        <v>2964.1129394121863</v>
      </c>
      <c r="D231" s="5">
        <f t="shared" si="237"/>
        <v>4369.7848907321913</v>
      </c>
      <c r="E231" s="15">
        <f t="shared" si="238"/>
        <v>5.1910940537585537E-7</v>
      </c>
      <c r="F231" s="15">
        <f t="shared" si="239"/>
        <v>1.0226803377211258E-6</v>
      </c>
      <c r="G231" s="15">
        <f t="shared" si="240"/>
        <v>2.0877655305312479E-6</v>
      </c>
      <c r="H231" s="5">
        <f t="shared" si="241"/>
        <v>338591.64267881471</v>
      </c>
      <c r="I231" s="5">
        <f t="shared" si="242"/>
        <v>140661.73126532533</v>
      </c>
      <c r="J231" s="5">
        <f t="shared" si="243"/>
        <v>49076.416768077572</v>
      </c>
      <c r="K231" s="5">
        <f t="shared" si="244"/>
        <v>290538.26760841534</v>
      </c>
      <c r="L231" s="5">
        <f t="shared" si="245"/>
        <v>47454.916239871745</v>
      </c>
      <c r="M231" s="5">
        <f t="shared" si="246"/>
        <v>11230.854148487488</v>
      </c>
      <c r="N231" s="15">
        <f t="shared" si="247"/>
        <v>4.1888833779146761E-3</v>
      </c>
      <c r="O231" s="15">
        <f t="shared" si="248"/>
        <v>5.4657744883508386E-3</v>
      </c>
      <c r="P231" s="15">
        <f t="shared" si="249"/>
        <v>4.9570838025956299E-3</v>
      </c>
      <c r="Q231" s="5">
        <f t="shared" si="250"/>
        <v>7204.6279049050199</v>
      </c>
      <c r="R231" s="5">
        <f t="shared" si="251"/>
        <v>9873.3018383898125</v>
      </c>
      <c r="S231" s="5">
        <f t="shared" si="252"/>
        <v>5814.0437058673488</v>
      </c>
      <c r="T231" s="5">
        <f t="shared" si="253"/>
        <v>21.278221304886937</v>
      </c>
      <c r="U231" s="5">
        <f t="shared" si="254"/>
        <v>70.191812297305987</v>
      </c>
      <c r="V231" s="5">
        <f t="shared" si="255"/>
        <v>118.46919740173804</v>
      </c>
      <c r="W231" s="15">
        <f t="shared" si="256"/>
        <v>-1.0734613539272964E-2</v>
      </c>
      <c r="X231" s="15">
        <f t="shared" si="257"/>
        <v>-1.217998157191269E-2</v>
      </c>
      <c r="Y231" s="15">
        <f t="shared" si="258"/>
        <v>-9.7425357312937999E-3</v>
      </c>
      <c r="Z231" s="5">
        <f t="shared" si="273"/>
        <v>6828.8081439872703</v>
      </c>
      <c r="AA231" s="5">
        <f t="shared" si="274"/>
        <v>26181.501562244801</v>
      </c>
      <c r="AB231" s="5">
        <f t="shared" si="275"/>
        <v>70217.197127684965</v>
      </c>
      <c r="AC231" s="16">
        <f t="shared" si="259"/>
        <v>1.1377876060387646</v>
      </c>
      <c r="AD231" s="16">
        <f t="shared" si="260"/>
        <v>3.0286826596320138</v>
      </c>
      <c r="AE231" s="16">
        <f t="shared" si="261"/>
        <v>12.922322193673324</v>
      </c>
      <c r="AF231" s="15">
        <f t="shared" si="262"/>
        <v>-4.0504037456468023E-3</v>
      </c>
      <c r="AG231" s="15">
        <f t="shared" si="263"/>
        <v>2.9673830763510267E-4</v>
      </c>
      <c r="AH231" s="15">
        <f t="shared" si="264"/>
        <v>9.7937136394747881E-3</v>
      </c>
      <c r="AI231" s="1">
        <f t="shared" si="228"/>
        <v>647198.8356816473</v>
      </c>
      <c r="AJ231" s="1">
        <f t="shared" si="229"/>
        <v>265383.20842069609</v>
      </c>
      <c r="AK231" s="1">
        <f t="shared" si="230"/>
        <v>93078.604626697896</v>
      </c>
      <c r="AL231" s="14">
        <f t="shared" si="265"/>
        <v>81.847843430668206</v>
      </c>
      <c r="AM231" s="14">
        <f t="shared" si="266"/>
        <v>19.452722788604039</v>
      </c>
      <c r="AN231" s="14">
        <f t="shared" si="267"/>
        <v>6.1746834572607598</v>
      </c>
      <c r="AO231" s="11">
        <f t="shared" si="268"/>
        <v>3.5519866448452606E-3</v>
      </c>
      <c r="AP231" s="11">
        <f t="shared" si="269"/>
        <v>4.4745663483415563E-3</v>
      </c>
      <c r="AQ231" s="11">
        <f t="shared" si="270"/>
        <v>4.0589962531597888E-3</v>
      </c>
      <c r="AR231" s="1">
        <f t="shared" si="276"/>
        <v>338591.64267881471</v>
      </c>
      <c r="AS231" s="1">
        <f t="shared" si="271"/>
        <v>140661.73126532533</v>
      </c>
      <c r="AT231" s="1">
        <f t="shared" si="272"/>
        <v>49076.416768077572</v>
      </c>
      <c r="AU231" s="1">
        <f t="shared" si="231"/>
        <v>67718.32853576295</v>
      </c>
      <c r="AV231" s="1">
        <f t="shared" si="232"/>
        <v>28132.346253065069</v>
      </c>
      <c r="AW231" s="1">
        <f t="shared" si="233"/>
        <v>9815.283353615514</v>
      </c>
      <c r="AX231" s="1">
        <f t="shared" si="287"/>
        <v>232430.61408673221</v>
      </c>
      <c r="AY231" s="1">
        <f t="shared" si="279"/>
        <v>37963.932991897396</v>
      </c>
      <c r="AZ231" s="1">
        <f t="shared" si="280"/>
        <v>8984.6833187899883</v>
      </c>
      <c r="BA231" s="1">
        <f t="shared" si="288"/>
        <v>14400.016463545191</v>
      </c>
      <c r="BB231" s="1">
        <f t="shared" si="289"/>
        <v>31254.768339211372</v>
      </c>
      <c r="BC231" s="1">
        <f t="shared" si="290"/>
        <v>39779.3603376869</v>
      </c>
      <c r="BD231" s="1">
        <f t="shared" si="291"/>
        <v>561.43990622301931</v>
      </c>
      <c r="BE231" s="2">
        <f t="shared" si="297"/>
        <v>0.1724378764915922</v>
      </c>
      <c r="BF231" s="2">
        <f t="shared" si="298"/>
        <v>0.13039120264941753</v>
      </c>
      <c r="BG231" s="2">
        <f t="shared" si="299"/>
        <v>6.9918128391701598E-2</v>
      </c>
      <c r="BH231" s="2">
        <f t="shared" si="281"/>
        <v>9.2037848696192748E-2</v>
      </c>
      <c r="BI231" s="2">
        <f t="shared" si="292"/>
        <v>2.9734821248929609E-3</v>
      </c>
      <c r="BJ231" s="2">
        <f t="shared" si="282"/>
        <v>1.700186572836147E-3</v>
      </c>
      <c r="BK231" s="2">
        <f t="shared" si="283"/>
        <v>4.8885446777984691E-4</v>
      </c>
      <c r="BL231" s="2">
        <f t="shared" si="284"/>
        <v>1006.7961971436001</v>
      </c>
      <c r="BM231" s="2">
        <f t="shared" si="285"/>
        <v>239.15118680919258</v>
      </c>
      <c r="BN231" s="2">
        <f t="shared" si="286"/>
        <v>23.991225599700517</v>
      </c>
      <c r="BO231" s="2">
        <f t="shared" si="293"/>
        <v>1709.9916304646326</v>
      </c>
      <c r="BP231" s="2">
        <f t="shared" si="294"/>
        <v>140.10695500279311</v>
      </c>
      <c r="BQ231" s="2">
        <f t="shared" si="295"/>
        <v>9.7734781476836048</v>
      </c>
      <c r="BR231" s="11">
        <f t="shared" si="296"/>
        <v>3.4599175023397127E-2</v>
      </c>
      <c r="BS231" s="17">
        <f t="shared" si="277"/>
        <v>8.5229755082625843E-4</v>
      </c>
      <c r="BT231" s="17">
        <f t="shared" si="278"/>
        <v>6.5716102771331015E-3</v>
      </c>
      <c r="BU231" s="12">
        <f>(BU$3*templow!$I341+BU$4*templow!$I341^2+BU$5*templow!$I341^6)*(K231/K$56)^$BW$1</f>
        <v>0.56305669923269053</v>
      </c>
      <c r="BV231" s="12">
        <f>(BV$3*templow!$I341+BV$4*templow!$I341^2+BV$5*templow!$I341^6)*(L231/L$56)^$BW$1</f>
        <v>-0.56232674538426486</v>
      </c>
      <c r="BW231" s="12">
        <f>(BW$3*templow!$I341+BW$4*templow!$I341^2+BW$5*templow!$I341^6)*(M231/M$56)^$BW$1</f>
        <v>-1.3160487589913388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 x14ac:dyDescent="0.3">
      <c r="A232" s="2">
        <f t="shared" si="234"/>
        <v>2186</v>
      </c>
      <c r="B232" s="5">
        <f t="shared" si="235"/>
        <v>1165.3948804877107</v>
      </c>
      <c r="C232" s="5">
        <f t="shared" si="236"/>
        <v>2964.1158191852069</v>
      </c>
      <c r="D232" s="5">
        <f t="shared" si="237"/>
        <v>4369.7935576641485</v>
      </c>
      <c r="E232" s="15">
        <f t="shared" si="238"/>
        <v>4.9315393510706261E-7</v>
      </c>
      <c r="F232" s="15">
        <f t="shared" si="239"/>
        <v>9.7154632083506949E-7</v>
      </c>
      <c r="G232" s="15">
        <f t="shared" si="240"/>
        <v>1.9833772540046856E-6</v>
      </c>
      <c r="H232" s="5">
        <f t="shared" si="241"/>
        <v>339994.33867372811</v>
      </c>
      <c r="I232" s="5">
        <f t="shared" si="242"/>
        <v>141422.57417632305</v>
      </c>
      <c r="J232" s="5">
        <f t="shared" si="243"/>
        <v>49317.227145767996</v>
      </c>
      <c r="K232" s="5">
        <f t="shared" si="244"/>
        <v>291741.74725346529</v>
      </c>
      <c r="L232" s="5">
        <f t="shared" si="245"/>
        <v>47711.554744577457</v>
      </c>
      <c r="M232" s="5">
        <f t="shared" si="246"/>
        <v>11285.939826441201</v>
      </c>
      <c r="N232" s="15">
        <f t="shared" si="247"/>
        <v>4.142241416101422E-3</v>
      </c>
      <c r="O232" s="15">
        <f t="shared" si="248"/>
        <v>5.408048839628643E-3</v>
      </c>
      <c r="P232" s="15">
        <f t="shared" si="249"/>
        <v>4.9048520464609613E-3</v>
      </c>
      <c r="Q232" s="5">
        <f t="shared" si="250"/>
        <v>7156.8154897777458</v>
      </c>
      <c r="R232" s="5">
        <f t="shared" si="251"/>
        <v>9805.79967552167</v>
      </c>
      <c r="S232" s="5">
        <f t="shared" si="252"/>
        <v>5785.6508484671858</v>
      </c>
      <c r="T232" s="5">
        <f t="shared" si="253"/>
        <v>21.04980782237585</v>
      </c>
      <c r="U232" s="5">
        <f t="shared" si="254"/>
        <v>69.336877317025639</v>
      </c>
      <c r="V232" s="5">
        <f t="shared" si="255"/>
        <v>117.31500701299392</v>
      </c>
      <c r="W232" s="15">
        <f t="shared" si="256"/>
        <v>-1.0734613539272964E-2</v>
      </c>
      <c r="X232" s="15">
        <f t="shared" si="257"/>
        <v>-1.217998157191269E-2</v>
      </c>
      <c r="Y232" s="15">
        <f t="shared" si="258"/>
        <v>-9.7425357312937999E-3</v>
      </c>
      <c r="Z232" s="5">
        <f t="shared" si="273"/>
        <v>6756.3279161517958</v>
      </c>
      <c r="AA232" s="5">
        <f t="shared" si="274"/>
        <v>26011.713532897385</v>
      </c>
      <c r="AB232" s="5">
        <f t="shared" si="275"/>
        <v>70562.295330440291</v>
      </c>
      <c r="AC232" s="16">
        <f t="shared" si="259"/>
        <v>1.1331791068575148</v>
      </c>
      <c r="AD232" s="16">
        <f t="shared" si="260"/>
        <v>3.0295813857987968</v>
      </c>
      <c r="AE232" s="16">
        <f t="shared" si="261"/>
        <v>13.04887971679519</v>
      </c>
      <c r="AF232" s="15">
        <f t="shared" si="262"/>
        <v>-4.0504037456468023E-3</v>
      </c>
      <c r="AG232" s="15">
        <f t="shared" si="263"/>
        <v>2.9673830763510267E-4</v>
      </c>
      <c r="AH232" s="15">
        <f t="shared" si="264"/>
        <v>9.7937136394747881E-3</v>
      </c>
      <c r="AI232" s="1">
        <f t="shared" si="228"/>
        <v>650197.2806492456</v>
      </c>
      <c r="AJ232" s="1">
        <f t="shared" si="229"/>
        <v>266977.23383169156</v>
      </c>
      <c r="AK232" s="1">
        <f t="shared" si="230"/>
        <v>93586.027517643612</v>
      </c>
      <c r="AL232" s="14">
        <f t="shared" si="265"/>
        <v>82.135658652975579</v>
      </c>
      <c r="AM232" s="14">
        <f t="shared" si="266"/>
        <v>19.538894862389807</v>
      </c>
      <c r="AN232" s="14">
        <f t="shared" si="267"/>
        <v>6.1994958441080534</v>
      </c>
      <c r="AO232" s="11">
        <f t="shared" si="268"/>
        <v>3.5164667783968077E-3</v>
      </c>
      <c r="AP232" s="11">
        <f t="shared" si="269"/>
        <v>4.4298206848581408E-3</v>
      </c>
      <c r="AQ232" s="11">
        <f t="shared" si="270"/>
        <v>4.0184062906281912E-3</v>
      </c>
      <c r="AR232" s="1">
        <f t="shared" si="276"/>
        <v>339994.33867372811</v>
      </c>
      <c r="AS232" s="1">
        <f t="shared" si="271"/>
        <v>141422.57417632305</v>
      </c>
      <c r="AT232" s="1">
        <f t="shared" si="272"/>
        <v>49317.227145767996</v>
      </c>
      <c r="AU232" s="1">
        <f t="shared" si="231"/>
        <v>67998.867734745625</v>
      </c>
      <c r="AV232" s="1">
        <f t="shared" si="232"/>
        <v>28284.51483526461</v>
      </c>
      <c r="AW232" s="1">
        <f t="shared" si="233"/>
        <v>9863.4454291536003</v>
      </c>
      <c r="AX232" s="1">
        <f t="shared" si="287"/>
        <v>233393.39780277226</v>
      </c>
      <c r="AY232" s="1">
        <f t="shared" si="279"/>
        <v>38169.243795661961</v>
      </c>
      <c r="AZ232" s="1">
        <f t="shared" si="280"/>
        <v>9028.7518611529595</v>
      </c>
      <c r="BA232" s="1">
        <f t="shared" si="288"/>
        <v>14404.84094141581</v>
      </c>
      <c r="BB232" s="1">
        <f t="shared" si="289"/>
        <v>31270.785597692935</v>
      </c>
      <c r="BC232" s="1">
        <f t="shared" si="290"/>
        <v>39800.820033971286</v>
      </c>
      <c r="BD232" s="1">
        <f t="shared" si="291"/>
        <v>545.3571793713312</v>
      </c>
      <c r="BE232" s="2">
        <f t="shared" si="297"/>
        <v>0.1724378764915922</v>
      </c>
      <c r="BF232" s="2">
        <f t="shared" si="298"/>
        <v>0.13039120264941753</v>
      </c>
      <c r="BG232" s="2">
        <f t="shared" si="299"/>
        <v>6.9918128391701598E-2</v>
      </c>
      <c r="BH232" s="2">
        <f t="shared" si="281"/>
        <v>9.1844557654430975E-2</v>
      </c>
      <c r="BI232" s="2">
        <f t="shared" si="292"/>
        <v>2.9734821248929609E-3</v>
      </c>
      <c r="BJ232" s="2">
        <f t="shared" si="282"/>
        <v>1.700186572836147E-3</v>
      </c>
      <c r="BK232" s="2">
        <f t="shared" si="283"/>
        <v>4.8885446777984691E-4</v>
      </c>
      <c r="BL232" s="2">
        <f t="shared" si="284"/>
        <v>1010.967088611134</v>
      </c>
      <c r="BM232" s="2">
        <f t="shared" si="285"/>
        <v>240.44476171050846</v>
      </c>
      <c r="BN232" s="2">
        <f t="shared" si="286"/>
        <v>24.108946828722232</v>
      </c>
      <c r="BO232" s="2">
        <f t="shared" si="293"/>
        <v>1735.4960418633325</v>
      </c>
      <c r="BP232" s="2">
        <f t="shared" si="294"/>
        <v>141.7842734989801</v>
      </c>
      <c r="BQ232" s="2">
        <f t="shared" si="295"/>
        <v>9.7734015123881406</v>
      </c>
      <c r="BR232" s="11">
        <f t="shared" si="296"/>
        <v>3.4549416691159934E-2</v>
      </c>
      <c r="BS232" s="17">
        <f t="shared" si="277"/>
        <v>8.237949259982582E-4</v>
      </c>
      <c r="BT232" s="17">
        <f t="shared" si="278"/>
        <v>6.3802041525564089E-3</v>
      </c>
      <c r="BU232" s="12">
        <f>(BU$3*templow!$I342+BU$4*templow!$I342^2+BU$5*templow!$I342^6)*(K232/K$56)^$BW$1</f>
        <v>0.53280808802327395</v>
      </c>
      <c r="BV232" s="12">
        <f>(BV$3*templow!$I342+BV$4*templow!$I342^2+BV$5*templow!$I342^6)*(L232/L$56)^$BW$1</f>
        <v>-0.5845891334605855</v>
      </c>
      <c r="BW232" s="12">
        <f>(BW$3*templow!$I342+BW$4*templow!$I342^2+BW$5*templow!$I342^6)*(M232/M$56)^$BW$1</f>
        <v>-1.3362198001630015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 x14ac:dyDescent="0.3">
      <c r="A233" s="2">
        <f t="shared" si="234"/>
        <v>2187</v>
      </c>
      <c r="B233" s="5">
        <f t="shared" si="235"/>
        <v>1165.3954264708282</v>
      </c>
      <c r="C233" s="5">
        <f t="shared" si="236"/>
        <v>2964.1185549722345</v>
      </c>
      <c r="D233" s="5">
        <f t="shared" si="237"/>
        <v>4369.8017912658379</v>
      </c>
      <c r="E233" s="15">
        <f t="shared" si="238"/>
        <v>4.6849623835170947E-7</v>
      </c>
      <c r="F233" s="15">
        <f t="shared" si="239"/>
        <v>9.2296900479331592E-7</v>
      </c>
      <c r="G233" s="15">
        <f t="shared" si="240"/>
        <v>1.8842083913044511E-6</v>
      </c>
      <c r="H233" s="5">
        <f t="shared" si="241"/>
        <v>341387.144677234</v>
      </c>
      <c r="I233" s="5">
        <f t="shared" si="242"/>
        <v>142179.44541990428</v>
      </c>
      <c r="J233" s="5">
        <f t="shared" si="243"/>
        <v>49556.664633725952</v>
      </c>
      <c r="K233" s="5">
        <f t="shared" si="244"/>
        <v>292936.74655224808</v>
      </c>
      <c r="L233" s="5">
        <f t="shared" si="245"/>
        <v>47966.855165560708</v>
      </c>
      <c r="M233" s="5">
        <f t="shared" si="246"/>
        <v>11340.712233854078</v>
      </c>
      <c r="N233" s="15">
        <f t="shared" si="247"/>
        <v>4.0960860419629874E-3</v>
      </c>
      <c r="O233" s="15">
        <f t="shared" si="248"/>
        <v>5.3509138897274156E-3</v>
      </c>
      <c r="P233" s="15">
        <f t="shared" si="249"/>
        <v>4.8531543012972911E-3</v>
      </c>
      <c r="Q233" s="5">
        <f t="shared" si="250"/>
        <v>7108.9934194244934</v>
      </c>
      <c r="R233" s="5">
        <f t="shared" si="251"/>
        <v>9738.2051104053407</v>
      </c>
      <c r="S233" s="5">
        <f t="shared" si="252"/>
        <v>5757.0998848914223</v>
      </c>
      <c r="T233" s="5">
        <f t="shared" si="253"/>
        <v>20.82384627032668</v>
      </c>
      <c r="U233" s="5">
        <f t="shared" si="254"/>
        <v>68.492355429050292</v>
      </c>
      <c r="V233" s="5">
        <f t="shared" si="255"/>
        <v>116.17206136535285</v>
      </c>
      <c r="W233" s="15">
        <f t="shared" si="256"/>
        <v>-1.0734613539272964E-2</v>
      </c>
      <c r="X233" s="15">
        <f t="shared" si="257"/>
        <v>-1.217998157191269E-2</v>
      </c>
      <c r="Y233" s="15">
        <f t="shared" si="258"/>
        <v>-9.7425357312937999E-3</v>
      </c>
      <c r="Z233" s="5">
        <f t="shared" si="273"/>
        <v>6684.3063290141072</v>
      </c>
      <c r="AA233" s="5">
        <f t="shared" si="274"/>
        <v>25841.541568043835</v>
      </c>
      <c r="AB233" s="5">
        <f t="shared" si="275"/>
        <v>70905.396756972463</v>
      </c>
      <c r="AC233" s="16">
        <f t="shared" si="259"/>
        <v>1.1285892739586103</v>
      </c>
      <c r="AD233" s="16">
        <f t="shared" si="260"/>
        <v>3.0304803786520615</v>
      </c>
      <c r="AE233" s="16">
        <f t="shared" si="261"/>
        <v>13.176676708057432</v>
      </c>
      <c r="AF233" s="15">
        <f t="shared" si="262"/>
        <v>-4.0504037456468023E-3</v>
      </c>
      <c r="AG233" s="15">
        <f t="shared" si="263"/>
        <v>2.9673830763510267E-4</v>
      </c>
      <c r="AH233" s="15">
        <f t="shared" si="264"/>
        <v>9.7937136394747881E-3</v>
      </c>
      <c r="AI233" s="1">
        <f t="shared" si="228"/>
        <v>653176.42031906662</v>
      </c>
      <c r="AJ233" s="1">
        <f t="shared" si="229"/>
        <v>268564.02528378699</v>
      </c>
      <c r="AK233" s="1">
        <f t="shared" si="230"/>
        <v>94090.870195032854</v>
      </c>
      <c r="AL233" s="14">
        <f t="shared" si="265"/>
        <v>82.421597694800752</v>
      </c>
      <c r="AM233" s="14">
        <f t="shared" si="266"/>
        <v>19.624583125004282</v>
      </c>
      <c r="AN233" s="14">
        <f t="shared" si="267"/>
        <v>6.2241588162757528</v>
      </c>
      <c r="AO233" s="11">
        <f t="shared" si="268"/>
        <v>3.4813021106128396E-3</v>
      </c>
      <c r="AP233" s="11">
        <f t="shared" si="269"/>
        <v>4.3855224780095592E-3</v>
      </c>
      <c r="AQ233" s="11">
        <f t="shared" si="270"/>
        <v>3.978222227721909E-3</v>
      </c>
      <c r="AR233" s="1">
        <f t="shared" si="276"/>
        <v>341387.144677234</v>
      </c>
      <c r="AS233" s="1">
        <f t="shared" si="271"/>
        <v>142179.44541990428</v>
      </c>
      <c r="AT233" s="1">
        <f t="shared" si="272"/>
        <v>49556.664633725952</v>
      </c>
      <c r="AU233" s="1">
        <f t="shared" si="231"/>
        <v>68277.428935446806</v>
      </c>
      <c r="AV233" s="1">
        <f t="shared" si="232"/>
        <v>28435.889083980859</v>
      </c>
      <c r="AW233" s="1">
        <f t="shared" si="233"/>
        <v>9911.3329267451918</v>
      </c>
      <c r="AX233" s="1">
        <f t="shared" si="287"/>
        <v>234349.39724179843</v>
      </c>
      <c r="AY233" s="1">
        <f t="shared" si="279"/>
        <v>38373.484132448568</v>
      </c>
      <c r="AZ233" s="1">
        <f t="shared" si="280"/>
        <v>9072.5697870832628</v>
      </c>
      <c r="BA233" s="1">
        <f t="shared" si="288"/>
        <v>14409.611500128272</v>
      </c>
      <c r="BB233" s="1">
        <f t="shared" si="289"/>
        <v>31286.632918841489</v>
      </c>
      <c r="BC233" s="1">
        <f t="shared" si="290"/>
        <v>39822.051054061369</v>
      </c>
      <c r="BD233" s="1">
        <f t="shared" si="291"/>
        <v>529.73221737531958</v>
      </c>
      <c r="BE233" s="2">
        <f t="shared" si="297"/>
        <v>0.1724378764915922</v>
      </c>
      <c r="BF233" s="2">
        <f t="shared" si="298"/>
        <v>0.13039120264941753</v>
      </c>
      <c r="BG233" s="2">
        <f t="shared" si="299"/>
        <v>6.9918128391701598E-2</v>
      </c>
      <c r="BH233" s="2">
        <f t="shared" si="281"/>
        <v>9.165228493956637E-2</v>
      </c>
      <c r="BI233" s="2">
        <f t="shared" si="292"/>
        <v>2.9734821248929609E-3</v>
      </c>
      <c r="BJ233" s="2">
        <f t="shared" si="282"/>
        <v>1.700186572836147E-3</v>
      </c>
      <c r="BK233" s="2">
        <f t="shared" si="283"/>
        <v>4.8885446777984691E-4</v>
      </c>
      <c r="BL233" s="2">
        <f t="shared" si="284"/>
        <v>1015.1085723660025</v>
      </c>
      <c r="BM233" s="2">
        <f t="shared" si="285"/>
        <v>241.73158403621107</v>
      </c>
      <c r="BN233" s="2">
        <f t="shared" si="286"/>
        <v>24.225996914464464</v>
      </c>
      <c r="BO233" s="2">
        <f t="shared" si="293"/>
        <v>1761.3817019170892</v>
      </c>
      <c r="BP233" s="2">
        <f t="shared" si="294"/>
        <v>143.48175654701785</v>
      </c>
      <c r="BQ233" s="2">
        <f t="shared" si="295"/>
        <v>9.7733300961597926</v>
      </c>
      <c r="BR233" s="11">
        <f t="shared" si="296"/>
        <v>3.4500167312374791E-2</v>
      </c>
      <c r="BS233" s="17">
        <f t="shared" si="277"/>
        <v>7.9628378568230584E-4</v>
      </c>
      <c r="BT233" s="17">
        <f t="shared" si="278"/>
        <v>6.1943729636469991E-3</v>
      </c>
      <c r="BU233" s="12">
        <f>(BU$3*templow!$I343+BU$4*templow!$I343^2+BU$5*templow!$I343^6)*(K233/K$56)^$BW$1</f>
        <v>0.50249434995519815</v>
      </c>
      <c r="BV233" s="12">
        <f>(BV$3*templow!$I343+BV$4*templow!$I343^2+BV$5*templow!$I343^6)*(L233/L$56)^$BW$1</f>
        <v>-0.60686691238215129</v>
      </c>
      <c r="BW233" s="12">
        <f>(BW$3*templow!$I343+BW$4*templow!$I343^2+BW$5*templow!$I343^6)*(M233/M$56)^$BW$1</f>
        <v>-1.3563935058386536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 x14ac:dyDescent="0.3">
      <c r="A234" s="2">
        <f t="shared" si="234"/>
        <v>2188</v>
      </c>
      <c r="B234" s="5">
        <f t="shared" si="235"/>
        <v>1165.3959451550329</v>
      </c>
      <c r="C234" s="5">
        <f t="shared" si="236"/>
        <v>2964.1211539723099</v>
      </c>
      <c r="D234" s="5">
        <f t="shared" si="237"/>
        <v>4369.8096132021819</v>
      </c>
      <c r="E234" s="15">
        <f t="shared" si="238"/>
        <v>4.4507142643412396E-7</v>
      </c>
      <c r="F234" s="15">
        <f t="shared" si="239"/>
        <v>8.768205545536501E-7</v>
      </c>
      <c r="G234" s="15">
        <f t="shared" si="240"/>
        <v>1.7899979717392285E-6</v>
      </c>
      <c r="H234" s="5">
        <f t="shared" si="241"/>
        <v>342770.05584670551</v>
      </c>
      <c r="I234" s="5">
        <f t="shared" si="242"/>
        <v>142932.32040914049</v>
      </c>
      <c r="J234" s="5">
        <f t="shared" si="243"/>
        <v>49794.724125724417</v>
      </c>
      <c r="K234" s="5">
        <f t="shared" si="244"/>
        <v>294123.26108712069</v>
      </c>
      <c r="L234" s="5">
        <f t="shared" si="245"/>
        <v>48220.809131769965</v>
      </c>
      <c r="M234" s="5">
        <f t="shared" si="246"/>
        <v>11395.170163771736</v>
      </c>
      <c r="N234" s="15">
        <f t="shared" si="247"/>
        <v>4.0504120730411319E-3</v>
      </c>
      <c r="O234" s="15">
        <f t="shared" si="248"/>
        <v>5.2943634793800598E-3</v>
      </c>
      <c r="P234" s="15">
        <f t="shared" si="249"/>
        <v>4.8019849895397648E-3</v>
      </c>
      <c r="Q234" s="5">
        <f t="shared" si="250"/>
        <v>7061.1695216612034</v>
      </c>
      <c r="R234" s="5">
        <f t="shared" si="251"/>
        <v>9670.532057834851</v>
      </c>
      <c r="S234" s="5">
        <f t="shared" si="252"/>
        <v>5728.3975572444233</v>
      </c>
      <c r="T234" s="5">
        <f t="shared" si="253"/>
        <v>20.600310328213492</v>
      </c>
      <c r="U234" s="5">
        <f t="shared" si="254"/>
        <v>67.658119802107564</v>
      </c>
      <c r="V234" s="5">
        <f t="shared" si="255"/>
        <v>115.04025090652284</v>
      </c>
      <c r="W234" s="15">
        <f t="shared" si="256"/>
        <v>-1.0734613539272964E-2</v>
      </c>
      <c r="X234" s="15">
        <f t="shared" si="257"/>
        <v>-1.217998157191269E-2</v>
      </c>
      <c r="Y234" s="15">
        <f t="shared" si="258"/>
        <v>-9.7425357312937999E-3</v>
      </c>
      <c r="Z234" s="5">
        <f t="shared" si="273"/>
        <v>6612.7483508832984</v>
      </c>
      <c r="AA234" s="5">
        <f t="shared" si="274"/>
        <v>25671.022736785766</v>
      </c>
      <c r="AB234" s="5">
        <f t="shared" si="275"/>
        <v>71246.493916920066</v>
      </c>
      <c r="AC234" s="16">
        <f t="shared" si="259"/>
        <v>1.1240180317360715</v>
      </c>
      <c r="AD234" s="16">
        <f t="shared" si="260"/>
        <v>3.0313796382709444</v>
      </c>
      <c r="AE234" s="16">
        <f t="shared" si="261"/>
        <v>13.305725306456084</v>
      </c>
      <c r="AF234" s="15">
        <f t="shared" si="262"/>
        <v>-4.0504037456468023E-3</v>
      </c>
      <c r="AG234" s="15">
        <f t="shared" si="263"/>
        <v>2.9673830763510267E-4</v>
      </c>
      <c r="AH234" s="15">
        <f t="shared" si="264"/>
        <v>9.7937136394747881E-3</v>
      </c>
      <c r="AI234" s="1">
        <f t="shared" si="228"/>
        <v>656136.20722260675</v>
      </c>
      <c r="AJ234" s="1">
        <f t="shared" si="229"/>
        <v>270143.51183938916</v>
      </c>
      <c r="AK234" s="1">
        <f t="shared" si="230"/>
        <v>94593.116102274769</v>
      </c>
      <c r="AL234" s="14">
        <f t="shared" si="265"/>
        <v>82.705662831995596</v>
      </c>
      <c r="AM234" s="14">
        <f t="shared" si="266"/>
        <v>19.709786534916393</v>
      </c>
      <c r="AN234" s="14">
        <f t="shared" si="267"/>
        <v>6.2486722923580151</v>
      </c>
      <c r="AO234" s="11">
        <f t="shared" si="268"/>
        <v>3.4464890895067111E-3</v>
      </c>
      <c r="AP234" s="11">
        <f t="shared" si="269"/>
        <v>4.3416672532294639E-3</v>
      </c>
      <c r="AQ234" s="11">
        <f t="shared" si="270"/>
        <v>3.9384400054446895E-3</v>
      </c>
      <c r="AR234" s="1">
        <f t="shared" si="276"/>
        <v>342770.05584670551</v>
      </c>
      <c r="AS234" s="1">
        <f t="shared" si="271"/>
        <v>142932.32040914049</v>
      </c>
      <c r="AT234" s="1">
        <f t="shared" si="272"/>
        <v>49794.724125724417</v>
      </c>
      <c r="AU234" s="1">
        <f t="shared" si="231"/>
        <v>68554.011169341102</v>
      </c>
      <c r="AV234" s="1">
        <f t="shared" si="232"/>
        <v>28586.4640818281</v>
      </c>
      <c r="AW234" s="1">
        <f t="shared" si="233"/>
        <v>9958.9448251448848</v>
      </c>
      <c r="AX234" s="1">
        <f t="shared" si="287"/>
        <v>235298.60886969656</v>
      </c>
      <c r="AY234" s="1">
        <f t="shared" si="279"/>
        <v>38576.647305415965</v>
      </c>
      <c r="AZ234" s="1">
        <f t="shared" si="280"/>
        <v>9116.1361310173907</v>
      </c>
      <c r="BA234" s="1">
        <f t="shared" si="288"/>
        <v>14414.328713327743</v>
      </c>
      <c r="BB234" s="1">
        <f t="shared" si="289"/>
        <v>31302.312089858431</v>
      </c>
      <c r="BC234" s="1">
        <f t="shared" si="290"/>
        <v>39843.05587448099</v>
      </c>
      <c r="BD234" s="1">
        <f t="shared" si="291"/>
        <v>514.55210861939747</v>
      </c>
      <c r="BE234" s="2">
        <f t="shared" si="297"/>
        <v>0.1724378764915922</v>
      </c>
      <c r="BF234" s="2">
        <f t="shared" si="298"/>
        <v>0.13039120264941753</v>
      </c>
      <c r="BG234" s="2">
        <f t="shared" si="299"/>
        <v>6.9918128391701598E-2</v>
      </c>
      <c r="BH234" s="2">
        <f t="shared" si="281"/>
        <v>9.1461036248788777E-2</v>
      </c>
      <c r="BI234" s="2">
        <f t="shared" si="292"/>
        <v>2.9734821248929609E-3</v>
      </c>
      <c r="BJ234" s="2">
        <f t="shared" si="282"/>
        <v>1.700186572836147E-3</v>
      </c>
      <c r="BK234" s="2">
        <f t="shared" si="283"/>
        <v>4.8885446777984691E-4</v>
      </c>
      <c r="BL234" s="2">
        <f t="shared" si="284"/>
        <v>1019.2206340087408</v>
      </c>
      <c r="BM234" s="2">
        <f t="shared" si="285"/>
        <v>243.01161198393464</v>
      </c>
      <c r="BN234" s="2">
        <f t="shared" si="286"/>
        <v>24.342373360725311</v>
      </c>
      <c r="BO234" s="2">
        <f t="shared" si="293"/>
        <v>1787.6543131182423</v>
      </c>
      <c r="BP234" s="2">
        <f t="shared" si="294"/>
        <v>145.19964667331556</v>
      </c>
      <c r="BQ234" s="2">
        <f t="shared" si="295"/>
        <v>9.77326384288207</v>
      </c>
      <c r="BR234" s="11">
        <f t="shared" si="296"/>
        <v>3.4451421660345954E-2</v>
      </c>
      <c r="BS234" s="17">
        <f t="shared" si="277"/>
        <v>7.69728039533378E-4</v>
      </c>
      <c r="BT234" s="17">
        <f t="shared" si="278"/>
        <v>6.0139543336378632E-3</v>
      </c>
      <c r="BU234" s="12">
        <f>(BU$3*templow!$I344+BU$4*templow!$I344^2+BU$5*templow!$I344^6)*(K234/K$56)^$BW$1</f>
        <v>0.47211784279380969</v>
      </c>
      <c r="BV234" s="12">
        <f>(BV$3*templow!$I344+BV$4*templow!$I344^2+BV$5*templow!$I344^6)*(L234/L$56)^$BW$1</f>
        <v>-0.62915883130319072</v>
      </c>
      <c r="BW234" s="12">
        <f>(BW$3*templow!$I344+BW$4*templow!$I344^2+BW$5*templow!$I344^6)*(M234/M$56)^$BW$1</f>
        <v>-1.3765689570525339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 x14ac:dyDescent="0.3">
      <c r="A235" s="2">
        <f t="shared" si="234"/>
        <v>2189</v>
      </c>
      <c r="B235" s="5">
        <f t="shared" si="235"/>
        <v>1165.3964379052468</v>
      </c>
      <c r="C235" s="5">
        <f t="shared" si="236"/>
        <v>2964.1236230245463</v>
      </c>
      <c r="D235" s="5">
        <f t="shared" si="237"/>
        <v>4369.8170440550093</v>
      </c>
      <c r="E235" s="15">
        <f t="shared" si="238"/>
        <v>4.2281785511241776E-7</v>
      </c>
      <c r="F235" s="15">
        <f t="shared" si="239"/>
        <v>8.3297952682596752E-7</v>
      </c>
      <c r="G235" s="15">
        <f t="shared" si="240"/>
        <v>1.700498073152267E-6</v>
      </c>
      <c r="H235" s="5">
        <f t="shared" si="241"/>
        <v>344143.06891316589</v>
      </c>
      <c r="I235" s="5">
        <f t="shared" si="242"/>
        <v>143681.17554680406</v>
      </c>
      <c r="J235" s="5">
        <f t="shared" si="243"/>
        <v>50031.4007983673</v>
      </c>
      <c r="K235" s="5">
        <f t="shared" si="244"/>
        <v>295301.2878018996</v>
      </c>
      <c r="L235" s="5">
        <f t="shared" si="245"/>
        <v>48473.408609116646</v>
      </c>
      <c r="M235" s="5">
        <f t="shared" si="246"/>
        <v>11449.312475549374</v>
      </c>
      <c r="N235" s="15">
        <f t="shared" si="247"/>
        <v>4.0052143799329532E-3</v>
      </c>
      <c r="O235" s="15">
        <f t="shared" si="248"/>
        <v>5.2383915138465298E-3</v>
      </c>
      <c r="P235" s="15">
        <f t="shared" si="249"/>
        <v>4.7513385934130348E-3</v>
      </c>
      <c r="Q235" s="5">
        <f t="shared" si="250"/>
        <v>7013.3514678389502</v>
      </c>
      <c r="R235" s="5">
        <f t="shared" si="251"/>
        <v>9602.7941736610446</v>
      </c>
      <c r="S235" s="5">
        <f t="shared" si="252"/>
        <v>5699.5505197945868</v>
      </c>
      <c r="T235" s="5">
        <f t="shared" si="253"/>
        <v>20.379173958051027</v>
      </c>
      <c r="U235" s="5">
        <f t="shared" si="254"/>
        <v>66.834045149727629</v>
      </c>
      <c r="V235" s="5">
        <f t="shared" si="255"/>
        <v>113.91946715152903</v>
      </c>
      <c r="W235" s="15">
        <f t="shared" si="256"/>
        <v>-1.0734613539272964E-2</v>
      </c>
      <c r="X235" s="15">
        <f t="shared" si="257"/>
        <v>-1.217998157191269E-2</v>
      </c>
      <c r="Y235" s="15">
        <f t="shared" si="258"/>
        <v>-9.7425357312937999E-3</v>
      </c>
      <c r="Z235" s="5">
        <f t="shared" si="273"/>
        <v>6541.6586960000368</v>
      </c>
      <c r="AA235" s="5">
        <f t="shared" si="274"/>
        <v>25500.193467843539</v>
      </c>
      <c r="AB235" s="5">
        <f t="shared" si="275"/>
        <v>71585.5797334729</v>
      </c>
      <c r="AC235" s="16">
        <f t="shared" si="259"/>
        <v>1.1194653048901533</v>
      </c>
      <c r="AD235" s="16">
        <f t="shared" si="260"/>
        <v>3.0322791647346046</v>
      </c>
      <c r="AE235" s="16">
        <f t="shared" si="261"/>
        <v>13.436037769873028</v>
      </c>
      <c r="AF235" s="15">
        <f t="shared" si="262"/>
        <v>-4.0504037456468023E-3</v>
      </c>
      <c r="AG235" s="15">
        <f t="shared" si="263"/>
        <v>2.9673830763510267E-4</v>
      </c>
      <c r="AH235" s="15">
        <f t="shared" si="264"/>
        <v>9.7937136394747881E-3</v>
      </c>
      <c r="AI235" s="1">
        <f t="shared" si="228"/>
        <v>659076.59766968712</v>
      </c>
      <c r="AJ235" s="1">
        <f t="shared" si="229"/>
        <v>271715.62473727833</v>
      </c>
      <c r="AK235" s="1">
        <f t="shared" si="230"/>
        <v>95092.749317192181</v>
      </c>
      <c r="AL235" s="14">
        <f t="shared" si="265"/>
        <v>82.987856554940592</v>
      </c>
      <c r="AM235" s="14">
        <f t="shared" si="266"/>
        <v>19.794504136335515</v>
      </c>
      <c r="AN235" s="14">
        <f t="shared" si="267"/>
        <v>6.2730362130857795</v>
      </c>
      <c r="AO235" s="11">
        <f t="shared" si="268"/>
        <v>3.4120241986116441E-3</v>
      </c>
      <c r="AP235" s="11">
        <f t="shared" si="269"/>
        <v>4.2982505806971692E-3</v>
      </c>
      <c r="AQ235" s="11">
        <f t="shared" si="270"/>
        <v>3.8990556053902425E-3</v>
      </c>
      <c r="AR235" s="1">
        <f t="shared" si="276"/>
        <v>344143.06891316589</v>
      </c>
      <c r="AS235" s="1">
        <f t="shared" si="271"/>
        <v>143681.17554680406</v>
      </c>
      <c r="AT235" s="1">
        <f t="shared" si="272"/>
        <v>50031.4007983673</v>
      </c>
      <c r="AU235" s="1">
        <f t="shared" si="231"/>
        <v>68828.613782633183</v>
      </c>
      <c r="AV235" s="1">
        <f t="shared" si="232"/>
        <v>28736.235109360816</v>
      </c>
      <c r="AW235" s="1">
        <f t="shared" si="233"/>
        <v>10006.280159673461</v>
      </c>
      <c r="AX235" s="1">
        <f t="shared" si="287"/>
        <v>236241.03024151971</v>
      </c>
      <c r="AY235" s="1">
        <f t="shared" si="279"/>
        <v>38778.72688729332</v>
      </c>
      <c r="AZ235" s="1">
        <f t="shared" si="280"/>
        <v>9159.4499804394982</v>
      </c>
      <c r="BA235" s="1">
        <f t="shared" si="288"/>
        <v>14418.993147924497</v>
      </c>
      <c r="BB235" s="1">
        <f t="shared" si="289"/>
        <v>31317.824876665862</v>
      </c>
      <c r="BC235" s="1">
        <f t="shared" si="290"/>
        <v>39863.836938785702</v>
      </c>
      <c r="BD235" s="1">
        <f t="shared" si="291"/>
        <v>499.8043008536261</v>
      </c>
      <c r="BE235" s="2">
        <f t="shared" si="297"/>
        <v>0.1724378764915922</v>
      </c>
      <c r="BF235" s="2">
        <f t="shared" si="298"/>
        <v>0.13039120264941753</v>
      </c>
      <c r="BG235" s="2">
        <f t="shared" si="299"/>
        <v>6.9918128391701598E-2</v>
      </c>
      <c r="BH235" s="2">
        <f t="shared" si="281"/>
        <v>9.1270817098963758E-2</v>
      </c>
      <c r="BI235" s="2">
        <f t="shared" si="292"/>
        <v>2.9734821248929609E-3</v>
      </c>
      <c r="BJ235" s="2">
        <f t="shared" si="282"/>
        <v>1.700186572836147E-3</v>
      </c>
      <c r="BK235" s="2">
        <f t="shared" si="283"/>
        <v>4.8885446777984691E-4</v>
      </c>
      <c r="BL235" s="2">
        <f t="shared" si="284"/>
        <v>1023.3032638191052</v>
      </c>
      <c r="BM235" s="2">
        <f t="shared" si="285"/>
        <v>244.28480543398962</v>
      </c>
      <c r="BN235" s="2">
        <f t="shared" si="286"/>
        <v>24.458073809566056</v>
      </c>
      <c r="BO235" s="2">
        <f t="shared" si="293"/>
        <v>1814.3196632674237</v>
      </c>
      <c r="BP235" s="2">
        <f t="shared" si="294"/>
        <v>146.93818932201378</v>
      </c>
      <c r="BQ235" s="2">
        <f t="shared" si="295"/>
        <v>9.7732026971382897</v>
      </c>
      <c r="BR235" s="11">
        <f t="shared" si="296"/>
        <v>3.4403174557525035E-2</v>
      </c>
      <c r="BS235" s="17">
        <f t="shared" si="277"/>
        <v>7.4409297857402164E-4</v>
      </c>
      <c r="BT235" s="17">
        <f t="shared" si="278"/>
        <v>5.8387906151823911E-3</v>
      </c>
      <c r="BU235" s="12">
        <f>(BU$3*templow!$I345+BU$4*templow!$I345^2+BU$5*templow!$I345^6)*(K235/K$56)^$BW$1</f>
        <v>0.44168087324816035</v>
      </c>
      <c r="BV235" s="12">
        <f>(BV$3*templow!$I345+BV$4*templow!$I345^2+BV$5*templow!$I345^6)*(L235/L$56)^$BW$1</f>
        <v>-0.65146367190738796</v>
      </c>
      <c r="BW235" s="12">
        <f>(BW$3*templow!$I345+BW$4*templow!$I345^2+BW$5*templow!$I345^6)*(M235/M$56)^$BW$1</f>
        <v>-1.3967452602705559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 x14ac:dyDescent="0.3">
      <c r="A236" s="2">
        <f t="shared" si="234"/>
        <v>2190</v>
      </c>
      <c r="B236" s="5">
        <f t="shared" si="235"/>
        <v>1165.396906018148</v>
      </c>
      <c r="C236" s="5">
        <f t="shared" si="236"/>
        <v>2964.1259686261246</v>
      </c>
      <c r="D236" s="5">
        <f t="shared" si="237"/>
        <v>4369.8241033771992</v>
      </c>
      <c r="E236" s="15">
        <f t="shared" si="238"/>
        <v>4.0167696235679688E-7</v>
      </c>
      <c r="F236" s="15">
        <f t="shared" si="239"/>
        <v>7.9133055048466909E-7</v>
      </c>
      <c r="G236" s="15">
        <f t="shared" si="240"/>
        <v>1.6154731694946537E-6</v>
      </c>
      <c r="H236" s="5">
        <f t="shared" si="241"/>
        <v>345506.18215044454</v>
      </c>
      <c r="I236" s="5">
        <f t="shared" si="242"/>
        <v>144425.9882134083</v>
      </c>
      <c r="J236" s="5">
        <f t="shared" si="243"/>
        <v>50266.690107176044</v>
      </c>
      <c r="K236" s="5">
        <f t="shared" si="244"/>
        <v>296470.82497494138</v>
      </c>
      <c r="L236" s="5">
        <f t="shared" si="245"/>
        <v>48724.645896324677</v>
      </c>
      <c r="M236" s="5">
        <f t="shared" si="246"/>
        <v>11503.138093894364</v>
      </c>
      <c r="N236" s="15">
        <f t="shared" si="247"/>
        <v>3.960487885939612E-3</v>
      </c>
      <c r="O236" s="15">
        <f t="shared" si="248"/>
        <v>5.1829919623349596E-3</v>
      </c>
      <c r="P236" s="15">
        <f t="shared" si="249"/>
        <v>4.7012096542859982E-3</v>
      </c>
      <c r="Q236" s="5">
        <f t="shared" si="250"/>
        <v>6965.5467738667867</v>
      </c>
      <c r="R236" s="5">
        <f t="shared" si="251"/>
        <v>9535.0048555797639</v>
      </c>
      <c r="S236" s="5">
        <f t="shared" si="252"/>
        <v>5670.5653386429321</v>
      </c>
      <c r="T236" s="5">
        <f t="shared" si="253"/>
        <v>20.160411401361735</v>
      </c>
      <c r="U236" s="5">
        <f t="shared" si="254"/>
        <v>66.020007711427567</v>
      </c>
      <c r="V236" s="5">
        <f t="shared" si="255"/>
        <v>112.80960267231531</v>
      </c>
      <c r="W236" s="15">
        <f t="shared" si="256"/>
        <v>-1.0734613539272964E-2</v>
      </c>
      <c r="X236" s="15">
        <f t="shared" si="257"/>
        <v>-1.217998157191269E-2</v>
      </c>
      <c r="Y236" s="15">
        <f t="shared" si="258"/>
        <v>-9.7425357312937999E-3</v>
      </c>
      <c r="Z236" s="5">
        <f t="shared" si="273"/>
        <v>6471.0418295502013</v>
      </c>
      <c r="AA236" s="5">
        <f t="shared" si="274"/>
        <v>25329.089550332959</v>
      </c>
      <c r="AB236" s="5">
        <f t="shared" si="275"/>
        <v>71922.64753768011</v>
      </c>
      <c r="AC236" s="16">
        <f t="shared" si="259"/>
        <v>1.1149310184261045</v>
      </c>
      <c r="AD236" s="16">
        <f t="shared" si="260"/>
        <v>3.033178958122225</v>
      </c>
      <c r="AE236" s="16">
        <f t="shared" si="261"/>
        <v>13.567626476240331</v>
      </c>
      <c r="AF236" s="15">
        <f t="shared" si="262"/>
        <v>-4.0504037456468023E-3</v>
      </c>
      <c r="AG236" s="15">
        <f t="shared" si="263"/>
        <v>2.9673830763510267E-4</v>
      </c>
      <c r="AH236" s="15">
        <f t="shared" si="264"/>
        <v>9.7937136394747881E-3</v>
      </c>
      <c r="AI236" s="1">
        <f t="shared" si="228"/>
        <v>661997.55168535165</v>
      </c>
      <c r="AJ236" s="1">
        <f t="shared" si="229"/>
        <v>273280.2973729113</v>
      </c>
      <c r="AK236" s="1">
        <f t="shared" si="230"/>
        <v>95589.754545146425</v>
      </c>
      <c r="AL236" s="14">
        <f t="shared" si="265"/>
        <v>83.268181563949398</v>
      </c>
      <c r="AM236" s="14">
        <f t="shared" si="266"/>
        <v>19.878735057845144</v>
      </c>
      <c r="AN236" s="14">
        <f t="shared" si="267"/>
        <v>6.2972505409251331</v>
      </c>
      <c r="AO236" s="11">
        <f t="shared" si="268"/>
        <v>3.3779039566255277E-3</v>
      </c>
      <c r="AP236" s="11">
        <f t="shared" si="269"/>
        <v>4.2552680748901978E-3</v>
      </c>
      <c r="AQ236" s="11">
        <f t="shared" si="270"/>
        <v>3.8600650493363399E-3</v>
      </c>
      <c r="AR236" s="1">
        <f t="shared" si="276"/>
        <v>345506.18215044454</v>
      </c>
      <c r="AS236" s="1">
        <f t="shared" si="271"/>
        <v>144425.9882134083</v>
      </c>
      <c r="AT236" s="1">
        <f t="shared" si="272"/>
        <v>50266.690107176044</v>
      </c>
      <c r="AU236" s="1">
        <f t="shared" si="231"/>
        <v>69101.236430088917</v>
      </c>
      <c r="AV236" s="1">
        <f t="shared" si="232"/>
        <v>28885.197642681662</v>
      </c>
      <c r="AW236" s="1">
        <f t="shared" si="233"/>
        <v>10053.338021435209</v>
      </c>
      <c r="AX236" s="1">
        <f t="shared" si="287"/>
        <v>237176.65997995305</v>
      </c>
      <c r="AY236" s="1">
        <f t="shared" si="279"/>
        <v>38979.716717059739</v>
      </c>
      <c r="AZ236" s="1">
        <f t="shared" si="280"/>
        <v>9202.5104751154922</v>
      </c>
      <c r="BA236" s="1">
        <f t="shared" si="288"/>
        <v>14423.605364195526</v>
      </c>
      <c r="BB236" s="1">
        <f t="shared" si="289"/>
        <v>31333.173024264324</v>
      </c>
      <c r="BC236" s="1">
        <f t="shared" si="290"/>
        <v>39884.396658267106</v>
      </c>
      <c r="BD236" s="1">
        <f t="shared" si="291"/>
        <v>485.47659139419579</v>
      </c>
      <c r="BE236" s="2">
        <f t="shared" si="297"/>
        <v>0.1724378764915922</v>
      </c>
      <c r="BF236" s="2">
        <f t="shared" si="298"/>
        <v>0.13039120264941753</v>
      </c>
      <c r="BG236" s="2">
        <f t="shared" si="299"/>
        <v>6.9918128391701598E-2</v>
      </c>
      <c r="BH236" s="2">
        <f t="shared" si="281"/>
        <v>9.1081632826070971E-2</v>
      </c>
      <c r="BI236" s="2">
        <f t="shared" si="292"/>
        <v>2.9734821248929609E-3</v>
      </c>
      <c r="BJ236" s="2">
        <f t="shared" si="282"/>
        <v>1.700186572836147E-3</v>
      </c>
      <c r="BK236" s="2">
        <f t="shared" si="283"/>
        <v>4.8885446777984691E-4</v>
      </c>
      <c r="BL236" s="2">
        <f t="shared" si="284"/>
        <v>1027.3564566643583</v>
      </c>
      <c r="BM236" s="2">
        <f t="shared" si="285"/>
        <v>245.55112592902842</v>
      </c>
      <c r="BN236" s="2">
        <f t="shared" si="286"/>
        <v>24.573096039398042</v>
      </c>
      <c r="BO236" s="2">
        <f t="shared" si="293"/>
        <v>1841.383626749981</v>
      </c>
      <c r="BP236" s="2">
        <f t="shared" si="294"/>
        <v>148.6976328900804</v>
      </c>
      <c r="BQ236" s="2">
        <f t="shared" si="295"/>
        <v>9.7731466041990327</v>
      </c>
      <c r="BR236" s="11">
        <f t="shared" si="296"/>
        <v>3.435542087535845E-2</v>
      </c>
      <c r="BS236" s="17">
        <f t="shared" si="277"/>
        <v>7.1934521942308802E-4</v>
      </c>
      <c r="BT236" s="17">
        <f t="shared" si="278"/>
        <v>5.6687287526042632E-3</v>
      </c>
      <c r="BU236" s="12">
        <f>(BU$3*templow!$I346+BU$4*templow!$I346^2+BU$5*templow!$I346^6)*(K236/K$56)^$BW$1</f>
        <v>0.41118569766116775</v>
      </c>
      <c r="BV236" s="12">
        <f>(BV$3*templow!$I346+BV$4*templow!$I346^2+BV$5*templow!$I346^6)*(L236/L$56)^$BW$1</f>
        <v>-0.67378024785882529</v>
      </c>
      <c r="BW236" s="12">
        <f>(BW$3*templow!$I346+BW$4*templow!$I346^2+BW$5*templow!$I346^6)*(M236/M$56)^$BW$1</f>
        <v>-1.4169215469440273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 x14ac:dyDescent="0.3">
      <c r="A237" s="2">
        <f t="shared" si="234"/>
        <v>2191</v>
      </c>
      <c r="B237" s="5">
        <f t="shared" si="235"/>
        <v>1165.3973507255828</v>
      </c>
      <c r="C237" s="5">
        <f t="shared" si="236"/>
        <v>2964.1281969493875</v>
      </c>
      <c r="D237" s="5">
        <f t="shared" si="237"/>
        <v>4369.830809744114</v>
      </c>
      <c r="E237" s="15">
        <f t="shared" si="238"/>
        <v>3.8159311423895703E-7</v>
      </c>
      <c r="F237" s="15">
        <f t="shared" si="239"/>
        <v>7.5176402296043561E-7</v>
      </c>
      <c r="G237" s="15">
        <f t="shared" si="240"/>
        <v>1.5346995110199209E-6</v>
      </c>
      <c r="H237" s="5">
        <f t="shared" si="241"/>
        <v>346859.39534455561</v>
      </c>
      <c r="I237" s="5">
        <f t="shared" si="242"/>
        <v>145166.73675514924</v>
      </c>
      <c r="J237" s="5">
        <f t="shared" si="243"/>
        <v>50500.587782661853</v>
      </c>
      <c r="K237" s="5">
        <f t="shared" si="244"/>
        <v>297631.87219243206</v>
      </c>
      <c r="L237" s="5">
        <f t="shared" si="245"/>
        <v>48974.513620750782</v>
      </c>
      <c r="M237" s="5">
        <f t="shared" si="246"/>
        <v>11556.646007907806</v>
      </c>
      <c r="N237" s="15">
        <f t="shared" si="247"/>
        <v>3.9162275667050661E-3</v>
      </c>
      <c r="O237" s="15">
        <f t="shared" si="248"/>
        <v>5.1281588573832693E-3</v>
      </c>
      <c r="P237" s="15">
        <f t="shared" si="249"/>
        <v>4.6515927720491845E-3</v>
      </c>
      <c r="Q237" s="5">
        <f t="shared" si="250"/>
        <v>6917.7628012817122</v>
      </c>
      <c r="R237" s="5">
        <f t="shared" si="251"/>
        <v>9467.1772440362256</v>
      </c>
      <c r="S237" s="5">
        <f t="shared" si="252"/>
        <v>5641.4484914411596</v>
      </c>
      <c r="T237" s="5">
        <f t="shared" si="253"/>
        <v>19.943997176175365</v>
      </c>
      <c r="U237" s="5">
        <f t="shared" si="254"/>
        <v>65.215885234124841</v>
      </c>
      <c r="V237" s="5">
        <f t="shared" si="255"/>
        <v>111.71055108744721</v>
      </c>
      <c r="W237" s="15">
        <f t="shared" si="256"/>
        <v>-1.0734613539272964E-2</v>
      </c>
      <c r="X237" s="15">
        <f t="shared" si="257"/>
        <v>-1.217998157191269E-2</v>
      </c>
      <c r="Y237" s="15">
        <f t="shared" si="258"/>
        <v>-9.7425357312937999E-3</v>
      </c>
      <c r="Z237" s="5">
        <f t="shared" si="273"/>
        <v>6400.9019726567658</v>
      </c>
      <c r="AA237" s="5">
        <f t="shared" si="274"/>
        <v>25157.746134863704</v>
      </c>
      <c r="AB237" s="5">
        <f t="shared" si="275"/>
        <v>72257.691062734666</v>
      </c>
      <c r="AC237" s="16">
        <f t="shared" si="259"/>
        <v>1.1104150976529337</v>
      </c>
      <c r="AD237" s="16">
        <f t="shared" si="260"/>
        <v>3.0340790185130126</v>
      </c>
      <c r="AE237" s="16">
        <f t="shared" si="261"/>
        <v>13.700503924715985</v>
      </c>
      <c r="AF237" s="15">
        <f t="shared" si="262"/>
        <v>-4.0504037456468023E-3</v>
      </c>
      <c r="AG237" s="15">
        <f t="shared" si="263"/>
        <v>2.9673830763510267E-4</v>
      </c>
      <c r="AH237" s="15">
        <f t="shared" si="264"/>
        <v>9.7937136394747881E-3</v>
      </c>
      <c r="AI237" s="1">
        <f t="shared" si="228"/>
        <v>664899.03294690535</v>
      </c>
      <c r="AJ237" s="1">
        <f t="shared" si="229"/>
        <v>274837.46527830185</v>
      </c>
      <c r="AK237" s="1">
        <f t="shared" si="230"/>
        <v>96084.11711206699</v>
      </c>
      <c r="AL237" s="14">
        <f t="shared" si="265"/>
        <v>83.546640764715619</v>
      </c>
      <c r="AM237" s="14">
        <f t="shared" si="266"/>
        <v>19.962478511039386</v>
      </c>
      <c r="AN237" s="14">
        <f t="shared" si="267"/>
        <v>6.3213152596778732</v>
      </c>
      <c r="AO237" s="11">
        <f t="shared" si="268"/>
        <v>3.3441249170592722E-3</v>
      </c>
      <c r="AP237" s="11">
        <f t="shared" si="269"/>
        <v>4.2127153941412957E-3</v>
      </c>
      <c r="AQ237" s="11">
        <f t="shared" si="270"/>
        <v>3.8214643988429766E-3</v>
      </c>
      <c r="AR237" s="1">
        <f t="shared" si="276"/>
        <v>346859.39534455561</v>
      </c>
      <c r="AS237" s="1">
        <f t="shared" si="271"/>
        <v>145166.73675514924</v>
      </c>
      <c r="AT237" s="1">
        <f t="shared" si="272"/>
        <v>50500.587782661853</v>
      </c>
      <c r="AU237" s="1">
        <f t="shared" si="231"/>
        <v>69371.879068911119</v>
      </c>
      <c r="AV237" s="1">
        <f t="shared" si="232"/>
        <v>29033.34735102985</v>
      </c>
      <c r="AW237" s="1">
        <f t="shared" si="233"/>
        <v>10100.117556532372</v>
      </c>
      <c r="AX237" s="1">
        <f t="shared" si="287"/>
        <v>238105.49775394564</v>
      </c>
      <c r="AY237" s="1">
        <f t="shared" si="279"/>
        <v>39179.610896600621</v>
      </c>
      <c r="AZ237" s="1">
        <f t="shared" si="280"/>
        <v>9245.3168063262456</v>
      </c>
      <c r="BA237" s="1">
        <f t="shared" si="288"/>
        <v>14428.165915883628</v>
      </c>
      <c r="BB237" s="1">
        <f t="shared" si="289"/>
        <v>31348.35825708025</v>
      </c>
      <c r="BC237" s="1">
        <f t="shared" si="290"/>
        <v>39904.737412632603</v>
      </c>
      <c r="BD237" s="1">
        <f t="shared" si="291"/>
        <v>471.55711758221156</v>
      </c>
      <c r="BE237" s="2">
        <f t="shared" si="297"/>
        <v>0.1724378764915922</v>
      </c>
      <c r="BF237" s="2">
        <f t="shared" si="298"/>
        <v>0.13039120264941753</v>
      </c>
      <c r="BG237" s="2">
        <f t="shared" si="299"/>
        <v>6.9918128391701598E-2</v>
      </c>
      <c r="BH237" s="2">
        <f t="shared" si="281"/>
        <v>9.0893488584744817E-2</v>
      </c>
      <c r="BI237" s="2">
        <f t="shared" si="292"/>
        <v>2.9734821248929609E-3</v>
      </c>
      <c r="BJ237" s="2">
        <f t="shared" si="282"/>
        <v>1.700186572836147E-3</v>
      </c>
      <c r="BK237" s="2">
        <f t="shared" si="283"/>
        <v>4.8885446777984691E-4</v>
      </c>
      <c r="BL237" s="2">
        <f t="shared" si="284"/>
        <v>1031.3802119082168</v>
      </c>
      <c r="BM237" s="2">
        <f t="shared" si="285"/>
        <v>246.81053665354432</v>
      </c>
      <c r="BN237" s="2">
        <f t="shared" si="286"/>
        <v>24.6874379630626</v>
      </c>
      <c r="BO237" s="2">
        <f t="shared" si="293"/>
        <v>1868.8521658314762</v>
      </c>
      <c r="BP237" s="2">
        <f t="shared" si="294"/>
        <v>150.47822876282362</v>
      </c>
      <c r="BQ237" s="2">
        <f t="shared" si="295"/>
        <v>9.7730955100101102</v>
      </c>
      <c r="BR237" s="11">
        <f t="shared" si="296"/>
        <v>3.4308155534111345E-2</v>
      </c>
      <c r="BS237" s="17">
        <f t="shared" si="277"/>
        <v>6.9545265090245059E-4</v>
      </c>
      <c r="BT237" s="17">
        <f t="shared" si="278"/>
        <v>5.5036201481594785E-3</v>
      </c>
      <c r="BU237" s="12">
        <f>(BU$3*templow!$I347+BU$4*templow!$I347^2+BU$5*templow!$I347^6)*(K237/K$56)^$BW$1</f>
        <v>0.38063452270603065</v>
      </c>
      <c r="BV237" s="12">
        <f>(BV$3*templow!$I347+BV$4*templow!$I347^2+BV$5*templow!$I347^6)*(L237/L$56)^$BW$1</f>
        <v>-0.69610740425305184</v>
      </c>
      <c r="BW237" s="12">
        <f>(BW$3*templow!$I347+BW$4*templow!$I347^2+BW$5*templow!$I347^6)*(M237/M$56)^$BW$1</f>
        <v>-1.4370969730639491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 x14ac:dyDescent="0.3">
      <c r="A238" s="2">
        <f t="shared" si="234"/>
        <v>2192</v>
      </c>
      <c r="B238" s="5">
        <f t="shared" si="235"/>
        <v>1165.3977731978071</v>
      </c>
      <c r="C238" s="5">
        <f t="shared" si="236"/>
        <v>2964.1303138580784</v>
      </c>
      <c r="D238" s="5">
        <f t="shared" si="237"/>
        <v>4369.8371808024613</v>
      </c>
      <c r="E238" s="15">
        <f t="shared" si="238"/>
        <v>3.6251345852700916E-7</v>
      </c>
      <c r="F238" s="15">
        <f t="shared" si="239"/>
        <v>7.141758218124138E-7</v>
      </c>
      <c r="G238" s="15">
        <f t="shared" si="240"/>
        <v>1.4579645354689247E-6</v>
      </c>
      <c r="H238" s="5">
        <f t="shared" si="241"/>
        <v>348202.70976331166</v>
      </c>
      <c r="I238" s="5">
        <f t="shared" si="242"/>
        <v>145903.40047176223</v>
      </c>
      <c r="J238" s="5">
        <f t="shared" si="243"/>
        <v>50733.089826385629</v>
      </c>
      <c r="K238" s="5">
        <f t="shared" si="244"/>
        <v>298784.43032189488</v>
      </c>
      <c r="L238" s="5">
        <f t="shared" si="245"/>
        <v>49223.004734179856</v>
      </c>
      <c r="M238" s="5">
        <f t="shared" si="246"/>
        <v>11609.83527012537</v>
      </c>
      <c r="N238" s="15">
        <f t="shared" si="247"/>
        <v>3.8724284498592443E-3</v>
      </c>
      <c r="O238" s="15">
        <f t="shared" si="248"/>
        <v>5.073886294274299E-3</v>
      </c>
      <c r="P238" s="15">
        <f t="shared" si="249"/>
        <v>4.602482604483038E-3</v>
      </c>
      <c r="Q238" s="5">
        <f t="shared" si="250"/>
        <v>6870.0067583635828</v>
      </c>
      <c r="R238" s="5">
        <f t="shared" si="251"/>
        <v>9399.3242232413977</v>
      </c>
      <c r="S238" s="5">
        <f t="shared" si="252"/>
        <v>5612.2063671578453</v>
      </c>
      <c r="T238" s="5">
        <f t="shared" si="253"/>
        <v>19.729906074060771</v>
      </c>
      <c r="U238" s="5">
        <f t="shared" si="254"/>
        <v>64.421556953777227</v>
      </c>
      <c r="V238" s="5">
        <f t="shared" si="255"/>
        <v>110.62220705191524</v>
      </c>
      <c r="W238" s="15">
        <f t="shared" si="256"/>
        <v>-1.0734613539272964E-2</v>
      </c>
      <c r="X238" s="15">
        <f t="shared" si="257"/>
        <v>-1.217998157191269E-2</v>
      </c>
      <c r="Y238" s="15">
        <f t="shared" si="258"/>
        <v>-9.7425357312937999E-3</v>
      </c>
      <c r="Z238" s="5">
        <f t="shared" si="273"/>
        <v>6331.243107347068</v>
      </c>
      <c r="AA238" s="5">
        <f t="shared" si="274"/>
        <v>24986.197734947276</v>
      </c>
      <c r="AB238" s="5">
        <f t="shared" si="275"/>
        <v>72590.70443823855</v>
      </c>
      <c r="AC238" s="16">
        <f t="shared" si="259"/>
        <v>1.1059174681821775</v>
      </c>
      <c r="AD238" s="16">
        <f t="shared" si="260"/>
        <v>3.0349793459861973</v>
      </c>
      <c r="AE238" s="16">
        <f t="shared" si="261"/>
        <v>13.834682736871153</v>
      </c>
      <c r="AF238" s="15">
        <f t="shared" si="262"/>
        <v>-4.0504037456468023E-3</v>
      </c>
      <c r="AG238" s="15">
        <f t="shared" si="263"/>
        <v>2.9673830763510267E-4</v>
      </c>
      <c r="AH238" s="15">
        <f t="shared" si="264"/>
        <v>9.7937136394747881E-3</v>
      </c>
      <c r="AI238" s="1">
        <f t="shared" si="228"/>
        <v>667781.00872112589</v>
      </c>
      <c r="AJ238" s="1">
        <f t="shared" si="229"/>
        <v>276387.06610150152</v>
      </c>
      <c r="AK238" s="1">
        <f t="shared" si="230"/>
        <v>96575.822957392666</v>
      </c>
      <c r="AL238" s="14">
        <f t="shared" si="265"/>
        <v>83.823237263802326</v>
      </c>
      <c r="AM238" s="14">
        <f t="shared" si="266"/>
        <v>20.045733789162771</v>
      </c>
      <c r="AN238" s="14">
        <f t="shared" si="267"/>
        <v>6.3452303740844069</v>
      </c>
      <c r="AO238" s="11">
        <f t="shared" si="268"/>
        <v>3.3106836678886793E-3</v>
      </c>
      <c r="AP238" s="11">
        <f t="shared" si="269"/>
        <v>4.1705882401998828E-3</v>
      </c>
      <c r="AQ238" s="11">
        <f t="shared" si="270"/>
        <v>3.7832497548545467E-3</v>
      </c>
      <c r="AR238" s="1">
        <f t="shared" si="276"/>
        <v>348202.70976331166</v>
      </c>
      <c r="AS238" s="1">
        <f t="shared" si="271"/>
        <v>145903.40047176223</v>
      </c>
      <c r="AT238" s="1">
        <f t="shared" si="272"/>
        <v>50733.089826385629</v>
      </c>
      <c r="AU238" s="1">
        <f t="shared" si="231"/>
        <v>69640.54195266233</v>
      </c>
      <c r="AV238" s="1">
        <f t="shared" si="232"/>
        <v>29180.680094352447</v>
      </c>
      <c r="AW238" s="1">
        <f t="shared" si="233"/>
        <v>10146.617965277126</v>
      </c>
      <c r="AX238" s="1">
        <f t="shared" si="287"/>
        <v>239027.54425751592</v>
      </c>
      <c r="AY238" s="1">
        <f t="shared" si="279"/>
        <v>39378.403787343894</v>
      </c>
      <c r="AZ238" s="1">
        <f t="shared" si="280"/>
        <v>9287.8682161002962</v>
      </c>
      <c r="BA238" s="1">
        <f t="shared" si="288"/>
        <v>14432.67535029419</v>
      </c>
      <c r="BB238" s="1">
        <f t="shared" si="289"/>
        <v>31363.382279303685</v>
      </c>
      <c r="BC238" s="1">
        <f t="shared" si="290"/>
        <v>39924.861550661422</v>
      </c>
      <c r="BD238" s="1">
        <f t="shared" si="291"/>
        <v>458.0343474943935</v>
      </c>
      <c r="BE238" s="2">
        <f t="shared" si="297"/>
        <v>0.1724378764915922</v>
      </c>
      <c r="BF238" s="2">
        <f t="shared" si="298"/>
        <v>0.13039120264941753</v>
      </c>
      <c r="BG238" s="2">
        <f t="shared" si="299"/>
        <v>6.9918128391701598E-2</v>
      </c>
      <c r="BH238" s="2">
        <f t="shared" si="281"/>
        <v>9.0706389347914793E-2</v>
      </c>
      <c r="BI238" s="2">
        <f t="shared" si="292"/>
        <v>2.9734821248929609E-3</v>
      </c>
      <c r="BJ238" s="2">
        <f t="shared" si="282"/>
        <v>1.700186572836147E-3</v>
      </c>
      <c r="BK238" s="2">
        <f t="shared" si="283"/>
        <v>4.8885446777984691E-4</v>
      </c>
      <c r="BL238" s="2">
        <f t="shared" si="284"/>
        <v>1035.3745333204988</v>
      </c>
      <c r="BM238" s="2">
        <f t="shared" si="285"/>
        <v>248.06300241322529</v>
      </c>
      <c r="BN238" s="2">
        <f t="shared" si="286"/>
        <v>24.801097625904912</v>
      </c>
      <c r="BO238" s="2">
        <f t="shared" si="293"/>
        <v>1896.7313319725977</v>
      </c>
      <c r="BP238" s="2">
        <f t="shared" si="294"/>
        <v>152.28023134983658</v>
      </c>
      <c r="BQ238" s="2">
        <f t="shared" si="295"/>
        <v>9.7730493611808082</v>
      </c>
      <c r="BR238" s="11">
        <f t="shared" si="296"/>
        <v>3.4261373502683296E-2</v>
      </c>
      <c r="BS238" s="17">
        <f t="shared" si="277"/>
        <v>6.7238438291470541E-4</v>
      </c>
      <c r="BT238" s="17">
        <f t="shared" si="278"/>
        <v>5.343320532193668E-3</v>
      </c>
      <c r="BU238" s="12">
        <f>(BU$3*templow!$I348+BU$4*templow!$I348^2+BU$5*templow!$I348^6)*(K238/K$56)^$BW$1</f>
        <v>0.35002950608806888</v>
      </c>
      <c r="BV238" s="12">
        <f>(BV$3*templow!$I348+BV$4*templow!$I348^2+BV$5*templow!$I348^6)*(L238/L$56)^$BW$1</f>
        <v>-0.71844401706873562</v>
      </c>
      <c r="BW238" s="12">
        <f>(BW$3*templow!$I348+BW$4*templow!$I348^2+BW$5*templow!$I348^6)*(M238/M$56)^$BW$1</f>
        <v>-1.4572707187162648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 x14ac:dyDescent="0.3">
      <c r="A239" s="2">
        <f t="shared" si="234"/>
        <v>2193</v>
      </c>
      <c r="B239" s="5">
        <f t="shared" si="235"/>
        <v>1165.3981745465655</v>
      </c>
      <c r="C239" s="5">
        <f t="shared" si="236"/>
        <v>2964.1323249227712</v>
      </c>
      <c r="D239" s="5">
        <f t="shared" si="237"/>
        <v>4369.8432333167148</v>
      </c>
      <c r="E239" s="15">
        <f t="shared" si="238"/>
        <v>3.4438778560065868E-7</v>
      </c>
      <c r="F239" s="15">
        <f t="shared" si="239"/>
        <v>6.7846703072179308E-7</v>
      </c>
      <c r="G239" s="15">
        <f t="shared" si="240"/>
        <v>1.3850663086954785E-6</v>
      </c>
      <c r="H239" s="5">
        <f t="shared" si="241"/>
        <v>349536.12812617695</v>
      </c>
      <c r="I239" s="5">
        <f t="shared" si="242"/>
        <v>146635.95960430134</v>
      </c>
      <c r="J239" s="5">
        <f t="shared" si="243"/>
        <v>50964.192507009117</v>
      </c>
      <c r="K239" s="5">
        <f t="shared" si="244"/>
        <v>299928.50148591906</v>
      </c>
      <c r="L239" s="5">
        <f t="shared" si="245"/>
        <v>49470.112508597893</v>
      </c>
      <c r="M239" s="5">
        <f t="shared" si="246"/>
        <v>11662.704995558217</v>
      </c>
      <c r="N239" s="15">
        <f t="shared" si="247"/>
        <v>3.8290856146407926E-3</v>
      </c>
      <c r="O239" s="15">
        <f t="shared" si="248"/>
        <v>5.0201684304422844E-3</v>
      </c>
      <c r="P239" s="15">
        <f t="shared" si="249"/>
        <v>4.55387386665973E-3</v>
      </c>
      <c r="Q239" s="5">
        <f t="shared" si="250"/>
        <v>6822.2857012926352</v>
      </c>
      <c r="R239" s="5">
        <f t="shared" si="251"/>
        <v>9331.4584222959074</v>
      </c>
      <c r="S239" s="5">
        <f t="shared" si="252"/>
        <v>5582.8452658915749</v>
      </c>
      <c r="T239" s="5">
        <f t="shared" si="253"/>
        <v>19.518113157189575</v>
      </c>
      <c r="U239" s="5">
        <f t="shared" si="254"/>
        <v>63.636903577246294</v>
      </c>
      <c r="V239" s="5">
        <f t="shared" si="255"/>
        <v>109.54446624703738</v>
      </c>
      <c r="W239" s="15">
        <f t="shared" si="256"/>
        <v>-1.0734613539272964E-2</v>
      </c>
      <c r="X239" s="15">
        <f t="shared" si="257"/>
        <v>-1.217998157191269E-2</v>
      </c>
      <c r="Y239" s="15">
        <f t="shared" si="258"/>
        <v>-9.7425357312937999E-3</v>
      </c>
      <c r="Z239" s="5">
        <f t="shared" si="273"/>
        <v>6262.0689814930211</v>
      </c>
      <c r="AA239" s="5">
        <f t="shared" si="274"/>
        <v>24814.478228703982</v>
      </c>
      <c r="AB239" s="5">
        <f t="shared" si="275"/>
        <v>72921.682184452045</v>
      </c>
      <c r="AC239" s="16">
        <f t="shared" si="259"/>
        <v>1.1014380559266761</v>
      </c>
      <c r="AD239" s="16">
        <f t="shared" si="260"/>
        <v>3.0358799406210326</v>
      </c>
      <c r="AE239" s="16">
        <f t="shared" si="261"/>
        <v>13.970175657889055</v>
      </c>
      <c r="AF239" s="15">
        <f t="shared" si="262"/>
        <v>-4.0504037456468023E-3</v>
      </c>
      <c r="AG239" s="15">
        <f t="shared" si="263"/>
        <v>2.9673830763510267E-4</v>
      </c>
      <c r="AH239" s="15">
        <f t="shared" si="264"/>
        <v>9.7937136394747881E-3</v>
      </c>
      <c r="AI239" s="1">
        <f t="shared" si="228"/>
        <v>670643.44980167563</v>
      </c>
      <c r="AJ239" s="1">
        <f t="shared" si="229"/>
        <v>277929.03958570381</v>
      </c>
      <c r="AK239" s="1">
        <f t="shared" si="230"/>
        <v>97064.858626930523</v>
      </c>
      <c r="AL239" s="14">
        <f t="shared" si="265"/>
        <v>84.097974364175172</v>
      </c>
      <c r="AM239" s="14">
        <f t="shared" si="266"/>
        <v>20.128500265753956</v>
      </c>
      <c r="AN239" s="14">
        <f t="shared" si="267"/>
        <v>6.368995909429084</v>
      </c>
      <c r="AO239" s="11">
        <f t="shared" si="268"/>
        <v>3.2775768312097923E-3</v>
      </c>
      <c r="AP239" s="11">
        <f t="shared" si="269"/>
        <v>4.1288823577978837E-3</v>
      </c>
      <c r="AQ239" s="11">
        <f t="shared" si="270"/>
        <v>3.7454172573060012E-3</v>
      </c>
      <c r="AR239" s="1">
        <f t="shared" si="276"/>
        <v>349536.12812617695</v>
      </c>
      <c r="AS239" s="1">
        <f t="shared" si="271"/>
        <v>146635.95960430134</v>
      </c>
      <c r="AT239" s="1">
        <f t="shared" si="272"/>
        <v>50964.192507009117</v>
      </c>
      <c r="AU239" s="1">
        <f t="shared" si="231"/>
        <v>69907.225625235398</v>
      </c>
      <c r="AV239" s="1">
        <f t="shared" si="232"/>
        <v>29327.19192086027</v>
      </c>
      <c r="AW239" s="1">
        <f t="shared" si="233"/>
        <v>10192.838501401824</v>
      </c>
      <c r="AX239" s="1">
        <f t="shared" si="287"/>
        <v>239942.8011887352</v>
      </c>
      <c r="AY239" s="1">
        <f t="shared" si="279"/>
        <v>39576.090006878316</v>
      </c>
      <c r="AZ239" s="1">
        <f t="shared" si="280"/>
        <v>9330.1639964465739</v>
      </c>
      <c r="BA239" s="1">
        <f t="shared" si="288"/>
        <v>14437.134208389674</v>
      </c>
      <c r="BB239" s="1">
        <f t="shared" si="289"/>
        <v>31378.246775216681</v>
      </c>
      <c r="BC239" s="1">
        <f t="shared" si="290"/>
        <v>39944.77139083825</v>
      </c>
      <c r="BD239" s="1">
        <f t="shared" si="291"/>
        <v>444.89707089944415</v>
      </c>
      <c r="BE239" s="2">
        <f t="shared" si="297"/>
        <v>0.1724378764915922</v>
      </c>
      <c r="BF239" s="2">
        <f t="shared" si="298"/>
        <v>0.13039120264941753</v>
      </c>
      <c r="BG239" s="2">
        <f t="shared" si="299"/>
        <v>6.9918128391701598E-2</v>
      </c>
      <c r="BH239" s="2">
        <f t="shared" si="281"/>
        <v>9.0520339906544331E-2</v>
      </c>
      <c r="BI239" s="2">
        <f t="shared" si="292"/>
        <v>2.9734821248929609E-3</v>
      </c>
      <c r="BJ239" s="2">
        <f t="shared" si="282"/>
        <v>1.700186572836147E-3</v>
      </c>
      <c r="BK239" s="2">
        <f t="shared" si="283"/>
        <v>4.8885446777984691E-4</v>
      </c>
      <c r="BL239" s="2">
        <f t="shared" si="284"/>
        <v>1039.339428987483</v>
      </c>
      <c r="BM239" s="2">
        <f t="shared" si="285"/>
        <v>249.30848961417681</v>
      </c>
      <c r="BN239" s="2">
        <f t="shared" si="286"/>
        <v>24.914073203843603</v>
      </c>
      <c r="BO239" s="2">
        <f t="shared" si="293"/>
        <v>1925.0272671637197</v>
      </c>
      <c r="BP239" s="2">
        <f t="shared" si="294"/>
        <v>154.10389812137404</v>
      </c>
      <c r="BQ239" s="2">
        <f t="shared" si="295"/>
        <v>9.7730081049726838</v>
      </c>
      <c r="BR239" s="11">
        <f t="shared" si="296"/>
        <v>3.4215069798405578E-2</v>
      </c>
      <c r="BS239" s="17">
        <f t="shared" si="277"/>
        <v>6.5011069748991356E-4</v>
      </c>
      <c r="BT239" s="17">
        <f t="shared" si="278"/>
        <v>5.1876898370812313E-3</v>
      </c>
      <c r="BU239" s="12">
        <f>(BU$3*templow!$I349+BU$4*templow!$I349^2+BU$5*templow!$I349^6)*(K239/K$56)^$BW$1</f>
        <v>0.3193727572511188</v>
      </c>
      <c r="BV239" s="12">
        <f>(BV$3*templow!$I349+BV$4*templow!$I349^2+BV$5*templow!$I349^6)*(L239/L$56)^$BW$1</f>
        <v>-0.74078899262033293</v>
      </c>
      <c r="BW239" s="12">
        <f>(BW$3*templow!$I349+BW$4*templow!$I349^2+BW$5*templow!$I349^6)*(M239/M$56)^$BW$1</f>
        <v>-1.4774419876383675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 x14ac:dyDescent="0.3">
      <c r="A240" s="2">
        <f t="shared" si="234"/>
        <v>2194</v>
      </c>
      <c r="B240" s="5">
        <f t="shared" si="235"/>
        <v>1165.3985558280174</v>
      </c>
      <c r="C240" s="5">
        <f t="shared" si="236"/>
        <v>2964.1342354355252</v>
      </c>
      <c r="D240" s="5">
        <f t="shared" si="237"/>
        <v>4369.84898321322</v>
      </c>
      <c r="E240" s="15">
        <f t="shared" si="238"/>
        <v>3.2716839632062573E-7</v>
      </c>
      <c r="F240" s="15">
        <f t="shared" si="239"/>
        <v>6.4454367918570338E-7</v>
      </c>
      <c r="G240" s="15">
        <f t="shared" si="240"/>
        <v>1.3158129932607044E-6</v>
      </c>
      <c r="H240" s="5">
        <f t="shared" si="241"/>
        <v>350859.65457437182</v>
      </c>
      <c r="I240" s="5">
        <f t="shared" si="242"/>
        <v>147364.39532284797</v>
      </c>
      <c r="J240" s="5">
        <f t="shared" si="243"/>
        <v>51193.892356337856</v>
      </c>
      <c r="K240" s="5">
        <f t="shared" si="244"/>
        <v>301064.08903611993</v>
      </c>
      <c r="L240" s="5">
        <f t="shared" si="245"/>
        <v>49715.830531944674</v>
      </c>
      <c r="M240" s="5">
        <f t="shared" si="246"/>
        <v>11715.254360734032</v>
      </c>
      <c r="N240" s="15">
        <f t="shared" si="247"/>
        <v>3.786194191532033E-3</v>
      </c>
      <c r="O240" s="15">
        <f t="shared" si="248"/>
        <v>4.9669994848722254E-3</v>
      </c>
      <c r="P240" s="15">
        <f t="shared" si="249"/>
        <v>4.5057613303114419E-3</v>
      </c>
      <c r="Q240" s="5">
        <f t="shared" si="250"/>
        <v>6774.6065353475151</v>
      </c>
      <c r="R240" s="5">
        <f t="shared" si="251"/>
        <v>9263.5922164170424</v>
      </c>
      <c r="S240" s="5">
        <f t="shared" si="252"/>
        <v>5553.3713987295368</v>
      </c>
      <c r="T240" s="5">
        <f t="shared" si="253"/>
        <v>19.308593755431346</v>
      </c>
      <c r="U240" s="5">
        <f t="shared" si="254"/>
        <v>62.861807264381852</v>
      </c>
      <c r="V240" s="5">
        <f t="shared" si="255"/>
        <v>108.4772253704601</v>
      </c>
      <c r="W240" s="15">
        <f t="shared" si="256"/>
        <v>-1.0734613539272964E-2</v>
      </c>
      <c r="X240" s="15">
        <f t="shared" si="257"/>
        <v>-1.217998157191269E-2</v>
      </c>
      <c r="Y240" s="15">
        <f t="shared" si="258"/>
        <v>-9.7425357312937999E-3</v>
      </c>
      <c r="Z240" s="5">
        <f t="shared" si="273"/>
        <v>6193.3831137216966</v>
      </c>
      <c r="AA240" s="5">
        <f t="shared" si="274"/>
        <v>24642.620860857805</v>
      </c>
      <c r="AB240" s="5">
        <f t="shared" si="275"/>
        <v>73250.619206531701</v>
      </c>
      <c r="AC240" s="16">
        <f t="shared" si="259"/>
        <v>1.0969767870993528</v>
      </c>
      <c r="AD240" s="16">
        <f t="shared" si="260"/>
        <v>3.0367808024967959</v>
      </c>
      <c r="AE240" s="16">
        <f t="shared" si="261"/>
        <v>14.106995557775582</v>
      </c>
      <c r="AF240" s="15">
        <f t="shared" si="262"/>
        <v>-4.0504037456468023E-3</v>
      </c>
      <c r="AG240" s="15">
        <f t="shared" si="263"/>
        <v>2.9673830763510267E-4</v>
      </c>
      <c r="AH240" s="15">
        <f t="shared" si="264"/>
        <v>9.7937136394747881E-3</v>
      </c>
      <c r="AI240" s="1">
        <f t="shared" si="228"/>
        <v>673486.33044674341</v>
      </c>
      <c r="AJ240" s="1">
        <f t="shared" si="229"/>
        <v>279463.32754799369</v>
      </c>
      <c r="AK240" s="1">
        <f t="shared" si="230"/>
        <v>97551.2112656393</v>
      </c>
      <c r="AL240" s="14">
        <f t="shared" si="265"/>
        <v>84.370855560779589</v>
      </c>
      <c r="AM240" s="14">
        <f t="shared" si="266"/>
        <v>20.210777393293796</v>
      </c>
      <c r="AN240" s="14">
        <f t="shared" si="267"/>
        <v>6.3926119111480624</v>
      </c>
      <c r="AO240" s="11">
        <f t="shared" si="268"/>
        <v>3.2448010628976943E-3</v>
      </c>
      <c r="AP240" s="11">
        <f t="shared" si="269"/>
        <v>4.0875935342199049E-3</v>
      </c>
      <c r="AQ240" s="11">
        <f t="shared" si="270"/>
        <v>3.707963084732941E-3</v>
      </c>
      <c r="AR240" s="1">
        <f t="shared" si="276"/>
        <v>350859.65457437182</v>
      </c>
      <c r="AS240" s="1">
        <f t="shared" si="271"/>
        <v>147364.39532284797</v>
      </c>
      <c r="AT240" s="1">
        <f t="shared" si="272"/>
        <v>51193.892356337856</v>
      </c>
      <c r="AU240" s="1">
        <f t="shared" si="231"/>
        <v>70171.930914874363</v>
      </c>
      <c r="AV240" s="1">
        <f t="shared" si="232"/>
        <v>29472.879064569595</v>
      </c>
      <c r="AW240" s="1">
        <f t="shared" si="233"/>
        <v>10238.778471267571</v>
      </c>
      <c r="AX240" s="1">
        <f t="shared" si="287"/>
        <v>240851.27122889593</v>
      </c>
      <c r="AY240" s="1">
        <f t="shared" si="279"/>
        <v>39772.66442555574</v>
      </c>
      <c r="AZ240" s="1">
        <f t="shared" si="280"/>
        <v>9372.2034885872272</v>
      </c>
      <c r="BA240" s="1">
        <f t="shared" si="288"/>
        <v>14441.543024881945</v>
      </c>
      <c r="BB240" s="1">
        <f t="shared" si="289"/>
        <v>31392.953409512618</v>
      </c>
      <c r="BC240" s="1">
        <f t="shared" si="290"/>
        <v>39964.469221965177</v>
      </c>
      <c r="BD240" s="1">
        <f t="shared" si="291"/>
        <v>432.13439045396024</v>
      </c>
      <c r="BE240" s="2">
        <f t="shared" si="297"/>
        <v>0.1724378764915922</v>
      </c>
      <c r="BF240" s="2">
        <f t="shared" si="298"/>
        <v>0.13039120264941753</v>
      </c>
      <c r="BG240" s="2">
        <f t="shared" si="299"/>
        <v>6.9918128391701598E-2</v>
      </c>
      <c r="BH240" s="2">
        <f t="shared" si="281"/>
        <v>9.0335344869466178E-2</v>
      </c>
      <c r="BI240" s="2">
        <f t="shared" si="292"/>
        <v>2.9734821248929609E-3</v>
      </c>
      <c r="BJ240" s="2">
        <f t="shared" si="282"/>
        <v>1.700186572836147E-3</v>
      </c>
      <c r="BK240" s="2">
        <f t="shared" si="283"/>
        <v>4.8885446777984691E-4</v>
      </c>
      <c r="BL240" s="2">
        <f t="shared" si="284"/>
        <v>1043.2749112230133</v>
      </c>
      <c r="BM240" s="2">
        <f t="shared" si="285"/>
        <v>250.54696624202401</v>
      </c>
      <c r="BN240" s="2">
        <f t="shared" si="286"/>
        <v>25.026363001436316</v>
      </c>
      <c r="BO240" s="2">
        <f t="shared" si="293"/>
        <v>1953.7462052794592</v>
      </c>
      <c r="BP240" s="2">
        <f t="shared" si="294"/>
        <v>155.94948964516493</v>
      </c>
      <c r="BQ240" s="2">
        <f t="shared" si="295"/>
        <v>9.772971689288358</v>
      </c>
      <c r="BR240" s="11">
        <f t="shared" si="296"/>
        <v>3.4169239486828235E-2</v>
      </c>
      <c r="BS240" s="17">
        <f t="shared" si="277"/>
        <v>6.2860300190427159E-4</v>
      </c>
      <c r="BT240" s="17">
        <f t="shared" si="278"/>
        <v>5.0365920748361472E-3</v>
      </c>
      <c r="BU240" s="12">
        <f>(BU$3*templow!$I350+BU$4*templow!$I350^2+BU$5*templow!$I350^6)*(K240/K$56)^$BW$1</f>
        <v>0.28866633808774073</v>
      </c>
      <c r="BV240" s="12">
        <f>(BV$3*templow!$I350+BV$4*templow!$I350^2+BV$5*templow!$I350^6)*(L240/L$56)^$BW$1</f>
        <v>-0.76314126701219309</v>
      </c>
      <c r="BW240" s="12">
        <f>(BW$3*templow!$I350+BW$4*templow!$I350^2+BW$5*templow!$I350^6)*(M240/M$56)^$BW$1</f>
        <v>-1.4976100067771845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 x14ac:dyDescent="0.3">
      <c r="A241" s="2">
        <f t="shared" si="234"/>
        <v>2195</v>
      </c>
      <c r="B241" s="5">
        <f t="shared" si="235"/>
        <v>1165.3989180455151</v>
      </c>
      <c r="C241" s="5">
        <f t="shared" si="236"/>
        <v>2964.1360504238119</v>
      </c>
      <c r="D241" s="5">
        <f t="shared" si="237"/>
        <v>4369.854445622087</v>
      </c>
      <c r="E241" s="15">
        <f t="shared" si="238"/>
        <v>3.1080997650459445E-7</v>
      </c>
      <c r="F241" s="15">
        <f t="shared" si="239"/>
        <v>6.1231649522641822E-7</v>
      </c>
      <c r="G241" s="15">
        <f t="shared" si="240"/>
        <v>1.2500223435976691E-6</v>
      </c>
      <c r="H241" s="5">
        <f t="shared" si="241"/>
        <v>352173.29464123247</v>
      </c>
      <c r="I241" s="5">
        <f t="shared" si="242"/>
        <v>148088.68971416139</v>
      </c>
      <c r="J241" s="5">
        <f t="shared" si="243"/>
        <v>51422.186165359861</v>
      </c>
      <c r="K241" s="5">
        <f t="shared" si="244"/>
        <v>302191.19752733305</v>
      </c>
      <c r="L241" s="5">
        <f t="shared" si="245"/>
        <v>49960.152703850312</v>
      </c>
      <c r="M241" s="5">
        <f t="shared" si="246"/>
        <v>11767.482602739063</v>
      </c>
      <c r="N241" s="15">
        <f t="shared" si="247"/>
        <v>3.7437493618772688E-3</v>
      </c>
      <c r="O241" s="15">
        <f t="shared" si="248"/>
        <v>4.9143737375292318E-3</v>
      </c>
      <c r="P241" s="15">
        <f t="shared" si="249"/>
        <v>4.4581398232448333E-3</v>
      </c>
      <c r="Q241" s="5">
        <f t="shared" si="250"/>
        <v>6726.9760161416189</v>
      </c>
      <c r="R241" s="5">
        <f t="shared" si="251"/>
        <v>9195.7377282648758</v>
      </c>
      <c r="S241" s="5">
        <f t="shared" si="252"/>
        <v>5523.7908876504716</v>
      </c>
      <c r="T241" s="5">
        <f t="shared" si="253"/>
        <v>19.101323463479972</v>
      </c>
      <c r="U241" s="5">
        <f t="shared" si="254"/>
        <v>62.096151610324554</v>
      </c>
      <c r="V241" s="5">
        <f t="shared" si="255"/>
        <v>107.42038212625678</v>
      </c>
      <c r="W241" s="15">
        <f t="shared" si="256"/>
        <v>-1.0734613539272964E-2</v>
      </c>
      <c r="X241" s="15">
        <f t="shared" si="257"/>
        <v>-1.217998157191269E-2</v>
      </c>
      <c r="Y241" s="15">
        <f t="shared" si="258"/>
        <v>-9.7425357312937999E-3</v>
      </c>
      <c r="Z241" s="5">
        <f t="shared" si="273"/>
        <v>6125.1887982940307</v>
      </c>
      <c r="AA241" s="5">
        <f t="shared" si="274"/>
        <v>24470.658245007984</v>
      </c>
      <c r="AB241" s="5">
        <f t="shared" si="275"/>
        <v>73577.51078875814</v>
      </c>
      <c r="AC241" s="16">
        <f t="shared" si="259"/>
        <v>1.092533588211998</v>
      </c>
      <c r="AD241" s="16">
        <f t="shared" si="260"/>
        <v>3.0376819316927874</v>
      </c>
      <c r="AE241" s="16">
        <f t="shared" si="261"/>
        <v>14.245155432581779</v>
      </c>
      <c r="AF241" s="15">
        <f t="shared" si="262"/>
        <v>-4.0504037456468023E-3</v>
      </c>
      <c r="AG241" s="15">
        <f t="shared" si="263"/>
        <v>2.9673830763510267E-4</v>
      </c>
      <c r="AH241" s="15">
        <f t="shared" si="264"/>
        <v>9.7937136394747881E-3</v>
      </c>
      <c r="AI241" s="1">
        <f t="shared" si="228"/>
        <v>676309.62831694353</v>
      </c>
      <c r="AJ241" s="1">
        <f t="shared" si="229"/>
        <v>280989.87385776389</v>
      </c>
      <c r="AK241" s="1">
        <f t="shared" si="230"/>
        <v>98034.868610342935</v>
      </c>
      <c r="AL241" s="14">
        <f t="shared" si="265"/>
        <v>84.641884536162792</v>
      </c>
      <c r="AM241" s="14">
        <f t="shared" si="266"/>
        <v>20.292564701858236</v>
      </c>
      <c r="AN241" s="14">
        <f t="shared" si="267"/>
        <v>6.4160784444398082</v>
      </c>
      <c r="AO241" s="11">
        <f t="shared" si="268"/>
        <v>3.2123530522687174E-3</v>
      </c>
      <c r="AP241" s="11">
        <f t="shared" si="269"/>
        <v>4.0467175988777061E-3</v>
      </c>
      <c r="AQ241" s="11">
        <f t="shared" si="270"/>
        <v>3.6708834538856116E-3</v>
      </c>
      <c r="AR241" s="1">
        <f t="shared" si="276"/>
        <v>352173.29464123247</v>
      </c>
      <c r="AS241" s="1">
        <f t="shared" si="271"/>
        <v>148088.68971416139</v>
      </c>
      <c r="AT241" s="1">
        <f t="shared" si="272"/>
        <v>51422.186165359861</v>
      </c>
      <c r="AU241" s="1">
        <f t="shared" si="231"/>
        <v>70434.658928246499</v>
      </c>
      <c r="AV241" s="1">
        <f t="shared" si="232"/>
        <v>29617.737942832278</v>
      </c>
      <c r="AW241" s="1">
        <f t="shared" si="233"/>
        <v>10284.437233071973</v>
      </c>
      <c r="AX241" s="1">
        <f t="shared" si="287"/>
        <v>241752.95802186645</v>
      </c>
      <c r="AY241" s="1">
        <f t="shared" si="279"/>
        <v>39968.122163080254</v>
      </c>
      <c r="AZ241" s="1">
        <f t="shared" si="280"/>
        <v>9413.9860821912498</v>
      </c>
      <c r="BA241" s="1">
        <f t="shared" si="288"/>
        <v>14445.902328322472</v>
      </c>
      <c r="BB241" s="1">
        <f t="shared" si="289"/>
        <v>31407.50382760699</v>
      </c>
      <c r="BC241" s="1">
        <f t="shared" si="290"/>
        <v>39983.95730375305</v>
      </c>
      <c r="BD241" s="1">
        <f t="shared" si="291"/>
        <v>419.73571313190956</v>
      </c>
      <c r="BE241" s="2">
        <f t="shared" si="297"/>
        <v>0.1724378764915922</v>
      </c>
      <c r="BF241" s="2">
        <f t="shared" si="298"/>
        <v>0.13039120264941753</v>
      </c>
      <c r="BG241" s="2">
        <f t="shared" si="299"/>
        <v>6.9918128391701598E-2</v>
      </c>
      <c r="BH241" s="2">
        <f t="shared" si="281"/>
        <v>9.0151408663312949E-2</v>
      </c>
      <c r="BI241" s="2">
        <f t="shared" si="292"/>
        <v>2.9734821248929609E-3</v>
      </c>
      <c r="BJ241" s="2">
        <f t="shared" si="282"/>
        <v>1.700186572836147E-3</v>
      </c>
      <c r="BK241" s="2">
        <f t="shared" si="283"/>
        <v>4.8885446777984691E-4</v>
      </c>
      <c r="BL241" s="2">
        <f t="shared" si="284"/>
        <v>1047.1809964803667</v>
      </c>
      <c r="BM241" s="2">
        <f t="shared" si="285"/>
        <v>251.77840184091562</v>
      </c>
      <c r="BN241" s="2">
        <f t="shared" si="286"/>
        <v>25.137965449943202</v>
      </c>
      <c r="BO241" s="2">
        <f t="shared" si="293"/>
        <v>1982.8944734534793</v>
      </c>
      <c r="BP241" s="2">
        <f t="shared" si="294"/>
        <v>157.81726962367318</v>
      </c>
      <c r="BQ241" s="2">
        <f t="shared" si="295"/>
        <v>9.7729400626609486</v>
      </c>
      <c r="BR241" s="11">
        <f t="shared" si="296"/>
        <v>3.4123877681496023E-2</v>
      </c>
      <c r="BS241" s="17">
        <f t="shared" si="277"/>
        <v>6.078337837781703E-4</v>
      </c>
      <c r="BT241" s="17">
        <f t="shared" si="278"/>
        <v>4.8898952182875217E-3</v>
      </c>
      <c r="BU241" s="12">
        <f>(BU$3*templow!$I351+BU$4*templow!$I351^2+BU$5*templow!$I351^6)*(K241/K$56)^$BW$1</f>
        <v>0.25791226365245706</v>
      </c>
      <c r="BV241" s="12">
        <f>(BV$3*templow!$I351+BV$4*templow!$I351^2+BV$5*templow!$I351^6)*(L241/L$56)^$BW$1</f>
        <v>-0.78549980559447186</v>
      </c>
      <c r="BW241" s="12">
        <f>(BW$3*templow!$I351+BW$4*templow!$I351^2+BW$5*templow!$I351^6)*(M241/M$56)^$BW$1</f>
        <v>-1.5177740258491395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 x14ac:dyDescent="0.3">
      <c r="A242" s="2">
        <f t="shared" si="234"/>
        <v>2196</v>
      </c>
      <c r="B242" s="5">
        <f t="shared" si="235"/>
        <v>1165.399262152245</v>
      </c>
      <c r="C242" s="5">
        <f t="shared" si="236"/>
        <v>2964.1377746637399</v>
      </c>
      <c r="D242" s="5">
        <f t="shared" si="237"/>
        <v>4369.8596349169975</v>
      </c>
      <c r="E242" s="15">
        <f t="shared" si="238"/>
        <v>2.9526947767936471E-7</v>
      </c>
      <c r="F242" s="15">
        <f t="shared" si="239"/>
        <v>5.8170067046509729E-7</v>
      </c>
      <c r="G242" s="15">
        <f t="shared" si="240"/>
        <v>1.1875212264177856E-6</v>
      </c>
      <c r="H242" s="5">
        <f t="shared" si="241"/>
        <v>353477.05522283725</v>
      </c>
      <c r="I242" s="5">
        <f t="shared" si="242"/>
        <v>148808.82576927388</v>
      </c>
      <c r="J242" s="5">
        <f t="shared" si="243"/>
        <v>51649.070980281271</v>
      </c>
      <c r="K242" s="5">
        <f t="shared" si="244"/>
        <v>303309.83269205113</v>
      </c>
      <c r="L242" s="5">
        <f t="shared" si="245"/>
        <v>50203.073231356517</v>
      </c>
      <c r="M242" s="5">
        <f t="shared" si="246"/>
        <v>11819.389018261294</v>
      </c>
      <c r="N242" s="15">
        <f t="shared" si="247"/>
        <v>3.7017463575090837E-3</v>
      </c>
      <c r="O242" s="15">
        <f t="shared" si="248"/>
        <v>4.8622855287525635E-3</v>
      </c>
      <c r="P242" s="15">
        <f t="shared" si="249"/>
        <v>4.4110042287335283E-3</v>
      </c>
      <c r="Q242" s="5">
        <f t="shared" si="250"/>
        <v>6679.4007508957602</v>
      </c>
      <c r="R242" s="5">
        <f t="shared" si="251"/>
        <v>9127.9068293629771</v>
      </c>
      <c r="S242" s="5">
        <f t="shared" si="252"/>
        <v>5494.1097654706055</v>
      </c>
      <c r="T242" s="5">
        <f t="shared" si="253"/>
        <v>18.896278138010867</v>
      </c>
      <c r="U242" s="5">
        <f t="shared" si="254"/>
        <v>61.339821628024104</v>
      </c>
      <c r="V242" s="5">
        <f t="shared" si="255"/>
        <v>106.3738352151225</v>
      </c>
      <c r="W242" s="15">
        <f t="shared" si="256"/>
        <v>-1.0734613539272964E-2</v>
      </c>
      <c r="X242" s="15">
        <f t="shared" si="257"/>
        <v>-1.217998157191269E-2</v>
      </c>
      <c r="Y242" s="15">
        <f t="shared" si="258"/>
        <v>-9.7425357312937999E-3</v>
      </c>
      <c r="Z242" s="5">
        <f t="shared" si="273"/>
        <v>6057.4891099493834</v>
      </c>
      <c r="AA242" s="5">
        <f t="shared" si="274"/>
        <v>24298.622366167441</v>
      </c>
      <c r="AB242" s="5">
        <f t="shared" si="275"/>
        <v>73902.352588759124</v>
      </c>
      <c r="AC242" s="16">
        <f t="shared" si="259"/>
        <v>1.0881083860740592</v>
      </c>
      <c r="AD242" s="16">
        <f t="shared" si="260"/>
        <v>3.0385833282883317</v>
      </c>
      <c r="AE242" s="16">
        <f t="shared" si="261"/>
        <v>14.384668405638294</v>
      </c>
      <c r="AF242" s="15">
        <f t="shared" si="262"/>
        <v>-4.0504037456468023E-3</v>
      </c>
      <c r="AG242" s="15">
        <f t="shared" si="263"/>
        <v>2.9673830763510267E-4</v>
      </c>
      <c r="AH242" s="15">
        <f t="shared" si="264"/>
        <v>9.7937136394747881E-3</v>
      </c>
      <c r="AI242" s="1">
        <f t="shared" si="228"/>
        <v>679113.32441349572</v>
      </c>
      <c r="AJ242" s="1">
        <f t="shared" si="229"/>
        <v>282508.62441481976</v>
      </c>
      <c r="AK242" s="1">
        <f t="shared" si="230"/>
        <v>98515.818982380617</v>
      </c>
      <c r="AL242" s="14">
        <f t="shared" si="265"/>
        <v>84.911065156140907</v>
      </c>
      <c r="AM242" s="14">
        <f t="shared" si="266"/>
        <v>20.373861797776556</v>
      </c>
      <c r="AN242" s="14">
        <f t="shared" si="267"/>
        <v>6.4393955938783289</v>
      </c>
      <c r="AO242" s="11">
        <f t="shared" si="268"/>
        <v>3.1802295217460302E-3</v>
      </c>
      <c r="AP242" s="11">
        <f t="shared" si="269"/>
        <v>4.006250422888929E-3</v>
      </c>
      <c r="AQ242" s="11">
        <f t="shared" si="270"/>
        <v>3.6341746193467553E-3</v>
      </c>
      <c r="AR242" s="1">
        <f t="shared" si="276"/>
        <v>353477.05522283725</v>
      </c>
      <c r="AS242" s="1">
        <f t="shared" si="271"/>
        <v>148808.82576927388</v>
      </c>
      <c r="AT242" s="1">
        <f t="shared" si="272"/>
        <v>51649.070980281271</v>
      </c>
      <c r="AU242" s="1">
        <f t="shared" si="231"/>
        <v>70695.41104456746</v>
      </c>
      <c r="AV242" s="1">
        <f t="shared" si="232"/>
        <v>29761.76515385478</v>
      </c>
      <c r="AW242" s="1">
        <f t="shared" si="233"/>
        <v>10329.814196056255</v>
      </c>
      <c r="AX242" s="1">
        <f t="shared" si="287"/>
        <v>242647.86615364088</v>
      </c>
      <c r="AY242" s="1">
        <f t="shared" si="279"/>
        <v>40162.458585085209</v>
      </c>
      <c r="AZ242" s="1">
        <f t="shared" si="280"/>
        <v>9455.511214609036</v>
      </c>
      <c r="BA242" s="1">
        <f t="shared" si="288"/>
        <v>14450.212641190563</v>
      </c>
      <c r="BB242" s="1">
        <f t="shared" si="289"/>
        <v>31421.89965593984</v>
      </c>
      <c r="BC242" s="1">
        <f t="shared" si="290"/>
        <v>40003.237867393167</v>
      </c>
      <c r="BD242" s="1">
        <f t="shared" si="291"/>
        <v>407.69074188181588</v>
      </c>
      <c r="BE242" s="2">
        <f t="shared" si="297"/>
        <v>0.1724378764915922</v>
      </c>
      <c r="BF242" s="2">
        <f t="shared" si="298"/>
        <v>0.13039120264941753</v>
      </c>
      <c r="BG242" s="2">
        <f t="shared" si="299"/>
        <v>6.9918128391701598E-2</v>
      </c>
      <c r="BH242" s="2">
        <f t="shared" si="281"/>
        <v>8.9968535532540472E-2</v>
      </c>
      <c r="BI242" s="2">
        <f t="shared" si="292"/>
        <v>2.9734821248929609E-3</v>
      </c>
      <c r="BJ242" s="2">
        <f t="shared" si="282"/>
        <v>1.700186572836147E-3</v>
      </c>
      <c r="BK242" s="2">
        <f t="shared" si="283"/>
        <v>4.8885446777984691E-4</v>
      </c>
      <c r="BL242" s="2">
        <f t="shared" si="284"/>
        <v>1051.0577052649087</v>
      </c>
      <c r="BM242" s="2">
        <f t="shared" si="285"/>
        <v>253.00276749243309</v>
      </c>
      <c r="BN242" s="2">
        <f t="shared" si="286"/>
        <v>25.248879105388937</v>
      </c>
      <c r="BO242" s="2">
        <f t="shared" si="293"/>
        <v>2012.4784934738957</v>
      </c>
      <c r="BP242" s="2">
        <f t="shared" si="294"/>
        <v>159.70750493180077</v>
      </c>
      <c r="BQ242" s="2">
        <f t="shared" si="295"/>
        <v>9.7729131742436461</v>
      </c>
      <c r="BR242" s="11">
        <f t="shared" si="296"/>
        <v>3.4078979543710836E-2</v>
      </c>
      <c r="BS242" s="17">
        <f t="shared" si="277"/>
        <v>5.8777656806545517E-4</v>
      </c>
      <c r="BT242" s="17">
        <f t="shared" si="278"/>
        <v>4.7474710857160407E-3</v>
      </c>
      <c r="BU242" s="12">
        <f>(BU$3*templow!$I352+BU$4*templow!$I352^2+BU$5*templow!$I352^6)*(K242/K$56)^$BW$1</f>
        <v>0.22711250287731258</v>
      </c>
      <c r="BV242" s="12">
        <f>(BV$3*templow!$I352+BV$4*templow!$I352^2+BV$5*templow!$I352^6)*(L242/L$56)^$BW$1</f>
        <v>-0.80786360242122213</v>
      </c>
      <c r="BW242" s="12">
        <f>(BW$3*templow!$I352+BW$4*templow!$I352^2+BW$5*templow!$I352^6)*(M242/M$56)^$BW$1</f>
        <v>-1.5379333169022478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 x14ac:dyDescent="0.3">
      <c r="A243" s="2">
        <f t="shared" si="234"/>
        <v>2197</v>
      </c>
      <c r="B243" s="5">
        <f t="shared" si="235"/>
        <v>1165.3995890537349</v>
      </c>
      <c r="C243" s="5">
        <f t="shared" si="236"/>
        <v>2964.1394126926243</v>
      </c>
      <c r="D243" s="5">
        <f t="shared" si="237"/>
        <v>4369.8645647530166</v>
      </c>
      <c r="E243" s="15">
        <f t="shared" si="238"/>
        <v>2.8050600379539646E-7</v>
      </c>
      <c r="F243" s="15">
        <f t="shared" si="239"/>
        <v>5.5261563694184238E-7</v>
      </c>
      <c r="G243" s="15">
        <f t="shared" si="240"/>
        <v>1.1281451650968962E-6</v>
      </c>
      <c r="H243" s="5">
        <f t="shared" si="241"/>
        <v>354770.94454889809</v>
      </c>
      <c r="I243" s="5">
        <f t="shared" si="242"/>
        <v>149524.7873710432</v>
      </c>
      <c r="J243" s="5">
        <f t="shared" si="243"/>
        <v>51874.544098561237</v>
      </c>
      <c r="K243" s="5">
        <f t="shared" si="244"/>
        <v>304420.00141510274</v>
      </c>
      <c r="L243" s="5">
        <f t="shared" si="245"/>
        <v>50444.586624626703</v>
      </c>
      <c r="M243" s="5">
        <f t="shared" si="246"/>
        <v>11870.972962635324</v>
      </c>
      <c r="N243" s="15">
        <f t="shared" si="247"/>
        <v>3.6601804603504373E-3</v>
      </c>
      <c r="O243" s="15">
        <f t="shared" si="248"/>
        <v>4.8107292586889727E-3</v>
      </c>
      <c r="P243" s="15">
        <f t="shared" si="249"/>
        <v>4.3643494849294751E-3</v>
      </c>
      <c r="Q243" s="5">
        <f t="shared" si="250"/>
        <v>6631.8871997449587</v>
      </c>
      <c r="R243" s="5">
        <f t="shared" si="251"/>
        <v>9060.1111416099593</v>
      </c>
      <c r="S243" s="5">
        <f t="shared" si="252"/>
        <v>5464.3339758313068</v>
      </c>
      <c r="T243" s="5">
        <f t="shared" si="253"/>
        <v>18.693433894868708</v>
      </c>
      <c r="U243" s="5">
        <f t="shared" si="254"/>
        <v>60.592703730970356</v>
      </c>
      <c r="V243" s="5">
        <f t="shared" si="255"/>
        <v>105.3374843246644</v>
      </c>
      <c r="W243" s="15">
        <f t="shared" si="256"/>
        <v>-1.0734613539272964E-2</v>
      </c>
      <c r="X243" s="15">
        <f t="shared" si="257"/>
        <v>-1.217998157191269E-2</v>
      </c>
      <c r="Y243" s="15">
        <f t="shared" si="258"/>
        <v>-9.7425357312937999E-3</v>
      </c>
      <c r="Z243" s="5">
        <f t="shared" si="273"/>
        <v>5990.2869087139543</v>
      </c>
      <c r="AA243" s="5">
        <f t="shared" si="274"/>
        <v>24126.544583556581</v>
      </c>
      <c r="AB243" s="5">
        <f t="shared" si="275"/>
        <v>74225.140631730086</v>
      </c>
      <c r="AC243" s="16">
        <f t="shared" si="259"/>
        <v>1.0837011077914351</v>
      </c>
      <c r="AD243" s="16">
        <f t="shared" si="260"/>
        <v>3.0394849923627763</v>
      </c>
      <c r="AE243" s="16">
        <f t="shared" si="261"/>
        <v>14.525547728801916</v>
      </c>
      <c r="AF243" s="15">
        <f t="shared" si="262"/>
        <v>-4.0504037456468023E-3</v>
      </c>
      <c r="AG243" s="15">
        <f t="shared" si="263"/>
        <v>2.9673830763510267E-4</v>
      </c>
      <c r="AH243" s="15">
        <f t="shared" si="264"/>
        <v>9.7937136394747881E-3</v>
      </c>
      <c r="AI243" s="1">
        <f t="shared" si="228"/>
        <v>681897.40301671368</v>
      </c>
      <c r="AJ243" s="1">
        <f t="shared" si="229"/>
        <v>284019.52712719259</v>
      </c>
      <c r="AK243" s="1">
        <f t="shared" si="230"/>
        <v>98994.051280198808</v>
      </c>
      <c r="AL243" s="14">
        <f t="shared" si="265"/>
        <v>85.178401465512039</v>
      </c>
      <c r="AM243" s="14">
        <f t="shared" si="266"/>
        <v>20.454668362295347</v>
      </c>
      <c r="AN243" s="14">
        <f t="shared" si="267"/>
        <v>6.4625634630292224</v>
      </c>
      <c r="AO243" s="11">
        <f t="shared" si="268"/>
        <v>3.1484272265285699E-3</v>
      </c>
      <c r="AP243" s="11">
        <f t="shared" si="269"/>
        <v>3.9661879186600399E-3</v>
      </c>
      <c r="AQ243" s="11">
        <f t="shared" si="270"/>
        <v>3.5978328731532875E-3</v>
      </c>
      <c r="AR243" s="1">
        <f t="shared" si="276"/>
        <v>354770.94454889809</v>
      </c>
      <c r="AS243" s="1">
        <f t="shared" si="271"/>
        <v>149524.7873710432</v>
      </c>
      <c r="AT243" s="1">
        <f t="shared" si="272"/>
        <v>51874.544098561237</v>
      </c>
      <c r="AU243" s="1">
        <f t="shared" si="231"/>
        <v>70954.188909779623</v>
      </c>
      <c r="AV243" s="1">
        <f t="shared" si="232"/>
        <v>29904.957474208641</v>
      </c>
      <c r="AW243" s="1">
        <f t="shared" si="233"/>
        <v>10374.908819712247</v>
      </c>
      <c r="AX243" s="1">
        <f t="shared" si="287"/>
        <v>243536.00113208219</v>
      </c>
      <c r="AY243" s="1">
        <f t="shared" si="279"/>
        <v>40355.66929970136</v>
      </c>
      <c r="AZ243" s="1">
        <f t="shared" si="280"/>
        <v>9496.778370108259</v>
      </c>
      <c r="BA243" s="1">
        <f t="shared" si="288"/>
        <v>14454.474479979583</v>
      </c>
      <c r="BB243" s="1">
        <f t="shared" si="289"/>
        <v>31436.142502270304</v>
      </c>
      <c r="BC243" s="1">
        <f t="shared" si="290"/>
        <v>40022.313116110054</v>
      </c>
      <c r="BD243" s="1">
        <f t="shared" si="291"/>
        <v>395.98946750592927</v>
      </c>
      <c r="BE243" s="2">
        <f t="shared" si="297"/>
        <v>0.1724378764915922</v>
      </c>
      <c r="BF243" s="2">
        <f t="shared" si="298"/>
        <v>0.13039120264941753</v>
      </c>
      <c r="BG243" s="2">
        <f t="shared" si="299"/>
        <v>6.9918128391701598E-2</v>
      </c>
      <c r="BH243" s="2">
        <f t="shared" si="281"/>
        <v>8.9786729539542851E-2</v>
      </c>
      <c r="BI243" s="2">
        <f t="shared" si="292"/>
        <v>2.9734821248929609E-3</v>
      </c>
      <c r="BJ243" s="2">
        <f t="shared" si="282"/>
        <v>1.700186572836147E-3</v>
      </c>
      <c r="BK243" s="2">
        <f t="shared" si="283"/>
        <v>4.8885446777984691E-4</v>
      </c>
      <c r="BL243" s="2">
        <f t="shared" si="284"/>
        <v>1054.9050620475402</v>
      </c>
      <c r="BM243" s="2">
        <f t="shared" si="285"/>
        <v>254.22003579442753</v>
      </c>
      <c r="BN243" s="2">
        <f t="shared" si="286"/>
        <v>25.359102646624351</v>
      </c>
      <c r="BO243" s="2">
        <f t="shared" si="293"/>
        <v>2042.5047831995134</v>
      </c>
      <c r="BP243" s="2">
        <f t="shared" si="294"/>
        <v>161.62046565505057</v>
      </c>
      <c r="BQ243" s="2">
        <f t="shared" si="295"/>
        <v>9.772890973799564</v>
      </c>
      <c r="BR243" s="11">
        <f t="shared" si="296"/>
        <v>3.4034540282281006E-2</v>
      </c>
      <c r="BS243" s="17">
        <f t="shared" si="277"/>
        <v>5.684058758498433E-4</v>
      </c>
      <c r="BT243" s="17">
        <f t="shared" si="278"/>
        <v>4.6091952288505244E-3</v>
      </c>
      <c r="BU243" s="12">
        <f>(BU$3*templow!$I353+BU$4*templow!$I353^2+BU$5*templow!$I353^6)*(K243/K$56)^$BW$1</f>
        <v>0.1962689792890783</v>
      </c>
      <c r="BV243" s="12">
        <f>(BV$3*templow!$I353+BV$4*templow!$I353^2+BV$5*templow!$I353^6)*(L243/L$56)^$BW$1</f>
        <v>-0.83023167971102729</v>
      </c>
      <c r="BW243" s="12">
        <f>(BW$3*templow!$I353+BW$4*templow!$I353^2+BW$5*templow!$I353^6)*(M243/M$56)^$BW$1</f>
        <v>-1.5580871738806301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 x14ac:dyDescent="0.3">
      <c r="A244" s="2">
        <f t="shared" si="234"/>
        <v>2198</v>
      </c>
      <c r="B244" s="5">
        <f t="shared" si="235"/>
        <v>1165.3998996102373</v>
      </c>
      <c r="C244" s="5">
        <f t="shared" si="236"/>
        <v>2964.1409688209246</v>
      </c>
      <c r="D244" s="5">
        <f t="shared" si="237"/>
        <v>4369.8692481025182</v>
      </c>
      <c r="E244" s="15">
        <f t="shared" si="238"/>
        <v>2.6648070360562665E-7</v>
      </c>
      <c r="F244" s="15">
        <f t="shared" si="239"/>
        <v>5.2498485509475023E-7</v>
      </c>
      <c r="G244" s="15">
        <f t="shared" si="240"/>
        <v>1.0717379068420515E-6</v>
      </c>
      <c r="H244" s="5">
        <f t="shared" si="241"/>
        <v>356054.97215393325</v>
      </c>
      <c r="I244" s="5">
        <f t="shared" si="242"/>
        <v>150236.5592816658</v>
      </c>
      <c r="J244" s="5">
        <f t="shared" si="243"/>
        <v>52098.603064948489</v>
      </c>
      <c r="K244" s="5">
        <f t="shared" si="244"/>
        <v>305521.71170858538</v>
      </c>
      <c r="L244" s="5">
        <f t="shared" si="245"/>
        <v>50684.687692646032</v>
      </c>
      <c r="M244" s="5">
        <f t="shared" si="246"/>
        <v>11922.233848889349</v>
      </c>
      <c r="N244" s="15">
        <f t="shared" si="247"/>
        <v>3.6190470020409649E-3</v>
      </c>
      <c r="O244" s="15">
        <f t="shared" si="248"/>
        <v>4.759699386695182E-3</v>
      </c>
      <c r="P244" s="15">
        <f t="shared" si="249"/>
        <v>4.3181705842791906E-3</v>
      </c>
      <c r="Q244" s="5">
        <f t="shared" si="250"/>
        <v>6584.4416770776015</v>
      </c>
      <c r="R244" s="5">
        <f t="shared" si="251"/>
        <v>8992.362038877558</v>
      </c>
      <c r="S244" s="5">
        <f t="shared" si="252"/>
        <v>5434.469373227269</v>
      </c>
      <c r="T244" s="5">
        <f t="shared" si="253"/>
        <v>18.492767106285346</v>
      </c>
      <c r="U244" s="5">
        <f t="shared" si="254"/>
        <v>59.854685716134775</v>
      </c>
      <c r="V244" s="5">
        <f t="shared" si="255"/>
        <v>104.31123011978676</v>
      </c>
      <c r="W244" s="15">
        <f t="shared" si="256"/>
        <v>-1.0734613539272964E-2</v>
      </c>
      <c r="X244" s="15">
        <f t="shared" si="257"/>
        <v>-1.217998157191269E-2</v>
      </c>
      <c r="Y244" s="15">
        <f t="shared" si="258"/>
        <v>-9.7425357312937999E-3</v>
      </c>
      <c r="Z244" s="5">
        <f t="shared" si="273"/>
        <v>5923.5848446709142</v>
      </c>
      <c r="AA244" s="5">
        <f t="shared" si="274"/>
        <v>23954.455633643069</v>
      </c>
      <c r="AB244" s="5">
        <f t="shared" si="275"/>
        <v>74545.871304654662</v>
      </c>
      <c r="AC244" s="16">
        <f t="shared" si="259"/>
        <v>1.0793116807652752</v>
      </c>
      <c r="AD244" s="16">
        <f t="shared" si="260"/>
        <v>3.0403869239954924</v>
      </c>
      <c r="AE244" s="16">
        <f t="shared" si="261"/>
        <v>14.667806783714326</v>
      </c>
      <c r="AF244" s="15">
        <f t="shared" si="262"/>
        <v>-4.0504037456468023E-3</v>
      </c>
      <c r="AG244" s="15">
        <f t="shared" si="263"/>
        <v>2.9673830763510267E-4</v>
      </c>
      <c r="AH244" s="15">
        <f t="shared" si="264"/>
        <v>9.7937136394747881E-3</v>
      </c>
      <c r="AI244" s="1">
        <f t="shared" si="228"/>
        <v>684661.85162482201</v>
      </c>
      <c r="AJ244" s="1">
        <f t="shared" si="229"/>
        <v>285522.53188868199</v>
      </c>
      <c r="AK244" s="1">
        <f t="shared" si="230"/>
        <v>99469.554971891179</v>
      </c>
      <c r="AL244" s="14">
        <f t="shared" si="265"/>
        <v>85.443897683815365</v>
      </c>
      <c r="AM244" s="14">
        <f t="shared" si="266"/>
        <v>20.534984150248693</v>
      </c>
      <c r="AN244" s="14">
        <f t="shared" si="267"/>
        <v>6.485582174068627</v>
      </c>
      <c r="AO244" s="11">
        <f t="shared" si="268"/>
        <v>3.116942954263284E-3</v>
      </c>
      <c r="AP244" s="11">
        <f t="shared" si="269"/>
        <v>3.9265260394734398E-3</v>
      </c>
      <c r="AQ244" s="11">
        <f t="shared" si="270"/>
        <v>3.5618545444217548E-3</v>
      </c>
      <c r="AR244" s="1">
        <f t="shared" si="276"/>
        <v>356054.97215393325</v>
      </c>
      <c r="AS244" s="1">
        <f t="shared" si="271"/>
        <v>150236.5592816658</v>
      </c>
      <c r="AT244" s="1">
        <f t="shared" si="272"/>
        <v>52098.603064948489</v>
      </c>
      <c r="AU244" s="1">
        <f t="shared" si="231"/>
        <v>71210.994430786654</v>
      </c>
      <c r="AV244" s="1">
        <f t="shared" si="232"/>
        <v>30047.311856333163</v>
      </c>
      <c r="AW244" s="1">
        <f t="shared" si="233"/>
        <v>10419.720612989699</v>
      </c>
      <c r="AX244" s="1">
        <f t="shared" si="287"/>
        <v>244417.36936686831</v>
      </c>
      <c r="AY244" s="1">
        <f t="shared" si="279"/>
        <v>40547.750154116824</v>
      </c>
      <c r="AZ244" s="1">
        <f t="shared" si="280"/>
        <v>9537.7870791114801</v>
      </c>
      <c r="BA244" s="1">
        <f t="shared" si="288"/>
        <v>14458.688355281347</v>
      </c>
      <c r="BB244" s="1">
        <f t="shared" si="289"/>
        <v>31450.233955963475</v>
      </c>
      <c r="BC244" s="1">
        <f t="shared" si="290"/>
        <v>40041.185225696172</v>
      </c>
      <c r="BD244" s="1">
        <f t="shared" si="291"/>
        <v>384.62216075578436</v>
      </c>
      <c r="BE244" s="2">
        <f t="shared" si="297"/>
        <v>0.1724378764915922</v>
      </c>
      <c r="BF244" s="2">
        <f t="shared" si="298"/>
        <v>0.13039120264941753</v>
      </c>
      <c r="BG244" s="2">
        <f t="shared" si="299"/>
        <v>6.9918128391701598E-2</v>
      </c>
      <c r="BH244" s="2">
        <f t="shared" si="281"/>
        <v>8.9605994564856808E-2</v>
      </c>
      <c r="BI244" s="2">
        <f t="shared" si="292"/>
        <v>2.9734821248929609E-3</v>
      </c>
      <c r="BJ244" s="2">
        <f t="shared" si="282"/>
        <v>1.700186572836147E-3</v>
      </c>
      <c r="BK244" s="2">
        <f t="shared" si="283"/>
        <v>4.8885446777984691E-4</v>
      </c>
      <c r="BL244" s="2">
        <f t="shared" si="284"/>
        <v>1058.7230951789816</v>
      </c>
      <c r="BM244" s="2">
        <f t="shared" si="285"/>
        <v>255.43018083979001</v>
      </c>
      <c r="BN244" s="2">
        <f t="shared" si="286"/>
        <v>25.468634873388893</v>
      </c>
      <c r="BO244" s="2">
        <f t="shared" si="293"/>
        <v>2072.979957997316</v>
      </c>
      <c r="BP244" s="2">
        <f t="shared" si="294"/>
        <v>163.55642512814373</v>
      </c>
      <c r="BQ244" s="2">
        <f t="shared" si="295"/>
        <v>9.7728734116920037</v>
      </c>
      <c r="BR244" s="11">
        <f t="shared" si="296"/>
        <v>3.3990555153267293E-2</v>
      </c>
      <c r="BS244" s="17">
        <f t="shared" si="277"/>
        <v>5.4969718486838376E-4</v>
      </c>
      <c r="BT244" s="17">
        <f t="shared" si="278"/>
        <v>4.4749468241267222E-3</v>
      </c>
      <c r="BU244" s="12">
        <f>(BU$3*templow!$I354+BU$4*templow!$I354^2+BU$5*templow!$I354^6)*(K244/K$56)^$BW$1</f>
        <v>0.1653835717274468</v>
      </c>
      <c r="BV244" s="12">
        <f>(BV$3*templow!$I354+BV$4*templow!$I354^2+BV$5*templow!$I354^6)*(L244/L$56)^$BW$1</f>
        <v>-0.85260308731047774</v>
      </c>
      <c r="BW244" s="12">
        <f>(BW$3*templow!$I354+BW$4*templow!$I354^2+BW$5*templow!$I354^6)*(M244/M$56)^$BW$1</f>
        <v>-1.578234912191677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 x14ac:dyDescent="0.3">
      <c r="A245" s="2">
        <f t="shared" si="234"/>
        <v>2199</v>
      </c>
      <c r="B245" s="5">
        <f t="shared" si="235"/>
        <v>1165.4001946389933</v>
      </c>
      <c r="C245" s="5">
        <f t="shared" si="236"/>
        <v>2964.1424471435857</v>
      </c>
      <c r="D245" s="5">
        <f t="shared" si="237"/>
        <v>4369.873697289313</v>
      </c>
      <c r="E245" s="15">
        <f t="shared" si="238"/>
        <v>2.5315666842534528E-7</v>
      </c>
      <c r="F245" s="15">
        <f t="shared" si="239"/>
        <v>4.9873561234001268E-7</v>
      </c>
      <c r="G245" s="15">
        <f t="shared" si="240"/>
        <v>1.0181510114999488E-6</v>
      </c>
      <c r="H245" s="5">
        <f t="shared" si="241"/>
        <v>357329.14884871844</v>
      </c>
      <c r="I245" s="5">
        <f t="shared" si="242"/>
        <v>150944.12713016293</v>
      </c>
      <c r="J245" s="5">
        <f t="shared" si="243"/>
        <v>52321.24566752102</v>
      </c>
      <c r="K245" s="5">
        <f t="shared" si="244"/>
        <v>306614.97268705064</v>
      </c>
      <c r="L245" s="5">
        <f t="shared" si="245"/>
        <v>50923.371538915468</v>
      </c>
      <c r="M245" s="5">
        <f t="shared" si="246"/>
        <v>11973.171146794595</v>
      </c>
      <c r="N245" s="15">
        <f t="shared" si="247"/>
        <v>3.5783413635364081E-3</v>
      </c>
      <c r="O245" s="15">
        <f t="shared" si="248"/>
        <v>4.7091904307829946E-3</v>
      </c>
      <c r="P245" s="15">
        <f t="shared" si="249"/>
        <v>4.2724625729422261E-3</v>
      </c>
      <c r="Q245" s="5">
        <f t="shared" si="250"/>
        <v>6537.070352904856</v>
      </c>
      <c r="R245" s="5">
        <f t="shared" si="251"/>
        <v>8924.6706486916009</v>
      </c>
      <c r="S245" s="5">
        <f t="shared" si="252"/>
        <v>5404.5217230739163</v>
      </c>
      <c r="T245" s="5">
        <f t="shared" si="253"/>
        <v>18.294254398127592</v>
      </c>
      <c r="U245" s="5">
        <f t="shared" si="254"/>
        <v>59.125656747119628</v>
      </c>
      <c r="V245" s="5">
        <f t="shared" si="255"/>
        <v>103.29497423316953</v>
      </c>
      <c r="W245" s="15">
        <f t="shared" si="256"/>
        <v>-1.0734613539272964E-2</v>
      </c>
      <c r="X245" s="15">
        <f t="shared" si="257"/>
        <v>-1.217998157191269E-2</v>
      </c>
      <c r="Y245" s="15">
        <f t="shared" si="258"/>
        <v>-9.7425357312937999E-3</v>
      </c>
      <c r="Z245" s="5">
        <f t="shared" si="273"/>
        <v>5857.3853626905957</v>
      </c>
      <c r="AA245" s="5">
        <f t="shared" si="274"/>
        <v>23782.385633416718</v>
      </c>
      <c r="AB245" s="5">
        <f t="shared" si="275"/>
        <v>74864.541350529515</v>
      </c>
      <c r="AC245" s="16">
        <f t="shared" si="259"/>
        <v>1.0749400326907832</v>
      </c>
      <c r="AD245" s="16">
        <f t="shared" si="260"/>
        <v>3.0412891232658747</v>
      </c>
      <c r="AE245" s="16">
        <f t="shared" si="261"/>
        <v>14.811459083073169</v>
      </c>
      <c r="AF245" s="15">
        <f t="shared" si="262"/>
        <v>-4.0504037456468023E-3</v>
      </c>
      <c r="AG245" s="15">
        <f t="shared" si="263"/>
        <v>2.9673830763510267E-4</v>
      </c>
      <c r="AH245" s="15">
        <f t="shared" si="264"/>
        <v>9.7937136394747881E-3</v>
      </c>
      <c r="AI245" s="1">
        <f t="shared" si="228"/>
        <v>687406.66089312651</v>
      </c>
      <c r="AJ245" s="1">
        <f t="shared" si="229"/>
        <v>287017.59055614693</v>
      </c>
      <c r="AK245" s="1">
        <f t="shared" si="230"/>
        <v>99942.320087691754</v>
      </c>
      <c r="AL245" s="14">
        <f t="shared" si="265"/>
        <v>85.707558201137033</v>
      </c>
      <c r="AM245" s="14">
        <f t="shared" si="266"/>
        <v>20.614808988734957</v>
      </c>
      <c r="AN245" s="14">
        <f t="shared" si="267"/>
        <v>6.5084518674051557</v>
      </c>
      <c r="AO245" s="11">
        <f t="shared" si="268"/>
        <v>3.085773524720651E-3</v>
      </c>
      <c r="AP245" s="11">
        <f t="shared" si="269"/>
        <v>3.8872607790787052E-3</v>
      </c>
      <c r="AQ245" s="11">
        <f t="shared" si="270"/>
        <v>3.5262359989775374E-3</v>
      </c>
      <c r="AR245" s="1">
        <f t="shared" si="276"/>
        <v>357329.14884871844</v>
      </c>
      <c r="AS245" s="1">
        <f t="shared" si="271"/>
        <v>150944.12713016293</v>
      </c>
      <c r="AT245" s="1">
        <f t="shared" si="272"/>
        <v>52321.24566752102</v>
      </c>
      <c r="AU245" s="1">
        <f t="shared" si="231"/>
        <v>71465.829769743694</v>
      </c>
      <c r="AV245" s="1">
        <f t="shared" si="232"/>
        <v>30188.825426032588</v>
      </c>
      <c r="AW245" s="1">
        <f t="shared" si="233"/>
        <v>10464.249133504205</v>
      </c>
      <c r="AX245" s="1">
        <f t="shared" si="287"/>
        <v>245291.97814964052</v>
      </c>
      <c r="AY245" s="1">
        <f t="shared" si="279"/>
        <v>40738.697231132377</v>
      </c>
      <c r="AZ245" s="1">
        <f t="shared" si="280"/>
        <v>9578.5369174356747</v>
      </c>
      <c r="BA245" s="1">
        <f t="shared" si="288"/>
        <v>14462.854771868704</v>
      </c>
      <c r="BB245" s="1">
        <f t="shared" si="289"/>
        <v>31464.175588269947</v>
      </c>
      <c r="BC245" s="1">
        <f t="shared" si="290"/>
        <v>40059.856345029504</v>
      </c>
      <c r="BD245" s="1">
        <f t="shared" si="291"/>
        <v>373.57936463867622</v>
      </c>
      <c r="BE245" s="2">
        <f t="shared" si="297"/>
        <v>0.1724378764915922</v>
      </c>
      <c r="BF245" s="2">
        <f t="shared" si="298"/>
        <v>0.13039120264941753</v>
      </c>
      <c r="BG245" s="2">
        <f t="shared" si="299"/>
        <v>6.9918128391701598E-2</v>
      </c>
      <c r="BH245" s="2">
        <f t="shared" si="281"/>
        <v>8.9426334307453753E-2</v>
      </c>
      <c r="BI245" s="2">
        <f t="shared" si="292"/>
        <v>2.9734821248929609E-3</v>
      </c>
      <c r="BJ245" s="2">
        <f t="shared" si="282"/>
        <v>1.700186572836147E-3</v>
      </c>
      <c r="BK245" s="2">
        <f t="shared" si="283"/>
        <v>4.8885446777984691E-4</v>
      </c>
      <c r="BL245" s="2">
        <f t="shared" si="284"/>
        <v>1062.5118368048804</v>
      </c>
      <c r="BM245" s="2">
        <f t="shared" si="285"/>
        <v>256.63317819517539</v>
      </c>
      <c r="BN245" s="2">
        <f t="shared" si="286"/>
        <v>25.577474704374609</v>
      </c>
      <c r="BO245" s="2">
        <f t="shared" si="293"/>
        <v>2103.9107322014138</v>
      </c>
      <c r="BP245" s="2">
        <f t="shared" si="294"/>
        <v>165.51565997410762</v>
      </c>
      <c r="BQ245" s="2">
        <f t="shared" si="295"/>
        <v>9.7728604388748348</v>
      </c>
      <c r="BR245" s="11">
        <f t="shared" si="296"/>
        <v>3.3947019459715538E-2</v>
      </c>
      <c r="BS245" s="17">
        <f t="shared" si="277"/>
        <v>5.3162689168558485E-4</v>
      </c>
      <c r="BT245" s="17">
        <f t="shared" si="278"/>
        <v>4.3446085671133223E-3</v>
      </c>
      <c r="BU245" s="12">
        <f>(BU$3*templow!$I355+BU$4*templow!$I355^2+BU$5*templow!$I355^6)*(K245/K$56)^$BW$1</f>
        <v>0.13445811506357852</v>
      </c>
      <c r="BV245" s="12">
        <f>(BV$3*templow!$I355+BV$4*templow!$I355^2+BV$5*templow!$I355^6)*(L245/L$56)^$BW$1</f>
        <v>-0.87497690216081425</v>
      </c>
      <c r="BW245" s="12">
        <f>(BW$3*templow!$I355+BW$4*templow!$I355^2+BW$5*templow!$I355^6)*(M245/M$56)^$BW$1</f>
        <v>-1.5983758682761005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 x14ac:dyDescent="0.3">
      <c r="A246" s="2">
        <f t="shared" si="234"/>
        <v>2200</v>
      </c>
      <c r="B246" s="5">
        <f t="shared" si="235"/>
        <v>1165.4004749163826</v>
      </c>
      <c r="C246" s="5">
        <f t="shared" si="236"/>
        <v>2964.1438515508144</v>
      </c>
      <c r="D246" s="5">
        <f t="shared" si="237"/>
        <v>4369.8779240210715</v>
      </c>
      <c r="E246" s="15">
        <f t="shared" si="238"/>
        <v>2.4049883500407801E-7</v>
      </c>
      <c r="F246" s="15">
        <f t="shared" si="239"/>
        <v>4.7379883172301204E-7</v>
      </c>
      <c r="G246" s="15">
        <f t="shared" si="240"/>
        <v>9.6724346092495143E-7</v>
      </c>
      <c r="H246" s="5">
        <f t="shared" si="241"/>
        <v>358593.48669202672</v>
      </c>
      <c r="I246" s="5">
        <f t="shared" si="242"/>
        <v>151647.47739984153</v>
      </c>
      <c r="J246" s="5">
        <f t="shared" si="243"/>
        <v>52542.469933730972</v>
      </c>
      <c r="K246" s="5">
        <f t="shared" si="244"/>
        <v>307699.79454294953</v>
      </c>
      <c r="L246" s="5">
        <f t="shared" si="245"/>
        <v>51160.633557140245</v>
      </c>
      <c r="M246" s="5">
        <f t="shared" si="246"/>
        <v>12023.78438191758</v>
      </c>
      <c r="N246" s="15">
        <f t="shared" si="247"/>
        <v>3.5380589747198155E-3</v>
      </c>
      <c r="O246" s="15">
        <f t="shared" si="248"/>
        <v>4.6591969670244371E-3</v>
      </c>
      <c r="P246" s="15">
        <f t="shared" si="249"/>
        <v>4.2272205502160709E-3</v>
      </c>
      <c r="Q246" s="5">
        <f t="shared" si="250"/>
        <v>6489.7792542585803</v>
      </c>
      <c r="R246" s="5">
        <f t="shared" si="251"/>
        <v>8857.0478539917021</v>
      </c>
      <c r="S246" s="5">
        <f t="shared" si="252"/>
        <v>5374.4967018128173</v>
      </c>
      <c r="T246" s="5">
        <f t="shared" si="253"/>
        <v>18.097872647174547</v>
      </c>
      <c r="U246" s="5">
        <f t="shared" si="254"/>
        <v>58.405507337512475</v>
      </c>
      <c r="V246" s="5">
        <f t="shared" si="255"/>
        <v>102.28861925583981</v>
      </c>
      <c r="W246" s="15">
        <f t="shared" si="256"/>
        <v>-1.0734613539272964E-2</v>
      </c>
      <c r="X246" s="15">
        <f t="shared" si="257"/>
        <v>-1.217998157191269E-2</v>
      </c>
      <c r="Y246" s="15">
        <f t="shared" si="258"/>
        <v>-9.7425357312937999E-3</v>
      </c>
      <c r="Z246" s="5">
        <f t="shared" si="273"/>
        <v>5791.6907071188189</v>
      </c>
      <c r="AA246" s="5">
        <f t="shared" si="274"/>
        <v>23610.364083890356</v>
      </c>
      <c r="AB246" s="5">
        <f t="shared" si="275"/>
        <v>75181.147862595011</v>
      </c>
      <c r="AC246" s="16">
        <f t="shared" si="259"/>
        <v>1.0705860915560268</v>
      </c>
      <c r="AD246" s="16">
        <f t="shared" si="260"/>
        <v>3.0421915902533416</v>
      </c>
      <c r="AE246" s="16">
        <f t="shared" si="261"/>
        <v>14.956518271915586</v>
      </c>
      <c r="AF246" s="15">
        <f t="shared" si="262"/>
        <v>-4.0504037456468023E-3</v>
      </c>
      <c r="AG246" s="15">
        <f t="shared" si="263"/>
        <v>2.9673830763510267E-4</v>
      </c>
      <c r="AH246" s="15">
        <f t="shared" si="264"/>
        <v>9.7937136394747881E-3</v>
      </c>
      <c r="AI246" s="1">
        <f t="shared" si="228"/>
        <v>690131.82457355759</v>
      </c>
      <c r="AJ246" s="1">
        <f t="shared" si="229"/>
        <v>288504.65692656481</v>
      </c>
      <c r="AK246" s="1">
        <f t="shared" si="230"/>
        <v>100412.33721242678</v>
      </c>
      <c r="AL246" s="14">
        <f t="shared" si="265"/>
        <v>85.969387573962905</v>
      </c>
      <c r="AM246" s="14">
        <f t="shared" si="266"/>
        <v>20.694142775800564</v>
      </c>
      <c r="AN246" s="14">
        <f t="shared" si="267"/>
        <v>6.5311727013048886</v>
      </c>
      <c r="AO246" s="11">
        <f t="shared" si="268"/>
        <v>3.0549157894734446E-3</v>
      </c>
      <c r="AP246" s="11">
        <f t="shared" si="269"/>
        <v>3.8483881712879182E-3</v>
      </c>
      <c r="AQ246" s="11">
        <f t="shared" si="270"/>
        <v>3.4909736389877621E-3</v>
      </c>
      <c r="AR246" s="1">
        <f t="shared" si="276"/>
        <v>358593.48669202672</v>
      </c>
      <c r="AS246" s="1">
        <f t="shared" si="271"/>
        <v>151647.47739984153</v>
      </c>
      <c r="AT246" s="1">
        <f t="shared" si="272"/>
        <v>52542.469933730972</v>
      </c>
      <c r="AU246" s="1">
        <f t="shared" si="231"/>
        <v>71718.697338405342</v>
      </c>
      <c r="AV246" s="1">
        <f t="shared" si="232"/>
        <v>30329.495479968307</v>
      </c>
      <c r="AW246" s="1">
        <f t="shared" si="233"/>
        <v>10508.493986746194</v>
      </c>
      <c r="AX246" s="1">
        <f t="shared" si="287"/>
        <v>246159.8356343596</v>
      </c>
      <c r="AY246" s="1">
        <f t="shared" si="279"/>
        <v>40928.506845712196</v>
      </c>
      <c r="AZ246" s="1">
        <f t="shared" si="280"/>
        <v>9619.0275055340644</v>
      </c>
      <c r="BA246" s="1">
        <f t="shared" si="288"/>
        <v>14466.974228776351</v>
      </c>
      <c r="BB246" s="1">
        <f t="shared" si="289"/>
        <v>31477.968952598327</v>
      </c>
      <c r="BC246" s="1">
        <f t="shared" si="290"/>
        <v>40078.328596574444</v>
      </c>
      <c r="BD246" s="1">
        <f t="shared" si="291"/>
        <v>362.85188692970428</v>
      </c>
      <c r="BE246" s="2">
        <f t="shared" si="297"/>
        <v>0.1724378764915922</v>
      </c>
      <c r="BF246" s="2">
        <f t="shared" si="298"/>
        <v>0.13039120264941753</v>
      </c>
      <c r="BG246" s="2">
        <f t="shared" si="299"/>
        <v>6.9918128391701598E-2</v>
      </c>
      <c r="BH246" s="2">
        <f t="shared" si="281"/>
        <v>8.9247752285117929E-2</v>
      </c>
      <c r="BI246" s="2">
        <f t="shared" si="292"/>
        <v>2.9734821248929609E-3</v>
      </c>
      <c r="BJ246" s="2">
        <f t="shared" si="282"/>
        <v>1.700186572836147E-3</v>
      </c>
      <c r="BK246" s="2">
        <f t="shared" si="283"/>
        <v>4.8885446777984691E-4</v>
      </c>
      <c r="BL246" s="2">
        <f t="shared" si="284"/>
        <v>1066.2713227817833</v>
      </c>
      <c r="BM246" s="2">
        <f t="shared" si="285"/>
        <v>257.82900487968362</v>
      </c>
      <c r="BN246" s="2">
        <f t="shared" si="286"/>
        <v>25.685621175292663</v>
      </c>
      <c r="BO246" s="2">
        <f t="shared" si="293"/>
        <v>2135.3039205938571</v>
      </c>
      <c r="BP246" s="2">
        <f t="shared" si="294"/>
        <v>167.49845014382819</v>
      </c>
      <c r="BQ246" s="2">
        <f t="shared" si="295"/>
        <v>9.7728520068832054</v>
      </c>
      <c r="BR246" s="11">
        <f t="shared" si="296"/>
        <v>3.3903928551380219E-2</v>
      </c>
      <c r="BS246" s="17">
        <f t="shared" si="277"/>
        <v>5.1417227544539384E-4</v>
      </c>
      <c r="BT246" s="17">
        <f t="shared" si="278"/>
        <v>4.2180665700129339E-3</v>
      </c>
      <c r="BU246" s="12">
        <f>(BU$3*templow!$I356+BU$4*templow!$I356^2+BU$5*templow!$I356^6)*(K246/K$56)^$BW$1</f>
        <v>0.10349440091842832</v>
      </c>
      <c r="BV246" s="12">
        <f>(BV$3*templow!$I356+BV$4*templow!$I356^2+BV$5*templow!$I356^6)*(L246/L$56)^$BW$1</f>
        <v>-0.89735222776802892</v>
      </c>
      <c r="BW246" s="12">
        <f>(BW$3*templow!$I356+BW$4*templow!$I356^2+BW$5*templow!$I356^6)*(M246/M$56)^$BW$1</f>
        <v>-1.6185093991810939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 x14ac:dyDescent="0.3">
      <c r="A247" s="2">
        <f t="shared" si="234"/>
        <v>2201</v>
      </c>
      <c r="B247" s="5">
        <f t="shared" si="235"/>
        <v>1165.4007411799664</v>
      </c>
      <c r="C247" s="5">
        <f t="shared" si="236"/>
        <v>2964.1451857383136</v>
      </c>
      <c r="D247" s="5">
        <f t="shared" si="237"/>
        <v>4369.8819394201264</v>
      </c>
      <c r="E247" s="15">
        <f t="shared" si="238"/>
        <v>2.2847389325387411E-7</v>
      </c>
      <c r="F247" s="15">
        <f t="shared" si="239"/>
        <v>4.5010889013686141E-7</v>
      </c>
      <c r="G247" s="15">
        <f t="shared" si="240"/>
        <v>9.1888128787870382E-7</v>
      </c>
      <c r="H247" s="5">
        <f t="shared" si="241"/>
        <v>359847.99896265764</v>
      </c>
      <c r="I247" s="5">
        <f t="shared" si="242"/>
        <v>152346.59741574019</v>
      </c>
      <c r="J247" s="5">
        <f t="shared" si="243"/>
        <v>52762.274126456694</v>
      </c>
      <c r="K247" s="5">
        <f t="shared" si="244"/>
        <v>308776.18852233794</v>
      </c>
      <c r="L247" s="5">
        <f t="shared" si="245"/>
        <v>51396.469426916243</v>
      </c>
      <c r="M247" s="5">
        <f t="shared" si="246"/>
        <v>12074.073134675607</v>
      </c>
      <c r="N247" s="15">
        <f t="shared" si="247"/>
        <v>3.4981953139983091E-3</v>
      </c>
      <c r="O247" s="15">
        <f t="shared" si="248"/>
        <v>4.609713628987766E-3</v>
      </c>
      <c r="P247" s="15">
        <f t="shared" si="249"/>
        <v>4.182439667968163E-3</v>
      </c>
      <c r="Q247" s="5">
        <f t="shared" si="250"/>
        <v>6442.5742666158121</v>
      </c>
      <c r="R247" s="5">
        <f t="shared" si="251"/>
        <v>8789.5042949660892</v>
      </c>
      <c r="S247" s="5">
        <f t="shared" si="252"/>
        <v>5344.3998970539251</v>
      </c>
      <c r="T247" s="5">
        <f t="shared" si="253"/>
        <v>17.903598978424149</v>
      </c>
      <c r="U247" s="5">
        <f t="shared" si="254"/>
        <v>57.69412933444336</v>
      </c>
      <c r="V247" s="5">
        <f t="shared" si="255"/>
        <v>101.29206872783507</v>
      </c>
      <c r="W247" s="15">
        <f t="shared" si="256"/>
        <v>-1.0734613539272964E-2</v>
      </c>
      <c r="X247" s="15">
        <f t="shared" si="257"/>
        <v>-1.217998157191269E-2</v>
      </c>
      <c r="Y247" s="15">
        <f t="shared" si="258"/>
        <v>-9.7425357312937999E-3</v>
      </c>
      <c r="Z247" s="5">
        <f t="shared" si="273"/>
        <v>5726.5029264218092</v>
      </c>
      <c r="AA247" s="5">
        <f t="shared" si="274"/>
        <v>23438.419873816048</v>
      </c>
      <c r="AB247" s="5">
        <f t="shared" si="275"/>
        <v>75495.688278574802</v>
      </c>
      <c r="AC247" s="16">
        <f t="shared" si="259"/>
        <v>1.0662497856407509</v>
      </c>
      <c r="AD247" s="16">
        <f t="shared" si="260"/>
        <v>3.0430943250373352</v>
      </c>
      <c r="AE247" s="16">
        <f t="shared" si="261"/>
        <v>15.102998128914299</v>
      </c>
      <c r="AF247" s="15">
        <f t="shared" si="262"/>
        <v>-4.0504037456468023E-3</v>
      </c>
      <c r="AG247" s="15">
        <f t="shared" si="263"/>
        <v>2.9673830763510267E-4</v>
      </c>
      <c r="AH247" s="15">
        <f t="shared" si="264"/>
        <v>9.7937136394747881E-3</v>
      </c>
      <c r="AI247" s="1">
        <f t="shared" si="228"/>
        <v>692837.33945460711</v>
      </c>
      <c r="AJ247" s="1">
        <f t="shared" si="229"/>
        <v>289983.68671387667</v>
      </c>
      <c r="AK247" s="1">
        <f t="shared" si="230"/>
        <v>100879.59747793029</v>
      </c>
      <c r="AL247" s="14">
        <f t="shared" si="265"/>
        <v>86.229390521078869</v>
      </c>
      <c r="AM247" s="14">
        <f t="shared" si="266"/>
        <v>20.772985479131165</v>
      </c>
      <c r="AN247" s="14">
        <f t="shared" si="267"/>
        <v>6.5537448515195003</v>
      </c>
      <c r="AO247" s="11">
        <f t="shared" si="268"/>
        <v>3.02436663157871E-3</v>
      </c>
      <c r="AP247" s="11">
        <f t="shared" si="269"/>
        <v>3.8099042895750391E-3</v>
      </c>
      <c r="AQ247" s="11">
        <f t="shared" si="270"/>
        <v>3.4560639025978846E-3</v>
      </c>
      <c r="AR247" s="1">
        <f t="shared" si="276"/>
        <v>359847.99896265764</v>
      </c>
      <c r="AS247" s="1">
        <f t="shared" si="271"/>
        <v>152346.59741574019</v>
      </c>
      <c r="AT247" s="1">
        <f t="shared" si="272"/>
        <v>52762.274126456694</v>
      </c>
      <c r="AU247" s="1">
        <f t="shared" si="231"/>
        <v>71969.599792531531</v>
      </c>
      <c r="AV247" s="1">
        <f t="shared" si="232"/>
        <v>30469.31948314804</v>
      </c>
      <c r="AW247" s="1">
        <f t="shared" si="233"/>
        <v>10552.454825291339</v>
      </c>
      <c r="AX247" s="1">
        <f t="shared" si="287"/>
        <v>247020.95081787033</v>
      </c>
      <c r="AY247" s="1">
        <f t="shared" si="279"/>
        <v>41117.175541532997</v>
      </c>
      <c r="AZ247" s="1">
        <f t="shared" si="280"/>
        <v>9659.2585077404874</v>
      </c>
      <c r="BA247" s="1">
        <f t="shared" si="288"/>
        <v>14471.047219379963</v>
      </c>
      <c r="BB247" s="1">
        <f t="shared" si="289"/>
        <v>31491.615584780939</v>
      </c>
      <c r="BC247" s="1">
        <f t="shared" si="290"/>
        <v>40096.604076867021</v>
      </c>
      <c r="BD247" s="1">
        <f t="shared" si="291"/>
        <v>352.43079288416033</v>
      </c>
      <c r="BE247" s="2">
        <f t="shared" si="297"/>
        <v>0.1724378764915922</v>
      </c>
      <c r="BF247" s="2">
        <f t="shared" si="298"/>
        <v>0.13039120264941753</v>
      </c>
      <c r="BG247" s="2">
        <f t="shared" si="299"/>
        <v>6.9918128391701598E-2</v>
      </c>
      <c r="BH247" s="2">
        <f t="shared" si="281"/>
        <v>8.907025183490816E-2</v>
      </c>
      <c r="BI247" s="2">
        <f t="shared" si="292"/>
        <v>2.9734821248929609E-3</v>
      </c>
      <c r="BJ247" s="2">
        <f t="shared" si="282"/>
        <v>1.700186572836147E-3</v>
      </c>
      <c r="BK247" s="2">
        <f t="shared" si="283"/>
        <v>4.8885446777984691E-4</v>
      </c>
      <c r="BL247" s="2">
        <f t="shared" si="284"/>
        <v>1070.0015925939633</v>
      </c>
      <c r="BM247" s="2">
        <f t="shared" si="285"/>
        <v>259.01763934351555</v>
      </c>
      <c r="BN247" s="2">
        <f t="shared" si="286"/>
        <v>25.793073436943374</v>
      </c>
      <c r="BO247" s="2">
        <f t="shared" si="293"/>
        <v>2167.1664399075767</v>
      </c>
      <c r="BP247" s="2">
        <f t="shared" si="294"/>
        <v>169.50507895608249</v>
      </c>
      <c r="BQ247" s="2">
        <f t="shared" si="295"/>
        <v>9.7728480678245067</v>
      </c>
      <c r="BR247" s="11">
        <f t="shared" si="296"/>
        <v>3.3861277824434904E-2</v>
      </c>
      <c r="BS247" s="17">
        <f t="shared" si="277"/>
        <v>4.9731146313159781E-4</v>
      </c>
      <c r="BT247" s="17">
        <f t="shared" si="278"/>
        <v>4.0952102621484793E-3</v>
      </c>
      <c r="BU247" s="12">
        <f>(BU$3*templow!$I357+BU$4*templow!$I357^2+BU$5*templow!$I357^6)*(K247/K$56)^$BW$1</f>
        <v>7.2494178380285199E-2</v>
      </c>
      <c r="BV247" s="12">
        <f>(BV$3*templow!$I357+BV$4*templow!$I357^2+BV$5*templow!$I357^6)*(L247/L$56)^$BW$1</f>
        <v>-0.9197281936766909</v>
      </c>
      <c r="BW247" s="12">
        <f>(BW$3*templow!$I357+BW$4*templow!$I357^2+BW$5*templow!$I357^6)*(M247/M$56)^$BW$1</f>
        <v>-1.6386348821367998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 x14ac:dyDescent="0.3">
      <c r="A248" s="2">
        <f t="shared" si="234"/>
        <v>2202</v>
      </c>
      <c r="B248" s="5">
        <f t="shared" si="235"/>
        <v>1165.4009941304287</v>
      </c>
      <c r="C248" s="5">
        <f t="shared" si="236"/>
        <v>2964.146453217008</v>
      </c>
      <c r="D248" s="5">
        <f t="shared" si="237"/>
        <v>4369.8857540527333</v>
      </c>
      <c r="E248" s="15">
        <f t="shared" si="238"/>
        <v>2.170501985911804E-7</v>
      </c>
      <c r="F248" s="15">
        <f t="shared" si="239"/>
        <v>4.2760344563001834E-7</v>
      </c>
      <c r="G248" s="15">
        <f t="shared" si="240"/>
        <v>8.7293722348476857E-7</v>
      </c>
      <c r="H248" s="5">
        <f t="shared" si="241"/>
        <v>361092.70013176533</v>
      </c>
      <c r="I248" s="5">
        <f t="shared" si="242"/>
        <v>153041.47533206639</v>
      </c>
      <c r="J248" s="5">
        <f t="shared" si="243"/>
        <v>52980.656740063743</v>
      </c>
      <c r="K248" s="5">
        <f t="shared" si="244"/>
        <v>309844.16690085025</v>
      </c>
      <c r="L248" s="5">
        <f t="shared" si="245"/>
        <v>51630.875109416222</v>
      </c>
      <c r="M248" s="5">
        <f t="shared" si="246"/>
        <v>12124.037039395882</v>
      </c>
      <c r="N248" s="15">
        <f t="shared" si="247"/>
        <v>3.4587459079120642E-3</v>
      </c>
      <c r="O248" s="15">
        <f t="shared" si="248"/>
        <v>4.5607351071710323E-3</v>
      </c>
      <c r="P248" s="15">
        <f t="shared" si="249"/>
        <v>4.1381151300783348E-3</v>
      </c>
      <c r="Q248" s="5">
        <f t="shared" si="250"/>
        <v>6395.4611353481678</v>
      </c>
      <c r="R248" s="5">
        <f t="shared" si="251"/>
        <v>8722.0503709578534</v>
      </c>
      <c r="S248" s="5">
        <f t="shared" si="252"/>
        <v>5314.2368077534247</v>
      </c>
      <c r="T248" s="5">
        <f t="shared" si="253"/>
        <v>17.711410762428645</v>
      </c>
      <c r="U248" s="5">
        <f t="shared" si="254"/>
        <v>56.99141590234229</v>
      </c>
      <c r="V248" s="5">
        <f t="shared" si="255"/>
        <v>100.30522712895747</v>
      </c>
      <c r="W248" s="15">
        <f t="shared" si="256"/>
        <v>-1.0734613539272964E-2</v>
      </c>
      <c r="X248" s="15">
        <f t="shared" si="257"/>
        <v>-1.217998157191269E-2</v>
      </c>
      <c r="Y248" s="15">
        <f t="shared" si="258"/>
        <v>-9.7425357312937999E-3</v>
      </c>
      <c r="Z248" s="5">
        <f t="shared" si="273"/>
        <v>5661.8238777860806</v>
      </c>
      <c r="AA248" s="5">
        <f t="shared" si="274"/>
        <v>23266.581283607706</v>
      </c>
      <c r="AB248" s="5">
        <f t="shared" si="275"/>
        <v>75808.160374927509</v>
      </c>
      <c r="AC248" s="16">
        <f t="shared" si="259"/>
        <v>1.0619310435151965</v>
      </c>
      <c r="AD248" s="16">
        <f t="shared" si="260"/>
        <v>3.0439973276973209</v>
      </c>
      <c r="AE248" s="16">
        <f t="shared" si="261"/>
        <v>15.250912567686409</v>
      </c>
      <c r="AF248" s="15">
        <f t="shared" si="262"/>
        <v>-4.0504037456468023E-3</v>
      </c>
      <c r="AG248" s="15">
        <f t="shared" si="263"/>
        <v>2.9673830763510267E-4</v>
      </c>
      <c r="AH248" s="15">
        <f t="shared" si="264"/>
        <v>9.7937136394747881E-3</v>
      </c>
      <c r="AI248" s="1">
        <f t="shared" si="228"/>
        <v>695523.20530167804</v>
      </c>
      <c r="AJ248" s="1">
        <f t="shared" si="229"/>
        <v>291454.63752563705</v>
      </c>
      <c r="AK248" s="1">
        <f t="shared" si="230"/>
        <v>101344.09255542861</v>
      </c>
      <c r="AL248" s="14">
        <f t="shared" si="265"/>
        <v>86.487571919518672</v>
      </c>
      <c r="AM248" s="14">
        <f t="shared" si="266"/>
        <v>20.851337134750544</v>
      </c>
      <c r="AN248" s="14">
        <f t="shared" si="267"/>
        <v>6.5761685109175909</v>
      </c>
      <c r="AO248" s="11">
        <f t="shared" si="268"/>
        <v>2.9941229652629231E-3</v>
      </c>
      <c r="AP248" s="11">
        <f t="shared" si="269"/>
        <v>3.7718052466792886E-3</v>
      </c>
      <c r="AQ248" s="11">
        <f t="shared" si="270"/>
        <v>3.4215032635719058E-3</v>
      </c>
      <c r="AR248" s="1">
        <f t="shared" si="276"/>
        <v>361092.70013176533</v>
      </c>
      <c r="AS248" s="1">
        <f t="shared" si="271"/>
        <v>153041.47533206639</v>
      </c>
      <c r="AT248" s="1">
        <f t="shared" si="272"/>
        <v>52980.656740063743</v>
      </c>
      <c r="AU248" s="1">
        <f t="shared" si="231"/>
        <v>72218.540026353076</v>
      </c>
      <c r="AV248" s="1">
        <f t="shared" si="232"/>
        <v>30608.29506641328</v>
      </c>
      <c r="AW248" s="1">
        <f t="shared" si="233"/>
        <v>10596.13134801275</v>
      </c>
      <c r="AX248" s="1">
        <f t="shared" si="287"/>
        <v>247875.3335206802</v>
      </c>
      <c r="AY248" s="1">
        <f t="shared" si="279"/>
        <v>41304.700087532969</v>
      </c>
      <c r="AZ248" s="1">
        <f t="shared" si="280"/>
        <v>9699.2296315167041</v>
      </c>
      <c r="BA248" s="1">
        <f t="shared" si="288"/>
        <v>14475.07423147374</v>
      </c>
      <c r="BB248" s="1">
        <f t="shared" si="289"/>
        <v>31505.117003333009</v>
      </c>
      <c r="BC248" s="1">
        <f t="shared" si="290"/>
        <v>40114.684856984881</v>
      </c>
      <c r="BD248" s="1">
        <f t="shared" si="291"/>
        <v>342.30739814515232</v>
      </c>
      <c r="BE248" s="2">
        <f t="shared" si="297"/>
        <v>0.1724378764915922</v>
      </c>
      <c r="BF248" s="2">
        <f t="shared" si="298"/>
        <v>0.13039120264941753</v>
      </c>
      <c r="BG248" s="2">
        <f t="shared" si="299"/>
        <v>6.9918128391701598E-2</v>
      </c>
      <c r="BH248" s="2">
        <f t="shared" si="281"/>
        <v>8.8893836113701954E-2</v>
      </c>
      <c r="BI248" s="2">
        <f t="shared" si="292"/>
        <v>2.9734821248929609E-3</v>
      </c>
      <c r="BJ248" s="2">
        <f t="shared" si="282"/>
        <v>1.700186572836147E-3</v>
      </c>
      <c r="BK248" s="2">
        <f t="shared" si="283"/>
        <v>4.8885446777984691E-4</v>
      </c>
      <c r="BL248" s="2">
        <f t="shared" si="284"/>
        <v>1073.7026892711383</v>
      </c>
      <c r="BM248" s="2">
        <f t="shared" si="285"/>
        <v>260.19906144661371</v>
      </c>
      <c r="BN248" s="2">
        <f t="shared" si="286"/>
        <v>25.899830753290619</v>
      </c>
      <c r="BO248" s="2">
        <f t="shared" si="293"/>
        <v>2199.505310351848</v>
      </c>
      <c r="BP248" s="2">
        <f t="shared" si="294"/>
        <v>171.53583313805223</v>
      </c>
      <c r="BQ248" s="2">
        <f t="shared" si="295"/>
        <v>9.772848574369565</v>
      </c>
      <c r="BR248" s="11">
        <f t="shared" si="296"/>
        <v>3.3819062721192478E-2</v>
      </c>
      <c r="BS248" s="17">
        <f t="shared" si="277"/>
        <v>4.8102339627043147E-4</v>
      </c>
      <c r="BT248" s="17">
        <f t="shared" si="278"/>
        <v>3.9759322933480383E-3</v>
      </c>
      <c r="BU248" s="12">
        <f>(BU$3*templow!$I358+BU$4*templow!$I358^2+BU$5*templow!$I358^6)*(K248/K$56)^$BW$1</f>
        <v>4.1459154720979982E-2</v>
      </c>
      <c r="BV248" s="12">
        <f>(BV$3*templow!$I358+BV$4*templow!$I358^2+BV$5*templow!$I358^6)*(L248/L$56)^$BW$1</f>
        <v>-0.94210395494775301</v>
      </c>
      <c r="BW248" s="12">
        <f>(BW$3*templow!$I358+BW$4*templow!$I358^2+BW$5*templow!$I358^6)*(M248/M$56)^$BW$1</f>
        <v>-1.6587517141362835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 x14ac:dyDescent="0.3">
      <c r="A249" s="2">
        <f t="shared" si="234"/>
        <v>2203</v>
      </c>
      <c r="B249" s="5">
        <f t="shared" si="235"/>
        <v>1165.4012344334201</v>
      </c>
      <c r="C249" s="5">
        <f t="shared" si="236"/>
        <v>2964.1476573222826</v>
      </c>
      <c r="D249" s="5">
        <f t="shared" si="237"/>
        <v>4369.8893779568734</v>
      </c>
      <c r="E249" s="15">
        <f t="shared" si="238"/>
        <v>2.0619768866162136E-7</v>
      </c>
      <c r="F249" s="15">
        <f t="shared" si="239"/>
        <v>4.0622327334851738E-7</v>
      </c>
      <c r="G249" s="15">
        <f t="shared" si="240"/>
        <v>8.2929036231053014E-7</v>
      </c>
      <c r="H249" s="5">
        <f t="shared" si="241"/>
        <v>362327.60583548388</v>
      </c>
      <c r="I249" s="5">
        <f t="shared" si="242"/>
        <v>153732.10011963086</v>
      </c>
      <c r="J249" s="5">
        <f t="shared" si="243"/>
        <v>53197.616496476083</v>
      </c>
      <c r="K249" s="5">
        <f t="shared" si="244"/>
        <v>310903.74295993918</v>
      </c>
      <c r="L249" s="5">
        <f t="shared" si="245"/>
        <v>51863.846843077845</v>
      </c>
      <c r="M249" s="5">
        <f t="shared" si="246"/>
        <v>12173.675783378398</v>
      </c>
      <c r="N249" s="15">
        <f t="shared" si="247"/>
        <v>3.4197063307246367E-3</v>
      </c>
      <c r="O249" s="15">
        <f t="shared" si="248"/>
        <v>4.5122561484365331E-3</v>
      </c>
      <c r="P249" s="15">
        <f t="shared" si="249"/>
        <v>4.094242191872155E-3</v>
      </c>
      <c r="Q249" s="5">
        <f t="shared" si="250"/>
        <v>6348.4454671943195</v>
      </c>
      <c r="R249" s="5">
        <f t="shared" si="251"/>
        <v>8654.696242438953</v>
      </c>
      <c r="S249" s="5">
        <f t="shared" si="252"/>
        <v>5284.0128444259681</v>
      </c>
      <c r="T249" s="5">
        <f t="shared" si="253"/>
        <v>17.521285612658655</v>
      </c>
      <c r="U249" s="5">
        <f t="shared" si="254"/>
        <v>56.29726150689455</v>
      </c>
      <c r="V249" s="5">
        <f t="shared" si="255"/>
        <v>99.327999869618054</v>
      </c>
      <c r="W249" s="15">
        <f t="shared" si="256"/>
        <v>-1.0734613539272964E-2</v>
      </c>
      <c r="X249" s="15">
        <f t="shared" si="257"/>
        <v>-1.217998157191269E-2</v>
      </c>
      <c r="Y249" s="15">
        <f t="shared" si="258"/>
        <v>-9.7425357312937999E-3</v>
      </c>
      <c r="Z249" s="5">
        <f t="shared" si="273"/>
        <v>5597.6552316719353</v>
      </c>
      <c r="AA249" s="5">
        <f t="shared" si="274"/>
        <v>23094.875989460543</v>
      </c>
      <c r="AB249" s="5">
        <f t="shared" si="275"/>
        <v>76118.562261112456</v>
      </c>
      <c r="AC249" s="16">
        <f t="shared" si="259"/>
        <v>1.0576297940389239</v>
      </c>
      <c r="AD249" s="16">
        <f t="shared" si="260"/>
        <v>3.0449005983127875</v>
      </c>
      <c r="AE249" s="16">
        <f t="shared" si="261"/>
        <v>15.400275638114998</v>
      </c>
      <c r="AF249" s="15">
        <f t="shared" si="262"/>
        <v>-4.0504037456468023E-3</v>
      </c>
      <c r="AG249" s="15">
        <f t="shared" si="263"/>
        <v>2.9673830763510267E-4</v>
      </c>
      <c r="AH249" s="15">
        <f t="shared" si="264"/>
        <v>9.7937136394747881E-3</v>
      </c>
      <c r="AI249" s="1">
        <f t="shared" ref="AI249:AI312" si="300">(1-$AI$5)*AI248+AU248</f>
        <v>698189.42479786335</v>
      </c>
      <c r="AJ249" s="1">
        <f t="shared" ref="AJ249:AJ312" si="301">(1-$AI$5)*AJ248+AV248</f>
        <v>292917.46883948665</v>
      </c>
      <c r="AK249" s="1">
        <f t="shared" ref="AK249:AK312" si="302">(1-$AI$5)*AK248+AW248</f>
        <v>101805.81464789849</v>
      </c>
      <c r="AL249" s="14">
        <f t="shared" si="265"/>
        <v>86.743936800559794</v>
      </c>
      <c r="AM249" s="14">
        <f t="shared" si="266"/>
        <v>20.929197845727622</v>
      </c>
      <c r="AN249" s="14">
        <f t="shared" si="267"/>
        <v>6.5984438891192756</v>
      </c>
      <c r="AO249" s="11">
        <f t="shared" si="268"/>
        <v>2.9641817356102938E-3</v>
      </c>
      <c r="AP249" s="11">
        <f t="shared" si="269"/>
        <v>3.7340871942124956E-3</v>
      </c>
      <c r="AQ249" s="11">
        <f t="shared" si="270"/>
        <v>3.3872882309361869E-3</v>
      </c>
      <c r="AR249" s="1">
        <f t="shared" si="276"/>
        <v>362327.60583548388</v>
      </c>
      <c r="AS249" s="1">
        <f t="shared" si="271"/>
        <v>153732.10011963086</v>
      </c>
      <c r="AT249" s="1">
        <f t="shared" si="272"/>
        <v>53197.616496476083</v>
      </c>
      <c r="AU249" s="1">
        <f t="shared" ref="AU249:AU312" si="303">$AU$5*AR249</f>
        <v>72465.521167096784</v>
      </c>
      <c r="AV249" s="1">
        <f t="shared" ref="AV249:AV312" si="304">$AU$5*AS249</f>
        <v>30746.420023926174</v>
      </c>
      <c r="AW249" s="1">
        <f t="shared" ref="AW249:AW312" si="305">$AU$5*AT249</f>
        <v>10639.523299295217</v>
      </c>
      <c r="AX249" s="1">
        <f t="shared" si="287"/>
        <v>248722.99436795135</v>
      </c>
      <c r="AY249" s="1">
        <f t="shared" si="279"/>
        <v>41491.077474462283</v>
      </c>
      <c r="AZ249" s="1">
        <f t="shared" si="280"/>
        <v>9738.9406267027189</v>
      </c>
      <c r="BA249" s="1">
        <f t="shared" si="288"/>
        <v>14479.055747346338</v>
      </c>
      <c r="BB249" s="1">
        <f t="shared" si="289"/>
        <v>31518.474709705642</v>
      </c>
      <c r="BC249" s="1">
        <f t="shared" si="290"/>
        <v>40132.572983002894</v>
      </c>
      <c r="BD249" s="1">
        <f t="shared" si="291"/>
        <v>332.47326184147681</v>
      </c>
      <c r="BE249" s="2">
        <f t="shared" si="297"/>
        <v>0.1724378764915922</v>
      </c>
      <c r="BF249" s="2">
        <f t="shared" si="298"/>
        <v>0.13039120264941753</v>
      </c>
      <c r="BG249" s="2">
        <f t="shared" si="299"/>
        <v>6.9918128391701598E-2</v>
      </c>
      <c r="BH249" s="2">
        <f t="shared" si="281"/>
        <v>8.871850809881944E-2</v>
      </c>
      <c r="BI249" s="2">
        <f t="shared" si="292"/>
        <v>2.9734821248929609E-3</v>
      </c>
      <c r="BJ249" s="2">
        <f t="shared" si="282"/>
        <v>1.700186572836147E-3</v>
      </c>
      <c r="BK249" s="2">
        <f t="shared" si="283"/>
        <v>4.8885446777984691E-4</v>
      </c>
      <c r="BL249" s="2">
        <f t="shared" si="284"/>
        <v>1077.3746593070739</v>
      </c>
      <c r="BM249" s="2">
        <f t="shared" si="285"/>
        <v>261.37325243729862</v>
      </c>
      <c r="BN249" s="2">
        <f t="shared" si="286"/>
        <v>26.005892499541218</v>
      </c>
      <c r="BO249" s="2">
        <f t="shared" si="293"/>
        <v>2232.3276571605475</v>
      </c>
      <c r="BP249" s="2">
        <f t="shared" si="294"/>
        <v>173.59100286632506</v>
      </c>
      <c r="BQ249" s="2">
        <f t="shared" si="295"/>
        <v>9.7728534797440059</v>
      </c>
      <c r="BR249" s="11">
        <f t="shared" si="296"/>
        <v>3.3777278729790944E-2</v>
      </c>
      <c r="BS249" s="17">
        <f t="shared" si="277"/>
        <v>4.6528779901223121E-4</v>
      </c>
      <c r="BT249" s="17">
        <f t="shared" si="278"/>
        <v>3.8601284401437266E-3</v>
      </c>
      <c r="BU249" s="12">
        <f>(BU$3*templow!$I359+BU$4*templow!$I359^2+BU$5*templow!$I359^6)*(K249/K$56)^$BW$1</f>
        <v>1.0390996110258762E-2</v>
      </c>
      <c r="BV249" s="12">
        <f>(BV$3*templow!$I359+BV$4*templow!$I359^2+BV$5*templow!$I359^6)*(L249/L$56)^$BW$1</f>
        <v>-0.9644786916405822</v>
      </c>
      <c r="BW249" s="12">
        <f>(BW$3*templow!$I359+BW$4*templow!$I359^2+BW$5*templow!$I359^6)*(M249/M$56)^$BW$1</f>
        <v>-1.678859311519191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 x14ac:dyDescent="0.3">
      <c r="A250" s="2">
        <f t="shared" ref="A250:A313" si="306">1+A249</f>
        <v>2204</v>
      </c>
      <c r="B250" s="5">
        <f t="shared" ref="B250:B313" si="307">B249*(1+E250)</f>
        <v>1165.4014627213089</v>
      </c>
      <c r="C250" s="5">
        <f t="shared" ref="C250:C313" si="308">C249*(1+F250)</f>
        <v>2964.1488012227583</v>
      </c>
      <c r="D250" s="5">
        <f t="shared" ref="D250:D313" si="309">D249*(1+G250)</f>
        <v>4369.8928206686614</v>
      </c>
      <c r="E250" s="15">
        <f t="shared" ref="E250:E313" si="310">E249*$E$5</f>
        <v>1.9588780422854028E-7</v>
      </c>
      <c r="F250" s="15">
        <f t="shared" ref="F250:F313" si="311">F249*$E$5</f>
        <v>3.8591210968109148E-7</v>
      </c>
      <c r="G250" s="15">
        <f t="shared" ref="G250:G313" si="312">G249*$E$5</f>
        <v>7.8782584419500355E-7</v>
      </c>
      <c r="H250" s="5">
        <f t="shared" ref="H250:H313" si="313">AR250</f>
        <v>363552.73284786037</v>
      </c>
      <c r="I250" s="5">
        <f t="shared" ref="I250:I313" si="314">AS250</f>
        <v>154418.4615532844</v>
      </c>
      <c r="J250" s="5">
        <f t="shared" ref="J250:J313" si="315">AT250</f>
        <v>53413.152341259738</v>
      </c>
      <c r="K250" s="5">
        <f t="shared" ref="K250:K313" si="316">H250/B250*1000</f>
        <v>311954.93096339062</v>
      </c>
      <c r="L250" s="5">
        <f t="shared" ref="L250:L313" si="317">I250/C250*1000</f>
        <v>52095.381139295147</v>
      </c>
      <c r="M250" s="5">
        <f t="shared" ref="M250:M313" si="318">J250/D250*1000</f>
        <v>12222.989105963174</v>
      </c>
      <c r="N250" s="15">
        <f t="shared" ref="N250:N313" si="319">K250/K249-1</f>
        <v>3.3810722040323871E-3</v>
      </c>
      <c r="O250" s="15">
        <f t="shared" ref="O250:O313" si="320">L250/L249-1</f>
        <v>4.4642715554410461E-3</v>
      </c>
      <c r="P250" s="15">
        <f t="shared" ref="P250:P313" si="321">M250/M249-1</f>
        <v>4.0508161595782521E-3</v>
      </c>
      <c r="Q250" s="5">
        <f t="shared" ref="Q250:Q313" si="322">T250*H250/1000</f>
        <v>6301.5327317539868</v>
      </c>
      <c r="R250" s="5">
        <f t="shared" ref="R250:R313" si="323">U250*I250/1000</f>
        <v>8587.4518330483861</v>
      </c>
      <c r="S250" s="5">
        <f t="shared" ref="S250:S313" si="324">V250*J250/1000</f>
        <v>5253.7333293901866</v>
      </c>
      <c r="T250" s="5">
        <f t="shared" ref="T250:T313" si="325">T249*(1+W250)</f>
        <v>17.333201382895542</v>
      </c>
      <c r="U250" s="5">
        <f t="shared" ref="U250:U313" si="326">U249*(1+X250)</f>
        <v>55.611561899191422</v>
      </c>
      <c r="V250" s="5">
        <f t="shared" ref="V250:V313" si="327">V249*(1+Y250)</f>
        <v>98.360293281770353</v>
      </c>
      <c r="W250" s="15">
        <f t="shared" ref="W250:W313" si="328">T$5-1</f>
        <v>-1.0734613539272964E-2</v>
      </c>
      <c r="X250" s="15">
        <f t="shared" ref="X250:X313" si="329">U$5-1</f>
        <v>-1.217998157191269E-2</v>
      </c>
      <c r="Y250" s="15">
        <f t="shared" ref="Y250:Y313" si="330">V$5-1</f>
        <v>-9.7425357312937999E-3</v>
      </c>
      <c r="Z250" s="5">
        <f t="shared" si="273"/>
        <v>5533.9984763191369</v>
      </c>
      <c r="AA250" s="5">
        <f t="shared" si="274"/>
        <v>22923.331067658233</v>
      </c>
      <c r="AB250" s="5">
        <f t="shared" si="275"/>
        <v>76426.892373871771</v>
      </c>
      <c r="AC250" s="16">
        <f t="shared" ref="AC250:AC313" si="331">AC249*(1+AF250)</f>
        <v>1.053345966359641</v>
      </c>
      <c r="AD250" s="16">
        <f t="shared" ref="AD250:AD313" si="332">AD249*(1+AG250)</f>
        <v>3.0458041369632478</v>
      </c>
      <c r="AE250" s="16">
        <f t="shared" ref="AE250:AE313" si="333">AE249*(1+AH250)</f>
        <v>15.551101527683675</v>
      </c>
      <c r="AF250" s="15">
        <f t="shared" ref="AF250:AF313" si="334">AC$5-1</f>
        <v>-4.0504037456468023E-3</v>
      </c>
      <c r="AG250" s="15">
        <f t="shared" ref="AG250:AG313" si="335">AD$5-1</f>
        <v>2.9673830763510267E-4</v>
      </c>
      <c r="AH250" s="15">
        <f t="shared" ref="AH250:AH313" si="336">AE$5-1</f>
        <v>9.7937136394747881E-3</v>
      </c>
      <c r="AI250" s="1">
        <f t="shared" si="300"/>
        <v>700836.0034851738</v>
      </c>
      <c r="AJ250" s="1">
        <f t="shared" si="301"/>
        <v>294372.14197946416</v>
      </c>
      <c r="AK250" s="1">
        <f t="shared" si="302"/>
        <v>102264.75648240386</v>
      </c>
      <c r="AL250" s="14">
        <f t="shared" ref="AL250:AL313" si="337">AL249*(1+AO250)</f>
        <v>86.99849034576755</v>
      </c>
      <c r="AM250" s="14">
        <f t="shared" ref="AM250:AM313" si="338">AM249*(1+AP250)</f>
        <v>21.006567780891885</v>
      </c>
      <c r="AN250" s="14">
        <f t="shared" ref="AN250:AN313" si="339">AN249*(1+AQ250)</f>
        <v>6.6205712121341005</v>
      </c>
      <c r="AO250" s="11">
        <f t="shared" ref="AO250:AO313" si="340">AO$5*AO249</f>
        <v>2.9345399182541909E-3</v>
      </c>
      <c r="AP250" s="11">
        <f t="shared" ref="AP250:AP313" si="341">AP$5*AP249</f>
        <v>3.6967463222703704E-3</v>
      </c>
      <c r="AQ250" s="11">
        <f t="shared" ref="AQ250:AQ313" si="342">AQ$5*AQ249</f>
        <v>3.3534153486268251E-3</v>
      </c>
      <c r="AR250" s="1">
        <f t="shared" si="276"/>
        <v>363552.73284786037</v>
      </c>
      <c r="AS250" s="1">
        <f t="shared" si="271"/>
        <v>154418.4615532844</v>
      </c>
      <c r="AT250" s="1">
        <f t="shared" si="272"/>
        <v>53413.152341259738</v>
      </c>
      <c r="AU250" s="1">
        <f t="shared" si="303"/>
        <v>72710.546569572078</v>
      </c>
      <c r="AV250" s="1">
        <f t="shared" si="304"/>
        <v>30883.692310656883</v>
      </c>
      <c r="AW250" s="1">
        <f t="shared" si="305"/>
        <v>10682.630468251948</v>
      </c>
      <c r="AX250" s="1">
        <f t="shared" si="287"/>
        <v>249563.94477071252</v>
      </c>
      <c r="AY250" s="1">
        <f t="shared" si="279"/>
        <v>41676.30491143612</v>
      </c>
      <c r="AZ250" s="1">
        <f t="shared" si="280"/>
        <v>9778.3912847705396</v>
      </c>
      <c r="BA250" s="1">
        <f t="shared" si="288"/>
        <v>14482.992243855304</v>
      </c>
      <c r="BB250" s="1">
        <f t="shared" si="289"/>
        <v>31531.690188532655</v>
      </c>
      <c r="BC250" s="1">
        <f t="shared" si="290"/>
        <v>40150.270476434751</v>
      </c>
      <c r="BD250" s="1">
        <f t="shared" si="291"/>
        <v>322.92017987086552</v>
      </c>
      <c r="BE250" s="2">
        <f t="shared" si="297"/>
        <v>0.1724378764915922</v>
      </c>
      <c r="BF250" s="2">
        <f t="shared" si="298"/>
        <v>0.13039120264941753</v>
      </c>
      <c r="BG250" s="2">
        <f t="shared" si="299"/>
        <v>6.9918128391701598E-2</v>
      </c>
      <c r="BH250" s="2">
        <f t="shared" si="281"/>
        <v>8.8544270588725979E-2</v>
      </c>
      <c r="BI250" s="2">
        <f t="shared" si="292"/>
        <v>2.9734821248929609E-3</v>
      </c>
      <c r="BJ250" s="2">
        <f t="shared" si="282"/>
        <v>1.700186572836147E-3</v>
      </c>
      <c r="BK250" s="2">
        <f t="shared" si="283"/>
        <v>4.8885446777984691E-4</v>
      </c>
      <c r="BL250" s="2">
        <f t="shared" si="284"/>
        <v>1081.0175525790987</v>
      </c>
      <c r="BM250" s="2">
        <f t="shared" si="285"/>
        <v>262.54019493090897</v>
      </c>
      <c r="BN250" s="2">
        <f t="shared" si="286"/>
        <v>26.111258160230413</v>
      </c>
      <c r="BO250" s="2">
        <f t="shared" si="293"/>
        <v>2265.6407121636116</v>
      </c>
      <c r="BP250" s="2">
        <f t="shared" si="294"/>
        <v>175.67088180838718</v>
      </c>
      <c r="BQ250" s="2">
        <f t="shared" si="295"/>
        <v>9.7728627377199331</v>
      </c>
      <c r="BR250" s="11">
        <f t="shared" si="296"/>
        <v>3.3735921383904105E-2</v>
      </c>
      <c r="BS250" s="17">
        <f t="shared" si="277"/>
        <v>4.5008514753190691E-4</v>
      </c>
      <c r="BT250" s="17">
        <f t="shared" si="278"/>
        <v>3.7476975147026472E-3</v>
      </c>
      <c r="BU250" s="12">
        <f>(BU$3*templow!$I360+BU$4*templow!$I360^2+BU$5*templow!$I360^6)*(K250/K$56)^$BW$1</f>
        <v>-2.0708671672133985E-2</v>
      </c>
      <c r="BV250" s="12">
        <f>(BV$3*templow!$I360+BV$4*templow!$I360^2+BV$5*templow!$I360^6)*(L250/L$56)^$BW$1</f>
        <v>-0.98685160829943674</v>
      </c>
      <c r="BW250" s="12">
        <f>(BW$3*templow!$I360+BW$4*templow!$I360^2+BW$5*templow!$I360^6)*(M250/M$56)^$BW$1</f>
        <v>-1.6989571095592473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 x14ac:dyDescent="0.3">
      <c r="A251" s="2">
        <f t="shared" si="306"/>
        <v>2205</v>
      </c>
      <c r="B251" s="5">
        <f t="shared" si="307"/>
        <v>1165.4016795948457</v>
      </c>
      <c r="C251" s="5">
        <f t="shared" si="308"/>
        <v>2964.1498879286301</v>
      </c>
      <c r="D251" s="5">
        <f t="shared" si="309"/>
        <v>4369.8960912474367</v>
      </c>
      <c r="E251" s="15">
        <f t="shared" si="310"/>
        <v>1.8609341401711326E-7</v>
      </c>
      <c r="F251" s="15">
        <f t="shared" si="311"/>
        <v>3.6661650419703692E-7</v>
      </c>
      <c r="G251" s="15">
        <f t="shared" si="312"/>
        <v>7.4843455198525335E-7</v>
      </c>
      <c r="H251" s="5">
        <f t="shared" si="313"/>
        <v>364768.09905408998</v>
      </c>
      <c r="I251" s="5">
        <f t="shared" si="314"/>
        <v>155100.55019936597</v>
      </c>
      <c r="J251" s="5">
        <f t="shared" si="315"/>
        <v>53627.263439719747</v>
      </c>
      <c r="K251" s="5">
        <f t="shared" si="316"/>
        <v>312997.74613410747</v>
      </c>
      <c r="L251" s="5">
        <f t="shared" si="317"/>
        <v>52325.474778116361</v>
      </c>
      <c r="M251" s="5">
        <f t="shared" si="318"/>
        <v>12271.976797601892</v>
      </c>
      <c r="N251" s="15">
        <f t="shared" si="319"/>
        <v>3.3428391963428172E-3</v>
      </c>
      <c r="O251" s="15">
        <f t="shared" si="320"/>
        <v>4.416776186088045E-3</v>
      </c>
      <c r="P251" s="15">
        <f t="shared" si="321"/>
        <v>4.0078323897727586E-3</v>
      </c>
      <c r="Q251" s="5">
        <f t="shared" si="322"/>
        <v>6254.7282630016634</v>
      </c>
      <c r="R251" s="5">
        <f t="shared" si="323"/>
        <v>8520.3268316912436</v>
      </c>
      <c r="S251" s="5">
        <f t="shared" si="324"/>
        <v>5223.4034970462635</v>
      </c>
      <c r="T251" s="5">
        <f t="shared" si="325"/>
        <v>17.147136164651766</v>
      </c>
      <c r="U251" s="5">
        <f t="shared" si="326"/>
        <v>54.934214100073987</v>
      </c>
      <c r="V251" s="5">
        <f t="shared" si="327"/>
        <v>97.402014609932166</v>
      </c>
      <c r="W251" s="15">
        <f t="shared" si="328"/>
        <v>-1.0734613539272964E-2</v>
      </c>
      <c r="X251" s="15">
        <f t="shared" si="329"/>
        <v>-1.217998157191269E-2</v>
      </c>
      <c r="Y251" s="15">
        <f t="shared" si="330"/>
        <v>-9.7425357312937999E-3</v>
      </c>
      <c r="Z251" s="5">
        <f t="shared" si="273"/>
        <v>5470.8549222036036</v>
      </c>
      <c r="AA251" s="5">
        <f t="shared" si="274"/>
        <v>22751.972999058489</v>
      </c>
      <c r="AB251" s="5">
        <f t="shared" si="275"/>
        <v>76733.149471531797</v>
      </c>
      <c r="AC251" s="16">
        <f t="shared" si="331"/>
        <v>1.0490794899120359</v>
      </c>
      <c r="AD251" s="16">
        <f t="shared" si="332"/>
        <v>3.0467079437282383</v>
      </c>
      <c r="AE251" s="16">
        <f t="shared" si="333"/>
        <v>15.703404562824208</v>
      </c>
      <c r="AF251" s="15">
        <f t="shared" si="334"/>
        <v>-4.0504037456468023E-3</v>
      </c>
      <c r="AG251" s="15">
        <f t="shared" si="335"/>
        <v>2.9673830763510267E-4</v>
      </c>
      <c r="AH251" s="15">
        <f t="shared" si="336"/>
        <v>9.7937136394747881E-3</v>
      </c>
      <c r="AI251" s="1">
        <f t="shared" si="300"/>
        <v>703462.94970622845</v>
      </c>
      <c r="AJ251" s="1">
        <f t="shared" si="301"/>
        <v>295818.62009217462</v>
      </c>
      <c r="AK251" s="1">
        <f t="shared" si="302"/>
        <v>102720.91130241542</v>
      </c>
      <c r="AL251" s="14">
        <f t="shared" si="337"/>
        <v>87.251237883087583</v>
      </c>
      <c r="AM251" s="14">
        <f t="shared" si="338"/>
        <v>21.083447173557541</v>
      </c>
      <c r="AN251" s="14">
        <f t="shared" si="339"/>
        <v>6.642550722002353</v>
      </c>
      <c r="AO251" s="11">
        <f t="shared" si="340"/>
        <v>2.9051945190716488E-3</v>
      </c>
      <c r="AP251" s="11">
        <f t="shared" si="341"/>
        <v>3.6597788590476666E-3</v>
      </c>
      <c r="AQ251" s="11">
        <f t="shared" si="342"/>
        <v>3.3198811951405567E-3</v>
      </c>
      <c r="AR251" s="1">
        <f t="shared" si="276"/>
        <v>364768.09905408998</v>
      </c>
      <c r="AS251" s="1">
        <f t="shared" si="271"/>
        <v>155100.55019936597</v>
      </c>
      <c r="AT251" s="1">
        <f t="shared" si="272"/>
        <v>53627.263439719747</v>
      </c>
      <c r="AU251" s="1">
        <f t="shared" si="303"/>
        <v>72953.619810817996</v>
      </c>
      <c r="AV251" s="1">
        <f t="shared" si="304"/>
        <v>31020.110039873194</v>
      </c>
      <c r="AW251" s="1">
        <f t="shared" si="305"/>
        <v>10725.452687943951</v>
      </c>
      <c r="AX251" s="1">
        <f t="shared" si="287"/>
        <v>250398.19690728598</v>
      </c>
      <c r="AY251" s="1">
        <f t="shared" si="279"/>
        <v>41860.379822493087</v>
      </c>
      <c r="AZ251" s="1">
        <f t="shared" si="280"/>
        <v>9817.5814380815136</v>
      </c>
      <c r="BA251" s="1">
        <f t="shared" si="288"/>
        <v>14486.884192500049</v>
      </c>
      <c r="BB251" s="1">
        <f t="shared" si="289"/>
        <v>31544.764907871711</v>
      </c>
      <c r="BC251" s="1">
        <f t="shared" si="290"/>
        <v>40167.779334661383</v>
      </c>
      <c r="BD251" s="1">
        <f t="shared" si="291"/>
        <v>313.64017836384699</v>
      </c>
      <c r="BE251" s="2">
        <f t="shared" si="297"/>
        <v>0.1724378764915922</v>
      </c>
      <c r="BF251" s="2">
        <f t="shared" si="298"/>
        <v>0.13039120264941753</v>
      </c>
      <c r="BG251" s="2">
        <f t="shared" si="299"/>
        <v>6.9918128391701598E-2</v>
      </c>
      <c r="BH251" s="2">
        <f t="shared" si="281"/>
        <v>8.8371126203810449E-2</v>
      </c>
      <c r="BI251" s="2">
        <f t="shared" si="292"/>
        <v>2.9734821248929609E-3</v>
      </c>
      <c r="BJ251" s="2">
        <f t="shared" si="282"/>
        <v>1.700186572836147E-3</v>
      </c>
      <c r="BK251" s="2">
        <f t="shared" si="283"/>
        <v>4.8885446777984691E-4</v>
      </c>
      <c r="BL251" s="2">
        <f t="shared" si="284"/>
        <v>1084.6314222685214</v>
      </c>
      <c r="BM251" s="2">
        <f t="shared" si="285"/>
        <v>263.69987288846079</v>
      </c>
      <c r="BN251" s="2">
        <f t="shared" si="286"/>
        <v>26.215927327313839</v>
      </c>
      <c r="BO251" s="2">
        <f t="shared" si="293"/>
        <v>2299.4518153819595</v>
      </c>
      <c r="BP251" s="2">
        <f t="shared" si="294"/>
        <v>177.77576716461977</v>
      </c>
      <c r="BQ251" s="2">
        <f t="shared" si="295"/>
        <v>9.7728763026076795</v>
      </c>
      <c r="BR251" s="11">
        <f t="shared" si="296"/>
        <v>3.3694986262414045E-2</v>
      </c>
      <c r="BS251" s="17">
        <f t="shared" si="277"/>
        <v>4.3539664069074791E-4</v>
      </c>
      <c r="BT251" s="17">
        <f t="shared" si="278"/>
        <v>3.6385412764103368E-3</v>
      </c>
      <c r="BU251" s="12">
        <f>(BU$3*templow!$I361+BU$4*templow!$I361^2+BU$5*templow!$I361^6)*(K251/K$56)^$BW$1</f>
        <v>-5.1838262527171927E-2</v>
      </c>
      <c r="BV251" s="12">
        <f>(BV$3*templow!$I361+BV$4*templow!$I361^2+BV$5*templow!$I361^6)*(L251/L$56)^$BW$1</f>
        <v>-1.0092219334445949</v>
      </c>
      <c r="BW251" s="12">
        <f>(BW$3*templow!$I361+BW$4*templow!$I361^2+BW$5*templow!$I361^6)*(M251/M$56)^$BW$1</f>
        <v>-1.7190445620557764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 x14ac:dyDescent="0.3">
      <c r="A252" s="2">
        <f t="shared" si="306"/>
        <v>2206</v>
      </c>
      <c r="B252" s="5">
        <f t="shared" si="307"/>
        <v>1165.4018856247442</v>
      </c>
      <c r="C252" s="5">
        <f t="shared" si="308"/>
        <v>2964.1509202995862</v>
      </c>
      <c r="D252" s="5">
        <f t="shared" si="309"/>
        <v>4369.8991982995985</v>
      </c>
      <c r="E252" s="15">
        <f t="shared" si="310"/>
        <v>1.7678874331625759E-7</v>
      </c>
      <c r="F252" s="15">
        <f t="shared" si="311"/>
        <v>3.4828567898718508E-7</v>
      </c>
      <c r="G252" s="15">
        <f t="shared" si="312"/>
        <v>7.1101282438599068E-7</v>
      </c>
      <c r="H252" s="5">
        <f t="shared" si="313"/>
        <v>365973.72342406487</v>
      </c>
      <c r="I252" s="5">
        <f t="shared" si="314"/>
        <v>155778.3574031652</v>
      </c>
      <c r="J252" s="5">
        <f t="shared" si="315"/>
        <v>53839.949173012865</v>
      </c>
      <c r="K252" s="5">
        <f t="shared" si="316"/>
        <v>314032.20463117328</v>
      </c>
      <c r="L252" s="5">
        <f t="shared" si="317"/>
        <v>52554.124803949147</v>
      </c>
      <c r="M252" s="5">
        <f t="shared" si="318"/>
        <v>12320.638698934497</v>
      </c>
      <c r="N252" s="15">
        <f t="shared" si="319"/>
        <v>3.3050030226817739E-3</v>
      </c>
      <c r="O252" s="15">
        <f t="shared" si="320"/>
        <v>4.3697649529672589E-3</v>
      </c>
      <c r="P252" s="15">
        <f t="shared" si="321"/>
        <v>3.9652862888490681E-3</v>
      </c>
      <c r="Q252" s="5">
        <f t="shared" si="322"/>
        <v>6208.0372608186572</v>
      </c>
      <c r="R252" s="5">
        <f t="shared" si="323"/>
        <v>8453.3306946951016</v>
      </c>
      <c r="S252" s="5">
        <f t="shared" si="324"/>
        <v>5193.0284941845084</v>
      </c>
      <c r="T252" s="5">
        <f t="shared" si="325"/>
        <v>16.963068284618938</v>
      </c>
      <c r="U252" s="5">
        <f t="shared" si="326"/>
        <v>54.265116384667579</v>
      </c>
      <c r="V252" s="5">
        <f t="shared" si="327"/>
        <v>96.453072002294903</v>
      </c>
      <c r="W252" s="15">
        <f t="shared" si="328"/>
        <v>-1.0734613539272964E-2</v>
      </c>
      <c r="X252" s="15">
        <f t="shared" si="329"/>
        <v>-1.217998157191269E-2</v>
      </c>
      <c r="Y252" s="15">
        <f t="shared" si="330"/>
        <v>-9.7425357312937999E-3</v>
      </c>
      <c r="Z252" s="5">
        <f t="shared" si="273"/>
        <v>5408.2257064438245</v>
      </c>
      <c r="AA252" s="5">
        <f t="shared" si="274"/>
        <v>22580.827673748809</v>
      </c>
      <c r="AB252" s="5">
        <f t="shared" si="275"/>
        <v>77037.332628325152</v>
      </c>
      <c r="AC252" s="16">
        <f t="shared" si="331"/>
        <v>1.044830294416615</v>
      </c>
      <c r="AD252" s="16">
        <f t="shared" si="332"/>
        <v>3.0476120186873188</v>
      </c>
      <c r="AE252" s="16">
        <f t="shared" si="333"/>
        <v>15.857199210277329</v>
      </c>
      <c r="AF252" s="15">
        <f t="shared" si="334"/>
        <v>-4.0504037456468023E-3</v>
      </c>
      <c r="AG252" s="15">
        <f t="shared" si="335"/>
        <v>2.9673830763510267E-4</v>
      </c>
      <c r="AH252" s="15">
        <f t="shared" si="336"/>
        <v>9.7937136394747881E-3</v>
      </c>
      <c r="AI252" s="1">
        <f t="shared" si="300"/>
        <v>706070.27454642358</v>
      </c>
      <c r="AJ252" s="1">
        <f t="shared" si="301"/>
        <v>297256.8681228304</v>
      </c>
      <c r="AK252" s="1">
        <f t="shared" si="302"/>
        <v>103174.27286011784</v>
      </c>
      <c r="AL252" s="14">
        <f t="shared" si="337"/>
        <v>87.502184882986953</v>
      </c>
      <c r="AM252" s="14">
        <f t="shared" si="338"/>
        <v>21.159836320256758</v>
      </c>
      <c r="AN252" s="14">
        <f t="shared" si="339"/>
        <v>6.6643826764397991</v>
      </c>
      <c r="AO252" s="11">
        <f t="shared" si="340"/>
        <v>2.8761425738809323E-3</v>
      </c>
      <c r="AP252" s="11">
        <f t="shared" si="341"/>
        <v>3.6231810704571901E-3</v>
      </c>
      <c r="AQ252" s="11">
        <f t="shared" si="342"/>
        <v>3.286682383189151E-3</v>
      </c>
      <c r="AR252" s="1">
        <f t="shared" si="276"/>
        <v>365973.72342406487</v>
      </c>
      <c r="AS252" s="1">
        <f t="shared" si="271"/>
        <v>155778.3574031652</v>
      </c>
      <c r="AT252" s="1">
        <f t="shared" si="272"/>
        <v>53839.949173012865</v>
      </c>
      <c r="AU252" s="1">
        <f t="shared" si="303"/>
        <v>73194.744684812977</v>
      </c>
      <c r="AV252" s="1">
        <f t="shared" si="304"/>
        <v>31155.671480633042</v>
      </c>
      <c r="AW252" s="1">
        <f t="shared" si="305"/>
        <v>10767.989834602573</v>
      </c>
      <c r="AX252" s="1">
        <f t="shared" si="287"/>
        <v>251225.76370493864</v>
      </c>
      <c r="AY252" s="1">
        <f t="shared" si="279"/>
        <v>42043.299843159322</v>
      </c>
      <c r="AZ252" s="1">
        <f t="shared" si="280"/>
        <v>9856.5109591475975</v>
      </c>
      <c r="BA252" s="1">
        <f t="shared" si="288"/>
        <v>14490.732059493392</v>
      </c>
      <c r="BB252" s="1">
        <f t="shared" si="289"/>
        <v>31557.700319439769</v>
      </c>
      <c r="BC252" s="1">
        <f t="shared" si="290"/>
        <v>40185.101531346569</v>
      </c>
      <c r="BD252" s="1">
        <f t="shared" si="291"/>
        <v>304.62550732357596</v>
      </c>
      <c r="BE252" s="2">
        <f t="shared" si="297"/>
        <v>0.1724378764915922</v>
      </c>
      <c r="BF252" s="2">
        <f t="shared" si="298"/>
        <v>0.13039120264941753</v>
      </c>
      <c r="BG252" s="2">
        <f t="shared" si="299"/>
        <v>6.9918128391701598E-2</v>
      </c>
      <c r="BH252" s="2">
        <f t="shared" si="281"/>
        <v>8.8199077387238395E-2</v>
      </c>
      <c r="BI252" s="2">
        <f t="shared" si="292"/>
        <v>2.9734821248929609E-3</v>
      </c>
      <c r="BJ252" s="2">
        <f t="shared" si="282"/>
        <v>1.700186572836147E-3</v>
      </c>
      <c r="BK252" s="2">
        <f t="shared" si="283"/>
        <v>4.8885446777984691E-4</v>
      </c>
      <c r="BL252" s="2">
        <f t="shared" si="284"/>
        <v>1088.2163247819772</v>
      </c>
      <c r="BM252" s="2">
        <f t="shared" si="285"/>
        <v>264.85227159533184</v>
      </c>
      <c r="BN252" s="2">
        <f t="shared" si="286"/>
        <v>26.319899698267214</v>
      </c>
      <c r="BO252" s="2">
        <f t="shared" si="293"/>
        <v>2333.7684166463337</v>
      </c>
      <c r="BP252" s="2">
        <f t="shared" si="294"/>
        <v>179.90595971079694</v>
      </c>
      <c r="BQ252" s="2">
        <f t="shared" si="295"/>
        <v>9.7728941292479501</v>
      </c>
      <c r="BR252" s="11">
        <f t="shared" si="296"/>
        <v>3.365446898910493E-2</v>
      </c>
      <c r="BS252" s="17">
        <f t="shared" si="277"/>
        <v>4.2120417190474597E-4</v>
      </c>
      <c r="BT252" s="17">
        <f t="shared" si="278"/>
        <v>3.5325643460294531E-3</v>
      </c>
      <c r="BU252" s="12">
        <f>(BU$3*templow!$I362+BU$4*templow!$I362^2+BU$5*templow!$I362^6)*(K252/K$56)^$BW$1</f>
        <v>-8.2996229330434351E-2</v>
      </c>
      <c r="BV252" s="12">
        <f>(BV$3*templow!$I362+BV$4*templow!$I362^2+BV$5*templow!$I362^6)*(L252/L$56)^$BW$1</f>
        <v>-1.0315889190683283</v>
      </c>
      <c r="BW252" s="12">
        <f>(BW$3*templow!$I362+BW$4*templow!$I362^2+BW$5*templow!$I362^6)*(M252/M$56)^$BW$1</f>
        <v>-1.7391211409293561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 x14ac:dyDescent="0.3">
      <c r="A253" s="2">
        <f t="shared" si="306"/>
        <v>2207</v>
      </c>
      <c r="B253" s="5">
        <f t="shared" si="307"/>
        <v>1165.4020813531824</v>
      </c>
      <c r="C253" s="5">
        <f t="shared" si="308"/>
        <v>2964.1519010523361</v>
      </c>
      <c r="D253" s="5">
        <f t="shared" si="309"/>
        <v>4369.9021500012504</v>
      </c>
      <c r="E253" s="15">
        <f t="shared" si="310"/>
        <v>1.6794930615044471E-7</v>
      </c>
      <c r="F253" s="15">
        <f t="shared" si="311"/>
        <v>3.3087139503782582E-7</v>
      </c>
      <c r="G253" s="15">
        <f t="shared" si="312"/>
        <v>6.7546218316669107E-7</v>
      </c>
      <c r="H253" s="5">
        <f t="shared" si="313"/>
        <v>367169.62598623562</v>
      </c>
      <c r="I253" s="5">
        <f t="shared" si="314"/>
        <v>156451.87527640586</v>
      </c>
      <c r="J253" s="5">
        <f t="shared" si="315"/>
        <v>54051.209134276192</v>
      </c>
      <c r="K253" s="5">
        <f t="shared" si="316"/>
        <v>315058.32352719345</v>
      </c>
      <c r="L253" s="5">
        <f t="shared" si="317"/>
        <v>52781.328521275231</v>
      </c>
      <c r="M253" s="5">
        <f t="shared" si="318"/>
        <v>12368.974699870734</v>
      </c>
      <c r="N253" s="15">
        <f t="shared" si="319"/>
        <v>3.2675594441828881E-3</v>
      </c>
      <c r="O253" s="15">
        <f t="shared" si="320"/>
        <v>4.3232328228022254E-3</v>
      </c>
      <c r="P253" s="15">
        <f t="shared" si="321"/>
        <v>3.9231733124693857E-3</v>
      </c>
      <c r="Q253" s="5">
        <f t="shared" si="322"/>
        <v>6161.4647925418221</v>
      </c>
      <c r="R253" s="5">
        <f t="shared" si="323"/>
        <v>8386.4726480205263</v>
      </c>
      <c r="S253" s="5">
        <f t="shared" si="324"/>
        <v>5162.6133803236935</v>
      </c>
      <c r="T253" s="5">
        <f t="shared" si="325"/>
        <v>16.780976302143255</v>
      </c>
      <c r="U253" s="5">
        <f t="shared" si="326"/>
        <v>53.604168267104633</v>
      </c>
      <c r="V253" s="5">
        <f t="shared" si="327"/>
        <v>95.513374501919486</v>
      </c>
      <c r="W253" s="15">
        <f t="shared" si="328"/>
        <v>-1.0734613539272964E-2</v>
      </c>
      <c r="X253" s="15">
        <f t="shared" si="329"/>
        <v>-1.217998157191269E-2</v>
      </c>
      <c r="Y253" s="15">
        <f t="shared" si="330"/>
        <v>-9.7425357312937999E-3</v>
      </c>
      <c r="Z253" s="5">
        <f t="shared" si="273"/>
        <v>5346.1117971560707</v>
      </c>
      <c r="AA253" s="5">
        <f t="shared" si="274"/>
        <v>22409.92039586333</v>
      </c>
      <c r="AB253" s="5">
        <f t="shared" si="275"/>
        <v>77339.441228736963</v>
      </c>
      <c r="AC253" s="16">
        <f t="shared" si="331"/>
        <v>1.0405983098785447</v>
      </c>
      <c r="AD253" s="16">
        <f t="shared" si="332"/>
        <v>3.0485163619200724</v>
      </c>
      <c r="AE253" s="16">
        <f t="shared" si="333"/>
        <v>16.012500078466893</v>
      </c>
      <c r="AF253" s="15">
        <f t="shared" si="334"/>
        <v>-4.0504037456468023E-3</v>
      </c>
      <c r="AG253" s="15">
        <f t="shared" si="335"/>
        <v>2.9673830763510267E-4</v>
      </c>
      <c r="AH253" s="15">
        <f t="shared" si="336"/>
        <v>9.7937136394747881E-3</v>
      </c>
      <c r="AI253" s="1">
        <f t="shared" si="300"/>
        <v>708657.99177659419</v>
      </c>
      <c r="AJ253" s="1">
        <f t="shared" si="301"/>
        <v>298686.85279118043</v>
      </c>
      <c r="AK253" s="1">
        <f t="shared" si="302"/>
        <v>103624.83540870863</v>
      </c>
      <c r="AL253" s="14">
        <f t="shared" si="337"/>
        <v>87.751336954644017</v>
      </c>
      <c r="AM253" s="14">
        <f t="shared" si="338"/>
        <v>21.235735579482192</v>
      </c>
      <c r="AN253" s="14">
        <f t="shared" si="339"/>
        <v>6.6860673484859108</v>
      </c>
      <c r="AO253" s="11">
        <f t="shared" si="340"/>
        <v>2.8473811481421231E-3</v>
      </c>
      <c r="AP253" s="11">
        <f t="shared" si="341"/>
        <v>3.5869492597526182E-3</v>
      </c>
      <c r="AQ253" s="11">
        <f t="shared" si="342"/>
        <v>3.2538155593572595E-3</v>
      </c>
      <c r="AR253" s="1">
        <f t="shared" si="276"/>
        <v>367169.62598623562</v>
      </c>
      <c r="AS253" s="1">
        <f t="shared" ref="AS253:AS316" si="343">MAX(0.3*C253,AM253*AJ253^$AR$5*C253^(1-$AR$5)*(1-BJ252+BV252/100))</f>
        <v>156451.87527640586</v>
      </c>
      <c r="AT253" s="1">
        <f t="shared" ref="AT253:AT316" si="344">MAX(0.3*D253,AN253*AK253^$AR$5*D253^(1-$AR$5)*(1-BK252+BW252/100))</f>
        <v>54051.209134276192</v>
      </c>
      <c r="AU253" s="1">
        <f t="shared" si="303"/>
        <v>73433.925197247125</v>
      </c>
      <c r="AV253" s="1">
        <f t="shared" si="304"/>
        <v>31290.375055281173</v>
      </c>
      <c r="AW253" s="1">
        <f t="shared" si="305"/>
        <v>10810.241826855239</v>
      </c>
      <c r="AX253" s="1">
        <f t="shared" si="287"/>
        <v>252046.6588217548</v>
      </c>
      <c r="AY253" s="1">
        <f t="shared" si="279"/>
        <v>42225.062817020182</v>
      </c>
      <c r="AZ253" s="1">
        <f t="shared" si="280"/>
        <v>9895.1797598965877</v>
      </c>
      <c r="BA253" s="1">
        <f t="shared" si="288"/>
        <v>14494.536305831734</v>
      </c>
      <c r="BB253" s="1">
        <f t="shared" si="289"/>
        <v>31570.497858843235</v>
      </c>
      <c r="BC253" s="1">
        <f t="shared" si="290"/>
        <v>40202.239016840358</v>
      </c>
      <c r="BD253" s="1">
        <f t="shared" si="291"/>
        <v>295.8686344370912</v>
      </c>
      <c r="BE253" s="2">
        <f t="shared" si="297"/>
        <v>0.1724378764915922</v>
      </c>
      <c r="BF253" s="2">
        <f t="shared" si="298"/>
        <v>0.13039120264941753</v>
      </c>
      <c r="BG253" s="2">
        <f t="shared" si="299"/>
        <v>6.9918128391701598E-2</v>
      </c>
      <c r="BH253" s="2">
        <f t="shared" si="281"/>
        <v>8.8028126405877066E-2</v>
      </c>
      <c r="BI253" s="2">
        <f t="shared" si="292"/>
        <v>2.9734821248929609E-3</v>
      </c>
      <c r="BJ253" s="2">
        <f t="shared" si="282"/>
        <v>1.700186572836147E-3</v>
      </c>
      <c r="BK253" s="2">
        <f t="shared" si="283"/>
        <v>4.8885446777984691E-4</v>
      </c>
      <c r="BL253" s="2">
        <f t="shared" si="284"/>
        <v>1091.7723196737056</v>
      </c>
      <c r="BM253" s="2">
        <f t="shared" si="285"/>
        <v>265.99737763998081</v>
      </c>
      <c r="BN253" s="2">
        <f t="shared" si="286"/>
        <v>26.423175074193789</v>
      </c>
      <c r="BO253" s="2">
        <f t="shared" si="293"/>
        <v>2368.5980772403309</v>
      </c>
      <c r="BP253" s="2">
        <f t="shared" si="294"/>
        <v>182.06176384109673</v>
      </c>
      <c r="BQ253" s="2">
        <f t="shared" si="295"/>
        <v>9.7729161730038925</v>
      </c>
      <c r="BR253" s="11">
        <f t="shared" si="296"/>
        <v>3.3614365232337712E-2</v>
      </c>
      <c r="BS253" s="17">
        <f t="shared" si="277"/>
        <v>4.074903021671022E-4</v>
      </c>
      <c r="BT253" s="17">
        <f t="shared" si="278"/>
        <v>3.4296741223586924E-3</v>
      </c>
      <c r="BU253" s="12">
        <f>(BU$3*templow!$I363+BU$4*templow!$I363^2+BU$5*templow!$I363^6)*(K253/K$56)^$BW$1</f>
        <v>-0.11418106322961313</v>
      </c>
      <c r="BV253" s="12">
        <f>(BV$3*templow!$I363+BV$4*templow!$I363^2+BV$5*templow!$I363^6)*(L253/L$56)^$BW$1</f>
        <v>-1.0539518401359171</v>
      </c>
      <c r="BW253" s="12">
        <f>(BW$3*templow!$I363+BW$4*templow!$I363^2+BW$5*templow!$I363^6)*(M253/M$56)^$BW$1</f>
        <v>-1.7591863358217652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 x14ac:dyDescent="0.3">
      <c r="A254" s="2">
        <f t="shared" si="306"/>
        <v>2208</v>
      </c>
      <c r="B254" s="5">
        <f t="shared" si="307"/>
        <v>1165.4022672952299</v>
      </c>
      <c r="C254" s="5">
        <f t="shared" si="308"/>
        <v>2964.152832767757</v>
      </c>
      <c r="D254" s="5">
        <f t="shared" si="309"/>
        <v>4369.9049541197146</v>
      </c>
      <c r="E254" s="15">
        <f t="shared" si="310"/>
        <v>1.5955184084292248E-7</v>
      </c>
      <c r="F254" s="15">
        <f t="shared" si="311"/>
        <v>3.1432782528593453E-7</v>
      </c>
      <c r="G254" s="15">
        <f t="shared" si="312"/>
        <v>6.4168907400835651E-7</v>
      </c>
      <c r="H254" s="5">
        <f t="shared" si="313"/>
        <v>368355.82780178502</v>
      </c>
      <c r="I254" s="5">
        <f t="shared" si="314"/>
        <v>157121.0966847552</v>
      </c>
      <c r="J254" s="5">
        <f t="shared" si="315"/>
        <v>54261.043124774689</v>
      </c>
      <c r="K254" s="5">
        <f t="shared" si="316"/>
        <v>316076.12078591395</v>
      </c>
      <c r="L254" s="5">
        <f t="shared" si="317"/>
        <v>53007.083490376062</v>
      </c>
      <c r="M254" s="5">
        <f t="shared" si="318"/>
        <v>12416.984738677269</v>
      </c>
      <c r="N254" s="15">
        <f t="shared" si="319"/>
        <v>3.2305042676730178E-3</v>
      </c>
      <c r="O254" s="15">
        <f t="shared" si="320"/>
        <v>4.277174815897844E-3</v>
      </c>
      <c r="P254" s="15">
        <f t="shared" si="321"/>
        <v>3.8814889650502504E-3</v>
      </c>
      <c r="Q254" s="5">
        <f t="shared" si="322"/>
        <v>6115.0157945274732</v>
      </c>
      <c r="R254" s="5">
        <f t="shared" si="323"/>
        <v>8319.7616895224364</v>
      </c>
      <c r="S254" s="5">
        <f t="shared" si="324"/>
        <v>5132.1631280782203</v>
      </c>
      <c r="T254" s="5">
        <f t="shared" si="325"/>
        <v>16.600839006728048</v>
      </c>
      <c r="U254" s="5">
        <f t="shared" si="326"/>
        <v>52.951270485433589</v>
      </c>
      <c r="V254" s="5">
        <f t="shared" si="327"/>
        <v>94.582832038018083</v>
      </c>
      <c r="W254" s="15">
        <f t="shared" si="328"/>
        <v>-1.0734613539272964E-2</v>
      </c>
      <c r="X254" s="15">
        <f t="shared" si="329"/>
        <v>-1.217998157191269E-2</v>
      </c>
      <c r="Y254" s="15">
        <f t="shared" si="330"/>
        <v>-9.7425357312937999E-3</v>
      </c>
      <c r="Z254" s="5">
        <f t="shared" ref="Z254:Z317" si="345">Q253*AC254*(1-BE253)</f>
        <v>5284.5139977573153</v>
      </c>
      <c r="AA254" s="5">
        <f t="shared" ref="AA254:AA317" si="346">R253*AD254*(1-BF253)</f>
        <v>22239.275888552525</v>
      </c>
      <c r="AB254" s="5">
        <f t="shared" ref="AB254:AB317" si="347">S253*AE254*(1-BG253)</f>
        <v>77639.474961875196</v>
      </c>
      <c r="AC254" s="16">
        <f t="shared" si="331"/>
        <v>1.036383466586499</v>
      </c>
      <c r="AD254" s="16">
        <f t="shared" si="332"/>
        <v>3.0494209735061064</v>
      </c>
      <c r="AE254" s="16">
        <f t="shared" si="333"/>
        <v>16.169321918887466</v>
      </c>
      <c r="AF254" s="15">
        <f t="shared" si="334"/>
        <v>-4.0504037456468023E-3</v>
      </c>
      <c r="AG254" s="15">
        <f t="shared" si="335"/>
        <v>2.9673830763510267E-4</v>
      </c>
      <c r="AH254" s="15">
        <f t="shared" si="336"/>
        <v>9.7937136394747881E-3</v>
      </c>
      <c r="AI254" s="1">
        <f t="shared" si="300"/>
        <v>711226.11779618193</v>
      </c>
      <c r="AJ254" s="1">
        <f t="shared" si="301"/>
        <v>300108.54256734357</v>
      </c>
      <c r="AK254" s="1">
        <f t="shared" si="302"/>
        <v>104072.59369469302</v>
      </c>
      <c r="AL254" s="14">
        <f t="shared" si="337"/>
        <v>87.99869984218725</v>
      </c>
      <c r="AM254" s="14">
        <f t="shared" si="338"/>
        <v>21.311145370439149</v>
      </c>
      <c r="AN254" s="14">
        <f t="shared" si="339"/>
        <v>6.7076050261556306</v>
      </c>
      <c r="AO254" s="11">
        <f t="shared" si="340"/>
        <v>2.8189073366607018E-3</v>
      </c>
      <c r="AP254" s="11">
        <f t="shared" si="341"/>
        <v>3.551079767155092E-3</v>
      </c>
      <c r="AQ254" s="11">
        <f t="shared" si="342"/>
        <v>3.2212774037636868E-3</v>
      </c>
      <c r="AR254" s="1">
        <f t="shared" ref="AR254:AR317" si="348">MAX(0.3*B254,AL254*AI254^$AR$5*B254^(1-$AR$5)*(1-BI253+BU253/100))</f>
        <v>368355.82780178502</v>
      </c>
      <c r="AS254" s="1">
        <f t="shared" si="343"/>
        <v>157121.0966847552</v>
      </c>
      <c r="AT254" s="1">
        <f t="shared" si="344"/>
        <v>54261.043124774689</v>
      </c>
      <c r="AU254" s="1">
        <f t="shared" si="303"/>
        <v>73671.165560357011</v>
      </c>
      <c r="AV254" s="1">
        <f t="shared" si="304"/>
        <v>31424.219336951042</v>
      </c>
      <c r="AW254" s="1">
        <f t="shared" si="305"/>
        <v>10852.208624954939</v>
      </c>
      <c r="AX254" s="1">
        <f t="shared" si="287"/>
        <v>252860.89662873116</v>
      </c>
      <c r="AY254" s="1">
        <f t="shared" si="279"/>
        <v>42405.66679230085</v>
      </c>
      <c r="AZ254" s="1">
        <f t="shared" si="280"/>
        <v>9933.5877909418141</v>
      </c>
      <c r="BA254" s="1">
        <f t="shared" si="288"/>
        <v>14498.297387363902</v>
      </c>
      <c r="BB254" s="1">
        <f t="shared" si="289"/>
        <v>31583.158945802854</v>
      </c>
      <c r="BC254" s="1">
        <f t="shared" si="290"/>
        <v>40219.193718570859</v>
      </c>
      <c r="BD254" s="1">
        <f t="shared" si="291"/>
        <v>287.3622390535707</v>
      </c>
      <c r="BE254" s="2">
        <f t="shared" si="297"/>
        <v>0.1724378764915922</v>
      </c>
      <c r="BF254" s="2">
        <f t="shared" si="298"/>
        <v>0.13039120264941753</v>
      </c>
      <c r="BG254" s="2">
        <f t="shared" si="299"/>
        <v>6.9918128391701598E-2</v>
      </c>
      <c r="BH254" s="2">
        <f t="shared" si="281"/>
        <v>8.7858275351291301E-2</v>
      </c>
      <c r="BI254" s="2">
        <f t="shared" si="292"/>
        <v>2.9734821248929609E-3</v>
      </c>
      <c r="BJ254" s="2">
        <f t="shared" si="282"/>
        <v>1.700186572836147E-3</v>
      </c>
      <c r="BK254" s="2">
        <f t="shared" si="283"/>
        <v>4.8885446777984691E-4</v>
      </c>
      <c r="BL254" s="2">
        <f t="shared" si="284"/>
        <v>1095.2994695687573</v>
      </c>
      <c r="BM254" s="2">
        <f t="shared" si="285"/>
        <v>267.13517889271083</v>
      </c>
      <c r="BN254" s="2">
        <f t="shared" si="286"/>
        <v>26.525753357941053</v>
      </c>
      <c r="BO254" s="2">
        <f t="shared" si="293"/>
        <v>2403.9484715680155</v>
      </c>
      <c r="BP254" s="2">
        <f t="shared" si="294"/>
        <v>184.24348761162909</v>
      </c>
      <c r="BQ254" s="2">
        <f t="shared" si="295"/>
        <v>9.7729423897536982</v>
      </c>
      <c r="BR254" s="11">
        <f t="shared" si="296"/>
        <v>3.3574670704713955E-2</v>
      </c>
      <c r="BS254" s="17">
        <f t="shared" si="277"/>
        <v>3.942382341749921E-4</v>
      </c>
      <c r="BT254" s="17">
        <f t="shared" si="278"/>
        <v>3.3297807013191187E-3</v>
      </c>
      <c r="BU254" s="12">
        <f>(BU$3*templow!$I364+BU$4*templow!$I364^2+BU$5*templow!$I364^6)*(K254/K$56)^$BW$1</f>
        <v>-0.14539129294601214</v>
      </c>
      <c r="BV254" s="12">
        <f>(BV$3*templow!$I364+BV$4*templow!$I364^2+BV$5*templow!$I364^6)*(L254/L$56)^$BW$1</f>
        <v>-1.0763099940918492</v>
      </c>
      <c r="BW254" s="12">
        <f>(BW$3*templow!$I364+BW$4*templow!$I364^2+BW$5*templow!$I364^6)*(M254/M$56)^$BW$1</f>
        <v>-1.7792396537003463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 x14ac:dyDescent="0.3">
      <c r="A255" s="2">
        <f t="shared" si="306"/>
        <v>2209</v>
      </c>
      <c r="B255" s="5">
        <f t="shared" si="307"/>
        <v>1165.4024439402031</v>
      </c>
      <c r="C255" s="5">
        <f t="shared" si="308"/>
        <v>2964.1537178976851</v>
      </c>
      <c r="D255" s="5">
        <f t="shared" si="309"/>
        <v>4369.9076180339653</v>
      </c>
      <c r="E255" s="15">
        <f t="shared" si="310"/>
        <v>1.5157424880077635E-7</v>
      </c>
      <c r="F255" s="15">
        <f t="shared" si="311"/>
        <v>2.9861143402163779E-7</v>
      </c>
      <c r="G255" s="15">
        <f t="shared" si="312"/>
        <v>6.0960462030793871E-7</v>
      </c>
      <c r="H255" s="5">
        <f t="shared" si="313"/>
        <v>369532.35093912506</v>
      </c>
      <c r="I255" s="5">
        <f t="shared" si="314"/>
        <v>157786.01523536607</v>
      </c>
      <c r="J255" s="5">
        <f t="shared" si="315"/>
        <v>54469.451150066932</v>
      </c>
      <c r="K255" s="5">
        <f t="shared" si="316"/>
        <v>317085.61524012545</v>
      </c>
      <c r="L255" s="5">
        <f t="shared" si="317"/>
        <v>53231.387523071913</v>
      </c>
      <c r="M255" s="5">
        <f t="shared" si="318"/>
        <v>12464.668801070195</v>
      </c>
      <c r="N255" s="15">
        <f t="shared" si="319"/>
        <v>3.1938333452758982E-3</v>
      </c>
      <c r="O255" s="15">
        <f t="shared" si="320"/>
        <v>4.231586005605692E-3</v>
      </c>
      <c r="P255" s="15">
        <f t="shared" si="321"/>
        <v>3.8402287992185258E-3</v>
      </c>
      <c r="Q255" s="5">
        <f t="shared" si="322"/>
        <v>6068.6950737291809</v>
      </c>
      <c r="R255" s="5">
        <f t="shared" si="323"/>
        <v>8253.2065912592916</v>
      </c>
      <c r="S255" s="5">
        <f t="shared" si="324"/>
        <v>5101.6826235528088</v>
      </c>
      <c r="T255" s="5">
        <f t="shared" si="325"/>
        <v>16.422635415563136</v>
      </c>
      <c r="U255" s="5">
        <f t="shared" si="326"/>
        <v>52.306324986711644</v>
      </c>
      <c r="V255" s="5">
        <f t="shared" si="327"/>
        <v>93.661355417320735</v>
      </c>
      <c r="W255" s="15">
        <f t="shared" si="328"/>
        <v>-1.0734613539272964E-2</v>
      </c>
      <c r="X255" s="15">
        <f t="shared" si="329"/>
        <v>-1.217998157191269E-2</v>
      </c>
      <c r="Y255" s="15">
        <f t="shared" si="330"/>
        <v>-9.7425357312937999E-3</v>
      </c>
      <c r="Z255" s="5">
        <f t="shared" si="345"/>
        <v>5223.4329512149679</v>
      </c>
      <c r="AA255" s="5">
        <f t="shared" si="346"/>
        <v>22068.918299097462</v>
      </c>
      <c r="AB255" s="5">
        <f t="shared" si="347"/>
        <v>77937.433815870056</v>
      </c>
      <c r="AC255" s="16">
        <f t="shared" si="331"/>
        <v>1.0321856951115107</v>
      </c>
      <c r="AD255" s="16">
        <f t="shared" si="332"/>
        <v>3.0503258535250515</v>
      </c>
      <c r="AE255" s="16">
        <f t="shared" si="333"/>
        <v>16.327679627505532</v>
      </c>
      <c r="AF255" s="15">
        <f t="shared" si="334"/>
        <v>-4.0504037456468023E-3</v>
      </c>
      <c r="AG255" s="15">
        <f t="shared" si="335"/>
        <v>2.9673830763510267E-4</v>
      </c>
      <c r="AH255" s="15">
        <f t="shared" si="336"/>
        <v>9.7937136394747881E-3</v>
      </c>
      <c r="AI255" s="1">
        <f t="shared" si="300"/>
        <v>713774.67157692078</v>
      </c>
      <c r="AJ255" s="1">
        <f t="shared" si="301"/>
        <v>301521.90764756023</v>
      </c>
      <c r="AK255" s="1">
        <f t="shared" si="302"/>
        <v>104517.54295017864</v>
      </c>
      <c r="AL255" s="14">
        <f t="shared" si="337"/>
        <v>88.244279420982977</v>
      </c>
      <c r="AM255" s="14">
        <f t="shared" si="338"/>
        <v>21.386066171807617</v>
      </c>
      <c r="AN255" s="14">
        <f t="shared" si="339"/>
        <v>6.7289960120947168</v>
      </c>
      <c r="AO255" s="11">
        <f t="shared" si="340"/>
        <v>2.7907182632940946E-3</v>
      </c>
      <c r="AP255" s="11">
        <f t="shared" si="341"/>
        <v>3.5155689694835409E-3</v>
      </c>
      <c r="AQ255" s="11">
        <f t="shared" si="342"/>
        <v>3.1890646297260501E-3</v>
      </c>
      <c r="AR255" s="1">
        <f t="shared" si="348"/>
        <v>369532.35093912506</v>
      </c>
      <c r="AS255" s="1">
        <f t="shared" si="343"/>
        <v>157786.01523536607</v>
      </c>
      <c r="AT255" s="1">
        <f t="shared" si="344"/>
        <v>54469.451150066932</v>
      </c>
      <c r="AU255" s="1">
        <f t="shared" si="303"/>
        <v>73906.47018782502</v>
      </c>
      <c r="AV255" s="1">
        <f t="shared" si="304"/>
        <v>31557.203047073213</v>
      </c>
      <c r="AW255" s="1">
        <f t="shared" si="305"/>
        <v>10893.890230013387</v>
      </c>
      <c r="AX255" s="1">
        <f t="shared" si="287"/>
        <v>253668.4921921003</v>
      </c>
      <c r="AY255" s="1">
        <f t="shared" si="279"/>
        <v>42585.110018457533</v>
      </c>
      <c r="AZ255" s="1">
        <f t="shared" si="280"/>
        <v>9971.7350408561542</v>
      </c>
      <c r="BA255" s="1">
        <f t="shared" si="288"/>
        <v>14502.015754858734</v>
      </c>
      <c r="BB255" s="1">
        <f t="shared" si="289"/>
        <v>31595.684984373624</v>
      </c>
      <c r="BC255" s="1">
        <f t="shared" si="290"/>
        <v>40235.967541424638</v>
      </c>
      <c r="BD255" s="1">
        <f t="shared" si="291"/>
        <v>279.09920632526041</v>
      </c>
      <c r="BE255" s="2">
        <f t="shared" si="297"/>
        <v>0.1724378764915922</v>
      </c>
      <c r="BF255" s="2">
        <f t="shared" si="298"/>
        <v>0.13039120264941753</v>
      </c>
      <c r="BG255" s="2">
        <f t="shared" si="299"/>
        <v>6.9918128391701598E-2</v>
      </c>
      <c r="BH255" s="2">
        <f t="shared" si="281"/>
        <v>8.768952614080712E-2</v>
      </c>
      <c r="BI255" s="2">
        <f t="shared" si="292"/>
        <v>2.9734821248929609E-3</v>
      </c>
      <c r="BJ255" s="2">
        <f t="shared" si="282"/>
        <v>1.700186572836147E-3</v>
      </c>
      <c r="BK255" s="2">
        <f t="shared" si="283"/>
        <v>4.8885446777984691E-4</v>
      </c>
      <c r="BL255" s="2">
        <f t="shared" si="284"/>
        <v>1098.7978400871609</v>
      </c>
      <c r="BM255" s="2">
        <f t="shared" si="285"/>
        <v>268.26566448448909</v>
      </c>
      <c r="BN255" s="2">
        <f t="shared" si="286"/>
        <v>26.62763455222634</v>
      </c>
      <c r="BO255" s="2">
        <f t="shared" si="293"/>
        <v>2439.8273888465246</v>
      </c>
      <c r="BP255" s="2">
        <f t="shared" si="294"/>
        <v>186.45144278448933</v>
      </c>
      <c r="BQ255" s="2">
        <f t="shared" si="295"/>
        <v>9.7729727358829468</v>
      </c>
      <c r="BR255" s="11">
        <f t="shared" si="296"/>
        <v>3.3535381162760752E-2</v>
      </c>
      <c r="BS255" s="17">
        <f t="shared" ref="BS255:BS318" si="349">BS254/(1+BR254)</f>
        <v>3.8143178751293486E-4</v>
      </c>
      <c r="BT255" s="17">
        <f t="shared" ref="BT255:BT318" si="350">BT254/(1+BR$5)</f>
        <v>3.2327967973972025E-3</v>
      </c>
      <c r="BU255" s="12">
        <f>(BU$3*templow!$I365+BU$4*templow!$I365^2+BU$5*templow!$I365^6)*(K255/K$56)^$BW$1</f>
        <v>-0.17662548408037435</v>
      </c>
      <c r="BV255" s="12">
        <f>(BV$3*templow!$I365+BV$4*templow!$I365^2+BV$5*templow!$I365^6)*(L255/L$56)^$BW$1</f>
        <v>-1.0986627003713765</v>
      </c>
      <c r="BW255" s="12">
        <f>(BW$3*templow!$I365+BW$4*templow!$I365^2+BW$5*templow!$I365^6)*(M255/M$56)^$BW$1</f>
        <v>-1.799280618466873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 x14ac:dyDescent="0.3">
      <c r="A256" s="2">
        <f t="shared" si="306"/>
        <v>2210</v>
      </c>
      <c r="B256" s="5">
        <f t="shared" si="307"/>
        <v>1165.4026117529531</v>
      </c>
      <c r="C256" s="5">
        <f t="shared" si="308"/>
        <v>2964.1545587713681</v>
      </c>
      <c r="D256" s="5">
        <f t="shared" si="309"/>
        <v>4369.9101487540456</v>
      </c>
      <c r="E256" s="15">
        <f t="shared" si="310"/>
        <v>1.4399553636073751E-7</v>
      </c>
      <c r="F256" s="15">
        <f t="shared" si="311"/>
        <v>2.8368086232055587E-7</v>
      </c>
      <c r="G256" s="15">
        <f t="shared" si="312"/>
        <v>5.7912438929254173E-7</v>
      </c>
      <c r="H256" s="5">
        <f t="shared" si="313"/>
        <v>370699.21844870504</v>
      </c>
      <c r="I256" s="5">
        <f t="shared" si="314"/>
        <v>158446.62526445495</v>
      </c>
      <c r="J256" s="5">
        <f t="shared" si="315"/>
        <v>54676.433416192362</v>
      </c>
      <c r="K256" s="5">
        <f t="shared" si="316"/>
        <v>318086.82656984415</v>
      </c>
      <c r="L256" s="5">
        <f t="shared" si="317"/>
        <v>53454.238678475165</v>
      </c>
      <c r="M256" s="5">
        <f t="shared" si="318"/>
        <v>12512.02691931361</v>
      </c>
      <c r="N256" s="15">
        <f t="shared" si="319"/>
        <v>3.1575425739842622E-3</v>
      </c>
      <c r="O256" s="15">
        <f t="shared" si="320"/>
        <v>4.1864615177777953E-3</v>
      </c>
      <c r="P256" s="15">
        <f t="shared" si="321"/>
        <v>3.7993884153062485E-3</v>
      </c>
      <c r="Q256" s="5">
        <f t="shared" si="322"/>
        <v>6022.5073092878165</v>
      </c>
      <c r="R256" s="5">
        <f t="shared" si="323"/>
        <v>8186.8159018469678</v>
      </c>
      <c r="S256" s="5">
        <f t="shared" si="324"/>
        <v>5071.176666763854</v>
      </c>
      <c r="T256" s="5">
        <f t="shared" si="325"/>
        <v>16.246344771080686</v>
      </c>
      <c r="U256" s="5">
        <f t="shared" si="326"/>
        <v>51.669234912279023</v>
      </c>
      <c r="V256" s="5">
        <f t="shared" si="327"/>
        <v>92.748856315526083</v>
      </c>
      <c r="W256" s="15">
        <f t="shared" si="328"/>
        <v>-1.0734613539272964E-2</v>
      </c>
      <c r="X256" s="15">
        <f t="shared" si="329"/>
        <v>-1.217998157191269E-2</v>
      </c>
      <c r="Y256" s="15">
        <f t="shared" si="330"/>
        <v>-9.7425357312937999E-3</v>
      </c>
      <c r="Z256" s="5">
        <f t="shared" si="345"/>
        <v>5162.8691442426689</v>
      </c>
      <c r="AA256" s="5">
        <f t="shared" si="346"/>
        <v>21898.871204160831</v>
      </c>
      <c r="AB256" s="5">
        <f t="shared" si="347"/>
        <v>78233.318072300695</v>
      </c>
      <c r="AC256" s="16">
        <f t="shared" si="331"/>
        <v>1.028004926305828</v>
      </c>
      <c r="AD256" s="16">
        <f t="shared" si="332"/>
        <v>3.0512310020565621</v>
      </c>
      <c r="AE256" s="16">
        <f t="shared" si="333"/>
        <v>16.487588246174408</v>
      </c>
      <c r="AF256" s="15">
        <f t="shared" si="334"/>
        <v>-4.0504037456468023E-3</v>
      </c>
      <c r="AG256" s="15">
        <f t="shared" si="335"/>
        <v>2.9673830763510267E-4</v>
      </c>
      <c r="AH256" s="15">
        <f t="shared" si="336"/>
        <v>9.7937136394747881E-3</v>
      </c>
      <c r="AI256" s="1">
        <f t="shared" si="300"/>
        <v>716303.67460705375</v>
      </c>
      <c r="AJ256" s="1">
        <f t="shared" si="301"/>
        <v>302926.91992987745</v>
      </c>
      <c r="AK256" s="1">
        <f t="shared" si="302"/>
        <v>104959.67888517417</v>
      </c>
      <c r="AL256" s="14">
        <f t="shared" si="337"/>
        <v>88.488081693972234</v>
      </c>
      <c r="AM256" s="14">
        <f t="shared" si="338"/>
        <v>21.460498520514417</v>
      </c>
      <c r="AN256" s="14">
        <f t="shared" si="339"/>
        <v>6.7502406232386987</v>
      </c>
      <c r="AO256" s="11">
        <f t="shared" si="340"/>
        <v>2.7628110806611535E-3</v>
      </c>
      <c r="AP256" s="11">
        <f t="shared" si="341"/>
        <v>3.4804132797887056E-3</v>
      </c>
      <c r="AQ256" s="11">
        <f t="shared" si="342"/>
        <v>3.1571739834287895E-3</v>
      </c>
      <c r="AR256" s="1">
        <f t="shared" si="348"/>
        <v>370699.21844870504</v>
      </c>
      <c r="AS256" s="1">
        <f t="shared" si="343"/>
        <v>158446.62526445495</v>
      </c>
      <c r="AT256" s="1">
        <f t="shared" si="344"/>
        <v>54676.433416192362</v>
      </c>
      <c r="AU256" s="1">
        <f t="shared" si="303"/>
        <v>74139.843689741014</v>
      </c>
      <c r="AV256" s="1">
        <f t="shared" si="304"/>
        <v>31689.325052890992</v>
      </c>
      <c r="AW256" s="1">
        <f t="shared" si="305"/>
        <v>10935.286683238473</v>
      </c>
      <c r="AX256" s="1">
        <f t="shared" si="287"/>
        <v>254469.46125587536</v>
      </c>
      <c r="AY256" s="1">
        <f t="shared" si="279"/>
        <v>42763.390942780134</v>
      </c>
      <c r="AZ256" s="1">
        <f t="shared" si="280"/>
        <v>10009.621535450888</v>
      </c>
      <c r="BA256" s="1">
        <f t="shared" si="288"/>
        <v>14505.691854071363</v>
      </c>
      <c r="BB256" s="1">
        <f t="shared" si="289"/>
        <v>31608.07736315989</v>
      </c>
      <c r="BC256" s="1">
        <f t="shared" si="290"/>
        <v>40252.562368116574</v>
      </c>
      <c r="BD256" s="1">
        <f t="shared" si="291"/>
        <v>271.07262150685176</v>
      </c>
      <c r="BE256" s="2">
        <f t="shared" si="297"/>
        <v>0.1724378764915922</v>
      </c>
      <c r="BF256" s="2">
        <f t="shared" si="298"/>
        <v>0.13039120264941753</v>
      </c>
      <c r="BG256" s="2">
        <f t="shared" si="299"/>
        <v>6.9918128391701598E-2</v>
      </c>
      <c r="BH256" s="2">
        <f t="shared" si="281"/>
        <v>8.7521880518642431E-2</v>
      </c>
      <c r="BI256" s="2">
        <f t="shared" si="292"/>
        <v>2.9734821248929609E-3</v>
      </c>
      <c r="BJ256" s="2">
        <f t="shared" si="282"/>
        <v>1.700186572836147E-3</v>
      </c>
      <c r="BK256" s="2">
        <f t="shared" si="283"/>
        <v>4.8885446777984691E-4</v>
      </c>
      <c r="BL256" s="2">
        <f t="shared" si="284"/>
        <v>1102.2674997690153</v>
      </c>
      <c r="BM256" s="2">
        <f t="shared" si="285"/>
        <v>269.38882478582696</v>
      </c>
      <c r="BN256" s="2">
        <f t="shared" si="286"/>
        <v>26.728818757772952</v>
      </c>
      <c r="BO256" s="2">
        <f t="shared" si="293"/>
        <v>2476.2427348239221</v>
      </c>
      <c r="BP256" s="2">
        <f t="shared" si="294"/>
        <v>188.68594487234043</v>
      </c>
      <c r="BQ256" s="2">
        <f t="shared" si="295"/>
        <v>9.7730071682775499</v>
      </c>
      <c r="BR256" s="11">
        <f t="shared" si="296"/>
        <v>3.3496492406578121E-2</v>
      </c>
      <c r="BS256" s="17">
        <f t="shared" si="349"/>
        <v>3.6905537484726621E-4</v>
      </c>
      <c r="BT256" s="17">
        <f t="shared" si="350"/>
        <v>3.1386376673759246E-3</v>
      </c>
      <c r="BU256" s="12">
        <f>(BU$3*templow!$I366+BU$4*templow!$I366^2+BU$5*templow!$I366^6)*(K256/K$56)^$BW$1</f>
        <v>-0.20788223842343256</v>
      </c>
      <c r="BV256" s="12">
        <f>(BV$3*templow!$I366+BV$4*templow!$I366^2+BV$5*templow!$I366^6)*(L256/L$56)^$BW$1</f>
        <v>-1.1210092999175516</v>
      </c>
      <c r="BW256" s="12">
        <f>(BW$3*templow!$I366+BW$4*templow!$I366^2+BW$5*templow!$I366^6)*(M256/M$56)^$BW$1</f>
        <v>-1.8193087705710658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 x14ac:dyDescent="0.3">
      <c r="A257" s="2">
        <f t="shared" si="306"/>
        <v>2211</v>
      </c>
      <c r="B257" s="5">
        <f t="shared" si="307"/>
        <v>1165.4027711750887</v>
      </c>
      <c r="C257" s="5">
        <f t="shared" si="308"/>
        <v>2964.1553576015936</v>
      </c>
      <c r="D257" s="5">
        <f t="shared" si="309"/>
        <v>4369.9125529395151</v>
      </c>
      <c r="E257" s="15">
        <f t="shared" si="310"/>
        <v>1.3679575954270063E-7</v>
      </c>
      <c r="F257" s="15">
        <f t="shared" si="311"/>
        <v>2.6949681920452804E-7</v>
      </c>
      <c r="G257" s="15">
        <f t="shared" si="312"/>
        <v>5.5016816982791466E-7</v>
      </c>
      <c r="H257" s="5">
        <f t="shared" si="313"/>
        <v>371856.45433814911</v>
      </c>
      <c r="I257" s="5">
        <f t="shared" si="314"/>
        <v>159102.92182491979</v>
      </c>
      <c r="J257" s="5">
        <f t="shared" si="315"/>
        <v>54881.990325879735</v>
      </c>
      <c r="K257" s="5">
        <f t="shared" si="316"/>
        <v>319079.77528078307</v>
      </c>
      <c r="L257" s="5">
        <f t="shared" si="317"/>
        <v>53675.635258759103</v>
      </c>
      <c r="M257" s="5">
        <f t="shared" si="318"/>
        <v>12559.059171324194</v>
      </c>
      <c r="N257" s="15">
        <f t="shared" si="319"/>
        <v>3.1216278952719279E-3</v>
      </c>
      <c r="O257" s="15">
        <f t="shared" si="320"/>
        <v>4.141796530217734E-3</v>
      </c>
      <c r="P257" s="15">
        <f t="shared" si="321"/>
        <v>3.7589634608270472E-3</v>
      </c>
      <c r="Q257" s="5">
        <f t="shared" si="322"/>
        <v>5976.4570541327867</v>
      </c>
      <c r="R257" s="5">
        <f t="shared" si="323"/>
        <v>8120.5979488542453</v>
      </c>
      <c r="S257" s="5">
        <f t="shared" si="324"/>
        <v>5040.6499720862585</v>
      </c>
      <c r="T257" s="5">
        <f t="shared" si="325"/>
        <v>16.071946538537347</v>
      </c>
      <c r="U257" s="5">
        <f t="shared" si="326"/>
        <v>51.039904583212639</v>
      </c>
      <c r="V257" s="5">
        <f t="shared" si="327"/>
        <v>91.845247268835436</v>
      </c>
      <c r="W257" s="15">
        <f t="shared" si="328"/>
        <v>-1.0734613539272964E-2</v>
      </c>
      <c r="X257" s="15">
        <f t="shared" si="329"/>
        <v>-1.217998157191269E-2</v>
      </c>
      <c r="Y257" s="15">
        <f t="shared" si="330"/>
        <v>-9.7425357312937999E-3</v>
      </c>
      <c r="Z257" s="5">
        <f t="shared" si="345"/>
        <v>5102.822911441247</v>
      </c>
      <c r="AA257" s="5">
        <f t="shared" si="346"/>
        <v>21729.157615166707</v>
      </c>
      <c r="AB257" s="5">
        <f t="shared" si="347"/>
        <v>78527.128300654309</v>
      </c>
      <c r="AC257" s="16">
        <f t="shared" si="331"/>
        <v>1.0238410913017755</v>
      </c>
      <c r="AD257" s="16">
        <f t="shared" si="332"/>
        <v>3.0521364191803162</v>
      </c>
      <c r="AE257" s="16">
        <f t="shared" si="333"/>
        <v>16.64906296406301</v>
      </c>
      <c r="AF257" s="15">
        <f t="shared" si="334"/>
        <v>-4.0504037456468023E-3</v>
      </c>
      <c r="AG257" s="15">
        <f t="shared" si="335"/>
        <v>2.9673830763510267E-4</v>
      </c>
      <c r="AH257" s="15">
        <f t="shared" si="336"/>
        <v>9.7937136394747881E-3</v>
      </c>
      <c r="AI257" s="1">
        <f t="shared" si="300"/>
        <v>718813.15083608939</v>
      </c>
      <c r="AJ257" s="1">
        <f t="shared" si="301"/>
        <v>304323.55298978067</v>
      </c>
      <c r="AK257" s="1">
        <f t="shared" si="302"/>
        <v>105398.99767989523</v>
      </c>
      <c r="AL257" s="14">
        <f t="shared" si="337"/>
        <v>88.730112788056687</v>
      </c>
      <c r="AM257" s="14">
        <f t="shared" si="338"/>
        <v>21.534443010515684</v>
      </c>
      <c r="AN257" s="14">
        <f t="shared" si="339"/>
        <v>6.7713391904754969</v>
      </c>
      <c r="AO257" s="11">
        <f t="shared" si="340"/>
        <v>2.7351829698545418E-3</v>
      </c>
      <c r="AP257" s="11">
        <f t="shared" si="341"/>
        <v>3.4456091469908185E-3</v>
      </c>
      <c r="AQ257" s="11">
        <f t="shared" si="342"/>
        <v>3.1256022435945017E-3</v>
      </c>
      <c r="AR257" s="1">
        <f t="shared" si="348"/>
        <v>371856.45433814911</v>
      </c>
      <c r="AS257" s="1">
        <f t="shared" si="343"/>
        <v>159102.92182491979</v>
      </c>
      <c r="AT257" s="1">
        <f t="shared" si="344"/>
        <v>54881.990325879735</v>
      </c>
      <c r="AU257" s="1">
        <f t="shared" si="303"/>
        <v>74371.290867629825</v>
      </c>
      <c r="AV257" s="1">
        <f t="shared" si="304"/>
        <v>31820.584364983959</v>
      </c>
      <c r="AW257" s="1">
        <f t="shared" si="305"/>
        <v>10976.398065175948</v>
      </c>
      <c r="AX257" s="1">
        <f t="shared" si="287"/>
        <v>255263.82022462646</v>
      </c>
      <c r="AY257" s="1">
        <f t="shared" si="279"/>
        <v>42940.508207007282</v>
      </c>
      <c r="AZ257" s="1">
        <f t="shared" si="280"/>
        <v>10047.247337059353</v>
      </c>
      <c r="BA257" s="1">
        <f t="shared" si="288"/>
        <v>14509.326125808353</v>
      </c>
      <c r="BB257" s="1">
        <f t="shared" si="289"/>
        <v>31620.337455525754</v>
      </c>
      <c r="BC257" s="1">
        <f t="shared" si="290"/>
        <v>40268.980059549249</v>
      </c>
      <c r="BD257" s="1">
        <f t="shared" si="291"/>
        <v>263.27576440919017</v>
      </c>
      <c r="BE257" s="2">
        <f t="shared" si="297"/>
        <v>0.1724378764915922</v>
      </c>
      <c r="BF257" s="2">
        <f t="shared" si="298"/>
        <v>0.13039120264941753</v>
      </c>
      <c r="BG257" s="2">
        <f t="shared" si="299"/>
        <v>6.9918128391701598E-2</v>
      </c>
      <c r="BH257" s="2">
        <f t="shared" si="281"/>
        <v>8.7355340057101716E-2</v>
      </c>
      <c r="BI257" s="2">
        <f t="shared" si="292"/>
        <v>2.9734821248929609E-3</v>
      </c>
      <c r="BJ257" s="2">
        <f t="shared" si="282"/>
        <v>1.700186572836147E-3</v>
      </c>
      <c r="BK257" s="2">
        <f t="shared" si="283"/>
        <v>4.8885446777984691E-4</v>
      </c>
      <c r="BL257" s="2">
        <f t="shared" si="284"/>
        <v>1105.708520000562</v>
      </c>
      <c r="BM257" s="2">
        <f t="shared" si="285"/>
        <v>270.50465138572781</v>
      </c>
      <c r="BN257" s="2">
        <f t="shared" si="286"/>
        <v>26.829306171456643</v>
      </c>
      <c r="BO257" s="2">
        <f t="shared" si="293"/>
        <v>2513.2025335228582</v>
      </c>
      <c r="BP257" s="2">
        <f t="shared" si="294"/>
        <v>190.94731318352942</v>
      </c>
      <c r="BQ257" s="2">
        <f t="shared" si="295"/>
        <v>9.7730456443165554</v>
      </c>
      <c r="BR257" s="11">
        <f t="shared" si="296"/>
        <v>3.3458000279508376E-2</v>
      </c>
      <c r="BS257" s="17">
        <f t="shared" si="349"/>
        <v>3.5709397908830019E-4</v>
      </c>
      <c r="BT257" s="17">
        <f t="shared" si="350"/>
        <v>3.0472210362873053E-3</v>
      </c>
      <c r="BU257" s="12">
        <f>(BU$3*templow!$I367+BU$4*templow!$I367^2+BU$5*templow!$I367^6)*(K257/K$56)^$BW$1</f>
        <v>-0.23916019327143334</v>
      </c>
      <c r="BV257" s="12">
        <f>(BV$3*templow!$I367+BV$4*templow!$I367^2+BV$5*templow!$I367^6)*(L257/L$56)^$BW$1</f>
        <v>-1.1433491547039036</v>
      </c>
      <c r="BW257" s="12">
        <f>(BW$3*templow!$I367+BW$4*templow!$I367^2+BW$5*templow!$I367^6)*(M257/M$56)^$BW$1</f>
        <v>-1.8393236666288073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 x14ac:dyDescent="0.3">
      <c r="A258" s="2">
        <f t="shared" si="306"/>
        <v>2212</v>
      </c>
      <c r="B258" s="5">
        <f t="shared" si="307"/>
        <v>1165.402922626138</v>
      </c>
      <c r="C258" s="5">
        <f t="shared" si="308"/>
        <v>2964.156116490512</v>
      </c>
      <c r="D258" s="5">
        <f t="shared" si="309"/>
        <v>4369.914836916967</v>
      </c>
      <c r="E258" s="15">
        <f t="shared" si="310"/>
        <v>1.299559715655656E-7</v>
      </c>
      <c r="F258" s="15">
        <f t="shared" si="311"/>
        <v>2.5602197824430163E-7</v>
      </c>
      <c r="G258" s="15">
        <f t="shared" si="312"/>
        <v>5.2265976133651891E-7</v>
      </c>
      <c r="H258" s="5">
        <f t="shared" si="313"/>
        <v>373004.08354770753</v>
      </c>
      <c r="I258" s="5">
        <f t="shared" si="314"/>
        <v>159754.90067400743</v>
      </c>
      <c r="J258" s="5">
        <f t="shared" si="315"/>
        <v>55086.122474778829</v>
      </c>
      <c r="K258" s="5">
        <f t="shared" si="316"/>
        <v>320064.48268309986</v>
      </c>
      <c r="L258" s="5">
        <f t="shared" si="317"/>
        <v>53895.575804945562</v>
      </c>
      <c r="M258" s="5">
        <f t="shared" si="318"/>
        <v>12605.765679782176</v>
      </c>
      <c r="N258" s="15">
        <f t="shared" si="319"/>
        <v>3.0860852946579254E-3</v>
      </c>
      <c r="O258" s="15">
        <f t="shared" si="320"/>
        <v>4.0975862721730483E-3</v>
      </c>
      <c r="P258" s="15">
        <f t="shared" si="321"/>
        <v>3.7189496299712133E-3</v>
      </c>
      <c r="Q258" s="5">
        <f t="shared" si="322"/>
        <v>5930.5487365928557</v>
      </c>
      <c r="R258" s="5">
        <f t="shared" si="323"/>
        <v>8054.5608412373676</v>
      </c>
      <c r="S258" s="5">
        <f t="shared" si="324"/>
        <v>5010.1071687247768</v>
      </c>
      <c r="T258" s="5">
        <f t="shared" si="325"/>
        <v>15.899420403622292</v>
      </c>
      <c r="U258" s="5">
        <f t="shared" si="326"/>
        <v>50.418239485956924</v>
      </c>
      <c r="V258" s="5">
        <f t="shared" si="327"/>
        <v>90.950441665569286</v>
      </c>
      <c r="W258" s="15">
        <f t="shared" si="328"/>
        <v>-1.0734613539272964E-2</v>
      </c>
      <c r="X258" s="15">
        <f t="shared" si="329"/>
        <v>-1.217998157191269E-2</v>
      </c>
      <c r="Y258" s="15">
        <f t="shared" si="330"/>
        <v>-9.7425357312937999E-3</v>
      </c>
      <c r="Z258" s="5">
        <f t="shared" si="345"/>
        <v>5043.2944393843509</v>
      </c>
      <c r="AA258" s="5">
        <f t="shared" si="346"/>
        <v>21559.799983801149</v>
      </c>
      <c r="AB258" s="5">
        <f t="shared" si="347"/>
        <v>78818.865352817331</v>
      </c>
      <c r="AC258" s="16">
        <f t="shared" si="331"/>
        <v>1.0196941215106197</v>
      </c>
      <c r="AD258" s="16">
        <f t="shared" si="332"/>
        <v>3.053042104976015</v>
      </c>
      <c r="AE258" s="16">
        <f t="shared" si="333"/>
        <v>16.812119119098629</v>
      </c>
      <c r="AF258" s="15">
        <f t="shared" si="334"/>
        <v>-4.0504037456468023E-3</v>
      </c>
      <c r="AG258" s="15">
        <f t="shared" si="335"/>
        <v>2.9673830763510267E-4</v>
      </c>
      <c r="AH258" s="15">
        <f t="shared" si="336"/>
        <v>9.7937136394747881E-3</v>
      </c>
      <c r="AI258" s="1">
        <f t="shared" si="300"/>
        <v>721303.12662011024</v>
      </c>
      <c r="AJ258" s="1">
        <f t="shared" si="301"/>
        <v>305711.78205578658</v>
      </c>
      <c r="AK258" s="1">
        <f t="shared" si="302"/>
        <v>105835.49597708165</v>
      </c>
      <c r="AL258" s="14">
        <f t="shared" si="337"/>
        <v>88.970378950533743</v>
      </c>
      <c r="AM258" s="14">
        <f t="shared" si="338"/>
        <v>21.607900291589946</v>
      </c>
      <c r="AN258" s="14">
        <f t="shared" si="339"/>
        <v>6.7922920583117277</v>
      </c>
      <c r="AO258" s="11">
        <f t="shared" si="340"/>
        <v>2.7078311401559961E-3</v>
      </c>
      <c r="AP258" s="11">
        <f t="shared" si="341"/>
        <v>3.4111530555209105E-3</v>
      </c>
      <c r="AQ258" s="11">
        <f t="shared" si="342"/>
        <v>3.0943462211585567E-3</v>
      </c>
      <c r="AR258" s="1">
        <f t="shared" si="348"/>
        <v>373004.08354770753</v>
      </c>
      <c r="AS258" s="1">
        <f t="shared" si="343"/>
        <v>159754.90067400743</v>
      </c>
      <c r="AT258" s="1">
        <f t="shared" si="344"/>
        <v>55086.122474778829</v>
      </c>
      <c r="AU258" s="1">
        <f t="shared" si="303"/>
        <v>74600.816709541512</v>
      </c>
      <c r="AV258" s="1">
        <f t="shared" si="304"/>
        <v>31950.980134801488</v>
      </c>
      <c r="AW258" s="1">
        <f t="shared" si="305"/>
        <v>11017.224494955766</v>
      </c>
      <c r="AX258" s="1">
        <f t="shared" si="287"/>
        <v>256051.58614647991</v>
      </c>
      <c r="AY258" s="1">
        <f t="shared" si="279"/>
        <v>43116.460643956445</v>
      </c>
      <c r="AZ258" s="1">
        <f t="shared" si="280"/>
        <v>10084.612543825742</v>
      </c>
      <c r="BA258" s="1">
        <f t="shared" si="288"/>
        <v>14512.919005991604</v>
      </c>
      <c r="BB258" s="1">
        <f t="shared" si="289"/>
        <v>31632.466619801064</v>
      </c>
      <c r="BC258" s="1">
        <f t="shared" si="290"/>
        <v>40285.222455162468</v>
      </c>
      <c r="BD258" s="1">
        <f t="shared" si="291"/>
        <v>255.70210400329131</v>
      </c>
      <c r="BE258" s="2">
        <f t="shared" si="297"/>
        <v>0.1724378764915922</v>
      </c>
      <c r="BF258" s="2">
        <f t="shared" si="298"/>
        <v>0.13039120264941753</v>
      </c>
      <c r="BG258" s="2">
        <f t="shared" si="299"/>
        <v>6.9918128391701598E-2</v>
      </c>
      <c r="BH258" s="2">
        <f t="shared" si="281"/>
        <v>8.7189906157833078E-2</v>
      </c>
      <c r="BI258" s="2">
        <f t="shared" si="292"/>
        <v>2.9734821248929609E-3</v>
      </c>
      <c r="BJ258" s="2">
        <f t="shared" si="282"/>
        <v>1.700186572836147E-3</v>
      </c>
      <c r="BK258" s="2">
        <f t="shared" si="283"/>
        <v>4.8885446777984691E-4</v>
      </c>
      <c r="BL258" s="2">
        <f t="shared" si="284"/>
        <v>1109.1209749411889</v>
      </c>
      <c r="BM258" s="2">
        <f t="shared" si="285"/>
        <v>271.61313707071974</v>
      </c>
      <c r="BN258" s="2">
        <f t="shared" si="286"/>
        <v>26.929097084463468</v>
      </c>
      <c r="BO258" s="2">
        <f t="shared" si="293"/>
        <v>2550.7149290102066</v>
      </c>
      <c r="BP258" s="2">
        <f t="shared" si="294"/>
        <v>193.2358708677545</v>
      </c>
      <c r="BQ258" s="2">
        <f t="shared" si="295"/>
        <v>9.7730881218652712</v>
      </c>
      <c r="BR258" s="11">
        <f t="shared" si="296"/>
        <v>3.3419900667789965E-2</v>
      </c>
      <c r="BS258" s="17">
        <f t="shared" si="349"/>
        <v>3.455331314787062E-4</v>
      </c>
      <c r="BT258" s="17">
        <f t="shared" si="350"/>
        <v>2.9584670255216558E-3</v>
      </c>
      <c r="BU258" s="12">
        <f>(BU$3*templow!$I368+BU$4*templow!$I368^2+BU$5*templow!$I368^6)*(K258/K$56)^$BW$1</f>
        <v>-0.2704580207470027</v>
      </c>
      <c r="BV258" s="12">
        <f>(BV$3*templow!$I368+BV$4*templow!$I368^2+BV$5*templow!$I368^6)*(L258/L$56)^$BW$1</f>
        <v>-1.165681647262834</v>
      </c>
      <c r="BW258" s="12">
        <f>(BW$3*templow!$I368+BW$4*templow!$I368^2+BW$5*templow!$I368^6)*(M258/M$56)^$BW$1</f>
        <v>-1.8593248790451851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 x14ac:dyDescent="0.3">
      <c r="A259" s="2">
        <f t="shared" si="306"/>
        <v>2213</v>
      </c>
      <c r="B259" s="5">
        <f t="shared" si="307"/>
        <v>1165.4030665046537</v>
      </c>
      <c r="C259" s="5">
        <f t="shared" si="308"/>
        <v>2964.1568374351696</v>
      </c>
      <c r="D259" s="5">
        <f t="shared" si="309"/>
        <v>4369.9170066966808</v>
      </c>
      <c r="E259" s="15">
        <f t="shared" si="310"/>
        <v>1.2345817298728732E-7</v>
      </c>
      <c r="F259" s="15">
        <f t="shared" si="311"/>
        <v>2.4322087933208651E-7</v>
      </c>
      <c r="G259" s="15">
        <f t="shared" si="312"/>
        <v>4.9652677326969291E-7</v>
      </c>
      <c r="H259" s="5">
        <f t="shared" si="313"/>
        <v>374142.13192604011</v>
      </c>
      <c r="I259" s="5">
        <f t="shared" si="314"/>
        <v>160402.55826102698</v>
      </c>
      <c r="J259" s="5">
        <f t="shared" si="315"/>
        <v>55288.830647715899</v>
      </c>
      <c r="K259" s="5">
        <f t="shared" si="316"/>
        <v>321040.97087043838</v>
      </c>
      <c r="L259" s="5">
        <f t="shared" si="317"/>
        <v>54114.05909270994</v>
      </c>
      <c r="M259" s="5">
        <f t="shared" si="318"/>
        <v>12652.146611248798</v>
      </c>
      <c r="N259" s="15">
        <f t="shared" si="319"/>
        <v>3.0509108013254682E-3</v>
      </c>
      <c r="O259" s="15">
        <f t="shared" si="320"/>
        <v>4.0538260237741319E-3</v>
      </c>
      <c r="P259" s="15">
        <f t="shared" si="321"/>
        <v>3.679342663096552E-3</v>
      </c>
      <c r="Q259" s="5">
        <f t="shared" si="322"/>
        <v>5884.7866620155892</v>
      </c>
      <c r="R259" s="5">
        <f t="shared" si="323"/>
        <v>7988.7124718103569</v>
      </c>
      <c r="S259" s="5">
        <f t="shared" si="324"/>
        <v>4979.5528012088262</v>
      </c>
      <c r="T259" s="5">
        <f t="shared" si="325"/>
        <v>15.728746270090975</v>
      </c>
      <c r="U259" s="5">
        <f t="shared" si="326"/>
        <v>49.804146258129691</v>
      </c>
      <c r="V259" s="5">
        <f t="shared" si="327"/>
        <v>90.064353737865531</v>
      </c>
      <c r="W259" s="15">
        <f t="shared" si="328"/>
        <v>-1.0734613539272964E-2</v>
      </c>
      <c r="X259" s="15">
        <f t="shared" si="329"/>
        <v>-1.217998157191269E-2</v>
      </c>
      <c r="Y259" s="15">
        <f t="shared" si="330"/>
        <v>-9.7425357312937999E-3</v>
      </c>
      <c r="Z259" s="5">
        <f t="shared" si="345"/>
        <v>4984.2837706479486</v>
      </c>
      <c r="AA259" s="5">
        <f t="shared" si="346"/>
        <v>21390.820207627086</v>
      </c>
      <c r="AB259" s="5">
        <f t="shared" si="347"/>
        <v>79108.530357601267</v>
      </c>
      <c r="AC259" s="16">
        <f t="shared" si="331"/>
        <v>1.0155639486214389</v>
      </c>
      <c r="AD259" s="16">
        <f t="shared" si="332"/>
        <v>3.0539480595233841</v>
      </c>
      <c r="AE259" s="16">
        <f t="shared" si="333"/>
        <v>16.97677219942382</v>
      </c>
      <c r="AF259" s="15">
        <f t="shared" si="334"/>
        <v>-4.0504037456468023E-3</v>
      </c>
      <c r="AG259" s="15">
        <f t="shared" si="335"/>
        <v>2.9673830763510267E-4</v>
      </c>
      <c r="AH259" s="15">
        <f t="shared" si="336"/>
        <v>9.7937136394747881E-3</v>
      </c>
      <c r="AI259" s="1">
        <f t="shared" si="300"/>
        <v>723773.63066764071</v>
      </c>
      <c r="AJ259" s="1">
        <f t="shared" si="301"/>
        <v>307091.58398500941</v>
      </c>
      <c r="AK259" s="1">
        <f t="shared" si="302"/>
        <v>106269.17087432925</v>
      </c>
      <c r="AL259" s="14">
        <f t="shared" si="337"/>
        <v>89.208886545580739</v>
      </c>
      <c r="AM259" s="14">
        <f t="shared" si="338"/>
        <v>21.680871068141961</v>
      </c>
      <c r="AN259" s="14">
        <f t="shared" si="339"/>
        <v>6.8130995845427327</v>
      </c>
      <c r="AO259" s="11">
        <f t="shared" si="340"/>
        <v>2.680752828754436E-3</v>
      </c>
      <c r="AP259" s="11">
        <f t="shared" si="341"/>
        <v>3.3770415249657014E-3</v>
      </c>
      <c r="AQ259" s="11">
        <f t="shared" si="342"/>
        <v>3.063402758946971E-3</v>
      </c>
      <c r="AR259" s="1">
        <f t="shared" si="348"/>
        <v>374142.13192604011</v>
      </c>
      <c r="AS259" s="1">
        <f t="shared" si="343"/>
        <v>160402.55826102698</v>
      </c>
      <c r="AT259" s="1">
        <f t="shared" si="344"/>
        <v>55288.830647715899</v>
      </c>
      <c r="AU259" s="1">
        <f t="shared" si="303"/>
        <v>74828.426385208018</v>
      </c>
      <c r="AV259" s="1">
        <f t="shared" si="304"/>
        <v>32080.511652205398</v>
      </c>
      <c r="AW259" s="1">
        <f t="shared" si="305"/>
        <v>11057.766129543181</v>
      </c>
      <c r="AX259" s="1">
        <f t="shared" si="287"/>
        <v>256832.77669635072</v>
      </c>
      <c r="AY259" s="1">
        <f t="shared" si="279"/>
        <v>43291.247274167952</v>
      </c>
      <c r="AZ259" s="1">
        <f t="shared" si="280"/>
        <v>10121.717288999036</v>
      </c>
      <c r="BA259" s="1">
        <f t="shared" si="288"/>
        <v>14516.470925721189</v>
      </c>
      <c r="BB259" s="1">
        <f t="shared" si="289"/>
        <v>31644.466199482966</v>
      </c>
      <c r="BC259" s="1">
        <f t="shared" si="290"/>
        <v>40301.29137327335</v>
      </c>
      <c r="BD259" s="1">
        <f t="shared" si="291"/>
        <v>248.3452931707422</v>
      </c>
      <c r="BE259" s="2">
        <f t="shared" si="297"/>
        <v>0.1724378764915922</v>
      </c>
      <c r="BF259" s="2">
        <f t="shared" si="298"/>
        <v>0.13039120264941753</v>
      </c>
      <c r="BG259" s="2">
        <f t="shared" si="299"/>
        <v>6.9918128391701598E-2</v>
      </c>
      <c r="BH259" s="2">
        <f t="shared" si="281"/>
        <v>8.7025580053146034E-2</v>
      </c>
      <c r="BI259" s="2">
        <f t="shared" si="292"/>
        <v>2.9734821248929609E-3</v>
      </c>
      <c r="BJ259" s="2">
        <f t="shared" si="282"/>
        <v>1.700186572836147E-3</v>
      </c>
      <c r="BK259" s="2">
        <f t="shared" si="283"/>
        <v>4.8885446777984691E-4</v>
      </c>
      <c r="BL259" s="2">
        <f t="shared" si="284"/>
        <v>1112.5049414514242</v>
      </c>
      <c r="BM259" s="2">
        <f t="shared" si="285"/>
        <v>272.71427580396585</v>
      </c>
      <c r="BN259" s="2">
        <f t="shared" si="286"/>
        <v>27.028191880459243</v>
      </c>
      <c r="BO259" s="2">
        <f t="shared" si="293"/>
        <v>2588.7881871933023</v>
      </c>
      <c r="BP259" s="2">
        <f t="shared" si="294"/>
        <v>195.55194496227043</v>
      </c>
      <c r="BQ259" s="2">
        <f t="shared" si="295"/>
        <v>9.7731345592684384</v>
      </c>
      <c r="BR259" s="11">
        <f t="shared" si="296"/>
        <v>3.3382189500217069E-2</v>
      </c>
      <c r="BS259" s="17">
        <f t="shared" si="349"/>
        <v>3.3435889056851399E-4</v>
      </c>
      <c r="BT259" s="17">
        <f t="shared" si="350"/>
        <v>2.8722980830307335E-3</v>
      </c>
      <c r="BU259" s="12">
        <f>(BU$3*templow!$I369+BU$4*templow!$I369^2+BU$5*templow!$I369^6)*(K259/K$56)^$BW$1</f>
        <v>-0.30177442712558611</v>
      </c>
      <c r="BV259" s="12">
        <f>(BV$3*templow!$I369+BV$4*templow!$I369^2+BV$5*templow!$I369^6)*(L259/L$56)^$BW$1</f>
        <v>-1.188006180219878</v>
      </c>
      <c r="BW259" s="12">
        <f>(BW$3*templow!$I369+BW$4*templow!$I369^2+BW$5*templow!$I369^6)*(M259/M$56)^$BW$1</f>
        <v>-1.8793119956424087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 x14ac:dyDescent="0.3">
      <c r="A260" s="2">
        <f t="shared" si="306"/>
        <v>2214</v>
      </c>
      <c r="B260" s="5">
        <f t="shared" si="307"/>
        <v>1165.4032031892605</v>
      </c>
      <c r="C260" s="5">
        <f t="shared" si="308"/>
        <v>2964.15752233276</v>
      </c>
      <c r="D260" s="5">
        <f t="shared" si="309"/>
        <v>4369.9190679884323</v>
      </c>
      <c r="E260" s="15">
        <f t="shared" si="310"/>
        <v>1.1728526433792295E-7</v>
      </c>
      <c r="F260" s="15">
        <f t="shared" si="311"/>
        <v>2.3105983536548216E-7</v>
      </c>
      <c r="G260" s="15">
        <f t="shared" si="312"/>
        <v>4.7170043460620825E-7</v>
      </c>
      <c r="H260" s="5">
        <f t="shared" si="313"/>
        <v>375270.62620631413</v>
      </c>
      <c r="I260" s="5">
        <f t="shared" si="314"/>
        <v>161045.89171512102</v>
      </c>
      <c r="J260" s="5">
        <f t="shared" si="315"/>
        <v>55490.11581497424</v>
      </c>
      <c r="K260" s="5">
        <f t="shared" si="316"/>
        <v>322009.2626992467</v>
      </c>
      <c r="L260" s="5">
        <f t="shared" si="317"/>
        <v>54331.084128207745</v>
      </c>
      <c r="M260" s="5">
        <f t="shared" si="318"/>
        <v>12698.202175290522</v>
      </c>
      <c r="N260" s="15">
        <f t="shared" si="319"/>
        <v>3.016100487682305E-3</v>
      </c>
      <c r="O260" s="15">
        <f t="shared" si="320"/>
        <v>4.010511115530857E-3</v>
      </c>
      <c r="P260" s="15">
        <f t="shared" si="321"/>
        <v>3.640138346229449E-3</v>
      </c>
      <c r="Q260" s="5">
        <f t="shared" si="322"/>
        <v>5839.175014393898</v>
      </c>
      <c r="R260" s="5">
        <f t="shared" si="323"/>
        <v>7923.0605197487885</v>
      </c>
      <c r="S260" s="5">
        <f t="shared" si="324"/>
        <v>4948.9913299097698</v>
      </c>
      <c r="T260" s="5">
        <f t="shared" si="325"/>
        <v>15.559904257424266</v>
      </c>
      <c r="U260" s="5">
        <f t="shared" si="326"/>
        <v>49.197532674500827</v>
      </c>
      <c r="V260" s="5">
        <f t="shared" si="327"/>
        <v>89.186898553458491</v>
      </c>
      <c r="W260" s="15">
        <f t="shared" si="328"/>
        <v>-1.0734613539272964E-2</v>
      </c>
      <c r="X260" s="15">
        <f t="shared" si="329"/>
        <v>-1.217998157191269E-2</v>
      </c>
      <c r="Y260" s="15">
        <f t="shared" si="330"/>
        <v>-9.7425357312937999E-3</v>
      </c>
      <c r="Z260" s="5">
        <f t="shared" si="345"/>
        <v>4925.790807783379</v>
      </c>
      <c r="AA260" s="5">
        <f t="shared" si="346"/>
        <v>21222.239635804977</v>
      </c>
      <c r="AB260" s="5">
        <f t="shared" si="347"/>
        <v>79396.12471530425</v>
      </c>
      <c r="AC260" s="16">
        <f t="shared" si="331"/>
        <v>1.0114505045999989</v>
      </c>
      <c r="AD260" s="16">
        <f t="shared" si="332"/>
        <v>3.0548542829021725</v>
      </c>
      <c r="AE260" s="16">
        <f t="shared" si="333"/>
        <v>17.143037844867575</v>
      </c>
      <c r="AF260" s="15">
        <f t="shared" si="334"/>
        <v>-4.0504037456468023E-3</v>
      </c>
      <c r="AG260" s="15">
        <f t="shared" si="335"/>
        <v>2.9673830763510267E-4</v>
      </c>
      <c r="AH260" s="15">
        <f t="shared" si="336"/>
        <v>9.7937136394747881E-3</v>
      </c>
      <c r="AI260" s="1">
        <f t="shared" si="300"/>
        <v>726224.69398608466</v>
      </c>
      <c r="AJ260" s="1">
        <f t="shared" si="301"/>
        <v>308462.93723871384</v>
      </c>
      <c r="AK260" s="1">
        <f t="shared" si="302"/>
        <v>106700.0199164395</v>
      </c>
      <c r="AL260" s="14">
        <f t="shared" si="337"/>
        <v>89.445642050788265</v>
      </c>
      <c r="AM260" s="14">
        <f t="shared" si="338"/>
        <v>21.753356098017559</v>
      </c>
      <c r="AN260" s="14">
        <f t="shared" si="339"/>
        <v>6.8337621399263595</v>
      </c>
      <c r="AO260" s="11">
        <f t="shared" si="340"/>
        <v>2.6539453004668914E-3</v>
      </c>
      <c r="AP260" s="11">
        <f t="shared" si="341"/>
        <v>3.3432711097160445E-3</v>
      </c>
      <c r="AQ260" s="11">
        <f t="shared" si="342"/>
        <v>3.0327687313575014E-3</v>
      </c>
      <c r="AR260" s="1">
        <f t="shared" si="348"/>
        <v>375270.62620631413</v>
      </c>
      <c r="AS260" s="1">
        <f t="shared" si="343"/>
        <v>161045.89171512102</v>
      </c>
      <c r="AT260" s="1">
        <f t="shared" si="344"/>
        <v>55490.11581497424</v>
      </c>
      <c r="AU260" s="1">
        <f t="shared" si="303"/>
        <v>75054.125241262824</v>
      </c>
      <c r="AV260" s="1">
        <f t="shared" si="304"/>
        <v>32209.178343024207</v>
      </c>
      <c r="AW260" s="1">
        <f t="shared" si="305"/>
        <v>11098.023162994848</v>
      </c>
      <c r="AX260" s="1">
        <f t="shared" si="287"/>
        <v>257607.41015939732</v>
      </c>
      <c r="AY260" s="1">
        <f t="shared" si="279"/>
        <v>43464.867302566199</v>
      </c>
      <c r="AZ260" s="1">
        <f t="shared" si="280"/>
        <v>10158.561740232419</v>
      </c>
      <c r="BA260" s="1">
        <f t="shared" si="288"/>
        <v>14519.982311337017</v>
      </c>
      <c r="BB260" s="1">
        <f t="shared" si="289"/>
        <v>31656.337523433365</v>
      </c>
      <c r="BC260" s="1">
        <f t="shared" si="290"/>
        <v>40317.188611407189</v>
      </c>
      <c r="BD260" s="1">
        <f t="shared" si="291"/>
        <v>241.19916359665862</v>
      </c>
      <c r="BE260" s="2">
        <f t="shared" si="297"/>
        <v>0.1724378764915922</v>
      </c>
      <c r="BF260" s="2">
        <f t="shared" si="298"/>
        <v>0.13039120264941753</v>
      </c>
      <c r="BG260" s="2">
        <f t="shared" si="299"/>
        <v>6.9918128391701598E-2</v>
      </c>
      <c r="BH260" s="2">
        <f t="shared" si="281"/>
        <v>8.686236280738735E-2</v>
      </c>
      <c r="BI260" s="2">
        <f t="shared" si="292"/>
        <v>2.9734821248929609E-3</v>
      </c>
      <c r="BJ260" s="2">
        <f t="shared" si="282"/>
        <v>1.700186572836147E-3</v>
      </c>
      <c r="BK260" s="2">
        <f t="shared" si="283"/>
        <v>4.8885446777984691E-4</v>
      </c>
      <c r="BL260" s="2">
        <f t="shared" si="284"/>
        <v>1115.860499021863</v>
      </c>
      <c r="BM260" s="2">
        <f t="shared" si="285"/>
        <v>273.80806270447283</v>
      </c>
      <c r="BN260" s="2">
        <f t="shared" si="286"/>
        <v>27.126591033771298</v>
      </c>
      <c r="BO260" s="2">
        <f t="shared" si="293"/>
        <v>2627.4306976429211</v>
      </c>
      <c r="BP260" s="2">
        <f t="shared" si="294"/>
        <v>197.89586643866005</v>
      </c>
      <c r="BQ260" s="2">
        <f t="shared" si="295"/>
        <v>9.7731849153436183</v>
      </c>
      <c r="BR260" s="11">
        <f t="shared" si="296"/>
        <v>3.3344862747780785E-2</v>
      </c>
      <c r="BS260" s="17">
        <f t="shared" si="349"/>
        <v>3.2355782203893283E-4</v>
      </c>
      <c r="BT260" s="17">
        <f t="shared" si="350"/>
        <v>2.7886389155638187E-3</v>
      </c>
      <c r="BU260" s="12">
        <f>(BU$3*templow!$I370+BU$4*templow!$I370^2+BU$5*templow!$I370^6)*(K260/K$56)^$BW$1</f>
        <v>-0.33310815216773659</v>
      </c>
      <c r="BV260" s="12">
        <f>(BV$3*templow!$I370+BV$4*templow!$I370^2+BV$5*templow!$I370^6)*(L260/L$56)^$BW$1</f>
        <v>-1.2103221758339007</v>
      </c>
      <c r="BW260" s="12">
        <f>(BW$3*templow!$I370+BW$4*templow!$I370^2+BW$5*templow!$I370^6)*(M260/M$56)^$BW$1</f>
        <v>-1.8992846192926918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 x14ac:dyDescent="0.3">
      <c r="A261" s="2">
        <f t="shared" si="306"/>
        <v>2215</v>
      </c>
      <c r="B261" s="5">
        <f t="shared" si="307"/>
        <v>1165.4033330396521</v>
      </c>
      <c r="C261" s="5">
        <f t="shared" si="308"/>
        <v>2964.1581729856216</v>
      </c>
      <c r="D261" s="5">
        <f t="shared" si="309"/>
        <v>4369.9210262165188</v>
      </c>
      <c r="E261" s="15">
        <f t="shared" si="310"/>
        <v>1.114210011210268E-7</v>
      </c>
      <c r="F261" s="15">
        <f t="shared" si="311"/>
        <v>2.1950684359720804E-7</v>
      </c>
      <c r="G261" s="15">
        <f t="shared" si="312"/>
        <v>4.4811541287589782E-7</v>
      </c>
      <c r="H261" s="5">
        <f t="shared" si="313"/>
        <v>376389.59398263326</v>
      </c>
      <c r="I261" s="5">
        <f t="shared" si="314"/>
        <v>161684.8988330944</v>
      </c>
      <c r="J261" s="5">
        <f t="shared" si="315"/>
        <v>55689.97912860084</v>
      </c>
      <c r="K261" s="5">
        <f t="shared" si="316"/>
        <v>322969.38176838629</v>
      </c>
      <c r="L261" s="5">
        <f t="shared" si="317"/>
        <v>54546.650143922227</v>
      </c>
      <c r="M261" s="5">
        <f t="shared" si="318"/>
        <v>12743.932623610195</v>
      </c>
      <c r="N261" s="15">
        <f t="shared" si="319"/>
        <v>2.9816504689690326E-3</v>
      </c>
      <c r="O261" s="15">
        <f t="shared" si="320"/>
        <v>3.9676369277998891E-3</v>
      </c>
      <c r="P261" s="15">
        <f t="shared" si="321"/>
        <v>3.6013325105705984E-3</v>
      </c>
      <c r="Q261" s="5">
        <f t="shared" si="322"/>
        <v>5793.7178579987549</v>
      </c>
      <c r="R261" s="5">
        <f t="shared" si="323"/>
        <v>7857.6124531241367</v>
      </c>
      <c r="S261" s="5">
        <f t="shared" si="324"/>
        <v>4918.427131579735</v>
      </c>
      <c r="T261" s="5">
        <f t="shared" si="325"/>
        <v>15.392874698512729</v>
      </c>
      <c r="U261" s="5">
        <f t="shared" si="326"/>
        <v>48.598307633141836</v>
      </c>
      <c r="V261" s="5">
        <f t="shared" si="327"/>
        <v>88.317992007538152</v>
      </c>
      <c r="W261" s="15">
        <f t="shared" si="328"/>
        <v>-1.0734613539272964E-2</v>
      </c>
      <c r="X261" s="15">
        <f t="shared" si="329"/>
        <v>-1.217998157191269E-2</v>
      </c>
      <c r="Y261" s="15">
        <f t="shared" si="330"/>
        <v>-9.7425357312937999E-3</v>
      </c>
      <c r="Z261" s="5">
        <f t="shared" si="345"/>
        <v>4867.8153172332331</v>
      </c>
      <c r="AA261" s="5">
        <f t="shared" si="346"/>
        <v>21054.079074913268</v>
      </c>
      <c r="AB261" s="5">
        <f t="shared" si="347"/>
        <v>79681.650092309894</v>
      </c>
      <c r="AC261" s="16">
        <f t="shared" si="331"/>
        <v>1.0073537216876307</v>
      </c>
      <c r="AD261" s="16">
        <f t="shared" si="332"/>
        <v>3.0557607751921529</v>
      </c>
      <c r="AE261" s="16">
        <f t="shared" si="333"/>
        <v>17.310931848430887</v>
      </c>
      <c r="AF261" s="15">
        <f t="shared" si="334"/>
        <v>-4.0504037456468023E-3</v>
      </c>
      <c r="AG261" s="15">
        <f t="shared" si="335"/>
        <v>2.9673830763510267E-4</v>
      </c>
      <c r="AH261" s="15">
        <f t="shared" si="336"/>
        <v>9.7937136394747881E-3</v>
      </c>
      <c r="AI261" s="1">
        <f t="shared" si="300"/>
        <v>728656.34982873907</v>
      </c>
      <c r="AJ261" s="1">
        <f t="shared" si="301"/>
        <v>309825.82185786671</v>
      </c>
      <c r="AK261" s="1">
        <f t="shared" si="302"/>
        <v>107128.04108779041</v>
      </c>
      <c r="AL261" s="14">
        <f t="shared" si="337"/>
        <v>89.68065205374252</v>
      </c>
      <c r="AM261" s="14">
        <f t="shared" si="338"/>
        <v>21.825356191329611</v>
      </c>
      <c r="AN261" s="14">
        <f t="shared" si="339"/>
        <v>6.8542801078605073</v>
      </c>
      <c r="AO261" s="11">
        <f t="shared" si="340"/>
        <v>2.6274058474622226E-3</v>
      </c>
      <c r="AP261" s="11">
        <f t="shared" si="341"/>
        <v>3.3098383986188838E-3</v>
      </c>
      <c r="AQ261" s="11">
        <f t="shared" si="342"/>
        <v>3.0024410440439263E-3</v>
      </c>
      <c r="AR261" s="1">
        <f t="shared" si="348"/>
        <v>376389.59398263326</v>
      </c>
      <c r="AS261" s="1">
        <f t="shared" si="343"/>
        <v>161684.8988330944</v>
      </c>
      <c r="AT261" s="1">
        <f t="shared" si="344"/>
        <v>55689.97912860084</v>
      </c>
      <c r="AU261" s="1">
        <f t="shared" si="303"/>
        <v>75277.918796526661</v>
      </c>
      <c r="AV261" s="1">
        <f t="shared" si="304"/>
        <v>32336.979766618882</v>
      </c>
      <c r="AW261" s="1">
        <f t="shared" si="305"/>
        <v>11137.995825720169</v>
      </c>
      <c r="AX261" s="1">
        <f t="shared" si="287"/>
        <v>258375.50541470904</v>
      </c>
      <c r="AY261" s="1">
        <f t="shared" si="279"/>
        <v>43637.32011513778</v>
      </c>
      <c r="AZ261" s="1">
        <f t="shared" si="280"/>
        <v>10195.146098888157</v>
      </c>
      <c r="BA261" s="1">
        <f t="shared" si="288"/>
        <v>14523.453584479466</v>
      </c>
      <c r="BB261" s="1">
        <f t="shared" si="289"/>
        <v>31668.081906072293</v>
      </c>
      <c r="BC261" s="1">
        <f t="shared" si="290"/>
        <v>40332.915946619607</v>
      </c>
      <c r="BD261" s="1">
        <f t="shared" si="291"/>
        <v>234.25772080146393</v>
      </c>
      <c r="BE261" s="2">
        <f t="shared" si="297"/>
        <v>0.1724378764915922</v>
      </c>
      <c r="BF261" s="2">
        <f t="shared" si="298"/>
        <v>0.13039120264941753</v>
      </c>
      <c r="BG261" s="2">
        <f t="shared" si="299"/>
        <v>6.9918128391701598E-2</v>
      </c>
      <c r="BH261" s="2">
        <f t="shared" si="281"/>
        <v>8.670025531837354E-2</v>
      </c>
      <c r="BI261" s="2">
        <f t="shared" si="292"/>
        <v>2.9734821248929609E-3</v>
      </c>
      <c r="BJ261" s="2">
        <f t="shared" si="282"/>
        <v>1.700186572836147E-3</v>
      </c>
      <c r="BK261" s="2">
        <f t="shared" si="283"/>
        <v>4.8885446777984691E-4</v>
      </c>
      <c r="BL261" s="2">
        <f t="shared" si="284"/>
        <v>1119.1877297030792</v>
      </c>
      <c r="BM261" s="2">
        <f t="shared" si="285"/>
        <v>274.89449402639792</v>
      </c>
      <c r="BN261" s="2">
        <f t="shared" si="286"/>
        <v>27.224295107582947</v>
      </c>
      <c r="BO261" s="2">
        <f t="shared" si="293"/>
        <v>2666.6509754436556</v>
      </c>
      <c r="BP261" s="2">
        <f t="shared" si="294"/>
        <v>200.26797025016336</v>
      </c>
      <c r="BQ261" s="2">
        <f t="shared" si="295"/>
        <v>9.7732391493746995</v>
      </c>
      <c r="BR261" s="11">
        <f t="shared" si="296"/>
        <v>3.3307916423324729E-2</v>
      </c>
      <c r="BS261" s="17">
        <f t="shared" si="349"/>
        <v>3.1311697933887822E-4</v>
      </c>
      <c r="BT261" s="17">
        <f t="shared" si="350"/>
        <v>2.7074164228774937E-3</v>
      </c>
      <c r="BU261" s="12">
        <f>(BU$3*templow!$I371+BU$4*templow!$I371^2+BU$5*templow!$I371^6)*(K261/K$56)^$BW$1</f>
        <v>-0.36445796845751333</v>
      </c>
      <c r="BV261" s="12">
        <f>(BV$3*templow!$I371+BV$4*templow!$I371^2+BV$5*templow!$I371^6)*(L261/L$56)^$BW$1</f>
        <v>-1.2326290755433196</v>
      </c>
      <c r="BW261" s="12">
        <f>(BW$3*templow!$I371+BW$4*templow!$I371^2+BW$5*templow!$I371^6)*(M261/M$56)^$BW$1</f>
        <v>-1.9192423675561447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 x14ac:dyDescent="0.3">
      <c r="A262" s="2">
        <f t="shared" si="306"/>
        <v>2216</v>
      </c>
      <c r="B262" s="5">
        <f t="shared" si="307"/>
        <v>1165.4034563975379</v>
      </c>
      <c r="C262" s="5">
        <f t="shared" si="308"/>
        <v>2964.158791105976</v>
      </c>
      <c r="D262" s="5">
        <f t="shared" si="309"/>
        <v>4369.9228865340356</v>
      </c>
      <c r="E262" s="15">
        <f t="shared" si="310"/>
        <v>1.0584995106497545E-7</v>
      </c>
      <c r="F262" s="15">
        <f t="shared" si="311"/>
        <v>2.0853150141734763E-7</v>
      </c>
      <c r="G262" s="15">
        <f t="shared" si="312"/>
        <v>4.257096422321029E-7</v>
      </c>
      <c r="H262" s="5">
        <f t="shared" si="313"/>
        <v>377499.06368679024</v>
      </c>
      <c r="I262" s="5">
        <f t="shared" si="314"/>
        <v>162319.57806730509</v>
      </c>
      <c r="J262" s="5">
        <f t="shared" si="315"/>
        <v>55888.421918740292</v>
      </c>
      <c r="K262" s="5">
        <f t="shared" si="316"/>
        <v>323921.35239902639</v>
      </c>
      <c r="L262" s="5">
        <f t="shared" si="317"/>
        <v>54760.756594534876</v>
      </c>
      <c r="M262" s="5">
        <f t="shared" si="318"/>
        <v>12789.338249185372</v>
      </c>
      <c r="N262" s="15">
        <f t="shared" si="319"/>
        <v>2.947556902848536E-3</v>
      </c>
      <c r="O262" s="15">
        <f t="shared" si="320"/>
        <v>3.9251988902659907E-3</v>
      </c>
      <c r="P262" s="15">
        <f t="shared" si="321"/>
        <v>3.5629210320098359E-3</v>
      </c>
      <c r="Q262" s="5">
        <f t="shared" si="322"/>
        <v>5748.4191390168262</v>
      </c>
      <c r="R262" s="5">
        <f t="shared" si="323"/>
        <v>7792.3755314661221</v>
      </c>
      <c r="S262" s="5">
        <f t="shared" si="324"/>
        <v>4887.8644999109838</v>
      </c>
      <c r="T262" s="5">
        <f t="shared" si="325"/>
        <v>15.227638137365743</v>
      </c>
      <c r="U262" s="5">
        <f t="shared" si="326"/>
        <v>48.006381141744022</v>
      </c>
      <c r="V262" s="5">
        <f t="shared" si="327"/>
        <v>87.457550814688588</v>
      </c>
      <c r="W262" s="15">
        <f t="shared" si="328"/>
        <v>-1.0734613539272964E-2</v>
      </c>
      <c r="X262" s="15">
        <f t="shared" si="329"/>
        <v>-1.217998157191269E-2</v>
      </c>
      <c r="Y262" s="15">
        <f t="shared" si="330"/>
        <v>-9.7425357312937999E-3</v>
      </c>
      <c r="Z262" s="5">
        <f t="shared" si="345"/>
        <v>4810.3569331898952</v>
      </c>
      <c r="AA262" s="5">
        <f t="shared" si="346"/>
        <v>20886.35879486124</v>
      </c>
      <c r="AB262" s="5">
        <f t="shared" si="347"/>
        <v>79965.108415725321</v>
      </c>
      <c r="AC262" s="16">
        <f t="shared" si="331"/>
        <v>1.0032735324001159</v>
      </c>
      <c r="AD262" s="16">
        <f t="shared" si="332"/>
        <v>3.0566675364731211</v>
      </c>
      <c r="AE262" s="16">
        <f t="shared" si="333"/>
        <v>17.480470157786883</v>
      </c>
      <c r="AF262" s="15">
        <f t="shared" si="334"/>
        <v>-4.0504037456468023E-3</v>
      </c>
      <c r="AG262" s="15">
        <f t="shared" si="335"/>
        <v>2.9673830763510267E-4</v>
      </c>
      <c r="AH262" s="15">
        <f t="shared" si="336"/>
        <v>9.7937136394747881E-3</v>
      </c>
      <c r="AI262" s="1">
        <f t="shared" si="300"/>
        <v>731068.63364239177</v>
      </c>
      <c r="AJ262" s="1">
        <f t="shared" si="301"/>
        <v>311180.2194386989</v>
      </c>
      <c r="AK262" s="1">
        <f t="shared" si="302"/>
        <v>107553.23280473154</v>
      </c>
      <c r="AL262" s="14">
        <f t="shared" si="337"/>
        <v>89.913923248656644</v>
      </c>
      <c r="AM262" s="14">
        <f t="shared" si="338"/>
        <v>21.896872209295353</v>
      </c>
      <c r="AN262" s="14">
        <f t="shared" si="339"/>
        <v>6.8746538840644904</v>
      </c>
      <c r="AO262" s="11">
        <f t="shared" si="340"/>
        <v>2.6011317889876001E-3</v>
      </c>
      <c r="AP262" s="11">
        <f t="shared" si="341"/>
        <v>3.276740014632695E-3</v>
      </c>
      <c r="AQ262" s="11">
        <f t="shared" si="342"/>
        <v>2.9724166336034868E-3</v>
      </c>
      <c r="AR262" s="1">
        <f t="shared" si="348"/>
        <v>377499.06368679024</v>
      </c>
      <c r="AS262" s="1">
        <f t="shared" si="343"/>
        <v>162319.57806730509</v>
      </c>
      <c r="AT262" s="1">
        <f t="shared" si="344"/>
        <v>55888.421918740292</v>
      </c>
      <c r="AU262" s="1">
        <f t="shared" si="303"/>
        <v>75499.81273735805</v>
      </c>
      <c r="AV262" s="1">
        <f t="shared" si="304"/>
        <v>32463.91561346102</v>
      </c>
      <c r="AW262" s="1">
        <f t="shared" si="305"/>
        <v>11177.684383748059</v>
      </c>
      <c r="AX262" s="1">
        <f t="shared" si="287"/>
        <v>259137.08191922109</v>
      </c>
      <c r="AY262" s="1">
        <f t="shared" ref="AY262:AY325" si="351">(AS262-AV262)/C262*1000</f>
        <v>43808.605275627895</v>
      </c>
      <c r="AZ262" s="1">
        <f t="shared" ref="AZ262:AZ325" si="352">(AT262-AW262)/D262*1000</f>
        <v>10231.470599348298</v>
      </c>
      <c r="BA262" s="1">
        <f t="shared" si="288"/>
        <v>14526.885162148974</v>
      </c>
      <c r="BB262" s="1">
        <f t="shared" si="289"/>
        <v>31679.700647567381</v>
      </c>
      <c r="BC262" s="1">
        <f t="shared" si="290"/>
        <v>40348.47513581036</v>
      </c>
      <c r="BD262" s="1">
        <f t="shared" si="291"/>
        <v>227.51513930784603</v>
      </c>
      <c r="BE262" s="2">
        <f t="shared" si="297"/>
        <v>0.1724378764915922</v>
      </c>
      <c r="BF262" s="2">
        <f t="shared" si="298"/>
        <v>0.13039120264941753</v>
      </c>
      <c r="BG262" s="2">
        <f t="shared" si="299"/>
        <v>6.9918128391701598E-2</v>
      </c>
      <c r="BH262" s="2">
        <f t="shared" ref="BH262:BH325" si="353">(BE262*Z262+BF262*AA262+BG262*AB262)/(Z262+AA262+AB262)</f>
        <v>8.6539258318877627E-2</v>
      </c>
      <c r="BI262" s="2">
        <f t="shared" si="292"/>
        <v>2.9734821248929609E-3</v>
      </c>
      <c r="BJ262" s="2">
        <f t="shared" ref="BJ262:BJ325" si="354">BJ$5*BF262^2</f>
        <v>1.700186572836147E-3</v>
      </c>
      <c r="BK262" s="2">
        <f t="shared" ref="BK262:BK325" si="355">BK$5*BG262^2</f>
        <v>4.8885446777984691E-4</v>
      </c>
      <c r="BL262" s="2">
        <f t="shared" ref="BL262:BL325" si="356">BI262*AR262</f>
        <v>1122.4867180365002</v>
      </c>
      <c r="BM262" s="2">
        <f t="shared" ref="BM262:BM325" si="357">BJ262*AS262</f>
        <v>275.97356713846085</v>
      </c>
      <c r="BN262" s="2">
        <f t="shared" ref="BN262:BN325" si="358">BK262*AT262</f>
        <v>27.321304752141316</v>
      </c>
      <c r="BO262" s="2">
        <f t="shared" si="293"/>
        <v>2706.4576630719107</v>
      </c>
      <c r="BP262" s="2">
        <f t="shared" si="294"/>
        <v>202.6685953795762</v>
      </c>
      <c r="BQ262" s="2">
        <f t="shared" si="295"/>
        <v>9.7732972211055795</v>
      </c>
      <c r="BR262" s="11">
        <f t="shared" si="296"/>
        <v>3.3271346581196432E-2</v>
      </c>
      <c r="BS262" s="17">
        <f t="shared" si="349"/>
        <v>3.0302388509970607E-4</v>
      </c>
      <c r="BT262" s="17">
        <f t="shared" si="350"/>
        <v>2.6285596338616441E-3</v>
      </c>
      <c r="BU262" s="12">
        <f>(BU$3*templow!$I372+BU$4*templow!$I372^2+BU$5*templow!$I372^6)*(K262/K$56)^$BW$1</f>
        <v>-0.39582268074718879</v>
      </c>
      <c r="BV262" s="12">
        <f>(BV$3*templow!$I372+BV$4*templow!$I372^2+BV$5*templow!$I372^6)*(L262/L$56)^$BW$1</f>
        <v>-1.2549263395184604</v>
      </c>
      <c r="BW262" s="12">
        <f>(BW$3*templow!$I372+BW$4*templow!$I372^2+BW$5*templow!$I372^6)*(M262/M$56)^$BW$1</f>
        <v>-1.939184872323745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 x14ac:dyDescent="0.3">
      <c r="A263" s="2">
        <f t="shared" si="306"/>
        <v>2217</v>
      </c>
      <c r="B263" s="5">
        <f t="shared" si="307"/>
        <v>1165.4035735875418</v>
      </c>
      <c r="C263" s="5">
        <f t="shared" si="308"/>
        <v>2964.1593783204348</v>
      </c>
      <c r="D263" s="5">
        <f t="shared" si="309"/>
        <v>4369.9246538364287</v>
      </c>
      <c r="E263" s="15">
        <f t="shared" si="310"/>
        <v>1.0055745351172668E-7</v>
      </c>
      <c r="F263" s="15">
        <f t="shared" si="311"/>
        <v>1.9810492634648024E-7</v>
      </c>
      <c r="G263" s="15">
        <f t="shared" si="312"/>
        <v>4.0442416012049771E-7</v>
      </c>
      <c r="H263" s="5">
        <f t="shared" si="313"/>
        <v>378599.06456534233</v>
      </c>
      <c r="I263" s="5">
        <f t="shared" si="314"/>
        <v>162949.92851362255</v>
      </c>
      <c r="J263" s="5">
        <f t="shared" si="315"/>
        <v>56085.445689995424</v>
      </c>
      <c r="K263" s="5">
        <f t="shared" si="316"/>
        <v>324865.19961482083</v>
      </c>
      <c r="L263" s="5">
        <f t="shared" si="317"/>
        <v>54973.403152820334</v>
      </c>
      <c r="M263" s="5">
        <f t="shared" si="318"/>
        <v>12834.419385413679</v>
      </c>
      <c r="N263" s="15">
        <f t="shared" si="319"/>
        <v>2.9138159889865456E-3</v>
      </c>
      <c r="O263" s="15">
        <f t="shared" si="320"/>
        <v>3.8831924814326513E-3</v>
      </c>
      <c r="P263" s="15">
        <f t="shared" si="321"/>
        <v>3.5248998306209867E-3</v>
      </c>
      <c r="Q263" s="5">
        <f t="shared" si="322"/>
        <v>5703.2826871919133</v>
      </c>
      <c r="R263" s="5">
        <f t="shared" si="323"/>
        <v>7727.3568083506498</v>
      </c>
      <c r="S263" s="5">
        <f t="shared" si="324"/>
        <v>4857.3076461148157</v>
      </c>
      <c r="T263" s="5">
        <f t="shared" si="325"/>
        <v>15.064175326845227</v>
      </c>
      <c r="U263" s="5">
        <f t="shared" si="326"/>
        <v>47.421664304103366</v>
      </c>
      <c r="V263" s="5">
        <f t="shared" si="327"/>
        <v>86.605492500905044</v>
      </c>
      <c r="W263" s="15">
        <f t="shared" si="328"/>
        <v>-1.0734613539272964E-2</v>
      </c>
      <c r="X263" s="15">
        <f t="shared" si="329"/>
        <v>-1.217998157191269E-2</v>
      </c>
      <c r="Y263" s="15">
        <f t="shared" si="330"/>
        <v>-9.7425357312937999E-3</v>
      </c>
      <c r="Z263" s="5">
        <f t="shared" si="345"/>
        <v>4753.4151613962495</v>
      </c>
      <c r="AA263" s="5">
        <f t="shared" si="346"/>
        <v>20719.098534887566</v>
      </c>
      <c r="AB263" s="5">
        <f t="shared" si="347"/>
        <v>80246.501868059335</v>
      </c>
      <c r="AC263" s="16">
        <f t="shared" si="331"/>
        <v>0.99920986952657409</v>
      </c>
      <c r="AD263" s="16">
        <f t="shared" si="332"/>
        <v>3.057574566824897</v>
      </c>
      <c r="AE263" s="16">
        <f t="shared" si="333"/>
        <v>17.651668876795632</v>
      </c>
      <c r="AF263" s="15">
        <f t="shared" si="334"/>
        <v>-4.0504037456468023E-3</v>
      </c>
      <c r="AG263" s="15">
        <f t="shared" si="335"/>
        <v>2.9673830763510267E-4</v>
      </c>
      <c r="AH263" s="15">
        <f t="shared" si="336"/>
        <v>9.7937136394747881E-3</v>
      </c>
      <c r="AI263" s="1">
        <f t="shared" si="300"/>
        <v>733461.5830155107</v>
      </c>
      <c r="AJ263" s="1">
        <f t="shared" si="301"/>
        <v>312526.11310829001</v>
      </c>
      <c r="AK263" s="1">
        <f t="shared" si="302"/>
        <v>107975.59390800644</v>
      </c>
      <c r="AL263" s="14">
        <f t="shared" si="337"/>
        <v>90.145462433050966</v>
      </c>
      <c r="AM263" s="14">
        <f t="shared" si="338"/>
        <v>21.967905063085215</v>
      </c>
      <c r="AN263" s="14">
        <f t="shared" si="339"/>
        <v>6.8948838762641982</v>
      </c>
      <c r="AO263" s="11">
        <f t="shared" si="340"/>
        <v>2.575120471097724E-3</v>
      </c>
      <c r="AP263" s="11">
        <f t="shared" si="341"/>
        <v>3.243972614486368E-3</v>
      </c>
      <c r="AQ263" s="11">
        <f t="shared" si="342"/>
        <v>2.942692467267452E-3</v>
      </c>
      <c r="AR263" s="1">
        <f t="shared" si="348"/>
        <v>378599.06456534233</v>
      </c>
      <c r="AS263" s="1">
        <f t="shared" si="343"/>
        <v>162949.92851362255</v>
      </c>
      <c r="AT263" s="1">
        <f t="shared" si="344"/>
        <v>56085.445689995424</v>
      </c>
      <c r="AU263" s="1">
        <f t="shared" si="303"/>
        <v>75719.812913068468</v>
      </c>
      <c r="AV263" s="1">
        <f t="shared" si="304"/>
        <v>32589.985702724513</v>
      </c>
      <c r="AW263" s="1">
        <f t="shared" si="305"/>
        <v>11217.089137999086</v>
      </c>
      <c r="AX263" s="1">
        <f t="shared" ref="AX263:AX326" si="359">(AR263-AU263)/B263*1000</f>
        <v>259892.15969185671</v>
      </c>
      <c r="AY263" s="1">
        <f t="shared" si="351"/>
        <v>43978.722522256263</v>
      </c>
      <c r="AZ263" s="1">
        <f t="shared" si="352"/>
        <v>10267.535508330944</v>
      </c>
      <c r="BA263" s="1">
        <f t="shared" ref="BA263:BA326" si="360">LN(AX263)*B263</f>
        <v>14530.277456764599</v>
      </c>
      <c r="BB263" s="1">
        <f t="shared" ref="BB263:BB326" si="361">LN(AY263)*C263</f>
        <v>31691.19503401954</v>
      </c>
      <c r="BC263" s="1">
        <f t="shared" ref="BC263:BC326" si="362">LN(AZ263)*D263</f>
        <v>40363.867916028888</v>
      </c>
      <c r="BD263" s="1">
        <f t="shared" ref="BD263:BD326" si="363">SUM(BA263:BC263)*BT263</f>
        <v>220.96575793933812</v>
      </c>
      <c r="BE263" s="2">
        <f t="shared" si="297"/>
        <v>0.1724378764915922</v>
      </c>
      <c r="BF263" s="2">
        <f t="shared" si="298"/>
        <v>0.13039120264941753</v>
      </c>
      <c r="BG263" s="2">
        <f t="shared" si="299"/>
        <v>6.9918128391701598E-2</v>
      </c>
      <c r="BH263" s="2">
        <f t="shared" si="353"/>
        <v>8.6379372378168395E-2</v>
      </c>
      <c r="BI263" s="2">
        <f t="shared" ref="BI263:BI326" si="364">BI$5*BE263^2</f>
        <v>2.9734821248929609E-3</v>
      </c>
      <c r="BJ263" s="2">
        <f t="shared" si="354"/>
        <v>1.700186572836147E-3</v>
      </c>
      <c r="BK263" s="2">
        <f t="shared" si="355"/>
        <v>4.8885446777984691E-4</v>
      </c>
      <c r="BL263" s="2">
        <f t="shared" si="356"/>
        <v>1125.7575509862413</v>
      </c>
      <c r="BM263" s="2">
        <f t="shared" si="357"/>
        <v>277.04528050347108</v>
      </c>
      <c r="BN263" s="2">
        <f t="shared" si="358"/>
        <v>27.417620702978223</v>
      </c>
      <c r="BO263" s="2">
        <f t="shared" ref="BO263:BO326" si="365">2*BI$5*BE263*AR263/Z263*1000</f>
        <v>2746.8595323020063</v>
      </c>
      <c r="BP263" s="2">
        <f t="shared" ref="BP263:BP326" si="366">2*BJ$5*BF263*AS263/AA263*1000</f>
        <v>205.09808488772805</v>
      </c>
      <c r="BQ263" s="2">
        <f t="shared" ref="BQ263:BQ326" si="367">2*BK$5*BG263*AT263/AB263*1000</f>
        <v>9.7733590907337629</v>
      </c>
      <c r="BR263" s="11">
        <f t="shared" ref="BR263:BR326" si="368">SUM(H263:J263)*SUM(B262:D262)/SUM(H262:J262)/SUM(B263:D263)-1+BR$5</f>
        <v>3.3235149316880735E-2</v>
      </c>
      <c r="BS263" s="17">
        <f t="shared" si="349"/>
        <v>2.9326651329520233E-4</v>
      </c>
      <c r="BT263" s="17">
        <f t="shared" si="350"/>
        <v>2.5519996445258681E-3</v>
      </c>
      <c r="BU263" s="12">
        <f>(BU$3*templow!$I373+BU$4*templow!$I373^2+BU$5*templow!$I373^6)*(K263/K$56)^$BW$1</f>
        <v>-0.4272011253085064</v>
      </c>
      <c r="BV263" s="12">
        <f>(BV$3*templow!$I373+BV$4*templow!$I373^2+BV$5*templow!$I373^6)*(L263/L$56)^$BW$1</f>
        <v>-1.2772134462200571</v>
      </c>
      <c r="BW263" s="12">
        <f>(BW$3*templow!$I373+BW$4*templow!$I373^2+BW$5*templow!$I373^6)*(M263/M$56)^$BW$1</f>
        <v>-1.9591117794654405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 x14ac:dyDescent="0.3">
      <c r="A264" s="2">
        <f t="shared" si="306"/>
        <v>2218</v>
      </c>
      <c r="B264" s="5">
        <f t="shared" si="307"/>
        <v>1165.4036849180568</v>
      </c>
      <c r="C264" s="5">
        <f t="shared" si="308"/>
        <v>2964.1599361742815</v>
      </c>
      <c r="D264" s="5">
        <f t="shared" si="309"/>
        <v>4369.9263327743811</v>
      </c>
      <c r="E264" s="15">
        <f t="shared" si="310"/>
        <v>9.5529580836140336E-8</v>
      </c>
      <c r="F264" s="15">
        <f t="shared" si="311"/>
        <v>1.8819968002915621E-7</v>
      </c>
      <c r="G264" s="15">
        <f t="shared" si="312"/>
        <v>3.8420295211447282E-7</v>
      </c>
      <c r="H264" s="5">
        <f t="shared" si="313"/>
        <v>379689.62665701506</v>
      </c>
      <c r="I264" s="5">
        <f t="shared" si="314"/>
        <v>163575.94989945457</v>
      </c>
      <c r="J264" s="5">
        <f t="shared" si="315"/>
        <v>56281.05211781837</v>
      </c>
      <c r="K264" s="5">
        <f t="shared" si="316"/>
        <v>325800.94912237406</v>
      </c>
      <c r="L264" s="5">
        <f t="shared" si="317"/>
        <v>55184.589705566046</v>
      </c>
      <c r="M264" s="5">
        <f t="shared" si="318"/>
        <v>12879.176405265996</v>
      </c>
      <c r="N264" s="15">
        <f t="shared" si="319"/>
        <v>2.8804239686575084E-3</v>
      </c>
      <c r="O264" s="15">
        <f t="shared" si="320"/>
        <v>3.8416132281029469E-3</v>
      </c>
      <c r="P264" s="15">
        <f t="shared" si="321"/>
        <v>3.4872648702117814E-3</v>
      </c>
      <c r="Q264" s="5">
        <f t="shared" si="322"/>
        <v>5658.3122174692144</v>
      </c>
      <c r="R264" s="5">
        <f t="shared" si="323"/>
        <v>7662.5631340107802</v>
      </c>
      <c r="S264" s="5">
        <f t="shared" si="324"/>
        <v>4826.7606995193028</v>
      </c>
      <c r="T264" s="5">
        <f t="shared" si="325"/>
        <v>14.902467226423692</v>
      </c>
      <c r="U264" s="5">
        <f t="shared" si="326"/>
        <v>46.84406930676996</v>
      </c>
      <c r="V264" s="5">
        <f t="shared" si="327"/>
        <v>85.761735395688675</v>
      </c>
      <c r="W264" s="15">
        <f t="shared" si="328"/>
        <v>-1.0734613539272964E-2</v>
      </c>
      <c r="X264" s="15">
        <f t="shared" si="329"/>
        <v>-1.217998157191269E-2</v>
      </c>
      <c r="Y264" s="15">
        <f t="shared" si="330"/>
        <v>-9.7425357312937999E-3</v>
      </c>
      <c r="Z264" s="5">
        <f t="shared" si="345"/>
        <v>4696.9893828883141</v>
      </c>
      <c r="AA264" s="5">
        <f t="shared" si="346"/>
        <v>20552.317509638313</v>
      </c>
      <c r="AB264" s="5">
        <f t="shared" si="347"/>
        <v>80525.83288194082</v>
      </c>
      <c r="AC264" s="16">
        <f t="shared" si="331"/>
        <v>0.99516266612835635</v>
      </c>
      <c r="AD264" s="16">
        <f t="shared" si="332"/>
        <v>3.058481866327325</v>
      </c>
      <c r="AE264" s="16">
        <f t="shared" si="333"/>
        <v>17.824544267033797</v>
      </c>
      <c r="AF264" s="15">
        <f t="shared" si="334"/>
        <v>-4.0504037456468023E-3</v>
      </c>
      <c r="AG264" s="15">
        <f t="shared" si="335"/>
        <v>2.9673830763510267E-4</v>
      </c>
      <c r="AH264" s="15">
        <f t="shared" si="336"/>
        <v>9.7937136394747881E-3</v>
      </c>
      <c r="AI264" s="1">
        <f t="shared" si="300"/>
        <v>735835.23762702814</v>
      </c>
      <c r="AJ264" s="1">
        <f t="shared" si="301"/>
        <v>313863.4875001855</v>
      </c>
      <c r="AK264" s="1">
        <f t="shared" si="302"/>
        <v>108395.12365520489</v>
      </c>
      <c r="AL264" s="14">
        <f t="shared" si="337"/>
        <v>90.375276504482002</v>
      </c>
      <c r="AM264" s="14">
        <f t="shared" si="338"/>
        <v>22.038455712683277</v>
      </c>
      <c r="AN264" s="14">
        <f t="shared" si="339"/>
        <v>6.9149705038811105</v>
      </c>
      <c r="AO264" s="11">
        <f t="shared" si="340"/>
        <v>2.5493692663867465E-3</v>
      </c>
      <c r="AP264" s="11">
        <f t="shared" si="341"/>
        <v>3.2115328883415041E-3</v>
      </c>
      <c r="AQ264" s="11">
        <f t="shared" si="342"/>
        <v>2.9132655425947772E-3</v>
      </c>
      <c r="AR264" s="1">
        <f t="shared" si="348"/>
        <v>379689.62665701506</v>
      </c>
      <c r="AS264" s="1">
        <f t="shared" si="343"/>
        <v>163575.94989945457</v>
      </c>
      <c r="AT264" s="1">
        <f t="shared" si="344"/>
        <v>56281.05211781837</v>
      </c>
      <c r="AU264" s="1">
        <f t="shared" si="303"/>
        <v>75937.925331403021</v>
      </c>
      <c r="AV264" s="1">
        <f t="shared" si="304"/>
        <v>32715.189979890914</v>
      </c>
      <c r="AW264" s="1">
        <f t="shared" si="305"/>
        <v>11256.210423563674</v>
      </c>
      <c r="AX264" s="1">
        <f t="shared" si="359"/>
        <v>260640.7592978992</v>
      </c>
      <c r="AY264" s="1">
        <f t="shared" si="351"/>
        <v>44147.67176445284</v>
      </c>
      <c r="AZ264" s="1">
        <f t="shared" si="352"/>
        <v>10303.341124212799</v>
      </c>
      <c r="BA264" s="1">
        <f t="shared" si="360"/>
        <v>14533.630876221616</v>
      </c>
      <c r="BB264" s="1">
        <f t="shared" si="361"/>
        <v>31702.566337645007</v>
      </c>
      <c r="BC264" s="1">
        <f t="shared" si="362"/>
        <v>40379.096004772327</v>
      </c>
      <c r="BD264" s="1">
        <f t="shared" si="363"/>
        <v>214.60407524705869</v>
      </c>
      <c r="BE264" s="2">
        <f t="shared" si="297"/>
        <v>0.1724378764915922</v>
      </c>
      <c r="BF264" s="2">
        <f t="shared" si="298"/>
        <v>0.13039120264941753</v>
      </c>
      <c r="BG264" s="2">
        <f t="shared" si="299"/>
        <v>6.9918128391701598E-2</v>
      </c>
      <c r="BH264" s="2">
        <f t="shared" si="353"/>
        <v>8.6220597903600329E-2</v>
      </c>
      <c r="BI264" s="2">
        <f t="shared" si="364"/>
        <v>2.9734821248929609E-3</v>
      </c>
      <c r="BJ264" s="2">
        <f t="shared" si="354"/>
        <v>1.700186572836147E-3</v>
      </c>
      <c r="BK264" s="2">
        <f t="shared" si="355"/>
        <v>4.8885446777984691E-4</v>
      </c>
      <c r="BL264" s="2">
        <f t="shared" si="356"/>
        <v>1129.0003178719162</v>
      </c>
      <c r="BM264" s="2">
        <f t="shared" si="357"/>
        <v>278.10963365797096</v>
      </c>
      <c r="BN264" s="2">
        <f t="shared" si="358"/>
        <v>27.513243779145924</v>
      </c>
      <c r="BO264" s="2">
        <f t="shared" si="365"/>
        <v>2787.8654861408249</v>
      </c>
      <c r="BP264" s="2">
        <f t="shared" si="366"/>
        <v>207.55678596253941</v>
      </c>
      <c r="BQ264" s="2">
        <f t="shared" si="367"/>
        <v>9.7734247189045202</v>
      </c>
      <c r="BR264" s="11">
        <f t="shared" si="368"/>
        <v>3.3199320766655632E-2</v>
      </c>
      <c r="BS264" s="17">
        <f t="shared" si="349"/>
        <v>2.8383327211534983E-4</v>
      </c>
      <c r="BT264" s="17">
        <f t="shared" si="350"/>
        <v>2.4776695577921051E-3</v>
      </c>
      <c r="BU264" s="12">
        <f>(BU$3*templow!$I374+BU$4*templow!$I374^2+BU$5*templow!$I374^6)*(K264/K$56)^$BW$1</f>
        <v>-0.45859216929064295</v>
      </c>
      <c r="BV264" s="12">
        <f>(BV$3*templow!$I374+BV$4*templow!$I374^2+BV$5*templow!$I374^6)*(L264/L$56)^$BW$1</f>
        <v>-1.299489891964023</v>
      </c>
      <c r="BW264" s="12">
        <f>(BW$3*templow!$I374+BW$4*templow!$I374^2+BW$5*templow!$I374^6)*(M264/M$56)^$BW$1</f>
        <v>-1.979022748483386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 x14ac:dyDescent="0.3">
      <c r="A265" s="2">
        <f t="shared" si="306"/>
        <v>2219</v>
      </c>
      <c r="B265" s="5">
        <f t="shared" si="307"/>
        <v>1165.4037906820558</v>
      </c>
      <c r="C265" s="5">
        <f t="shared" si="308"/>
        <v>2964.160466135535</v>
      </c>
      <c r="D265" s="5">
        <f t="shared" si="309"/>
        <v>4369.927927766048</v>
      </c>
      <c r="E265" s="15">
        <f t="shared" si="310"/>
        <v>9.0753101794333311E-8</v>
      </c>
      <c r="F265" s="15">
        <f t="shared" si="311"/>
        <v>1.7878969602769838E-7</v>
      </c>
      <c r="G265" s="15">
        <f t="shared" si="312"/>
        <v>3.6499280450874916E-7</v>
      </c>
      <c r="H265" s="5">
        <f t="shared" si="313"/>
        <v>380770.78077042743</v>
      </c>
      <c r="I265" s="5">
        <f t="shared" si="314"/>
        <v>164197.64257184818</v>
      </c>
      <c r="J265" s="5">
        <f t="shared" si="315"/>
        <v>56475.243044929746</v>
      </c>
      <c r="K265" s="5">
        <f t="shared" si="316"/>
        <v>326728.627291988</v>
      </c>
      <c r="L265" s="5">
        <f t="shared" si="317"/>
        <v>55394.316349518551</v>
      </c>
      <c r="M265" s="5">
        <f t="shared" si="318"/>
        <v>12923.609720446915</v>
      </c>
      <c r="N265" s="15">
        <f t="shared" si="319"/>
        <v>2.8473771243235912E-3</v>
      </c>
      <c r="O265" s="15">
        <f t="shared" si="320"/>
        <v>3.8004567048788296E-3</v>
      </c>
      <c r="P265" s="15">
        <f t="shared" si="321"/>
        <v>3.4500121578233678E-3</v>
      </c>
      <c r="Q265" s="5">
        <f t="shared" si="322"/>
        <v>5613.5113316413108</v>
      </c>
      <c r="R265" s="5">
        <f t="shared" si="323"/>
        <v>7598.0011579684715</v>
      </c>
      <c r="S265" s="5">
        <f t="shared" si="324"/>
        <v>4796.2277081847133</v>
      </c>
      <c r="T265" s="5">
        <f t="shared" si="325"/>
        <v>14.742494999966352</v>
      </c>
      <c r="U265" s="5">
        <f t="shared" si="326"/>
        <v>46.273509405860104</v>
      </c>
      <c r="V265" s="5">
        <f t="shared" si="327"/>
        <v>84.926198624218415</v>
      </c>
      <c r="W265" s="15">
        <f t="shared" si="328"/>
        <v>-1.0734613539272964E-2</v>
      </c>
      <c r="X265" s="15">
        <f t="shared" si="329"/>
        <v>-1.217998157191269E-2</v>
      </c>
      <c r="Y265" s="15">
        <f t="shared" si="330"/>
        <v>-9.7425357312937999E-3</v>
      </c>
      <c r="Z265" s="5">
        <f t="shared" si="345"/>
        <v>4641.0788576795831</v>
      </c>
      <c r="AA265" s="5">
        <f t="shared" si="346"/>
        <v>20386.034415317765</v>
      </c>
      <c r="AB265" s="5">
        <f t="shared" si="347"/>
        <v>80803.10413488184</v>
      </c>
      <c r="AC265" s="16">
        <f t="shared" si="331"/>
        <v>0.99113185553794225</v>
      </c>
      <c r="AD265" s="16">
        <f t="shared" si="332"/>
        <v>3.0593894350602717</v>
      </c>
      <c r="AE265" s="16">
        <f t="shared" si="333"/>
        <v>17.999112749339268</v>
      </c>
      <c r="AF265" s="15">
        <f t="shared" si="334"/>
        <v>-4.0504037456468023E-3</v>
      </c>
      <c r="AG265" s="15">
        <f t="shared" si="335"/>
        <v>2.9673830763510267E-4</v>
      </c>
      <c r="AH265" s="15">
        <f t="shared" si="336"/>
        <v>9.7937136394747881E-3</v>
      </c>
      <c r="AI265" s="1">
        <f t="shared" si="300"/>
        <v>738189.63919572835</v>
      </c>
      <c r="AJ265" s="1">
        <f t="shared" si="301"/>
        <v>315192.32873005792</v>
      </c>
      <c r="AK265" s="1">
        <f t="shared" si="302"/>
        <v>108811.82171324809</v>
      </c>
      <c r="AL265" s="14">
        <f t="shared" si="337"/>
        <v>90.60337245732012</v>
      </c>
      <c r="AM265" s="14">
        <f t="shared" si="338"/>
        <v>22.108525165759524</v>
      </c>
      <c r="AN265" s="14">
        <f t="shared" si="339"/>
        <v>6.9349141977251572</v>
      </c>
      <c r="AO265" s="11">
        <f t="shared" si="340"/>
        <v>2.5238755737228792E-3</v>
      </c>
      <c r="AP265" s="11">
        <f t="shared" si="341"/>
        <v>3.1794175594580892E-3</v>
      </c>
      <c r="AQ265" s="11">
        <f t="shared" si="342"/>
        <v>2.8841328871688295E-3</v>
      </c>
      <c r="AR265" s="1">
        <f t="shared" si="348"/>
        <v>380770.78077042743</v>
      </c>
      <c r="AS265" s="1">
        <f t="shared" si="343"/>
        <v>164197.64257184818</v>
      </c>
      <c r="AT265" s="1">
        <f t="shared" si="344"/>
        <v>56475.243044929746</v>
      </c>
      <c r="AU265" s="1">
        <f t="shared" si="303"/>
        <v>76154.156154085489</v>
      </c>
      <c r="AV265" s="1">
        <f t="shared" si="304"/>
        <v>32839.528514369638</v>
      </c>
      <c r="AW265" s="1">
        <f t="shared" si="305"/>
        <v>11295.04860898595</v>
      </c>
      <c r="AX265" s="1">
        <f t="shared" si="359"/>
        <v>261382.90183359044</v>
      </c>
      <c r="AY265" s="1">
        <f t="shared" si="351"/>
        <v>44315.453079614839</v>
      </c>
      <c r="AZ265" s="1">
        <f t="shared" si="352"/>
        <v>10338.887776357533</v>
      </c>
      <c r="BA265" s="1">
        <f t="shared" si="360"/>
        <v>14536.94582394813</v>
      </c>
      <c r="BB265" s="1">
        <f t="shared" si="361"/>
        <v>31713.815816953847</v>
      </c>
      <c r="BC265" s="1">
        <f t="shared" si="362"/>
        <v>40394.161100275858</v>
      </c>
      <c r="BD265" s="1">
        <f t="shared" si="363"/>
        <v>208.42474506122835</v>
      </c>
      <c r="BE265" s="2">
        <f t="shared" si="297"/>
        <v>0.1724378764915922</v>
      </c>
      <c r="BF265" s="2">
        <f t="shared" si="298"/>
        <v>0.13039120264941753</v>
      </c>
      <c r="BG265" s="2">
        <f t="shared" si="299"/>
        <v>6.9918128391701598E-2</v>
      </c>
      <c r="BH265" s="2">
        <f t="shared" si="353"/>
        <v>8.6062935142251606E-2</v>
      </c>
      <c r="BI265" s="2">
        <f t="shared" si="364"/>
        <v>2.9734821248929609E-3</v>
      </c>
      <c r="BJ265" s="2">
        <f t="shared" si="354"/>
        <v>1.700186572836147E-3</v>
      </c>
      <c r="BK265" s="2">
        <f t="shared" si="355"/>
        <v>4.8885446777984691E-4</v>
      </c>
      <c r="BL265" s="2">
        <f t="shared" si="356"/>
        <v>1132.2151103024023</v>
      </c>
      <c r="BM265" s="2">
        <f t="shared" si="357"/>
        <v>279.16662719200519</v>
      </c>
      <c r="BN265" s="2">
        <f t="shared" si="358"/>
        <v>27.608174881466631</v>
      </c>
      <c r="BO265" s="2">
        <f t="shared" si="365"/>
        <v>2829.484560791368</v>
      </c>
      <c r="BP265" s="2">
        <f t="shared" si="366"/>
        <v>210.04504996867249</v>
      </c>
      <c r="BQ265" s="2">
        <f t="shared" si="367"/>
        <v>9.773494066704707</v>
      </c>
      <c r="BR265" s="11">
        <f t="shared" si="368"/>
        <v>3.316385710722522E-2</v>
      </c>
      <c r="BS265" s="17">
        <f t="shared" si="349"/>
        <v>2.7471298752378153E-4</v>
      </c>
      <c r="BT265" s="17">
        <f t="shared" si="350"/>
        <v>2.4055044250408785E-3</v>
      </c>
      <c r="BU265" s="12">
        <f>(BU$3*templow!$I375+BU$4*templow!$I375^2+BU$5*templow!$I375^6)*(K265/K$56)^$BW$1</f>
        <v>-0.48999471008511647</v>
      </c>
      <c r="BV265" s="12">
        <f>(BV$3*templow!$I375+BV$4*templow!$I375^2+BV$5*templow!$I375^6)*(L265/L$56)^$BW$1</f>
        <v>-1.3217551904924854</v>
      </c>
      <c r="BW265" s="12">
        <f>(BW$3*templow!$I375+BW$4*templow!$I375^2+BW$5*templow!$I375^6)*(M265/M$56)^$BW$1</f>
        <v>-1.9989174521704129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 x14ac:dyDescent="0.3">
      <c r="A266" s="2">
        <f t="shared" si="306"/>
        <v>2220</v>
      </c>
      <c r="B266" s="5">
        <f t="shared" si="307"/>
        <v>1165.4038911578643</v>
      </c>
      <c r="C266" s="5">
        <f t="shared" si="308"/>
        <v>2964.1609695988163</v>
      </c>
      <c r="D266" s="5">
        <f t="shared" si="309"/>
        <v>4369.9294430086848</v>
      </c>
      <c r="E266" s="15">
        <f t="shared" si="310"/>
        <v>8.6215446704616637E-8</v>
      </c>
      <c r="F266" s="15">
        <f t="shared" si="311"/>
        <v>1.6985021122631347E-7</v>
      </c>
      <c r="G266" s="15">
        <f t="shared" si="312"/>
        <v>3.467431642833117E-7</v>
      </c>
      <c r="H266" s="5">
        <f t="shared" si="313"/>
        <v>381842.55846214422</v>
      </c>
      <c r="I266" s="5">
        <f t="shared" si="314"/>
        <v>164815.00748566724</v>
      </c>
      <c r="J266" s="5">
        <f t="shared" si="315"/>
        <v>56668.020477768478</v>
      </c>
      <c r="K266" s="5">
        <f t="shared" si="316"/>
        <v>327648.26113869587</v>
      </c>
      <c r="L266" s="5">
        <f t="shared" si="317"/>
        <v>55602.58338735703</v>
      </c>
      <c r="M266" s="5">
        <f t="shared" si="318"/>
        <v>12967.719780563022</v>
      </c>
      <c r="N266" s="15">
        <f t="shared" si="319"/>
        <v>2.8146717792378873E-3</v>
      </c>
      <c r="O266" s="15">
        <f t="shared" si="320"/>
        <v>3.7597185336557537E-3</v>
      </c>
      <c r="P266" s="15">
        <f t="shared" si="321"/>
        <v>3.413137743266903E-3</v>
      </c>
      <c r="Q266" s="5">
        <f t="shared" si="322"/>
        <v>5568.8835199949635</v>
      </c>
      <c r="R266" s="5">
        <f t="shared" si="323"/>
        <v>7533.6773316847821</v>
      </c>
      <c r="S266" s="5">
        <f t="shared" si="324"/>
        <v>4765.7126395358755</v>
      </c>
      <c r="T266" s="5">
        <f t="shared" si="325"/>
        <v>14.58424001353705</v>
      </c>
      <c r="U266" s="5">
        <f t="shared" si="326"/>
        <v>45.709898914028997</v>
      </c>
      <c r="V266" s="5">
        <f t="shared" si="327"/>
        <v>84.098802099599013</v>
      </c>
      <c r="W266" s="15">
        <f t="shared" si="328"/>
        <v>-1.0734613539272964E-2</v>
      </c>
      <c r="X266" s="15">
        <f t="shared" si="329"/>
        <v>-1.217998157191269E-2</v>
      </c>
      <c r="Y266" s="15">
        <f t="shared" si="330"/>
        <v>-9.7425357312937999E-3</v>
      </c>
      <c r="Z266" s="5">
        <f t="shared" si="345"/>
        <v>4585.6827283868579</v>
      </c>
      <c r="AA266" s="5">
        <f t="shared" si="346"/>
        <v>20220.267435906178</v>
      </c>
      <c r="AB266" s="5">
        <f t="shared" si="347"/>
        <v>81078.318544082722</v>
      </c>
      <c r="AC266" s="16">
        <f t="shared" si="331"/>
        <v>0.9871173713578415</v>
      </c>
      <c r="AD266" s="16">
        <f t="shared" si="332"/>
        <v>3.0602972731036284</v>
      </c>
      <c r="AE266" s="16">
        <f t="shared" si="333"/>
        <v>18.175390905370918</v>
      </c>
      <c r="AF266" s="15">
        <f t="shared" si="334"/>
        <v>-4.0504037456468023E-3</v>
      </c>
      <c r="AG266" s="15">
        <f t="shared" si="335"/>
        <v>2.9673830763510267E-4</v>
      </c>
      <c r="AH266" s="15">
        <f t="shared" si="336"/>
        <v>9.7937136394747881E-3</v>
      </c>
      <c r="AI266" s="1">
        <f t="shared" si="300"/>
        <v>740524.83143024112</v>
      </c>
      <c r="AJ266" s="1">
        <f t="shared" si="301"/>
        <v>316512.62437142176</v>
      </c>
      <c r="AK266" s="1">
        <f t="shared" si="302"/>
        <v>109225.68815090923</v>
      </c>
      <c r="AL266" s="14">
        <f t="shared" si="337"/>
        <v>90.829757379575639</v>
      </c>
      <c r="AM266" s="14">
        <f t="shared" si="338"/>
        <v>22.178114476554001</v>
      </c>
      <c r="AN266" s="14">
        <f t="shared" si="339"/>
        <v>6.9547153996914366</v>
      </c>
      <c r="AO266" s="11">
        <f t="shared" si="340"/>
        <v>2.4986368179856504E-3</v>
      </c>
      <c r="AP266" s="11">
        <f t="shared" si="341"/>
        <v>3.1476233838635083E-3</v>
      </c>
      <c r="AQ266" s="11">
        <f t="shared" si="342"/>
        <v>2.855291558297141E-3</v>
      </c>
      <c r="AR266" s="1">
        <f t="shared" si="348"/>
        <v>381842.55846214422</v>
      </c>
      <c r="AS266" s="1">
        <f t="shared" si="343"/>
        <v>164815.00748566724</v>
      </c>
      <c r="AT266" s="1">
        <f t="shared" si="344"/>
        <v>56668.020477768478</v>
      </c>
      <c r="AU266" s="1">
        <f t="shared" si="303"/>
        <v>76368.511692428845</v>
      </c>
      <c r="AV266" s="1">
        <f t="shared" si="304"/>
        <v>32963.001497133453</v>
      </c>
      <c r="AW266" s="1">
        <f t="shared" si="305"/>
        <v>11333.604095553696</v>
      </c>
      <c r="AX266" s="1">
        <f t="shared" si="359"/>
        <v>262118.60891095671</v>
      </c>
      <c r="AY266" s="1">
        <f t="shared" si="351"/>
        <v>44482.066709885614</v>
      </c>
      <c r="AZ266" s="1">
        <f t="shared" si="352"/>
        <v>10374.175824450418</v>
      </c>
      <c r="BA266" s="1">
        <f t="shared" si="360"/>
        <v>14540.222698960804</v>
      </c>
      <c r="BB266" s="1">
        <f t="shared" si="361"/>
        <v>31724.94471692506</v>
      </c>
      <c r="BC266" s="1">
        <f t="shared" si="362"/>
        <v>40409.064881795974</v>
      </c>
      <c r="BD266" s="1">
        <f t="shared" si="363"/>
        <v>202.42257216416959</v>
      </c>
      <c r="BE266" s="2">
        <f t="shared" si="297"/>
        <v>0.1724378764915922</v>
      </c>
      <c r="BF266" s="2">
        <f t="shared" si="298"/>
        <v>0.13039120264941753</v>
      </c>
      <c r="BG266" s="2">
        <f t="shared" si="299"/>
        <v>6.9918128391701598E-2</v>
      </c>
      <c r="BH266" s="2">
        <f t="shared" si="353"/>
        <v>8.5906384182608861E-2</v>
      </c>
      <c r="BI266" s="2">
        <f t="shared" si="364"/>
        <v>2.9734821248929609E-3</v>
      </c>
      <c r="BJ266" s="2">
        <f t="shared" si="354"/>
        <v>1.700186572836147E-3</v>
      </c>
      <c r="BK266" s="2">
        <f t="shared" si="355"/>
        <v>4.8885446777984691E-4</v>
      </c>
      <c r="BL266" s="2">
        <f t="shared" si="356"/>
        <v>1135.4020221105814</v>
      </c>
      <c r="BM266" s="2">
        <f t="shared" si="357"/>
        <v>280.21626272902051</v>
      </c>
      <c r="BN266" s="2">
        <f t="shared" si="358"/>
        <v>27.702414990796974</v>
      </c>
      <c r="BO266" s="2">
        <f t="shared" si="365"/>
        <v>2871.7259276457316</v>
      </c>
      <c r="BP266" s="2">
        <f t="shared" si="366"/>
        <v>212.56323249777833</v>
      </c>
      <c r="BQ266" s="2">
        <f t="shared" si="367"/>
        <v>9.7735670956569365</v>
      </c>
      <c r="BR266" s="11">
        <f t="shared" si="368"/>
        <v>3.3128754555368872E-2</v>
      </c>
      <c r="BS266" s="17">
        <f t="shared" si="349"/>
        <v>2.6589488747017881E-4</v>
      </c>
      <c r="BT266" s="17">
        <f t="shared" si="350"/>
        <v>2.335441189360076E-3</v>
      </c>
      <c r="BU266" s="12">
        <f>(BU$3*templow!$I376+BU$4*templow!$I376^2+BU$5*templow!$I376^6)*(K266/K$56)^$BW$1</f>
        <v>-0.52140767469773064</v>
      </c>
      <c r="BV266" s="12">
        <f>(BV$3*templow!$I376+BV$4*templow!$I376^2+BV$5*templow!$I376^6)*(L266/L$56)^$BW$1</f>
        <v>-1.3440088725511772</v>
      </c>
      <c r="BW266" s="12">
        <f>(BW$3*templow!$I376+BW$4*templow!$I376^2+BW$5*templow!$I376^6)*(M266/M$56)^$BW$1</f>
        <v>-2.0187955762737042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 x14ac:dyDescent="0.3">
      <c r="A267" s="2">
        <f t="shared" si="306"/>
        <v>2221</v>
      </c>
      <c r="B267" s="5">
        <f t="shared" si="307"/>
        <v>1165.4039866098906</v>
      </c>
      <c r="C267" s="5">
        <f t="shared" si="308"/>
        <v>2964.1614478890151</v>
      </c>
      <c r="D267" s="5">
        <f t="shared" si="309"/>
        <v>4369.9308824896889</v>
      </c>
      <c r="E267" s="15">
        <f t="shared" si="310"/>
        <v>8.1904674369385801E-8</v>
      </c>
      <c r="F267" s="15">
        <f t="shared" si="311"/>
        <v>1.6135770066499779E-7</v>
      </c>
      <c r="G267" s="15">
        <f t="shared" si="312"/>
        <v>3.2940600606914611E-7</v>
      </c>
      <c r="H267" s="5">
        <f t="shared" si="313"/>
        <v>382904.99201505055</v>
      </c>
      <c r="I267" s="5">
        <f t="shared" si="314"/>
        <v>165428.0461918496</v>
      </c>
      <c r="J267" s="5">
        <f t="shared" si="315"/>
        <v>56859.386582972904</v>
      </c>
      <c r="K267" s="5">
        <f t="shared" si="316"/>
        <v>328559.87830357824</v>
      </c>
      <c r="L267" s="5">
        <f t="shared" si="317"/>
        <v>55809.391323695403</v>
      </c>
      <c r="M267" s="5">
        <f t="shared" si="318"/>
        <v>13011.507072299117</v>
      </c>
      <c r="N267" s="15">
        <f t="shared" si="319"/>
        <v>2.7823042970354095E-3</v>
      </c>
      <c r="O267" s="15">
        <f t="shared" si="320"/>
        <v>3.7193943831286269E-3</v>
      </c>
      <c r="P267" s="15">
        <f t="shared" si="321"/>
        <v>3.3766377186625895E-3</v>
      </c>
      <c r="Q267" s="5">
        <f t="shared" si="322"/>
        <v>5524.4321629577371</v>
      </c>
      <c r="R267" s="5">
        <f t="shared" si="323"/>
        <v>7469.5979112263058</v>
      </c>
      <c r="S267" s="5">
        <f t="shared" si="324"/>
        <v>4735.2193810106319</v>
      </c>
      <c r="T267" s="5">
        <f t="shared" si="325"/>
        <v>14.427683833227729</v>
      </c>
      <c r="U267" s="5">
        <f t="shared" si="326"/>
        <v>45.153153187602129</v>
      </c>
      <c r="V267" s="5">
        <f t="shared" si="327"/>
        <v>83.279466515184666</v>
      </c>
      <c r="W267" s="15">
        <f t="shared" si="328"/>
        <v>-1.0734613539272964E-2</v>
      </c>
      <c r="X267" s="15">
        <f t="shared" si="329"/>
        <v>-1.217998157191269E-2</v>
      </c>
      <c r="Y267" s="15">
        <f t="shared" si="330"/>
        <v>-9.7425357312937999E-3</v>
      </c>
      <c r="Z267" s="5">
        <f t="shared" si="345"/>
        <v>4530.8000237974993</v>
      </c>
      <c r="AA267" s="5">
        <f t="shared" si="346"/>
        <v>20055.034249438428</v>
      </c>
      <c r="AB267" s="5">
        <f t="shared" si="347"/>
        <v>81351.479261282439</v>
      </c>
      <c r="AC267" s="16">
        <f t="shared" si="331"/>
        <v>0.98311914745950069</v>
      </c>
      <c r="AD267" s="16">
        <f t="shared" si="332"/>
        <v>3.0612053805373094</v>
      </c>
      <c r="AE267" s="16">
        <f t="shared" si="333"/>
        <v>18.353395479183636</v>
      </c>
      <c r="AF267" s="15">
        <f t="shared" si="334"/>
        <v>-4.0504037456468023E-3</v>
      </c>
      <c r="AG267" s="15">
        <f t="shared" si="335"/>
        <v>2.9673830763510267E-4</v>
      </c>
      <c r="AH267" s="15">
        <f t="shared" si="336"/>
        <v>9.7937136394747881E-3</v>
      </c>
      <c r="AI267" s="1">
        <f t="shared" si="300"/>
        <v>742840.85997964581</v>
      </c>
      <c r="AJ267" s="1">
        <f t="shared" si="301"/>
        <v>317824.36343141308</v>
      </c>
      <c r="AK267" s="1">
        <f t="shared" si="302"/>
        <v>109636.723431372</v>
      </c>
      <c r="AL267" s="14">
        <f t="shared" si="337"/>
        <v>91.054438449773372</v>
      </c>
      <c r="AM267" s="14">
        <f t="shared" si="338"/>
        <v>22.247224744773042</v>
      </c>
      <c r="AN267" s="14">
        <f t="shared" si="339"/>
        <v>6.9743745624608229</v>
      </c>
      <c r="AO267" s="11">
        <f t="shared" si="340"/>
        <v>2.4736504498057937E-3</v>
      </c>
      <c r="AP267" s="11">
        <f t="shared" si="341"/>
        <v>3.1161471500248733E-3</v>
      </c>
      <c r="AQ267" s="11">
        <f t="shared" si="342"/>
        <v>2.8267386427141697E-3</v>
      </c>
      <c r="AR267" s="1">
        <f t="shared" si="348"/>
        <v>382904.99201505055</v>
      </c>
      <c r="AS267" s="1">
        <f t="shared" si="343"/>
        <v>165428.0461918496</v>
      </c>
      <c r="AT267" s="1">
        <f t="shared" si="344"/>
        <v>56859.386582972904</v>
      </c>
      <c r="AU267" s="1">
        <f t="shared" si="303"/>
        <v>76580.998403010119</v>
      </c>
      <c r="AV267" s="1">
        <f t="shared" si="304"/>
        <v>33085.609238369922</v>
      </c>
      <c r="AW267" s="1">
        <f t="shared" si="305"/>
        <v>11371.877316594582</v>
      </c>
      <c r="AX267" s="1">
        <f t="shared" si="359"/>
        <v>262847.90264286252</v>
      </c>
      <c r="AY267" s="1">
        <f t="shared" si="351"/>
        <v>44647.51305895632</v>
      </c>
      <c r="AZ267" s="1">
        <f t="shared" si="352"/>
        <v>10409.205657839293</v>
      </c>
      <c r="BA267" s="1">
        <f t="shared" si="360"/>
        <v>14543.461895919607</v>
      </c>
      <c r="BB267" s="1">
        <f t="shared" si="361"/>
        <v>31735.954269178303</v>
      </c>
      <c r="BC267" s="1">
        <f t="shared" si="362"/>
        <v>40423.809009886834</v>
      </c>
      <c r="BD267" s="1">
        <f t="shared" si="363"/>
        <v>196.59250808157364</v>
      </c>
      <c r="BE267" s="2">
        <f t="shared" si="297"/>
        <v>0.1724378764915922</v>
      </c>
      <c r="BF267" s="2">
        <f t="shared" si="298"/>
        <v>0.13039120264941753</v>
      </c>
      <c r="BG267" s="2">
        <f t="shared" si="299"/>
        <v>6.9918128391701598E-2</v>
      </c>
      <c r="BH267" s="2">
        <f t="shared" si="353"/>
        <v>8.5750944956296676E-2</v>
      </c>
      <c r="BI267" s="2">
        <f t="shared" si="364"/>
        <v>2.9734821248929609E-3</v>
      </c>
      <c r="BJ267" s="2">
        <f t="shared" si="354"/>
        <v>1.700186572836147E-3</v>
      </c>
      <c r="BK267" s="2">
        <f t="shared" si="355"/>
        <v>4.8885446777984691E-4</v>
      </c>
      <c r="BL267" s="2">
        <f t="shared" si="356"/>
        <v>1138.5611492890348</v>
      </c>
      <c r="BM267" s="2">
        <f t="shared" si="357"/>
        <v>281.25854290590058</v>
      </c>
      <c r="BN267" s="2">
        <f t="shared" si="358"/>
        <v>27.795965166307788</v>
      </c>
      <c r="BO267" s="2">
        <f t="shared" si="365"/>
        <v>2914.5988953078736</v>
      </c>
      <c r="BP267" s="2">
        <f t="shared" si="366"/>
        <v>215.11169341934848</v>
      </c>
      <c r="BQ267" s="2">
        <f t="shared" si="367"/>
        <v>9.7736437677138923</v>
      </c>
      <c r="BR267" s="11">
        <f t="shared" si="368"/>
        <v>3.3094009367575977E-2</v>
      </c>
      <c r="BS267" s="17">
        <f t="shared" si="349"/>
        <v>2.5736858673013405E-4</v>
      </c>
      <c r="BT267" s="17">
        <f t="shared" si="350"/>
        <v>2.2674186304466755E-3</v>
      </c>
      <c r="BU267" s="12">
        <f>(BU$3*templow!$I377+BU$4*templow!$I377^2+BU$5*templow!$I377^6)*(K267/K$56)^$BW$1</f>
        <v>-0.55283001912776264</v>
      </c>
      <c r="BV267" s="12">
        <f>(BV$3*templow!$I377+BV$4*templow!$I377^2+BV$5*templow!$I377^6)*(L267/L$56)^$BW$1</f>
        <v>-1.366250485473175</v>
      </c>
      <c r="BW267" s="12">
        <f>(BW$3*templow!$I377+BW$4*templow!$I377^2+BW$5*templow!$I377^6)*(M267/M$56)^$BW$1</f>
        <v>-2.0386568191637218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 x14ac:dyDescent="0.3">
      <c r="A268" s="2">
        <f t="shared" si="306"/>
        <v>2222</v>
      </c>
      <c r="B268" s="5">
        <f t="shared" si="307"/>
        <v>1165.4040772893229</v>
      </c>
      <c r="C268" s="5">
        <f t="shared" si="308"/>
        <v>2964.1619022647774</v>
      </c>
      <c r="D268" s="5">
        <f t="shared" si="309"/>
        <v>4369.932249997094</v>
      </c>
      <c r="E268" s="15">
        <f t="shared" si="310"/>
        <v>7.7809440650916511E-8</v>
      </c>
      <c r="F268" s="15">
        <f t="shared" si="311"/>
        <v>1.5328981563174789E-7</v>
      </c>
      <c r="G268" s="15">
        <f t="shared" si="312"/>
        <v>3.1293570576568881E-7</v>
      </c>
      <c r="H268" s="5">
        <f t="shared" si="313"/>
        <v>383958.11441705044</v>
      </c>
      <c r="I268" s="5">
        <f t="shared" si="314"/>
        <v>166036.76082574538</v>
      </c>
      <c r="J268" s="5">
        <f t="shared" si="315"/>
        <v>57049.343683893036</v>
      </c>
      <c r="K268" s="5">
        <f t="shared" si="316"/>
        <v>329463.50703536207</v>
      </c>
      <c r="L268" s="5">
        <f t="shared" si="317"/>
        <v>56014.740861113038</v>
      </c>
      <c r="M268" s="5">
        <f t="shared" si="318"/>
        <v>13054.972118602291</v>
      </c>
      <c r="N268" s="15">
        <f t="shared" si="319"/>
        <v>2.7502710813305242E-3</v>
      </c>
      <c r="O268" s="15">
        <f t="shared" si="320"/>
        <v>3.67947996828355E-3</v>
      </c>
      <c r="P268" s="15">
        <f t="shared" si="321"/>
        <v>3.3405082179687184E-3</v>
      </c>
      <c r="Q268" s="5">
        <f t="shared" si="322"/>
        <v>5480.1605327435573</v>
      </c>
      <c r="R268" s="5">
        <f t="shared" si="323"/>
        <v>7405.7689599456444</v>
      </c>
      <c r="S268" s="5">
        <f t="shared" si="324"/>
        <v>4704.7517407234664</v>
      </c>
      <c r="T268" s="5">
        <f t="shared" si="325"/>
        <v>14.272808223011213</v>
      </c>
      <c r="U268" s="5">
        <f t="shared" si="326"/>
        <v>44.603188613863381</v>
      </c>
      <c r="V268" s="5">
        <f t="shared" si="327"/>
        <v>82.468113336977396</v>
      </c>
      <c r="W268" s="15">
        <f t="shared" si="328"/>
        <v>-1.0734613539272964E-2</v>
      </c>
      <c r="X268" s="15">
        <f t="shared" si="329"/>
        <v>-1.217998157191269E-2</v>
      </c>
      <c r="Y268" s="15">
        <f t="shared" si="330"/>
        <v>-9.7425357312937999E-3</v>
      </c>
      <c r="Z268" s="5">
        <f t="shared" si="345"/>
        <v>4476.4296623779846</v>
      </c>
      <c r="AA268" s="5">
        <f t="shared" si="346"/>
        <v>19890.35203433779</v>
      </c>
      <c r="AB268" s="5">
        <f t="shared" si="347"/>
        <v>81622.589667655207</v>
      </c>
      <c r="AC268" s="16">
        <f t="shared" si="331"/>
        <v>0.97913711798221359</v>
      </c>
      <c r="AD268" s="16">
        <f t="shared" si="332"/>
        <v>3.0621137574412534</v>
      </c>
      <c r="AE268" s="16">
        <f t="shared" si="333"/>
        <v>18.533143378818792</v>
      </c>
      <c r="AF268" s="15">
        <f t="shared" si="334"/>
        <v>-4.0504037456468023E-3</v>
      </c>
      <c r="AG268" s="15">
        <f t="shared" si="335"/>
        <v>2.9673830763510267E-4</v>
      </c>
      <c r="AH268" s="15">
        <f t="shared" si="336"/>
        <v>9.7937136394747881E-3</v>
      </c>
      <c r="AI268" s="1">
        <f t="shared" si="300"/>
        <v>745137.77238469128</v>
      </c>
      <c r="AJ268" s="1">
        <f t="shared" si="301"/>
        <v>319127.53632664168</v>
      </c>
      <c r="AK268" s="1">
        <f t="shared" si="302"/>
        <v>110044.92840482938</v>
      </c>
      <c r="AL268" s="14">
        <f t="shared" si="337"/>
        <v>91.277422933875187</v>
      </c>
      <c r="AM268" s="14">
        <f t="shared" si="338"/>
        <v>22.315857114497586</v>
      </c>
      <c r="AN268" s="14">
        <f t="shared" si="339"/>
        <v>6.9938921492044486</v>
      </c>
      <c r="AO268" s="11">
        <f t="shared" si="340"/>
        <v>2.4489139453077358E-3</v>
      </c>
      <c r="AP268" s="11">
        <f t="shared" si="341"/>
        <v>3.0849856785246247E-3</v>
      </c>
      <c r="AQ268" s="11">
        <f t="shared" si="342"/>
        <v>2.7984712562870279E-3</v>
      </c>
      <c r="AR268" s="1">
        <f t="shared" si="348"/>
        <v>383958.11441705044</v>
      </c>
      <c r="AS268" s="1">
        <f t="shared" si="343"/>
        <v>166036.76082574538</v>
      </c>
      <c r="AT268" s="1">
        <f t="shared" si="344"/>
        <v>57049.343683893036</v>
      </c>
      <c r="AU268" s="1">
        <f t="shared" si="303"/>
        <v>76791.622883410091</v>
      </c>
      <c r="AV268" s="1">
        <f t="shared" si="304"/>
        <v>33207.352165149081</v>
      </c>
      <c r="AW268" s="1">
        <f t="shared" si="305"/>
        <v>11409.868736778608</v>
      </c>
      <c r="AX268" s="1">
        <f t="shared" si="359"/>
        <v>263570.80562828964</v>
      </c>
      <c r="AY268" s="1">
        <f t="shared" si="351"/>
        <v>44811.792688890426</v>
      </c>
      <c r="AZ268" s="1">
        <f t="shared" si="352"/>
        <v>10443.977694881833</v>
      </c>
      <c r="BA268" s="1">
        <f t="shared" si="360"/>
        <v>14546.663805181766</v>
      </c>
      <c r="BB268" s="1">
        <f t="shared" si="361"/>
        <v>31746.845692142502</v>
      </c>
      <c r="BC268" s="1">
        <f t="shared" si="362"/>
        <v>40438.395126669951</v>
      </c>
      <c r="BD268" s="1">
        <f t="shared" si="363"/>
        <v>190.92964698890162</v>
      </c>
      <c r="BE268" s="2">
        <f t="shared" ref="BE268:BE331" si="369">BE267</f>
        <v>0.1724378764915922</v>
      </c>
      <c r="BF268" s="2">
        <f t="shared" ref="BF268:BF331" si="370">BF267</f>
        <v>0.13039120264941753</v>
      </c>
      <c r="BG268" s="2">
        <f t="shared" ref="BG268:BG331" si="371">BG267</f>
        <v>6.9918128391701598E-2</v>
      </c>
      <c r="BH268" s="2">
        <f t="shared" si="353"/>
        <v>8.5596617239849432E-2</v>
      </c>
      <c r="BI268" s="2">
        <f t="shared" si="364"/>
        <v>2.9734821248929609E-3</v>
      </c>
      <c r="BJ268" s="2">
        <f t="shared" si="354"/>
        <v>1.700186572836147E-3</v>
      </c>
      <c r="BK268" s="2">
        <f t="shared" si="355"/>
        <v>4.8885446777984691E-4</v>
      </c>
      <c r="BL268" s="2">
        <f t="shared" si="356"/>
        <v>1141.6925899267058</v>
      </c>
      <c r="BM268" s="2">
        <f t="shared" si="357"/>
        <v>282.29347135313907</v>
      </c>
      <c r="BN268" s="2">
        <f t="shared" si="358"/>
        <v>27.8888265437791</v>
      </c>
      <c r="BO268" s="2">
        <f t="shared" si="365"/>
        <v>2958.112911646655</v>
      </c>
      <c r="BP268" s="2">
        <f t="shared" si="366"/>
        <v>217.69079693217634</v>
      </c>
      <c r="BQ268" s="2">
        <f t="shared" si="367"/>
        <v>9.7737240452526084</v>
      </c>
      <c r="BR268" s="11">
        <f t="shared" si="368"/>
        <v>3.3059617839689998E-2</v>
      </c>
      <c r="BS268" s="17">
        <f t="shared" si="349"/>
        <v>2.491240723462196E-4</v>
      </c>
      <c r="BT268" s="17">
        <f t="shared" si="350"/>
        <v>2.2013773111132771E-3</v>
      </c>
      <c r="BU268" s="12">
        <f>(BU$3*templow!$I378+BU$4*templow!$I378^2+BU$5*templow!$I378^6)*(K268/K$56)^$BW$1</f>
        <v>-0.5842607277545292</v>
      </c>
      <c r="BV268" s="12">
        <f>(BV$3*templow!$I378+BV$4*templow!$I378^2+BV$5*templow!$I378^6)*(L268/L$56)^$BW$1</f>
        <v>-1.3884795927690563</v>
      </c>
      <c r="BW268" s="12">
        <f>(BW$3*templow!$I378+BW$4*templow!$I378^2+BW$5*templow!$I378^6)*(M268/M$56)^$BW$1</f>
        <v>-2.0585008915084053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 x14ac:dyDescent="0.3">
      <c r="A269" s="2">
        <f t="shared" si="306"/>
        <v>2223</v>
      </c>
      <c r="B269" s="5">
        <f t="shared" si="307"/>
        <v>1165.4041634347905</v>
      </c>
      <c r="C269" s="5">
        <f t="shared" si="308"/>
        <v>2964.1623339218177</v>
      </c>
      <c r="D269" s="5">
        <f t="shared" si="309"/>
        <v>4369.9335491295351</v>
      </c>
      <c r="E269" s="15">
        <f t="shared" si="310"/>
        <v>7.3918968618370677E-8</v>
      </c>
      <c r="F269" s="15">
        <f t="shared" si="311"/>
        <v>1.4562532485016048E-7</v>
      </c>
      <c r="G269" s="15">
        <f t="shared" si="312"/>
        <v>2.9728892047740438E-7</v>
      </c>
      <c r="H269" s="5">
        <f t="shared" si="313"/>
        <v>385001.95934008708</v>
      </c>
      <c r="I269" s="5">
        <f t="shared" si="314"/>
        <v>166641.15409554308</v>
      </c>
      <c r="J269" s="5">
        <f t="shared" si="315"/>
        <v>57237.894257135129</v>
      </c>
      <c r="K269" s="5">
        <f t="shared" si="316"/>
        <v>330359.17617230106</v>
      </c>
      <c r="L269" s="5">
        <f t="shared" si="317"/>
        <v>56218.632896216535</v>
      </c>
      <c r="M269" s="5">
        <f t="shared" si="318"/>
        <v>13098.115477874162</v>
      </c>
      <c r="N269" s="15">
        <f t="shared" si="319"/>
        <v>2.7185685753137179E-3</v>
      </c>
      <c r="O269" s="15">
        <f t="shared" si="320"/>
        <v>3.6399710499248616E-3</v>
      </c>
      <c r="P269" s="15">
        <f t="shared" si="321"/>
        <v>3.3047454165295864E-3</v>
      </c>
      <c r="Q269" s="5">
        <f t="shared" si="322"/>
        <v>5436.0717949963328</v>
      </c>
      <c r="R269" s="5">
        <f t="shared" si="323"/>
        <v>7342.1963511740023</v>
      </c>
      <c r="S269" s="5">
        <f t="shared" si="324"/>
        <v>4674.3134481435291</v>
      </c>
      <c r="T269" s="5">
        <f t="shared" si="325"/>
        <v>14.11959514261703</v>
      </c>
      <c r="U269" s="5">
        <f t="shared" si="326"/>
        <v>44.059922598497977</v>
      </c>
      <c r="V269" s="5">
        <f t="shared" si="327"/>
        <v>81.664664796099501</v>
      </c>
      <c r="W269" s="15">
        <f t="shared" si="328"/>
        <v>-1.0734613539272964E-2</v>
      </c>
      <c r="X269" s="15">
        <f t="shared" si="329"/>
        <v>-1.217998157191269E-2</v>
      </c>
      <c r="Y269" s="15">
        <f t="shared" si="330"/>
        <v>-9.7425357312937999E-3</v>
      </c>
      <c r="Z269" s="5">
        <f t="shared" si="345"/>
        <v>4422.570455723755</v>
      </c>
      <c r="AA269" s="5">
        <f t="shared" si="346"/>
        <v>19726.237475799022</v>
      </c>
      <c r="AB269" s="5">
        <f t="shared" si="347"/>
        <v>81891.653368753206</v>
      </c>
      <c r="AC269" s="16">
        <f t="shared" si="331"/>
        <v>0.9751712173320366</v>
      </c>
      <c r="AD269" s="16">
        <f t="shared" si="332"/>
        <v>3.0630224038954226</v>
      </c>
      <c r="AE269" s="16">
        <f t="shared" si="333"/>
        <v>18.714651677910272</v>
      </c>
      <c r="AF269" s="15">
        <f t="shared" si="334"/>
        <v>-4.0504037456468023E-3</v>
      </c>
      <c r="AG269" s="15">
        <f t="shared" si="335"/>
        <v>2.9673830763510267E-4</v>
      </c>
      <c r="AH269" s="15">
        <f t="shared" si="336"/>
        <v>9.7937136394747881E-3</v>
      </c>
      <c r="AI269" s="1">
        <f t="shared" si="300"/>
        <v>747415.61802963226</v>
      </c>
      <c r="AJ269" s="1">
        <f t="shared" si="301"/>
        <v>320422.13485912659</v>
      </c>
      <c r="AK269" s="1">
        <f t="shared" si="302"/>
        <v>110450.30430112504</v>
      </c>
      <c r="AL269" s="14">
        <f t="shared" si="337"/>
        <v>91.49871818225057</v>
      </c>
      <c r="AM269" s="14">
        <f t="shared" si="338"/>
        <v>22.384012773103787</v>
      </c>
      <c r="AN269" s="14">
        <f t="shared" si="339"/>
        <v>7.0132686332920775</v>
      </c>
      <c r="AO269" s="11">
        <f t="shared" si="340"/>
        <v>2.4244248058546583E-3</v>
      </c>
      <c r="AP269" s="11">
        <f t="shared" si="341"/>
        <v>3.0541358217393783E-3</v>
      </c>
      <c r="AQ269" s="11">
        <f t="shared" si="342"/>
        <v>2.7704865437241577E-3</v>
      </c>
      <c r="AR269" s="1">
        <f t="shared" si="348"/>
        <v>385001.95934008708</v>
      </c>
      <c r="AS269" s="1">
        <f t="shared" si="343"/>
        <v>166641.15409554308</v>
      </c>
      <c r="AT269" s="1">
        <f t="shared" si="344"/>
        <v>57237.894257135129</v>
      </c>
      <c r="AU269" s="1">
        <f t="shared" si="303"/>
        <v>77000.391868017425</v>
      </c>
      <c r="AV269" s="1">
        <f t="shared" si="304"/>
        <v>33328.230819108619</v>
      </c>
      <c r="AW269" s="1">
        <f t="shared" si="305"/>
        <v>11447.578851427026</v>
      </c>
      <c r="AX269" s="1">
        <f t="shared" si="359"/>
        <v>264287.34093784081</v>
      </c>
      <c r="AY269" s="1">
        <f t="shared" si="351"/>
        <v>44974.906316973233</v>
      </c>
      <c r="AZ269" s="1">
        <f t="shared" si="352"/>
        <v>10478.49238229933</v>
      </c>
      <c r="BA269" s="1">
        <f t="shared" si="360"/>
        <v>14549.828812854785</v>
      </c>
      <c r="BB269" s="1">
        <f t="shared" si="361"/>
        <v>31757.620191221271</v>
      </c>
      <c r="BC269" s="1">
        <f t="shared" si="362"/>
        <v>40452.824856097446</v>
      </c>
      <c r="BD269" s="1">
        <f t="shared" si="363"/>
        <v>185.42922172986434</v>
      </c>
      <c r="BE269" s="2">
        <f t="shared" si="369"/>
        <v>0.1724378764915922</v>
      </c>
      <c r="BF269" s="2">
        <f t="shared" si="370"/>
        <v>0.13039120264941753</v>
      </c>
      <c r="BG269" s="2">
        <f t="shared" si="371"/>
        <v>6.9918128391701598E-2</v>
      </c>
      <c r="BH269" s="2">
        <f t="shared" si="353"/>
        <v>8.5443400656524018E-2</v>
      </c>
      <c r="BI269" s="2">
        <f t="shared" si="364"/>
        <v>2.9734821248929609E-3</v>
      </c>
      <c r="BJ269" s="2">
        <f t="shared" si="354"/>
        <v>1.700186572836147E-3</v>
      </c>
      <c r="BK269" s="2">
        <f t="shared" si="355"/>
        <v>4.8885446777984691E-4</v>
      </c>
      <c r="BL269" s="2">
        <f t="shared" si="356"/>
        <v>1144.7964441465156</v>
      </c>
      <c r="BM269" s="2">
        <f t="shared" si="357"/>
        <v>283.32105267516164</v>
      </c>
      <c r="BN269" s="2">
        <f t="shared" si="358"/>
        <v>27.981000333910949</v>
      </c>
      <c r="BO269" s="2">
        <f t="shared" si="365"/>
        <v>3002.277565879609</v>
      </c>
      <c r="BP269" s="2">
        <f t="shared" si="366"/>
        <v>220.30091161644245</v>
      </c>
      <c r="BQ269" s="2">
        <f t="shared" si="367"/>
        <v>9.7738078910689428</v>
      </c>
      <c r="BR269" s="11">
        <f t="shared" si="368"/>
        <v>3.3025576306546983E-2</v>
      </c>
      <c r="BS269" s="17">
        <f t="shared" si="349"/>
        <v>2.4115168964515524E-4</v>
      </c>
      <c r="BT269" s="17">
        <f t="shared" si="350"/>
        <v>2.1372595253526961E-3</v>
      </c>
      <c r="BU269" s="12">
        <f>(BU$3*templow!$I379+BU$4*templow!$I379^2+BU$5*templow!$I379^6)*(K269/K$56)^$BW$1</f>
        <v>-0.61569881273140159</v>
      </c>
      <c r="BV269" s="12">
        <f>(BV$3*templow!$I379+BV$4*templow!$I379^2+BV$5*templow!$I379^6)*(L269/L$56)^$BW$1</f>
        <v>-1.4106957737234613</v>
      </c>
      <c r="BW269" s="12">
        <f>(BW$3*templow!$I379+BW$4*templow!$I379^2+BW$5*templow!$I379^6)*(M269/M$56)^$BW$1</f>
        <v>-2.0783275159526502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 x14ac:dyDescent="0.3">
      <c r="A270" s="2">
        <f t="shared" si="306"/>
        <v>2224</v>
      </c>
      <c r="B270" s="5">
        <f t="shared" si="307"/>
        <v>1165.4042452729907</v>
      </c>
      <c r="C270" s="5">
        <f t="shared" si="308"/>
        <v>2964.1627439960653</v>
      </c>
      <c r="D270" s="5">
        <f t="shared" si="309"/>
        <v>4369.9347833057209</v>
      </c>
      <c r="E270" s="15">
        <f t="shared" si="310"/>
        <v>7.0223020187452136E-8</v>
      </c>
      <c r="F270" s="15">
        <f t="shared" si="311"/>
        <v>1.3834405860765245E-7</v>
      </c>
      <c r="G270" s="15">
        <f t="shared" si="312"/>
        <v>2.8242447445353414E-7</v>
      </c>
      <c r="H270" s="5">
        <f t="shared" si="313"/>
        <v>386036.56111948309</v>
      </c>
      <c r="I270" s="5">
        <f t="shared" si="314"/>
        <v>167241.22927078154</v>
      </c>
      <c r="J270" s="5">
        <f t="shared" si="315"/>
        <v>57425.040929139606</v>
      </c>
      <c r="K270" s="5">
        <f t="shared" si="316"/>
        <v>331246.91512433591</v>
      </c>
      <c r="L270" s="5">
        <f t="shared" si="317"/>
        <v>56421.068515731786</v>
      </c>
      <c r="M270" s="5">
        <f t="shared" si="318"/>
        <v>13140.937743171384</v>
      </c>
      <c r="N270" s="15">
        <f t="shared" si="319"/>
        <v>2.687193261348586E-3</v>
      </c>
      <c r="O270" s="15">
        <f t="shared" si="320"/>
        <v>3.6008634341742063E-3</v>
      </c>
      <c r="P270" s="15">
        <f t="shared" si="321"/>
        <v>3.2693455306267438E-3</v>
      </c>
      <c r="Q270" s="5">
        <f t="shared" si="322"/>
        <v>5392.1690104307772</v>
      </c>
      <c r="R270" s="5">
        <f t="shared" si="323"/>
        <v>7278.88577092372</v>
      </c>
      <c r="S270" s="5">
        <f t="shared" si="324"/>
        <v>4643.9081547862997</v>
      </c>
      <c r="T270" s="5">
        <f t="shared" si="325"/>
        <v>13.96802674543004</v>
      </c>
      <c r="U270" s="5">
        <f t="shared" si="326"/>
        <v>43.523273553188375</v>
      </c>
      <c r="V270" s="5">
        <f t="shared" si="327"/>
        <v>80.869043881339365</v>
      </c>
      <c r="W270" s="15">
        <f t="shared" si="328"/>
        <v>-1.0734613539272964E-2</v>
      </c>
      <c r="X270" s="15">
        <f t="shared" si="329"/>
        <v>-1.217998157191269E-2</v>
      </c>
      <c r="Y270" s="15">
        <f t="shared" si="330"/>
        <v>-9.7425357312937999E-3</v>
      </c>
      <c r="Z270" s="5">
        <f t="shared" si="345"/>
        <v>4369.2211119503772</v>
      </c>
      <c r="AA270" s="5">
        <f t="shared" si="346"/>
        <v>19562.706772215774</v>
      </c>
      <c r="AB270" s="5">
        <f t="shared" si="347"/>
        <v>82158.674189496975</v>
      </c>
      <c r="AC270" s="16">
        <f t="shared" si="331"/>
        <v>0.97122138018070792</v>
      </c>
      <c r="AD270" s="16">
        <f t="shared" si="332"/>
        <v>3.0639313199798028</v>
      </c>
      <c r="AE270" s="16">
        <f t="shared" si="333"/>
        <v>18.897937617306241</v>
      </c>
      <c r="AF270" s="15">
        <f t="shared" si="334"/>
        <v>-4.0504037456468023E-3</v>
      </c>
      <c r="AG270" s="15">
        <f t="shared" si="335"/>
        <v>2.9673830763510267E-4</v>
      </c>
      <c r="AH270" s="15">
        <f t="shared" si="336"/>
        <v>9.7937136394747881E-3</v>
      </c>
      <c r="AI270" s="1">
        <f t="shared" si="300"/>
        <v>749674.44809468638</v>
      </c>
      <c r="AJ270" s="1">
        <f t="shared" si="301"/>
        <v>321708.15219232254</v>
      </c>
      <c r="AK270" s="1">
        <f t="shared" si="302"/>
        <v>110852.85272243957</v>
      </c>
      <c r="AL270" s="14">
        <f t="shared" si="337"/>
        <v>91.718331626694862</v>
      </c>
      <c r="AM270" s="14">
        <f t="shared" si="338"/>
        <v>22.451692950195948</v>
      </c>
      <c r="AN270" s="14">
        <f t="shared" si="339"/>
        <v>7.0325044980043758</v>
      </c>
      <c r="AO270" s="11">
        <f t="shared" si="340"/>
        <v>2.4001805577961118E-3</v>
      </c>
      <c r="AP270" s="11">
        <f t="shared" si="341"/>
        <v>3.0235944635219844E-3</v>
      </c>
      <c r="AQ270" s="11">
        <f t="shared" si="342"/>
        <v>2.7427816782869159E-3</v>
      </c>
      <c r="AR270" s="1">
        <f t="shared" si="348"/>
        <v>386036.56111948309</v>
      </c>
      <c r="AS270" s="1">
        <f t="shared" si="343"/>
        <v>167241.22927078154</v>
      </c>
      <c r="AT270" s="1">
        <f t="shared" si="344"/>
        <v>57425.040929139606</v>
      </c>
      <c r="AU270" s="1">
        <f t="shared" si="303"/>
        <v>77207.312223896617</v>
      </c>
      <c r="AV270" s="1">
        <f t="shared" si="304"/>
        <v>33448.24585415631</v>
      </c>
      <c r="AW270" s="1">
        <f t="shared" si="305"/>
        <v>11485.008185827923</v>
      </c>
      <c r="AX270" s="1">
        <f t="shared" si="359"/>
        <v>264997.53209946875</v>
      </c>
      <c r="AY270" s="1">
        <f t="shared" si="351"/>
        <v>45136.854812585436</v>
      </c>
      <c r="AZ270" s="1">
        <f t="shared" si="352"/>
        <v>10512.750194537108</v>
      </c>
      <c r="BA270" s="1">
        <f t="shared" si="360"/>
        <v>14552.957300848653</v>
      </c>
      <c r="BB270" s="1">
        <f t="shared" si="361"/>
        <v>31768.278958955365</v>
      </c>
      <c r="BC270" s="1">
        <f t="shared" si="362"/>
        <v>40467.099804209247</v>
      </c>
      <c r="BD270" s="1">
        <f t="shared" si="363"/>
        <v>180.08659994400318</v>
      </c>
      <c r="BE270" s="2">
        <f t="shared" si="369"/>
        <v>0.1724378764915922</v>
      </c>
      <c r="BF270" s="2">
        <f t="shared" si="370"/>
        <v>0.13039120264941753</v>
      </c>
      <c r="BG270" s="2">
        <f t="shared" si="371"/>
        <v>6.9918128391701598E-2</v>
      </c>
      <c r="BH270" s="2">
        <f t="shared" si="353"/>
        <v>8.5291294678151455E-2</v>
      </c>
      <c r="BI270" s="2">
        <f t="shared" si="364"/>
        <v>2.9734821248929609E-3</v>
      </c>
      <c r="BJ270" s="2">
        <f t="shared" si="354"/>
        <v>1.700186572836147E-3</v>
      </c>
      <c r="BK270" s="2">
        <f t="shared" si="355"/>
        <v>4.8885446777984691E-4</v>
      </c>
      <c r="BL270" s="2">
        <f t="shared" si="356"/>
        <v>1147.8728140439318</v>
      </c>
      <c r="BM270" s="2">
        <f t="shared" si="357"/>
        <v>284.3412924307944</v>
      </c>
      <c r="BN270" s="2">
        <f t="shared" si="358"/>
        <v>28.072487820650469</v>
      </c>
      <c r="BO270" s="2">
        <f t="shared" si="365"/>
        <v>3047.1025906878585</v>
      </c>
      <c r="BP270" s="2">
        <f t="shared" si="366"/>
        <v>222.94241048642192</v>
      </c>
      <c r="BQ270" s="2">
        <f t="shared" si="367"/>
        <v>9.7738952683722342</v>
      </c>
      <c r="BR270" s="11">
        <f t="shared" si="368"/>
        <v>3.299188114161386E-2</v>
      </c>
      <c r="BS270" s="17">
        <f t="shared" si="349"/>
        <v>2.3344212880707443E-4</v>
      </c>
      <c r="BT270" s="17">
        <f t="shared" si="350"/>
        <v>2.0750092479152387E-3</v>
      </c>
      <c r="BU270" s="12">
        <f>(BU$3*templow!$I380+BU$4*templow!$I380^2+BU$5*templow!$I380^6)*(K270/K$56)^$BW$1</f>
        <v>-0.64714331338747821</v>
      </c>
      <c r="BV270" s="12">
        <f>(BV$3*templow!$I380+BV$4*templow!$I380^2+BV$5*templow!$I380^6)*(L270/L$56)^$BW$1</f>
        <v>-1.4328986229981033</v>
      </c>
      <c r="BW270" s="12">
        <f>(BW$3*templow!$I380+BW$4*templow!$I380^2+BW$5*templow!$I380^6)*(M270/M$56)^$BW$1</f>
        <v>-2.098136426803066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 x14ac:dyDescent="0.3">
      <c r="A271" s="2">
        <f t="shared" si="306"/>
        <v>2225</v>
      </c>
      <c r="B271" s="5">
        <f t="shared" si="307"/>
        <v>1165.4043230192863</v>
      </c>
      <c r="C271" s="5">
        <f t="shared" si="308"/>
        <v>2964.1631335666543</v>
      </c>
      <c r="D271" s="5">
        <f t="shared" si="309"/>
        <v>4369.9359557734288</v>
      </c>
      <c r="E271" s="15">
        <f t="shared" si="310"/>
        <v>6.6711869178079529E-8</v>
      </c>
      <c r="F271" s="15">
        <f t="shared" si="311"/>
        <v>1.3142685567726982E-7</v>
      </c>
      <c r="G271" s="15">
        <f t="shared" si="312"/>
        <v>2.6830325073085743E-7</v>
      </c>
      <c r="H271" s="5">
        <f t="shared" si="313"/>
        <v>387061.95473360422</v>
      </c>
      <c r="I271" s="5">
        <f t="shared" si="314"/>
        <v>167836.99017095345</v>
      </c>
      <c r="J271" s="5">
        <f t="shared" si="315"/>
        <v>57610.786472791668</v>
      </c>
      <c r="K271" s="5">
        <f t="shared" si="316"/>
        <v>332126.75385553617</v>
      </c>
      <c r="L271" s="5">
        <f t="shared" si="317"/>
        <v>56622.04899262821</v>
      </c>
      <c r="M271" s="5">
        <f t="shared" si="318"/>
        <v>13183.439541414335</v>
      </c>
      <c r="N271" s="15">
        <f t="shared" si="319"/>
        <v>2.6561416605797028E-3</v>
      </c>
      <c r="O271" s="15">
        <f t="shared" si="320"/>
        <v>3.5621529719946921E-3</v>
      </c>
      <c r="P271" s="15">
        <f t="shared" si="321"/>
        <v>3.2343048170240252E-3</v>
      </c>
      <c r="Q271" s="5">
        <f t="shared" si="322"/>
        <v>5348.4551364697127</v>
      </c>
      <c r="R271" s="5">
        <f t="shared" si="323"/>
        <v>7215.8427205989183</v>
      </c>
      <c r="S271" s="5">
        <f t="shared" si="324"/>
        <v>4613.5394349179978</v>
      </c>
      <c r="T271" s="5">
        <f t="shared" si="325"/>
        <v>13.81808537641162</v>
      </c>
      <c r="U271" s="5">
        <f t="shared" si="326"/>
        <v>42.993160883361227</v>
      </c>
      <c r="V271" s="5">
        <f t="shared" si="327"/>
        <v>80.081174331769844</v>
      </c>
      <c r="W271" s="15">
        <f t="shared" si="328"/>
        <v>-1.0734613539272964E-2</v>
      </c>
      <c r="X271" s="15">
        <f t="shared" si="329"/>
        <v>-1.217998157191269E-2</v>
      </c>
      <c r="Y271" s="15">
        <f t="shared" si="330"/>
        <v>-9.7425357312937999E-3</v>
      </c>
      <c r="Z271" s="5">
        <f t="shared" si="345"/>
        <v>4316.3802390260607</v>
      </c>
      <c r="AA271" s="5">
        <f t="shared" si="346"/>
        <v>19399.775641646636</v>
      </c>
      <c r="AB271" s="5">
        <f t="shared" si="347"/>
        <v>82423.656169215101</v>
      </c>
      <c r="AC271" s="16">
        <f t="shared" si="331"/>
        <v>0.96728754146457174</v>
      </c>
      <c r="AD271" s="16">
        <f t="shared" si="332"/>
        <v>3.0648405057744039</v>
      </c>
      <c r="AE271" s="16">
        <f t="shared" si="333"/>
        <v>19.083018606706798</v>
      </c>
      <c r="AF271" s="15">
        <f t="shared" si="334"/>
        <v>-4.0504037456468023E-3</v>
      </c>
      <c r="AG271" s="15">
        <f t="shared" si="335"/>
        <v>2.9673830763510267E-4</v>
      </c>
      <c r="AH271" s="15">
        <f t="shared" si="336"/>
        <v>9.7937136394747881E-3</v>
      </c>
      <c r="AI271" s="1">
        <f t="shared" si="300"/>
        <v>751914.31550911441</v>
      </c>
      <c r="AJ271" s="1">
        <f t="shared" si="301"/>
        <v>322985.58282724663</v>
      </c>
      <c r="AK271" s="1">
        <f t="shared" si="302"/>
        <v>111252.57563602354</v>
      </c>
      <c r="AL271" s="14">
        <f t="shared" si="337"/>
        <v>91.93627077749511</v>
      </c>
      <c r="AM271" s="14">
        <f t="shared" si="338"/>
        <v>22.518898916551848</v>
      </c>
      <c r="AN271" s="14">
        <f t="shared" si="339"/>
        <v>7.0516002362490768</v>
      </c>
      <c r="AO271" s="11">
        <f t="shared" si="340"/>
        <v>2.3761787522181507E-3</v>
      </c>
      <c r="AP271" s="11">
        <f t="shared" si="341"/>
        <v>2.9933585188867645E-3</v>
      </c>
      <c r="AQ271" s="11">
        <f t="shared" si="342"/>
        <v>2.7153538615040467E-3</v>
      </c>
      <c r="AR271" s="1">
        <f t="shared" si="348"/>
        <v>387061.95473360422</v>
      </c>
      <c r="AS271" s="1">
        <f t="shared" si="343"/>
        <v>167836.99017095345</v>
      </c>
      <c r="AT271" s="1">
        <f t="shared" si="344"/>
        <v>57610.786472791668</v>
      </c>
      <c r="AU271" s="1">
        <f t="shared" si="303"/>
        <v>77412.390946720843</v>
      </c>
      <c r="AV271" s="1">
        <f t="shared" si="304"/>
        <v>33567.398034190694</v>
      </c>
      <c r="AW271" s="1">
        <f t="shared" si="305"/>
        <v>11522.157294558334</v>
      </c>
      <c r="AX271" s="1">
        <f t="shared" si="359"/>
        <v>265701.40308442892</v>
      </c>
      <c r="AY271" s="1">
        <f t="shared" si="351"/>
        <v>45297.639194102558</v>
      </c>
      <c r="AZ271" s="1">
        <f t="shared" si="352"/>
        <v>10546.751633131469</v>
      </c>
      <c r="BA271" s="1">
        <f t="shared" si="360"/>
        <v>14556.049646927251</v>
      </c>
      <c r="BB271" s="1">
        <f t="shared" si="361"/>
        <v>31778.823175182213</v>
      </c>
      <c r="BC271" s="1">
        <f t="shared" si="362"/>
        <v>40481.221559384285</v>
      </c>
      <c r="BD271" s="1">
        <f t="shared" si="363"/>
        <v>174.89728030046768</v>
      </c>
      <c r="BE271" s="2">
        <f t="shared" si="369"/>
        <v>0.1724378764915922</v>
      </c>
      <c r="BF271" s="2">
        <f t="shared" si="370"/>
        <v>0.13039120264941753</v>
      </c>
      <c r="BG271" s="2">
        <f t="shared" si="371"/>
        <v>6.9918128391701598E-2</v>
      </c>
      <c r="BH271" s="2">
        <f t="shared" si="353"/>
        <v>8.5140298627025005E-2</v>
      </c>
      <c r="BI271" s="2">
        <f t="shared" si="364"/>
        <v>2.9734821248929609E-3</v>
      </c>
      <c r="BJ271" s="2">
        <f t="shared" si="354"/>
        <v>1.700186572836147E-3</v>
      </c>
      <c r="BK271" s="2">
        <f t="shared" si="355"/>
        <v>4.8885446777984691E-4</v>
      </c>
      <c r="BL271" s="2">
        <f t="shared" si="356"/>
        <v>1150.9218036265006</v>
      </c>
      <c r="BM271" s="2">
        <f t="shared" si="357"/>
        <v>285.35419711388744</v>
      </c>
      <c r="BN271" s="2">
        <f t="shared" si="358"/>
        <v>28.163290359534976</v>
      </c>
      <c r="BO271" s="2">
        <f t="shared" si="365"/>
        <v>3092.5978643627332</v>
      </c>
      <c r="BP271" s="2">
        <f t="shared" si="366"/>
        <v>225.61567104382814</v>
      </c>
      <c r="BQ271" s="2">
        <f t="shared" si="367"/>
        <v>9.7739861407798347</v>
      </c>
      <c r="BR271" s="11">
        <f t="shared" si="368"/>
        <v>3.2958528756632716E-2</v>
      </c>
      <c r="BS271" s="17">
        <f t="shared" si="349"/>
        <v>2.2598641196394032E-4</v>
      </c>
      <c r="BT271" s="17">
        <f t="shared" si="350"/>
        <v>2.0145720853546006E-3</v>
      </c>
      <c r="BU271" s="12">
        <f>(BU$3*templow!$I381+BU$4*templow!$I381^2+BU$5*templow!$I381^6)*(K271/K$56)^$BW$1</f>
        <v>-0.67859329563689608</v>
      </c>
      <c r="BV271" s="12">
        <f>(BV$3*templow!$I381+BV$4*templow!$I381^2+BV$5*templow!$I381^6)*(L271/L$56)^$BW$1</f>
        <v>-1.4550877502412165</v>
      </c>
      <c r="BW271" s="12">
        <f>(BW$3*templow!$I381+BW$4*templow!$I381^2+BW$5*templow!$I381^6)*(M271/M$56)^$BW$1</f>
        <v>-2.1179273697180259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 x14ac:dyDescent="0.3">
      <c r="A272" s="2">
        <f t="shared" si="306"/>
        <v>2226</v>
      </c>
      <c r="B272" s="5">
        <f t="shared" si="307"/>
        <v>1165.4043968782721</v>
      </c>
      <c r="C272" s="5">
        <f t="shared" si="308"/>
        <v>2964.1635036587622</v>
      </c>
      <c r="D272" s="5">
        <f t="shared" si="309"/>
        <v>4369.9370696180504</v>
      </c>
      <c r="E272" s="15">
        <f t="shared" si="310"/>
        <v>6.337627571917555E-8</v>
      </c>
      <c r="F272" s="15">
        <f t="shared" si="311"/>
        <v>1.2485551289340633E-7</v>
      </c>
      <c r="G272" s="15">
        <f t="shared" si="312"/>
        <v>2.5488808819431452E-7</v>
      </c>
      <c r="H272" s="5">
        <f t="shared" si="313"/>
        <v>388078.17578383582</v>
      </c>
      <c r="I272" s="5">
        <f t="shared" si="314"/>
        <v>168428.44115420122</v>
      </c>
      <c r="J272" s="5">
        <f t="shared" si="315"/>
        <v>57795.133804066114</v>
      </c>
      <c r="K272" s="5">
        <f t="shared" si="316"/>
        <v>332998.72286681534</v>
      </c>
      <c r="L272" s="5">
        <f t="shared" si="317"/>
        <v>56821.575782275366</v>
      </c>
      <c r="M272" s="5">
        <f t="shared" si="318"/>
        <v>13225.621532604275</v>
      </c>
      <c r="N272" s="15">
        <f t="shared" si="319"/>
        <v>2.625410332521616E-3</v>
      </c>
      <c r="O272" s="15">
        <f t="shared" si="320"/>
        <v>3.523835558708388E-3</v>
      </c>
      <c r="P272" s="15">
        <f t="shared" si="321"/>
        <v>3.1996195725272347E-3</v>
      </c>
      <c r="Q272" s="5">
        <f t="shared" si="322"/>
        <v>5304.9330288769279</v>
      </c>
      <c r="R272" s="5">
        <f t="shared" si="323"/>
        <v>7153.0725197123547</v>
      </c>
      <c r="S272" s="5">
        <f t="shared" si="324"/>
        <v>4583.2107862720595</v>
      </c>
      <c r="T272" s="5">
        <f t="shared" si="325"/>
        <v>13.669753570043163</v>
      </c>
      <c r="U272" s="5">
        <f t="shared" si="326"/>
        <v>42.469504976083613</v>
      </c>
      <c r="V272" s="5">
        <f t="shared" si="327"/>
        <v>79.300980629438612</v>
      </c>
      <c r="W272" s="15">
        <f t="shared" si="328"/>
        <v>-1.0734613539272964E-2</v>
      </c>
      <c r="X272" s="15">
        <f t="shared" si="329"/>
        <v>-1.217998157191269E-2</v>
      </c>
      <c r="Y272" s="15">
        <f t="shared" si="330"/>
        <v>-9.7425357312937999E-3</v>
      </c>
      <c r="Z272" s="5">
        <f t="shared" si="345"/>
        <v>4264.0463480456865</v>
      </c>
      <c r="AA272" s="5">
        <f t="shared" si="346"/>
        <v>19237.459328314937</v>
      </c>
      <c r="AB272" s="5">
        <f t="shared" si="347"/>
        <v>82686.603556731978</v>
      </c>
      <c r="AC272" s="16">
        <f t="shared" si="331"/>
        <v>0.96336963638350614</v>
      </c>
      <c r="AD272" s="16">
        <f t="shared" si="332"/>
        <v>3.0657499613592591</v>
      </c>
      <c r="AE272" s="16">
        <f t="shared" si="333"/>
        <v>19.269912226317654</v>
      </c>
      <c r="AF272" s="15">
        <f t="shared" si="334"/>
        <v>-4.0504037456468023E-3</v>
      </c>
      <c r="AG272" s="15">
        <f t="shared" si="335"/>
        <v>2.9673830763510267E-4</v>
      </c>
      <c r="AH272" s="15">
        <f t="shared" si="336"/>
        <v>9.7937136394747881E-3</v>
      </c>
      <c r="AI272" s="1">
        <f t="shared" si="300"/>
        <v>754135.27490492386</v>
      </c>
      <c r="AJ272" s="1">
        <f t="shared" si="301"/>
        <v>324254.42257871269</v>
      </c>
      <c r="AK272" s="1">
        <f t="shared" si="302"/>
        <v>111649.47536697952</v>
      </c>
      <c r="AL272" s="14">
        <f t="shared" si="337"/>
        <v>92.152543220542981</v>
      </c>
      <c r="AM272" s="14">
        <f t="shared" si="338"/>
        <v>22.585631983080578</v>
      </c>
      <c r="AN272" s="14">
        <f t="shared" si="339"/>
        <v>7.0705563502810458</v>
      </c>
      <c r="AO272" s="11">
        <f t="shared" si="340"/>
        <v>2.3524169646959693E-3</v>
      </c>
      <c r="AP272" s="11">
        <f t="shared" si="341"/>
        <v>2.9634249336978969E-3</v>
      </c>
      <c r="AQ272" s="11">
        <f t="shared" si="342"/>
        <v>2.6882003228890063E-3</v>
      </c>
      <c r="AR272" s="1">
        <f t="shared" si="348"/>
        <v>388078.17578383582</v>
      </c>
      <c r="AS272" s="1">
        <f t="shared" si="343"/>
        <v>168428.44115420122</v>
      </c>
      <c r="AT272" s="1">
        <f t="shared" si="344"/>
        <v>57795.133804066114</v>
      </c>
      <c r="AU272" s="1">
        <f t="shared" si="303"/>
        <v>77615.635156767166</v>
      </c>
      <c r="AV272" s="1">
        <f t="shared" si="304"/>
        <v>33685.688230840249</v>
      </c>
      <c r="AW272" s="1">
        <f t="shared" si="305"/>
        <v>11559.026760813224</v>
      </c>
      <c r="AX272" s="1">
        <f t="shared" si="359"/>
        <v>266398.9782934523</v>
      </c>
      <c r="AY272" s="1">
        <f t="shared" si="351"/>
        <v>45457.260625820287</v>
      </c>
      <c r="AZ272" s="1">
        <f t="shared" si="352"/>
        <v>10580.497226083422</v>
      </c>
      <c r="BA272" s="1">
        <f t="shared" si="360"/>
        <v>14559.106224758934</v>
      </c>
      <c r="BB272" s="1">
        <f t="shared" si="361"/>
        <v>31789.25400719258</v>
      </c>
      <c r="BC272" s="1">
        <f t="shared" si="362"/>
        <v>40495.191692585962</v>
      </c>
      <c r="BD272" s="1">
        <f t="shared" si="363"/>
        <v>169.85688883516116</v>
      </c>
      <c r="BE272" s="2">
        <f t="shared" si="369"/>
        <v>0.1724378764915922</v>
      </c>
      <c r="BF272" s="2">
        <f t="shared" si="370"/>
        <v>0.13039120264941753</v>
      </c>
      <c r="BG272" s="2">
        <f t="shared" si="371"/>
        <v>6.9918128391701598E-2</v>
      </c>
      <c r="BH272" s="2">
        <f t="shared" si="353"/>
        <v>8.4990411677823979E-2</v>
      </c>
      <c r="BI272" s="2">
        <f t="shared" si="364"/>
        <v>2.9734821248929609E-3</v>
      </c>
      <c r="BJ272" s="2">
        <f t="shared" si="354"/>
        <v>1.700186572836147E-3</v>
      </c>
      <c r="BK272" s="2">
        <f t="shared" si="355"/>
        <v>4.8885446777984691E-4</v>
      </c>
      <c r="BL272" s="2">
        <f t="shared" si="356"/>
        <v>1153.9435187543043</v>
      </c>
      <c r="BM272" s="2">
        <f t="shared" si="357"/>
        <v>286.35977413409603</v>
      </c>
      <c r="BN272" s="2">
        <f t="shared" si="358"/>
        <v>28.253409376051778</v>
      </c>
      <c r="BO272" s="2">
        <f t="shared" si="365"/>
        <v>3138.7734129844166</v>
      </c>
      <c r="BP272" s="2">
        <f t="shared" si="366"/>
        <v>228.32107533179772</v>
      </c>
      <c r="BQ272" s="2">
        <f t="shared" si="367"/>
        <v>9.7740804723119474</v>
      </c>
      <c r="BR272" s="11">
        <f t="shared" si="368"/>
        <v>3.2925515601252203E-2</v>
      </c>
      <c r="BS272" s="17">
        <f t="shared" si="349"/>
        <v>2.1877588080516561E-4</v>
      </c>
      <c r="BT272" s="17">
        <f t="shared" si="350"/>
        <v>1.9558952284996121E-3</v>
      </c>
      <c r="BU272" s="12">
        <f>(BU$3*templow!$I382+BU$4*templow!$I382^2+BU$5*templow!$I382^6)*(K272/K$56)^$BW$1</f>
        <v>-0.71004785139599191</v>
      </c>
      <c r="BV272" s="12">
        <f>(BV$3*templow!$I382+BV$4*templow!$I382^2+BV$5*templow!$I382^6)*(L272/L$56)^$BW$1</f>
        <v>-1.4772627797034552</v>
      </c>
      <c r="BW272" s="12">
        <f>(BW$3*templow!$I382+BW$4*templow!$I382^2+BW$5*templow!$I382^6)*(M272/M$56)^$BW$1</f>
        <v>-2.1377001014030066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 x14ac:dyDescent="0.3">
      <c r="A273" s="2">
        <f t="shared" si="306"/>
        <v>2227</v>
      </c>
      <c r="B273" s="5">
        <f t="shared" si="307"/>
        <v>1165.4044670443129</v>
      </c>
      <c r="C273" s="5">
        <f t="shared" si="308"/>
        <v>2964.1638552463087</v>
      </c>
      <c r="D273" s="5">
        <f t="shared" si="309"/>
        <v>4369.9381277707107</v>
      </c>
      <c r="E273" s="15">
        <f t="shared" si="310"/>
        <v>6.0207461933216772E-8</v>
      </c>
      <c r="F273" s="15">
        <f t="shared" si="311"/>
        <v>1.1861273724873601E-7</v>
      </c>
      <c r="G273" s="15">
        <f t="shared" si="312"/>
        <v>2.4214368378459877E-7</v>
      </c>
      <c r="H273" s="5">
        <f t="shared" si="313"/>
        <v>389085.26047488401</v>
      </c>
      <c r="I273" s="5">
        <f t="shared" si="314"/>
        <v>169015.58710610878</v>
      </c>
      <c r="J273" s="5">
        <f t="shared" si="315"/>
        <v>57978.08597870644</v>
      </c>
      <c r="K273" s="5">
        <f t="shared" si="316"/>
        <v>333862.85317892948</v>
      </c>
      <c r="L273" s="5">
        <f t="shared" si="317"/>
        <v>57019.650518633134</v>
      </c>
      <c r="M273" s="5">
        <f t="shared" si="318"/>
        <v>13267.484409048946</v>
      </c>
      <c r="N273" s="15">
        <f t="shared" si="319"/>
        <v>2.5949958746831481E-3</v>
      </c>
      <c r="O273" s="15">
        <f t="shared" si="320"/>
        <v>3.4859071335284764E-3</v>
      </c>
      <c r="P273" s="15">
        <f t="shared" si="321"/>
        <v>3.1652861335453863E-3</v>
      </c>
      <c r="Q273" s="5">
        <f t="shared" si="322"/>
        <v>5261.6054433850741</v>
      </c>
      <c r="R273" s="5">
        <f t="shared" si="323"/>
        <v>7090.5803086067062</v>
      </c>
      <c r="S273" s="5">
        <f t="shared" si="324"/>
        <v>4552.9256307769119</v>
      </c>
      <c r="T273" s="5">
        <f t="shared" si="325"/>
        <v>13.523014048291653</v>
      </c>
      <c r="U273" s="5">
        <f t="shared" si="326"/>
        <v>41.952227188106662</v>
      </c>
      <c r="V273" s="5">
        <f t="shared" si="327"/>
        <v>78.528387992129666</v>
      </c>
      <c r="W273" s="15">
        <f t="shared" si="328"/>
        <v>-1.0734613539272964E-2</v>
      </c>
      <c r="X273" s="15">
        <f t="shared" si="329"/>
        <v>-1.217998157191269E-2</v>
      </c>
      <c r="Y273" s="15">
        <f t="shared" si="330"/>
        <v>-9.7425357312937999E-3</v>
      </c>
      <c r="Z273" s="5">
        <f t="shared" si="345"/>
        <v>4212.2178564463829</v>
      </c>
      <c r="AA273" s="5">
        <f t="shared" si="346"/>
        <v>19075.772609137326</v>
      </c>
      <c r="AB273" s="5">
        <f t="shared" si="347"/>
        <v>82947.520805506065</v>
      </c>
      <c r="AC273" s="16">
        <f t="shared" si="331"/>
        <v>0.95946760039985601</v>
      </c>
      <c r="AD273" s="16">
        <f t="shared" si="332"/>
        <v>3.0666596868144254</v>
      </c>
      <c r="AE273" s="16">
        <f t="shared" si="333"/>
        <v>19.458636228520025</v>
      </c>
      <c r="AF273" s="15">
        <f t="shared" si="334"/>
        <v>-4.0504037456468023E-3</v>
      </c>
      <c r="AG273" s="15">
        <f t="shared" si="335"/>
        <v>2.9673830763510267E-4</v>
      </c>
      <c r="AH273" s="15">
        <f t="shared" si="336"/>
        <v>9.7937136394747881E-3</v>
      </c>
      <c r="AI273" s="1">
        <f t="shared" si="300"/>
        <v>756337.38257119874</v>
      </c>
      <c r="AJ273" s="1">
        <f t="shared" si="301"/>
        <v>325514.66855168168</v>
      </c>
      <c r="AK273" s="1">
        <f t="shared" si="302"/>
        <v>112043.5545910948</v>
      </c>
      <c r="AL273" s="14">
        <f t="shared" si="337"/>
        <v>92.36715661449476</v>
      </c>
      <c r="AM273" s="14">
        <f t="shared" si="338"/>
        <v>22.651893499792944</v>
      </c>
      <c r="AN273" s="14">
        <f t="shared" si="339"/>
        <v>7.0893733514262385</v>
      </c>
      <c r="AO273" s="11">
        <f t="shared" si="340"/>
        <v>2.3288927950490096E-3</v>
      </c>
      <c r="AP273" s="11">
        <f t="shared" si="341"/>
        <v>2.9337906843609177E-3</v>
      </c>
      <c r="AQ273" s="11">
        <f t="shared" si="342"/>
        <v>2.6613183196601163E-3</v>
      </c>
      <c r="AR273" s="1">
        <f t="shared" si="348"/>
        <v>389085.26047488401</v>
      </c>
      <c r="AS273" s="1">
        <f t="shared" si="343"/>
        <v>169015.58710610878</v>
      </c>
      <c r="AT273" s="1">
        <f t="shared" si="344"/>
        <v>57978.08597870644</v>
      </c>
      <c r="AU273" s="1">
        <f t="shared" si="303"/>
        <v>77817.052094976811</v>
      </c>
      <c r="AV273" s="1">
        <f t="shared" si="304"/>
        <v>33803.117421221759</v>
      </c>
      <c r="AW273" s="1">
        <f t="shared" si="305"/>
        <v>11595.617195741288</v>
      </c>
      <c r="AX273" s="1">
        <f t="shared" si="359"/>
        <v>267090.28254314361</v>
      </c>
      <c r="AY273" s="1">
        <f t="shared" si="351"/>
        <v>45615.720414906515</v>
      </c>
      <c r="AZ273" s="1">
        <f t="shared" si="352"/>
        <v>10613.987527239155</v>
      </c>
      <c r="BA273" s="1">
        <f t="shared" si="360"/>
        <v>14562.127403966337</v>
      </c>
      <c r="BB273" s="1">
        <f t="shared" si="361"/>
        <v>31799.572609884526</v>
      </c>
      <c r="BC273" s="1">
        <f t="shared" si="362"/>
        <v>40509.011757602158</v>
      </c>
      <c r="BD273" s="1">
        <f t="shared" si="363"/>
        <v>164.96117538849518</v>
      </c>
      <c r="BE273" s="2">
        <f t="shared" si="369"/>
        <v>0.1724378764915922</v>
      </c>
      <c r="BF273" s="2">
        <f t="shared" si="370"/>
        <v>0.13039120264941753</v>
      </c>
      <c r="BG273" s="2">
        <f t="shared" si="371"/>
        <v>6.9918128391701598E-2</v>
      </c>
      <c r="BH273" s="2">
        <f t="shared" si="353"/>
        <v>8.4841632859570151E-2</v>
      </c>
      <c r="BI273" s="2">
        <f t="shared" si="364"/>
        <v>2.9734821248929609E-3</v>
      </c>
      <c r="BJ273" s="2">
        <f t="shared" si="354"/>
        <v>1.700186572836147E-3</v>
      </c>
      <c r="BK273" s="2">
        <f t="shared" si="355"/>
        <v>4.8885446777984691E-4</v>
      </c>
      <c r="BL273" s="2">
        <f t="shared" si="356"/>
        <v>1156.9380670813894</v>
      </c>
      <c r="BM273" s="2">
        <f t="shared" si="357"/>
        <v>287.35803179782437</v>
      </c>
      <c r="BN273" s="2">
        <f t="shared" si="358"/>
        <v>28.34284636401474</v>
      </c>
      <c r="BO273" s="2">
        <f t="shared" si="365"/>
        <v>3185.6394126333125</v>
      </c>
      <c r="BP273" s="2">
        <f t="shared" si="366"/>
        <v>231.05900998952572</v>
      </c>
      <c r="BQ273" s="2">
        <f t="shared" si="367"/>
        <v>9.7741782273864537</v>
      </c>
      <c r="BR273" s="11">
        <f t="shared" si="368"/>
        <v>3.289283816268071E-2</v>
      </c>
      <c r="BS273" s="17">
        <f t="shared" si="349"/>
        <v>2.1180218466945226E-4</v>
      </c>
      <c r="BT273" s="17">
        <f t="shared" si="350"/>
        <v>1.898927406310303E-3</v>
      </c>
      <c r="BU273" s="12">
        <f>(BU$3*templow!$I383+BU$4*templow!$I383^2+BU$5*templow!$I383^6)*(K273/K$56)^$BW$1</f>
        <v>-0.74150609800829936</v>
      </c>
      <c r="BV273" s="12">
        <f>(BV$3*templow!$I383+BV$4*templow!$I383^2+BV$5*templow!$I383^6)*(L273/L$56)^$BW$1</f>
        <v>-1.4994233498602398</v>
      </c>
      <c r="BW273" s="12">
        <f>(BW$3*templow!$I383+BW$4*templow!$I383^2+BW$5*templow!$I383^6)*(M273/M$56)^$BW$1</f>
        <v>-2.1574543893111962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 x14ac:dyDescent="0.3">
      <c r="A274" s="2">
        <f t="shared" si="306"/>
        <v>2228</v>
      </c>
      <c r="B274" s="5">
        <f t="shared" si="307"/>
        <v>1165.4045337020557</v>
      </c>
      <c r="C274" s="5">
        <f t="shared" si="308"/>
        <v>2964.1641892545176</v>
      </c>
      <c r="D274" s="5">
        <f t="shared" si="309"/>
        <v>4369.9391330159815</v>
      </c>
      <c r="E274" s="15">
        <f t="shared" si="310"/>
        <v>5.7197088836555931E-8</v>
      </c>
      <c r="F274" s="15">
        <f t="shared" si="311"/>
        <v>1.126821003862992E-7</v>
      </c>
      <c r="G274" s="15">
        <f t="shared" si="312"/>
        <v>2.3003649959536881E-7</v>
      </c>
      <c r="H274" s="5">
        <f t="shared" si="313"/>
        <v>390083.24559538311</v>
      </c>
      <c r="I274" s="5">
        <f t="shared" si="314"/>
        <v>169598.43342858937</v>
      </c>
      <c r="J274" s="5">
        <f t="shared" si="315"/>
        <v>58159.646188938888</v>
      </c>
      <c r="K274" s="5">
        <f t="shared" si="316"/>
        <v>334719.17631574173</v>
      </c>
      <c r="L274" s="5">
        <f t="shared" si="317"/>
        <v>57216.275010475416</v>
      </c>
      <c r="M274" s="5">
        <f t="shared" si="318"/>
        <v>13309.028894596777</v>
      </c>
      <c r="N274" s="15">
        <f t="shared" si="319"/>
        <v>2.5648949221472872E-3</v>
      </c>
      <c r="O274" s="15">
        <f t="shared" si="320"/>
        <v>3.4483636790798577E-3</v>
      </c>
      <c r="P274" s="15">
        <f t="shared" si="321"/>
        <v>3.1313008756577165E-3</v>
      </c>
      <c r="Q274" s="5">
        <f t="shared" si="322"/>
        <v>5218.475037317633</v>
      </c>
      <c r="R274" s="5">
        <f t="shared" si="323"/>
        <v>7028.3710511784875</v>
      </c>
      <c r="S274" s="5">
        <f t="shared" si="324"/>
        <v>4522.6873152943244</v>
      </c>
      <c r="T274" s="5">
        <f t="shared" si="325"/>
        <v>13.377849718597083</v>
      </c>
      <c r="U274" s="5">
        <f t="shared" si="326"/>
        <v>41.44124983405483</v>
      </c>
      <c r="V274" s="5">
        <f t="shared" si="327"/>
        <v>77.763322366195439</v>
      </c>
      <c r="W274" s="15">
        <f t="shared" si="328"/>
        <v>-1.0734613539272964E-2</v>
      </c>
      <c r="X274" s="15">
        <f t="shared" si="329"/>
        <v>-1.217998157191269E-2</v>
      </c>
      <c r="Y274" s="15">
        <f t="shared" si="330"/>
        <v>-9.7425357312937999E-3</v>
      </c>
      <c r="Z274" s="5">
        <f t="shared" si="345"/>
        <v>4160.8930911649841</v>
      </c>
      <c r="AA274" s="5">
        <f t="shared" si="346"/>
        <v>18914.72980027644</v>
      </c>
      <c r="AB274" s="5">
        <f t="shared" si="347"/>
        <v>83206.412568818603</v>
      </c>
      <c r="AC274" s="16">
        <f t="shared" si="331"/>
        <v>0.95558136923736969</v>
      </c>
      <c r="AD274" s="16">
        <f t="shared" si="332"/>
        <v>3.0675696822199834</v>
      </c>
      <c r="AE274" s="16">
        <f t="shared" si="333"/>
        <v>19.649208539556859</v>
      </c>
      <c r="AF274" s="15">
        <f t="shared" si="334"/>
        <v>-4.0504037456468023E-3</v>
      </c>
      <c r="AG274" s="15">
        <f t="shared" si="335"/>
        <v>2.9673830763510267E-4</v>
      </c>
      <c r="AH274" s="15">
        <f t="shared" si="336"/>
        <v>9.7937136394747881E-3</v>
      </c>
      <c r="AI274" s="1">
        <f t="shared" si="300"/>
        <v>758520.69640905561</v>
      </c>
      <c r="AJ274" s="1">
        <f t="shared" si="301"/>
        <v>326766.31911773526</v>
      </c>
      <c r="AK274" s="1">
        <f t="shared" si="302"/>
        <v>112434.81632772661</v>
      </c>
      <c r="AL274" s="14">
        <f t="shared" si="337"/>
        <v>92.580118687978043</v>
      </c>
      <c r="AM274" s="14">
        <f t="shared" si="338"/>
        <v>22.717684854784444</v>
      </c>
      <c r="AN274" s="14">
        <f t="shared" si="339"/>
        <v>7.1080517598095483</v>
      </c>
      <c r="AO274" s="11">
        <f t="shared" si="340"/>
        <v>2.3056038670985195E-3</v>
      </c>
      <c r="AP274" s="11">
        <f t="shared" si="341"/>
        <v>2.9044527775173084E-3</v>
      </c>
      <c r="AQ274" s="11">
        <f t="shared" si="342"/>
        <v>2.6347051364635152E-3</v>
      </c>
      <c r="AR274" s="1">
        <f t="shared" si="348"/>
        <v>390083.24559538311</v>
      </c>
      <c r="AS274" s="1">
        <f t="shared" si="343"/>
        <v>169598.43342858937</v>
      </c>
      <c r="AT274" s="1">
        <f t="shared" si="344"/>
        <v>58159.646188938888</v>
      </c>
      <c r="AU274" s="1">
        <f t="shared" si="303"/>
        <v>78016.649119076625</v>
      </c>
      <c r="AV274" s="1">
        <f t="shared" si="304"/>
        <v>33919.686685717876</v>
      </c>
      <c r="AW274" s="1">
        <f t="shared" si="305"/>
        <v>11631.929237787779</v>
      </c>
      <c r="AX274" s="1">
        <f t="shared" si="359"/>
        <v>267775.34105259337</v>
      </c>
      <c r="AY274" s="1">
        <f t="shared" si="351"/>
        <v>45773.020008380336</v>
      </c>
      <c r="AZ274" s="1">
        <f t="shared" si="352"/>
        <v>10647.223115677421</v>
      </c>
      <c r="BA274" s="1">
        <f t="shared" si="360"/>
        <v>14565.113550175434</v>
      </c>
      <c r="BB274" s="1">
        <f t="shared" si="361"/>
        <v>31809.78012591464</v>
      </c>
      <c r="BC274" s="1">
        <f t="shared" si="362"/>
        <v>40522.6832912799</v>
      </c>
      <c r="BD274" s="1">
        <f t="shared" si="363"/>
        <v>160.2060101410658</v>
      </c>
      <c r="BE274" s="2">
        <f t="shared" si="369"/>
        <v>0.1724378764915922</v>
      </c>
      <c r="BF274" s="2">
        <f t="shared" si="370"/>
        <v>0.13039120264941753</v>
      </c>
      <c r="BG274" s="2">
        <f t="shared" si="371"/>
        <v>6.9918128391701598E-2</v>
      </c>
      <c r="BH274" s="2">
        <f t="shared" si="353"/>
        <v>8.4693961057615771E-2</v>
      </c>
      <c r="BI274" s="2">
        <f t="shared" si="364"/>
        <v>2.9734821248929609E-3</v>
      </c>
      <c r="BJ274" s="2">
        <f t="shared" si="354"/>
        <v>1.700186572836147E-3</v>
      </c>
      <c r="BK274" s="2">
        <f t="shared" si="355"/>
        <v>4.8885446777984691E-4</v>
      </c>
      <c r="BL274" s="2">
        <f t="shared" si="356"/>
        <v>1159.9055579981025</v>
      </c>
      <c r="BM274" s="2">
        <f t="shared" si="357"/>
        <v>288.34897928933282</v>
      </c>
      <c r="BN274" s="2">
        <f t="shared" si="358"/>
        <v>28.431602883957922</v>
      </c>
      <c r="BO274" s="2">
        <f t="shared" si="365"/>
        <v>3233.2061916343505</v>
      </c>
      <c r="BP274" s="2">
        <f t="shared" si="366"/>
        <v>233.82986630755619</v>
      </c>
      <c r="BQ274" s="2">
        <f t="shared" si="367"/>
        <v>9.7742793708138933</v>
      </c>
      <c r="BR274" s="11">
        <f t="shared" si="368"/>
        <v>3.2860492965311322E-2</v>
      </c>
      <c r="BS274" s="17">
        <f t="shared" si="349"/>
        <v>2.0505726910277346E-4</v>
      </c>
      <c r="BT274" s="17">
        <f t="shared" si="350"/>
        <v>1.843618841077964E-3</v>
      </c>
      <c r="BU274" s="12">
        <f>(BU$3*templow!$I384+BU$4*templow!$I384^2+BU$5*templow!$I384^6)*(K274/K$56)^$BW$1</f>
        <v>-0.7729671776774909</v>
      </c>
      <c r="BV274" s="12">
        <f>(BV$3*templow!$I384+BV$4*templow!$I384^2+BV$5*templow!$I384^6)*(L274/L$56)^$BW$1</f>
        <v>-1.5215691130405393</v>
      </c>
      <c r="BW274" s="12">
        <f>(BW$3*templow!$I384+BW$4*templow!$I384^2+BW$5*templow!$I384^6)*(M274/M$56)^$BW$1</f>
        <v>-2.1771900113493836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 x14ac:dyDescent="0.3">
      <c r="A275" s="2">
        <f t="shared" si="306"/>
        <v>2229</v>
      </c>
      <c r="B275" s="5">
        <f t="shared" si="307"/>
        <v>1165.4045970269151</v>
      </c>
      <c r="C275" s="5">
        <f t="shared" si="308"/>
        <v>2964.164506562352</v>
      </c>
      <c r="D275" s="5">
        <f t="shared" si="309"/>
        <v>4369.9400879992081</v>
      </c>
      <c r="E275" s="15">
        <f t="shared" si="310"/>
        <v>5.4337234394728134E-8</v>
      </c>
      <c r="F275" s="15">
        <f t="shared" si="311"/>
        <v>1.0704799536698424E-7</v>
      </c>
      <c r="G275" s="15">
        <f t="shared" si="312"/>
        <v>2.1853467461560036E-7</v>
      </c>
      <c r="H275" s="5">
        <f t="shared" si="313"/>
        <v>391072.16849882639</v>
      </c>
      <c r="I275" s="5">
        <f t="shared" si="314"/>
        <v>170176.98602887397</v>
      </c>
      <c r="J275" s="5">
        <f t="shared" si="315"/>
        <v>58339.817760221507</v>
      </c>
      <c r="K275" s="5">
        <f t="shared" si="316"/>
        <v>335567.724287769</v>
      </c>
      <c r="L275" s="5">
        <f t="shared" si="317"/>
        <v>57411.451237648864</v>
      </c>
      <c r="M275" s="5">
        <f t="shared" si="318"/>
        <v>13350.255743879681</v>
      </c>
      <c r="N275" s="15">
        <f t="shared" si="319"/>
        <v>2.5351041472054803E-3</v>
      </c>
      <c r="O275" s="15">
        <f t="shared" si="320"/>
        <v>3.4112012209412956E-3</v>
      </c>
      <c r="P275" s="15">
        <f t="shared" si="321"/>
        <v>3.097660213183584E-3</v>
      </c>
      <c r="Q275" s="5">
        <f t="shared" si="322"/>
        <v>5175.544371204558</v>
      </c>
      <c r="R275" s="5">
        <f t="shared" si="323"/>
        <v>6966.4495376030181</v>
      </c>
      <c r="S275" s="5">
        <f t="shared" si="324"/>
        <v>4492.4991123676082</v>
      </c>
      <c r="T275" s="5">
        <f t="shared" si="325"/>
        <v>13.234243671881472</v>
      </c>
      <c r="U275" s="5">
        <f t="shared" si="326"/>
        <v>40.936496174759014</v>
      </c>
      <c r="V275" s="5">
        <f t="shared" si="327"/>
        <v>77.005710419458666</v>
      </c>
      <c r="W275" s="15">
        <f t="shared" si="328"/>
        <v>-1.0734613539272964E-2</v>
      </c>
      <c r="X275" s="15">
        <f t="shared" si="329"/>
        <v>-1.217998157191269E-2</v>
      </c>
      <c r="Y275" s="15">
        <f t="shared" si="330"/>
        <v>-9.7425357312937999E-3</v>
      </c>
      <c r="Z275" s="5">
        <f t="shared" si="345"/>
        <v>4110.070291737401</v>
      </c>
      <c r="AA275" s="5">
        <f t="shared" si="346"/>
        <v>18754.344763712877</v>
      </c>
      <c r="AB275" s="5">
        <f t="shared" si="347"/>
        <v>83463.283695013743</v>
      </c>
      <c r="AC275" s="16">
        <f t="shared" si="331"/>
        <v>0.95171087888014039</v>
      </c>
      <c r="AD275" s="16">
        <f t="shared" si="332"/>
        <v>3.068479947656038</v>
      </c>
      <c r="AE275" s="16">
        <f t="shared" si="333"/>
        <v>19.8416472612356</v>
      </c>
      <c r="AF275" s="15">
        <f t="shared" si="334"/>
        <v>-4.0504037456468023E-3</v>
      </c>
      <c r="AG275" s="15">
        <f t="shared" si="335"/>
        <v>2.9673830763510267E-4</v>
      </c>
      <c r="AH275" s="15">
        <f t="shared" si="336"/>
        <v>9.7937136394747881E-3</v>
      </c>
      <c r="AI275" s="1">
        <f t="shared" si="300"/>
        <v>760685.27588722669</v>
      </c>
      <c r="AJ275" s="1">
        <f t="shared" si="301"/>
        <v>328009.37389167963</v>
      </c>
      <c r="AK275" s="1">
        <f t="shared" si="302"/>
        <v>112823.26393274174</v>
      </c>
      <c r="AL275" s="14">
        <f t="shared" si="337"/>
        <v>92.791437236844857</v>
      </c>
      <c r="AM275" s="14">
        <f t="shared" si="338"/>
        <v>22.783007473230935</v>
      </c>
      <c r="AN275" s="14">
        <f t="shared" si="339"/>
        <v>7.1265921040865488</v>
      </c>
      <c r="AO275" s="11">
        <f t="shared" si="340"/>
        <v>2.2825478284275343E-3</v>
      </c>
      <c r="AP275" s="11">
        <f t="shared" si="341"/>
        <v>2.8754082497421353E-3</v>
      </c>
      <c r="AQ275" s="11">
        <f t="shared" si="342"/>
        <v>2.6083580850988801E-3</v>
      </c>
      <c r="AR275" s="1">
        <f t="shared" si="348"/>
        <v>391072.16849882639</v>
      </c>
      <c r="AS275" s="1">
        <f t="shared" si="343"/>
        <v>170176.98602887397</v>
      </c>
      <c r="AT275" s="1">
        <f t="shared" si="344"/>
        <v>58339.817760221507</v>
      </c>
      <c r="AU275" s="1">
        <f t="shared" si="303"/>
        <v>78214.433699765286</v>
      </c>
      <c r="AV275" s="1">
        <f t="shared" si="304"/>
        <v>34035.397205774796</v>
      </c>
      <c r="AW275" s="1">
        <f t="shared" si="305"/>
        <v>11667.963552044303</v>
      </c>
      <c r="AX275" s="1">
        <f t="shared" si="359"/>
        <v>268454.17943021515</v>
      </c>
      <c r="AY275" s="1">
        <f t="shared" si="351"/>
        <v>45929.160990119097</v>
      </c>
      <c r="AZ275" s="1">
        <f t="shared" si="352"/>
        <v>10680.204595103743</v>
      </c>
      <c r="BA275" s="1">
        <f t="shared" si="360"/>
        <v>14568.065025063857</v>
      </c>
      <c r="BB275" s="1">
        <f t="shared" si="361"/>
        <v>31819.877685846728</v>
      </c>
      <c r="BC275" s="1">
        <f t="shared" si="362"/>
        <v>40536.207813754903</v>
      </c>
      <c r="BD275" s="1">
        <f t="shared" si="363"/>
        <v>155.58738024463133</v>
      </c>
      <c r="BE275" s="2">
        <f t="shared" si="369"/>
        <v>0.1724378764915922</v>
      </c>
      <c r="BF275" s="2">
        <f t="shared" si="370"/>
        <v>0.13039120264941753</v>
      </c>
      <c r="BG275" s="2">
        <f t="shared" si="371"/>
        <v>6.9918128391701598E-2</v>
      </c>
      <c r="BH275" s="2">
        <f t="shared" si="353"/>
        <v>8.4547395015661053E-2</v>
      </c>
      <c r="BI275" s="2">
        <f t="shared" si="364"/>
        <v>2.9734821248929609E-3</v>
      </c>
      <c r="BJ275" s="2">
        <f t="shared" si="354"/>
        <v>1.700186572836147E-3</v>
      </c>
      <c r="BK275" s="2">
        <f t="shared" si="355"/>
        <v>4.8885446777984691E-4</v>
      </c>
      <c r="BL275" s="2">
        <f t="shared" si="356"/>
        <v>1162.8461025743884</v>
      </c>
      <c r="BM275" s="2">
        <f t="shared" si="357"/>
        <v>289.33262665201613</v>
      </c>
      <c r="BN275" s="2">
        <f t="shared" si="358"/>
        <v>28.519680561546345</v>
      </c>
      <c r="BO275" s="2">
        <f t="shared" si="365"/>
        <v>3281.4842328350292</v>
      </c>
      <c r="BP275" s="2">
        <f t="shared" si="366"/>
        <v>236.63404028374103</v>
      </c>
      <c r="BQ275" s="2">
        <f t="shared" si="367"/>
        <v>9.7743838677924657</v>
      </c>
      <c r="BR275" s="11">
        <f t="shared" si="368"/>
        <v>3.2828476570380322E-2</v>
      </c>
      <c r="BS275" s="17">
        <f t="shared" si="349"/>
        <v>1.9853336486330329E-4</v>
      </c>
      <c r="BT275" s="17">
        <f t="shared" si="350"/>
        <v>1.7899212049300622E-3</v>
      </c>
      <c r="BU275" s="12">
        <f>(BU$3*templow!$I385+BU$4*templow!$I385^2+BU$5*templow!$I385^6)*(K275/K$56)^$BW$1</f>
        <v>-0.80443025690834391</v>
      </c>
      <c r="BV275" s="12">
        <f>(BV$3*templow!$I385+BV$4*templow!$I385^2+BV$5*templow!$I385^6)*(L275/L$56)^$BW$1</f>
        <v>-1.5436997350620909</v>
      </c>
      <c r="BW275" s="12">
        <f>(BW$3*templow!$I385+BW$4*templow!$I385^2+BW$5*templow!$I385^6)*(M275/M$56)^$BW$1</f>
        <v>-2.1969067555890929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 x14ac:dyDescent="0.3">
      <c r="A276" s="2">
        <f t="shared" si="306"/>
        <v>2230</v>
      </c>
      <c r="B276" s="5">
        <f t="shared" si="307"/>
        <v>1165.4046571855347</v>
      </c>
      <c r="C276" s="5">
        <f t="shared" si="308"/>
        <v>2964.1648080048267</v>
      </c>
      <c r="D276" s="5">
        <f t="shared" si="309"/>
        <v>4369.9409952334718</v>
      </c>
      <c r="E276" s="15">
        <f t="shared" si="310"/>
        <v>5.1620372674991723E-8</v>
      </c>
      <c r="F276" s="15">
        <f t="shared" si="311"/>
        <v>1.0169559559863502E-7</v>
      </c>
      <c r="G276" s="15">
        <f t="shared" si="312"/>
        <v>2.0760794088482034E-7</v>
      </c>
      <c r="H276" s="5">
        <f t="shared" si="313"/>
        <v>392052.06708480034</v>
      </c>
      <c r="I276" s="5">
        <f t="shared" si="314"/>
        <v>170751.2513085996</v>
      </c>
      <c r="J276" s="5">
        <f t="shared" si="315"/>
        <v>58518.604148028477</v>
      </c>
      <c r="K276" s="5">
        <f t="shared" si="316"/>
        <v>336408.52957599331</v>
      </c>
      <c r="L276" s="5">
        <f t="shared" si="317"/>
        <v>57605.181347366415</v>
      </c>
      <c r="M276" s="5">
        <f t="shared" si="318"/>
        <v>13391.165741564439</v>
      </c>
      <c r="N276" s="15">
        <f t="shared" si="319"/>
        <v>2.5056202589472942E-3</v>
      </c>
      <c r="O276" s="15">
        <f t="shared" si="320"/>
        <v>3.3744158271775682E-3</v>
      </c>
      <c r="P276" s="15">
        <f t="shared" si="321"/>
        <v>3.0643605987481504E-3</v>
      </c>
      <c r="Q276" s="5">
        <f t="shared" si="322"/>
        <v>5132.8159103906855</v>
      </c>
      <c r="R276" s="5">
        <f t="shared" si="323"/>
        <v>6904.8203870587149</v>
      </c>
      <c r="S276" s="5">
        <f t="shared" si="324"/>
        <v>4462.3642209789668</v>
      </c>
      <c r="T276" s="5">
        <f t="shared" si="325"/>
        <v>13.092179180579256</v>
      </c>
      <c r="U276" s="5">
        <f t="shared" si="326"/>
        <v>40.437890405731778</v>
      </c>
      <c r="V276" s="5">
        <f t="shared" si="327"/>
        <v>76.255479534183422</v>
      </c>
      <c r="W276" s="15">
        <f t="shared" si="328"/>
        <v>-1.0734613539272964E-2</v>
      </c>
      <c r="X276" s="15">
        <f t="shared" si="329"/>
        <v>-1.217998157191269E-2</v>
      </c>
      <c r="Y276" s="15">
        <f t="shared" si="330"/>
        <v>-9.7425357312937999E-3</v>
      </c>
      <c r="Z276" s="5">
        <f t="shared" si="345"/>
        <v>4059.747613340352</v>
      </c>
      <c r="AA276" s="5">
        <f t="shared" si="346"/>
        <v>18594.630913832305</v>
      </c>
      <c r="AB276" s="5">
        <f t="shared" si="347"/>
        <v>83718.139222790254</v>
      </c>
      <c r="AC276" s="16">
        <f t="shared" si="331"/>
        <v>0.94785606557155144</v>
      </c>
      <c r="AD276" s="16">
        <f t="shared" si="332"/>
        <v>3.0693904832027177</v>
      </c>
      <c r="AE276" s="16">
        <f t="shared" si="333"/>
        <v>20.035970672647611</v>
      </c>
      <c r="AF276" s="15">
        <f t="shared" si="334"/>
        <v>-4.0504037456468023E-3</v>
      </c>
      <c r="AG276" s="15">
        <f t="shared" si="335"/>
        <v>2.9673830763510267E-4</v>
      </c>
      <c r="AH276" s="15">
        <f t="shared" si="336"/>
        <v>9.7937136394747881E-3</v>
      </c>
      <c r="AI276" s="1">
        <f t="shared" si="300"/>
        <v>762831.18199826928</v>
      </c>
      <c r="AJ276" s="1">
        <f t="shared" si="301"/>
        <v>329243.83370828646</v>
      </c>
      <c r="AK276" s="1">
        <f t="shared" si="302"/>
        <v>113208.90109151187</v>
      </c>
      <c r="AL276" s="14">
        <f t="shared" si="337"/>
        <v>93.001120121470876</v>
      </c>
      <c r="AM276" s="14">
        <f t="shared" si="338"/>
        <v>22.847862816396976</v>
      </c>
      <c r="AN276" s="14">
        <f t="shared" si="339"/>
        <v>7.144994921179106</v>
      </c>
      <c r="AO276" s="11">
        <f t="shared" si="340"/>
        <v>2.259722350143259E-3</v>
      </c>
      <c r="AP276" s="11">
        <f t="shared" si="341"/>
        <v>2.8466541672447138E-3</v>
      </c>
      <c r="AQ276" s="11">
        <f t="shared" si="342"/>
        <v>2.5822745042478911E-3</v>
      </c>
      <c r="AR276" s="1">
        <f t="shared" si="348"/>
        <v>392052.06708480034</v>
      </c>
      <c r="AS276" s="1">
        <f t="shared" si="343"/>
        <v>170751.2513085996</v>
      </c>
      <c r="AT276" s="1">
        <f t="shared" si="344"/>
        <v>58518.604148028477</v>
      </c>
      <c r="AU276" s="1">
        <f t="shared" si="303"/>
        <v>78410.413416960073</v>
      </c>
      <c r="AV276" s="1">
        <f t="shared" si="304"/>
        <v>34150.250261719921</v>
      </c>
      <c r="AW276" s="1">
        <f t="shared" si="305"/>
        <v>11703.720829605696</v>
      </c>
      <c r="AX276" s="1">
        <f t="shared" si="359"/>
        <v>269126.8236607947</v>
      </c>
      <c r="AY276" s="1">
        <f t="shared" si="351"/>
        <v>46084.145077893132</v>
      </c>
      <c r="AZ276" s="1">
        <f t="shared" si="352"/>
        <v>10712.932593251551</v>
      </c>
      <c r="BA276" s="1">
        <f t="shared" si="360"/>
        <v>14570.982186408453</v>
      </c>
      <c r="BB276" s="1">
        <f t="shared" si="361"/>
        <v>31829.866408297949</v>
      </c>
      <c r="BC276" s="1">
        <f t="shared" si="362"/>
        <v>40549.586828676212</v>
      </c>
      <c r="BD276" s="1">
        <f t="shared" si="363"/>
        <v>151.10138654583938</v>
      </c>
      <c r="BE276" s="2">
        <f t="shared" si="369"/>
        <v>0.1724378764915922</v>
      </c>
      <c r="BF276" s="2">
        <f t="shared" si="370"/>
        <v>0.13039120264941753</v>
      </c>
      <c r="BG276" s="2">
        <f t="shared" si="371"/>
        <v>6.9918128391701598E-2</v>
      </c>
      <c r="BH276" s="2">
        <f t="shared" si="353"/>
        <v>8.440193333779937E-2</v>
      </c>
      <c r="BI276" s="2">
        <f t="shared" si="364"/>
        <v>2.9734821248929609E-3</v>
      </c>
      <c r="BJ276" s="2">
        <f t="shared" si="354"/>
        <v>1.700186572836147E-3</v>
      </c>
      <c r="BK276" s="2">
        <f t="shared" si="355"/>
        <v>4.8885446777984691E-4</v>
      </c>
      <c r="BL276" s="2">
        <f t="shared" si="356"/>
        <v>1165.7598135039898</v>
      </c>
      <c r="BM276" s="2">
        <f t="shared" si="357"/>
        <v>290.30898476985163</v>
      </c>
      <c r="BN276" s="2">
        <f t="shared" si="358"/>
        <v>28.607081086004001</v>
      </c>
      <c r="BO276" s="2">
        <f t="shared" si="365"/>
        <v>3330.4841759173928</v>
      </c>
      <c r="BP276" s="2">
        <f t="shared" si="366"/>
        <v>239.47193267986825</v>
      </c>
      <c r="BQ276" s="2">
        <f t="shared" si="367"/>
        <v>9.7744916839030775</v>
      </c>
      <c r="BR276" s="11">
        <f t="shared" si="368"/>
        <v>3.2796785575592596E-2</v>
      </c>
      <c r="BS276" s="17">
        <f t="shared" si="349"/>
        <v>1.922229773549186E-4</v>
      </c>
      <c r="BT276" s="17">
        <f t="shared" si="350"/>
        <v>1.737787577602002E-3</v>
      </c>
      <c r="BU276" s="12">
        <f>(BU$3*templow!$I386+BU$4*templow!$I386^2+BU$5*templow!$I386^6)*(K276/K$56)^$BW$1</f>
        <v>-0.83589452595571878</v>
      </c>
      <c r="BV276" s="12">
        <f>(BV$3*templow!$I386+BV$4*templow!$I386^2+BV$5*templow!$I386^6)*(L276/L$56)^$BW$1</f>
        <v>-1.5658148948730157</v>
      </c>
      <c r="BW276" s="12">
        <f>(BW$3*templow!$I386+BW$4*templow!$I386^2+BW$5*templow!$I386^6)*(M276/M$56)^$BW$1</f>
        <v>-2.2166044199829584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 x14ac:dyDescent="0.3">
      <c r="A277" s="2">
        <f t="shared" si="306"/>
        <v>2231</v>
      </c>
      <c r="B277" s="5">
        <f t="shared" si="307"/>
        <v>1165.4047143362263</v>
      </c>
      <c r="C277" s="5">
        <f t="shared" si="308"/>
        <v>2964.165094375207</v>
      </c>
      <c r="D277" s="5">
        <f t="shared" si="309"/>
        <v>4369.9418571062006</v>
      </c>
      <c r="E277" s="15">
        <f t="shared" si="310"/>
        <v>4.9039354041242134E-8</v>
      </c>
      <c r="F277" s="15">
        <f t="shared" si="311"/>
        <v>9.6610815818703263E-8</v>
      </c>
      <c r="G277" s="15">
        <f t="shared" si="312"/>
        <v>1.972275438405793E-7</v>
      </c>
      <c r="H277" s="5">
        <f t="shared" si="313"/>
        <v>393022.97978053574</v>
      </c>
      <c r="I277" s="5">
        <f t="shared" si="314"/>
        <v>171321.23615300105</v>
      </c>
      <c r="J277" s="5">
        <f t="shared" si="315"/>
        <v>58696.008934671518</v>
      </c>
      <c r="K277" s="5">
        <f t="shared" si="316"/>
        <v>337241.62511594768</v>
      </c>
      <c r="L277" s="5">
        <f t="shared" si="317"/>
        <v>57797.467650536688</v>
      </c>
      <c r="M277" s="5">
        <f t="shared" si="318"/>
        <v>13431.759701613131</v>
      </c>
      <c r="N277" s="15">
        <f t="shared" si="319"/>
        <v>2.4764400028869371E-3</v>
      </c>
      <c r="O277" s="15">
        <f t="shared" si="320"/>
        <v>3.3380036078831665E-3</v>
      </c>
      <c r="P277" s="15">
        <f t="shared" si="321"/>
        <v>3.0313985228853646E-3</v>
      </c>
      <c r="Q277" s="5">
        <f t="shared" si="322"/>
        <v>5090.2920266365145</v>
      </c>
      <c r="R277" s="5">
        <f t="shared" si="323"/>
        <v>6843.4880504492648</v>
      </c>
      <c r="S277" s="5">
        <f t="shared" si="324"/>
        <v>4432.2857673154313</v>
      </c>
      <c r="T277" s="5">
        <f t="shared" si="325"/>
        <v>12.951639696688822</v>
      </c>
      <c r="U277" s="5">
        <f t="shared" si="326"/>
        <v>39.945357645782941</v>
      </c>
      <c r="V277" s="5">
        <f t="shared" si="327"/>
        <v>75.512557800114692</v>
      </c>
      <c r="W277" s="15">
        <f t="shared" si="328"/>
        <v>-1.0734613539272964E-2</v>
      </c>
      <c r="X277" s="15">
        <f t="shared" si="329"/>
        <v>-1.217998157191269E-2</v>
      </c>
      <c r="Y277" s="15">
        <f t="shared" si="330"/>
        <v>-9.7425357312937999E-3</v>
      </c>
      <c r="Z277" s="5">
        <f t="shared" si="345"/>
        <v>4009.9231297755414</v>
      </c>
      <c r="AA277" s="5">
        <f t="shared" si="346"/>
        <v>18435.601224023063</v>
      </c>
      <c r="AB277" s="5">
        <f t="shared" si="347"/>
        <v>83970.984376544875</v>
      </c>
      <c r="AC277" s="16">
        <f t="shared" si="331"/>
        <v>0.94401686581322641</v>
      </c>
      <c r="AD277" s="16">
        <f t="shared" si="332"/>
        <v>3.0703012889401746</v>
      </c>
      <c r="AE277" s="16">
        <f t="shared" si="333"/>
        <v>20.232197231904436</v>
      </c>
      <c r="AF277" s="15">
        <f t="shared" si="334"/>
        <v>-4.0504037456468023E-3</v>
      </c>
      <c r="AG277" s="15">
        <f t="shared" si="335"/>
        <v>2.9673830763510267E-4</v>
      </c>
      <c r="AH277" s="15">
        <f t="shared" si="336"/>
        <v>9.7937136394747881E-3</v>
      </c>
      <c r="AI277" s="1">
        <f t="shared" si="300"/>
        <v>764958.47721540241</v>
      </c>
      <c r="AJ277" s="1">
        <f t="shared" si="301"/>
        <v>330469.70059917774</v>
      </c>
      <c r="AK277" s="1">
        <f t="shared" si="302"/>
        <v>113591.73181196638</v>
      </c>
      <c r="AL277" s="14">
        <f t="shared" si="337"/>
        <v>93.209175264100452</v>
      </c>
      <c r="AM277" s="14">
        <f t="shared" si="338"/>
        <v>22.912252380656916</v>
      </c>
      <c r="AN277" s="14">
        <f t="shared" si="339"/>
        <v>7.1632607560148678</v>
      </c>
      <c r="AO277" s="11">
        <f t="shared" si="340"/>
        <v>2.2371251266418263E-3</v>
      </c>
      <c r="AP277" s="11">
        <f t="shared" si="341"/>
        <v>2.8181876255722665E-3</v>
      </c>
      <c r="AQ277" s="11">
        <f t="shared" si="342"/>
        <v>2.556451759205412E-3</v>
      </c>
      <c r="AR277" s="1">
        <f t="shared" si="348"/>
        <v>393022.97978053574</v>
      </c>
      <c r="AS277" s="1">
        <f t="shared" si="343"/>
        <v>171321.23615300105</v>
      </c>
      <c r="AT277" s="1">
        <f t="shared" si="344"/>
        <v>58696.008934671518</v>
      </c>
      <c r="AU277" s="1">
        <f t="shared" si="303"/>
        <v>78604.59595610715</v>
      </c>
      <c r="AV277" s="1">
        <f t="shared" si="304"/>
        <v>34264.247230600209</v>
      </c>
      <c r="AW277" s="1">
        <f t="shared" si="305"/>
        <v>11739.201786934304</v>
      </c>
      <c r="AX277" s="1">
        <f t="shared" si="359"/>
        <v>269793.30009275815</v>
      </c>
      <c r="AY277" s="1">
        <f t="shared" si="351"/>
        <v>46237.974120429346</v>
      </c>
      <c r="AZ277" s="1">
        <f t="shared" si="352"/>
        <v>10745.407761290506</v>
      </c>
      <c r="BA277" s="1">
        <f t="shared" si="360"/>
        <v>14573.865388132184</v>
      </c>
      <c r="BB277" s="1">
        <f t="shared" si="361"/>
        <v>31839.747400082539</v>
      </c>
      <c r="BC277" s="1">
        <f t="shared" si="362"/>
        <v>40562.821823426042</v>
      </c>
      <c r="BD277" s="1">
        <f t="shared" si="363"/>
        <v>146.74424040021566</v>
      </c>
      <c r="BE277" s="2">
        <f t="shared" si="369"/>
        <v>0.1724378764915922</v>
      </c>
      <c r="BF277" s="2">
        <f t="shared" si="370"/>
        <v>0.13039120264941753</v>
      </c>
      <c r="BG277" s="2">
        <f t="shared" si="371"/>
        <v>6.9918128391701598E-2</v>
      </c>
      <c r="BH277" s="2">
        <f t="shared" si="353"/>
        <v>8.4257574490588599E-2</v>
      </c>
      <c r="BI277" s="2">
        <f t="shared" si="364"/>
        <v>2.9734821248929609E-3</v>
      </c>
      <c r="BJ277" s="2">
        <f t="shared" si="354"/>
        <v>1.700186572836147E-3</v>
      </c>
      <c r="BK277" s="2">
        <f t="shared" si="355"/>
        <v>4.8885446777984691E-4</v>
      </c>
      <c r="BL277" s="2">
        <f t="shared" si="356"/>
        <v>1168.6468050495907</v>
      </c>
      <c r="BM277" s="2">
        <f t="shared" si="357"/>
        <v>291.27806534902305</v>
      </c>
      <c r="BN277" s="2">
        <f t="shared" si="358"/>
        <v>28.693806208559984</v>
      </c>
      <c r="BO277" s="2">
        <f t="shared" si="365"/>
        <v>3380.216819744729</v>
      </c>
      <c r="BP277" s="2">
        <f t="shared" si="366"/>
        <v>242.34394907897504</v>
      </c>
      <c r="BQ277" s="2">
        <f t="shared" si="367"/>
        <v>9.7746027851047792</v>
      </c>
      <c r="BR277" s="11">
        <f t="shared" si="368"/>
        <v>3.2765416614781689E-2</v>
      </c>
      <c r="BS277" s="17">
        <f t="shared" si="349"/>
        <v>1.8611887647170585E-4</v>
      </c>
      <c r="BT277" s="17">
        <f t="shared" si="350"/>
        <v>1.6871724054388368E-3</v>
      </c>
      <c r="BU277" s="12">
        <f>(BU$3*templow!$I387+BU$4*templow!$I387^2+BU$5*templow!$I387^6)*(K277/K$56)^$BW$1</f>
        <v>-0.86735919828164953</v>
      </c>
      <c r="BV277" s="12">
        <f>(BV$3*templow!$I387+BV$4*templow!$I387^2+BV$5*templow!$I387^6)*(L277/L$56)^$BW$1</f>
        <v>-1.5879142841998317</v>
      </c>
      <c r="BW277" s="12">
        <f>(BW$3*templow!$I387+BW$4*templow!$I387^2+BW$5*templow!$I387^6)*(M277/M$56)^$BW$1</f>
        <v>-2.2362828120863059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 x14ac:dyDescent="0.3">
      <c r="A278" s="2">
        <f t="shared" si="306"/>
        <v>2232</v>
      </c>
      <c r="B278" s="5">
        <f t="shared" si="307"/>
        <v>1165.4047686293861</v>
      </c>
      <c r="C278" s="5">
        <f t="shared" si="308"/>
        <v>2964.1653664270943</v>
      </c>
      <c r="D278" s="5">
        <f t="shared" si="309"/>
        <v>4369.9426758854543</v>
      </c>
      <c r="E278" s="15">
        <f t="shared" si="310"/>
        <v>4.6587386339180026E-8</v>
      </c>
      <c r="F278" s="15">
        <f t="shared" si="311"/>
        <v>9.1780275027768093E-8</v>
      </c>
      <c r="G278" s="15">
        <f t="shared" si="312"/>
        <v>1.8736616664855034E-7</v>
      </c>
      <c r="H278" s="5">
        <f t="shared" si="313"/>
        <v>393984.94552276289</v>
      </c>
      <c r="I278" s="5">
        <f t="shared" si="314"/>
        <v>171886.94792020757</v>
      </c>
      <c r="J278" s="5">
        <f t="shared" si="315"/>
        <v>58872.035826155632</v>
      </c>
      <c r="K278" s="5">
        <f t="shared" si="316"/>
        <v>338067.0442820671</v>
      </c>
      <c r="L278" s="5">
        <f t="shared" si="317"/>
        <v>57988.312618129785</v>
      </c>
      <c r="M278" s="5">
        <f t="shared" si="318"/>
        <v>13472.03846655191</v>
      </c>
      <c r="N278" s="15">
        <f t="shared" si="319"/>
        <v>2.4475601605691288E-3</v>
      </c>
      <c r="O278" s="15">
        <f t="shared" si="320"/>
        <v>3.3019607147324326E-3</v>
      </c>
      <c r="P278" s="15">
        <f t="shared" si="321"/>
        <v>2.9987705135867682E-3</v>
      </c>
      <c r="Q278" s="5">
        <f t="shared" si="322"/>
        <v>5047.9749997106373</v>
      </c>
      <c r="R278" s="5">
        <f t="shared" si="323"/>
        <v>6782.4568131221295</v>
      </c>
      <c r="S278" s="5">
        <f t="shared" si="324"/>
        <v>4402.2668055425111</v>
      </c>
      <c r="T278" s="5">
        <f t="shared" si="325"/>
        <v>12.812608849844962</v>
      </c>
      <c r="U278" s="5">
        <f t="shared" si="326"/>
        <v>39.458823925773842</v>
      </c>
      <c r="V278" s="5">
        <f t="shared" si="327"/>
        <v>74.77687400758569</v>
      </c>
      <c r="W278" s="15">
        <f t="shared" si="328"/>
        <v>-1.0734613539272964E-2</v>
      </c>
      <c r="X278" s="15">
        <f t="shared" si="329"/>
        <v>-1.217998157191269E-2</v>
      </c>
      <c r="Y278" s="15">
        <f t="shared" si="330"/>
        <v>-9.7425357312937999E-3</v>
      </c>
      <c r="Z278" s="5">
        <f t="shared" si="345"/>
        <v>3960.5948363967645</v>
      </c>
      <c r="AA278" s="5">
        <f t="shared" si="346"/>
        <v>18277.268233280516</v>
      </c>
      <c r="AB278" s="5">
        <f t="shared" si="347"/>
        <v>84221.824561770351</v>
      </c>
      <c r="AC278" s="16">
        <f t="shared" si="331"/>
        <v>0.94019321636398279</v>
      </c>
      <c r="AD278" s="16">
        <f t="shared" si="332"/>
        <v>3.0712123649485847</v>
      </c>
      <c r="AE278" s="16">
        <f t="shared" si="333"/>
        <v>20.430345577891082</v>
      </c>
      <c r="AF278" s="15">
        <f t="shared" si="334"/>
        <v>-4.0504037456468023E-3</v>
      </c>
      <c r="AG278" s="15">
        <f t="shared" si="335"/>
        <v>2.9673830763510267E-4</v>
      </c>
      <c r="AH278" s="15">
        <f t="shared" si="336"/>
        <v>9.7937136394747881E-3</v>
      </c>
      <c r="AI278" s="1">
        <f t="shared" si="300"/>
        <v>767067.22544996929</v>
      </c>
      <c r="AJ278" s="1">
        <f t="shared" si="301"/>
        <v>331686.97776986018</v>
      </c>
      <c r="AK278" s="1">
        <f t="shared" si="302"/>
        <v>113971.76041770406</v>
      </c>
      <c r="AL278" s="14">
        <f t="shared" si="337"/>
        <v>93.41561064623717</v>
      </c>
      <c r="AM278" s="14">
        <f t="shared" si="338"/>
        <v>22.976177696528744</v>
      </c>
      <c r="AN278" s="14">
        <f t="shared" si="339"/>
        <v>7.1813901612706159</v>
      </c>
      <c r="AO278" s="11">
        <f t="shared" si="340"/>
        <v>2.2147538753754079E-3</v>
      </c>
      <c r="AP278" s="11">
        <f t="shared" si="341"/>
        <v>2.7900057493165436E-3</v>
      </c>
      <c r="AQ278" s="11">
        <f t="shared" si="342"/>
        <v>2.5308872416133577E-3</v>
      </c>
      <c r="AR278" s="1">
        <f t="shared" si="348"/>
        <v>393984.94552276289</v>
      </c>
      <c r="AS278" s="1">
        <f t="shared" si="343"/>
        <v>171886.94792020757</v>
      </c>
      <c r="AT278" s="1">
        <f t="shared" si="344"/>
        <v>58872.035826155632</v>
      </c>
      <c r="AU278" s="1">
        <f t="shared" si="303"/>
        <v>78796.989104552587</v>
      </c>
      <c r="AV278" s="1">
        <f t="shared" si="304"/>
        <v>34377.389584041513</v>
      </c>
      <c r="AW278" s="1">
        <f t="shared" si="305"/>
        <v>11774.407165231127</v>
      </c>
      <c r="AX278" s="1">
        <f t="shared" si="359"/>
        <v>270453.63542565372</v>
      </c>
      <c r="AY278" s="1">
        <f t="shared" si="351"/>
        <v>46390.650094503828</v>
      </c>
      <c r="AZ278" s="1">
        <f t="shared" si="352"/>
        <v>10777.63077324153</v>
      </c>
      <c r="BA278" s="1">
        <f t="shared" si="360"/>
        <v>14576.714980350296</v>
      </c>
      <c r="BB278" s="1">
        <f t="shared" si="361"/>
        <v>31849.521756353097</v>
      </c>
      <c r="BC278" s="1">
        <f t="shared" si="362"/>
        <v>40575.914269335008</v>
      </c>
      <c r="BD278" s="1">
        <f t="shared" si="363"/>
        <v>142.512260573991</v>
      </c>
      <c r="BE278" s="2">
        <f t="shared" si="369"/>
        <v>0.1724378764915922</v>
      </c>
      <c r="BF278" s="2">
        <f t="shared" si="370"/>
        <v>0.13039120264941753</v>
      </c>
      <c r="BG278" s="2">
        <f t="shared" si="371"/>
        <v>6.9918128391701598E-2</v>
      </c>
      <c r="BH278" s="2">
        <f t="shared" si="353"/>
        <v>8.4114316805146194E-2</v>
      </c>
      <c r="BI278" s="2">
        <f t="shared" si="364"/>
        <v>2.9734821248929609E-3</v>
      </c>
      <c r="BJ278" s="2">
        <f t="shared" si="354"/>
        <v>1.700186572836147E-3</v>
      </c>
      <c r="BK278" s="2">
        <f t="shared" si="355"/>
        <v>4.8885446777984691E-4</v>
      </c>
      <c r="BL278" s="2">
        <f t="shared" si="356"/>
        <v>1171.5071929888625</v>
      </c>
      <c r="BM278" s="2">
        <f t="shared" si="357"/>
        <v>292.239880899723</v>
      </c>
      <c r="BN278" s="2">
        <f t="shared" si="358"/>
        <v>28.779857740911392</v>
      </c>
      <c r="BO278" s="2">
        <f t="shared" si="365"/>
        <v>3430.6931247432944</v>
      </c>
      <c r="BP278" s="2">
        <f t="shared" si="366"/>
        <v>245.25049994334876</v>
      </c>
      <c r="BQ278" s="2">
        <f t="shared" si="367"/>
        <v>9.7747171377297057</v>
      </c>
      <c r="BR278" s="11">
        <f t="shared" si="368"/>
        <v>3.2734366357542316E-2</v>
      </c>
      <c r="BS278" s="17">
        <f t="shared" si="349"/>
        <v>1.8021408683665055E-4</v>
      </c>
      <c r="BT278" s="17">
        <f t="shared" si="350"/>
        <v>1.6380314615911037E-3</v>
      </c>
      <c r="BU278" s="12">
        <f>(BU$3*templow!$I388+BU$4*templow!$I388^2+BU$5*templow!$I388^6)*(K278/K$56)^$BW$1</f>
        <v>-0.89882351002056005</v>
      </c>
      <c r="BV278" s="12">
        <f>(BV$3*templow!$I388+BV$4*templow!$I388^2+BV$5*templow!$I388^6)*(L278/L$56)^$BW$1</f>
        <v>-1.6099976072018169</v>
      </c>
      <c r="BW278" s="12">
        <f>(BW$3*templow!$I388+BW$4*templow!$I388^2+BW$5*templow!$I388^6)*(M278/M$56)^$BW$1</f>
        <v>-2.2559417487839384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 x14ac:dyDescent="0.3">
      <c r="A279" s="2">
        <f t="shared" si="306"/>
        <v>2233</v>
      </c>
      <c r="B279" s="5">
        <f t="shared" si="307"/>
        <v>1165.4048202078902</v>
      </c>
      <c r="C279" s="5">
        <f t="shared" si="308"/>
        <v>2964.1656248764116</v>
      </c>
      <c r="D279" s="5">
        <f t="shared" si="309"/>
        <v>4369.9434537258912</v>
      </c>
      <c r="E279" s="15">
        <f t="shared" si="310"/>
        <v>4.4258017022221023E-8</v>
      </c>
      <c r="F279" s="15">
        <f t="shared" si="311"/>
        <v>8.7191261276379687E-8</v>
      </c>
      <c r="G279" s="15">
        <f t="shared" si="312"/>
        <v>1.7799785831612283E-7</v>
      </c>
      <c r="H279" s="5">
        <f t="shared" si="313"/>
        <v>394938.00373987196</v>
      </c>
      <c r="I279" s="5">
        <f t="shared" si="314"/>
        <v>172448.39443064429</v>
      </c>
      <c r="J279" s="5">
        <f t="shared" si="315"/>
        <v>59046.688649073119</v>
      </c>
      <c r="K279" s="5">
        <f t="shared" si="316"/>
        <v>338884.82087230525</v>
      </c>
      <c r="L279" s="5">
        <f t="shared" si="317"/>
        <v>58177.718877579384</v>
      </c>
      <c r="M279" s="5">
        <f t="shared" si="318"/>
        <v>13512.002906749025</v>
      </c>
      <c r="N279" s="15">
        <f t="shared" si="319"/>
        <v>2.4189775491865184E-3</v>
      </c>
      <c r="O279" s="15">
        <f t="shared" si="320"/>
        <v>3.266283340522369E-3</v>
      </c>
      <c r="P279" s="15">
        <f t="shared" si="321"/>
        <v>2.9664731359204666E-3</v>
      </c>
      <c r="Q279" s="5">
        <f t="shared" si="322"/>
        <v>5005.8670189732675</v>
      </c>
      <c r="R279" s="5">
        <f t="shared" si="323"/>
        <v>6721.7307975819185</v>
      </c>
      <c r="S279" s="5">
        <f t="shared" si="324"/>
        <v>4372.3103185851751</v>
      </c>
      <c r="T279" s="5">
        <f t="shared" si="325"/>
        <v>12.675070445412008</v>
      </c>
      <c r="U279" s="5">
        <f t="shared" si="326"/>
        <v>38.978216177508571</v>
      </c>
      <c r="V279" s="5">
        <f t="shared" si="327"/>
        <v>74.048357640692331</v>
      </c>
      <c r="W279" s="15">
        <f t="shared" si="328"/>
        <v>-1.0734613539272964E-2</v>
      </c>
      <c r="X279" s="15">
        <f t="shared" si="329"/>
        <v>-1.217998157191269E-2</v>
      </c>
      <c r="Y279" s="15">
        <f t="shared" si="330"/>
        <v>-9.7425357312937999E-3</v>
      </c>
      <c r="Z279" s="5">
        <f t="shared" si="345"/>
        <v>3911.7606529801701</v>
      </c>
      <c r="AA279" s="5">
        <f t="shared" si="346"/>
        <v>18119.644052813881</v>
      </c>
      <c r="AB279" s="5">
        <f t="shared" si="347"/>
        <v>84470.665360503815</v>
      </c>
      <c r="AC279" s="16">
        <f t="shared" si="331"/>
        <v>0.93638505423879037</v>
      </c>
      <c r="AD279" s="16">
        <f t="shared" si="332"/>
        <v>3.0721237113081474</v>
      </c>
      <c r="AE279" s="16">
        <f t="shared" si="333"/>
        <v>20.630434532036457</v>
      </c>
      <c r="AF279" s="15">
        <f t="shared" si="334"/>
        <v>-4.0504037456468023E-3</v>
      </c>
      <c r="AG279" s="15">
        <f t="shared" si="335"/>
        <v>2.9673830763510267E-4</v>
      </c>
      <c r="AH279" s="15">
        <f t="shared" si="336"/>
        <v>9.7937136394747881E-3</v>
      </c>
      <c r="AI279" s="1">
        <f t="shared" si="300"/>
        <v>769157.49200952495</v>
      </c>
      <c r="AJ279" s="1">
        <f t="shared" si="301"/>
        <v>332895.66957691568</v>
      </c>
      <c r="AK279" s="1">
        <f t="shared" si="302"/>
        <v>114348.99154116478</v>
      </c>
      <c r="AL279" s="14">
        <f t="shared" si="337"/>
        <v>93.620434306079474</v>
      </c>
      <c r="AM279" s="14">
        <f t="shared" si="338"/>
        <v>23.039640327720672</v>
      </c>
      <c r="AN279" s="14">
        <f t="shared" si="339"/>
        <v>7.1993836971194609</v>
      </c>
      <c r="AO279" s="11">
        <f t="shared" si="340"/>
        <v>2.1926063366216539E-3</v>
      </c>
      <c r="AP279" s="11">
        <f t="shared" si="341"/>
        <v>2.762105691823378E-3</v>
      </c>
      <c r="AQ279" s="11">
        <f t="shared" si="342"/>
        <v>2.5055783691972241E-3</v>
      </c>
      <c r="AR279" s="1">
        <f t="shared" si="348"/>
        <v>394938.00373987196</v>
      </c>
      <c r="AS279" s="1">
        <f t="shared" si="343"/>
        <v>172448.39443064429</v>
      </c>
      <c r="AT279" s="1">
        <f t="shared" si="344"/>
        <v>59046.688649073119</v>
      </c>
      <c r="AU279" s="1">
        <f t="shared" si="303"/>
        <v>78987.6007479744</v>
      </c>
      <c r="AV279" s="1">
        <f t="shared" si="304"/>
        <v>34489.678886128859</v>
      </c>
      <c r="AW279" s="1">
        <f t="shared" si="305"/>
        <v>11809.337729814624</v>
      </c>
      <c r="AX279" s="1">
        <f t="shared" si="359"/>
        <v>271107.85669784417</v>
      </c>
      <c r="AY279" s="1">
        <f t="shared" si="351"/>
        <v>46542.175102063506</v>
      </c>
      <c r="AZ279" s="1">
        <f t="shared" si="352"/>
        <v>10809.602325399221</v>
      </c>
      <c r="BA279" s="1">
        <f t="shared" si="360"/>
        <v>14579.531309415815</v>
      </c>
      <c r="BB279" s="1">
        <f t="shared" si="361"/>
        <v>31859.190560739629</v>
      </c>
      <c r="BC279" s="1">
        <f t="shared" si="362"/>
        <v>40588.865621892932</v>
      </c>
      <c r="BD279" s="1">
        <f t="shared" si="363"/>
        <v>138.4018702314055</v>
      </c>
      <c r="BE279" s="2">
        <f t="shared" si="369"/>
        <v>0.1724378764915922</v>
      </c>
      <c r="BF279" s="2">
        <f t="shared" si="370"/>
        <v>0.13039120264941753</v>
      </c>
      <c r="BG279" s="2">
        <f t="shared" si="371"/>
        <v>6.9918128391701598E-2</v>
      </c>
      <c r="BH279" s="2">
        <f t="shared" si="353"/>
        <v>8.3972158479267339E-2</v>
      </c>
      <c r="BI279" s="2">
        <f t="shared" si="364"/>
        <v>2.9734821248929609E-3</v>
      </c>
      <c r="BJ279" s="2">
        <f t="shared" si="354"/>
        <v>1.700186572836147E-3</v>
      </c>
      <c r="BK279" s="2">
        <f t="shared" si="355"/>
        <v>4.8885446777984691E-4</v>
      </c>
      <c r="BL279" s="2">
        <f t="shared" si="356"/>
        <v>1174.3410945614187</v>
      </c>
      <c r="BM279" s="2">
        <f t="shared" si="357"/>
        <v>293.19444471813324</v>
      </c>
      <c r="BN279" s="2">
        <f t="shared" si="358"/>
        <v>28.865237553704969</v>
      </c>
      <c r="BO279" s="2">
        <f t="shared" si="365"/>
        <v>3481.9242153196869</v>
      </c>
      <c r="BP279" s="2">
        <f t="shared" si="366"/>
        <v>248.19200067322416</v>
      </c>
      <c r="BQ279" s="2">
        <f t="shared" si="367"/>
        <v>9.7748347084787319</v>
      </c>
      <c r="BR279" s="11">
        <f t="shared" si="368"/>
        <v>3.2703631508877534E-2</v>
      </c>
      <c r="BS279" s="17">
        <f t="shared" si="349"/>
        <v>1.7450187841842258E-4</v>
      </c>
      <c r="BT279" s="17">
        <f t="shared" si="350"/>
        <v>1.5903218073700035E-3</v>
      </c>
      <c r="BU279" s="12">
        <f>(BU$3*templow!$I389+BU$4*templow!$I389^2+BU$5*templow!$I389^6)*(K279/K$56)^$BW$1</f>
        <v>-0.93028671945260077</v>
      </c>
      <c r="BV279" s="12">
        <f>(BV$3*templow!$I389+BV$4*templow!$I389^2+BV$5*templow!$I389^6)*(L279/L$56)^$BW$1</f>
        <v>-1.6320645801317351</v>
      </c>
      <c r="BW279" s="12">
        <f>(BW$3*templow!$I389+BW$4*templow!$I389^2+BW$5*templow!$I389^6)*(M279/M$56)^$BW$1</f>
        <v>-2.2755810560220673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 x14ac:dyDescent="0.3">
      <c r="A280" s="2">
        <f t="shared" si="306"/>
        <v>2234</v>
      </c>
      <c r="B280" s="5">
        <f t="shared" si="307"/>
        <v>1165.4048692074714</v>
      </c>
      <c r="C280" s="5">
        <f t="shared" si="308"/>
        <v>2964.1658704032839</v>
      </c>
      <c r="D280" s="5">
        <f t="shared" si="309"/>
        <v>4369.9441926744385</v>
      </c>
      <c r="E280" s="15">
        <f t="shared" si="310"/>
        <v>4.2045116171109967E-8</v>
      </c>
      <c r="F280" s="15">
        <f t="shared" si="311"/>
        <v>8.2831698212560695E-8</v>
      </c>
      <c r="G280" s="15">
        <f t="shared" si="312"/>
        <v>1.6909796540031667E-7</v>
      </c>
      <c r="H280" s="5">
        <f t="shared" si="313"/>
        <v>395882.19433438242</v>
      </c>
      <c r="I280" s="5">
        <f t="shared" si="314"/>
        <v>173005.58395654234</v>
      </c>
      <c r="J280" s="5">
        <f t="shared" si="315"/>
        <v>59219.971347533254</v>
      </c>
      <c r="K280" s="5">
        <f t="shared" si="316"/>
        <v>339694.98909301829</v>
      </c>
      <c r="L280" s="5">
        <f t="shared" si="317"/>
        <v>58365.689209222423</v>
      </c>
      <c r="M280" s="5">
        <f t="shared" si="318"/>
        <v>13551.653919701475</v>
      </c>
      <c r="N280" s="15">
        <f t="shared" si="319"/>
        <v>2.3906890212066489E-3</v>
      </c>
      <c r="O280" s="15">
        <f t="shared" si="320"/>
        <v>3.2309677187338792E-3</v>
      </c>
      <c r="P280" s="15">
        <f t="shared" si="321"/>
        <v>2.9345029916065801E-3</v>
      </c>
      <c r="Q280" s="5">
        <f t="shared" si="322"/>
        <v>4963.970184950469</v>
      </c>
      <c r="R280" s="5">
        <f t="shared" si="323"/>
        <v>6661.3139661973464</v>
      </c>
      <c r="S280" s="5">
        <f t="shared" si="324"/>
        <v>4342.4192189153619</v>
      </c>
      <c r="T280" s="5">
        <f t="shared" si="325"/>
        <v>12.539008462597449</v>
      </c>
      <c r="U280" s="5">
        <f t="shared" si="326"/>
        <v>38.50346222276049</v>
      </c>
      <c r="V280" s="5">
        <f t="shared" si="327"/>
        <v>73.326938870534264</v>
      </c>
      <c r="W280" s="15">
        <f t="shared" si="328"/>
        <v>-1.0734613539272964E-2</v>
      </c>
      <c r="X280" s="15">
        <f t="shared" si="329"/>
        <v>-1.217998157191269E-2</v>
      </c>
      <c r="Y280" s="15">
        <f t="shared" si="330"/>
        <v>-9.7425357312937999E-3</v>
      </c>
      <c r="Z280" s="5">
        <f t="shared" si="345"/>
        <v>3863.4184265380636</v>
      </c>
      <c r="AA280" s="5">
        <f t="shared" si="346"/>
        <v>17962.74037265174</v>
      </c>
      <c r="AB280" s="5">
        <f t="shared" si="347"/>
        <v>84717.512526831255</v>
      </c>
      <c r="AC280" s="16">
        <f t="shared" si="331"/>
        <v>0.9325923167077339</v>
      </c>
      <c r="AD280" s="16">
        <f t="shared" si="332"/>
        <v>3.0730353280990865</v>
      </c>
      <c r="AE280" s="16">
        <f t="shared" si="333"/>
        <v>20.832483100101154</v>
      </c>
      <c r="AF280" s="15">
        <f t="shared" si="334"/>
        <v>-4.0504037456468023E-3</v>
      </c>
      <c r="AG280" s="15">
        <f t="shared" si="335"/>
        <v>2.9673830763510267E-4</v>
      </c>
      <c r="AH280" s="15">
        <f t="shared" si="336"/>
        <v>9.7937136394747881E-3</v>
      </c>
      <c r="AI280" s="1">
        <f t="shared" si="300"/>
        <v>771229.34355654684</v>
      </c>
      <c r="AJ280" s="1">
        <f t="shared" si="301"/>
        <v>334095.78150535299</v>
      </c>
      <c r="AK280" s="1">
        <f t="shared" si="302"/>
        <v>114723.43011686293</v>
      </c>
      <c r="AL280" s="14">
        <f t="shared" si="337"/>
        <v>93.823654336001297</v>
      </c>
      <c r="AM280" s="14">
        <f t="shared" si="338"/>
        <v>23.102641870190563</v>
      </c>
      <c r="AN280" s="14">
        <f t="shared" si="339"/>
        <v>7.2172419309818849</v>
      </c>
      <c r="AO280" s="11">
        <f t="shared" si="340"/>
        <v>2.1706802732554373E-3</v>
      </c>
      <c r="AP280" s="11">
        <f t="shared" si="341"/>
        <v>2.7344846349051442E-3</v>
      </c>
      <c r="AQ280" s="11">
        <f t="shared" si="342"/>
        <v>2.4805225855052517E-3</v>
      </c>
      <c r="AR280" s="1">
        <f t="shared" si="348"/>
        <v>395882.19433438242</v>
      </c>
      <c r="AS280" s="1">
        <f t="shared" si="343"/>
        <v>173005.58395654234</v>
      </c>
      <c r="AT280" s="1">
        <f t="shared" si="344"/>
        <v>59219.971347533254</v>
      </c>
      <c r="AU280" s="1">
        <f t="shared" si="303"/>
        <v>79176.438866876488</v>
      </c>
      <c r="AV280" s="1">
        <f t="shared" si="304"/>
        <v>34601.116791308472</v>
      </c>
      <c r="AW280" s="1">
        <f t="shared" si="305"/>
        <v>11843.994269506651</v>
      </c>
      <c r="AX280" s="1">
        <f t="shared" si="359"/>
        <v>271755.99127441464</v>
      </c>
      <c r="AY280" s="1">
        <f t="shared" si="351"/>
        <v>46692.551367377935</v>
      </c>
      <c r="AZ280" s="1">
        <f t="shared" si="352"/>
        <v>10841.32313576118</v>
      </c>
      <c r="BA280" s="1">
        <f t="shared" si="360"/>
        <v>14582.314717964411</v>
      </c>
      <c r="BB280" s="1">
        <f t="shared" si="361"/>
        <v>31868.754885486236</v>
      </c>
      <c r="BC280" s="1">
        <f t="shared" si="362"/>
        <v>40601.67732095535</v>
      </c>
      <c r="BD280" s="1">
        <f t="shared" si="363"/>
        <v>134.40959400518921</v>
      </c>
      <c r="BE280" s="2">
        <f t="shared" si="369"/>
        <v>0.1724378764915922</v>
      </c>
      <c r="BF280" s="2">
        <f t="shared" si="370"/>
        <v>0.13039120264941753</v>
      </c>
      <c r="BG280" s="2">
        <f t="shared" si="371"/>
        <v>6.9918128391701598E-2</v>
      </c>
      <c r="BH280" s="2">
        <f t="shared" si="353"/>
        <v>8.3831097579563349E-2</v>
      </c>
      <c r="BI280" s="2">
        <f t="shared" si="364"/>
        <v>2.9734821248929609E-3</v>
      </c>
      <c r="BJ280" s="2">
        <f t="shared" si="354"/>
        <v>1.700186572836147E-3</v>
      </c>
      <c r="BK280" s="2">
        <f t="shared" si="355"/>
        <v>4.8885446777984691E-4</v>
      </c>
      <c r="BL280" s="2">
        <f t="shared" si="356"/>
        <v>1177.1486284166876</v>
      </c>
      <c r="BM280" s="2">
        <f t="shared" si="357"/>
        <v>294.14177086859002</v>
      </c>
      <c r="BN280" s="2">
        <f t="shared" si="358"/>
        <v>28.949947575036152</v>
      </c>
      <c r="BO280" s="2">
        <f t="shared" si="365"/>
        <v>3533.9213823144592</v>
      </c>
      <c r="BP280" s="2">
        <f t="shared" si="366"/>
        <v>251.16887166619068</v>
      </c>
      <c r="BQ280" s="2">
        <f t="shared" si="367"/>
        <v>9.774955464416756</v>
      </c>
      <c r="BR280" s="11">
        <f t="shared" si="368"/>
        <v>3.2673208808855686E-2</v>
      </c>
      <c r="BS280" s="17">
        <f t="shared" si="349"/>
        <v>1.6897575751085415E-4</v>
      </c>
      <c r="BT280" s="17">
        <f t="shared" si="350"/>
        <v>1.5440017547281588E-3</v>
      </c>
      <c r="BU280" s="12">
        <f>(BU$3*templow!$I390+BU$4*templow!$I390^2+BU$5*templow!$I390^6)*(K280/K$56)^$BW$1</f>
        <v>-0.96174810648517428</v>
      </c>
      <c r="BV280" s="12">
        <f>(BV$3*templow!$I390+BV$4*templow!$I390^2+BV$5*templow!$I390^6)*(L280/L$56)^$BW$1</f>
        <v>-1.6541149310028112</v>
      </c>
      <c r="BW280" s="12">
        <f>(BW$3*templow!$I390+BW$4*templow!$I390^2+BW$5*templow!$I390^6)*(M280/M$56)^$BW$1</f>
        <v>-2.295200568545376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 x14ac:dyDescent="0.3">
      <c r="A281" s="2">
        <f t="shared" si="306"/>
        <v>2235</v>
      </c>
      <c r="B281" s="5">
        <f t="shared" si="307"/>
        <v>1165.4049157570753</v>
      </c>
      <c r="C281" s="5">
        <f t="shared" si="308"/>
        <v>2964.1661036538321</v>
      </c>
      <c r="D281" s="5">
        <f t="shared" si="309"/>
        <v>4369.9448946756766</v>
      </c>
      <c r="E281" s="15">
        <f t="shared" si="310"/>
        <v>3.9942860362554464E-8</v>
      </c>
      <c r="F281" s="15">
        <f t="shared" si="311"/>
        <v>7.8690113301932661E-8</v>
      </c>
      <c r="G281" s="15">
        <f t="shared" si="312"/>
        <v>1.6064306713030082E-7</v>
      </c>
      <c r="H281" s="5">
        <f t="shared" si="313"/>
        <v>396817.55766570655</v>
      </c>
      <c r="I281" s="5">
        <f t="shared" si="314"/>
        <v>173558.52521155734</v>
      </c>
      <c r="J281" s="5">
        <f t="shared" si="315"/>
        <v>59391.887980128908</v>
      </c>
      <c r="K281" s="5">
        <f t="shared" si="316"/>
        <v>340497.58354410605</v>
      </c>
      <c r="L281" s="5">
        <f t="shared" si="317"/>
        <v>58552.226542776174</v>
      </c>
      <c r="M281" s="5">
        <f t="shared" si="318"/>
        <v>13590.992429330572</v>
      </c>
      <c r="N281" s="15">
        <f t="shared" si="319"/>
        <v>2.3626914639827135E-3</v>
      </c>
      <c r="O281" s="15">
        <f t="shared" si="320"/>
        <v>3.1960101230892324E-3</v>
      </c>
      <c r="P281" s="15">
        <f t="shared" si="321"/>
        <v>2.9028567186111243E-3</v>
      </c>
      <c r="Q281" s="5">
        <f t="shared" si="322"/>
        <v>4922.2865108983597</v>
      </c>
      <c r="R281" s="5">
        <f t="shared" si="323"/>
        <v>6601.2101239003741</v>
      </c>
      <c r="S281" s="5">
        <f t="shared" si="324"/>
        <v>4312.5963493454719</v>
      </c>
      <c r="T281" s="5">
        <f t="shared" si="325"/>
        <v>12.404407052585793</v>
      </c>
      <c r="U281" s="5">
        <f t="shared" si="326"/>
        <v>38.034490762432434</v>
      </c>
      <c r="V281" s="5">
        <f t="shared" si="327"/>
        <v>72.612548548521687</v>
      </c>
      <c r="W281" s="15">
        <f t="shared" si="328"/>
        <v>-1.0734613539272964E-2</v>
      </c>
      <c r="X281" s="15">
        <f t="shared" si="329"/>
        <v>-1.217998157191269E-2</v>
      </c>
      <c r="Y281" s="15">
        <f t="shared" si="330"/>
        <v>-9.7425357312937999E-3</v>
      </c>
      <c r="Z281" s="5">
        <f t="shared" si="345"/>
        <v>3815.5659340767384</v>
      </c>
      <c r="AA281" s="5">
        <f t="shared" si="346"/>
        <v>17806.568468242709</v>
      </c>
      <c r="AB281" s="5">
        <f t="shared" si="347"/>
        <v>84962.371982444471</v>
      </c>
      <c r="AC281" s="16">
        <f t="shared" si="331"/>
        <v>0.92881494129497943</v>
      </c>
      <c r="AD281" s="16">
        <f t="shared" si="332"/>
        <v>3.0739472154016494</v>
      </c>
      <c r="AE281" s="16">
        <f t="shared" si="333"/>
        <v>21.036510473982741</v>
      </c>
      <c r="AF281" s="15">
        <f t="shared" si="334"/>
        <v>-4.0504037456468023E-3</v>
      </c>
      <c r="AG281" s="15">
        <f t="shared" si="335"/>
        <v>2.9673830763510267E-4</v>
      </c>
      <c r="AH281" s="15">
        <f t="shared" si="336"/>
        <v>9.7937136394747881E-3</v>
      </c>
      <c r="AI281" s="1">
        <f t="shared" si="300"/>
        <v>773282.84806776873</v>
      </c>
      <c r="AJ281" s="1">
        <f t="shared" si="301"/>
        <v>335287.32014612615</v>
      </c>
      <c r="AK281" s="1">
        <f t="shared" si="302"/>
        <v>115095.0813746833</v>
      </c>
      <c r="AL281" s="14">
        <f t="shared" si="337"/>
        <v>94.025278880076868</v>
      </c>
      <c r="AM281" s="14">
        <f t="shared" si="338"/>
        <v>23.165183951218118</v>
      </c>
      <c r="AN281" s="14">
        <f t="shared" si="339"/>
        <v>7.2349654372805929</v>
      </c>
      <c r="AO281" s="11">
        <f t="shared" si="340"/>
        <v>2.148973470522883E-3</v>
      </c>
      <c r="AP281" s="11">
        <f t="shared" si="341"/>
        <v>2.7071397885560927E-3</v>
      </c>
      <c r="AQ281" s="11">
        <f t="shared" si="342"/>
        <v>2.455717359650199E-3</v>
      </c>
      <c r="AR281" s="1">
        <f t="shared" si="348"/>
        <v>396817.55766570655</v>
      </c>
      <c r="AS281" s="1">
        <f t="shared" si="343"/>
        <v>173558.52521155734</v>
      </c>
      <c r="AT281" s="1">
        <f t="shared" si="344"/>
        <v>59391.887980128908</v>
      </c>
      <c r="AU281" s="1">
        <f t="shared" si="303"/>
        <v>79363.511533141311</v>
      </c>
      <c r="AV281" s="1">
        <f t="shared" si="304"/>
        <v>34711.705042311471</v>
      </c>
      <c r="AW281" s="1">
        <f t="shared" si="305"/>
        <v>11878.377596025783</v>
      </c>
      <c r="AX281" s="1">
        <f t="shared" si="359"/>
        <v>272398.06683528482</v>
      </c>
      <c r="AY281" s="1">
        <f t="shared" si="351"/>
        <v>46841.781234220944</v>
      </c>
      <c r="AZ281" s="1">
        <f t="shared" si="352"/>
        <v>10872.793943464458</v>
      </c>
      <c r="BA281" s="1">
        <f t="shared" si="360"/>
        <v>14585.065544958554</v>
      </c>
      <c r="BB281" s="1">
        <f t="shared" si="361"/>
        <v>31878.215791585753</v>
      </c>
      <c r="BC281" s="1">
        <f t="shared" si="362"/>
        <v>40614.350790945835</v>
      </c>
      <c r="BD281" s="1">
        <f t="shared" si="363"/>
        <v>130.53205514797853</v>
      </c>
      <c r="BE281" s="2">
        <f t="shared" si="369"/>
        <v>0.1724378764915922</v>
      </c>
      <c r="BF281" s="2">
        <f t="shared" si="370"/>
        <v>0.13039120264941753</v>
      </c>
      <c r="BG281" s="2">
        <f t="shared" si="371"/>
        <v>6.9918128391701598E-2</v>
      </c>
      <c r="BH281" s="2">
        <f t="shared" si="353"/>
        <v>8.3691132043619443E-2</v>
      </c>
      <c r="BI281" s="2">
        <f t="shared" si="364"/>
        <v>2.9734821248929609E-3</v>
      </c>
      <c r="BJ281" s="2">
        <f t="shared" si="354"/>
        <v>1.700186572836147E-3</v>
      </c>
      <c r="BK281" s="2">
        <f t="shared" si="355"/>
        <v>4.8885446777984691E-4</v>
      </c>
      <c r="BL281" s="2">
        <f t="shared" si="356"/>
        <v>1179.9299145626601</v>
      </c>
      <c r="BM281" s="2">
        <f t="shared" si="357"/>
        <v>295.0818741659337</v>
      </c>
      <c r="BN281" s="2">
        <f t="shared" si="358"/>
        <v>29.033989788966203</v>
      </c>
      <c r="BO281" s="2">
        <f t="shared" si="365"/>
        <v>3586.6960854923173</v>
      </c>
      <c r="BP281" s="2">
        <f t="shared" si="366"/>
        <v>254.1815383773106</v>
      </c>
      <c r="BQ281" s="2">
        <f t="shared" si="367"/>
        <v>9.7750793729681771</v>
      </c>
      <c r="BR281" s="11">
        <f t="shared" si="368"/>
        <v>3.2643095032244468E-2</v>
      </c>
      <c r="BS281" s="17">
        <f t="shared" si="349"/>
        <v>1.6362945806036786E-4</v>
      </c>
      <c r="BT281" s="17">
        <f t="shared" si="350"/>
        <v>1.4990308298331639E-3</v>
      </c>
      <c r="BU281" s="12">
        <f>(BU$3*templow!$I391+BU$4*templow!$I391^2+BU$5*templow!$I391^6)*(K281/K$56)^$BW$1</f>
        <v>-0.99320697214261289</v>
      </c>
      <c r="BV281" s="12">
        <f>(BV$3*templow!$I391+BV$4*templow!$I391^2+BV$5*templow!$I391^6)*(L281/L$56)^$BW$1</f>
        <v>-1.6761483992620161</v>
      </c>
      <c r="BW281" s="12">
        <f>(BW$3*templow!$I391+BW$4*templow!$I391^2+BW$5*templow!$I391^6)*(M281/M$56)^$BW$1</f>
        <v>-2.3148001296391962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 x14ac:dyDescent="0.3">
      <c r="A282" s="2">
        <f t="shared" si="306"/>
        <v>2236</v>
      </c>
      <c r="B282" s="5">
        <f t="shared" si="307"/>
        <v>1165.4049599792006</v>
      </c>
      <c r="C282" s="5">
        <f t="shared" si="308"/>
        <v>2964.1663252418707</v>
      </c>
      <c r="D282" s="5">
        <f t="shared" si="309"/>
        <v>4369.9455615769593</v>
      </c>
      <c r="E282" s="15">
        <f t="shared" si="310"/>
        <v>3.7945717344426738E-8</v>
      </c>
      <c r="F282" s="15">
        <f t="shared" si="311"/>
        <v>7.4755607636836019E-8</v>
      </c>
      <c r="G282" s="15">
        <f t="shared" si="312"/>
        <v>1.5261091377378576E-7</v>
      </c>
      <c r="H282" s="5">
        <f t="shared" si="313"/>
        <v>397744.13453321764</v>
      </c>
      <c r="I282" s="5">
        <f t="shared" si="314"/>
        <v>174107.2273404974</v>
      </c>
      <c r="J282" s="5">
        <f t="shared" si="315"/>
        <v>59562.442716941419</v>
      </c>
      <c r="K282" s="5">
        <f t="shared" si="316"/>
        <v>341292.63920441555</v>
      </c>
      <c r="L282" s="5">
        <f t="shared" si="317"/>
        <v>58737.333953853129</v>
      </c>
      <c r="M282" s="5">
        <f t="shared" si="318"/>
        <v>13630.019385286674</v>
      </c>
      <c r="N282" s="15">
        <f t="shared" si="319"/>
        <v>2.3349817993834066E-3</v>
      </c>
      <c r="O282" s="15">
        <f t="shared" si="320"/>
        <v>3.1614068671106388E-3</v>
      </c>
      <c r="P282" s="15">
        <f t="shared" si="321"/>
        <v>2.8715309907669795E-3</v>
      </c>
      <c r="Q282" s="5">
        <f t="shared" si="322"/>
        <v>4880.8179243570221</v>
      </c>
      <c r="R282" s="5">
        <f t="shared" si="323"/>
        <v>6541.4229208762854</v>
      </c>
      <c r="S282" s="5">
        <f t="shared" si="324"/>
        <v>4282.8444838273572</v>
      </c>
      <c r="T282" s="5">
        <f t="shared" si="325"/>
        <v>12.271250536692452</v>
      </c>
      <c r="U282" s="5">
        <f t="shared" si="326"/>
        <v>37.571231365848924</v>
      </c>
      <c r="V282" s="5">
        <f t="shared" si="327"/>
        <v>71.905118199747406</v>
      </c>
      <c r="W282" s="15">
        <f t="shared" si="328"/>
        <v>-1.0734613539272964E-2</v>
      </c>
      <c r="X282" s="15">
        <f t="shared" si="329"/>
        <v>-1.217998157191269E-2</v>
      </c>
      <c r="Y282" s="15">
        <f t="shared" si="330"/>
        <v>-9.7425357312937999E-3</v>
      </c>
      <c r="Z282" s="5">
        <f t="shared" si="345"/>
        <v>3768.2008852985878</v>
      </c>
      <c r="AA282" s="5">
        <f t="shared" si="346"/>
        <v>17651.139207047534</v>
      </c>
      <c r="AB282" s="5">
        <f t="shared" si="347"/>
        <v>85205.249812252077</v>
      </c>
      <c r="AC282" s="16">
        <f t="shared" si="331"/>
        <v>0.92505286577774548</v>
      </c>
      <c r="AD282" s="16">
        <f t="shared" si="332"/>
        <v>3.0748593732961074</v>
      </c>
      <c r="AE282" s="16">
        <f t="shared" si="333"/>
        <v>21.242536033538741</v>
      </c>
      <c r="AF282" s="15">
        <f t="shared" si="334"/>
        <v>-4.0504037456468023E-3</v>
      </c>
      <c r="AG282" s="15">
        <f t="shared" si="335"/>
        <v>2.9673830763510267E-4</v>
      </c>
      <c r="AH282" s="15">
        <f t="shared" si="336"/>
        <v>9.7937136394747881E-3</v>
      </c>
      <c r="AI282" s="1">
        <f t="shared" si="300"/>
        <v>775318.07479413319</v>
      </c>
      <c r="AJ282" s="1">
        <f t="shared" si="301"/>
        <v>336470.29317382502</v>
      </c>
      <c r="AK282" s="1">
        <f t="shared" si="302"/>
        <v>115463.95083324076</v>
      </c>
      <c r="AL282" s="14">
        <f t="shared" si="337"/>
        <v>94.225316131649947</v>
      </c>
      <c r="AM282" s="14">
        <f t="shared" si="338"/>
        <v>23.227268228489844</v>
      </c>
      <c r="AN282" s="14">
        <f t="shared" si="339"/>
        <v>7.2525547971991831</v>
      </c>
      <c r="AO282" s="11">
        <f t="shared" si="340"/>
        <v>2.1274837358176541E-3</v>
      </c>
      <c r="AP282" s="11">
        <f t="shared" si="341"/>
        <v>2.6800683906705318E-3</v>
      </c>
      <c r="AQ282" s="11">
        <f t="shared" si="342"/>
        <v>2.4311601860536971E-3</v>
      </c>
      <c r="AR282" s="1">
        <f t="shared" si="348"/>
        <v>397744.13453321764</v>
      </c>
      <c r="AS282" s="1">
        <f t="shared" si="343"/>
        <v>174107.2273404974</v>
      </c>
      <c r="AT282" s="1">
        <f t="shared" si="344"/>
        <v>59562.442716941419</v>
      </c>
      <c r="AU282" s="1">
        <f t="shared" si="303"/>
        <v>79548.826906643531</v>
      </c>
      <c r="AV282" s="1">
        <f t="shared" si="304"/>
        <v>34821.445468099482</v>
      </c>
      <c r="AW282" s="1">
        <f t="shared" si="305"/>
        <v>11912.488543388285</v>
      </c>
      <c r="AX282" s="1">
        <f t="shared" si="359"/>
        <v>273034.11136353243</v>
      </c>
      <c r="AY282" s="1">
        <f t="shared" si="351"/>
        <v>46989.867163082505</v>
      </c>
      <c r="AZ282" s="1">
        <f t="shared" si="352"/>
        <v>10904.01550822934</v>
      </c>
      <c r="BA282" s="1">
        <f t="shared" si="360"/>
        <v>14587.784125731096</v>
      </c>
      <c r="BB282" s="1">
        <f t="shared" si="361"/>
        <v>31887.574328912087</v>
      </c>
      <c r="BC282" s="1">
        <f t="shared" si="362"/>
        <v>40626.887441054394</v>
      </c>
      <c r="BD282" s="1">
        <f t="shared" si="363"/>
        <v>126.76597276248526</v>
      </c>
      <c r="BE282" s="2">
        <f t="shared" si="369"/>
        <v>0.1724378764915922</v>
      </c>
      <c r="BF282" s="2">
        <f t="shared" si="370"/>
        <v>0.13039120264941753</v>
      </c>
      <c r="BG282" s="2">
        <f t="shared" si="371"/>
        <v>6.9918128391701598E-2</v>
      </c>
      <c r="BH282" s="2">
        <f t="shared" si="353"/>
        <v>8.3552259682170185E-2</v>
      </c>
      <c r="BI282" s="2">
        <f t="shared" si="364"/>
        <v>2.9734821248929609E-3</v>
      </c>
      <c r="BJ282" s="2">
        <f t="shared" si="354"/>
        <v>1.700186572836147E-3</v>
      </c>
      <c r="BK282" s="2">
        <f t="shared" si="355"/>
        <v>4.8885446777984691E-4</v>
      </c>
      <c r="BL282" s="2">
        <f t="shared" si="356"/>
        <v>1182.6850743155437</v>
      </c>
      <c r="BM282" s="2">
        <f t="shared" si="357"/>
        <v>296.0147701580442</v>
      </c>
      <c r="BN282" s="2">
        <f t="shared" si="358"/>
        <v>29.117366234058018</v>
      </c>
      <c r="BO282" s="2">
        <f t="shared" si="365"/>
        <v>3640.2599560697004</v>
      </c>
      <c r="BP282" s="2">
        <f t="shared" si="366"/>
        <v>257.23043137996223</v>
      </c>
      <c r="BQ282" s="2">
        <f t="shared" si="367"/>
        <v>9.7752064019126905</v>
      </c>
      <c r="BR282" s="11">
        <f t="shared" si="368"/>
        <v>3.2613286988172757E-2</v>
      </c>
      <c r="BS282" s="17">
        <f t="shared" si="349"/>
        <v>1.5845693332724846E-4</v>
      </c>
      <c r="BT282" s="17">
        <f t="shared" si="350"/>
        <v>1.4553697377021008E-3</v>
      </c>
      <c r="BU282" s="12">
        <f>(BU$3*templow!$I392+BU$4*templow!$I392^2+BU$5*templow!$I392^6)*(K282/K$56)^$BW$1</f>
        <v>-1.0246626380640336</v>
      </c>
      <c r="BV282" s="12">
        <f>(BV$3*templow!$I392+BV$4*templow!$I392^2+BV$5*templow!$I392^6)*(L282/L$56)^$BW$1</f>
        <v>-1.6981647354695439</v>
      </c>
      <c r="BW282" s="12">
        <f>(BW$3*templow!$I392+BW$4*templow!$I392^2+BW$5*templow!$I392^6)*(M282/M$56)^$BW$1</f>
        <v>-2.3343795908767215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 x14ac:dyDescent="0.3">
      <c r="A283" s="2">
        <f t="shared" si="306"/>
        <v>2237</v>
      </c>
      <c r="B283" s="5">
        <f t="shared" si="307"/>
        <v>1165.4050019902215</v>
      </c>
      <c r="C283" s="5">
        <f t="shared" si="308"/>
        <v>2964.1665357505226</v>
      </c>
      <c r="D283" s="5">
        <f t="shared" si="309"/>
        <v>4369.946195133276</v>
      </c>
      <c r="E283" s="15">
        <f t="shared" si="310"/>
        <v>3.60484314772054E-8</v>
      </c>
      <c r="F283" s="15">
        <f t="shared" si="311"/>
        <v>7.1017827254994215E-8</v>
      </c>
      <c r="G283" s="15">
        <f t="shared" si="312"/>
        <v>1.4498036808509648E-7</v>
      </c>
      <c r="H283" s="5">
        <f t="shared" si="313"/>
        <v>398661.96615961264</v>
      </c>
      <c r="I283" s="5">
        <f t="shared" si="314"/>
        <v>174651.69990916282</v>
      </c>
      <c r="J283" s="5">
        <f t="shared" si="315"/>
        <v>59731.639836580849</v>
      </c>
      <c r="K283" s="5">
        <f t="shared" si="316"/>
        <v>342080.19141740195</v>
      </c>
      <c r="L283" s="5">
        <f t="shared" si="317"/>
        <v>58921.01466051444</v>
      </c>
      <c r="M283" s="5">
        <f t="shared" si="318"/>
        <v>13668.735762262431</v>
      </c>
      <c r="N283" s="15">
        <f t="shared" si="319"/>
        <v>2.3075569834212217E-3</v>
      </c>
      <c r="O283" s="15">
        <f t="shared" si="320"/>
        <v>3.1271543036941463E-3</v>
      </c>
      <c r="P283" s="15">
        <f t="shared" si="321"/>
        <v>2.8405225173451232E-3</v>
      </c>
      <c r="Q283" s="5">
        <f t="shared" si="322"/>
        <v>4839.5662686935402</v>
      </c>
      <c r="R283" s="5">
        <f t="shared" si="323"/>
        <v>6481.9558552435165</v>
      </c>
      <c r="S283" s="5">
        <f t="shared" si="324"/>
        <v>4253.1663282560085</v>
      </c>
      <c r="T283" s="5">
        <f t="shared" si="325"/>
        <v>12.139523404537464</v>
      </c>
      <c r="U283" s="5">
        <f t="shared" si="326"/>
        <v>37.113614460178816</v>
      </c>
      <c r="V283" s="5">
        <f t="shared" si="327"/>
        <v>71.204580016423463</v>
      </c>
      <c r="W283" s="15">
        <f t="shared" si="328"/>
        <v>-1.0734613539272964E-2</v>
      </c>
      <c r="X283" s="15">
        <f t="shared" si="329"/>
        <v>-1.217998157191269E-2</v>
      </c>
      <c r="Y283" s="15">
        <f t="shared" si="330"/>
        <v>-9.7425357312937999E-3</v>
      </c>
      <c r="Z283" s="5">
        <f t="shared" si="345"/>
        <v>3721.320925249101</v>
      </c>
      <c r="AA283" s="5">
        <f t="shared" si="346"/>
        <v>17496.463055119213</v>
      </c>
      <c r="AB283" s="5">
        <f t="shared" si="347"/>
        <v>85446.152260046569</v>
      </c>
      <c r="AC283" s="16">
        <f t="shared" si="331"/>
        <v>0.92130602818527796</v>
      </c>
      <c r="AD283" s="16">
        <f t="shared" si="332"/>
        <v>3.0757718018627553</v>
      </c>
      <c r="AE283" s="16">
        <f t="shared" si="333"/>
        <v>21.450579348427443</v>
      </c>
      <c r="AF283" s="15">
        <f t="shared" si="334"/>
        <v>-4.0504037456468023E-3</v>
      </c>
      <c r="AG283" s="15">
        <f t="shared" si="335"/>
        <v>2.9673830763510267E-4</v>
      </c>
      <c r="AH283" s="15">
        <f t="shared" si="336"/>
        <v>9.7937136394747881E-3</v>
      </c>
      <c r="AI283" s="1">
        <f t="shared" si="300"/>
        <v>777335.09422136343</v>
      </c>
      <c r="AJ283" s="1">
        <f t="shared" si="301"/>
        <v>337644.70932454203</v>
      </c>
      <c r="AK283" s="1">
        <f t="shared" si="302"/>
        <v>115830.04429330498</v>
      </c>
      <c r="AL283" s="14">
        <f t="shared" si="337"/>
        <v>94.4237743309466</v>
      </c>
      <c r="AM283" s="14">
        <f t="shared" si="338"/>
        <v>23.288896389196839</v>
      </c>
      <c r="AN283" s="14">
        <f t="shared" si="339"/>
        <v>7.270010598444606</v>
      </c>
      <c r="AO283" s="11">
        <f t="shared" si="340"/>
        <v>2.1062088984594774E-3</v>
      </c>
      <c r="AP283" s="11">
        <f t="shared" si="341"/>
        <v>2.6532677067638267E-3</v>
      </c>
      <c r="AQ283" s="11">
        <f t="shared" si="342"/>
        <v>2.4068485841931601E-3</v>
      </c>
      <c r="AR283" s="1">
        <f t="shared" si="348"/>
        <v>398661.96615961264</v>
      </c>
      <c r="AS283" s="1">
        <f t="shared" si="343"/>
        <v>174651.69990916282</v>
      </c>
      <c r="AT283" s="1">
        <f t="shared" si="344"/>
        <v>59731.639836580849</v>
      </c>
      <c r="AU283" s="1">
        <f t="shared" si="303"/>
        <v>79732.393231922528</v>
      </c>
      <c r="AV283" s="1">
        <f t="shared" si="304"/>
        <v>34930.339981832563</v>
      </c>
      <c r="AW283" s="1">
        <f t="shared" si="305"/>
        <v>11946.327967316171</v>
      </c>
      <c r="AX283" s="1">
        <f t="shared" si="359"/>
        <v>273664.1531339215</v>
      </c>
      <c r="AY283" s="1">
        <f t="shared" si="351"/>
        <v>47136.811728411543</v>
      </c>
      <c r="AZ283" s="1">
        <f t="shared" si="352"/>
        <v>10934.988609809945</v>
      </c>
      <c r="BA283" s="1">
        <f t="shared" si="360"/>
        <v>14590.470792028196</v>
      </c>
      <c r="BB283" s="1">
        <f t="shared" si="361"/>
        <v>31896.831536350594</v>
      </c>
      <c r="BC283" s="1">
        <f t="shared" si="362"/>
        <v>40639.288665431857</v>
      </c>
      <c r="BD283" s="1">
        <f t="shared" si="363"/>
        <v>123.10815910829166</v>
      </c>
      <c r="BE283" s="2">
        <f t="shared" si="369"/>
        <v>0.1724378764915922</v>
      </c>
      <c r="BF283" s="2">
        <f t="shared" si="370"/>
        <v>0.13039120264941753</v>
      </c>
      <c r="BG283" s="2">
        <f t="shared" si="371"/>
        <v>6.9918128391701598E-2</v>
      </c>
      <c r="BH283" s="2">
        <f t="shared" si="353"/>
        <v>8.3414478181290011E-2</v>
      </c>
      <c r="BI283" s="2">
        <f t="shared" si="364"/>
        <v>2.9734821248929609E-3</v>
      </c>
      <c r="BJ283" s="2">
        <f t="shared" si="354"/>
        <v>1.700186572836147E-3</v>
      </c>
      <c r="BK283" s="2">
        <f t="shared" si="355"/>
        <v>4.8885446777984691E-4</v>
      </c>
      <c r="BL283" s="2">
        <f t="shared" si="356"/>
        <v>1185.4142302502908</v>
      </c>
      <c r="BM283" s="2">
        <f t="shared" si="357"/>
        <v>296.94047510856677</v>
      </c>
      <c r="BN283" s="2">
        <f t="shared" si="358"/>
        <v>29.200079001929232</v>
      </c>
      <c r="BO283" s="2">
        <f t="shared" si="365"/>
        <v>3694.6247992801059</v>
      </c>
      <c r="BP283" s="2">
        <f t="shared" si="366"/>
        <v>260.31598642741506</v>
      </c>
      <c r="BQ283" s="2">
        <f t="shared" si="367"/>
        <v>9.7753365193805895</v>
      </c>
      <c r="BR283" s="11">
        <f t="shared" si="368"/>
        <v>3.2583781519775118E-2</v>
      </c>
      <c r="BS283" s="17">
        <f t="shared" si="349"/>
        <v>1.5345234786724507E-4</v>
      </c>
      <c r="BT283" s="17">
        <f t="shared" si="350"/>
        <v>1.4129803278661172E-3</v>
      </c>
      <c r="BU283" s="12">
        <f>(BU$3*templow!$I393+BU$4*templow!$I393^2+BU$5*templow!$I393^6)*(K283/K$56)^$BW$1</f>
        <v>-1.0561144460093677</v>
      </c>
      <c r="BV283" s="12">
        <f>(BV$3*templow!$I393+BV$4*templow!$I393^2+BV$5*templow!$I393^6)*(L283/L$56)^$BW$1</f>
        <v>-1.720163700984475</v>
      </c>
      <c r="BW283" s="12">
        <f>(BW$3*templow!$I393+BW$4*templow!$I393^2+BW$5*templow!$I393^6)*(M283/M$56)^$BW$1</f>
        <v>-2.3539388118712594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 x14ac:dyDescent="0.3">
      <c r="A284" s="2">
        <f t="shared" si="306"/>
        <v>2238</v>
      </c>
      <c r="B284" s="5">
        <f t="shared" si="307"/>
        <v>1165.4050419006926</v>
      </c>
      <c r="C284" s="5">
        <f t="shared" si="308"/>
        <v>2964.166735733756</v>
      </c>
      <c r="D284" s="5">
        <f t="shared" si="309"/>
        <v>4369.9467970118631</v>
      </c>
      <c r="E284" s="15">
        <f t="shared" si="310"/>
        <v>3.4246009903345128E-8</v>
      </c>
      <c r="F284" s="15">
        <f t="shared" si="311"/>
        <v>6.7466935892244502E-8</v>
      </c>
      <c r="G284" s="15">
        <f t="shared" si="312"/>
        <v>1.3773134968084164E-7</v>
      </c>
      <c r="H284" s="5">
        <f t="shared" si="313"/>
        <v>399571.0941745686</v>
      </c>
      <c r="I284" s="5">
        <f t="shared" si="314"/>
        <v>175191.95289429786</v>
      </c>
      <c r="J284" s="5">
        <f t="shared" si="315"/>
        <v>59899.483723265672</v>
      </c>
      <c r="K284" s="5">
        <f t="shared" si="316"/>
        <v>342860.27587704326</v>
      </c>
      <c r="L284" s="5">
        <f t="shared" si="317"/>
        <v>59103.272019861754</v>
      </c>
      <c r="M284" s="5">
        <f t="shared" si="318"/>
        <v>13707.14255931548</v>
      </c>
      <c r="N284" s="15">
        <f t="shared" si="319"/>
        <v>2.280414005876974E-3</v>
      </c>
      <c r="O284" s="15">
        <f t="shared" si="320"/>
        <v>3.0932488246753209E-3</v>
      </c>
      <c r="P284" s="15">
        <f t="shared" si="321"/>
        <v>2.8098280426991362E-3</v>
      </c>
      <c r="Q284" s="5">
        <f t="shared" si="322"/>
        <v>4798.5333046337673</v>
      </c>
      <c r="R284" s="5">
        <f t="shared" si="323"/>
        <v>6422.8122757220626</v>
      </c>
      <c r="S284" s="5">
        <f t="shared" si="324"/>
        <v>4223.5645212776899</v>
      </c>
      <c r="T284" s="5">
        <f t="shared" si="325"/>
        <v>12.009210312238794</v>
      </c>
      <c r="U284" s="5">
        <f t="shared" si="326"/>
        <v>36.661571319986763</v>
      </c>
      <c r="V284" s="5">
        <f t="shared" si="327"/>
        <v>70.510866851381692</v>
      </c>
      <c r="W284" s="15">
        <f t="shared" si="328"/>
        <v>-1.0734613539272964E-2</v>
      </c>
      <c r="X284" s="15">
        <f t="shared" si="329"/>
        <v>-1.217998157191269E-2</v>
      </c>
      <c r="Y284" s="15">
        <f t="shared" si="330"/>
        <v>-9.7425357312937999E-3</v>
      </c>
      <c r="Z284" s="5">
        <f t="shared" si="345"/>
        <v>3674.9236369091054</v>
      </c>
      <c r="AA284" s="5">
        <f t="shared" si="346"/>
        <v>17342.550083667978</v>
      </c>
      <c r="AB284" s="5">
        <f t="shared" si="347"/>
        <v>85685.085724223303</v>
      </c>
      <c r="AC284" s="16">
        <f t="shared" si="331"/>
        <v>0.91757436679782933</v>
      </c>
      <c r="AD284" s="16">
        <f t="shared" si="332"/>
        <v>3.0766845011819117</v>
      </c>
      <c r="AE284" s="16">
        <f t="shared" si="333"/>
        <v>21.660660179966772</v>
      </c>
      <c r="AF284" s="15">
        <f t="shared" si="334"/>
        <v>-4.0504037456468023E-3</v>
      </c>
      <c r="AG284" s="15">
        <f t="shared" si="335"/>
        <v>2.9673830763510267E-4</v>
      </c>
      <c r="AH284" s="15">
        <f t="shared" si="336"/>
        <v>9.7937136394747881E-3</v>
      </c>
      <c r="AI284" s="1">
        <f t="shared" si="300"/>
        <v>779333.9780311496</v>
      </c>
      <c r="AJ284" s="1">
        <f t="shared" si="301"/>
        <v>338810.57837392035</v>
      </c>
      <c r="AK284" s="1">
        <f t="shared" si="302"/>
        <v>116193.36783129066</v>
      </c>
      <c r="AL284" s="14">
        <f t="shared" si="337"/>
        <v>94.620661762731359</v>
      </c>
      <c r="AM284" s="14">
        <f t="shared" si="338"/>
        <v>23.35007014914531</v>
      </c>
      <c r="AN284" s="14">
        <f t="shared" si="339"/>
        <v>7.2873334350133812</v>
      </c>
      <c r="AO284" s="11">
        <f t="shared" si="340"/>
        <v>2.0851468094748825E-3</v>
      </c>
      <c r="AP284" s="11">
        <f t="shared" si="341"/>
        <v>2.6267350296961885E-3</v>
      </c>
      <c r="AQ284" s="11">
        <f t="shared" si="342"/>
        <v>2.3827800983512283E-3</v>
      </c>
      <c r="AR284" s="1">
        <f t="shared" si="348"/>
        <v>399571.0941745686</v>
      </c>
      <c r="AS284" s="1">
        <f t="shared" si="343"/>
        <v>175191.95289429786</v>
      </c>
      <c r="AT284" s="1">
        <f t="shared" si="344"/>
        <v>59899.483723265672</v>
      </c>
      <c r="AU284" s="1">
        <f t="shared" si="303"/>
        <v>79914.218834913729</v>
      </c>
      <c r="AV284" s="1">
        <f t="shared" si="304"/>
        <v>35038.390578859573</v>
      </c>
      <c r="AW284" s="1">
        <f t="shared" si="305"/>
        <v>11979.896744653135</v>
      </c>
      <c r="AX284" s="1">
        <f t="shared" si="359"/>
        <v>274288.22070163459</v>
      </c>
      <c r="AY284" s="1">
        <f t="shared" si="351"/>
        <v>47282.617615889409</v>
      </c>
      <c r="AZ284" s="1">
        <f t="shared" si="352"/>
        <v>10965.714047452386</v>
      </c>
      <c r="BA284" s="1">
        <f t="shared" si="360"/>
        <v>14593.125872051631</v>
      </c>
      <c r="BB284" s="1">
        <f t="shared" si="361"/>
        <v>31905.988441926398</v>
      </c>
      <c r="BC284" s="1">
        <f t="shared" si="362"/>
        <v>40651.555843380636</v>
      </c>
      <c r="BD284" s="1">
        <f t="shared" si="363"/>
        <v>119.55551698320045</v>
      </c>
      <c r="BE284" s="2">
        <f t="shared" si="369"/>
        <v>0.1724378764915922</v>
      </c>
      <c r="BF284" s="2">
        <f t="shared" si="370"/>
        <v>0.13039120264941753</v>
      </c>
      <c r="BG284" s="2">
        <f t="shared" si="371"/>
        <v>6.9918128391701598E-2</v>
      </c>
      <c r="BH284" s="2">
        <f t="shared" si="353"/>
        <v>8.3277785104599059E-2</v>
      </c>
      <c r="BI284" s="2">
        <f t="shared" si="364"/>
        <v>2.9734821248929609E-3</v>
      </c>
      <c r="BJ284" s="2">
        <f t="shared" si="354"/>
        <v>1.700186572836147E-3</v>
      </c>
      <c r="BK284" s="2">
        <f t="shared" si="355"/>
        <v>4.8885446777984691E-4</v>
      </c>
      <c r="BL284" s="2">
        <f t="shared" si="356"/>
        <v>1188.1175061520016</v>
      </c>
      <c r="BM284" s="2">
        <f t="shared" si="357"/>
        <v>297.859005979828</v>
      </c>
      <c r="BN284" s="2">
        <f t="shared" si="358"/>
        <v>29.282130235824642</v>
      </c>
      <c r="BO284" s="2">
        <f t="shared" si="365"/>
        <v>3749.8025969778155</v>
      </c>
      <c r="BP284" s="2">
        <f t="shared" si="366"/>
        <v>263.43864451514582</v>
      </c>
      <c r="BQ284" s="2">
        <f t="shared" si="367"/>
        <v>9.7754696938488532</v>
      </c>
      <c r="BR284" s="11">
        <f t="shared" si="368"/>
        <v>3.2554575503852295E-2</v>
      </c>
      <c r="BS284" s="17">
        <f t="shared" si="349"/>
        <v>1.4861006982057299E-4</v>
      </c>
      <c r="BT284" s="17">
        <f t="shared" si="350"/>
        <v>1.3718255610350651E-3</v>
      </c>
      <c r="BU284" s="12">
        <f>(BU$3*templow!$I394+BU$4*templow!$I394^2+BU$5*templow!$I394^6)*(K284/K$56)^$BW$1</f>
        <v>-1.0875617573735359</v>
      </c>
      <c r="BV284" s="12">
        <f>(BV$3*templow!$I394+BV$4*templow!$I394^2+BV$5*templow!$I394^6)*(L284/L$56)^$BW$1</f>
        <v>-1.7421450676565688</v>
      </c>
      <c r="BW284" s="12">
        <f>(BW$3*templow!$I394+BW$4*templow!$I394^2+BW$5*templow!$I394^6)*(M284/M$56)^$BW$1</f>
        <v>-2.3734776600334597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 x14ac:dyDescent="0.3">
      <c r="A285" s="2">
        <f t="shared" si="306"/>
        <v>2239</v>
      </c>
      <c r="B285" s="5">
        <f t="shared" si="307"/>
        <v>1165.4050798156418</v>
      </c>
      <c r="C285" s="5">
        <f t="shared" si="308"/>
        <v>2964.166925717841</v>
      </c>
      <c r="D285" s="5">
        <f t="shared" si="309"/>
        <v>4369.9473687965992</v>
      </c>
      <c r="E285" s="15">
        <f t="shared" si="310"/>
        <v>3.2533709408177867E-8</v>
      </c>
      <c r="F285" s="15">
        <f t="shared" si="311"/>
        <v>6.4093589097632269E-8</v>
      </c>
      <c r="G285" s="15">
        <f t="shared" si="312"/>
        <v>1.3084478219679956E-7</v>
      </c>
      <c r="H285" s="5">
        <f t="shared" si="313"/>
        <v>400471.56059869251</v>
      </c>
      <c r="I285" s="5">
        <f t="shared" si="314"/>
        <v>175727.99667365439</v>
      </c>
      <c r="J285" s="5">
        <f t="shared" si="315"/>
        <v>60065.978863938566</v>
      </c>
      <c r="K285" s="5">
        <f t="shared" si="316"/>
        <v>343632.92861400952</v>
      </c>
      <c r="L285" s="5">
        <f t="shared" si="317"/>
        <v>59284.109524667816</v>
      </c>
      <c r="M285" s="5">
        <f t="shared" si="318"/>
        <v>13745.240799199741</v>
      </c>
      <c r="N285" s="15">
        <f t="shared" si="319"/>
        <v>2.2535498899363127E-3</v>
      </c>
      <c r="O285" s="15">
        <f t="shared" si="320"/>
        <v>3.0596868604040317E-3</v>
      </c>
      <c r="P285" s="15">
        <f t="shared" si="321"/>
        <v>2.7794443458508677E-3</v>
      </c>
      <c r="Q285" s="5">
        <f t="shared" si="322"/>
        <v>4757.7207117824482</v>
      </c>
      <c r="R285" s="5">
        <f t="shared" si="323"/>
        <v>6363.9953842893055</v>
      </c>
      <c r="S285" s="5">
        <f t="shared" si="324"/>
        <v>4194.0416351017266</v>
      </c>
      <c r="T285" s="5">
        <f t="shared" si="325"/>
        <v>11.88029608062506</v>
      </c>
      <c r="U285" s="5">
        <f t="shared" si="326"/>
        <v>36.215034056911961</v>
      </c>
      <c r="V285" s="5">
        <f t="shared" si="327"/>
        <v>69.823912211637605</v>
      </c>
      <c r="W285" s="15">
        <f t="shared" si="328"/>
        <v>-1.0734613539272964E-2</v>
      </c>
      <c r="X285" s="15">
        <f t="shared" si="329"/>
        <v>-1.217998157191269E-2</v>
      </c>
      <c r="Y285" s="15">
        <f t="shared" si="330"/>
        <v>-9.7425357312937999E-3</v>
      </c>
      <c r="Z285" s="5">
        <f t="shared" si="345"/>
        <v>3629.0065437327607</v>
      </c>
      <c r="AA285" s="5">
        <f t="shared" si="346"/>
        <v>17189.409975607941</v>
      </c>
      <c r="AB285" s="5">
        <f t="shared" si="347"/>
        <v>85922.056753557234</v>
      </c>
      <c r="AC285" s="16">
        <f t="shared" si="331"/>
        <v>0.91385782014564187</v>
      </c>
      <c r="AD285" s="16">
        <f t="shared" si="332"/>
        <v>3.0775974713339198</v>
      </c>
      <c r="AE285" s="16">
        <f t="shared" si="333"/>
        <v>21.872798483011341</v>
      </c>
      <c r="AF285" s="15">
        <f t="shared" si="334"/>
        <v>-4.0504037456468023E-3</v>
      </c>
      <c r="AG285" s="15">
        <f t="shared" si="335"/>
        <v>2.9673830763510267E-4</v>
      </c>
      <c r="AH285" s="15">
        <f t="shared" si="336"/>
        <v>9.7937136394747881E-3</v>
      </c>
      <c r="AI285" s="1">
        <f t="shared" si="300"/>
        <v>781314.79906294832</v>
      </c>
      <c r="AJ285" s="1">
        <f t="shared" si="301"/>
        <v>339967.91111538792</v>
      </c>
      <c r="AK285" s="1">
        <f t="shared" si="302"/>
        <v>116553.92779281472</v>
      </c>
      <c r="AL285" s="14">
        <f t="shared" si="337"/>
        <v>94.81598675400646</v>
      </c>
      <c r="AM285" s="14">
        <f t="shared" si="338"/>
        <v>23.410791251879864</v>
      </c>
      <c r="AN285" s="14">
        <f t="shared" si="339"/>
        <v>7.3045239069615908</v>
      </c>
      <c r="AO285" s="11">
        <f t="shared" si="340"/>
        <v>2.0642953413801336E-3</v>
      </c>
      <c r="AP285" s="11">
        <f t="shared" si="341"/>
        <v>2.6004676793992265E-3</v>
      </c>
      <c r="AQ285" s="11">
        <f t="shared" si="342"/>
        <v>2.3589522973677161E-3</v>
      </c>
      <c r="AR285" s="1">
        <f t="shared" si="348"/>
        <v>400471.56059869251</v>
      </c>
      <c r="AS285" s="1">
        <f t="shared" si="343"/>
        <v>175727.99667365439</v>
      </c>
      <c r="AT285" s="1">
        <f t="shared" si="344"/>
        <v>60065.978863938566</v>
      </c>
      <c r="AU285" s="1">
        <f t="shared" si="303"/>
        <v>80094.312119738504</v>
      </c>
      <c r="AV285" s="1">
        <f t="shared" si="304"/>
        <v>35145.599334730876</v>
      </c>
      <c r="AW285" s="1">
        <f t="shared" si="305"/>
        <v>12013.195772787714</v>
      </c>
      <c r="AX285" s="1">
        <f t="shared" si="359"/>
        <v>274906.34289120766</v>
      </c>
      <c r="AY285" s="1">
        <f t="shared" si="351"/>
        <v>47427.287619734248</v>
      </c>
      <c r="AZ285" s="1">
        <f t="shared" si="352"/>
        <v>10996.192639359791</v>
      </c>
      <c r="BA285" s="1">
        <f t="shared" si="360"/>
        <v>14595.749690500537</v>
      </c>
      <c r="BB285" s="1">
        <f t="shared" si="361"/>
        <v>31915.046062930702</v>
      </c>
      <c r="BC285" s="1">
        <f t="shared" si="362"/>
        <v>40663.690339541725</v>
      </c>
      <c r="BD285" s="1">
        <f t="shared" si="363"/>
        <v>116.10503717712243</v>
      </c>
      <c r="BE285" s="2">
        <f t="shared" si="369"/>
        <v>0.1724378764915922</v>
      </c>
      <c r="BF285" s="2">
        <f t="shared" si="370"/>
        <v>0.13039120264941753</v>
      </c>
      <c r="BG285" s="2">
        <f t="shared" si="371"/>
        <v>6.9918128391701598E-2</v>
      </c>
      <c r="BH285" s="2">
        <f t="shared" si="353"/>
        <v>8.3142177895480576E-2</v>
      </c>
      <c r="BI285" s="2">
        <f t="shared" si="364"/>
        <v>2.9734821248929609E-3</v>
      </c>
      <c r="BJ285" s="2">
        <f t="shared" si="354"/>
        <v>1.700186572836147E-3</v>
      </c>
      <c r="BK285" s="2">
        <f t="shared" si="355"/>
        <v>4.8885446777984691E-4</v>
      </c>
      <c r="BL285" s="2">
        <f t="shared" si="356"/>
        <v>1190.7950269682003</v>
      </c>
      <c r="BM285" s="2">
        <f t="shared" si="357"/>
        <v>298.77038041594227</v>
      </c>
      <c r="BN285" s="2">
        <f t="shared" si="358"/>
        <v>29.363522129206221</v>
      </c>
      <c r="BO285" s="2">
        <f t="shared" si="365"/>
        <v>3805.805510280602</v>
      </c>
      <c r="BP285" s="2">
        <f t="shared" si="366"/>
        <v>266.59885194390165</v>
      </c>
      <c r="BQ285" s="2">
        <f t="shared" si="367"/>
        <v>9.775605894136655</v>
      </c>
      <c r="BR285" s="11">
        <f t="shared" si="368"/>
        <v>3.2525665850517277E-2</v>
      </c>
      <c r="BS285" s="17">
        <f t="shared" si="349"/>
        <v>1.4392466349592826E-4</v>
      </c>
      <c r="BT285" s="17">
        <f t="shared" si="350"/>
        <v>1.3318694767330728E-3</v>
      </c>
      <c r="BU285" s="12">
        <f>(BU$3*templow!$I395+BU$4*templow!$I395^2+BU$5*templow!$I395^6)*(K285/K$56)^$BW$1</f>
        <v>-1.1190039527087672</v>
      </c>
      <c r="BV285" s="12">
        <f>(BV$3*templow!$I395+BV$4*templow!$I395^2+BV$5*templow!$I395^6)*(L285/L$56)^$BW$1</f>
        <v>-1.7641086175241398</v>
      </c>
      <c r="BW285" s="12">
        <f>(BW$3*templow!$I395+BW$4*templow!$I395^2+BW$5*templow!$I395^6)*(M285/M$56)^$BW$1</f>
        <v>-2.3929960103334795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 x14ac:dyDescent="0.3">
      <c r="A286" s="2">
        <f t="shared" si="306"/>
        <v>2240</v>
      </c>
      <c r="B286" s="5">
        <f t="shared" si="307"/>
        <v>1165.4051158348443</v>
      </c>
      <c r="C286" s="5">
        <f t="shared" si="308"/>
        <v>2964.1671062027331</v>
      </c>
      <c r="D286" s="5">
        <f t="shared" si="309"/>
        <v>4369.9479119921707</v>
      </c>
      <c r="E286" s="15">
        <f t="shared" si="310"/>
        <v>3.0907023937768974E-8</v>
      </c>
      <c r="F286" s="15">
        <f t="shared" si="311"/>
        <v>6.0888909642750647E-8</v>
      </c>
      <c r="G286" s="15">
        <f t="shared" si="312"/>
        <v>1.2430254308695959E-7</v>
      </c>
      <c r="H286" s="5">
        <f t="shared" si="313"/>
        <v>401363.40782775736</v>
      </c>
      <c r="I286" s="5">
        <f t="shared" si="314"/>
        <v>176259.84201617149</v>
      </c>
      <c r="J286" s="5">
        <f t="shared" si="315"/>
        <v>60231.129845420619</v>
      </c>
      <c r="K286" s="5">
        <f t="shared" si="316"/>
        <v>344398.18598208099</v>
      </c>
      <c r="L286" s="5">
        <f t="shared" si="317"/>
        <v>59463.53080004669</v>
      </c>
      <c r="M286" s="5">
        <f t="shared" si="318"/>
        <v>13783.031527705891</v>
      </c>
      <c r="N286" s="15">
        <f t="shared" si="319"/>
        <v>2.2269616918204616E-3</v>
      </c>
      <c r="O286" s="15">
        <f t="shared" si="320"/>
        <v>3.0264648793318916E-3</v>
      </c>
      <c r="P286" s="15">
        <f t="shared" si="321"/>
        <v>2.7493682401220632E-3</v>
      </c>
      <c r="Q286" s="5">
        <f t="shared" si="322"/>
        <v>4717.1300901312352</v>
      </c>
      <c r="R286" s="5">
        <f t="shared" si="323"/>
        <v>6305.5082388223291</v>
      </c>
      <c r="S286" s="5">
        <f t="shared" si="324"/>
        <v>4164.6001763155864</v>
      </c>
      <c r="T286" s="5">
        <f t="shared" si="325"/>
        <v>11.75276569346741</v>
      </c>
      <c r="U286" s="5">
        <f t="shared" si="326"/>
        <v>35.773935609472581</v>
      </c>
      <c r="V286" s="5">
        <f t="shared" si="327"/>
        <v>69.143650252017011</v>
      </c>
      <c r="W286" s="15">
        <f t="shared" si="328"/>
        <v>-1.0734613539272964E-2</v>
      </c>
      <c r="X286" s="15">
        <f t="shared" si="329"/>
        <v>-1.217998157191269E-2</v>
      </c>
      <c r="Y286" s="15">
        <f t="shared" si="330"/>
        <v>-9.7425357312937999E-3</v>
      </c>
      <c r="Z286" s="5">
        <f t="shared" si="345"/>
        <v>3583.5671121318446</v>
      </c>
      <c r="AA286" s="5">
        <f t="shared" si="346"/>
        <v>17037.052032082214</v>
      </c>
      <c r="AB286" s="5">
        <f t="shared" si="347"/>
        <v>86157.072043032487</v>
      </c>
      <c r="AC286" s="16">
        <f t="shared" si="331"/>
        <v>0.91015632700793536</v>
      </c>
      <c r="AD286" s="16">
        <f t="shared" si="332"/>
        <v>3.0785107123991455</v>
      </c>
      <c r="AE286" s="16">
        <f t="shared" si="333"/>
        <v>22.087014407847892</v>
      </c>
      <c r="AF286" s="15">
        <f t="shared" si="334"/>
        <v>-4.0504037456468023E-3</v>
      </c>
      <c r="AG286" s="15">
        <f t="shared" si="335"/>
        <v>2.9673830763510267E-4</v>
      </c>
      <c r="AH286" s="15">
        <f t="shared" si="336"/>
        <v>9.7937136394747881E-3</v>
      </c>
      <c r="AI286" s="1">
        <f t="shared" si="300"/>
        <v>783277.63127639203</v>
      </c>
      <c r="AJ286" s="1">
        <f t="shared" si="301"/>
        <v>341116.71933858003</v>
      </c>
      <c r="AK286" s="1">
        <f t="shared" si="302"/>
        <v>116911.73078632097</v>
      </c>
      <c r="AL286" s="14">
        <f t="shared" si="337"/>
        <v>95.009757671753675</v>
      </c>
      <c r="AM286" s="14">
        <f t="shared" si="338"/>
        <v>23.471061467819542</v>
      </c>
      <c r="AN286" s="14">
        <f t="shared" si="339"/>
        <v>7.3215826201785807</v>
      </c>
      <c r="AO286" s="11">
        <f t="shared" si="340"/>
        <v>2.0436523879663322E-3</v>
      </c>
      <c r="AP286" s="11">
        <f t="shared" si="341"/>
        <v>2.5744630026052341E-3</v>
      </c>
      <c r="AQ286" s="11">
        <f t="shared" si="342"/>
        <v>2.335362774394039E-3</v>
      </c>
      <c r="AR286" s="1">
        <f t="shared" si="348"/>
        <v>401363.40782775736</v>
      </c>
      <c r="AS286" s="1">
        <f t="shared" si="343"/>
        <v>176259.84201617149</v>
      </c>
      <c r="AT286" s="1">
        <f t="shared" si="344"/>
        <v>60231.129845420619</v>
      </c>
      <c r="AU286" s="1">
        <f t="shared" si="303"/>
        <v>80272.68156555148</v>
      </c>
      <c r="AV286" s="1">
        <f t="shared" si="304"/>
        <v>35251.968403234299</v>
      </c>
      <c r="AW286" s="1">
        <f t="shared" si="305"/>
        <v>12046.225969084124</v>
      </c>
      <c r="AX286" s="1">
        <f t="shared" si="359"/>
        <v>275518.54878566478</v>
      </c>
      <c r="AY286" s="1">
        <f t="shared" si="351"/>
        <v>47570.824640037361</v>
      </c>
      <c r="AZ286" s="1">
        <f t="shared" si="352"/>
        <v>11026.425222164713</v>
      </c>
      <c r="BA286" s="1">
        <f t="shared" si="360"/>
        <v>14598.342568612532</v>
      </c>
      <c r="BB286" s="1">
        <f t="shared" si="361"/>
        <v>31924.005406045213</v>
      </c>
      <c r="BC286" s="1">
        <f t="shared" si="362"/>
        <v>40675.693504078336</v>
      </c>
      <c r="BD286" s="1">
        <f t="shared" si="363"/>
        <v>112.75379599653689</v>
      </c>
      <c r="BE286" s="2">
        <f t="shared" si="369"/>
        <v>0.1724378764915922</v>
      </c>
      <c r="BF286" s="2">
        <f t="shared" si="370"/>
        <v>0.13039120264941753</v>
      </c>
      <c r="BG286" s="2">
        <f t="shared" si="371"/>
        <v>6.9918128391701598E-2</v>
      </c>
      <c r="BH286" s="2">
        <f t="shared" si="353"/>
        <v>8.3007653879310417E-2</v>
      </c>
      <c r="BI286" s="2">
        <f t="shared" si="364"/>
        <v>2.9734821248929609E-3</v>
      </c>
      <c r="BJ286" s="2">
        <f t="shared" si="354"/>
        <v>1.700186572836147E-3</v>
      </c>
      <c r="BK286" s="2">
        <f t="shared" si="355"/>
        <v>4.8885446777984691E-4</v>
      </c>
      <c r="BL286" s="2">
        <f t="shared" si="356"/>
        <v>1193.44691876196</v>
      </c>
      <c r="BM286" s="2">
        <f t="shared" si="357"/>
        <v>299.67461672611529</v>
      </c>
      <c r="BN286" s="2">
        <f t="shared" si="358"/>
        <v>29.444256924361948</v>
      </c>
      <c r="BO286" s="2">
        <f t="shared" si="365"/>
        <v>3862.6458822519203</v>
      </c>
      <c r="BP286" s="2">
        <f t="shared" si="366"/>
        <v>269.79706038352765</v>
      </c>
      <c r="BQ286" s="2">
        <f t="shared" si="367"/>
        <v>9.775745089401358</v>
      </c>
      <c r="BR286" s="11">
        <f t="shared" si="368"/>
        <v>3.2497049502861558E-2</v>
      </c>
      <c r="BS286" s="17">
        <f t="shared" si="349"/>
        <v>1.3939088223765739E-4</v>
      </c>
      <c r="BT286" s="17">
        <f t="shared" si="350"/>
        <v>1.2930771618767697E-3</v>
      </c>
      <c r="BU286" s="12">
        <f>(BU$3*templow!$I396+BU$4*templow!$I396^2+BU$5*templow!$I396^6)*(K286/K$56)^$BW$1</f>
        <v>-1.1504404312550316</v>
      </c>
      <c r="BV286" s="12">
        <f>(BV$3*templow!$I396+BV$4*templow!$I396^2+BV$5*templow!$I396^6)*(L286/L$56)^$BW$1</f>
        <v>-1.7860541425179592</v>
      </c>
      <c r="BW286" s="12">
        <f>(BW$3*templow!$I396+BW$4*templow!$I396^2+BW$5*templow!$I396^6)*(M286/M$56)^$BW$1</f>
        <v>-2.4124937450680424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 x14ac:dyDescent="0.3">
      <c r="A287" s="2">
        <f t="shared" si="306"/>
        <v>2241</v>
      </c>
      <c r="B287" s="5">
        <f t="shared" si="307"/>
        <v>1165.4051500530879</v>
      </c>
      <c r="C287" s="5">
        <f t="shared" si="308"/>
        <v>2964.1672776633909</v>
      </c>
      <c r="D287" s="5">
        <f t="shared" si="309"/>
        <v>4369.9484280280267</v>
      </c>
      <c r="E287" s="15">
        <f t="shared" si="310"/>
        <v>2.9361672740880525E-8</v>
      </c>
      <c r="F287" s="15">
        <f t="shared" si="311"/>
        <v>5.7844464160613111E-8</v>
      </c>
      <c r="G287" s="15">
        <f t="shared" si="312"/>
        <v>1.180874159326116E-7</v>
      </c>
      <c r="H287" s="5">
        <f t="shared" si="313"/>
        <v>402246.67861722683</v>
      </c>
      <c r="I287" s="5">
        <f t="shared" si="314"/>
        <v>176787.50007226795</v>
      </c>
      <c r="J287" s="5">
        <f t="shared" si="315"/>
        <v>60394.941351603062</v>
      </c>
      <c r="K287" s="5">
        <f t="shared" si="316"/>
        <v>345156.0846448149</v>
      </c>
      <c r="L287" s="5">
        <f t="shared" si="317"/>
        <v>59641.539600162825</v>
      </c>
      <c r="M287" s="5">
        <f t="shared" si="318"/>
        <v>13820.515813010807</v>
      </c>
      <c r="N287" s="15">
        <f t="shared" si="319"/>
        <v>2.2006465004242859E-3</v>
      </c>
      <c r="O287" s="15">
        <f t="shared" si="320"/>
        <v>2.9935793875865979E-3</v>
      </c>
      <c r="P287" s="15">
        <f t="shared" si="321"/>
        <v>2.7195965727544458E-3</v>
      </c>
      <c r="Q287" s="5">
        <f t="shared" si="322"/>
        <v>4676.7629615543401</v>
      </c>
      <c r="R287" s="5">
        <f t="shared" si="323"/>
        <v>6247.3537557255704</v>
      </c>
      <c r="S287" s="5">
        <f t="shared" si="324"/>
        <v>4135.2425867027086</v>
      </c>
      <c r="T287" s="5">
        <f t="shared" si="325"/>
        <v>11.626604295730411</v>
      </c>
      <c r="U287" s="5">
        <f t="shared" si="326"/>
        <v>35.338209732994414</v>
      </c>
      <c r="V287" s="5">
        <f t="shared" si="327"/>
        <v>68.470015768844647</v>
      </c>
      <c r="W287" s="15">
        <f t="shared" si="328"/>
        <v>-1.0734613539272964E-2</v>
      </c>
      <c r="X287" s="15">
        <f t="shared" si="329"/>
        <v>-1.217998157191269E-2</v>
      </c>
      <c r="Y287" s="15">
        <f t="shared" si="330"/>
        <v>-9.7425357312937999E-3</v>
      </c>
      <c r="Z287" s="5">
        <f t="shared" si="345"/>
        <v>3538.6027539067668</v>
      </c>
      <c r="AA287" s="5">
        <f t="shared" si="346"/>
        <v>16885.485178964012</v>
      </c>
      <c r="AB287" s="5">
        <f t="shared" si="347"/>
        <v>86390.138429727973</v>
      </c>
      <c r="AC287" s="16">
        <f t="shared" si="331"/>
        <v>0.90646982641189833</v>
      </c>
      <c r="AD287" s="16">
        <f t="shared" si="332"/>
        <v>3.0794242244579793</v>
      </c>
      <c r="AE287" s="16">
        <f t="shared" si="333"/>
        <v>22.303328302109307</v>
      </c>
      <c r="AF287" s="15">
        <f t="shared" si="334"/>
        <v>-4.0504037456468023E-3</v>
      </c>
      <c r="AG287" s="15">
        <f t="shared" si="335"/>
        <v>2.9673830763510267E-4</v>
      </c>
      <c r="AH287" s="15">
        <f t="shared" si="336"/>
        <v>9.7937136394747881E-3</v>
      </c>
      <c r="AI287" s="1">
        <f t="shared" si="300"/>
        <v>785222.54971430427</v>
      </c>
      <c r="AJ287" s="1">
        <f t="shared" si="301"/>
        <v>342257.01580795634</v>
      </c>
      <c r="AK287" s="1">
        <f t="shared" si="302"/>
        <v>117266.78367677299</v>
      </c>
      <c r="AL287" s="14">
        <f t="shared" si="337"/>
        <v>95.201982920718208</v>
      </c>
      <c r="AM287" s="14">
        <f t="shared" si="338"/>
        <v>23.53088259340651</v>
      </c>
      <c r="AN287" s="14">
        <f t="shared" si="339"/>
        <v>7.3385101861643891</v>
      </c>
      <c r="AO287" s="11">
        <f t="shared" si="340"/>
        <v>2.0232158640866691E-3</v>
      </c>
      <c r="AP287" s="11">
        <f t="shared" si="341"/>
        <v>2.5487183725791816E-3</v>
      </c>
      <c r="AQ287" s="11">
        <f t="shared" si="342"/>
        <v>2.3120091466500986E-3</v>
      </c>
      <c r="AR287" s="1">
        <f t="shared" si="348"/>
        <v>402246.67861722683</v>
      </c>
      <c r="AS287" s="1">
        <f t="shared" si="343"/>
        <v>176787.50007226795</v>
      </c>
      <c r="AT287" s="1">
        <f t="shared" si="344"/>
        <v>60394.941351603062</v>
      </c>
      <c r="AU287" s="1">
        <f t="shared" si="303"/>
        <v>80449.335723445372</v>
      </c>
      <c r="AV287" s="1">
        <f t="shared" si="304"/>
        <v>35357.500014453595</v>
      </c>
      <c r="AW287" s="1">
        <f t="shared" si="305"/>
        <v>12078.988270320613</v>
      </c>
      <c r="AX287" s="1">
        <f t="shared" si="359"/>
        <v>276124.86771585199</v>
      </c>
      <c r="AY287" s="1">
        <f t="shared" si="351"/>
        <v>47713.231680130259</v>
      </c>
      <c r="AZ287" s="1">
        <f t="shared" si="352"/>
        <v>11056.412650408645</v>
      </c>
      <c r="BA287" s="1">
        <f t="shared" si="360"/>
        <v>14600.904824204306</v>
      </c>
      <c r="BB287" s="1">
        <f t="shared" si="361"/>
        <v>31932.867467464646</v>
      </c>
      <c r="BC287" s="1">
        <f t="shared" si="362"/>
        <v>40687.56667285593</v>
      </c>
      <c r="BD287" s="1">
        <f t="shared" si="363"/>
        <v>109.4989528576112</v>
      </c>
      <c r="BE287" s="2">
        <f t="shared" si="369"/>
        <v>0.1724378764915922</v>
      </c>
      <c r="BF287" s="2">
        <f t="shared" si="370"/>
        <v>0.13039120264941753</v>
      </c>
      <c r="BG287" s="2">
        <f t="shared" si="371"/>
        <v>6.9918128391701598E-2</v>
      </c>
      <c r="BH287" s="2">
        <f t="shared" si="353"/>
        <v>8.2874210265695553E-2</v>
      </c>
      <c r="BI287" s="2">
        <f t="shared" si="364"/>
        <v>2.9734821248929609E-3</v>
      </c>
      <c r="BJ287" s="2">
        <f t="shared" si="354"/>
        <v>1.700186572836147E-3</v>
      </c>
      <c r="BK287" s="2">
        <f t="shared" si="355"/>
        <v>4.8885446777984691E-4</v>
      </c>
      <c r="BL287" s="2">
        <f t="shared" si="356"/>
        <v>1196.0733086658877</v>
      </c>
      <c r="BM287" s="2">
        <f t="shared" si="357"/>
        <v>300.57173386813935</v>
      </c>
      <c r="BN287" s="2">
        <f t="shared" si="358"/>
        <v>29.524336911032982</v>
      </c>
      <c r="BO287" s="2">
        <f t="shared" si="365"/>
        <v>3920.3362406232991</v>
      </c>
      <c r="BP287" s="2">
        <f t="shared" si="366"/>
        <v>273.03372693755557</v>
      </c>
      <c r="BQ287" s="2">
        <f t="shared" si="367"/>
        <v>9.77588724913441</v>
      </c>
      <c r="BR287" s="11">
        <f t="shared" si="368"/>
        <v>3.2468723436610752E-2</v>
      </c>
      <c r="BS287" s="17">
        <f t="shared" si="349"/>
        <v>1.3500366156472108E-4</v>
      </c>
      <c r="BT287" s="17">
        <f t="shared" si="350"/>
        <v>1.2554147202687084E-3</v>
      </c>
      <c r="BU287" s="12">
        <f>(BU$3*templow!$I397+BU$4*templow!$I397^2+BU$5*templow!$I397^6)*(K287/K$56)^$BW$1</f>
        <v>-1.1818706104785752</v>
      </c>
      <c r="BV287" s="12">
        <f>(BV$3*templow!$I397+BV$4*templow!$I397^2+BV$5*templow!$I397^6)*(L287/L$56)^$BW$1</f>
        <v>-1.8079814441711384</v>
      </c>
      <c r="BW287" s="12">
        <f>(BW$3*templow!$I397+BW$4*templow!$I397^2+BW$5*templow!$I397^6)*(M287/M$56)^$BW$1</f>
        <v>-2.4319707536323478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 x14ac:dyDescent="0.3">
      <c r="A288" s="2">
        <f t="shared" si="306"/>
        <v>2242</v>
      </c>
      <c r="B288" s="5">
        <f t="shared" si="307"/>
        <v>1165.4051825604201</v>
      </c>
      <c r="C288" s="5">
        <f t="shared" si="308"/>
        <v>2964.1674405510253</v>
      </c>
      <c r="D288" s="5">
        <f t="shared" si="309"/>
        <v>4369.9489182621483</v>
      </c>
      <c r="E288" s="15">
        <f t="shared" si="310"/>
        <v>2.7893589103836498E-8</v>
      </c>
      <c r="F288" s="15">
        <f t="shared" si="311"/>
        <v>5.4952240952582456E-8</v>
      </c>
      <c r="G288" s="15">
        <f t="shared" si="312"/>
        <v>1.1218304513598101E-7</v>
      </c>
      <c r="H288" s="5">
        <f t="shared" si="313"/>
        <v>403121.41606706259</v>
      </c>
      <c r="I288" s="5">
        <f t="shared" si="314"/>
        <v>177310.98236425014</v>
      </c>
      <c r="J288" s="5">
        <f t="shared" si="315"/>
        <v>60557.41816067633</v>
      </c>
      <c r="K288" s="5">
        <f t="shared" si="316"/>
        <v>345906.66156245861</v>
      </c>
      <c r="L288" s="5">
        <f t="shared" si="317"/>
        <v>59818.139804979721</v>
      </c>
      <c r="M288" s="5">
        <f t="shared" si="318"/>
        <v>13857.694745035818</v>
      </c>
      <c r="N288" s="15">
        <f t="shared" si="319"/>
        <v>2.1746014369588007E-3</v>
      </c>
      <c r="O288" s="15">
        <f t="shared" si="320"/>
        <v>2.961026928560706E-3</v>
      </c>
      <c r="P288" s="15">
        <f t="shared" si="321"/>
        <v>2.6901262245226931E-3</v>
      </c>
      <c r="Q288" s="5">
        <f t="shared" si="322"/>
        <v>4636.6207712913883</v>
      </c>
      <c r="R288" s="5">
        <f t="shared" si="323"/>
        <v>6189.5347125429162</v>
      </c>
      <c r="S288" s="5">
        <f t="shared" si="324"/>
        <v>4105.9712440625553</v>
      </c>
      <c r="T288" s="5">
        <f t="shared" si="325"/>
        <v>11.501797191841694</v>
      </c>
      <c r="U288" s="5">
        <f t="shared" si="326"/>
        <v>34.907790989662153</v>
      </c>
      <c r="V288" s="5">
        <f t="shared" si="327"/>
        <v>67.802944193694429</v>
      </c>
      <c r="W288" s="15">
        <f t="shared" si="328"/>
        <v>-1.0734613539272964E-2</v>
      </c>
      <c r="X288" s="15">
        <f t="shared" si="329"/>
        <v>-1.217998157191269E-2</v>
      </c>
      <c r="Y288" s="15">
        <f t="shared" si="330"/>
        <v>-9.7425357312937999E-3</v>
      </c>
      <c r="Z288" s="5">
        <f t="shared" si="345"/>
        <v>3494.1108286249414</v>
      </c>
      <c r="AA288" s="5">
        <f t="shared" si="346"/>
        <v>16734.717973330542</v>
      </c>
      <c r="AB288" s="5">
        <f t="shared" si="347"/>
        <v>86621.262888758356</v>
      </c>
      <c r="AC288" s="16">
        <f t="shared" si="331"/>
        <v>0.90279825763168375</v>
      </c>
      <c r="AD288" s="16">
        <f t="shared" si="332"/>
        <v>3.0803380075908353</v>
      </c>
      <c r="AE288" s="16">
        <f t="shared" si="333"/>
        <v>22.521760712707358</v>
      </c>
      <c r="AF288" s="15">
        <f t="shared" si="334"/>
        <v>-4.0504037456468023E-3</v>
      </c>
      <c r="AG288" s="15">
        <f t="shared" si="335"/>
        <v>2.9673830763510267E-4</v>
      </c>
      <c r="AH288" s="15">
        <f t="shared" si="336"/>
        <v>9.7937136394747881E-3</v>
      </c>
      <c r="AI288" s="1">
        <f t="shared" si="300"/>
        <v>787149.63046631927</v>
      </c>
      <c r="AJ288" s="1">
        <f t="shared" si="301"/>
        <v>343388.81424161431</v>
      </c>
      <c r="AK288" s="1">
        <f t="shared" si="302"/>
        <v>117619.09357941631</v>
      </c>
      <c r="AL288" s="14">
        <f t="shared" si="337"/>
        <v>95.392670941234542</v>
      </c>
      <c r="AM288" s="14">
        <f t="shared" si="338"/>
        <v>23.590256450267443</v>
      </c>
      <c r="AN288" s="14">
        <f t="shared" si="339"/>
        <v>7.3553072218108539</v>
      </c>
      <c r="AO288" s="11">
        <f t="shared" si="340"/>
        <v>2.0029837054458023E-3</v>
      </c>
      <c r="AP288" s="11">
        <f t="shared" si="341"/>
        <v>2.5232311888533899E-3</v>
      </c>
      <c r="AQ288" s="11">
        <f t="shared" si="342"/>
        <v>2.2888890551835974E-3</v>
      </c>
      <c r="AR288" s="1">
        <f t="shared" si="348"/>
        <v>403121.41606706259</v>
      </c>
      <c r="AS288" s="1">
        <f t="shared" si="343"/>
        <v>177310.98236425014</v>
      </c>
      <c r="AT288" s="1">
        <f t="shared" si="344"/>
        <v>60557.41816067633</v>
      </c>
      <c r="AU288" s="1">
        <f t="shared" si="303"/>
        <v>80624.28321341252</v>
      </c>
      <c r="AV288" s="1">
        <f t="shared" si="304"/>
        <v>35462.196472850032</v>
      </c>
      <c r="AW288" s="1">
        <f t="shared" si="305"/>
        <v>12111.483632135267</v>
      </c>
      <c r="AX288" s="1">
        <f t="shared" si="359"/>
        <v>276725.32924996695</v>
      </c>
      <c r="AY288" s="1">
        <f t="shared" si="351"/>
        <v>47854.511843983782</v>
      </c>
      <c r="AZ288" s="1">
        <f t="shared" si="352"/>
        <v>11086.155796028655</v>
      </c>
      <c r="BA288" s="1">
        <f t="shared" si="360"/>
        <v>14603.436771711591</v>
      </c>
      <c r="BB288" s="1">
        <f t="shared" si="361"/>
        <v>31941.633233017434</v>
      </c>
      <c r="BC288" s="1">
        <f t="shared" si="362"/>
        <v>40699.311167619133</v>
      </c>
      <c r="BD288" s="1">
        <f t="shared" si="363"/>
        <v>106.33774794611655</v>
      </c>
      <c r="BE288" s="2">
        <f t="shared" si="369"/>
        <v>0.1724378764915922</v>
      </c>
      <c r="BF288" s="2">
        <f t="shared" si="370"/>
        <v>0.13039120264941753</v>
      </c>
      <c r="BG288" s="2">
        <f t="shared" si="371"/>
        <v>6.9918128391701598E-2</v>
      </c>
      <c r="BH288" s="2">
        <f t="shared" si="353"/>
        <v>8.2741844150721069E-2</v>
      </c>
      <c r="BI288" s="2">
        <f t="shared" si="364"/>
        <v>2.9734821248929609E-3</v>
      </c>
      <c r="BJ288" s="2">
        <f t="shared" si="354"/>
        <v>1.700186572836147E-3</v>
      </c>
      <c r="BK288" s="2">
        <f t="shared" si="355"/>
        <v>4.8885446777984691E-4</v>
      </c>
      <c r="BL288" s="2">
        <f t="shared" si="356"/>
        <v>1198.6743248369487</v>
      </c>
      <c r="BM288" s="2">
        <f t="shared" si="357"/>
        <v>301.46175143208495</v>
      </c>
      <c r="BN288" s="2">
        <f t="shared" si="358"/>
        <v>29.603764425059065</v>
      </c>
      <c r="BO288" s="2">
        <f t="shared" si="365"/>
        <v>3978.8893005574132</v>
      </c>
      <c r="BP288" s="2">
        <f t="shared" si="366"/>
        <v>276.30931420857337</v>
      </c>
      <c r="BQ288" s="2">
        <f t="shared" si="367"/>
        <v>9.7760323431572225</v>
      </c>
      <c r="BR288" s="11">
        <f t="shared" si="368"/>
        <v>3.2440684659783087E-2</v>
      </c>
      <c r="BS288" s="17">
        <f t="shared" si="349"/>
        <v>1.307581125705739E-4</v>
      </c>
      <c r="BT288" s="17">
        <f t="shared" si="350"/>
        <v>1.2188492429793286E-3</v>
      </c>
      <c r="BU288" s="12">
        <f>(BU$3*templow!$I398+BU$4*templow!$I398^2+BU$5*templow!$I398^6)*(K288/K$56)^$BW$1</f>
        <v>-1.2132939256184831</v>
      </c>
      <c r="BV288" s="12">
        <f>(BV$3*templow!$I398+BV$4*templow!$I398^2+BV$5*templow!$I398^6)*(L288/L$56)^$BW$1</f>
        <v>-1.8298903333349228</v>
      </c>
      <c r="BW288" s="12">
        <f>(BW$3*templow!$I398+BW$4*templow!$I398^2+BW$5*templow!$I398^6)*(M288/M$56)^$BW$1</f>
        <v>-2.4514269322967763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 x14ac:dyDescent="0.3">
      <c r="A289" s="2">
        <f t="shared" si="306"/>
        <v>2243</v>
      </c>
      <c r="B289" s="5">
        <f t="shared" si="307"/>
        <v>1165.4052134423869</v>
      </c>
      <c r="C289" s="5">
        <f t="shared" si="308"/>
        <v>2964.1675952942865</v>
      </c>
      <c r="D289" s="5">
        <f t="shared" si="309"/>
        <v>4369.9493839846164</v>
      </c>
      <c r="E289" s="15">
        <f t="shared" si="310"/>
        <v>2.6498909648644671E-8</v>
      </c>
      <c r="F289" s="15">
        <f t="shared" si="311"/>
        <v>5.2204628904953329E-8</v>
      </c>
      <c r="G289" s="15">
        <f t="shared" si="312"/>
        <v>1.0657389287918195E-7</v>
      </c>
      <c r="H289" s="5">
        <f t="shared" si="313"/>
        <v>403987.66360681225</v>
      </c>
      <c r="I289" s="5">
        <f t="shared" si="314"/>
        <v>177830.30077683731</v>
      </c>
      <c r="J289" s="5">
        <f t="shared" si="315"/>
        <v>60718.565142397798</v>
      </c>
      <c r="K289" s="5">
        <f t="shared" si="316"/>
        <v>346649.95397910487</v>
      </c>
      <c r="L289" s="5">
        <f t="shared" si="317"/>
        <v>59993.335417048875</v>
      </c>
      <c r="M289" s="5">
        <f t="shared" si="318"/>
        <v>13894.569434814201</v>
      </c>
      <c r="N289" s="15">
        <f t="shared" si="319"/>
        <v>2.1488236545916806E-3</v>
      </c>
      <c r="O289" s="15">
        <f t="shared" si="320"/>
        <v>2.928804082512837E-3</v>
      </c>
      <c r="P289" s="15">
        <f t="shared" si="321"/>
        <v>2.6609541093833844E-3</v>
      </c>
      <c r="Q289" s="5">
        <f t="shared" si="322"/>
        <v>4596.7048894172167</v>
      </c>
      <c r="R289" s="5">
        <f t="shared" si="323"/>
        <v>6132.0537505533812</v>
      </c>
      <c r="S289" s="5">
        <f t="shared" si="324"/>
        <v>4076.7884630325093</v>
      </c>
      <c r="T289" s="5">
        <f t="shared" si="325"/>
        <v>11.378329843980179</v>
      </c>
      <c r="U289" s="5">
        <f t="shared" si="326"/>
        <v>34.482614738691886</v>
      </c>
      <c r="V289" s="5">
        <f t="shared" si="327"/>
        <v>67.142371587200444</v>
      </c>
      <c r="W289" s="15">
        <f t="shared" si="328"/>
        <v>-1.0734613539272964E-2</v>
      </c>
      <c r="X289" s="15">
        <f t="shared" si="329"/>
        <v>-1.217998157191269E-2</v>
      </c>
      <c r="Y289" s="15">
        <f t="shared" si="330"/>
        <v>-9.7425357312937999E-3</v>
      </c>
      <c r="Z289" s="5">
        <f t="shared" si="345"/>
        <v>3450.0886459469925</v>
      </c>
      <c r="AA289" s="5">
        <f t="shared" si="346"/>
        <v>16584.758609907243</v>
      </c>
      <c r="AB289" s="5">
        <f t="shared" si="347"/>
        <v>86850.452529269241</v>
      </c>
      <c r="AC289" s="16">
        <f t="shared" si="331"/>
        <v>0.89914156018740898</v>
      </c>
      <c r="AD289" s="16">
        <f t="shared" si="332"/>
        <v>3.081252061878152</v>
      </c>
      <c r="AE289" s="16">
        <f t="shared" si="333"/>
        <v>22.742332387784387</v>
      </c>
      <c r="AF289" s="15">
        <f t="shared" si="334"/>
        <v>-4.0504037456468023E-3</v>
      </c>
      <c r="AG289" s="15">
        <f t="shared" si="335"/>
        <v>2.9673830763510267E-4</v>
      </c>
      <c r="AH289" s="15">
        <f t="shared" si="336"/>
        <v>9.7937136394747881E-3</v>
      </c>
      <c r="AI289" s="1">
        <f t="shared" si="300"/>
        <v>789058.95063309988</v>
      </c>
      <c r="AJ289" s="1">
        <f t="shared" si="301"/>
        <v>344512.12929030292</v>
      </c>
      <c r="AK289" s="1">
        <f t="shared" si="302"/>
        <v>117968.66785360995</v>
      </c>
      <c r="AL289" s="14">
        <f t="shared" si="337"/>
        <v>95.581830207093645</v>
      </c>
      <c r="AM289" s="14">
        <f t="shared" si="338"/>
        <v>23.649184884387523</v>
      </c>
      <c r="AN289" s="14">
        <f t="shared" si="339"/>
        <v>7.3719743491863943</v>
      </c>
      <c r="AO289" s="11">
        <f t="shared" si="340"/>
        <v>1.9829538683913445E-3</v>
      </c>
      <c r="AP289" s="11">
        <f t="shared" si="341"/>
        <v>2.4979988769648557E-3</v>
      </c>
      <c r="AQ289" s="11">
        <f t="shared" si="342"/>
        <v>2.2660001646317616E-3</v>
      </c>
      <c r="AR289" s="1">
        <f t="shared" si="348"/>
        <v>403987.66360681225</v>
      </c>
      <c r="AS289" s="1">
        <f t="shared" si="343"/>
        <v>177830.30077683731</v>
      </c>
      <c r="AT289" s="1">
        <f t="shared" si="344"/>
        <v>60718.565142397798</v>
      </c>
      <c r="AU289" s="1">
        <f t="shared" si="303"/>
        <v>80797.532721362455</v>
      </c>
      <c r="AV289" s="1">
        <f t="shared" si="304"/>
        <v>35566.060155367464</v>
      </c>
      <c r="AW289" s="1">
        <f t="shared" si="305"/>
        <v>12143.71302847956</v>
      </c>
      <c r="AX289" s="1">
        <f t="shared" si="359"/>
        <v>277319.96318328392</v>
      </c>
      <c r="AY289" s="1">
        <f t="shared" si="351"/>
        <v>47994.668333639107</v>
      </c>
      <c r="AZ289" s="1">
        <f t="shared" si="352"/>
        <v>11115.655547851362</v>
      </c>
      <c r="BA289" s="1">
        <f t="shared" si="360"/>
        <v>14605.938722228655</v>
      </c>
      <c r="BB289" s="1">
        <f t="shared" si="361"/>
        <v>31950.303678284632</v>
      </c>
      <c r="BC289" s="1">
        <f t="shared" si="362"/>
        <v>40710.928296165323</v>
      </c>
      <c r="BD289" s="1">
        <f t="shared" si="363"/>
        <v>103.26749994232482</v>
      </c>
      <c r="BE289" s="2">
        <f t="shared" si="369"/>
        <v>0.1724378764915922</v>
      </c>
      <c r="BF289" s="2">
        <f t="shared" si="370"/>
        <v>0.13039120264941753</v>
      </c>
      <c r="BG289" s="2">
        <f t="shared" si="371"/>
        <v>6.9918128391701598E-2</v>
      </c>
      <c r="BH289" s="2">
        <f t="shared" si="353"/>
        <v>8.261055251920367E-2</v>
      </c>
      <c r="BI289" s="2">
        <f t="shared" si="364"/>
        <v>2.9734821248929609E-3</v>
      </c>
      <c r="BJ289" s="2">
        <f t="shared" si="354"/>
        <v>1.700186572836147E-3</v>
      </c>
      <c r="BK289" s="2">
        <f t="shared" si="355"/>
        <v>4.8885446777984691E-4</v>
      </c>
      <c r="BL289" s="2">
        <f t="shared" si="356"/>
        <v>1201.2500964121268</v>
      </c>
      <c r="BM289" s="2">
        <f t="shared" si="357"/>
        <v>302.34468962419226</v>
      </c>
      <c r="BN289" s="2">
        <f t="shared" si="358"/>
        <v>29.682541847042842</v>
      </c>
      <c r="BO289" s="2">
        <f t="shared" si="365"/>
        <v>4038.3179674525209</v>
      </c>
      <c r="BP289" s="2">
        <f t="shared" si="366"/>
        <v>279.62429036438238</v>
      </c>
      <c r="BQ289" s="2">
        <f t="shared" si="367"/>
        <v>9.7761803416173567</v>
      </c>
      <c r="BR289" s="11">
        <f t="shared" si="368"/>
        <v>3.2412930212357222E-2</v>
      </c>
      <c r="BS289" s="17">
        <f t="shared" si="349"/>
        <v>1.2664951557353845E-4</v>
      </c>
      <c r="BT289" s="17">
        <f t="shared" si="350"/>
        <v>1.1833487795915813E-3</v>
      </c>
      <c r="BU289" s="12">
        <f>(BU$3*templow!$I399+BU$4*templow!$I399^2+BU$5*templow!$I399^6)*(K289/K$56)^$BW$1</f>
        <v>-1.2447098292412875</v>
      </c>
      <c r="BV289" s="12">
        <f>(BV$3*templow!$I399+BV$4*templow!$I399^2+BV$5*templow!$I399^6)*(L289/L$56)^$BW$1</f>
        <v>-1.8517806299003554</v>
      </c>
      <c r="BW289" s="12">
        <f>(BW$3*templow!$I399+BW$4*templow!$I399^2+BW$5*templow!$I399^6)*(M289/M$56)^$BW$1</f>
        <v>-2.4708621839883449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 x14ac:dyDescent="0.3">
      <c r="A290" s="2">
        <f t="shared" si="306"/>
        <v>2244</v>
      </c>
      <c r="B290" s="5">
        <f t="shared" si="307"/>
        <v>1165.405242780256</v>
      </c>
      <c r="C290" s="5">
        <f t="shared" si="308"/>
        <v>2964.1677423003925</v>
      </c>
      <c r="D290" s="5">
        <f t="shared" si="309"/>
        <v>4369.9498264210079</v>
      </c>
      <c r="E290" s="15">
        <f t="shared" si="310"/>
        <v>2.5173964166212438E-8</v>
      </c>
      <c r="F290" s="15">
        <f t="shared" si="311"/>
        <v>4.9594397459705657E-8</v>
      </c>
      <c r="G290" s="15">
        <f t="shared" si="312"/>
        <v>1.0124519823522286E-7</v>
      </c>
      <c r="H290" s="5">
        <f t="shared" si="313"/>
        <v>404845.46498097596</v>
      </c>
      <c r="I290" s="5">
        <f t="shared" si="314"/>
        <v>178345.46754780153</v>
      </c>
      <c r="J290" s="5">
        <f t="shared" si="315"/>
        <v>60878.387255396454</v>
      </c>
      <c r="K290" s="5">
        <f t="shared" si="316"/>
        <v>347385.99941008841</v>
      </c>
      <c r="L290" s="5">
        <f t="shared" si="317"/>
        <v>60167.130558337936</v>
      </c>
      <c r="M290" s="5">
        <f t="shared" si="318"/>
        <v>13931.141013867405</v>
      </c>
      <c r="N290" s="15">
        <f t="shared" si="319"/>
        <v>2.1233103380937646E-3</v>
      </c>
      <c r="O290" s="15">
        <f t="shared" si="320"/>
        <v>2.8969074661528982E-3</v>
      </c>
      <c r="P290" s="15">
        <f t="shared" si="321"/>
        <v>2.6320771740915294E-3</v>
      </c>
      <c r="Q290" s="5">
        <f t="shared" si="322"/>
        <v>4557.0166122982955</v>
      </c>
      <c r="R290" s="5">
        <f t="shared" si="323"/>
        <v>6074.9133773493759</v>
      </c>
      <c r="S290" s="5">
        <f t="shared" si="324"/>
        <v>4047.6964959110737</v>
      </c>
      <c r="T290" s="5">
        <f t="shared" si="325"/>
        <v>11.256187870382675</v>
      </c>
      <c r="U290" s="5">
        <f t="shared" si="326"/>
        <v>34.062617126623252</v>
      </c>
      <c r="V290" s="5">
        <f t="shared" si="327"/>
        <v>66.488234632928339</v>
      </c>
      <c r="W290" s="15">
        <f t="shared" si="328"/>
        <v>-1.0734613539272964E-2</v>
      </c>
      <c r="X290" s="15">
        <f t="shared" si="329"/>
        <v>-1.217998157191269E-2</v>
      </c>
      <c r="Y290" s="15">
        <f t="shared" si="330"/>
        <v>-9.7425357312937999E-3</v>
      </c>
      <c r="Z290" s="5">
        <f t="shared" si="345"/>
        <v>3406.5334679013936</v>
      </c>
      <c r="AA290" s="5">
        <f t="shared" si="346"/>
        <v>16435.614927479994</v>
      </c>
      <c r="AB290" s="5">
        <f t="shared" si="347"/>
        <v>87077.714590488788</v>
      </c>
      <c r="AC290" s="16">
        <f t="shared" si="331"/>
        <v>0.89549967384415918</v>
      </c>
      <c r="AD290" s="16">
        <f t="shared" si="332"/>
        <v>3.0821663874003908</v>
      </c>
      <c r="AE290" s="16">
        <f t="shared" si="333"/>
        <v>22.9650642786841</v>
      </c>
      <c r="AF290" s="15">
        <f t="shared" si="334"/>
        <v>-4.0504037456468023E-3</v>
      </c>
      <c r="AG290" s="15">
        <f t="shared" si="335"/>
        <v>2.9673830763510267E-4</v>
      </c>
      <c r="AH290" s="15">
        <f t="shared" si="336"/>
        <v>9.7937136394747881E-3</v>
      </c>
      <c r="AI290" s="1">
        <f t="shared" si="300"/>
        <v>790950.58829115238</v>
      </c>
      <c r="AJ290" s="1">
        <f t="shared" si="301"/>
        <v>345626.9765166401</v>
      </c>
      <c r="AK290" s="1">
        <f t="shared" si="302"/>
        <v>118315.51409672851</v>
      </c>
      <c r="AL290" s="14">
        <f t="shared" si="337"/>
        <v>95.769469223451154</v>
      </c>
      <c r="AM290" s="14">
        <f t="shared" si="338"/>
        <v>23.707669765297034</v>
      </c>
      <c r="AN290" s="14">
        <f t="shared" si="339"/>
        <v>7.3885121953244237</v>
      </c>
      <c r="AO290" s="11">
        <f t="shared" si="340"/>
        <v>1.9631243297074312E-3</v>
      </c>
      <c r="AP290" s="11">
        <f t="shared" si="341"/>
        <v>2.4730188881952071E-3</v>
      </c>
      <c r="AQ290" s="11">
        <f t="shared" si="342"/>
        <v>2.2433401629854441E-3</v>
      </c>
      <c r="AR290" s="1">
        <f t="shared" si="348"/>
        <v>404845.46498097596</v>
      </c>
      <c r="AS290" s="1">
        <f t="shared" si="343"/>
        <v>178345.46754780153</v>
      </c>
      <c r="AT290" s="1">
        <f t="shared" si="344"/>
        <v>60878.387255396454</v>
      </c>
      <c r="AU290" s="1">
        <f t="shared" si="303"/>
        <v>80969.092996195192</v>
      </c>
      <c r="AV290" s="1">
        <f t="shared" si="304"/>
        <v>35669.093509560305</v>
      </c>
      <c r="AW290" s="1">
        <f t="shared" si="305"/>
        <v>12175.677451079291</v>
      </c>
      <c r="AX290" s="1">
        <f t="shared" si="359"/>
        <v>277908.79952807073</v>
      </c>
      <c r="AY290" s="1">
        <f t="shared" si="351"/>
        <v>48133.704446670352</v>
      </c>
      <c r="AZ290" s="1">
        <f t="shared" si="352"/>
        <v>11144.912811093924</v>
      </c>
      <c r="BA290" s="1">
        <f t="shared" si="360"/>
        <v>14608.410983547165</v>
      </c>
      <c r="BB290" s="1">
        <f t="shared" si="361"/>
        <v>31958.87976871707</v>
      </c>
      <c r="BC290" s="1">
        <f t="shared" si="362"/>
        <v>40722.419352515157</v>
      </c>
      <c r="BD290" s="1">
        <f t="shared" si="363"/>
        <v>100.28560380912002</v>
      </c>
      <c r="BE290" s="2">
        <f t="shared" si="369"/>
        <v>0.1724378764915922</v>
      </c>
      <c r="BF290" s="2">
        <f t="shared" si="370"/>
        <v>0.13039120264941753</v>
      </c>
      <c r="BG290" s="2">
        <f t="shared" si="371"/>
        <v>6.9918128391701598E-2</v>
      </c>
      <c r="BH290" s="2">
        <f t="shared" si="353"/>
        <v>8.2480332246950852E-2</v>
      </c>
      <c r="BI290" s="2">
        <f t="shared" si="364"/>
        <v>2.9734821248929609E-3</v>
      </c>
      <c r="BJ290" s="2">
        <f t="shared" si="354"/>
        <v>1.700186572836147E-3</v>
      </c>
      <c r="BK290" s="2">
        <f t="shared" si="355"/>
        <v>4.8885446777984691E-4</v>
      </c>
      <c r="BL290" s="2">
        <f t="shared" si="356"/>
        <v>1203.8007534649112</v>
      </c>
      <c r="BM290" s="2">
        <f t="shared" si="357"/>
        <v>303.22056925095694</v>
      </c>
      <c r="BN290" s="2">
        <f t="shared" si="358"/>
        <v>29.76067160103225</v>
      </c>
      <c r="BO290" s="2">
        <f t="shared" si="365"/>
        <v>4098.6353397888588</v>
      </c>
      <c r="BP290" s="2">
        <f t="shared" si="366"/>
        <v>282.9791292049461</v>
      </c>
      <c r="BQ290" s="2">
        <f t="shared" si="367"/>
        <v>9.7763312149845145</v>
      </c>
      <c r="BR290" s="11">
        <f t="shared" si="368"/>
        <v>3.2385457165939185E-2</v>
      </c>
      <c r="BS290" s="17">
        <f t="shared" si="349"/>
        <v>1.2267331400768865E-4</v>
      </c>
      <c r="BT290" s="17">
        <f t="shared" si="350"/>
        <v>1.1488823102830887E-3</v>
      </c>
      <c r="BU290" s="12">
        <f>(BU$3*templow!$I400+BU$4*templow!$I400^2+BU$5*templow!$I400^6)*(K290/K$56)^$BW$1</f>
        <v>-1.2761177908035337</v>
      </c>
      <c r="BV290" s="12">
        <f>(BV$3*templow!$I400+BV$4*templow!$I400^2+BV$5*templow!$I400^6)*(L290/L$56)^$BW$1</f>
        <v>-1.8736521625257327</v>
      </c>
      <c r="BW290" s="12">
        <f>(BW$3*templow!$I400+BW$4*templow!$I400^2+BW$5*templow!$I400^6)*(M290/M$56)^$BW$1</f>
        <v>-2.4902764180768568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 x14ac:dyDescent="0.3">
      <c r="A291" s="2">
        <f t="shared" si="306"/>
        <v>2245</v>
      </c>
      <c r="B291" s="5">
        <f t="shared" si="307"/>
        <v>1165.4052706512323</v>
      </c>
      <c r="C291" s="5">
        <f t="shared" si="308"/>
        <v>2964.1678819561998</v>
      </c>
      <c r="D291" s="5">
        <f t="shared" si="309"/>
        <v>4369.9502467356224</v>
      </c>
      <c r="E291" s="15">
        <f t="shared" si="310"/>
        <v>2.3915265957901815E-8</v>
      </c>
      <c r="F291" s="15">
        <f t="shared" si="311"/>
        <v>4.7114677586720375E-8</v>
      </c>
      <c r="G291" s="15">
        <f t="shared" si="312"/>
        <v>9.6182938323461708E-8</v>
      </c>
      <c r="H291" s="5">
        <f t="shared" si="313"/>
        <v>405694.86423464789</v>
      </c>
      <c r="I291" s="5">
        <f t="shared" si="314"/>
        <v>178856.4952587242</v>
      </c>
      <c r="J291" s="5">
        <f t="shared" si="315"/>
        <v>61036.889544515798</v>
      </c>
      <c r="K291" s="5">
        <f t="shared" si="316"/>
        <v>348114.83562962117</v>
      </c>
      <c r="L291" s="5">
        <f t="shared" si="317"/>
        <v>60339.529467098888</v>
      </c>
      <c r="M291" s="5">
        <f t="shared" si="318"/>
        <v>13967.410633590325</v>
      </c>
      <c r="N291" s="15">
        <f t="shared" si="319"/>
        <v>2.0980587034895581E-3</v>
      </c>
      <c r="O291" s="15">
        <f t="shared" si="320"/>
        <v>2.865333732241071E-3</v>
      </c>
      <c r="P291" s="15">
        <f t="shared" si="321"/>
        <v>2.6034923978457414E-3</v>
      </c>
      <c r="Q291" s="5">
        <f t="shared" si="322"/>
        <v>4517.5571640354892</v>
      </c>
      <c r="R291" s="5">
        <f t="shared" si="323"/>
        <v>6018.1159693967993</v>
      </c>
      <c r="S291" s="5">
        <f t="shared" si="324"/>
        <v>4018.6975334819845</v>
      </c>
      <c r="T291" s="5">
        <f t="shared" si="325"/>
        <v>11.135357043668664</v>
      </c>
      <c r="U291" s="5">
        <f t="shared" si="326"/>
        <v>33.647735077729862</v>
      </c>
      <c r="V291" s="5">
        <f t="shared" si="327"/>
        <v>65.840470631306388</v>
      </c>
      <c r="W291" s="15">
        <f t="shared" si="328"/>
        <v>-1.0734613539272964E-2</v>
      </c>
      <c r="X291" s="15">
        <f t="shared" si="329"/>
        <v>-1.217998157191269E-2</v>
      </c>
      <c r="Y291" s="15">
        <f t="shared" si="330"/>
        <v>-9.7425357312937999E-3</v>
      </c>
      <c r="Z291" s="5">
        <f t="shared" si="345"/>
        <v>3363.4425111081191</v>
      </c>
      <c r="AA291" s="5">
        <f t="shared" si="346"/>
        <v>16287.294415272525</v>
      </c>
      <c r="AB291" s="5">
        <f t="shared" si="347"/>
        <v>87303.056437833933</v>
      </c>
      <c r="AC291" s="16">
        <f t="shared" si="331"/>
        <v>0.89187253861099536</v>
      </c>
      <c r="AD291" s="16">
        <f t="shared" si="332"/>
        <v>3.083080984238038</v>
      </c>
      <c r="AE291" s="16">
        <f t="shared" si="333"/>
        <v>23.189977541941662</v>
      </c>
      <c r="AF291" s="15">
        <f t="shared" si="334"/>
        <v>-4.0504037456468023E-3</v>
      </c>
      <c r="AG291" s="15">
        <f t="shared" si="335"/>
        <v>2.9673830763510267E-4</v>
      </c>
      <c r="AH291" s="15">
        <f t="shared" si="336"/>
        <v>9.7937136394747881E-3</v>
      </c>
      <c r="AI291" s="1">
        <f t="shared" si="300"/>
        <v>792824.62245823233</v>
      </c>
      <c r="AJ291" s="1">
        <f t="shared" si="301"/>
        <v>346733.37237453635</v>
      </c>
      <c r="AK291" s="1">
        <f t="shared" si="302"/>
        <v>118659.64013813496</v>
      </c>
      <c r="AL291" s="14">
        <f t="shared" si="337"/>
        <v>95.955596524776126</v>
      </c>
      <c r="AM291" s="14">
        <f t="shared" si="338"/>
        <v>23.765712985270465</v>
      </c>
      <c r="AN291" s="14">
        <f t="shared" si="339"/>
        <v>7.4049213920153782</v>
      </c>
      <c r="AO291" s="11">
        <f t="shared" si="340"/>
        <v>1.9434930864103569E-3</v>
      </c>
      <c r="AP291" s="11">
        <f t="shared" si="341"/>
        <v>2.4482886993132552E-3</v>
      </c>
      <c r="AQ291" s="11">
        <f t="shared" si="342"/>
        <v>2.2209067613555896E-3</v>
      </c>
      <c r="AR291" s="1">
        <f t="shared" si="348"/>
        <v>405694.86423464789</v>
      </c>
      <c r="AS291" s="1">
        <f t="shared" si="343"/>
        <v>178856.4952587242</v>
      </c>
      <c r="AT291" s="1">
        <f t="shared" si="344"/>
        <v>61036.889544515798</v>
      </c>
      <c r="AU291" s="1">
        <f t="shared" si="303"/>
        <v>81138.972846929581</v>
      </c>
      <c r="AV291" s="1">
        <f t="shared" si="304"/>
        <v>35771.299051744842</v>
      </c>
      <c r="AW291" s="1">
        <f t="shared" si="305"/>
        <v>12207.37790890316</v>
      </c>
      <c r="AX291" s="1">
        <f t="shared" si="359"/>
        <v>278491.86850369693</v>
      </c>
      <c r="AY291" s="1">
        <f t="shared" si="351"/>
        <v>48271.623573679106</v>
      </c>
      <c r="AZ291" s="1">
        <f t="shared" si="352"/>
        <v>11173.92850687226</v>
      </c>
      <c r="BA291" s="1">
        <f t="shared" si="360"/>
        <v>14610.853860194597</v>
      </c>
      <c r="BB291" s="1">
        <f t="shared" si="361"/>
        <v>31967.362459750755</v>
      </c>
      <c r="BC291" s="1">
        <f t="shared" si="362"/>
        <v>40733.785617080095</v>
      </c>
      <c r="BD291" s="1">
        <f t="shared" si="363"/>
        <v>97.389528641603206</v>
      </c>
      <c r="BE291" s="2">
        <f t="shared" si="369"/>
        <v>0.1724378764915922</v>
      </c>
      <c r="BF291" s="2">
        <f t="shared" si="370"/>
        <v>0.13039120264941753</v>
      </c>
      <c r="BG291" s="2">
        <f t="shared" si="371"/>
        <v>6.9918128391701598E-2</v>
      </c>
      <c r="BH291" s="2">
        <f t="shared" si="353"/>
        <v>8.2351180103023572E-2</v>
      </c>
      <c r="BI291" s="2">
        <f t="shared" si="364"/>
        <v>2.9734821248929609E-3</v>
      </c>
      <c r="BJ291" s="2">
        <f t="shared" si="354"/>
        <v>1.700186572836147E-3</v>
      </c>
      <c r="BK291" s="2">
        <f t="shared" si="355"/>
        <v>4.8885446777984691E-4</v>
      </c>
      <c r="BL291" s="2">
        <f t="shared" si="356"/>
        <v>1206.326426962602</v>
      </c>
      <c r="BM291" s="2">
        <f t="shared" si="357"/>
        <v>304.0894117034149</v>
      </c>
      <c r="BN291" s="2">
        <f t="shared" si="358"/>
        <v>29.838156153221572</v>
      </c>
      <c r="BO291" s="2">
        <f t="shared" si="365"/>
        <v>4159.8547120176227</v>
      </c>
      <c r="BP291" s="2">
        <f t="shared" si="366"/>
        <v>286.37431023014602</v>
      </c>
      <c r="BQ291" s="2">
        <f t="shared" si="367"/>
        <v>9.7764849340467084</v>
      </c>
      <c r="BR291" s="11">
        <f t="shared" si="368"/>
        <v>3.2358262623421757E-2</v>
      </c>
      <c r="BS291" s="17">
        <f t="shared" si="349"/>
        <v>1.1882510854467694E-4</v>
      </c>
      <c r="BT291" s="17">
        <f t="shared" si="350"/>
        <v>1.1154197187214453E-3</v>
      </c>
      <c r="BU291" s="12">
        <f>(BU$3*templow!$I401+BU$4*templow!$I401^2+BU$5*templow!$I401^6)*(K291/K$56)^$BW$1</f>
        <v>-1.3075172962222923</v>
      </c>
      <c r="BV291" s="12">
        <f>(BV$3*templow!$I401+BV$4*templow!$I401^2+BV$5*templow!$I401^6)*(L291/L$56)^$BW$1</f>
        <v>-1.8955047683698127</v>
      </c>
      <c r="BW291" s="12">
        <f>(BW$3*templow!$I401+BW$4*templow!$I401^2+BW$5*templow!$I401^6)*(M291/M$56)^$BW$1</f>
        <v>-2.5096695501657069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 x14ac:dyDescent="0.3">
      <c r="A292" s="2">
        <f t="shared" si="306"/>
        <v>2246</v>
      </c>
      <c r="B292" s="5">
        <f t="shared" si="307"/>
        <v>1165.4052971286605</v>
      </c>
      <c r="C292" s="5">
        <f t="shared" si="308"/>
        <v>2964.1680146292229</v>
      </c>
      <c r="D292" s="5">
        <f t="shared" si="309"/>
        <v>4369.9506460345447</v>
      </c>
      <c r="E292" s="15">
        <f t="shared" si="310"/>
        <v>2.2719502660006724E-8</v>
      </c>
      <c r="F292" s="15">
        <f t="shared" si="311"/>
        <v>4.4758943707384355E-8</v>
      </c>
      <c r="G292" s="15">
        <f t="shared" si="312"/>
        <v>9.1373791407288624E-8</v>
      </c>
      <c r="H292" s="5">
        <f t="shared" si="313"/>
        <v>406535.90569942928</v>
      </c>
      <c r="I292" s="5">
        <f t="shared" si="314"/>
        <v>179363.39682587219</v>
      </c>
      <c r="J292" s="5">
        <f t="shared" si="315"/>
        <v>61194.077138194341</v>
      </c>
      <c r="K292" s="5">
        <f t="shared" si="316"/>
        <v>348836.50065866124</v>
      </c>
      <c r="L292" s="5">
        <f t="shared" si="317"/>
        <v>60510.53649477697</v>
      </c>
      <c r="M292" s="5">
        <f t="shared" si="318"/>
        <v>14003.379464645468</v>
      </c>
      <c r="N292" s="15">
        <f t="shared" si="319"/>
        <v>2.0730659977039601E-3</v>
      </c>
      <c r="O292" s="15">
        <f t="shared" si="320"/>
        <v>2.8340795692038956E-3</v>
      </c>
      <c r="P292" s="15">
        <f t="shared" si="321"/>
        <v>2.5751967919265262E-3</v>
      </c>
      <c r="Q292" s="5">
        <f t="shared" si="322"/>
        <v>4478.3276978929016</v>
      </c>
      <c r="R292" s="5">
        <f t="shared" si="323"/>
        <v>5961.6637745762673</v>
      </c>
      <c r="S292" s="5">
        <f t="shared" si="324"/>
        <v>3989.7937058388006</v>
      </c>
      <c r="T292" s="5">
        <f t="shared" si="325"/>
        <v>11.015823289183061</v>
      </c>
      <c r="U292" s="5">
        <f t="shared" si="326"/>
        <v>33.237906284546511</v>
      </c>
      <c r="V292" s="5">
        <f t="shared" si="327"/>
        <v>65.199017493615685</v>
      </c>
      <c r="W292" s="15">
        <f t="shared" si="328"/>
        <v>-1.0734613539272964E-2</v>
      </c>
      <c r="X292" s="15">
        <f t="shared" si="329"/>
        <v>-1.217998157191269E-2</v>
      </c>
      <c r="Y292" s="15">
        <f t="shared" si="330"/>
        <v>-9.7425357312937999E-3</v>
      </c>
      <c r="Z292" s="5">
        <f t="shared" si="345"/>
        <v>3320.8129489518724</v>
      </c>
      <c r="AA292" s="5">
        <f t="shared" si="346"/>
        <v>16139.804219286942</v>
      </c>
      <c r="AB292" s="5">
        <f t="shared" si="347"/>
        <v>87526.485559071749</v>
      </c>
      <c r="AC292" s="16">
        <f t="shared" si="331"/>
        <v>0.88826009473996581</v>
      </c>
      <c r="AD292" s="16">
        <f t="shared" si="332"/>
        <v>3.0839958524716029</v>
      </c>
      <c r="AE292" s="16">
        <f t="shared" si="333"/>
        <v>23.417093541293291</v>
      </c>
      <c r="AF292" s="15">
        <f t="shared" si="334"/>
        <v>-4.0504037456468023E-3</v>
      </c>
      <c r="AG292" s="15">
        <f t="shared" si="335"/>
        <v>2.9673830763510267E-4</v>
      </c>
      <c r="AH292" s="15">
        <f t="shared" si="336"/>
        <v>9.7937136394747881E-3</v>
      </c>
      <c r="AI292" s="1">
        <f t="shared" si="300"/>
        <v>794681.13305933867</v>
      </c>
      <c r="AJ292" s="1">
        <f t="shared" si="301"/>
        <v>347831.3341888276</v>
      </c>
      <c r="AK292" s="1">
        <f t="shared" si="302"/>
        <v>119001.05403322462</v>
      </c>
      <c r="AL292" s="14">
        <f t="shared" si="337"/>
        <v>96.140220672839916</v>
      </c>
      <c r="AM292" s="14">
        <f t="shared" si="338"/>
        <v>23.823316458538095</v>
      </c>
      <c r="AN292" s="14">
        <f t="shared" si="339"/>
        <v>7.4212025756023436</v>
      </c>
      <c r="AO292" s="11">
        <f t="shared" si="340"/>
        <v>1.9240581555462534E-3</v>
      </c>
      <c r="AP292" s="11">
        <f t="shared" si="341"/>
        <v>2.4238058123201224E-3</v>
      </c>
      <c r="AQ292" s="11">
        <f t="shared" si="342"/>
        <v>2.1986976937420338E-3</v>
      </c>
      <c r="AR292" s="1">
        <f t="shared" si="348"/>
        <v>406535.90569942928</v>
      </c>
      <c r="AS292" s="1">
        <f t="shared" si="343"/>
        <v>179363.39682587219</v>
      </c>
      <c r="AT292" s="1">
        <f t="shared" si="344"/>
        <v>61194.077138194341</v>
      </c>
      <c r="AU292" s="1">
        <f t="shared" si="303"/>
        <v>81307.181139885855</v>
      </c>
      <c r="AV292" s="1">
        <f t="shared" si="304"/>
        <v>35872.679365174437</v>
      </c>
      <c r="AW292" s="1">
        <f t="shared" si="305"/>
        <v>12238.815427638869</v>
      </c>
      <c r="AX292" s="1">
        <f t="shared" si="359"/>
        <v>279069.20052692899</v>
      </c>
      <c r="AY292" s="1">
        <f t="shared" si="351"/>
        <v>48408.429195821576</v>
      </c>
      <c r="AZ292" s="1">
        <f t="shared" si="352"/>
        <v>11202.703571716374</v>
      </c>
      <c r="BA292" s="1">
        <f t="shared" si="360"/>
        <v>14613.267653472094</v>
      </c>
      <c r="BB292" s="1">
        <f t="shared" si="361"/>
        <v>31975.75269692071</v>
      </c>
      <c r="BC292" s="1">
        <f t="shared" si="362"/>
        <v>40745.028356826951</v>
      </c>
      <c r="BD292" s="1">
        <f t="shared" si="363"/>
        <v>94.576815576516566</v>
      </c>
      <c r="BE292" s="2">
        <f t="shared" si="369"/>
        <v>0.1724378764915922</v>
      </c>
      <c r="BF292" s="2">
        <f t="shared" si="370"/>
        <v>0.13039120264941753</v>
      </c>
      <c r="BG292" s="2">
        <f t="shared" si="371"/>
        <v>6.9918128391701598E-2</v>
      </c>
      <c r="BH292" s="2">
        <f t="shared" si="353"/>
        <v>8.2223092752001833E-2</v>
      </c>
      <c r="BI292" s="2">
        <f t="shared" si="364"/>
        <v>2.9734821248929609E-3</v>
      </c>
      <c r="BJ292" s="2">
        <f t="shared" si="354"/>
        <v>1.700186572836147E-3</v>
      </c>
      <c r="BK292" s="2">
        <f t="shared" si="355"/>
        <v>4.8885446777984691E-4</v>
      </c>
      <c r="BL292" s="2">
        <f t="shared" si="356"/>
        <v>1208.8272487244233</v>
      </c>
      <c r="BM292" s="2">
        <f t="shared" si="357"/>
        <v>304.95123894162947</v>
      </c>
      <c r="BN292" s="2">
        <f t="shared" si="358"/>
        <v>29.914998010670892</v>
      </c>
      <c r="BO292" s="2">
        <f t="shared" si="365"/>
        <v>4221.9895774931665</v>
      </c>
      <c r="BP292" s="2">
        <f t="shared" si="366"/>
        <v>289.81031870835733</v>
      </c>
      <c r="BQ292" s="2">
        <f t="shared" si="367"/>
        <v>9.7766414699064956</v>
      </c>
      <c r="BR292" s="11">
        <f t="shared" si="368"/>
        <v>3.2331343718666722E-2</v>
      </c>
      <c r="BS292" s="17">
        <f t="shared" si="349"/>
        <v>1.1510065143734055E-4</v>
      </c>
      <c r="BT292" s="17">
        <f t="shared" si="350"/>
        <v>1.082931765748976E-3</v>
      </c>
      <c r="BU292" s="12">
        <f>(BU$3*templow!$I402+BU$4*templow!$I402^2+BU$5*templow!$I402^6)*(K292/K$56)^$BW$1</f>
        <v>-1.3389078474535143</v>
      </c>
      <c r="BV292" s="12">
        <f>(BV$3*templow!$I402+BV$4*templow!$I402^2+BV$5*templow!$I402^6)*(L292/L$56)^$BW$1</f>
        <v>-1.9173382928306755</v>
      </c>
      <c r="BW292" s="12">
        <f>(BW$3*templow!$I402+BW$4*templow!$I402^2+BW$5*templow!$I402^6)*(M292/M$56)^$BW$1</f>
        <v>-2.5290415018872641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 x14ac:dyDescent="0.3">
      <c r="A293" s="2">
        <f t="shared" si="306"/>
        <v>2247</v>
      </c>
      <c r="B293" s="5">
        <f t="shared" si="307"/>
        <v>1165.4053222822181</v>
      </c>
      <c r="C293" s="5">
        <f t="shared" si="308"/>
        <v>2964.1681406686007</v>
      </c>
      <c r="D293" s="5">
        <f t="shared" si="309"/>
        <v>4369.9510253685548</v>
      </c>
      <c r="E293" s="15">
        <f t="shared" si="310"/>
        <v>2.1583527527006385E-8</v>
      </c>
      <c r="F293" s="15">
        <f t="shared" si="311"/>
        <v>4.2520996522015135E-8</v>
      </c>
      <c r="G293" s="15">
        <f t="shared" si="312"/>
        <v>8.6805101836924189E-8</v>
      </c>
      <c r="H293" s="5">
        <f t="shared" si="313"/>
        <v>407368.63397961139</v>
      </c>
      <c r="I293" s="5">
        <f t="shared" si="314"/>
        <v>179866.18549118863</v>
      </c>
      <c r="J293" s="5">
        <f t="shared" si="315"/>
        <v>61349.955245884164</v>
      </c>
      <c r="K293" s="5">
        <f t="shared" si="316"/>
        <v>349551.03275301651</v>
      </c>
      <c r="L293" s="5">
        <f t="shared" si="317"/>
        <v>60680.156102959074</v>
      </c>
      <c r="M293" s="5">
        <f t="shared" si="318"/>
        <v>14039.048696366113</v>
      </c>
      <c r="N293" s="15">
        <f t="shared" si="319"/>
        <v>2.0483294982207578E-3</v>
      </c>
      <c r="O293" s="15">
        <f t="shared" si="320"/>
        <v>2.8031417007308157E-3</v>
      </c>
      <c r="P293" s="15">
        <f t="shared" si="321"/>
        <v>2.5471873993487826E-3</v>
      </c>
      <c r="Q293" s="5">
        <f t="shared" si="322"/>
        <v>4439.3292977125711</v>
      </c>
      <c r="R293" s="5">
        <f t="shared" si="323"/>
        <v>5905.5589147045512</v>
      </c>
      <c r="S293" s="5">
        <f t="shared" si="324"/>
        <v>3960.9870832095867</v>
      </c>
      <c r="T293" s="5">
        <f t="shared" si="325"/>
        <v>10.897572683356758</v>
      </c>
      <c r="U293" s="5">
        <f t="shared" si="326"/>
        <v>32.833069198511772</v>
      </c>
      <c r="V293" s="5">
        <f t="shared" si="327"/>
        <v>64.563813736038881</v>
      </c>
      <c r="W293" s="15">
        <f t="shared" si="328"/>
        <v>-1.0734613539272964E-2</v>
      </c>
      <c r="X293" s="15">
        <f t="shared" si="329"/>
        <v>-1.217998157191269E-2</v>
      </c>
      <c r="Y293" s="15">
        <f t="shared" si="330"/>
        <v>-9.7425357312937999E-3</v>
      </c>
      <c r="Z293" s="5">
        <f t="shared" si="345"/>
        <v>3278.6419137055091</v>
      </c>
      <c r="AA293" s="5">
        <f t="shared" si="346"/>
        <v>15993.151148605362</v>
      </c>
      <c r="AB293" s="5">
        <f t="shared" si="347"/>
        <v>87748.009560536273</v>
      </c>
      <c r="AC293" s="16">
        <f t="shared" si="331"/>
        <v>0.88466228272512248</v>
      </c>
      <c r="AD293" s="16">
        <f t="shared" si="332"/>
        <v>3.0849109921816189</v>
      </c>
      <c r="AE293" s="16">
        <f t="shared" si="333"/>
        <v>23.646433849705513</v>
      </c>
      <c r="AF293" s="15">
        <f t="shared" si="334"/>
        <v>-4.0504037456468023E-3</v>
      </c>
      <c r="AG293" s="15">
        <f t="shared" si="335"/>
        <v>2.9673830763510267E-4</v>
      </c>
      <c r="AH293" s="15">
        <f t="shared" si="336"/>
        <v>9.7937136394747881E-3</v>
      </c>
      <c r="AI293" s="1">
        <f t="shared" si="300"/>
        <v>796520.20089329057</v>
      </c>
      <c r="AJ293" s="1">
        <f t="shared" si="301"/>
        <v>348920.88013511931</v>
      </c>
      <c r="AK293" s="1">
        <f t="shared" si="302"/>
        <v>119339.76405754102</v>
      </c>
      <c r="AL293" s="14">
        <f t="shared" si="337"/>
        <v>96.323350254744895</v>
      </c>
      <c r="AM293" s="14">
        <f t="shared" si="338"/>
        <v>23.880482120510035</v>
      </c>
      <c r="AN293" s="14">
        <f t="shared" si="339"/>
        <v>7.4373563867802357</v>
      </c>
      <c r="AO293" s="11">
        <f t="shared" si="340"/>
        <v>1.9048175739907907E-3</v>
      </c>
      <c r="AP293" s="11">
        <f t="shared" si="341"/>
        <v>2.3995677541969211E-3</v>
      </c>
      <c r="AQ293" s="11">
        <f t="shared" si="342"/>
        <v>2.1767107168046136E-3</v>
      </c>
      <c r="AR293" s="1">
        <f t="shared" si="348"/>
        <v>407368.63397961139</v>
      </c>
      <c r="AS293" s="1">
        <f t="shared" si="343"/>
        <v>179866.18549118863</v>
      </c>
      <c r="AT293" s="1">
        <f t="shared" si="344"/>
        <v>61349.955245884164</v>
      </c>
      <c r="AU293" s="1">
        <f t="shared" si="303"/>
        <v>81473.726795922281</v>
      </c>
      <c r="AV293" s="1">
        <f t="shared" si="304"/>
        <v>35973.237098237725</v>
      </c>
      <c r="AW293" s="1">
        <f t="shared" si="305"/>
        <v>12269.991049176833</v>
      </c>
      <c r="AX293" s="1">
        <f t="shared" si="359"/>
        <v>279640.82620241324</v>
      </c>
      <c r="AY293" s="1">
        <f t="shared" si="351"/>
        <v>48544.124882367258</v>
      </c>
      <c r="AZ293" s="1">
        <f t="shared" si="352"/>
        <v>11231.23895709289</v>
      </c>
      <c r="BA293" s="1">
        <f t="shared" si="360"/>
        <v>14615.652661491789</v>
      </c>
      <c r="BB293" s="1">
        <f t="shared" si="361"/>
        <v>31984.051415973092</v>
      </c>
      <c r="BC293" s="1">
        <f t="shared" si="362"/>
        <v>40756.148825439719</v>
      </c>
      <c r="BD293" s="1">
        <f t="shared" si="363"/>
        <v>91.845075759854652</v>
      </c>
      <c r="BE293" s="2">
        <f t="shared" si="369"/>
        <v>0.1724378764915922</v>
      </c>
      <c r="BF293" s="2">
        <f t="shared" si="370"/>
        <v>0.13039120264941753</v>
      </c>
      <c r="BG293" s="2">
        <f t="shared" si="371"/>
        <v>6.9918128391701598E-2</v>
      </c>
      <c r="BH293" s="2">
        <f t="shared" si="353"/>
        <v>8.2096066756251432E-2</v>
      </c>
      <c r="BI293" s="2">
        <f t="shared" si="364"/>
        <v>2.9734821248929609E-3</v>
      </c>
      <c r="BJ293" s="2">
        <f t="shared" si="354"/>
        <v>1.700186572836147E-3</v>
      </c>
      <c r="BK293" s="2">
        <f t="shared" si="355"/>
        <v>4.8885446777984691E-4</v>
      </c>
      <c r="BL293" s="2">
        <f t="shared" si="356"/>
        <v>1211.3033513804378</v>
      </c>
      <c r="BM293" s="2">
        <f t="shared" si="357"/>
        <v>305.80607347937473</v>
      </c>
      <c r="BN293" s="2">
        <f t="shared" si="358"/>
        <v>29.991199720044129</v>
      </c>
      <c r="BO293" s="2">
        <f t="shared" si="365"/>
        <v>4285.0536314490855</v>
      </c>
      <c r="BP293" s="2">
        <f t="shared" si="366"/>
        <v>293.28764574584102</v>
      </c>
      <c r="BQ293" s="2">
        <f t="shared" si="367"/>
        <v>9.7768007939772588</v>
      </c>
      <c r="BR293" s="11">
        <f t="shared" si="368"/>
        <v>3.2304697616166028E-2</v>
      </c>
      <c r="BS293" s="17">
        <f t="shared" si="349"/>
        <v>1.1149584107630083E-4</v>
      </c>
      <c r="BT293" s="17">
        <f t="shared" si="350"/>
        <v>1.0513900638339574E-3</v>
      </c>
      <c r="BU293" s="12">
        <f>(BU$3*templow!$I403+BU$4*templow!$I403^2+BU$5*templow!$I403^6)*(K293/K$56)^$BW$1</f>
        <v>-1.3702889620782541</v>
      </c>
      <c r="BV293" s="12">
        <f>(BV$3*templow!$I403+BV$4*templow!$I403^2+BV$5*templow!$I403^6)*(L293/L$56)^$BW$1</f>
        <v>-1.9391525892902179</v>
      </c>
      <c r="BW293" s="12">
        <f>(BW$3*templow!$I403+BW$4*templow!$I403^2+BW$5*templow!$I403^6)*(M293/M$56)^$BW$1</f>
        <v>-2.5483922007027986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 x14ac:dyDescent="0.3">
      <c r="A294" s="2">
        <f t="shared" si="306"/>
        <v>2248</v>
      </c>
      <c r="B294" s="5">
        <f t="shared" si="307"/>
        <v>1165.4053461780979</v>
      </c>
      <c r="C294" s="5">
        <f t="shared" si="308"/>
        <v>2964.1682604060147</v>
      </c>
      <c r="D294" s="5">
        <f t="shared" si="309"/>
        <v>4369.9513857358961</v>
      </c>
      <c r="E294" s="15">
        <f t="shared" si="310"/>
        <v>2.0504351150656065E-8</v>
      </c>
      <c r="F294" s="15">
        <f t="shared" si="311"/>
        <v>4.0394946695914376E-8</v>
      </c>
      <c r="G294" s="15">
        <f t="shared" si="312"/>
        <v>8.2464846745077975E-8</v>
      </c>
      <c r="H294" s="5">
        <f t="shared" si="313"/>
        <v>408193.09393862507</v>
      </c>
      <c r="I294" s="5">
        <f t="shared" si="314"/>
        <v>180364.87481340268</v>
      </c>
      <c r="J294" s="5">
        <f t="shared" si="315"/>
        <v>61504.529155505974</v>
      </c>
      <c r="K294" s="5">
        <f t="shared" si="316"/>
        <v>350258.47039167845</v>
      </c>
      <c r="L294" s="5">
        <f t="shared" si="317"/>
        <v>60848.392860362568</v>
      </c>
      <c r="M294" s="5">
        <f t="shared" si="318"/>
        <v>14074.419536168058</v>
      </c>
      <c r="N294" s="15">
        <f t="shared" si="319"/>
        <v>2.023846512740235E-3</v>
      </c>
      <c r="O294" s="15">
        <f t="shared" si="320"/>
        <v>2.7725168853889315E-3</v>
      </c>
      <c r="P294" s="15">
        <f t="shared" si="321"/>
        <v>2.5194612944892114E-3</v>
      </c>
      <c r="Q294" s="5">
        <f t="shared" si="322"/>
        <v>4400.5629793147828</v>
      </c>
      <c r="R294" s="5">
        <f t="shared" si="323"/>
        <v>5849.803388035667</v>
      </c>
      <c r="S294" s="5">
        <f t="shared" si="324"/>
        <v>3932.2796767811965</v>
      </c>
      <c r="T294" s="5">
        <f t="shared" si="325"/>
        <v>10.780591452084785</v>
      </c>
      <c r="U294" s="5">
        <f t="shared" si="326"/>
        <v>32.433163020724564</v>
      </c>
      <c r="V294" s="5">
        <f t="shared" si="327"/>
        <v>63.934798473766925</v>
      </c>
      <c r="W294" s="15">
        <f t="shared" si="328"/>
        <v>-1.0734613539272964E-2</v>
      </c>
      <c r="X294" s="15">
        <f t="shared" si="329"/>
        <v>-1.217998157191269E-2</v>
      </c>
      <c r="Y294" s="15">
        <f t="shared" si="330"/>
        <v>-9.7425357312937999E-3</v>
      </c>
      <c r="Z294" s="5">
        <f t="shared" si="345"/>
        <v>3236.9264986042631</v>
      </c>
      <c r="AA294" s="5">
        <f t="shared" si="346"/>
        <v>15847.341681650159</v>
      </c>
      <c r="AB294" s="5">
        <f t="shared" si="347"/>
        <v>87967.63616340053</v>
      </c>
      <c r="AC294" s="16">
        <f t="shared" si="331"/>
        <v>0.88107904330154019</v>
      </c>
      <c r="AD294" s="16">
        <f t="shared" si="332"/>
        <v>3.0858264034486438</v>
      </c>
      <c r="AE294" s="16">
        <f t="shared" si="333"/>
        <v>23.878020251424314</v>
      </c>
      <c r="AF294" s="15">
        <f t="shared" si="334"/>
        <v>-4.0504037456468023E-3</v>
      </c>
      <c r="AG294" s="15">
        <f t="shared" si="335"/>
        <v>2.9673830763510267E-4</v>
      </c>
      <c r="AH294" s="15">
        <f t="shared" si="336"/>
        <v>9.7937136394747881E-3</v>
      </c>
      <c r="AI294" s="1">
        <f t="shared" si="300"/>
        <v>798341.90759988385</v>
      </c>
      <c r="AJ294" s="1">
        <f t="shared" si="301"/>
        <v>350002.02921984514</v>
      </c>
      <c r="AK294" s="1">
        <f t="shared" si="302"/>
        <v>119675.77870096375</v>
      </c>
      <c r="AL294" s="14">
        <f t="shared" si="337"/>
        <v>96.504993880992288</v>
      </c>
      <c r="AM294" s="14">
        <f t="shared" si="338"/>
        <v>23.937211927012576</v>
      </c>
      <c r="AN294" s="14">
        <f t="shared" si="339"/>
        <v>7.453383470398518</v>
      </c>
      <c r="AO294" s="11">
        <f t="shared" si="340"/>
        <v>1.8857693982508828E-3</v>
      </c>
      <c r="AP294" s="11">
        <f t="shared" si="341"/>
        <v>2.3755720766549518E-3</v>
      </c>
      <c r="AQ294" s="11">
        <f t="shared" si="342"/>
        <v>2.1549436096365672E-3</v>
      </c>
      <c r="AR294" s="1">
        <f t="shared" si="348"/>
        <v>408193.09393862507</v>
      </c>
      <c r="AS294" s="1">
        <f t="shared" si="343"/>
        <v>180364.87481340268</v>
      </c>
      <c r="AT294" s="1">
        <f t="shared" si="344"/>
        <v>61504.529155505974</v>
      </c>
      <c r="AU294" s="1">
        <f t="shared" si="303"/>
        <v>81638.61878772502</v>
      </c>
      <c r="AV294" s="1">
        <f t="shared" si="304"/>
        <v>36072.974962680535</v>
      </c>
      <c r="AW294" s="1">
        <f t="shared" si="305"/>
        <v>12300.905831101196</v>
      </c>
      <c r="AX294" s="1">
        <f t="shared" si="359"/>
        <v>280206.77631334274</v>
      </c>
      <c r="AY294" s="1">
        <f t="shared" si="351"/>
        <v>48678.714288290052</v>
      </c>
      <c r="AZ294" s="1">
        <f t="shared" si="352"/>
        <v>11259.535628934445</v>
      </c>
      <c r="BA294" s="1">
        <f t="shared" si="360"/>
        <v>14618.009179213659</v>
      </c>
      <c r="BB294" s="1">
        <f t="shared" si="361"/>
        <v>31992.259542975717</v>
      </c>
      <c r="BC294" s="1">
        <f t="shared" si="362"/>
        <v>40767.148263478455</v>
      </c>
      <c r="BD294" s="1">
        <f t="shared" si="363"/>
        <v>89.19198837107534</v>
      </c>
      <c r="BE294" s="2">
        <f t="shared" si="369"/>
        <v>0.1724378764915922</v>
      </c>
      <c r="BF294" s="2">
        <f t="shared" si="370"/>
        <v>0.13039120264941753</v>
      </c>
      <c r="BG294" s="2">
        <f t="shared" si="371"/>
        <v>6.9918128391701598E-2</v>
      </c>
      <c r="BH294" s="2">
        <f t="shared" si="353"/>
        <v>8.1970098578190556E-2</v>
      </c>
      <c r="BI294" s="2">
        <f t="shared" si="364"/>
        <v>2.9734821248929609E-3</v>
      </c>
      <c r="BJ294" s="2">
        <f t="shared" si="354"/>
        <v>1.700186572836147E-3</v>
      </c>
      <c r="BK294" s="2">
        <f t="shared" si="355"/>
        <v>4.8885446777984691E-4</v>
      </c>
      <c r="BL294" s="2">
        <f t="shared" si="356"/>
        <v>1213.7548683312548</v>
      </c>
      <c r="BM294" s="2">
        <f t="shared" si="357"/>
        <v>306.65393836901978</v>
      </c>
      <c r="BN294" s="2">
        <f t="shared" si="358"/>
        <v>30.066763866364951</v>
      </c>
      <c r="BO294" s="2">
        <f t="shared" si="365"/>
        <v>4349.0607740188252</v>
      </c>
      <c r="BP294" s="2">
        <f t="shared" si="366"/>
        <v>296.80678835697722</v>
      </c>
      <c r="BQ294" s="2">
        <f t="shared" si="367"/>
        <v>9.7769628779793898</v>
      </c>
      <c r="BR294" s="11">
        <f t="shared" si="368"/>
        <v>3.2278321510723157E-2</v>
      </c>
      <c r="BS294" s="17">
        <f t="shared" si="349"/>
        <v>1.0800671675114034E-4</v>
      </c>
      <c r="BT294" s="17">
        <f t="shared" si="350"/>
        <v>1.0207670522659779E-3</v>
      </c>
      <c r="BU294" s="12">
        <f>(BU$3*templow!$I404+BU$4*templow!$I404^2+BU$5*templow!$I404^6)*(K294/K$56)^$BW$1</f>
        <v>-1.4016601728966429</v>
      </c>
      <c r="BV294" s="12">
        <f>(BV$3*templow!$I404+BV$4*templow!$I404^2+BV$5*templow!$I404^6)*(L294/L$56)^$BW$1</f>
        <v>-1.9609475188641747</v>
      </c>
      <c r="BW294" s="12">
        <f>(BW$3*templow!$I404+BW$4*templow!$I404^2+BW$5*templow!$I404^6)*(M294/M$56)^$BW$1</f>
        <v>-2.5677215797069008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 x14ac:dyDescent="0.3">
      <c r="A295" s="2">
        <f t="shared" si="306"/>
        <v>2249</v>
      </c>
      <c r="B295" s="5">
        <f t="shared" si="307"/>
        <v>1165.4053688791844</v>
      </c>
      <c r="C295" s="5">
        <f t="shared" si="308"/>
        <v>2964.168374156563</v>
      </c>
      <c r="D295" s="5">
        <f t="shared" si="309"/>
        <v>4369.9517280848986</v>
      </c>
      <c r="E295" s="15">
        <f t="shared" si="310"/>
        <v>1.9479133593123262E-8</v>
      </c>
      <c r="F295" s="15">
        <f t="shared" si="311"/>
        <v>3.8375199361118658E-8</v>
      </c>
      <c r="G295" s="15">
        <f t="shared" si="312"/>
        <v>7.834160440782407E-8</v>
      </c>
      <c r="H295" s="5">
        <f t="shared" si="313"/>
        <v>409009.33068575378</v>
      </c>
      <c r="I295" s="5">
        <f t="shared" si="314"/>
        <v>180859.47865925735</v>
      </c>
      <c r="J295" s="5">
        <f t="shared" si="315"/>
        <v>61657.804230943613</v>
      </c>
      <c r="K295" s="5">
        <f t="shared" si="316"/>
        <v>350958.85226538294</v>
      </c>
      <c r="L295" s="5">
        <f t="shared" si="317"/>
        <v>61015.251439864609</v>
      </c>
      <c r="M295" s="5">
        <f t="shared" si="318"/>
        <v>14109.493208970693</v>
      </c>
      <c r="N295" s="15">
        <f t="shared" si="319"/>
        <v>1.9996143788365561E-3</v>
      </c>
      <c r="O295" s="15">
        <f t="shared" si="320"/>
        <v>2.7422019162437472E-3</v>
      </c>
      <c r="P295" s="15">
        <f t="shared" si="321"/>
        <v>2.4920155827743429E-3</v>
      </c>
      <c r="Q295" s="5">
        <f t="shared" si="322"/>
        <v>4362.0296918838067</v>
      </c>
      <c r="R295" s="5">
        <f t="shared" si="323"/>
        <v>5794.3990717409279</v>
      </c>
      <c r="S295" s="5">
        <f t="shared" si="324"/>
        <v>3903.6734395229755</v>
      </c>
      <c r="T295" s="5">
        <f t="shared" si="325"/>
        <v>10.664865969121866</v>
      </c>
      <c r="U295" s="5">
        <f t="shared" si="326"/>
        <v>32.038127692813298</v>
      </c>
      <c r="V295" s="5">
        <f t="shared" si="327"/>
        <v>63.311911415163181</v>
      </c>
      <c r="W295" s="15">
        <f t="shared" si="328"/>
        <v>-1.0734613539272964E-2</v>
      </c>
      <c r="X295" s="15">
        <f t="shared" si="329"/>
        <v>-1.217998157191269E-2</v>
      </c>
      <c r="Y295" s="15">
        <f t="shared" si="330"/>
        <v>-9.7425357312937999E-3</v>
      </c>
      <c r="Z295" s="5">
        <f t="shared" si="345"/>
        <v>3195.663759871386</v>
      </c>
      <c r="AA295" s="5">
        <f t="shared" si="346"/>
        <v>15702.381972401152</v>
      </c>
      <c r="AB295" s="5">
        <f t="shared" si="347"/>
        <v>88185.373200002155</v>
      </c>
      <c r="AC295" s="16">
        <f t="shared" si="331"/>
        <v>0.87751031744434072</v>
      </c>
      <c r="AD295" s="16">
        <f t="shared" si="332"/>
        <v>3.0867420863532589</v>
      </c>
      <c r="AE295" s="16">
        <f t="shared" si="333"/>
        <v>24.111874744044343</v>
      </c>
      <c r="AF295" s="15">
        <f t="shared" si="334"/>
        <v>-4.0504037456468023E-3</v>
      </c>
      <c r="AG295" s="15">
        <f t="shared" si="335"/>
        <v>2.9673830763510267E-4</v>
      </c>
      <c r="AH295" s="15">
        <f t="shared" si="336"/>
        <v>9.7937136394747881E-3</v>
      </c>
      <c r="AI295" s="1">
        <f t="shared" si="300"/>
        <v>800146.33562762046</v>
      </c>
      <c r="AJ295" s="1">
        <f t="shared" si="301"/>
        <v>351074.80126054119</v>
      </c>
      <c r="AK295" s="1">
        <f t="shared" si="302"/>
        <v>120009.10666196857</v>
      </c>
      <c r="AL295" s="14">
        <f t="shared" si="337"/>
        <v>96.685160183589062</v>
      </c>
      <c r="AM295" s="14">
        <f t="shared" si="338"/>
        <v>23.993507853536894</v>
      </c>
      <c r="AN295" s="14">
        <f t="shared" si="339"/>
        <v>7.4692844752674272</v>
      </c>
      <c r="AO295" s="11">
        <f t="shared" si="340"/>
        <v>1.866911704268374E-3</v>
      </c>
      <c r="AP295" s="11">
        <f t="shared" si="341"/>
        <v>2.3518163558884021E-3</v>
      </c>
      <c r="AQ295" s="11">
        <f t="shared" si="342"/>
        <v>2.1333941735402016E-3</v>
      </c>
      <c r="AR295" s="1">
        <f t="shared" si="348"/>
        <v>409009.33068575378</v>
      </c>
      <c r="AS295" s="1">
        <f t="shared" si="343"/>
        <v>180859.47865925735</v>
      </c>
      <c r="AT295" s="1">
        <f t="shared" si="344"/>
        <v>61657.804230943613</v>
      </c>
      <c r="AU295" s="1">
        <f t="shared" si="303"/>
        <v>81801.866137150762</v>
      </c>
      <c r="AV295" s="1">
        <f t="shared" si="304"/>
        <v>36171.895731851473</v>
      </c>
      <c r="AW295" s="1">
        <f t="shared" si="305"/>
        <v>12331.560846188724</v>
      </c>
      <c r="AX295" s="1">
        <f t="shared" si="359"/>
        <v>280767.08181230642</v>
      </c>
      <c r="AY295" s="1">
        <f t="shared" si="351"/>
        <v>48812.201151891684</v>
      </c>
      <c r="AZ295" s="1">
        <f t="shared" si="352"/>
        <v>11287.594567176553</v>
      </c>
      <c r="BA295" s="1">
        <f t="shared" si="360"/>
        <v>14620.337498481882</v>
      </c>
      <c r="BB295" s="1">
        <f t="shared" si="361"/>
        <v>32000.377994427101</v>
      </c>
      <c r="BC295" s="1">
        <f t="shared" si="362"/>
        <v>40778.0278985357</v>
      </c>
      <c r="BD295" s="1">
        <f t="shared" si="363"/>
        <v>86.615298702364655</v>
      </c>
      <c r="BE295" s="2">
        <f t="shared" si="369"/>
        <v>0.1724378764915922</v>
      </c>
      <c r="BF295" s="2">
        <f t="shared" si="370"/>
        <v>0.13039120264941753</v>
      </c>
      <c r="BG295" s="2">
        <f t="shared" si="371"/>
        <v>6.9918128391701598E-2</v>
      </c>
      <c r="BH295" s="2">
        <f t="shared" si="353"/>
        <v>8.1845184582555588E-2</v>
      </c>
      <c r="BI295" s="2">
        <f t="shared" si="364"/>
        <v>2.9734821248929609E-3</v>
      </c>
      <c r="BJ295" s="2">
        <f t="shared" si="354"/>
        <v>1.700186572836147E-3</v>
      </c>
      <c r="BK295" s="2">
        <f t="shared" si="355"/>
        <v>4.8885446777984691E-4</v>
      </c>
      <c r="BL295" s="2">
        <f t="shared" si="356"/>
        <v>1216.1819337085228</v>
      </c>
      <c r="BM295" s="2">
        <f t="shared" si="357"/>
        <v>307.49485718661504</v>
      </c>
      <c r="BN295" s="2">
        <f t="shared" si="358"/>
        <v>30.141693071791934</v>
      </c>
      <c r="BO295" s="2">
        <f t="shared" si="365"/>
        <v>4414.0251133014899</v>
      </c>
      <c r="BP295" s="2">
        <f t="shared" si="366"/>
        <v>300.3682495353421</v>
      </c>
      <c r="BQ295" s="2">
        <f t="shared" si="367"/>
        <v>9.7771276939369187</v>
      </c>
      <c r="BR295" s="11">
        <f t="shared" si="368"/>
        <v>3.2252212627132043E-2</v>
      </c>
      <c r="BS295" s="17">
        <f t="shared" si="349"/>
        <v>1.0462945360808721E-4</v>
      </c>
      <c r="BT295" s="17">
        <f t="shared" si="350"/>
        <v>9.9103597307376493E-4</v>
      </c>
      <c r="BU295" s="12">
        <f>(BU$3*templow!$I405+BU$4*templow!$I405^2+BU$5*templow!$I405^6)*(K295/K$56)^$BW$1</f>
        <v>-1.4330210275295312</v>
      </c>
      <c r="BV295" s="12">
        <f>(BV$3*templow!$I405+BV$4*templow!$I405^2+BV$5*templow!$I405^6)*(L295/L$56)^$BW$1</f>
        <v>-1.9827229501576165</v>
      </c>
      <c r="BW295" s="12">
        <f>(BW$3*templow!$I405+BW$4*templow!$I405^2+BW$5*templow!$I405^6)*(M295/M$56)^$BW$1</f>
        <v>-2.5870295774362941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 x14ac:dyDescent="0.3">
      <c r="A296" s="2">
        <f t="shared" si="306"/>
        <v>2250</v>
      </c>
      <c r="B296" s="5">
        <f t="shared" si="307"/>
        <v>1165.4053904452169</v>
      </c>
      <c r="C296" s="5">
        <f t="shared" si="308"/>
        <v>2964.168482219588</v>
      </c>
      <c r="D296" s="5">
        <f t="shared" si="309"/>
        <v>4369.9520533164759</v>
      </c>
      <c r="E296" s="15">
        <f t="shared" si="310"/>
        <v>1.8505176913467097E-8</v>
      </c>
      <c r="F296" s="15">
        <f t="shared" si="311"/>
        <v>3.6456439393062724E-8</v>
      </c>
      <c r="G296" s="15">
        <f t="shared" si="312"/>
        <v>7.4424524187432867E-8</v>
      </c>
      <c r="H296" s="5">
        <f t="shared" si="313"/>
        <v>409817.38956310722</v>
      </c>
      <c r="I296" s="5">
        <f t="shared" si="314"/>
        <v>181350.01119485375</v>
      </c>
      <c r="J296" s="5">
        <f t="shared" si="315"/>
        <v>61809.785909573744</v>
      </c>
      <c r="K296" s="5">
        <f t="shared" si="316"/>
        <v>351652.21726539783</v>
      </c>
      <c r="L296" s="5">
        <f t="shared" si="317"/>
        <v>61180.736615571099</v>
      </c>
      <c r="M296" s="5">
        <f t="shared" si="318"/>
        <v>14144.270956626311</v>
      </c>
      <c r="N296" s="15">
        <f t="shared" si="319"/>
        <v>1.9756304636264765E-3</v>
      </c>
      <c r="O296" s="15">
        <f t="shared" si="320"/>
        <v>2.7121936204685948E-3</v>
      </c>
      <c r="P296" s="15">
        <f t="shared" si="321"/>
        <v>2.4648474002955112E-3</v>
      </c>
      <c r="Q296" s="5">
        <f t="shared" si="322"/>
        <v>4323.7303193388479</v>
      </c>
      <c r="R296" s="5">
        <f t="shared" si="323"/>
        <v>5739.3477243672669</v>
      </c>
      <c r="S296" s="5">
        <f t="shared" si="324"/>
        <v>3875.1702670092454</v>
      </c>
      <c r="T296" s="5">
        <f t="shared" si="325"/>
        <v>10.5503827544952</v>
      </c>
      <c r="U296" s="5">
        <f t="shared" si="326"/>
        <v>31.647903887916247</v>
      </c>
      <c r="V296" s="5">
        <f t="shared" si="327"/>
        <v>62.695092855984448</v>
      </c>
      <c r="W296" s="15">
        <f t="shared" si="328"/>
        <v>-1.0734613539272964E-2</v>
      </c>
      <c r="X296" s="15">
        <f t="shared" si="329"/>
        <v>-1.217998157191269E-2</v>
      </c>
      <c r="Y296" s="15">
        <f t="shared" si="330"/>
        <v>-9.7425357312937999E-3</v>
      </c>
      <c r="Z296" s="5">
        <f t="shared" si="345"/>
        <v>3154.8507186958436</v>
      </c>
      <c r="AA296" s="5">
        <f t="shared" si="346"/>
        <v>15558.277856567831</v>
      </c>
      <c r="AB296" s="5">
        <f t="shared" si="347"/>
        <v>88401.228610226404</v>
      </c>
      <c r="AC296" s="16">
        <f t="shared" si="331"/>
        <v>0.8739560463677204</v>
      </c>
      <c r="AD296" s="16">
        <f t="shared" si="332"/>
        <v>3.0876580409760694</v>
      </c>
      <c r="AE296" s="16">
        <f t="shared" si="333"/>
        <v>24.348019540598397</v>
      </c>
      <c r="AF296" s="15">
        <f t="shared" si="334"/>
        <v>-4.0504037456468023E-3</v>
      </c>
      <c r="AG296" s="15">
        <f t="shared" si="335"/>
        <v>2.9673830763510267E-4</v>
      </c>
      <c r="AH296" s="15">
        <f t="shared" si="336"/>
        <v>9.7937136394747881E-3</v>
      </c>
      <c r="AI296" s="1">
        <f t="shared" si="300"/>
        <v>801933.56820200919</v>
      </c>
      <c r="AJ296" s="1">
        <f t="shared" si="301"/>
        <v>352139.21686633857</v>
      </c>
      <c r="AK296" s="1">
        <f t="shared" si="302"/>
        <v>120339.75684196045</v>
      </c>
      <c r="AL296" s="14">
        <f t="shared" si="337"/>
        <v>96.863857814193111</v>
      </c>
      <c r="AM296" s="14">
        <f t="shared" si="338"/>
        <v>24.049371894499931</v>
      </c>
      <c r="AN296" s="14">
        <f t="shared" si="339"/>
        <v>7.4850600539676764</v>
      </c>
      <c r="AO296" s="11">
        <f t="shared" si="340"/>
        <v>1.8482425872256903E-3</v>
      </c>
      <c r="AP296" s="11">
        <f t="shared" si="341"/>
        <v>2.3282981923295181E-3</v>
      </c>
      <c r="AQ296" s="11">
        <f t="shared" si="342"/>
        <v>2.1120602318047996E-3</v>
      </c>
      <c r="AR296" s="1">
        <f t="shared" si="348"/>
        <v>409817.38956310722</v>
      </c>
      <c r="AS296" s="1">
        <f t="shared" si="343"/>
        <v>181350.01119485375</v>
      </c>
      <c r="AT296" s="1">
        <f t="shared" si="344"/>
        <v>61809.785909573744</v>
      </c>
      <c r="AU296" s="1">
        <f t="shared" si="303"/>
        <v>81963.477912621456</v>
      </c>
      <c r="AV296" s="1">
        <f t="shared" si="304"/>
        <v>36270.002238970752</v>
      </c>
      <c r="AW296" s="1">
        <f t="shared" si="305"/>
        <v>12361.95718191475</v>
      </c>
      <c r="AX296" s="1">
        <f t="shared" si="359"/>
        <v>281321.77381231828</v>
      </c>
      <c r="AY296" s="1">
        <f t="shared" si="351"/>
        <v>48944.589292456883</v>
      </c>
      <c r="AZ296" s="1">
        <f t="shared" si="352"/>
        <v>11315.41676530105</v>
      </c>
      <c r="BA296" s="1">
        <f t="shared" si="360"/>
        <v>14622.637908060689</v>
      </c>
      <c r="BB296" s="1">
        <f t="shared" si="361"/>
        <v>32008.407677363859</v>
      </c>
      <c r="BC296" s="1">
        <f t="shared" si="362"/>
        <v>40788.788945390101</v>
      </c>
      <c r="BD296" s="1">
        <f t="shared" si="363"/>
        <v>84.112816291449917</v>
      </c>
      <c r="BE296" s="2">
        <f t="shared" si="369"/>
        <v>0.1724378764915922</v>
      </c>
      <c r="BF296" s="2">
        <f t="shared" si="370"/>
        <v>0.13039120264941753</v>
      </c>
      <c r="BG296" s="2">
        <f t="shared" si="371"/>
        <v>6.9918128391701598E-2</v>
      </c>
      <c r="BH296" s="2">
        <f t="shared" si="353"/>
        <v>8.1721321038663808E-2</v>
      </c>
      <c r="BI296" s="2">
        <f t="shared" si="364"/>
        <v>2.9734821248929609E-3</v>
      </c>
      <c r="BJ296" s="2">
        <f t="shared" si="354"/>
        <v>1.700186572836147E-3</v>
      </c>
      <c r="BK296" s="2">
        <f t="shared" si="355"/>
        <v>4.8885446777984691E-4</v>
      </c>
      <c r="BL296" s="2">
        <f t="shared" si="356"/>
        <v>1218.5846823361944</v>
      </c>
      <c r="BM296" s="2">
        <f t="shared" si="357"/>
        <v>308.32885401717527</v>
      </c>
      <c r="BN296" s="2">
        <f t="shared" si="358"/>
        <v>30.215989994410954</v>
      </c>
      <c r="BO296" s="2">
        <f t="shared" si="365"/>
        <v>4479.9609684735042</v>
      </c>
      <c r="BP296" s="2">
        <f t="shared" si="366"/>
        <v>303.97253832563626</v>
      </c>
      <c r="BQ296" s="2">
        <f t="shared" si="367"/>
        <v>9.777295214173602</v>
      </c>
      <c r="BR296" s="11">
        <f t="shared" si="368"/>
        <v>3.2226368219850893E-2</v>
      </c>
      <c r="BS296" s="17">
        <f t="shared" si="349"/>
        <v>1.0136035779647317E-4</v>
      </c>
      <c r="BT296" s="17">
        <f t="shared" si="350"/>
        <v>9.621708476444319E-4</v>
      </c>
      <c r="BU296" s="12">
        <f>(BU$3*templow!$I406+BU$4*templow!$I406^2+BU$5*templow!$I406^6)*(K296/K$56)^$BW$1</f>
        <v>-1.4643710880278322</v>
      </c>
      <c r="BV296" s="12">
        <f>(BV$3*templow!$I406+BV$4*templow!$I406^2+BV$5*templow!$I406^6)*(L296/L$56)^$BW$1</f>
        <v>-2.0044787590258757</v>
      </c>
      <c r="BW296" s="12">
        <f>(BW$3*templow!$I406+BW$4*templow!$I406^2+BW$5*templow!$I406^6)*(M296/M$56)^$BW$1</f>
        <v>-2.6063161376830521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 x14ac:dyDescent="0.3">
      <c r="A297" s="2">
        <f t="shared" si="306"/>
        <v>2251</v>
      </c>
      <c r="B297" s="5">
        <f t="shared" si="307"/>
        <v>1165.4054109329481</v>
      </c>
      <c r="C297" s="5">
        <f t="shared" si="308"/>
        <v>2964.1685848794655</v>
      </c>
      <c r="D297" s="5">
        <f t="shared" si="309"/>
        <v>4369.9523622864981</v>
      </c>
      <c r="E297" s="15">
        <f t="shared" si="310"/>
        <v>1.7579918067793741E-8</v>
      </c>
      <c r="F297" s="15">
        <f t="shared" si="311"/>
        <v>3.4633617423409587E-8</v>
      </c>
      <c r="G297" s="15">
        <f t="shared" si="312"/>
        <v>7.0703297978061215E-8</v>
      </c>
      <c r="H297" s="5">
        <f t="shared" si="313"/>
        <v>410617.31613285001</v>
      </c>
      <c r="I297" s="5">
        <f t="shared" si="314"/>
        <v>181836.48687711562</v>
      </c>
      <c r="J297" s="5">
        <f t="shared" si="315"/>
        <v>61960.479699835007</v>
      </c>
      <c r="K297" s="5">
        <f t="shared" si="316"/>
        <v>352338.60447252978</v>
      </c>
      <c r="L297" s="5">
        <f t="shared" si="317"/>
        <v>61344.853259926778</v>
      </c>
      <c r="M297" s="5">
        <f t="shared" si="318"/>
        <v>14178.754037358731</v>
      </c>
      <c r="N297" s="15">
        <f t="shared" si="319"/>
        <v>1.9518921634267272E-3</v>
      </c>
      <c r="O297" s="15">
        <f t="shared" si="320"/>
        <v>2.6824888589835894E-3</v>
      </c>
      <c r="P297" s="15">
        <f t="shared" si="321"/>
        <v>2.4379539135075401E-3</v>
      </c>
      <c r="Q297" s="5">
        <f t="shared" si="322"/>
        <v>4285.6656816900268</v>
      </c>
      <c r="R297" s="5">
        <f t="shared" si="323"/>
        <v>5684.6509882733762</v>
      </c>
      <c r="S297" s="5">
        <f t="shared" si="324"/>
        <v>3846.7719982404988</v>
      </c>
      <c r="T297" s="5">
        <f t="shared" si="325"/>
        <v>10.437128472934283</v>
      </c>
      <c r="U297" s="5">
        <f t="shared" si="326"/>
        <v>31.262433001771761</v>
      </c>
      <c r="V297" s="5">
        <f t="shared" si="327"/>
        <v>62.084283673658234</v>
      </c>
      <c r="W297" s="15">
        <f t="shared" si="328"/>
        <v>-1.0734613539272964E-2</v>
      </c>
      <c r="X297" s="15">
        <f t="shared" si="329"/>
        <v>-1.217998157191269E-2</v>
      </c>
      <c r="Y297" s="15">
        <f t="shared" si="330"/>
        <v>-9.7425357312937999E-3</v>
      </c>
      <c r="Z297" s="5">
        <f t="shared" si="345"/>
        <v>3114.4843631626791</v>
      </c>
      <c r="AA297" s="5">
        <f t="shared" si="346"/>
        <v>15415.034857714643</v>
      </c>
      <c r="AB297" s="5">
        <f t="shared" si="347"/>
        <v>88615.210437940565</v>
      </c>
      <c r="AC297" s="16">
        <f t="shared" si="331"/>
        <v>0.87041617152398187</v>
      </c>
      <c r="AD297" s="16">
        <f t="shared" si="332"/>
        <v>3.0885742673977048</v>
      </c>
      <c r="AE297" s="16">
        <f t="shared" si="333"/>
        <v>24.586477071667353</v>
      </c>
      <c r="AF297" s="15">
        <f t="shared" si="334"/>
        <v>-4.0504037456468023E-3</v>
      </c>
      <c r="AG297" s="15">
        <f t="shared" si="335"/>
        <v>2.9673830763510267E-4</v>
      </c>
      <c r="AH297" s="15">
        <f t="shared" si="336"/>
        <v>9.7937136394747881E-3</v>
      </c>
      <c r="AI297" s="1">
        <f t="shared" si="300"/>
        <v>803703.68929442973</v>
      </c>
      <c r="AJ297" s="1">
        <f t="shared" si="301"/>
        <v>353195.2974186755</v>
      </c>
      <c r="AK297" s="1">
        <f t="shared" si="302"/>
        <v>120667.73833967916</v>
      </c>
      <c r="AL297" s="14">
        <f t="shared" si="337"/>
        <v>97.041095442296537</v>
      </c>
      <c r="AM297" s="14">
        <f t="shared" si="338"/>
        <v>24.104806062517468</v>
      </c>
      <c r="AN297" s="14">
        <f t="shared" si="339"/>
        <v>7.5007108626636061</v>
      </c>
      <c r="AO297" s="11">
        <f t="shared" si="340"/>
        <v>1.8297601613534334E-3</v>
      </c>
      <c r="AP297" s="11">
        <f t="shared" si="341"/>
        <v>2.3050152104062229E-3</v>
      </c>
      <c r="AQ297" s="11">
        <f t="shared" si="342"/>
        <v>2.0909396294867513E-3</v>
      </c>
      <c r="AR297" s="1">
        <f t="shared" si="348"/>
        <v>410617.31613285001</v>
      </c>
      <c r="AS297" s="1">
        <f t="shared" si="343"/>
        <v>181836.48687711562</v>
      </c>
      <c r="AT297" s="1">
        <f t="shared" si="344"/>
        <v>61960.479699835007</v>
      </c>
      <c r="AU297" s="1">
        <f t="shared" si="303"/>
        <v>82123.463226570006</v>
      </c>
      <c r="AV297" s="1">
        <f t="shared" si="304"/>
        <v>36367.297375423128</v>
      </c>
      <c r="AW297" s="1">
        <f t="shared" si="305"/>
        <v>12392.095939967003</v>
      </c>
      <c r="AX297" s="1">
        <f t="shared" si="359"/>
        <v>281870.88357802382</v>
      </c>
      <c r="AY297" s="1">
        <f t="shared" si="351"/>
        <v>49075.882607941414</v>
      </c>
      <c r="AZ297" s="1">
        <f t="shared" si="352"/>
        <v>11343.003229886983</v>
      </c>
      <c r="BA297" s="1">
        <f t="shared" si="360"/>
        <v>14624.910693669755</v>
      </c>
      <c r="BB297" s="1">
        <f t="shared" si="361"/>
        <v>32016.349489466749</v>
      </c>
      <c r="BC297" s="1">
        <f t="shared" si="362"/>
        <v>40799.432606157658</v>
      </c>
      <c r="BD297" s="1">
        <f t="shared" si="363"/>
        <v>81.682413106496625</v>
      </c>
      <c r="BE297" s="2">
        <f t="shared" si="369"/>
        <v>0.1724378764915922</v>
      </c>
      <c r="BF297" s="2">
        <f t="shared" si="370"/>
        <v>0.13039120264941753</v>
      </c>
      <c r="BG297" s="2">
        <f t="shared" si="371"/>
        <v>6.9918128391701598E-2</v>
      </c>
      <c r="BH297" s="2">
        <f t="shared" si="353"/>
        <v>8.1598504122672957E-2</v>
      </c>
      <c r="BI297" s="2">
        <f t="shared" si="364"/>
        <v>2.9734821248929609E-3</v>
      </c>
      <c r="BJ297" s="2">
        <f t="shared" si="354"/>
        <v>1.700186572836147E-3</v>
      </c>
      <c r="BK297" s="2">
        <f t="shared" si="355"/>
        <v>4.8885446777984691E-4</v>
      </c>
      <c r="BL297" s="2">
        <f t="shared" si="356"/>
        <v>1220.9632496925515</v>
      </c>
      <c r="BM297" s="2">
        <f t="shared" si="357"/>
        <v>309.15595344016822</v>
      </c>
      <c r="BN297" s="2">
        <f t="shared" si="358"/>
        <v>30.28965732704685</v>
      </c>
      <c r="BO297" s="2">
        <f t="shared" si="365"/>
        <v>4546.8828729468269</v>
      </c>
      <c r="BP297" s="2">
        <f t="shared" si="366"/>
        <v>307.62016989648566</v>
      </c>
      <c r="BQ297" s="2">
        <f t="shared" si="367"/>
        <v>9.7774654113097323</v>
      </c>
      <c r="BR297" s="11">
        <f t="shared" si="368"/>
        <v>3.2200785572687324E-2</v>
      </c>
      <c r="BS297" s="17">
        <f t="shared" si="349"/>
        <v>9.8195861796551904E-5</v>
      </c>
      <c r="BT297" s="17">
        <f t="shared" si="350"/>
        <v>9.3414645402372027E-4</v>
      </c>
      <c r="BU297" s="12">
        <f>(BU$3*templow!$I407+BU$4*templow!$I407^2+BU$5*templow!$I407^6)*(K297/K$56)^$BW$1</f>
        <v>-1.4957099304893942</v>
      </c>
      <c r="BV297" s="12">
        <f>(BV$3*templow!$I407+BV$4*templow!$I407^2+BV$5*templow!$I407^6)*(L297/L$56)^$BW$1</f>
        <v>-2.0262148283407768</v>
      </c>
      <c r="BW297" s="12">
        <f>(BW$3*templow!$I407+BW$4*templow!$I407^2+BW$5*templow!$I407^6)*(M297/M$56)^$BW$1</f>
        <v>-2.6255812093120925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 x14ac:dyDescent="0.3">
      <c r="A298" s="2">
        <f t="shared" si="306"/>
        <v>2252</v>
      </c>
      <c r="B298" s="5">
        <f t="shared" si="307"/>
        <v>1165.4054303962932</v>
      </c>
      <c r="C298" s="5">
        <f t="shared" si="308"/>
        <v>2964.1686824063522</v>
      </c>
      <c r="D298" s="5">
        <f t="shared" si="309"/>
        <v>4369.9526558080397</v>
      </c>
      <c r="E298" s="15">
        <f t="shared" si="310"/>
        <v>1.6700922164404053E-8</v>
      </c>
      <c r="F298" s="15">
        <f t="shared" si="311"/>
        <v>3.2901936552239103E-8</v>
      </c>
      <c r="G298" s="15">
        <f t="shared" si="312"/>
        <v>6.7168133079158156E-8</v>
      </c>
      <c r="H298" s="5">
        <f t="shared" si="313"/>
        <v>411409.1561646887</v>
      </c>
      <c r="I298" s="5">
        <f t="shared" si="314"/>
        <v>182318.92044536947</v>
      </c>
      <c r="J298" s="5">
        <f t="shared" si="315"/>
        <v>62109.891178832644</v>
      </c>
      <c r="K298" s="5">
        <f t="shared" si="316"/>
        <v>353018.05314635445</v>
      </c>
      <c r="L298" s="5">
        <f t="shared" si="317"/>
        <v>61507.606340864681</v>
      </c>
      <c r="M298" s="5">
        <f t="shared" si="318"/>
        <v>14212.943725210227</v>
      </c>
      <c r="N298" s="15">
        <f t="shared" si="319"/>
        <v>1.9283969034327164E-3</v>
      </c>
      <c r="O298" s="15">
        <f t="shared" si="320"/>
        <v>2.6530845260692715E-3</v>
      </c>
      <c r="P298" s="15">
        <f t="shared" si="321"/>
        <v>2.4113323188632574E-3</v>
      </c>
      <c r="Q298" s="5">
        <f t="shared" si="322"/>
        <v>4247.8365363793037</v>
      </c>
      <c r="R298" s="5">
        <f t="shared" si="323"/>
        <v>5630.310392042983</v>
      </c>
      <c r="S298" s="5">
        <f t="shared" si="324"/>
        <v>3818.480416462728</v>
      </c>
      <c r="T298" s="5">
        <f t="shared" si="325"/>
        <v>10.325089932317592</v>
      </c>
      <c r="U298" s="5">
        <f t="shared" si="326"/>
        <v>30.881657143917025</v>
      </c>
      <c r="V298" s="5">
        <f t="shared" si="327"/>
        <v>61.479425321615835</v>
      </c>
      <c r="W298" s="15">
        <f t="shared" si="328"/>
        <v>-1.0734613539272964E-2</v>
      </c>
      <c r="X298" s="15">
        <f t="shared" si="329"/>
        <v>-1.217998157191269E-2</v>
      </c>
      <c r="Y298" s="15">
        <f t="shared" si="330"/>
        <v>-9.7425357312937999E-3</v>
      </c>
      <c r="Z298" s="5">
        <f t="shared" si="345"/>
        <v>3074.5616501366785</v>
      </c>
      <c r="AA298" s="5">
        <f t="shared" si="346"/>
        <v>15272.658193337997</v>
      </c>
      <c r="AB298" s="5">
        <f t="shared" si="347"/>
        <v>88827.326827485871</v>
      </c>
      <c r="AC298" s="16">
        <f t="shared" si="331"/>
        <v>0.86689063460256954</v>
      </c>
      <c r="AD298" s="16">
        <f t="shared" si="332"/>
        <v>3.0894907656988178</v>
      </c>
      <c r="AE298" s="16">
        <f t="shared" si="333"/>
        <v>24.827269987510775</v>
      </c>
      <c r="AF298" s="15">
        <f t="shared" si="334"/>
        <v>-4.0504037456468023E-3</v>
      </c>
      <c r="AG298" s="15">
        <f t="shared" si="335"/>
        <v>2.9673830763510267E-4</v>
      </c>
      <c r="AH298" s="15">
        <f t="shared" si="336"/>
        <v>9.7937136394747881E-3</v>
      </c>
      <c r="AI298" s="1">
        <f t="shared" si="300"/>
        <v>805456.78359155683</v>
      </c>
      <c r="AJ298" s="1">
        <f t="shared" si="301"/>
        <v>354243.06505223108</v>
      </c>
      <c r="AK298" s="1">
        <f t="shared" si="302"/>
        <v>120993.06044567825</v>
      </c>
      <c r="AL298" s="14">
        <f t="shared" si="337"/>
        <v>97.216881753446401</v>
      </c>
      <c r="AM298" s="14">
        <f t="shared" si="338"/>
        <v>24.159812387689282</v>
      </c>
      <c r="AN298" s="14">
        <f t="shared" si="339"/>
        <v>7.5162375609197509</v>
      </c>
      <c r="AO298" s="11">
        <f t="shared" si="340"/>
        <v>1.811462559739899E-3</v>
      </c>
      <c r="AP298" s="11">
        <f t="shared" si="341"/>
        <v>2.2819650583021608E-3</v>
      </c>
      <c r="AQ298" s="11">
        <f t="shared" si="342"/>
        <v>2.0700302331918838E-3</v>
      </c>
      <c r="AR298" s="1">
        <f t="shared" si="348"/>
        <v>411409.1561646887</v>
      </c>
      <c r="AS298" s="1">
        <f t="shared" si="343"/>
        <v>182318.92044536947</v>
      </c>
      <c r="AT298" s="1">
        <f t="shared" si="344"/>
        <v>62109.891178832644</v>
      </c>
      <c r="AU298" s="1">
        <f t="shared" si="303"/>
        <v>82281.831232937751</v>
      </c>
      <c r="AV298" s="1">
        <f t="shared" si="304"/>
        <v>36463.784089073895</v>
      </c>
      <c r="AW298" s="1">
        <f t="shared" si="305"/>
        <v>12421.97823576653</v>
      </c>
      <c r="AX298" s="1">
        <f t="shared" si="359"/>
        <v>282414.44251708349</v>
      </c>
      <c r="AY298" s="1">
        <f t="shared" si="351"/>
        <v>49206.085072691749</v>
      </c>
      <c r="AZ298" s="1">
        <f t="shared" si="352"/>
        <v>11370.35498016818</v>
      </c>
      <c r="BA298" s="1">
        <f t="shared" si="360"/>
        <v>14627.156138019111</v>
      </c>
      <c r="BB298" s="1">
        <f t="shared" si="361"/>
        <v>32024.204319165114</v>
      </c>
      <c r="BC298" s="1">
        <f t="shared" si="362"/>
        <v>40809.960070440378</v>
      </c>
      <c r="BD298" s="1">
        <f t="shared" si="363"/>
        <v>79.322021781662656</v>
      </c>
      <c r="BE298" s="2">
        <f t="shared" si="369"/>
        <v>0.1724378764915922</v>
      </c>
      <c r="BF298" s="2">
        <f t="shared" si="370"/>
        <v>0.13039120264941753</v>
      </c>
      <c r="BG298" s="2">
        <f t="shared" si="371"/>
        <v>6.9918128391701598E-2</v>
      </c>
      <c r="BH298" s="2">
        <f t="shared" si="353"/>
        <v>8.147672991983565E-2</v>
      </c>
      <c r="BI298" s="2">
        <f t="shared" si="364"/>
        <v>2.9734821248929609E-3</v>
      </c>
      <c r="BJ298" s="2">
        <f t="shared" si="354"/>
        <v>1.700186572836147E-3</v>
      </c>
      <c r="BK298" s="2">
        <f t="shared" si="355"/>
        <v>4.8885446777984691E-4</v>
      </c>
      <c r="BL298" s="2">
        <f t="shared" si="356"/>
        <v>1223.3177718729985</v>
      </c>
      <c r="BM298" s="2">
        <f t="shared" si="357"/>
        <v>309.97618051519885</v>
      </c>
      <c r="BN298" s="2">
        <f t="shared" si="358"/>
        <v>30.362697796092441</v>
      </c>
      <c r="BO298" s="2">
        <f t="shared" si="365"/>
        <v>4614.8055775744833</v>
      </c>
      <c r="BP298" s="2">
        <f t="shared" si="366"/>
        <v>311.31166561411032</v>
      </c>
      <c r="BQ298" s="2">
        <f t="shared" si="367"/>
        <v>9.7776382582583832</v>
      </c>
      <c r="BR298" s="11">
        <f t="shared" si="368"/>
        <v>3.2175461998487059E-2</v>
      </c>
      <c r="BS298" s="17">
        <f t="shared" si="349"/>
        <v>9.5132519921568089E-5</v>
      </c>
      <c r="BT298" s="17">
        <f t="shared" si="350"/>
        <v>9.0693830487739832E-4</v>
      </c>
      <c r="BU298" s="12">
        <f>(BU$3*templow!$I408+BU$4*templow!$I408^2+BU$5*templow!$I408^6)*(K298/K$56)^$BW$1</f>
        <v>-1.527037144683401</v>
      </c>
      <c r="BV298" s="12">
        <f>(BV$3*templow!$I408+BV$4*templow!$I408^2+BV$5*templow!$I408^6)*(L298/L$56)^$BW$1</f>
        <v>-2.0479310477621642</v>
      </c>
      <c r="BW298" s="12">
        <f>(BW$3*templow!$I408+BW$4*templow!$I408^2+BW$5*templow!$I408^6)*(M298/M$56)^$BW$1</f>
        <v>-2.6448247460829464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 x14ac:dyDescent="0.3">
      <c r="A299" s="2">
        <f t="shared" si="306"/>
        <v>2253</v>
      </c>
      <c r="B299" s="5">
        <f t="shared" si="307"/>
        <v>1165.4054488864713</v>
      </c>
      <c r="C299" s="5">
        <f t="shared" si="308"/>
        <v>2964.1687750568976</v>
      </c>
      <c r="D299" s="5">
        <f t="shared" si="309"/>
        <v>4369.9529346535228</v>
      </c>
      <c r="E299" s="15">
        <f t="shared" si="310"/>
        <v>1.5865876056183849E-8</v>
      </c>
      <c r="F299" s="15">
        <f t="shared" si="311"/>
        <v>3.1256839724627149E-8</v>
      </c>
      <c r="G299" s="15">
        <f t="shared" si="312"/>
        <v>6.3809726425200242E-8</v>
      </c>
      <c r="H299" s="5">
        <f t="shared" si="313"/>
        <v>412192.95562360837</v>
      </c>
      <c r="I299" s="5">
        <f t="shared" si="314"/>
        <v>182797.32691304333</v>
      </c>
      <c r="J299" s="5">
        <f t="shared" si="315"/>
        <v>62258.025989981354</v>
      </c>
      <c r="K299" s="5">
        <f t="shared" si="316"/>
        <v>353690.60271466296</v>
      </c>
      <c r="L299" s="5">
        <f t="shared" si="317"/>
        <v>61669.000918996091</v>
      </c>
      <c r="M299" s="5">
        <f t="shared" si="318"/>
        <v>14246.841309497435</v>
      </c>
      <c r="N299" s="15">
        <f t="shared" si="319"/>
        <v>1.9051421373901256E-3</v>
      </c>
      <c r="O299" s="15">
        <f t="shared" si="320"/>
        <v>2.6239775490040085E-3</v>
      </c>
      <c r="P299" s="15">
        <f t="shared" si="321"/>
        <v>2.3849798424995239E-3</v>
      </c>
      <c r="Q299" s="5">
        <f t="shared" si="322"/>
        <v>4210.2435796061136</v>
      </c>
      <c r="R299" s="5">
        <f t="shared" si="323"/>
        <v>5576.3273528748105</v>
      </c>
      <c r="S299" s="5">
        <f t="shared" si="324"/>
        <v>3790.297249984721</v>
      </c>
      <c r="T299" s="5">
        <f t="shared" si="325"/>
        <v>10.214254082135925</v>
      </c>
      <c r="U299" s="5">
        <f t="shared" si="326"/>
        <v>30.505519128993988</v>
      </c>
      <c r="V299" s="5">
        <f t="shared" si="327"/>
        <v>60.880459823680582</v>
      </c>
      <c r="W299" s="15">
        <f t="shared" si="328"/>
        <v>-1.0734613539272964E-2</v>
      </c>
      <c r="X299" s="15">
        <f t="shared" si="329"/>
        <v>-1.217998157191269E-2</v>
      </c>
      <c r="Y299" s="15">
        <f t="shared" si="330"/>
        <v>-9.7425357312937999E-3</v>
      </c>
      <c r="Z299" s="5">
        <f t="shared" si="345"/>
        <v>3035.0795071000407</v>
      </c>
      <c r="AA299" s="5">
        <f t="shared" si="346"/>
        <v>15131.152780893062</v>
      </c>
      <c r="AB299" s="5">
        <f t="shared" si="347"/>
        <v>89037.586020221366</v>
      </c>
      <c r="AC299" s="16">
        <f t="shared" si="331"/>
        <v>0.8633793775291092</v>
      </c>
      <c r="AD299" s="16">
        <f t="shared" si="332"/>
        <v>3.0904075359600855</v>
      </c>
      <c r="AE299" s="16">
        <f t="shared" si="333"/>
        <v>25.07042116021838</v>
      </c>
      <c r="AF299" s="15">
        <f t="shared" si="334"/>
        <v>-4.0504037456468023E-3</v>
      </c>
      <c r="AG299" s="15">
        <f t="shared" si="335"/>
        <v>2.9673830763510267E-4</v>
      </c>
      <c r="AH299" s="15">
        <f t="shared" si="336"/>
        <v>9.7937136394747881E-3</v>
      </c>
      <c r="AI299" s="1">
        <f t="shared" si="300"/>
        <v>807192.93646533892</v>
      </c>
      <c r="AJ299" s="1">
        <f t="shared" si="301"/>
        <v>355282.54263608187</v>
      </c>
      <c r="AK299" s="1">
        <f t="shared" si="302"/>
        <v>121315.73263687694</v>
      </c>
      <c r="AL299" s="14">
        <f t="shared" si="337"/>
        <v>97.39122544750272</v>
      </c>
      <c r="AM299" s="14">
        <f t="shared" si="338"/>
        <v>24.214392916896287</v>
      </c>
      <c r="AN299" s="14">
        <f t="shared" si="339"/>
        <v>7.5316408115207976</v>
      </c>
      <c r="AO299" s="11">
        <f t="shared" si="340"/>
        <v>1.7933479341424999E-3</v>
      </c>
      <c r="AP299" s="11">
        <f t="shared" si="341"/>
        <v>2.259145407719139E-3</v>
      </c>
      <c r="AQ299" s="11">
        <f t="shared" si="342"/>
        <v>2.049329930859965E-3</v>
      </c>
      <c r="AR299" s="1">
        <f t="shared" si="348"/>
        <v>412192.95562360837</v>
      </c>
      <c r="AS299" s="1">
        <f t="shared" si="343"/>
        <v>182797.32691304333</v>
      </c>
      <c r="AT299" s="1">
        <f t="shared" si="344"/>
        <v>62258.025989981354</v>
      </c>
      <c r="AU299" s="1">
        <f t="shared" si="303"/>
        <v>82438.591124721686</v>
      </c>
      <c r="AV299" s="1">
        <f t="shared" si="304"/>
        <v>36559.465382608665</v>
      </c>
      <c r="AW299" s="1">
        <f t="shared" si="305"/>
        <v>12451.605197996272</v>
      </c>
      <c r="AX299" s="1">
        <f t="shared" si="359"/>
        <v>282952.48217173037</v>
      </c>
      <c r="AY299" s="1">
        <f t="shared" si="351"/>
        <v>49335.200735196871</v>
      </c>
      <c r="AZ299" s="1">
        <f t="shared" si="352"/>
        <v>11397.473047597949</v>
      </c>
      <c r="BA299" s="1">
        <f t="shared" si="360"/>
        <v>14629.374520843616</v>
      </c>
      <c r="BB299" s="1">
        <f t="shared" si="361"/>
        <v>32031.973045740018</v>
      </c>
      <c r="BC299" s="1">
        <f t="shared" si="362"/>
        <v>40820.372515472656</v>
      </c>
      <c r="BD299" s="1">
        <f t="shared" si="363"/>
        <v>77.029633901921528</v>
      </c>
      <c r="BE299" s="2">
        <f t="shared" si="369"/>
        <v>0.1724378764915922</v>
      </c>
      <c r="BF299" s="2">
        <f t="shared" si="370"/>
        <v>0.13039120264941753</v>
      </c>
      <c r="BG299" s="2">
        <f t="shared" si="371"/>
        <v>6.9918128391701598E-2</v>
      </c>
      <c r="BH299" s="2">
        <f t="shared" si="353"/>
        <v>8.1355994426748152E-2</v>
      </c>
      <c r="BI299" s="2">
        <f t="shared" si="364"/>
        <v>2.9734821248929609E-3</v>
      </c>
      <c r="BJ299" s="2">
        <f t="shared" si="354"/>
        <v>1.700186572836147E-3</v>
      </c>
      <c r="BK299" s="2">
        <f t="shared" si="355"/>
        <v>4.8885446777984691E-4</v>
      </c>
      <c r="BL299" s="2">
        <f t="shared" si="356"/>
        <v>1225.6483855535969</v>
      </c>
      <c r="BM299" s="2">
        <f t="shared" si="357"/>
        <v>310.78956076789592</v>
      </c>
      <c r="BN299" s="2">
        <f t="shared" si="358"/>
        <v>30.435114160356211</v>
      </c>
      <c r="BO299" s="2">
        <f t="shared" si="365"/>
        <v>4683.7440539039753</v>
      </c>
      <c r="BP299" s="2">
        <f t="shared" si="366"/>
        <v>315.04755311688388</v>
      </c>
      <c r="BQ299" s="2">
        <f t="shared" si="367"/>
        <v>9.7778137282221635</v>
      </c>
      <c r="BR299" s="11">
        <f t="shared" si="368"/>
        <v>3.2150394838815516E-2</v>
      </c>
      <c r="BS299" s="17">
        <f t="shared" si="349"/>
        <v>9.2167003987261544E-5</v>
      </c>
      <c r="BT299" s="17">
        <f t="shared" si="350"/>
        <v>8.8052262609456141E-4</v>
      </c>
      <c r="BU299" s="12">
        <f>(BU$3*templow!$I409+BU$4*templow!$I409^2+BU$5*templow!$I409^6)*(K299/K$56)^$BW$1</f>
        <v>-1.5583523336822007</v>
      </c>
      <c r="BV299" s="12">
        <f>(BV$3*templow!$I409+BV$4*templow!$I409^2+BV$5*templow!$I409^6)*(L299/L$56)^$BW$1</f>
        <v>-2.069627313514613</v>
      </c>
      <c r="BW299" s="12">
        <f>(BW$3*templow!$I409+BW$4*templow!$I409^2+BW$5*templow!$I409^6)*(M299/M$56)^$BW$1</f>
        <v>-2.664046706475701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 x14ac:dyDescent="0.3">
      <c r="A300" s="2">
        <f t="shared" si="306"/>
        <v>2254</v>
      </c>
      <c r="B300" s="5">
        <f t="shared" si="307"/>
        <v>1165.4054664521409</v>
      </c>
      <c r="C300" s="5">
        <f t="shared" si="308"/>
        <v>2964.1688630749186</v>
      </c>
      <c r="D300" s="5">
        <f t="shared" si="309"/>
        <v>4369.9531995567486</v>
      </c>
      <c r="E300" s="15">
        <f t="shared" si="310"/>
        <v>1.5072582253374657E-8</v>
      </c>
      <c r="F300" s="15">
        <f t="shared" si="311"/>
        <v>2.969399773839579E-8</v>
      </c>
      <c r="G300" s="15">
        <f t="shared" si="312"/>
        <v>6.0619240103940226E-8</v>
      </c>
      <c r="H300" s="5">
        <f t="shared" si="313"/>
        <v>412968.76065785479</v>
      </c>
      <c r="I300" s="5">
        <f t="shared" si="314"/>
        <v>183271.72155948411</v>
      </c>
      <c r="J300" s="5">
        <f t="shared" si="315"/>
        <v>62404.889840684373</v>
      </c>
      <c r="K300" s="5">
        <f t="shared" si="316"/>
        <v>354356.29276311962</v>
      </c>
      <c r="L300" s="5">
        <f t="shared" si="317"/>
        <v>61829.042144840838</v>
      </c>
      <c r="M300" s="5">
        <f t="shared" si="318"/>
        <v>14280.448094275745</v>
      </c>
      <c r="N300" s="15">
        <f t="shared" si="319"/>
        <v>1.8821253472591781E-3</v>
      </c>
      <c r="O300" s="15">
        <f t="shared" si="320"/>
        <v>2.595164887703616E-3</v>
      </c>
      <c r="P300" s="15">
        <f t="shared" si="321"/>
        <v>2.3588937398992815E-3</v>
      </c>
      <c r="Q300" s="5">
        <f t="shared" si="322"/>
        <v>4172.8874476376122</v>
      </c>
      <c r="R300" s="5">
        <f t="shared" si="323"/>
        <v>5522.7031789487864</v>
      </c>
      <c r="S300" s="5">
        <f t="shared" si="324"/>
        <v>3762.2241729929269</v>
      </c>
      <c r="T300" s="5">
        <f t="shared" si="325"/>
        <v>10.104608011972255</v>
      </c>
      <c r="U300" s="5">
        <f t="shared" si="326"/>
        <v>30.133962468161211</v>
      </c>
      <c r="V300" s="5">
        <f t="shared" si="327"/>
        <v>60.28732976851078</v>
      </c>
      <c r="W300" s="15">
        <f t="shared" si="328"/>
        <v>-1.0734613539272964E-2</v>
      </c>
      <c r="X300" s="15">
        <f t="shared" si="329"/>
        <v>-1.217998157191269E-2</v>
      </c>
      <c r="Y300" s="15">
        <f t="shared" si="330"/>
        <v>-9.7425357312937999E-3</v>
      </c>
      <c r="Z300" s="5">
        <f t="shared" si="345"/>
        <v>2996.0348339446309</v>
      </c>
      <c r="AA300" s="5">
        <f t="shared" si="346"/>
        <v>14990.523243769056</v>
      </c>
      <c r="AB300" s="5">
        <f t="shared" si="347"/>
        <v>89245.996351123234</v>
      </c>
      <c r="AC300" s="16">
        <f t="shared" si="331"/>
        <v>0.85988234246445105</v>
      </c>
      <c r="AD300" s="16">
        <f t="shared" si="332"/>
        <v>3.091324578262209</v>
      </c>
      <c r="AE300" s="16">
        <f t="shared" si="333"/>
        <v>25.31595368588259</v>
      </c>
      <c r="AF300" s="15">
        <f t="shared" si="334"/>
        <v>-4.0504037456468023E-3</v>
      </c>
      <c r="AG300" s="15">
        <f t="shared" si="335"/>
        <v>2.9673830763510267E-4</v>
      </c>
      <c r="AH300" s="15">
        <f t="shared" si="336"/>
        <v>9.7937136394747881E-3</v>
      </c>
      <c r="AI300" s="1">
        <f t="shared" si="300"/>
        <v>808912.23394352675</v>
      </c>
      <c r="AJ300" s="1">
        <f t="shared" si="301"/>
        <v>356313.75375508232</v>
      </c>
      <c r="AK300" s="1">
        <f t="shared" si="302"/>
        <v>121635.76457118551</v>
      </c>
      <c r="AL300" s="14">
        <f t="shared" si="337"/>
        <v>97.564135236932998</v>
      </c>
      <c r="AM300" s="14">
        <f t="shared" si="338"/>
        <v>24.268549713109611</v>
      </c>
      <c r="AN300" s="14">
        <f t="shared" si="339"/>
        <v>7.5469212802948977</v>
      </c>
      <c r="AO300" s="11">
        <f t="shared" si="340"/>
        <v>1.775414454801075E-3</v>
      </c>
      <c r="AP300" s="11">
        <f t="shared" si="341"/>
        <v>2.2365539536419476E-3</v>
      </c>
      <c r="AQ300" s="11">
        <f t="shared" si="342"/>
        <v>2.0288366315513655E-3</v>
      </c>
      <c r="AR300" s="1">
        <f t="shared" si="348"/>
        <v>412968.76065785479</v>
      </c>
      <c r="AS300" s="1">
        <f t="shared" si="343"/>
        <v>183271.72155948411</v>
      </c>
      <c r="AT300" s="1">
        <f t="shared" si="344"/>
        <v>62404.889840684373</v>
      </c>
      <c r="AU300" s="1">
        <f t="shared" si="303"/>
        <v>82593.75213157096</v>
      </c>
      <c r="AV300" s="1">
        <f t="shared" si="304"/>
        <v>36654.344311896821</v>
      </c>
      <c r="AW300" s="1">
        <f t="shared" si="305"/>
        <v>12480.977968136875</v>
      </c>
      <c r="AX300" s="1">
        <f t="shared" si="359"/>
        <v>283485.03421049565</v>
      </c>
      <c r="AY300" s="1">
        <f t="shared" si="351"/>
        <v>49463.233715872673</v>
      </c>
      <c r="AZ300" s="1">
        <f t="shared" si="352"/>
        <v>11424.358475420597</v>
      </c>
      <c r="BA300" s="1">
        <f t="shared" si="360"/>
        <v>14631.566118936942</v>
      </c>
      <c r="BB300" s="1">
        <f t="shared" si="361"/>
        <v>32039.656539425883</v>
      </c>
      <c r="BC300" s="1">
        <f t="shared" si="362"/>
        <v>40830.671106265232</v>
      </c>
      <c r="BD300" s="1">
        <f t="shared" si="363"/>
        <v>74.803298335803518</v>
      </c>
      <c r="BE300" s="2">
        <f t="shared" si="369"/>
        <v>0.1724378764915922</v>
      </c>
      <c r="BF300" s="2">
        <f t="shared" si="370"/>
        <v>0.13039120264941753</v>
      </c>
      <c r="BG300" s="2">
        <f t="shared" si="371"/>
        <v>6.9918128391701598E-2</v>
      </c>
      <c r="BH300" s="2">
        <f t="shared" si="353"/>
        <v>8.1236293553591868E-2</v>
      </c>
      <c r="BI300" s="2">
        <f t="shared" si="364"/>
        <v>2.9734821248929609E-3</v>
      </c>
      <c r="BJ300" s="2">
        <f t="shared" si="354"/>
        <v>1.700186572836147E-3</v>
      </c>
      <c r="BK300" s="2">
        <f t="shared" si="355"/>
        <v>4.8885446777984691E-4</v>
      </c>
      <c r="BL300" s="2">
        <f t="shared" si="356"/>
        <v>1227.9552279553307</v>
      </c>
      <c r="BM300" s="2">
        <f t="shared" si="357"/>
        <v>311.59612017599989</v>
      </c>
      <c r="BN300" s="2">
        <f t="shared" si="358"/>
        <v>30.506909209927734</v>
      </c>
      <c r="BO300" s="2">
        <f t="shared" si="365"/>
        <v>4753.7134974793898</v>
      </c>
      <c r="BP300" s="2">
        <f t="shared" si="366"/>
        <v>318.82836639079062</v>
      </c>
      <c r="BQ300" s="2">
        <f t="shared" si="367"/>
        <v>9.7779917946897363</v>
      </c>
      <c r="BR300" s="11">
        <f t="shared" si="368"/>
        <v>3.2125581463648717E-2</v>
      </c>
      <c r="BS300" s="17">
        <f t="shared" si="349"/>
        <v>8.9296099142271494E-5</v>
      </c>
      <c r="BT300" s="17">
        <f t="shared" si="350"/>
        <v>8.5487633601413727E-4</v>
      </c>
      <c r="BU300" s="12">
        <f>(BU$3*templow!$I410+BU$4*templow!$I410^2+BU$5*templow!$I410^6)*(K300/K$56)^$BW$1</f>
        <v>-1.5896551135004624</v>
      </c>
      <c r="BV300" s="12">
        <f>(BV$3*templow!$I410+BV$4*templow!$I410^2+BV$5*templow!$I410^6)*(L300/L$56)^$BW$1</f>
        <v>-2.0913035281692545</v>
      </c>
      <c r="BW300" s="12">
        <f>(BW$3*templow!$I410+BW$4*templow!$I410^2+BW$5*templow!$I410^6)*(M300/M$56)^$BW$1</f>
        <v>-2.6832470535210775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 x14ac:dyDescent="0.3">
      <c r="A301" s="2">
        <f t="shared" si="306"/>
        <v>2255</v>
      </c>
      <c r="B301" s="5">
        <f t="shared" si="307"/>
        <v>1165.4054831395272</v>
      </c>
      <c r="C301" s="5">
        <f t="shared" si="308"/>
        <v>2964.1689466920407</v>
      </c>
      <c r="D301" s="5">
        <f t="shared" si="309"/>
        <v>4369.9534512148293</v>
      </c>
      <c r="E301" s="15">
        <f t="shared" si="310"/>
        <v>1.4318953140705924E-8</v>
      </c>
      <c r="F301" s="15">
        <f t="shared" si="311"/>
        <v>2.8209297851475999E-8</v>
      </c>
      <c r="G301" s="15">
        <f t="shared" si="312"/>
        <v>5.7588278098743212E-8</v>
      </c>
      <c r="H301" s="5">
        <f t="shared" si="313"/>
        <v>413736.61758716736</v>
      </c>
      <c r="I301" s="5">
        <f t="shared" si="314"/>
        <v>183742.11992189009</v>
      </c>
      <c r="J301" s="5">
        <f t="shared" si="315"/>
        <v>62550.488500049643</v>
      </c>
      <c r="K301" s="5">
        <f t="shared" si="316"/>
        <v>355015.16302513663</v>
      </c>
      <c r="L301" s="5">
        <f t="shared" si="317"/>
        <v>61987.735256096988</v>
      </c>
      <c r="M301" s="5">
        <f t="shared" si="318"/>
        <v>14313.765397812385</v>
      </c>
      <c r="N301" s="15">
        <f t="shared" si="319"/>
        <v>1.85934404291066E-3</v>
      </c>
      <c r="O301" s="15">
        <f t="shared" si="320"/>
        <v>2.5666435343507654E-3</v>
      </c>
      <c r="P301" s="15">
        <f t="shared" si="321"/>
        <v>2.3330712955704769E-3</v>
      </c>
      <c r="Q301" s="5">
        <f t="shared" si="322"/>
        <v>4135.7687181034662</v>
      </c>
      <c r="R301" s="5">
        <f t="shared" si="323"/>
        <v>5469.4390717679289</v>
      </c>
      <c r="S301" s="5">
        <f t="shared" si="324"/>
        <v>3734.2628063636184</v>
      </c>
      <c r="T301" s="5">
        <f t="shared" si="325"/>
        <v>9.9961389499978921</v>
      </c>
      <c r="U301" s="5">
        <f t="shared" si="326"/>
        <v>29.7669313606103</v>
      </c>
      <c r="V301" s="5">
        <f t="shared" si="327"/>
        <v>59.699978304096774</v>
      </c>
      <c r="W301" s="15">
        <f t="shared" si="328"/>
        <v>-1.0734613539272964E-2</v>
      </c>
      <c r="X301" s="15">
        <f t="shared" si="329"/>
        <v>-1.217998157191269E-2</v>
      </c>
      <c r="Y301" s="15">
        <f t="shared" si="330"/>
        <v>-9.7425357312937999E-3</v>
      </c>
      <c r="Z301" s="5">
        <f t="shared" si="345"/>
        <v>2957.4245047194941</v>
      </c>
      <c r="AA301" s="5">
        <f t="shared" si="346"/>
        <v>14850.773917211647</v>
      </c>
      <c r="AB301" s="5">
        <f t="shared" si="347"/>
        <v>89452.566245437105</v>
      </c>
      <c r="AC301" s="16">
        <f t="shared" si="331"/>
        <v>0.85639947180371745</v>
      </c>
      <c r="AD301" s="16">
        <f t="shared" si="332"/>
        <v>3.0922418926859132</v>
      </c>
      <c r="AE301" s="16">
        <f t="shared" si="333"/>
        <v>25.563890886792329</v>
      </c>
      <c r="AF301" s="15">
        <f t="shared" si="334"/>
        <v>-4.0504037456468023E-3</v>
      </c>
      <c r="AG301" s="15">
        <f t="shared" si="335"/>
        <v>2.9673830763510267E-4</v>
      </c>
      <c r="AH301" s="15">
        <f t="shared" si="336"/>
        <v>9.7937136394747881E-3</v>
      </c>
      <c r="AI301" s="1">
        <f t="shared" si="300"/>
        <v>810614.76268074499</v>
      </c>
      <c r="AJ301" s="1">
        <f t="shared" si="301"/>
        <v>357336.72269147093</v>
      </c>
      <c r="AK301" s="1">
        <f t="shared" si="302"/>
        <v>121953.16608220385</v>
      </c>
      <c r="AL301" s="14">
        <f t="shared" si="337"/>
        <v>97.73561984514312</v>
      </c>
      <c r="AM301" s="14">
        <f t="shared" si="338"/>
        <v>24.322284854711523</v>
      </c>
      <c r="AN301" s="14">
        <f t="shared" si="339"/>
        <v>7.5620796359403055</v>
      </c>
      <c r="AO301" s="11">
        <f t="shared" si="340"/>
        <v>1.7576603102530642E-3</v>
      </c>
      <c r="AP301" s="11">
        <f t="shared" si="341"/>
        <v>2.2141884141055283E-3</v>
      </c>
      <c r="AQ301" s="11">
        <f t="shared" si="342"/>
        <v>2.0085482652358517E-3</v>
      </c>
      <c r="AR301" s="1">
        <f t="shared" si="348"/>
        <v>413736.61758716736</v>
      </c>
      <c r="AS301" s="1">
        <f t="shared" si="343"/>
        <v>183742.11992189009</v>
      </c>
      <c r="AT301" s="1">
        <f t="shared" si="344"/>
        <v>62550.488500049643</v>
      </c>
      <c r="AU301" s="1">
        <f t="shared" si="303"/>
        <v>82747.323517433484</v>
      </c>
      <c r="AV301" s="1">
        <f t="shared" si="304"/>
        <v>36748.423984378016</v>
      </c>
      <c r="AW301" s="1">
        <f t="shared" si="305"/>
        <v>12510.09770000993</v>
      </c>
      <c r="AX301" s="1">
        <f t="shared" si="359"/>
        <v>284012.13042010932</v>
      </c>
      <c r="AY301" s="1">
        <f t="shared" si="351"/>
        <v>49590.188204877595</v>
      </c>
      <c r="AZ301" s="1">
        <f t="shared" si="352"/>
        <v>11451.012318249908</v>
      </c>
      <c r="BA301" s="1">
        <f t="shared" si="360"/>
        <v>14633.731206185155</v>
      </c>
      <c r="BB301" s="1">
        <f t="shared" si="361"/>
        <v>32047.255661510815</v>
      </c>
      <c r="BC301" s="1">
        <f t="shared" si="362"/>
        <v>40840.856995746952</v>
      </c>
      <c r="BD301" s="1">
        <f t="shared" si="363"/>
        <v>72.64111961473931</v>
      </c>
      <c r="BE301" s="2">
        <f t="shared" si="369"/>
        <v>0.1724378764915922</v>
      </c>
      <c r="BF301" s="2">
        <f t="shared" si="370"/>
        <v>0.13039120264941753</v>
      </c>
      <c r="BG301" s="2">
        <f t="shared" si="371"/>
        <v>6.9918128391701598E-2</v>
      </c>
      <c r="BH301" s="2">
        <f t="shared" si="353"/>
        <v>8.1117623126367E-2</v>
      </c>
      <c r="BI301" s="2">
        <f t="shared" si="364"/>
        <v>2.9734821248929609E-3</v>
      </c>
      <c r="BJ301" s="2">
        <f t="shared" si="354"/>
        <v>1.700186572836147E-3</v>
      </c>
      <c r="BK301" s="2">
        <f t="shared" si="355"/>
        <v>4.8885446777984691E-4</v>
      </c>
      <c r="BL301" s="2">
        <f t="shared" si="356"/>
        <v>1230.2384368091168</v>
      </c>
      <c r="BM301" s="2">
        <f t="shared" si="357"/>
        <v>312.39588515564662</v>
      </c>
      <c r="BN301" s="2">
        <f t="shared" si="358"/>
        <v>30.578085765061203</v>
      </c>
      <c r="BO301" s="2">
        <f t="shared" si="365"/>
        <v>4824.7293311929798</v>
      </c>
      <c r="BP301" s="2">
        <f t="shared" si="366"/>
        <v>322.6546458457853</v>
      </c>
      <c r="BQ301" s="2">
        <f t="shared" si="367"/>
        <v>9.7781724314325302</v>
      </c>
      <c r="BR301" s="11">
        <f t="shared" si="368"/>
        <v>3.2101019271071313E-2</v>
      </c>
      <c r="BS301" s="17">
        <f t="shared" si="349"/>
        <v>8.6516699853172359E-5</v>
      </c>
      <c r="BT301" s="17">
        <f t="shared" si="350"/>
        <v>8.2997702525644393E-4</v>
      </c>
      <c r="BU301" s="12">
        <f>(BU$3*templow!$I411+BU$4*templow!$I411^2+BU$5*templow!$I411^6)*(K301/K$56)^$BW$1</f>
        <v>-1.6209451127416623</v>
      </c>
      <c r="BV301" s="12">
        <f>(BV$3*templow!$I411+BV$4*templow!$I411^2+BV$5*templow!$I411^6)*(L301/L$56)^$BW$1</f>
        <v>-2.1129596004306741</v>
      </c>
      <c r="BW301" s="12">
        <f>(BW$3*templow!$I411+BW$4*templow!$I411^2+BW$5*templow!$I411^6)*(M301/M$56)^$BW$1</f>
        <v>-2.7024257546345805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 x14ac:dyDescent="0.3">
      <c r="A302" s="2">
        <f t="shared" si="306"/>
        <v>2256</v>
      </c>
      <c r="B302" s="5">
        <f t="shared" si="307"/>
        <v>1165.4054989925442</v>
      </c>
      <c r="C302" s="5">
        <f t="shared" si="308"/>
        <v>2964.1690261283093</v>
      </c>
      <c r="D302" s="5">
        <f t="shared" si="309"/>
        <v>4369.953690290019</v>
      </c>
      <c r="E302" s="15">
        <f t="shared" si="310"/>
        <v>1.3603005483670627E-8</v>
      </c>
      <c r="F302" s="15">
        <f t="shared" si="311"/>
        <v>2.6798832958902197E-8</v>
      </c>
      <c r="G302" s="15">
        <f t="shared" si="312"/>
        <v>5.4708864193806049E-8</v>
      </c>
      <c r="H302" s="5">
        <f t="shared" si="313"/>
        <v>414496.57289125037</v>
      </c>
      <c r="I302" s="5">
        <f t="shared" si="314"/>
        <v>184208.53778736378</v>
      </c>
      <c r="J302" s="5">
        <f t="shared" si="315"/>
        <v>62694.827796642319</v>
      </c>
      <c r="K302" s="5">
        <f t="shared" si="316"/>
        <v>355667.2533719546</v>
      </c>
      <c r="L302" s="5">
        <f t="shared" si="317"/>
        <v>62145.085574951285</v>
      </c>
      <c r="M302" s="5">
        <f t="shared" si="318"/>
        <v>14346.794552068004</v>
      </c>
      <c r="N302" s="15">
        <f t="shared" si="319"/>
        <v>1.8367957617961839E-3</v>
      </c>
      <c r="O302" s="15">
        <f t="shared" si="320"/>
        <v>2.538410513051037E-3</v>
      </c>
      <c r="P302" s="15">
        <f t="shared" si="321"/>
        <v>2.3075098227240964E-3</v>
      </c>
      <c r="Q302" s="5">
        <f t="shared" si="322"/>
        <v>4098.8879112750246</v>
      </c>
      <c r="R302" s="5">
        <f t="shared" si="323"/>
        <v>5416.5361284756773</v>
      </c>
      <c r="S302" s="5">
        <f t="shared" si="324"/>
        <v>3706.4147184720578</v>
      </c>
      <c r="T302" s="5">
        <f t="shared" si="325"/>
        <v>9.8888342614847904</v>
      </c>
      <c r="U302" s="5">
        <f t="shared" si="326"/>
        <v>29.404370685185675</v>
      </c>
      <c r="V302" s="5">
        <f t="shared" si="327"/>
        <v>59.11834913231165</v>
      </c>
      <c r="W302" s="15">
        <f t="shared" si="328"/>
        <v>-1.0734613539272964E-2</v>
      </c>
      <c r="X302" s="15">
        <f t="shared" si="329"/>
        <v>-1.217998157191269E-2</v>
      </c>
      <c r="Y302" s="15">
        <f t="shared" si="330"/>
        <v>-9.7425357312937999E-3</v>
      </c>
      <c r="Z302" s="5">
        <f t="shared" si="345"/>
        <v>2919.24536933433</v>
      </c>
      <c r="AA302" s="5">
        <f t="shared" si="346"/>
        <v>14711.908854190908</v>
      </c>
      <c r="AB302" s="5">
        <f t="shared" si="347"/>
        <v>89657.304215384444</v>
      </c>
      <c r="AC302" s="16">
        <f t="shared" si="331"/>
        <v>0.85293070817535377</v>
      </c>
      <c r="AD302" s="16">
        <f t="shared" si="332"/>
        <v>3.093159479311947</v>
      </c>
      <c r="AE302" s="16">
        <f t="shared" si="333"/>
        <v>25.814256313648354</v>
      </c>
      <c r="AF302" s="15">
        <f t="shared" si="334"/>
        <v>-4.0504037456468023E-3</v>
      </c>
      <c r="AG302" s="15">
        <f t="shared" si="335"/>
        <v>2.9673830763510267E-4</v>
      </c>
      <c r="AH302" s="15">
        <f t="shared" si="336"/>
        <v>9.7937136394747881E-3</v>
      </c>
      <c r="AI302" s="1">
        <f t="shared" si="300"/>
        <v>812300.60993010399</v>
      </c>
      <c r="AJ302" s="1">
        <f t="shared" si="301"/>
        <v>358351.47440670186</v>
      </c>
      <c r="AK302" s="1">
        <f t="shared" si="302"/>
        <v>122267.94717399339</v>
      </c>
      <c r="AL302" s="14">
        <f t="shared" si="337"/>
        <v>97.905688004843924</v>
      </c>
      <c r="AM302" s="14">
        <f t="shared" si="338"/>
        <v>24.375600434828101</v>
      </c>
      <c r="AN302" s="14">
        <f t="shared" si="339"/>
        <v>7.5771165498553055</v>
      </c>
      <c r="AO302" s="11">
        <f t="shared" si="340"/>
        <v>1.7400837071505336E-3</v>
      </c>
      <c r="AP302" s="11">
        <f t="shared" si="341"/>
        <v>2.1920465299644729E-3</v>
      </c>
      <c r="AQ302" s="11">
        <f t="shared" si="342"/>
        <v>1.9884627825834931E-3</v>
      </c>
      <c r="AR302" s="1">
        <f t="shared" si="348"/>
        <v>414496.57289125037</v>
      </c>
      <c r="AS302" s="1">
        <f t="shared" si="343"/>
        <v>184208.53778736378</v>
      </c>
      <c r="AT302" s="1">
        <f t="shared" si="344"/>
        <v>62694.827796642319</v>
      </c>
      <c r="AU302" s="1">
        <f t="shared" si="303"/>
        <v>82899.31457825008</v>
      </c>
      <c r="AV302" s="1">
        <f t="shared" si="304"/>
        <v>36841.707557472757</v>
      </c>
      <c r="AW302" s="1">
        <f t="shared" si="305"/>
        <v>12538.965559328464</v>
      </c>
      <c r="AX302" s="1">
        <f t="shared" si="359"/>
        <v>284533.80269756372</v>
      </c>
      <c r="AY302" s="1">
        <f t="shared" si="351"/>
        <v>49716.068459961032</v>
      </c>
      <c r="AZ302" s="1">
        <f t="shared" si="352"/>
        <v>11477.435641654403</v>
      </c>
      <c r="BA302" s="1">
        <f t="shared" si="360"/>
        <v>14635.87005359982</v>
      </c>
      <c r="BB302" s="1">
        <f t="shared" si="361"/>
        <v>32054.771264435552</v>
      </c>
      <c r="BC302" s="1">
        <f t="shared" si="362"/>
        <v>40850.93132490421</v>
      </c>
      <c r="BD302" s="1">
        <f t="shared" si="363"/>
        <v>70.541256357726098</v>
      </c>
      <c r="BE302" s="2">
        <f t="shared" si="369"/>
        <v>0.1724378764915922</v>
      </c>
      <c r="BF302" s="2">
        <f t="shared" si="370"/>
        <v>0.13039120264941753</v>
      </c>
      <c r="BG302" s="2">
        <f t="shared" si="371"/>
        <v>6.9918128391701598E-2</v>
      </c>
      <c r="BH302" s="2">
        <f t="shared" si="353"/>
        <v>8.0999978889117003E-2</v>
      </c>
      <c r="BI302" s="2">
        <f t="shared" si="364"/>
        <v>2.9734821248929609E-3</v>
      </c>
      <c r="BJ302" s="2">
        <f t="shared" si="354"/>
        <v>1.700186572836147E-3</v>
      </c>
      <c r="BK302" s="2">
        <f t="shared" si="355"/>
        <v>4.8885446777984691E-4</v>
      </c>
      <c r="BL302" s="2">
        <f t="shared" si="356"/>
        <v>1232.4981503215251</v>
      </c>
      <c r="BM302" s="2">
        <f t="shared" si="357"/>
        <v>313.18888254785588</v>
      </c>
      <c r="BN302" s="2">
        <f t="shared" si="358"/>
        <v>30.648646675076733</v>
      </c>
      <c r="BO302" s="2">
        <f t="shared" si="365"/>
        <v>4896.8072086868087</v>
      </c>
      <c r="BP302" s="2">
        <f t="shared" si="366"/>
        <v>326.52693839308034</v>
      </c>
      <c r="BQ302" s="2">
        <f t="shared" si="367"/>
        <v>9.778355612501425</v>
      </c>
      <c r="BR302" s="11">
        <f t="shared" si="368"/>
        <v>3.2076705686967272E-2</v>
      </c>
      <c r="BS302" s="17">
        <f t="shared" si="349"/>
        <v>8.3825806038129286E-5</v>
      </c>
      <c r="BT302" s="17">
        <f t="shared" si="350"/>
        <v>8.0580293714217852E-4</v>
      </c>
      <c r="BU302" s="12">
        <f>(BU$3*templow!$I412+BU$4*templow!$I412^2+BU$5*templow!$I412^6)*(K302/K$56)^$BW$1</f>
        <v>-1.6522219722517462</v>
      </c>
      <c r="BV302" s="12">
        <f>(BV$3*templow!$I412+BV$4*templow!$I412^2+BV$5*templow!$I412^6)*(L302/L$56)^$BW$1</f>
        <v>-2.1345954449287747</v>
      </c>
      <c r="BW302" s="12">
        <f>(BW$3*templow!$I412+BW$4*templow!$I412^2+BW$5*templow!$I412^6)*(M302/M$56)^$BW$1</f>
        <v>-2.7215827814546629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 x14ac:dyDescent="0.3">
      <c r="A303" s="2">
        <f t="shared" si="306"/>
        <v>2257</v>
      </c>
      <c r="B303" s="5">
        <f t="shared" si="307"/>
        <v>1165.4055140529108</v>
      </c>
      <c r="C303" s="5">
        <f t="shared" si="308"/>
        <v>2964.1691015927659</v>
      </c>
      <c r="D303" s="5">
        <f t="shared" si="309"/>
        <v>4369.9539174114616</v>
      </c>
      <c r="E303" s="15">
        <f t="shared" si="310"/>
        <v>1.2922855209487094E-8</v>
      </c>
      <c r="F303" s="15">
        <f t="shared" si="311"/>
        <v>2.5458891310957086E-8</v>
      </c>
      <c r="G303" s="15">
        <f t="shared" si="312"/>
        <v>5.1973420984115747E-8</v>
      </c>
      <c r="H303" s="5">
        <f t="shared" si="313"/>
        <v>415248.6731984815</v>
      </c>
      <c r="I303" s="5">
        <f t="shared" si="314"/>
        <v>184670.99118507828</v>
      </c>
      <c r="J303" s="5">
        <f t="shared" si="315"/>
        <v>62837.913616273509</v>
      </c>
      <c r="K303" s="5">
        <f t="shared" si="316"/>
        <v>356312.60380292719</v>
      </c>
      <c r="L303" s="5">
        <f t="shared" si="317"/>
        <v>62301.098505428454</v>
      </c>
      <c r="M303" s="5">
        <f t="shared" si="318"/>
        <v>14379.536902186715</v>
      </c>
      <c r="N303" s="15">
        <f t="shared" si="319"/>
        <v>1.8144780686280004E-3</v>
      </c>
      <c r="O303" s="15">
        <f t="shared" si="320"/>
        <v>2.5104628794663242E-3</v>
      </c>
      <c r="P303" s="15">
        <f t="shared" si="321"/>
        <v>2.2822066629504256E-3</v>
      </c>
      <c r="Q303" s="5">
        <f t="shared" si="322"/>
        <v>4062.2454913287729</v>
      </c>
      <c r="R303" s="5">
        <f t="shared" si="323"/>
        <v>5363.9953441480775</v>
      </c>
      <c r="S303" s="5">
        <f t="shared" si="324"/>
        <v>3678.6814259983721</v>
      </c>
      <c r="T303" s="5">
        <f t="shared" si="325"/>
        <v>9.7826814473338288</v>
      </c>
      <c r="U303" s="5">
        <f t="shared" si="326"/>
        <v>29.046225992106425</v>
      </c>
      <c r="V303" s="5">
        <f t="shared" si="327"/>
        <v>58.542386503515004</v>
      </c>
      <c r="W303" s="15">
        <f t="shared" si="328"/>
        <v>-1.0734613539272964E-2</v>
      </c>
      <c r="X303" s="15">
        <f t="shared" si="329"/>
        <v>-1.217998157191269E-2</v>
      </c>
      <c r="Y303" s="15">
        <f t="shared" si="330"/>
        <v>-9.7425357312937999E-3</v>
      </c>
      <c r="Z303" s="5">
        <f t="shared" si="345"/>
        <v>2881.4942552195266</v>
      </c>
      <c r="AA303" s="5">
        <f t="shared" si="346"/>
        <v>14573.931831214017</v>
      </c>
      <c r="AB303" s="5">
        <f t="shared" si="347"/>
        <v>89860.218856921652</v>
      </c>
      <c r="AC303" s="16">
        <f t="shared" si="331"/>
        <v>0.84947599444018318</v>
      </c>
      <c r="AD303" s="16">
        <f t="shared" si="332"/>
        <v>3.0940773382210836</v>
      </c>
      <c r="AE303" s="16">
        <f t="shared" si="333"/>
        <v>26.067073747800229</v>
      </c>
      <c r="AF303" s="15">
        <f t="shared" si="334"/>
        <v>-4.0504037456468023E-3</v>
      </c>
      <c r="AG303" s="15">
        <f t="shared" si="335"/>
        <v>2.9673830763510267E-4</v>
      </c>
      <c r="AH303" s="15">
        <f t="shared" si="336"/>
        <v>9.7937136394747881E-3</v>
      </c>
      <c r="AI303" s="1">
        <f t="shared" si="300"/>
        <v>813969.86351534363</v>
      </c>
      <c r="AJ303" s="1">
        <f t="shared" si="301"/>
        <v>359358.03452350444</v>
      </c>
      <c r="AK303" s="1">
        <f t="shared" si="302"/>
        <v>122580.11801592253</v>
      </c>
      <c r="AL303" s="14">
        <f t="shared" si="337"/>
        <v>98.074348456453166</v>
      </c>
      <c r="AM303" s="14">
        <f t="shared" si="338"/>
        <v>24.428498560673578</v>
      </c>
      <c r="AN303" s="14">
        <f t="shared" si="339"/>
        <v>7.5920326959714028</v>
      </c>
      <c r="AO303" s="11">
        <f t="shared" si="340"/>
        <v>1.7226828700790283E-3</v>
      </c>
      <c r="AP303" s="11">
        <f t="shared" si="341"/>
        <v>2.1701260646648283E-3</v>
      </c>
      <c r="AQ303" s="11">
        <f t="shared" si="342"/>
        <v>1.968578154757658E-3</v>
      </c>
      <c r="AR303" s="1">
        <f t="shared" si="348"/>
        <v>415248.6731984815</v>
      </c>
      <c r="AS303" s="1">
        <f t="shared" si="343"/>
        <v>184670.99118507828</v>
      </c>
      <c r="AT303" s="1">
        <f t="shared" si="344"/>
        <v>62837.913616273509</v>
      </c>
      <c r="AU303" s="1">
        <f t="shared" si="303"/>
        <v>83049.734639696311</v>
      </c>
      <c r="AV303" s="1">
        <f t="shared" si="304"/>
        <v>36934.198237015655</v>
      </c>
      <c r="AW303" s="1">
        <f t="shared" si="305"/>
        <v>12567.582723254702</v>
      </c>
      <c r="AX303" s="1">
        <f t="shared" si="359"/>
        <v>285050.08304234175</v>
      </c>
      <c r="AY303" s="1">
        <f t="shared" si="351"/>
        <v>49840.878804342763</v>
      </c>
      <c r="AZ303" s="1">
        <f t="shared" si="352"/>
        <v>11503.629521749373</v>
      </c>
      <c r="BA303" s="1">
        <f t="shared" si="360"/>
        <v>14637.982929350706</v>
      </c>
      <c r="BB303" s="1">
        <f t="shared" si="361"/>
        <v>32062.204191891095</v>
      </c>
      <c r="BC303" s="1">
        <f t="shared" si="362"/>
        <v>40860.895222918356</v>
      </c>
      <c r="BD303" s="1">
        <f t="shared" si="363"/>
        <v>68.501919740070292</v>
      </c>
      <c r="BE303" s="2">
        <f t="shared" si="369"/>
        <v>0.1724378764915922</v>
      </c>
      <c r="BF303" s="2">
        <f t="shared" si="370"/>
        <v>0.13039120264941753</v>
      </c>
      <c r="BG303" s="2">
        <f t="shared" si="371"/>
        <v>6.9918128391701598E-2</v>
      </c>
      <c r="BH303" s="2">
        <f t="shared" si="353"/>
        <v>8.0883356506142923E-2</v>
      </c>
      <c r="BI303" s="2">
        <f t="shared" si="364"/>
        <v>2.9734821248929609E-3</v>
      </c>
      <c r="BJ303" s="2">
        <f t="shared" si="354"/>
        <v>1.700186572836147E-3</v>
      </c>
      <c r="BK303" s="2">
        <f t="shared" si="355"/>
        <v>4.8885446777984691E-4</v>
      </c>
      <c r="BL303" s="2">
        <f t="shared" si="356"/>
        <v>1234.7345071412035</v>
      </c>
      <c r="BM303" s="2">
        <f t="shared" si="357"/>
        <v>313.97513960521258</v>
      </c>
      <c r="BN303" s="2">
        <f t="shared" si="358"/>
        <v>30.718594817279381</v>
      </c>
      <c r="BO303" s="2">
        <f t="shared" si="365"/>
        <v>4969.9630178052939</v>
      </c>
      <c r="BP303" s="2">
        <f t="shared" si="366"/>
        <v>330.44579752335113</v>
      </c>
      <c r="BQ303" s="2">
        <f t="shared" si="367"/>
        <v>9.7785413122234957</v>
      </c>
      <c r="BR303" s="11">
        <f t="shared" si="368"/>
        <v>3.205263816471346E-2</v>
      </c>
      <c r="BS303" s="17">
        <f t="shared" si="349"/>
        <v>8.1220519343408148E-5</v>
      </c>
      <c r="BT303" s="17">
        <f t="shared" si="350"/>
        <v>7.8233294868172666E-4</v>
      </c>
      <c r="BU303" s="12">
        <f>(BU$3*templow!$I413+BU$4*templow!$I413^2+BU$5*templow!$I413^6)*(K303/K$56)^$BW$1</f>
        <v>-1.6834853447799116</v>
      </c>
      <c r="BV303" s="12">
        <f>(BV$3*templow!$I413+BV$4*templow!$I413^2+BV$5*templow!$I413^6)*(L303/L$56)^$BW$1</f>
        <v>-2.1562109820155535</v>
      </c>
      <c r="BW303" s="12">
        <f>(BW$3*templow!$I413+BW$4*templow!$I413^2+BW$5*templow!$I413^6)*(M303/M$56)^$BW$1</f>
        <v>-2.7407181096848356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 x14ac:dyDescent="0.3">
      <c r="A304" s="2">
        <f t="shared" si="306"/>
        <v>2258</v>
      </c>
      <c r="B304" s="5">
        <f t="shared" si="307"/>
        <v>1165.4055283602593</v>
      </c>
      <c r="C304" s="5">
        <f t="shared" si="308"/>
        <v>2964.1691732840022</v>
      </c>
      <c r="D304" s="5">
        <f t="shared" si="309"/>
        <v>4369.9541331768432</v>
      </c>
      <c r="E304" s="15">
        <f t="shared" si="310"/>
        <v>1.227671244901274E-8</v>
      </c>
      <c r="F304" s="15">
        <f t="shared" si="311"/>
        <v>2.4185946745409231E-8</v>
      </c>
      <c r="G304" s="15">
        <f t="shared" si="312"/>
        <v>4.9374749934909955E-8</v>
      </c>
      <c r="H304" s="5">
        <f t="shared" si="313"/>
        <v>415992.96527486452</v>
      </c>
      <c r="I304" s="5">
        <f t="shared" si="314"/>
        <v>185129.49637856332</v>
      </c>
      <c r="J304" s="5">
        <f t="shared" si="315"/>
        <v>62979.751899825882</v>
      </c>
      <c r="K304" s="5">
        <f t="shared" si="316"/>
        <v>356951.25443601765</v>
      </c>
      <c r="L304" s="5">
        <f t="shared" si="317"/>
        <v>62455.779530781103</v>
      </c>
      <c r="M304" s="5">
        <f t="shared" si="318"/>
        <v>14411.993805994764</v>
      </c>
      <c r="N304" s="15">
        <f t="shared" si="319"/>
        <v>1.7923885550894525E-3</v>
      </c>
      <c r="O304" s="15">
        <f t="shared" si="320"/>
        <v>2.4827977204795459E-3</v>
      </c>
      <c r="P304" s="15">
        <f t="shared" si="321"/>
        <v>2.2571591859201767E-3</v>
      </c>
      <c r="Q304" s="5">
        <f t="shared" si="322"/>
        <v>4025.8418675941202</v>
      </c>
      <c r="R304" s="5">
        <f t="shared" si="323"/>
        <v>5311.8176140606647</v>
      </c>
      <c r="S304" s="5">
        <f t="shared" si="324"/>
        <v>3651.0643947299313</v>
      </c>
      <c r="T304" s="5">
        <f t="shared" si="325"/>
        <v>9.6776681426188844</v>
      </c>
      <c r="U304" s="5">
        <f t="shared" si="326"/>
        <v>28.692443494788957</v>
      </c>
      <c r="V304" s="5">
        <f t="shared" si="327"/>
        <v>57.972035211209295</v>
      </c>
      <c r="W304" s="15">
        <f t="shared" si="328"/>
        <v>-1.0734613539272964E-2</v>
      </c>
      <c r="X304" s="15">
        <f t="shared" si="329"/>
        <v>-1.217998157191269E-2</v>
      </c>
      <c r="Y304" s="15">
        <f t="shared" si="330"/>
        <v>-9.7425357312937999E-3</v>
      </c>
      <c r="Z304" s="5">
        <f t="shared" si="345"/>
        <v>2844.1679689434281</v>
      </c>
      <c r="AA304" s="5">
        <f t="shared" si="346"/>
        <v>14436.846354081006</v>
      </c>
      <c r="AB304" s="5">
        <f t="shared" si="347"/>
        <v>90061.318846552356</v>
      </c>
      <c r="AC304" s="16">
        <f t="shared" si="331"/>
        <v>0.84603527369046561</v>
      </c>
      <c r="AD304" s="16">
        <f t="shared" si="332"/>
        <v>3.0949954694941195</v>
      </c>
      <c r="AE304" s="16">
        <f t="shared" si="333"/>
        <v>26.322367203505255</v>
      </c>
      <c r="AF304" s="15">
        <f t="shared" si="334"/>
        <v>-4.0504037456468023E-3</v>
      </c>
      <c r="AG304" s="15">
        <f t="shared" si="335"/>
        <v>2.9673830763510267E-4</v>
      </c>
      <c r="AH304" s="15">
        <f t="shared" si="336"/>
        <v>9.7937136394747881E-3</v>
      </c>
      <c r="AI304" s="1">
        <f t="shared" si="300"/>
        <v>815622.61180350557</v>
      </c>
      <c r="AJ304" s="1">
        <f t="shared" si="301"/>
        <v>360356.42930816964</v>
      </c>
      <c r="AK304" s="1">
        <f t="shared" si="302"/>
        <v>122889.68893758499</v>
      </c>
      <c r="AL304" s="14">
        <f t="shared" si="337"/>
        <v>98.241609946532463</v>
      </c>
      <c r="AM304" s="14">
        <f t="shared" si="338"/>
        <v>24.480981352906252</v>
      </c>
      <c r="AN304" s="14">
        <f t="shared" si="339"/>
        <v>7.6068287505897425</v>
      </c>
      <c r="AO304" s="11">
        <f t="shared" si="340"/>
        <v>1.705456041378238E-3</v>
      </c>
      <c r="AP304" s="11">
        <f t="shared" si="341"/>
        <v>2.1484248040181801E-3</v>
      </c>
      <c r="AQ304" s="11">
        <f t="shared" si="342"/>
        <v>1.9488923732100814E-3</v>
      </c>
      <c r="AR304" s="1">
        <f t="shared" si="348"/>
        <v>415992.96527486452</v>
      </c>
      <c r="AS304" s="1">
        <f t="shared" si="343"/>
        <v>185129.49637856332</v>
      </c>
      <c r="AT304" s="1">
        <f t="shared" si="344"/>
        <v>62979.751899825882</v>
      </c>
      <c r="AU304" s="1">
        <f t="shared" si="303"/>
        <v>83198.593054972909</v>
      </c>
      <c r="AV304" s="1">
        <f t="shared" si="304"/>
        <v>37025.899275712662</v>
      </c>
      <c r="AW304" s="1">
        <f t="shared" si="305"/>
        <v>12595.950379965177</v>
      </c>
      <c r="AX304" s="1">
        <f t="shared" si="359"/>
        <v>285561.00354881416</v>
      </c>
      <c r="AY304" s="1">
        <f t="shared" si="351"/>
        <v>49964.623624624881</v>
      </c>
      <c r="AZ304" s="1">
        <f t="shared" si="352"/>
        <v>11529.595044795809</v>
      </c>
      <c r="BA304" s="1">
        <f t="shared" si="360"/>
        <v>14640.070098798056</v>
      </c>
      <c r="BB304" s="1">
        <f t="shared" si="361"/>
        <v>32069.555278915108</v>
      </c>
      <c r="BC304" s="1">
        <f t="shared" si="362"/>
        <v>40870.749807300999</v>
      </c>
      <c r="BD304" s="1">
        <f t="shared" si="363"/>
        <v>66.52137200499422</v>
      </c>
      <c r="BE304" s="2">
        <f t="shared" si="369"/>
        <v>0.1724378764915922</v>
      </c>
      <c r="BF304" s="2">
        <f t="shared" si="370"/>
        <v>0.13039120264941753</v>
      </c>
      <c r="BG304" s="2">
        <f t="shared" si="371"/>
        <v>6.9918128391701598E-2</v>
      </c>
      <c r="BH304" s="2">
        <f t="shared" si="353"/>
        <v>8.0767751564206985E-2</v>
      </c>
      <c r="BI304" s="2">
        <f t="shared" si="364"/>
        <v>2.9734821248929609E-3</v>
      </c>
      <c r="BJ304" s="2">
        <f t="shared" si="354"/>
        <v>1.700186572836147E-3</v>
      </c>
      <c r="BK304" s="2">
        <f t="shared" si="355"/>
        <v>4.8885446777984691E-4</v>
      </c>
      <c r="BL304" s="2">
        <f t="shared" si="356"/>
        <v>1236.9476463260278</v>
      </c>
      <c r="BM304" s="2">
        <f t="shared" si="357"/>
        <v>314.75468397875147</v>
      </c>
      <c r="BN304" s="2">
        <f t="shared" si="358"/>
        <v>30.787933095896182</v>
      </c>
      <c r="BO304" s="2">
        <f t="shared" si="365"/>
        <v>5044.2128840995392</v>
      </c>
      <c r="BP304" s="2">
        <f t="shared" si="366"/>
        <v>334.41178338589407</v>
      </c>
      <c r="BQ304" s="2">
        <f t="shared" si="367"/>
        <v>9.7787295051989069</v>
      </c>
      <c r="BR304" s="11">
        <f t="shared" si="368"/>
        <v>3.2028814184896531E-2</v>
      </c>
      <c r="BS304" s="17">
        <f t="shared" si="349"/>
        <v>7.8698039557208635E-5</v>
      </c>
      <c r="BT304" s="17">
        <f t="shared" si="350"/>
        <v>7.5954655211818119E-4</v>
      </c>
      <c r="BU304" s="12">
        <f>(BU$3*templow!$I414+BU$4*templow!$I414^2+BU$5*templow!$I414^6)*(K304/K$56)^$BW$1</f>
        <v>-1.7147348946464502</v>
      </c>
      <c r="BV304" s="12">
        <f>(BV$3*templow!$I414+BV$4*templow!$I414^2+BV$5*templow!$I414^6)*(L304/L$56)^$BW$1</f>
        <v>-2.1778061375666997</v>
      </c>
      <c r="BW304" s="12">
        <f>(BW$3*templow!$I414+BW$4*templow!$I414^2+BW$5*templow!$I414^6)*(M304/M$56)^$BW$1</f>
        <v>-2.7598317189396604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 x14ac:dyDescent="0.3">
      <c r="A305" s="2">
        <f t="shared" si="306"/>
        <v>2259</v>
      </c>
      <c r="B305" s="5">
        <f t="shared" si="307"/>
        <v>1165.4055419522404</v>
      </c>
      <c r="C305" s="5">
        <f t="shared" si="308"/>
        <v>2964.1692413906785</v>
      </c>
      <c r="D305" s="5">
        <f t="shared" si="309"/>
        <v>4369.9543381539661</v>
      </c>
      <c r="E305" s="15">
        <f t="shared" si="310"/>
        <v>1.1662876826562102E-8</v>
      </c>
      <c r="F305" s="15">
        <f t="shared" si="311"/>
        <v>2.2976649408138768E-8</v>
      </c>
      <c r="G305" s="15">
        <f t="shared" si="312"/>
        <v>4.6906012438164453E-8</v>
      </c>
      <c r="H305" s="5">
        <f t="shared" si="313"/>
        <v>416729.49601320346</v>
      </c>
      <c r="I305" s="5">
        <f t="shared" si="314"/>
        <v>185584.06985810507</v>
      </c>
      <c r="J305" s="5">
        <f t="shared" si="315"/>
        <v>63120.348641113822</v>
      </c>
      <c r="K305" s="5">
        <f t="shared" si="316"/>
        <v>357583.24549848546</v>
      </c>
      <c r="L305" s="5">
        <f t="shared" si="317"/>
        <v>62609.134210918361</v>
      </c>
      <c r="M305" s="5">
        <f t="shared" si="318"/>
        <v>14444.16663350726</v>
      </c>
      <c r="N305" s="15">
        <f t="shared" si="319"/>
        <v>1.7705248394948025E-3</v>
      </c>
      <c r="O305" s="15">
        <f t="shared" si="320"/>
        <v>2.4554121538371554E-3</v>
      </c>
      <c r="P305" s="15">
        <f t="shared" si="321"/>
        <v>2.2323647890492015E-3</v>
      </c>
      <c r="Q305" s="5">
        <f t="shared" si="322"/>
        <v>3989.6773957852379</v>
      </c>
      <c r="R305" s="5">
        <f t="shared" si="323"/>
        <v>5260.0037359295711</v>
      </c>
      <c r="S305" s="5">
        <f t="shared" si="324"/>
        <v>3623.5650403598502</v>
      </c>
      <c r="T305" s="5">
        <f t="shared" si="325"/>
        <v>9.5737821151465372</v>
      </c>
      <c r="U305" s="5">
        <f t="shared" si="326"/>
        <v>28.342970061769282</v>
      </c>
      <c r="V305" s="5">
        <f t="shared" si="327"/>
        <v>57.407240586748266</v>
      </c>
      <c r="W305" s="15">
        <f t="shared" si="328"/>
        <v>-1.0734613539272964E-2</v>
      </c>
      <c r="X305" s="15">
        <f t="shared" si="329"/>
        <v>-1.217998157191269E-2</v>
      </c>
      <c r="Y305" s="15">
        <f t="shared" si="330"/>
        <v>-9.7425357312937999E-3</v>
      </c>
      <c r="Z305" s="5">
        <f t="shared" si="345"/>
        <v>2807.2632977875787</v>
      </c>
      <c r="AA305" s="5">
        <f t="shared" si="346"/>
        <v>14300.655663583006</v>
      </c>
      <c r="AB305" s="5">
        <f t="shared" si="347"/>
        <v>90260.612938192979</v>
      </c>
      <c r="AC305" s="16">
        <f t="shared" si="331"/>
        <v>0.84260848924896048</v>
      </c>
      <c r="AD305" s="16">
        <f t="shared" si="332"/>
        <v>3.0959138732118756</v>
      </c>
      <c r="AE305" s="16">
        <f t="shared" si="333"/>
        <v>26.580160930209487</v>
      </c>
      <c r="AF305" s="15">
        <f t="shared" si="334"/>
        <v>-4.0504037456468023E-3</v>
      </c>
      <c r="AG305" s="15">
        <f t="shared" si="335"/>
        <v>2.9673830763510267E-4</v>
      </c>
      <c r="AH305" s="15">
        <f t="shared" si="336"/>
        <v>9.7937136394747881E-3</v>
      </c>
      <c r="AI305" s="1">
        <f t="shared" si="300"/>
        <v>817258.94367812795</v>
      </c>
      <c r="AJ305" s="1">
        <f t="shared" si="301"/>
        <v>361346.68565306533</v>
      </c>
      <c r="AK305" s="1">
        <f t="shared" si="302"/>
        <v>123196.67042379166</v>
      </c>
      <c r="AL305" s="14">
        <f t="shared" si="337"/>
        <v>98.407481226258511</v>
      </c>
      <c r="AM305" s="14">
        <f t="shared" si="338"/>
        <v>24.533050944995889</v>
      </c>
      <c r="AN305" s="14">
        <f t="shared" si="339"/>
        <v>7.6215053922207181</v>
      </c>
      <c r="AO305" s="11">
        <f t="shared" si="340"/>
        <v>1.6884014809644557E-3</v>
      </c>
      <c r="AP305" s="11">
        <f t="shared" si="341"/>
        <v>2.1269405559779984E-3</v>
      </c>
      <c r="AQ305" s="11">
        <f t="shared" si="342"/>
        <v>1.9294034494779806E-3</v>
      </c>
      <c r="AR305" s="1">
        <f t="shared" si="348"/>
        <v>416729.49601320346</v>
      </c>
      <c r="AS305" s="1">
        <f t="shared" si="343"/>
        <v>185584.06985810507</v>
      </c>
      <c r="AT305" s="1">
        <f t="shared" si="344"/>
        <v>63120.348641113822</v>
      </c>
      <c r="AU305" s="1">
        <f t="shared" si="303"/>
        <v>83345.899202640692</v>
      </c>
      <c r="AV305" s="1">
        <f t="shared" si="304"/>
        <v>37116.813971621013</v>
      </c>
      <c r="AW305" s="1">
        <f t="shared" si="305"/>
        <v>12624.069728222765</v>
      </c>
      <c r="AX305" s="1">
        <f t="shared" si="359"/>
        <v>286066.59639878839</v>
      </c>
      <c r="AY305" s="1">
        <f t="shared" si="351"/>
        <v>50087.307368734691</v>
      </c>
      <c r="AZ305" s="1">
        <f t="shared" si="352"/>
        <v>11555.333306805809</v>
      </c>
      <c r="BA305" s="1">
        <f t="shared" si="360"/>
        <v>14642.131824524413</v>
      </c>
      <c r="BB305" s="1">
        <f t="shared" si="361"/>
        <v>32076.825351986918</v>
      </c>
      <c r="BC305" s="1">
        <f t="shared" si="362"/>
        <v>40880.496184027092</v>
      </c>
      <c r="BD305" s="1">
        <f t="shared" si="363"/>
        <v>64.597925016926581</v>
      </c>
      <c r="BE305" s="2">
        <f t="shared" si="369"/>
        <v>0.1724378764915922</v>
      </c>
      <c r="BF305" s="2">
        <f t="shared" si="370"/>
        <v>0.13039120264941753</v>
      </c>
      <c r="BG305" s="2">
        <f t="shared" si="371"/>
        <v>6.9918128391701598E-2</v>
      </c>
      <c r="BH305" s="2">
        <f t="shared" si="353"/>
        <v>8.0653159574723826E-2</v>
      </c>
      <c r="BI305" s="2">
        <f t="shared" si="364"/>
        <v>2.9734821248929609E-3</v>
      </c>
      <c r="BJ305" s="2">
        <f t="shared" si="354"/>
        <v>1.700186572836147E-3</v>
      </c>
      <c r="BK305" s="2">
        <f t="shared" si="355"/>
        <v>4.8885446777984691E-4</v>
      </c>
      <c r="BL305" s="2">
        <f t="shared" si="356"/>
        <v>1239.1377073109129</v>
      </c>
      <c r="BM305" s="2">
        <f t="shared" si="357"/>
        <v>315.52754370503573</v>
      </c>
      <c r="BN305" s="2">
        <f t="shared" si="358"/>
        <v>30.85666444103008</v>
      </c>
      <c r="BO305" s="2">
        <f t="shared" si="365"/>
        <v>5119.5731743838569</v>
      </c>
      <c r="BP305" s="2">
        <f t="shared" si="366"/>
        <v>338.42546286872749</v>
      </c>
      <c r="BQ305" s="2">
        <f t="shared" si="367"/>
        <v>9.7789201662975511</v>
      </c>
      <c r="BR305" s="11">
        <f t="shared" si="368"/>
        <v>3.2005231254992744E-2</v>
      </c>
      <c r="BS305" s="17">
        <f t="shared" si="349"/>
        <v>7.625566115551229E-5</v>
      </c>
      <c r="BT305" s="17">
        <f t="shared" si="350"/>
        <v>7.3742383700794284E-4</v>
      </c>
      <c r="BU305" s="12">
        <f>(BU$3*templow!$I415+BU$4*templow!$I415^2+BU$5*templow!$I415^6)*(K305/K$56)^$BW$1</f>
        <v>-1.7459702974175153</v>
      </c>
      <c r="BV305" s="12">
        <f>(BV$3*templow!$I415+BV$4*templow!$I415^2+BV$5*templow!$I415^6)*(L305/L$56)^$BW$1</f>
        <v>-2.1993808427879622</v>
      </c>
      <c r="BW305" s="12">
        <f>(BW$3*templow!$I415+BW$4*templow!$I415^2+BW$5*templow!$I415^6)*(M305/M$56)^$BW$1</f>
        <v>-2.7789235925945768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 x14ac:dyDescent="0.3">
      <c r="A306" s="2">
        <f t="shared" si="306"/>
        <v>2260</v>
      </c>
      <c r="B306" s="5">
        <f t="shared" si="307"/>
        <v>1165.4055548646224</v>
      </c>
      <c r="C306" s="5">
        <f t="shared" si="308"/>
        <v>2964.169306092022</v>
      </c>
      <c r="D306" s="5">
        <f t="shared" si="309"/>
        <v>4369.9545328822414</v>
      </c>
      <c r="E306" s="15">
        <f t="shared" si="310"/>
        <v>1.1079732985233995E-8</v>
      </c>
      <c r="F306" s="15">
        <f t="shared" si="311"/>
        <v>2.1827816937731829E-8</v>
      </c>
      <c r="G306" s="15">
        <f t="shared" si="312"/>
        <v>4.4560711816256225E-8</v>
      </c>
      <c r="H306" s="5">
        <f t="shared" si="313"/>
        <v>417458.31242251728</v>
      </c>
      <c r="I306" s="5">
        <f t="shared" si="314"/>
        <v>186034.72833326217</v>
      </c>
      <c r="J306" s="5">
        <f t="shared" si="315"/>
        <v>63259.709884780961</v>
      </c>
      <c r="K306" s="5">
        <f t="shared" si="316"/>
        <v>358208.61731778056</v>
      </c>
      <c r="L306" s="5">
        <f t="shared" si="317"/>
        <v>62761.168179874127</v>
      </c>
      <c r="M306" s="5">
        <f t="shared" si="318"/>
        <v>14476.056766443624</v>
      </c>
      <c r="N306" s="15">
        <f t="shared" si="319"/>
        <v>1.7488845665107888E-3</v>
      </c>
      <c r="O306" s="15">
        <f t="shared" si="320"/>
        <v>2.4283033278114097E-3</v>
      </c>
      <c r="P306" s="15">
        <f t="shared" si="321"/>
        <v>2.2078208972184932E-3</v>
      </c>
      <c r="Q306" s="5">
        <f t="shared" si="322"/>
        <v>3953.7523792171323</v>
      </c>
      <c r="R306" s="5">
        <f t="shared" si="323"/>
        <v>5208.5544121266248</v>
      </c>
      <c r="S306" s="5">
        <f t="shared" si="324"/>
        <v>3596.1847292815401</v>
      </c>
      <c r="T306" s="5">
        <f t="shared" si="325"/>
        <v>9.4710112640312367</v>
      </c>
      <c r="U306" s="5">
        <f t="shared" si="326"/>
        <v>27.997753208723658</v>
      </c>
      <c r="V306" s="5">
        <f t="shared" si="327"/>
        <v>56.84794849409689</v>
      </c>
      <c r="W306" s="15">
        <f t="shared" si="328"/>
        <v>-1.0734613539272964E-2</v>
      </c>
      <c r="X306" s="15">
        <f t="shared" si="329"/>
        <v>-1.217998157191269E-2</v>
      </c>
      <c r="Y306" s="15">
        <f t="shared" si="330"/>
        <v>-9.7425357312937999E-3</v>
      </c>
      <c r="Z306" s="5">
        <f t="shared" si="345"/>
        <v>2770.7770112804574</v>
      </c>
      <c r="AA306" s="5">
        <f t="shared" si="346"/>
        <v>14165.362741141587</v>
      </c>
      <c r="AB306" s="5">
        <f t="shared" si="347"/>
        <v>90458.109960088972</v>
      </c>
      <c r="AC306" s="16">
        <f t="shared" si="331"/>
        <v>0.83919558466799271</v>
      </c>
      <c r="AD306" s="16">
        <f t="shared" si="332"/>
        <v>3.0968325494551965</v>
      </c>
      <c r="AE306" s="16">
        <f t="shared" si="333"/>
        <v>26.840479414851114</v>
      </c>
      <c r="AF306" s="15">
        <f t="shared" si="334"/>
        <v>-4.0504037456468023E-3</v>
      </c>
      <c r="AG306" s="15">
        <f t="shared" si="335"/>
        <v>2.9673830763510267E-4</v>
      </c>
      <c r="AH306" s="15">
        <f t="shared" si="336"/>
        <v>9.7937136394747881E-3</v>
      </c>
      <c r="AI306" s="1">
        <f t="shared" si="300"/>
        <v>818878.9485129558</v>
      </c>
      <c r="AJ306" s="1">
        <f t="shared" si="301"/>
        <v>362328.83105937985</v>
      </c>
      <c r="AK306" s="1">
        <f t="shared" si="302"/>
        <v>123501.07310963525</v>
      </c>
      <c r="AL306" s="14">
        <f t="shared" si="337"/>
        <v>98.571971049928507</v>
      </c>
      <c r="AM306" s="14">
        <f t="shared" si="338"/>
        <v>24.584709482602506</v>
      </c>
      <c r="AN306" s="14">
        <f t="shared" si="339"/>
        <v>7.6360633014267441</v>
      </c>
      <c r="AO306" s="11">
        <f t="shared" si="340"/>
        <v>1.6715174661548111E-3</v>
      </c>
      <c r="AP306" s="11">
        <f t="shared" si="341"/>
        <v>2.1056711504182182E-3</v>
      </c>
      <c r="AQ306" s="11">
        <f t="shared" si="342"/>
        <v>1.9101094149832007E-3</v>
      </c>
      <c r="AR306" s="1">
        <f t="shared" si="348"/>
        <v>417458.31242251728</v>
      </c>
      <c r="AS306" s="1">
        <f t="shared" si="343"/>
        <v>186034.72833326217</v>
      </c>
      <c r="AT306" s="1">
        <f t="shared" si="344"/>
        <v>63259.709884780961</v>
      </c>
      <c r="AU306" s="1">
        <f t="shared" si="303"/>
        <v>83491.662484503468</v>
      </c>
      <c r="AV306" s="1">
        <f t="shared" si="304"/>
        <v>37206.945666652435</v>
      </c>
      <c r="AW306" s="1">
        <f t="shared" si="305"/>
        <v>12651.941976956194</v>
      </c>
      <c r="AX306" s="1">
        <f t="shared" si="359"/>
        <v>286566.89385422447</v>
      </c>
      <c r="AY306" s="1">
        <f t="shared" si="351"/>
        <v>50208.934543899297</v>
      </c>
      <c r="AZ306" s="1">
        <f t="shared" si="352"/>
        <v>11580.845413154899</v>
      </c>
      <c r="BA306" s="1">
        <f t="shared" si="360"/>
        <v>14644.168366366099</v>
      </c>
      <c r="BB306" s="1">
        <f t="shared" si="361"/>
        <v>32084.015229121385</v>
      </c>
      <c r="BC306" s="1">
        <f t="shared" si="362"/>
        <v>40890.135447666267</v>
      </c>
      <c r="BD306" s="1">
        <f t="shared" si="363"/>
        <v>62.729938855328683</v>
      </c>
      <c r="BE306" s="2">
        <f t="shared" si="369"/>
        <v>0.1724378764915922</v>
      </c>
      <c r="BF306" s="2">
        <f t="shared" si="370"/>
        <v>0.13039120264941753</v>
      </c>
      <c r="BG306" s="2">
        <f t="shared" si="371"/>
        <v>6.9918128391701598E-2</v>
      </c>
      <c r="BH306" s="2">
        <f t="shared" si="353"/>
        <v>8.0539575975939359E-2</v>
      </c>
      <c r="BI306" s="2">
        <f t="shared" si="364"/>
        <v>2.9734821248929609E-3</v>
      </c>
      <c r="BJ306" s="2">
        <f t="shared" si="354"/>
        <v>1.700186572836147E-3</v>
      </c>
      <c r="BK306" s="2">
        <f t="shared" si="355"/>
        <v>4.8885446777984691E-4</v>
      </c>
      <c r="BL306" s="2">
        <f t="shared" si="356"/>
        <v>1241.3048298763363</v>
      </c>
      <c r="BM306" s="2">
        <f t="shared" si="357"/>
        <v>316.29374719343269</v>
      </c>
      <c r="BN306" s="2">
        <f t="shared" si="358"/>
        <v>30.924791807632118</v>
      </c>
      <c r="BO306" s="2">
        <f t="shared" si="365"/>
        <v>5196.0605003457767</v>
      </c>
      <c r="BP306" s="2">
        <f t="shared" si="366"/>
        <v>342.48740967965966</v>
      </c>
      <c r="BQ306" s="2">
        <f t="shared" si="367"/>
        <v>9.7791132706561807</v>
      </c>
      <c r="BR306" s="11">
        <f t="shared" si="368"/>
        <v>3.1981886909095286E-2</v>
      </c>
      <c r="BS306" s="17">
        <f t="shared" si="349"/>
        <v>7.3890769974857499E-5</v>
      </c>
      <c r="BT306" s="17">
        <f t="shared" si="350"/>
        <v>7.1594547282324546E-4</v>
      </c>
      <c r="BU306" s="12">
        <f>(BU$3*templow!$I416+BU$4*templow!$I416^2+BU$5*templow!$I416^6)*(K306/K$56)^$BW$1</f>
        <v>-1.7771912395868017</v>
      </c>
      <c r="BV306" s="12">
        <f>(BV$3*templow!$I416+BV$4*templow!$I416^2+BV$5*templow!$I416^6)*(L306/L$56)^$BW$1</f>
        <v>-2.2209350340261951</v>
      </c>
      <c r="BW306" s="12">
        <f>(BW$3*templow!$I416+BW$4*templow!$I416^2+BW$5*templow!$I416^6)*(M306/M$56)^$BW$1</f>
        <v>-2.7979937176394953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 x14ac:dyDescent="0.3">
      <c r="A307" s="2">
        <f t="shared" si="306"/>
        <v>2261</v>
      </c>
      <c r="B307" s="5">
        <f t="shared" si="307"/>
        <v>1165.4055671313856</v>
      </c>
      <c r="C307" s="5">
        <f t="shared" si="308"/>
        <v>2964.1693675582997</v>
      </c>
      <c r="D307" s="5">
        <f t="shared" si="309"/>
        <v>4369.9547178741122</v>
      </c>
      <c r="E307" s="15">
        <f t="shared" si="310"/>
        <v>1.0525746335972294E-8</v>
      </c>
      <c r="F307" s="15">
        <f t="shared" si="311"/>
        <v>2.0736426090845238E-8</v>
      </c>
      <c r="G307" s="15">
        <f t="shared" si="312"/>
        <v>4.2332676225443413E-8</v>
      </c>
      <c r="H307" s="5">
        <f t="shared" si="313"/>
        <v>418179.46161767381</v>
      </c>
      <c r="I307" s="5">
        <f t="shared" si="314"/>
        <v>186481.48872549928</v>
      </c>
      <c r="J307" s="5">
        <f t="shared" si="315"/>
        <v>63397.841724231788</v>
      </c>
      <c r="K307" s="5">
        <f t="shared" si="316"/>
        <v>358827.41031262733</v>
      </c>
      <c r="L307" s="5">
        <f t="shared" si="317"/>
        <v>62911.887143315042</v>
      </c>
      <c r="M307" s="5">
        <f t="shared" si="318"/>
        <v>14507.665597750967</v>
      </c>
      <c r="N307" s="15">
        <f t="shared" si="319"/>
        <v>1.7274654068353268E-3</v>
      </c>
      <c r="O307" s="15">
        <f t="shared" si="320"/>
        <v>2.4014684208706338E-3</v>
      </c>
      <c r="P307" s="15">
        <f t="shared" si="321"/>
        <v>2.1835249624480024E-3</v>
      </c>
      <c r="Q307" s="5">
        <f t="shared" si="322"/>
        <v>3918.0670700057276</v>
      </c>
      <c r="R307" s="5">
        <f t="shared" si="323"/>
        <v>5157.4702518682489</v>
      </c>
      <c r="S307" s="5">
        <f t="shared" si="324"/>
        <v>3568.9247793789127</v>
      </c>
      <c r="T307" s="5">
        <f t="shared" si="325"/>
        <v>9.369343618285761</v>
      </c>
      <c r="U307" s="5">
        <f t="shared" si="326"/>
        <v>27.656741090586443</v>
      </c>
      <c r="V307" s="5">
        <f t="shared" si="327"/>
        <v>56.294105324642402</v>
      </c>
      <c r="W307" s="15">
        <f t="shared" si="328"/>
        <v>-1.0734613539272964E-2</v>
      </c>
      <c r="X307" s="15">
        <f t="shared" si="329"/>
        <v>-1.217998157191269E-2</v>
      </c>
      <c r="Y307" s="15">
        <f t="shared" si="330"/>
        <v>-9.7425357312937999E-3</v>
      </c>
      <c r="Z307" s="5">
        <f t="shared" si="345"/>
        <v>2734.70586269053</v>
      </c>
      <c r="AA307" s="5">
        <f t="shared" si="346"/>
        <v>14030.970314388414</v>
      </c>
      <c r="AB307" s="5">
        <f t="shared" si="347"/>
        <v>90653.818811785095</v>
      </c>
      <c r="AC307" s="16">
        <f t="shared" si="331"/>
        <v>0.83579650372852321</v>
      </c>
      <c r="AD307" s="16">
        <f t="shared" si="332"/>
        <v>3.0977514983049512</v>
      </c>
      <c r="AE307" s="16">
        <f t="shared" si="333"/>
        <v>27.103347384186382</v>
      </c>
      <c r="AF307" s="15">
        <f t="shared" si="334"/>
        <v>-4.0504037456468023E-3</v>
      </c>
      <c r="AG307" s="15">
        <f t="shared" si="335"/>
        <v>2.9673830763510267E-4</v>
      </c>
      <c r="AH307" s="15">
        <f t="shared" si="336"/>
        <v>9.7937136394747881E-3</v>
      </c>
      <c r="AI307" s="1">
        <f t="shared" si="300"/>
        <v>820482.71614616376</v>
      </c>
      <c r="AJ307" s="1">
        <f t="shared" si="301"/>
        <v>363302.89362009428</v>
      </c>
      <c r="AK307" s="1">
        <f t="shared" si="302"/>
        <v>123802.90777562793</v>
      </c>
      <c r="AL307" s="14">
        <f t="shared" si="337"/>
        <v>98.735088173498937</v>
      </c>
      <c r="AM307" s="14">
        <f t="shared" si="338"/>
        <v>24.635959122966444</v>
      </c>
      <c r="AN307" s="14">
        <f t="shared" si="339"/>
        <v>7.6505031606681531</v>
      </c>
      <c r="AO307" s="11">
        <f t="shared" si="340"/>
        <v>1.654802291493263E-3</v>
      </c>
      <c r="AP307" s="11">
        <f t="shared" si="341"/>
        <v>2.084614438914036E-3</v>
      </c>
      <c r="AQ307" s="11">
        <f t="shared" si="342"/>
        <v>1.8910083208333686E-3</v>
      </c>
      <c r="AR307" s="1">
        <f t="shared" si="348"/>
        <v>418179.46161767381</v>
      </c>
      <c r="AS307" s="1">
        <f t="shared" si="343"/>
        <v>186481.48872549928</v>
      </c>
      <c r="AT307" s="1">
        <f t="shared" si="344"/>
        <v>63397.841724231788</v>
      </c>
      <c r="AU307" s="1">
        <f t="shared" si="303"/>
        <v>83635.892323534761</v>
      </c>
      <c r="AV307" s="1">
        <f t="shared" si="304"/>
        <v>37296.297745099859</v>
      </c>
      <c r="AW307" s="1">
        <f t="shared" si="305"/>
        <v>12679.568344846359</v>
      </c>
      <c r="AX307" s="1">
        <f t="shared" si="359"/>
        <v>287061.9282501018</v>
      </c>
      <c r="AY307" s="1">
        <f t="shared" si="351"/>
        <v>50329.509714652042</v>
      </c>
      <c r="AZ307" s="1">
        <f t="shared" si="352"/>
        <v>11606.132478200772</v>
      </c>
      <c r="BA307" s="1">
        <f t="shared" si="360"/>
        <v>14646.179981444235</v>
      </c>
      <c r="BB307" s="1">
        <f t="shared" si="361"/>
        <v>32091.125719961547</v>
      </c>
      <c r="BC307" s="1">
        <f t="shared" si="362"/>
        <v>40899.668681512048</v>
      </c>
      <c r="BD307" s="1">
        <f t="shared" si="363"/>
        <v>60.9158204479386</v>
      </c>
      <c r="BE307" s="2">
        <f t="shared" si="369"/>
        <v>0.1724378764915922</v>
      </c>
      <c r="BF307" s="2">
        <f t="shared" si="370"/>
        <v>0.13039120264941753</v>
      </c>
      <c r="BG307" s="2">
        <f t="shared" si="371"/>
        <v>6.9918128391701598E-2</v>
      </c>
      <c r="BH307" s="2">
        <f t="shared" si="353"/>
        <v>8.0426996135095588E-2</v>
      </c>
      <c r="BI307" s="2">
        <f t="shared" si="364"/>
        <v>2.9734821248929609E-3</v>
      </c>
      <c r="BJ307" s="2">
        <f t="shared" si="354"/>
        <v>1.700186572836147E-3</v>
      </c>
      <c r="BK307" s="2">
        <f t="shared" si="355"/>
        <v>4.8885446777984691E-4</v>
      </c>
      <c r="BL307" s="2">
        <f t="shared" si="356"/>
        <v>1243.449154117515</v>
      </c>
      <c r="BM307" s="2">
        <f t="shared" si="357"/>
        <v>317.05332321358924</v>
      </c>
      <c r="BN307" s="2">
        <f t="shared" si="358"/>
        <v>30.992318174490304</v>
      </c>
      <c r="BO307" s="2">
        <f t="shared" si="365"/>
        <v>5273.6917222098491</v>
      </c>
      <c r="BP307" s="2">
        <f t="shared" si="366"/>
        <v>346.59820442833745</v>
      </c>
      <c r="BQ307" s="2">
        <f t="shared" si="367"/>
        <v>9.7793087936751419</v>
      </c>
      <c r="BR307" s="11">
        <f t="shared" si="368"/>
        <v>3.1958778707610741E-2</v>
      </c>
      <c r="BS307" s="17">
        <f t="shared" si="349"/>
        <v>7.1600840007152519E-5</v>
      </c>
      <c r="BT307" s="17">
        <f t="shared" si="350"/>
        <v>6.9509269206140332E-4</v>
      </c>
      <c r="BU307" s="12">
        <f>(BU$3*templow!$I417+BU$4*templow!$I417^2+BU$5*templow!$I417^6)*(K307/K$56)^$BW$1</f>
        <v>-1.8083974182639864</v>
      </c>
      <c r="BV307" s="12">
        <f>(BV$3*templow!$I417+BV$4*templow!$I417^2+BV$5*templow!$I417^6)*(L307/L$56)^$BW$1</f>
        <v>-2.2424686525850239</v>
      </c>
      <c r="BW307" s="12">
        <f>(BW$3*templow!$I417+BW$4*templow!$I417^2+BW$5*templow!$I417^6)*(M307/M$56)^$BW$1</f>
        <v>-2.8170420845360993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 x14ac:dyDescent="0.3">
      <c r="A308" s="2">
        <f t="shared" si="306"/>
        <v>2262</v>
      </c>
      <c r="B308" s="5">
        <f t="shared" si="307"/>
        <v>1165.4055787848108</v>
      </c>
      <c r="C308" s="5">
        <f t="shared" si="308"/>
        <v>2964.1694259512647</v>
      </c>
      <c r="D308" s="5">
        <f t="shared" si="309"/>
        <v>4369.9548936163965</v>
      </c>
      <c r="E308" s="15">
        <f t="shared" si="310"/>
        <v>9.9994590191736791E-9</v>
      </c>
      <c r="F308" s="15">
        <f t="shared" si="311"/>
        <v>1.9699604786302975E-8</v>
      </c>
      <c r="G308" s="15">
        <f t="shared" si="312"/>
        <v>4.021604241417124E-8</v>
      </c>
      <c r="H308" s="5">
        <f t="shared" si="313"/>
        <v>418892.99080925115</v>
      </c>
      <c r="I308" s="5">
        <f t="shared" si="314"/>
        <v>186924.36816093192</v>
      </c>
      <c r="J308" s="5">
        <f t="shared" si="315"/>
        <v>63534.750299599327</v>
      </c>
      <c r="K308" s="5">
        <f t="shared" si="316"/>
        <v>359439.66498430388</v>
      </c>
      <c r="L308" s="5">
        <f t="shared" si="317"/>
        <v>63061.296876086606</v>
      </c>
      <c r="M308" s="5">
        <f t="shared" si="318"/>
        <v>14538.994531135895</v>
      </c>
      <c r="N308" s="15">
        <f t="shared" si="319"/>
        <v>1.7062650569061866E-3</v>
      </c>
      <c r="O308" s="15">
        <f t="shared" si="320"/>
        <v>2.3749046413312769E-3</v>
      </c>
      <c r="P308" s="15">
        <f t="shared" si="321"/>
        <v>2.1594744636093122E-3</v>
      </c>
      <c r="Q308" s="5">
        <f t="shared" si="322"/>
        <v>3882.6216702520301</v>
      </c>
      <c r="R308" s="5">
        <f t="shared" si="323"/>
        <v>5106.7517733777295</v>
      </c>
      <c r="S308" s="5">
        <f t="shared" si="324"/>
        <v>3541.7864608121322</v>
      </c>
      <c r="T308" s="5">
        <f t="shared" si="325"/>
        <v>9.2687673354268103</v>
      </c>
      <c r="U308" s="5">
        <f t="shared" si="326"/>
        <v>27.319882493763942</v>
      </c>
      <c r="V308" s="5">
        <f t="shared" si="327"/>
        <v>55.745657992055854</v>
      </c>
      <c r="W308" s="15">
        <f t="shared" si="328"/>
        <v>-1.0734613539272964E-2</v>
      </c>
      <c r="X308" s="15">
        <f t="shared" si="329"/>
        <v>-1.217998157191269E-2</v>
      </c>
      <c r="Y308" s="15">
        <f t="shared" si="330"/>
        <v>-9.7425357312937999E-3</v>
      </c>
      <c r="Z308" s="5">
        <f t="shared" si="345"/>
        <v>2699.0465904791658</v>
      </c>
      <c r="AA308" s="5">
        <f t="shared" si="346"/>
        <v>13897.480862684595</v>
      </c>
      <c r="AB308" s="5">
        <f t="shared" si="347"/>
        <v>90847.748461145718</v>
      </c>
      <c r="AC308" s="16">
        <f t="shared" si="331"/>
        <v>0.83241119043922274</v>
      </c>
      <c r="AD308" s="16">
        <f t="shared" si="332"/>
        <v>3.0986707198420325</v>
      </c>
      <c r="AE308" s="16">
        <f t="shared" si="333"/>
        <v>27.36878980713831</v>
      </c>
      <c r="AF308" s="15">
        <f t="shared" si="334"/>
        <v>-4.0504037456468023E-3</v>
      </c>
      <c r="AG308" s="15">
        <f t="shared" si="335"/>
        <v>2.9673830763510267E-4</v>
      </c>
      <c r="AH308" s="15">
        <f t="shared" si="336"/>
        <v>9.7937136394747881E-3</v>
      </c>
      <c r="AI308" s="1">
        <f t="shared" si="300"/>
        <v>822070.33685508207</v>
      </c>
      <c r="AJ308" s="1">
        <f t="shared" si="301"/>
        <v>364268.90200318472</v>
      </c>
      <c r="AK308" s="1">
        <f t="shared" si="302"/>
        <v>124102.18534291149</v>
      </c>
      <c r="AL308" s="14">
        <f t="shared" si="337"/>
        <v>98.896841353157612</v>
      </c>
      <c r="AM308" s="14">
        <f t="shared" si="338"/>
        <v>24.686802034309633</v>
      </c>
      <c r="AN308" s="14">
        <f t="shared" si="339"/>
        <v>7.6648256541521844</v>
      </c>
      <c r="AO308" s="11">
        <f t="shared" si="340"/>
        <v>1.6382542685783304E-3</v>
      </c>
      <c r="AP308" s="11">
        <f t="shared" si="341"/>
        <v>2.0637682945248955E-3</v>
      </c>
      <c r="AQ308" s="11">
        <f t="shared" si="342"/>
        <v>1.8720982376250349E-3</v>
      </c>
      <c r="AR308" s="1">
        <f t="shared" si="348"/>
        <v>418892.99080925115</v>
      </c>
      <c r="AS308" s="1">
        <f t="shared" si="343"/>
        <v>186924.36816093192</v>
      </c>
      <c r="AT308" s="1">
        <f t="shared" si="344"/>
        <v>63534.750299599327</v>
      </c>
      <c r="AU308" s="1">
        <f t="shared" si="303"/>
        <v>83778.598161850241</v>
      </c>
      <c r="AV308" s="1">
        <f t="shared" si="304"/>
        <v>37384.873632186383</v>
      </c>
      <c r="AW308" s="1">
        <f t="shared" si="305"/>
        <v>12706.950059919865</v>
      </c>
      <c r="AX308" s="1">
        <f t="shared" si="359"/>
        <v>287551.73198744305</v>
      </c>
      <c r="AY308" s="1">
        <f t="shared" si="351"/>
        <v>50449.037500869286</v>
      </c>
      <c r="AZ308" s="1">
        <f t="shared" si="352"/>
        <v>11631.195624908714</v>
      </c>
      <c r="BA308" s="1">
        <f t="shared" si="360"/>
        <v>14648.166924195375</v>
      </c>
      <c r="BB308" s="1">
        <f t="shared" si="361"/>
        <v>32098.157625870001</v>
      </c>
      <c r="BC308" s="1">
        <f t="shared" si="362"/>
        <v>40909.096957709226</v>
      </c>
      <c r="BD308" s="1">
        <f t="shared" si="363"/>
        <v>59.154022242345697</v>
      </c>
      <c r="BE308" s="2">
        <f t="shared" si="369"/>
        <v>0.1724378764915922</v>
      </c>
      <c r="BF308" s="2">
        <f t="shared" si="370"/>
        <v>0.13039120264941753</v>
      </c>
      <c r="BG308" s="2">
        <f t="shared" si="371"/>
        <v>6.9918128391701598E-2</v>
      </c>
      <c r="BH308" s="2">
        <f t="shared" si="353"/>
        <v>8.0315415350581121E-2</v>
      </c>
      <c r="BI308" s="2">
        <f t="shared" si="364"/>
        <v>2.9734821248929609E-3</v>
      </c>
      <c r="BJ308" s="2">
        <f t="shared" si="354"/>
        <v>1.700186572836147E-3</v>
      </c>
      <c r="BK308" s="2">
        <f t="shared" si="355"/>
        <v>4.8885446777984691E-4</v>
      </c>
      <c r="BL308" s="2">
        <f t="shared" si="356"/>
        <v>1245.5708204142597</v>
      </c>
      <c r="BM308" s="2">
        <f t="shared" si="357"/>
        <v>317.80630088309704</v>
      </c>
      <c r="BN308" s="2">
        <f t="shared" si="358"/>
        <v>31.0592465432361</v>
      </c>
      <c r="BO308" s="2">
        <f t="shared" si="365"/>
        <v>5352.4839524563877</v>
      </c>
      <c r="BP308" s="2">
        <f t="shared" si="366"/>
        <v>350.75843470926981</v>
      </c>
      <c r="BQ308" s="2">
        <f t="shared" si="367"/>
        <v>9.7795067110154452</v>
      </c>
      <c r="BR308" s="11">
        <f t="shared" si="368"/>
        <v>3.1935904236973539E-2</v>
      </c>
      <c r="BS308" s="17">
        <f t="shared" si="349"/>
        <v>6.938343031184144E-5</v>
      </c>
      <c r="BT308" s="17">
        <f t="shared" si="350"/>
        <v>6.7484727384602258E-4</v>
      </c>
      <c r="BU308" s="12">
        <f>(BU$3*templow!$I418+BU$4*templow!$I418^2+BU$5*templow!$I418^6)*(K308/K$56)^$BW$1</f>
        <v>-1.8395885408698736</v>
      </c>
      <c r="BV308" s="12">
        <f>(BV$3*templow!$I418+BV$4*templow!$I418^2+BV$5*templow!$I418^6)*(L308/L$56)^$BW$1</f>
        <v>-2.2639816445450238</v>
      </c>
      <c r="BW308" s="12">
        <f>(BW$3*templow!$I418+BW$4*templow!$I418^2+BW$5*templow!$I418^6)*(M308/M$56)^$BW$1</f>
        <v>-2.8360686870787708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 x14ac:dyDescent="0.3">
      <c r="A309" s="2">
        <f t="shared" si="306"/>
        <v>2263</v>
      </c>
      <c r="B309" s="5">
        <f t="shared" si="307"/>
        <v>1165.4055898555648</v>
      </c>
      <c r="C309" s="5">
        <f t="shared" si="308"/>
        <v>2964.1694814245825</v>
      </c>
      <c r="D309" s="5">
        <f t="shared" si="309"/>
        <v>4369.9550605715731</v>
      </c>
      <c r="E309" s="15">
        <f t="shared" si="310"/>
        <v>9.499486068214995E-9</v>
      </c>
      <c r="F309" s="15">
        <f t="shared" si="311"/>
        <v>1.8714624546987826E-8</v>
      </c>
      <c r="G309" s="15">
        <f t="shared" si="312"/>
        <v>3.8205240293462678E-8</v>
      </c>
      <c r="H309" s="5">
        <f t="shared" si="313"/>
        <v>419598.94729361858</v>
      </c>
      <c r="I309" s="5">
        <f t="shared" si="314"/>
        <v>187363.38396318804</v>
      </c>
      <c r="J309" s="5">
        <f t="shared" si="315"/>
        <v>63670.441795747283</v>
      </c>
      <c r="K309" s="5">
        <f t="shared" si="316"/>
        <v>360045.42190811166</v>
      </c>
      <c r="L309" s="5">
        <f t="shared" si="317"/>
        <v>63209.403219798696</v>
      </c>
      <c r="M309" s="5">
        <f t="shared" si="318"/>
        <v>14570.044980604318</v>
      </c>
      <c r="N309" s="15">
        <f t="shared" si="319"/>
        <v>1.6852812386030092E-3</v>
      </c>
      <c r="O309" s="15">
        <f t="shared" si="320"/>
        <v>2.3486092270368353E-3</v>
      </c>
      <c r="P309" s="15">
        <f t="shared" si="321"/>
        <v>2.1356669061212141E-3</v>
      </c>
      <c r="Q309" s="5">
        <f t="shared" si="322"/>
        <v>3847.4163332103208</v>
      </c>
      <c r="R309" s="5">
        <f t="shared" si="323"/>
        <v>5056.3994060208333</v>
      </c>
      <c r="S309" s="5">
        <f t="shared" si="324"/>
        <v>3514.7709967986279</v>
      </c>
      <c r="T309" s="5">
        <f t="shared" si="325"/>
        <v>9.1692707000955664</v>
      </c>
      <c r="U309" s="5">
        <f t="shared" si="326"/>
        <v>26.987126828443078</v>
      </c>
      <c r="V309" s="5">
        <f t="shared" si="327"/>
        <v>55.202553927203766</v>
      </c>
      <c r="W309" s="15">
        <f t="shared" si="328"/>
        <v>-1.0734613539272964E-2</v>
      </c>
      <c r="X309" s="15">
        <f t="shared" si="329"/>
        <v>-1.217998157191269E-2</v>
      </c>
      <c r="Y309" s="15">
        <f t="shared" si="330"/>
        <v>-9.7425357312937999E-3</v>
      </c>
      <c r="Z309" s="5">
        <f t="shared" si="345"/>
        <v>2663.7959197141395</v>
      </c>
      <c r="AA309" s="5">
        <f t="shared" si="346"/>
        <v>13764.89662257841</v>
      </c>
      <c r="AB309" s="5">
        <f t="shared" si="347"/>
        <v>91039.907941427271</v>
      </c>
      <c r="AC309" s="16">
        <f t="shared" si="331"/>
        <v>0.82903958903554942</v>
      </c>
      <c r="AD309" s="16">
        <f t="shared" si="332"/>
        <v>3.0995902141473568</v>
      </c>
      <c r="AE309" s="16">
        <f t="shared" si="333"/>
        <v>27.636831897168399</v>
      </c>
      <c r="AF309" s="15">
        <f t="shared" si="334"/>
        <v>-4.0504037456468023E-3</v>
      </c>
      <c r="AG309" s="15">
        <f t="shared" si="335"/>
        <v>2.9673830763510267E-4</v>
      </c>
      <c r="AH309" s="15">
        <f t="shared" si="336"/>
        <v>9.7937136394747881E-3</v>
      </c>
      <c r="AI309" s="1">
        <f t="shared" si="300"/>
        <v>823641.90133142413</v>
      </c>
      <c r="AJ309" s="1">
        <f t="shared" si="301"/>
        <v>365226.88543505262</v>
      </c>
      <c r="AK309" s="1">
        <f t="shared" si="302"/>
        <v>124398.91686854021</v>
      </c>
      <c r="AL309" s="14">
        <f t="shared" si="337"/>
        <v>99.057239343928373</v>
      </c>
      <c r="AM309" s="14">
        <f t="shared" si="338"/>
        <v>24.737240395247934</v>
      </c>
      <c r="AN309" s="14">
        <f t="shared" si="339"/>
        <v>7.6790314676850366</v>
      </c>
      <c r="AO309" s="11">
        <f t="shared" si="340"/>
        <v>1.621871725892547E-3</v>
      </c>
      <c r="AP309" s="11">
        <f t="shared" si="341"/>
        <v>2.0431306115796465E-3</v>
      </c>
      <c r="AQ309" s="11">
        <f t="shared" si="342"/>
        <v>1.8533772552487846E-3</v>
      </c>
      <c r="AR309" s="1">
        <f t="shared" si="348"/>
        <v>419598.94729361858</v>
      </c>
      <c r="AS309" s="1">
        <f t="shared" si="343"/>
        <v>187363.38396318804</v>
      </c>
      <c r="AT309" s="1">
        <f t="shared" si="344"/>
        <v>63670.441795747283</v>
      </c>
      <c r="AU309" s="1">
        <f t="shared" si="303"/>
        <v>83919.789458723724</v>
      </c>
      <c r="AV309" s="1">
        <f t="shared" si="304"/>
        <v>37472.676792637612</v>
      </c>
      <c r="AW309" s="1">
        <f t="shared" si="305"/>
        <v>12734.088359149457</v>
      </c>
      <c r="AX309" s="1">
        <f t="shared" si="359"/>
        <v>288036.33752648934</v>
      </c>
      <c r="AY309" s="1">
        <f t="shared" si="351"/>
        <v>50567.522575838957</v>
      </c>
      <c r="AZ309" s="1">
        <f t="shared" si="352"/>
        <v>11656.035984483455</v>
      </c>
      <c r="BA309" s="1">
        <f t="shared" si="360"/>
        <v>14650.129446401774</v>
      </c>
      <c r="BB309" s="1">
        <f t="shared" si="361"/>
        <v>32105.111740019158</v>
      </c>
      <c r="BC309" s="1">
        <f t="shared" si="362"/>
        <v>40918.421337379354</v>
      </c>
      <c r="BD309" s="1">
        <f t="shared" si="363"/>
        <v>57.443040914837674</v>
      </c>
      <c r="BE309" s="2">
        <f t="shared" si="369"/>
        <v>0.1724378764915922</v>
      </c>
      <c r="BF309" s="2">
        <f t="shared" si="370"/>
        <v>0.13039120264941753</v>
      </c>
      <c r="BG309" s="2">
        <f t="shared" si="371"/>
        <v>6.9918128391701598E-2</v>
      </c>
      <c r="BH309" s="2">
        <f t="shared" si="353"/>
        <v>8.0204828854066393E-2</v>
      </c>
      <c r="BI309" s="2">
        <f t="shared" si="364"/>
        <v>2.9734821248929609E-3</v>
      </c>
      <c r="BJ309" s="2">
        <f t="shared" si="354"/>
        <v>1.700186572836147E-3</v>
      </c>
      <c r="BK309" s="2">
        <f t="shared" si="355"/>
        <v>4.8885446777984691E-4</v>
      </c>
      <c r="BL309" s="2">
        <f t="shared" si="356"/>
        <v>1247.6699694014785</v>
      </c>
      <c r="BM309" s="2">
        <f t="shared" si="357"/>
        <v>318.55270965535578</v>
      </c>
      <c r="BN309" s="2">
        <f t="shared" si="358"/>
        <v>31.125579937367757</v>
      </c>
      <c r="BO309" s="2">
        <f t="shared" si="365"/>
        <v>5432.4545595958207</v>
      </c>
      <c r="BP309" s="2">
        <f t="shared" si="366"/>
        <v>354.96869518586186</v>
      </c>
      <c r="BQ309" s="2">
        <f t="shared" si="367"/>
        <v>9.7797069985956995</v>
      </c>
      <c r="BR309" s="11">
        <f t="shared" si="368"/>
        <v>3.1913261109362406E-2</v>
      </c>
      <c r="BS309" s="17">
        <f t="shared" si="349"/>
        <v>6.7236182040922814E-5</v>
      </c>
      <c r="BT309" s="17">
        <f t="shared" si="350"/>
        <v>6.5519152800584712E-4</v>
      </c>
      <c r="BU309" s="12">
        <f>(BU$3*templow!$I419+BU$4*templow!$I419^2+BU$5*templow!$I419^6)*(K309/K$56)^$BW$1</f>
        <v>-1.870764324838164</v>
      </c>
      <c r="BV309" s="12">
        <f>(BV$3*templow!$I419+BV$4*templow!$I419^2+BV$5*templow!$I419^6)*(L309/L$56)^$BW$1</f>
        <v>-2.2854739605883911</v>
      </c>
      <c r="BW309" s="12">
        <f>(BW$3*templow!$I419+BW$4*templow!$I419^2+BW$5*templow!$I419^6)*(M309/M$56)^$BW$1</f>
        <v>-2.8550735222591319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 x14ac:dyDescent="0.3">
      <c r="A310" s="2">
        <f t="shared" si="306"/>
        <v>2264</v>
      </c>
      <c r="B310" s="5">
        <f t="shared" si="307"/>
        <v>1165.4056003727812</v>
      </c>
      <c r="C310" s="5">
        <f t="shared" si="308"/>
        <v>2964.1695341242353</v>
      </c>
      <c r="D310" s="5">
        <f t="shared" si="309"/>
        <v>4369.9552191789971</v>
      </c>
      <c r="E310" s="15">
        <f t="shared" si="310"/>
        <v>9.0245117648042454E-9</v>
      </c>
      <c r="F310" s="15">
        <f t="shared" si="311"/>
        <v>1.7778893319638433E-8</v>
      </c>
      <c r="G310" s="15">
        <f t="shared" si="312"/>
        <v>3.629497827878954E-8</v>
      </c>
      <c r="H310" s="5">
        <f t="shared" si="313"/>
        <v>420297.37844323588</v>
      </c>
      <c r="I310" s="5">
        <f t="shared" si="314"/>
        <v>187798.55364638203</v>
      </c>
      <c r="J310" s="5">
        <f t="shared" si="315"/>
        <v>63804.922440307208</v>
      </c>
      <c r="K310" s="5">
        <f t="shared" si="316"/>
        <v>360644.72172503232</v>
      </c>
      <c r="L310" s="5">
        <f t="shared" si="317"/>
        <v>63356.212080449433</v>
      </c>
      <c r="M310" s="5">
        <f t="shared" si="318"/>
        <v>14600.818370009412</v>
      </c>
      <c r="N310" s="15">
        <f t="shared" si="319"/>
        <v>1.6645116989533193E-3</v>
      </c>
      <c r="O310" s="15">
        <f t="shared" si="320"/>
        <v>2.3225794450272286E-3</v>
      </c>
      <c r="P310" s="15">
        <f t="shared" si="321"/>
        <v>2.1120998216588305E-3</v>
      </c>
      <c r="Q310" s="5">
        <f t="shared" si="322"/>
        <v>3812.4511644403706</v>
      </c>
      <c r="R310" s="5">
        <f t="shared" si="323"/>
        <v>5006.4134924144537</v>
      </c>
      <c r="S310" s="5">
        <f t="shared" si="324"/>
        <v>3487.8795643892154</v>
      </c>
      <c r="T310" s="5">
        <f t="shared" si="325"/>
        <v>9.0708421226930618</v>
      </c>
      <c r="U310" s="5">
        <f t="shared" si="326"/>
        <v>26.658424120993772</v>
      </c>
      <c r="V310" s="5">
        <f t="shared" si="327"/>
        <v>54.664741073109312</v>
      </c>
      <c r="W310" s="15">
        <f t="shared" si="328"/>
        <v>-1.0734613539272964E-2</v>
      </c>
      <c r="X310" s="15">
        <f t="shared" si="329"/>
        <v>-1.217998157191269E-2</v>
      </c>
      <c r="Y310" s="15">
        <f t="shared" si="330"/>
        <v>-9.7425357312937999E-3</v>
      </c>
      <c r="Z310" s="5">
        <f t="shared" si="345"/>
        <v>2628.9505634443726</v>
      </c>
      <c r="AA310" s="5">
        <f t="shared" si="346"/>
        <v>13633.219593201218</v>
      </c>
      <c r="AB310" s="5">
        <f t="shared" si="347"/>
        <v>91230.306348400947</v>
      </c>
      <c r="AC310" s="16">
        <f t="shared" si="331"/>
        <v>0.82568164397883037</v>
      </c>
      <c r="AD310" s="16">
        <f t="shared" si="332"/>
        <v>3.1005099813018653</v>
      </c>
      <c r="AE310" s="16">
        <f t="shared" si="333"/>
        <v>27.90749911467157</v>
      </c>
      <c r="AF310" s="15">
        <f t="shared" si="334"/>
        <v>-4.0504037456468023E-3</v>
      </c>
      <c r="AG310" s="15">
        <f t="shared" si="335"/>
        <v>2.9673830763510267E-4</v>
      </c>
      <c r="AH310" s="15">
        <f t="shared" si="336"/>
        <v>9.7937136394747881E-3</v>
      </c>
      <c r="AI310" s="1">
        <f t="shared" si="300"/>
        <v>825197.50065700547</v>
      </c>
      <c r="AJ310" s="1">
        <f t="shared" si="301"/>
        <v>366176.87368418497</v>
      </c>
      <c r="AK310" s="1">
        <f t="shared" si="302"/>
        <v>124693.11354083565</v>
      </c>
      <c r="AL310" s="14">
        <f t="shared" si="337"/>
        <v>99.216290898307903</v>
      </c>
      <c r="AM310" s="14">
        <f t="shared" si="338"/>
        <v>24.787276394214498</v>
      </c>
      <c r="AN310" s="14">
        <f t="shared" si="339"/>
        <v>7.693121288526938</v>
      </c>
      <c r="AO310" s="11">
        <f t="shared" si="340"/>
        <v>1.6056530086336215E-3</v>
      </c>
      <c r="AP310" s="11">
        <f t="shared" si="341"/>
        <v>2.0226993054638502E-3</v>
      </c>
      <c r="AQ310" s="11">
        <f t="shared" si="342"/>
        <v>1.8348434826962966E-3</v>
      </c>
      <c r="AR310" s="1">
        <f t="shared" si="348"/>
        <v>420297.37844323588</v>
      </c>
      <c r="AS310" s="1">
        <f t="shared" si="343"/>
        <v>187798.55364638203</v>
      </c>
      <c r="AT310" s="1">
        <f t="shared" si="344"/>
        <v>63804.922440307208</v>
      </c>
      <c r="AU310" s="1">
        <f t="shared" si="303"/>
        <v>84059.475688647188</v>
      </c>
      <c r="AV310" s="1">
        <f t="shared" si="304"/>
        <v>37559.710729276405</v>
      </c>
      <c r="AW310" s="1">
        <f t="shared" si="305"/>
        <v>12760.984488061442</v>
      </c>
      <c r="AX310" s="1">
        <f t="shared" si="359"/>
        <v>288515.77738002583</v>
      </c>
      <c r="AY310" s="1">
        <f t="shared" si="351"/>
        <v>50684.969664359545</v>
      </c>
      <c r="AZ310" s="1">
        <f t="shared" si="352"/>
        <v>11680.65469600753</v>
      </c>
      <c r="BA310" s="1">
        <f t="shared" si="360"/>
        <v>14652.06779722124</v>
      </c>
      <c r="BB310" s="1">
        <f t="shared" si="361"/>
        <v>32111.988847480319</v>
      </c>
      <c r="BC310" s="1">
        <f t="shared" si="362"/>
        <v>40927.642870744443</v>
      </c>
      <c r="BD310" s="1">
        <f t="shared" si="363"/>
        <v>55.781416115489968</v>
      </c>
      <c r="BE310" s="2">
        <f t="shared" si="369"/>
        <v>0.1724378764915922</v>
      </c>
      <c r="BF310" s="2">
        <f t="shared" si="370"/>
        <v>0.13039120264941753</v>
      </c>
      <c r="BG310" s="2">
        <f t="shared" si="371"/>
        <v>6.9918128391701598E-2</v>
      </c>
      <c r="BH310" s="2">
        <f t="shared" si="353"/>
        <v>8.009523181262268E-2</v>
      </c>
      <c r="BI310" s="2">
        <f t="shared" si="364"/>
        <v>2.9734821248929609E-3</v>
      </c>
      <c r="BJ310" s="2">
        <f t="shared" si="354"/>
        <v>1.700186572836147E-3</v>
      </c>
      <c r="BK310" s="2">
        <f t="shared" si="355"/>
        <v>4.8885446777984691E-4</v>
      </c>
      <c r="BL310" s="2">
        <f t="shared" si="356"/>
        <v>1249.746741940334</v>
      </c>
      <c r="BM310" s="2">
        <f t="shared" si="357"/>
        <v>319.29257930762759</v>
      </c>
      <c r="BN310" s="2">
        <f t="shared" si="358"/>
        <v>31.191321401290793</v>
      </c>
      <c r="BO310" s="2">
        <f t="shared" si="365"/>
        <v>5513.6211719995108</v>
      </c>
      <c r="BP310" s="2">
        <f t="shared" si="366"/>
        <v>359.2295876754531</v>
      </c>
      <c r="BQ310" s="2">
        <f t="shared" si="367"/>
        <v>9.7799096325892254</v>
      </c>
      <c r="BR310" s="11">
        <f t="shared" si="368"/>
        <v>3.1890846962414371E-2</v>
      </c>
      <c r="BS310" s="17">
        <f t="shared" si="349"/>
        <v>6.5156815572502949E-5</v>
      </c>
      <c r="BT310" s="17">
        <f t="shared" si="350"/>
        <v>6.3610827961732726E-4</v>
      </c>
      <c r="BU310" s="12">
        <f>(BU$3*templow!$I420+BU$4*templow!$I420^2+BU$5*templow!$I420^6)*(K310/K$56)^$BW$1</f>
        <v>-1.9019244973237432</v>
      </c>
      <c r="BV310" s="12">
        <f>(BV$3*templow!$I420+BV$4*templow!$I420^2+BV$5*templow!$I420^6)*(L310/L$56)^$BW$1</f>
        <v>-2.3069455558279892</v>
      </c>
      <c r="BW310" s="12">
        <f>(BW$3*templow!$I420+BW$4*templow!$I420^2+BW$5*templow!$I420^6)*(M310/M$56)^$BW$1</f>
        <v>-2.8740565901340824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 x14ac:dyDescent="0.3">
      <c r="A311" s="2">
        <f t="shared" si="306"/>
        <v>2265</v>
      </c>
      <c r="B311" s="5">
        <f t="shared" si="307"/>
        <v>1165.4056103641369</v>
      </c>
      <c r="C311" s="5">
        <f t="shared" si="308"/>
        <v>2964.1695841889064</v>
      </c>
      <c r="D311" s="5">
        <f t="shared" si="309"/>
        <v>4369.9553698560549</v>
      </c>
      <c r="E311" s="15">
        <f t="shared" si="310"/>
        <v>8.573286176564033E-9</v>
      </c>
      <c r="F311" s="15">
        <f t="shared" si="311"/>
        <v>1.6889948653656511E-8</v>
      </c>
      <c r="G311" s="15">
        <f t="shared" si="312"/>
        <v>3.4480229364850064E-8</v>
      </c>
      <c r="H311" s="5">
        <f t="shared" si="313"/>
        <v>420988.33169716585</v>
      </c>
      <c r="I311" s="5">
        <f t="shared" si="314"/>
        <v>188229.89490820258</v>
      </c>
      <c r="J311" s="5">
        <f t="shared" si="315"/>
        <v>63938.198501750223</v>
      </c>
      <c r="K311" s="5">
        <f t="shared" si="316"/>
        <v>361237.60513356881</v>
      </c>
      <c r="L311" s="5">
        <f t="shared" si="317"/>
        <v>63501.729426087622</v>
      </c>
      <c r="M311" s="5">
        <f t="shared" si="318"/>
        <v>14631.316132607626</v>
      </c>
      <c r="N311" s="15">
        <f t="shared" si="319"/>
        <v>1.6439542098400928E-3</v>
      </c>
      <c r="O311" s="15">
        <f t="shared" si="320"/>
        <v>2.2968125912170567E-3</v>
      </c>
      <c r="P311" s="15">
        <f t="shared" si="321"/>
        <v>2.0887707678671763E-3</v>
      </c>
      <c r="Q311" s="5">
        <f t="shared" si="322"/>
        <v>3777.7262229436683</v>
      </c>
      <c r="R311" s="5">
        <f t="shared" si="323"/>
        <v>4956.7942905081936</v>
      </c>
      <c r="S311" s="5">
        <f t="shared" si="324"/>
        <v>3461.1132952391181</v>
      </c>
      <c r="T311" s="5">
        <f t="shared" si="325"/>
        <v>8.9734701380301942</v>
      </c>
      <c r="U311" s="5">
        <f t="shared" si="326"/>
        <v>26.333725006463833</v>
      </c>
      <c r="V311" s="5">
        <f t="shared" si="327"/>
        <v>54.132167879962623</v>
      </c>
      <c r="W311" s="15">
        <f t="shared" si="328"/>
        <v>-1.0734613539272964E-2</v>
      </c>
      <c r="X311" s="15">
        <f t="shared" si="329"/>
        <v>-1.217998157191269E-2</v>
      </c>
      <c r="Y311" s="15">
        <f t="shared" si="330"/>
        <v>-9.7425357312937999E-3</v>
      </c>
      <c r="Z311" s="5">
        <f t="shared" si="345"/>
        <v>2594.5072240365694</v>
      </c>
      <c r="AA311" s="5">
        <f t="shared" si="346"/>
        <v>13502.451541600567</v>
      </c>
      <c r="AB311" s="5">
        <f t="shared" si="347"/>
        <v>91418.952837526478</v>
      </c>
      <c r="AC311" s="16">
        <f t="shared" si="331"/>
        <v>0.82233729995534666</v>
      </c>
      <c r="AD311" s="16">
        <f t="shared" si="332"/>
        <v>3.1014300213865225</v>
      </c>
      <c r="AE311" s="16">
        <f t="shared" si="333"/>
        <v>28.180817169394558</v>
      </c>
      <c r="AF311" s="15">
        <f t="shared" si="334"/>
        <v>-4.0504037456468023E-3</v>
      </c>
      <c r="AG311" s="15">
        <f t="shared" si="335"/>
        <v>2.9673830763510267E-4</v>
      </c>
      <c r="AH311" s="15">
        <f t="shared" si="336"/>
        <v>9.7937136394747881E-3</v>
      </c>
      <c r="AI311" s="1">
        <f t="shared" si="300"/>
        <v>826737.2262799521</v>
      </c>
      <c r="AJ311" s="1">
        <f t="shared" si="301"/>
        <v>367118.89704504289</v>
      </c>
      <c r="AK311" s="1">
        <f t="shared" si="302"/>
        <v>124984.78667481353</v>
      </c>
      <c r="AL311" s="14">
        <f t="shared" si="337"/>
        <v>99.374004764934384</v>
      </c>
      <c r="AM311" s="14">
        <f t="shared" si="338"/>
        <v>24.836912228893947</v>
      </c>
      <c r="AN311" s="14">
        <f t="shared" si="339"/>
        <v>7.7070958052502059</v>
      </c>
      <c r="AO311" s="11">
        <f t="shared" si="340"/>
        <v>1.5895964785472853E-3</v>
      </c>
      <c r="AP311" s="11">
        <f t="shared" si="341"/>
        <v>2.0024723124092117E-3</v>
      </c>
      <c r="AQ311" s="11">
        <f t="shared" si="342"/>
        <v>1.8164950478693337E-3</v>
      </c>
      <c r="AR311" s="1">
        <f t="shared" si="348"/>
        <v>420988.33169716585</v>
      </c>
      <c r="AS311" s="1">
        <f t="shared" si="343"/>
        <v>188229.89490820258</v>
      </c>
      <c r="AT311" s="1">
        <f t="shared" si="344"/>
        <v>63938.198501750223</v>
      </c>
      <c r="AU311" s="1">
        <f t="shared" si="303"/>
        <v>84197.66633943317</v>
      </c>
      <c r="AV311" s="1">
        <f t="shared" si="304"/>
        <v>37645.978981640517</v>
      </c>
      <c r="AW311" s="1">
        <f t="shared" si="305"/>
        <v>12787.639700350046</v>
      </c>
      <c r="AX311" s="1">
        <f t="shared" si="359"/>
        <v>288990.08410685509</v>
      </c>
      <c r="AY311" s="1">
        <f t="shared" si="351"/>
        <v>50801.383540870098</v>
      </c>
      <c r="AZ311" s="1">
        <f t="shared" si="352"/>
        <v>11705.052906086101</v>
      </c>
      <c r="BA311" s="1">
        <f t="shared" si="360"/>
        <v>14653.982223216633</v>
      </c>
      <c r="BB311" s="1">
        <f t="shared" si="361"/>
        <v>32118.789725311653</v>
      </c>
      <c r="BC311" s="1">
        <f t="shared" si="362"/>
        <v>40936.76259724894</v>
      </c>
      <c r="BD311" s="1">
        <f t="shared" si="363"/>
        <v>54.167729248495995</v>
      </c>
      <c r="BE311" s="2">
        <f t="shared" si="369"/>
        <v>0.1724378764915922</v>
      </c>
      <c r="BF311" s="2">
        <f t="shared" si="370"/>
        <v>0.13039120264941753</v>
      </c>
      <c r="BG311" s="2">
        <f t="shared" si="371"/>
        <v>6.9918128391701598E-2</v>
      </c>
      <c r="BH311" s="2">
        <f t="shared" si="353"/>
        <v>7.9986619330824557E-2</v>
      </c>
      <c r="BI311" s="2">
        <f t="shared" si="364"/>
        <v>2.9734821248929609E-3</v>
      </c>
      <c r="BJ311" s="2">
        <f t="shared" si="354"/>
        <v>1.700186572836147E-3</v>
      </c>
      <c r="BK311" s="2">
        <f t="shared" si="355"/>
        <v>4.8885446777984691E-4</v>
      </c>
      <c r="BL311" s="2">
        <f t="shared" si="356"/>
        <v>1251.8012790900314</v>
      </c>
      <c r="BM311" s="2">
        <f t="shared" si="357"/>
        <v>320.02593992928507</v>
      </c>
      <c r="BN311" s="2">
        <f t="shared" si="358"/>
        <v>31.256473999375309</v>
      </c>
      <c r="BO311" s="2">
        <f t="shared" si="365"/>
        <v>5596.0016817878877</v>
      </c>
      <c r="BP311" s="2">
        <f t="shared" si="366"/>
        <v>363.5417212353816</v>
      </c>
      <c r="BQ311" s="2">
        <f t="shared" si="367"/>
        <v>9.7801145894211317</v>
      </c>
      <c r="BR311" s="11">
        <f t="shared" si="368"/>
        <v>3.1868659458946763E-2</v>
      </c>
      <c r="BS311" s="17">
        <f t="shared" si="349"/>
        <v>6.3143127748739703E-5</v>
      </c>
      <c r="BT311" s="17">
        <f t="shared" si="350"/>
        <v>6.1758085399740508E-4</v>
      </c>
      <c r="BU311" s="12">
        <f>(BU$3*templow!$I421+BU$4*templow!$I421^2+BU$5*templow!$I421^6)*(K311/K$56)^$BW$1</f>
        <v>-1.9330687949173879</v>
      </c>
      <c r="BV311" s="12">
        <f>(BV$3*templow!$I421+BV$4*templow!$I421^2+BV$5*templow!$I421^6)*(L311/L$56)^$BW$1</f>
        <v>-2.328396389640691</v>
      </c>
      <c r="BW311" s="12">
        <f>(BW$3*templow!$I421+BW$4*templow!$I421^2+BW$5*templow!$I421^6)*(M311/M$56)^$BW$1</f>
        <v>-2.893017893697301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 x14ac:dyDescent="0.3">
      <c r="A312" s="2">
        <f t="shared" si="306"/>
        <v>2266</v>
      </c>
      <c r="B312" s="5">
        <f t="shared" si="307"/>
        <v>1165.4056198559249</v>
      </c>
      <c r="C312" s="5">
        <f t="shared" si="308"/>
        <v>2964.1696317503447</v>
      </c>
      <c r="D312" s="5">
        <f t="shared" si="309"/>
        <v>4369.955512999265</v>
      </c>
      <c r="E312" s="15">
        <f t="shared" si="310"/>
        <v>8.1446218677358315E-9</v>
      </c>
      <c r="F312" s="15">
        <f t="shared" si="311"/>
        <v>1.6045451220973685E-8</v>
      </c>
      <c r="G312" s="15">
        <f t="shared" si="312"/>
        <v>3.2756217896607561E-8</v>
      </c>
      <c r="H312" s="5">
        <f t="shared" si="313"/>
        <v>421671.85455179843</v>
      </c>
      <c r="I312" s="5">
        <f t="shared" si="314"/>
        <v>188657.42562311151</v>
      </c>
      <c r="J312" s="5">
        <f t="shared" si="315"/>
        <v>64070.276287492452</v>
      </c>
      <c r="K312" s="5">
        <f t="shared" si="316"/>
        <v>361824.11288176925</v>
      </c>
      <c r="L312" s="5">
        <f t="shared" si="317"/>
        <v>63645.961284512974</v>
      </c>
      <c r="M312" s="5">
        <f t="shared" si="318"/>
        <v>14661.539710622503</v>
      </c>
      <c r="N312" s="15">
        <f t="shared" si="319"/>
        <v>1.6236065677148748E-3</v>
      </c>
      <c r="O312" s="15">
        <f t="shared" si="320"/>
        <v>2.2713059900711929E-3</v>
      </c>
      <c r="P312" s="15">
        <f t="shared" si="321"/>
        <v>2.06567732806473E-3</v>
      </c>
      <c r="Q312" s="5">
        <f t="shared" si="322"/>
        <v>3743.2415222836698</v>
      </c>
      <c r="R312" s="5">
        <f t="shared" si="323"/>
        <v>4907.5419756386736</v>
      </c>
      <c r="S312" s="5">
        <f t="shared" si="324"/>
        <v>3434.4732763736743</v>
      </c>
      <c r="T312" s="5">
        <f t="shared" si="325"/>
        <v>8.8771434039922337</v>
      </c>
      <c r="U312" s="5">
        <f t="shared" si="326"/>
        <v>26.012980721165288</v>
      </c>
      <c r="V312" s="5">
        <f t="shared" si="327"/>
        <v>53.60478330017969</v>
      </c>
      <c r="W312" s="15">
        <f t="shared" si="328"/>
        <v>-1.0734613539272964E-2</v>
      </c>
      <c r="X312" s="15">
        <f t="shared" si="329"/>
        <v>-1.217998157191269E-2</v>
      </c>
      <c r="Y312" s="15">
        <f t="shared" si="330"/>
        <v>-9.7425357312937999E-3</v>
      </c>
      <c r="Z312" s="5">
        <f t="shared" si="345"/>
        <v>2560.4625944744048</v>
      </c>
      <c r="AA312" s="5">
        <f t="shared" si="346"/>
        <v>13372.594008010092</v>
      </c>
      <c r="AB312" s="5">
        <f t="shared" si="347"/>
        <v>91605.856621176034</v>
      </c>
      <c r="AC312" s="16">
        <f t="shared" si="331"/>
        <v>0.81900650187542245</v>
      </c>
      <c r="AD312" s="16">
        <f t="shared" si="332"/>
        <v>3.1023503344823173</v>
      </c>
      <c r="AE312" s="16">
        <f t="shared" si="333"/>
        <v>28.456812022878005</v>
      </c>
      <c r="AF312" s="15">
        <f t="shared" si="334"/>
        <v>-4.0504037456468023E-3</v>
      </c>
      <c r="AG312" s="15">
        <f t="shared" si="335"/>
        <v>2.9673830763510267E-4</v>
      </c>
      <c r="AH312" s="15">
        <f t="shared" si="336"/>
        <v>9.7937136394747881E-3</v>
      </c>
      <c r="AI312" s="1">
        <f t="shared" si="300"/>
        <v>828261.16999139008</v>
      </c>
      <c r="AJ312" s="1">
        <f t="shared" si="301"/>
        <v>368052.98632217915</v>
      </c>
      <c r="AK312" s="1">
        <f t="shared" si="302"/>
        <v>125273.94770768222</v>
      </c>
      <c r="AL312" s="14">
        <f t="shared" si="337"/>
        <v>99.530389687287524</v>
      </c>
      <c r="AM312" s="14">
        <f t="shared" si="338"/>
        <v>24.886150105667404</v>
      </c>
      <c r="AN312" s="14">
        <f t="shared" si="339"/>
        <v>7.7209557076002611</v>
      </c>
      <c r="AO312" s="11">
        <f t="shared" si="340"/>
        <v>1.5737005137618125E-3</v>
      </c>
      <c r="AP312" s="11">
        <f t="shared" si="341"/>
        <v>1.9824475892851194E-3</v>
      </c>
      <c r="AQ312" s="11">
        <f t="shared" si="342"/>
        <v>1.7983300973906404E-3</v>
      </c>
      <c r="AR312" s="1">
        <f t="shared" si="348"/>
        <v>421671.85455179843</v>
      </c>
      <c r="AS312" s="1">
        <f t="shared" si="343"/>
        <v>188657.42562311151</v>
      </c>
      <c r="AT312" s="1">
        <f t="shared" si="344"/>
        <v>64070.276287492452</v>
      </c>
      <c r="AU312" s="1">
        <f t="shared" si="303"/>
        <v>84334.370910359692</v>
      </c>
      <c r="AV312" s="1">
        <f t="shared" si="304"/>
        <v>37731.485124622304</v>
      </c>
      <c r="AW312" s="1">
        <f t="shared" si="305"/>
        <v>12814.05525749849</v>
      </c>
      <c r="AX312" s="1">
        <f t="shared" si="359"/>
        <v>289459.29030541546</v>
      </c>
      <c r="AY312" s="1">
        <f t="shared" si="351"/>
        <v>50916.769027610375</v>
      </c>
      <c r="AZ312" s="1">
        <f t="shared" si="352"/>
        <v>11729.231768498001</v>
      </c>
      <c r="BA312" s="1">
        <f t="shared" si="360"/>
        <v>14655.872968384965</v>
      </c>
      <c r="BB312" s="1">
        <f t="shared" si="361"/>
        <v>32125.515142645017</v>
      </c>
      <c r="BC312" s="1">
        <f t="shared" si="362"/>
        <v>40945.781545679849</v>
      </c>
      <c r="BD312" s="1">
        <f t="shared" si="363"/>
        <v>52.600602286763198</v>
      </c>
      <c r="BE312" s="2">
        <f t="shared" si="369"/>
        <v>0.1724378764915922</v>
      </c>
      <c r="BF312" s="2">
        <f t="shared" si="370"/>
        <v>0.13039120264941753</v>
      </c>
      <c r="BG312" s="2">
        <f t="shared" si="371"/>
        <v>6.9918128391701598E-2</v>
      </c>
      <c r="BH312" s="2">
        <f t="shared" si="353"/>
        <v>7.9878986452834685E-2</v>
      </c>
      <c r="BI312" s="2">
        <f t="shared" si="364"/>
        <v>2.9734821248929609E-3</v>
      </c>
      <c r="BJ312" s="2">
        <f t="shared" si="354"/>
        <v>1.700186572836147E-3</v>
      </c>
      <c r="BK312" s="2">
        <f t="shared" si="355"/>
        <v>4.8885446777984691E-4</v>
      </c>
      <c r="BL312" s="2">
        <f t="shared" si="356"/>
        <v>1253.8337220802371</v>
      </c>
      <c r="BM312" s="2">
        <f t="shared" si="357"/>
        <v>320.75282191024826</v>
      </c>
      <c r="BN312" s="2">
        <f t="shared" si="358"/>
        <v>31.321040815029868</v>
      </c>
      <c r="BO312" s="2">
        <f t="shared" si="365"/>
        <v>5679.6142487767556</v>
      </c>
      <c r="BP312" s="2">
        <f t="shared" si="366"/>
        <v>367.9057122500804</v>
      </c>
      <c r="BQ312" s="2">
        <f t="shared" si="367"/>
        <v>9.7803218457653731</v>
      </c>
      <c r="BR312" s="11">
        <f t="shared" si="368"/>
        <v>3.1846696286674997E-2</v>
      </c>
      <c r="BS312" s="17">
        <f t="shared" si="349"/>
        <v>6.1192989214197446E-5</v>
      </c>
      <c r="BT312" s="17">
        <f t="shared" si="350"/>
        <v>5.9959306213340296E-4</v>
      </c>
      <c r="BU312" s="12">
        <f>(BU$3*templow!$I422+BU$4*templow!$I422^2+BU$5*templow!$I422^6)*(K312/K$56)^$BW$1</f>
        <v>-1.9641969633668555</v>
      </c>
      <c r="BV312" s="12">
        <f>(BV$3*templow!$I422+BV$4*templow!$I422^2+BV$5*templow!$I422^6)*(L312/L$56)^$BW$1</f>
        <v>-2.349826425505007</v>
      </c>
      <c r="BW312" s="12">
        <f>(BW$3*templow!$I422+BW$4*templow!$I422^2+BW$5*templow!$I422^6)*(M312/M$56)^$BW$1</f>
        <v>-2.9119574387541638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 x14ac:dyDescent="0.3">
      <c r="A313" s="2">
        <f t="shared" si="306"/>
        <v>2267</v>
      </c>
      <c r="B313" s="5">
        <f t="shared" si="307"/>
        <v>1165.4056288731235</v>
      </c>
      <c r="C313" s="5">
        <f t="shared" si="308"/>
        <v>2964.1696769337123</v>
      </c>
      <c r="D313" s="5">
        <f t="shared" si="309"/>
        <v>4369.9556489853194</v>
      </c>
      <c r="E313" s="15">
        <f t="shared" si="310"/>
        <v>7.7373907743490388E-9</v>
      </c>
      <c r="F313" s="15">
        <f t="shared" si="311"/>
        <v>1.5243178659925E-8</v>
      </c>
      <c r="G313" s="15">
        <f t="shared" si="312"/>
        <v>3.1118407001777183E-8</v>
      </c>
      <c r="H313" s="5">
        <f t="shared" si="313"/>
        <v>422347.99455178523</v>
      </c>
      <c r="I313" s="5">
        <f t="shared" si="314"/>
        <v>189081.16383565663</v>
      </c>
      <c r="J313" s="5">
        <f t="shared" si="315"/>
        <v>64201.162142034576</v>
      </c>
      <c r="K313" s="5">
        <f t="shared" si="316"/>
        <v>362404.28575943131</v>
      </c>
      <c r="L313" s="5">
        <f t="shared" si="317"/>
        <v>63788.91374101492</v>
      </c>
      <c r="M313" s="5">
        <f t="shared" si="318"/>
        <v>14691.490554816442</v>
      </c>
      <c r="N313" s="15">
        <f t="shared" si="319"/>
        <v>1.6034665933157832E-3</v>
      </c>
      <c r="O313" s="15">
        <f t="shared" si="320"/>
        <v>2.2460569942988062E-3</v>
      </c>
      <c r="P313" s="15">
        <f t="shared" si="321"/>
        <v>2.0428171109641013E-3</v>
      </c>
      <c r="Q313" s="5">
        <f t="shared" si="322"/>
        <v>3708.9970316901245</v>
      </c>
      <c r="R313" s="5">
        <f t="shared" si="323"/>
        <v>4858.6566425565352</v>
      </c>
      <c r="S313" s="5">
        <f t="shared" si="324"/>
        <v>3407.9605509486032</v>
      </c>
      <c r="T313" s="5">
        <f t="shared" si="325"/>
        <v>8.7818507002176709</v>
      </c>
      <c r="U313" s="5">
        <f t="shared" si="326"/>
        <v>25.696143095350976</v>
      </c>
      <c r="V313" s="5">
        <f t="shared" si="327"/>
        <v>53.082536783509426</v>
      </c>
      <c r="W313" s="15">
        <f t="shared" si="328"/>
        <v>-1.0734613539272964E-2</v>
      </c>
      <c r="X313" s="15">
        <f t="shared" si="329"/>
        <v>-1.217998157191269E-2</v>
      </c>
      <c r="Y313" s="15">
        <f t="shared" si="330"/>
        <v>-9.7425357312937999E-3</v>
      </c>
      <c r="Z313" s="5">
        <f t="shared" si="345"/>
        <v>2526.8133596209254</v>
      </c>
      <c r="AA313" s="5">
        <f t="shared" si="346"/>
        <v>13243.648311055495</v>
      </c>
      <c r="AB313" s="5">
        <f t="shared" si="347"/>
        <v>91791.026965907076</v>
      </c>
      <c r="AC313" s="16">
        <f t="shared" si="331"/>
        <v>0.81568919487251712</v>
      </c>
      <c r="AD313" s="16">
        <f t="shared" si="332"/>
        <v>3.1032709206702629</v>
      </c>
      <c r="AE313" s="16">
        <f t="shared" si="333"/>
        <v>28.735509890922437</v>
      </c>
      <c r="AF313" s="15">
        <f t="shared" si="334"/>
        <v>-4.0504037456468023E-3</v>
      </c>
      <c r="AG313" s="15">
        <f t="shared" si="335"/>
        <v>2.9673830763510267E-4</v>
      </c>
      <c r="AH313" s="15">
        <f t="shared" si="336"/>
        <v>9.7937136394747881E-3</v>
      </c>
      <c r="AI313" s="1">
        <f t="shared" ref="AI313:AI346" si="372">(1-$AI$5)*AI312+AU312</f>
        <v>829769.42390261078</v>
      </c>
      <c r="AJ313" s="1">
        <f t="shared" ref="AJ313:AJ346" si="373">(1-$AI$5)*AJ312+AV312</f>
        <v>368979.17281458352</v>
      </c>
      <c r="AK313" s="1">
        <f t="shared" ref="AK313:AK346" si="374">(1-$AI$5)*AK312+AW312</f>
        <v>125560.60819441249</v>
      </c>
      <c r="AL313" s="14">
        <f t="shared" si="337"/>
        <v>99.685454402419467</v>
      </c>
      <c r="AM313" s="14">
        <f t="shared" si="338"/>
        <v>24.934992239068137</v>
      </c>
      <c r="AN313" s="14">
        <f t="shared" si="339"/>
        <v>7.7347016863595632</v>
      </c>
      <c r="AO313" s="11">
        <f t="shared" si="340"/>
        <v>1.5579635086241943E-3</v>
      </c>
      <c r="AP313" s="11">
        <f t="shared" si="341"/>
        <v>1.9626231133922684E-3</v>
      </c>
      <c r="AQ313" s="11">
        <f t="shared" si="342"/>
        <v>1.7803467964167339E-3</v>
      </c>
      <c r="AR313" s="1">
        <f t="shared" si="348"/>
        <v>422347.99455178523</v>
      </c>
      <c r="AS313" s="1">
        <f t="shared" si="343"/>
        <v>189081.16383565663</v>
      </c>
      <c r="AT313" s="1">
        <f t="shared" si="344"/>
        <v>64201.162142034576</v>
      </c>
      <c r="AU313" s="1">
        <f t="shared" ref="AU313:AU346" si="375">$AU$5*AR313</f>
        <v>84469.598910357046</v>
      </c>
      <c r="AV313" s="1">
        <f t="shared" ref="AV313:AV346" si="376">$AU$5*AS313</f>
        <v>37816.232767131325</v>
      </c>
      <c r="AW313" s="1">
        <f t="shared" ref="AW313:AW346" si="377">$AU$5*AT313</f>
        <v>12840.232428406916</v>
      </c>
      <c r="AX313" s="1">
        <f t="shared" si="359"/>
        <v>289923.42860754509</v>
      </c>
      <c r="AY313" s="1">
        <f t="shared" si="351"/>
        <v>51031.13099281193</v>
      </c>
      <c r="AZ313" s="1">
        <f t="shared" si="352"/>
        <v>11753.192443853153</v>
      </c>
      <c r="BA313" s="1">
        <f t="shared" si="360"/>
        <v>14657.740274186161</v>
      </c>
      <c r="BB313" s="1">
        <f t="shared" si="361"/>
        <v>32132.165860771715</v>
      </c>
      <c r="BC313" s="1">
        <f t="shared" si="362"/>
        <v>40954.700734285259</v>
      </c>
      <c r="BD313" s="1">
        <f t="shared" si="363"/>
        <v>51.078696619826331</v>
      </c>
      <c r="BE313" s="2">
        <f t="shared" si="369"/>
        <v>0.1724378764915922</v>
      </c>
      <c r="BF313" s="2">
        <f t="shared" si="370"/>
        <v>0.13039120264941753</v>
      </c>
      <c r="BG313" s="2">
        <f t="shared" si="371"/>
        <v>6.9918128391701598E-2</v>
      </c>
      <c r="BH313" s="2">
        <f t="shared" si="353"/>
        <v>7.977232816447051E-2</v>
      </c>
      <c r="BI313" s="2">
        <f t="shared" si="364"/>
        <v>2.9734821248929609E-3</v>
      </c>
      <c r="BJ313" s="2">
        <f t="shared" si="354"/>
        <v>1.700186572836147E-3</v>
      </c>
      <c r="BK313" s="2">
        <f t="shared" si="355"/>
        <v>4.8885446777984691E-4</v>
      </c>
      <c r="BL313" s="2">
        <f t="shared" si="356"/>
        <v>1255.8442122841229</v>
      </c>
      <c r="BM313" s="2">
        <f t="shared" si="357"/>
        <v>321.47325592961505</v>
      </c>
      <c r="BN313" s="2">
        <f t="shared" si="358"/>
        <v>31.385024949791969</v>
      </c>
      <c r="BO313" s="2">
        <f t="shared" si="365"/>
        <v>5764.4773044826889</v>
      </c>
      <c r="BP313" s="2">
        <f t="shared" si="366"/>
        <v>372.3221845192279</v>
      </c>
      <c r="BQ313" s="2">
        <f t="shared" si="367"/>
        <v>9.7805313785419585</v>
      </c>
      <c r="BR313" s="11">
        <f t="shared" si="368"/>
        <v>3.1824955157944118E-2</v>
      </c>
      <c r="BS313" s="17">
        <f t="shared" si="349"/>
        <v>5.9304341850794058E-5</v>
      </c>
      <c r="BT313" s="17">
        <f t="shared" si="350"/>
        <v>5.8212918653728445E-4</v>
      </c>
      <c r="BU313" s="12">
        <f>(BU$3*templow!$I423+BU$4*templow!$I423^2+BU$5*templow!$I423^6)*(K313/K$56)^$BW$1</f>
        <v>-1.9953087573041901</v>
      </c>
      <c r="BV313" s="12">
        <f>(BV$3*templow!$I423+BV$4*templow!$I423^2+BV$5*templow!$I423^6)*(L313/L$56)^$BW$1</f>
        <v>-2.3712356308428331</v>
      </c>
      <c r="BW313" s="12">
        <f>(BW$3*templow!$I423+BW$4*templow!$I423^2+BW$5*templow!$I423^6)*(M313/M$56)^$BW$1</f>
        <v>-2.9308752337999913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 x14ac:dyDescent="0.3">
      <c r="A314" s="2">
        <f t="shared" ref="A314:A346" si="378">1+A313</f>
        <v>2268</v>
      </c>
      <c r="B314" s="5">
        <f t="shared" ref="B314:B346" si="379">B313*(1+E314)</f>
        <v>1165.4056374394625</v>
      </c>
      <c r="C314" s="5">
        <f t="shared" ref="C314:C346" si="380">C313*(1+F314)</f>
        <v>2964.1697198579118</v>
      </c>
      <c r="D314" s="5">
        <f t="shared" ref="D314:D346" si="381">D313*(1+G314)</f>
        <v>4369.955778172075</v>
      </c>
      <c r="E314" s="15">
        <f t="shared" ref="E314:E346" si="382">E313*$E$5</f>
        <v>7.3505212356315861E-9</v>
      </c>
      <c r="F314" s="15">
        <f t="shared" ref="F314:F346" si="383">F313*$E$5</f>
        <v>1.4481019726928749E-8</v>
      </c>
      <c r="G314" s="15">
        <f t="shared" ref="G314:G346" si="384">G313*$E$5</f>
        <v>2.9562486651688323E-8</v>
      </c>
      <c r="H314" s="5">
        <f t="shared" ref="H314:H346" si="385">AR314</f>
        <v>423016.7992811756</v>
      </c>
      <c r="I314" s="5">
        <f t="shared" ref="I314:I346" si="386">AS314</f>
        <v>189501.1277538928</v>
      </c>
      <c r="J314" s="5">
        <f t="shared" ref="J314:J346" si="387">AT314</f>
        <v>64330.862445135463</v>
      </c>
      <c r="K314" s="5">
        <f t="shared" ref="K314:K346" si="388">H314/B314*1000</f>
        <v>362978.16459048097</v>
      </c>
      <c r="L314" s="5">
        <f t="shared" ref="L314:L346" si="389">I314/C314*1000</f>
        <v>63930.592936148263</v>
      </c>
      <c r="M314" s="5">
        <f t="shared" ref="M314:M346" si="390">J314/D314*1000</f>
        <v>14721.170124070377</v>
      </c>
      <c r="N314" s="15">
        <f t="shared" ref="N314:N346" si="391">K314/K313-1</f>
        <v>1.5835321313792949E-3</v>
      </c>
      <c r="O314" s="15">
        <f t="shared" ref="O314:O346" si="392">L314/L313-1</f>
        <v>2.2210629845267338E-3</v>
      </c>
      <c r="P314" s="15">
        <f t="shared" ref="P314:P346" si="393">M314/M313-1</f>
        <v>2.0201877503984722E-3</v>
      </c>
      <c r="Q314" s="5">
        <f t="shared" ref="Q314:Q346" si="394">T314*H314/1000</f>
        <v>3674.9926771474193</v>
      </c>
      <c r="R314" s="5">
        <f t="shared" ref="R314:R346" si="395">U314*I314/1000</f>
        <v>4810.1383074259084</v>
      </c>
      <c r="S314" s="5">
        <f t="shared" ref="S314:S346" si="396">V314*J314/1000</f>
        <v>3381.5761190046624</v>
      </c>
      <c r="T314" s="5">
        <f t="shared" ref="T314:T346" si="397">T313*(1+W314)</f>
        <v>8.6875809267912398</v>
      </c>
      <c r="U314" s="5">
        <f t="shared" ref="U314:U346" si="398">U313*(1+X314)</f>
        <v>25.383164545980371</v>
      </c>
      <c r="V314" s="5">
        <f t="shared" ref="V314:V346" si="399">V313*(1+Y314)</f>
        <v>52.565378272188369</v>
      </c>
      <c r="W314" s="15">
        <f t="shared" ref="W314:W346" si="400">T$5-1</f>
        <v>-1.0734613539272964E-2</v>
      </c>
      <c r="X314" s="15">
        <f t="shared" ref="X314:X346" si="401">U$5-1</f>
        <v>-1.217998157191269E-2</v>
      </c>
      <c r="Y314" s="15">
        <f t="shared" ref="Y314:Y346" si="402">V$5-1</f>
        <v>-9.7425357312937999E-3</v>
      </c>
      <c r="Z314" s="5">
        <f t="shared" si="345"/>
        <v>2493.5561974448324</v>
      </c>
      <c r="AA314" s="5">
        <f t="shared" si="346"/>
        <v>13115.615552896401</v>
      </c>
      <c r="AB314" s="5">
        <f t="shared" si="347"/>
        <v>91974.473189785102</v>
      </c>
      <c r="AC314" s="16">
        <f t="shared" ref="AC314:AC346" si="403">AC313*(1+AF314)</f>
        <v>0.8123853243023218</v>
      </c>
      <c r="AD314" s="16">
        <f t="shared" ref="AD314:AD346" si="404">AD313*(1+AG314)</f>
        <v>3.1041917800313956</v>
      </c>
      <c r="AE314" s="16">
        <f t="shared" ref="AE314:AE346" si="405">AE313*(1+AH314)</f>
        <v>29.016937246078427</v>
      </c>
      <c r="AF314" s="15">
        <f t="shared" ref="AF314:AF346" si="406">AC$5-1</f>
        <v>-4.0504037456468023E-3</v>
      </c>
      <c r="AG314" s="15">
        <f t="shared" ref="AG314:AG346" si="407">AD$5-1</f>
        <v>2.9673830763510267E-4</v>
      </c>
      <c r="AH314" s="15">
        <f t="shared" ref="AH314:AH346" si="408">AE$5-1</f>
        <v>9.7937136394747881E-3</v>
      </c>
      <c r="AI314" s="1">
        <f t="shared" si="372"/>
        <v>831262.08042270667</v>
      </c>
      <c r="AJ314" s="1">
        <f t="shared" si="373"/>
        <v>369897.48830025655</v>
      </c>
      <c r="AK314" s="1">
        <f t="shared" si="374"/>
        <v>125844.77980337816</v>
      </c>
      <c r="AL314" s="14">
        <f t="shared" ref="AL314:AL346" si="409">AL313*(1+AO314)</f>
        <v>99.839207639716065</v>
      </c>
      <c r="AM314" s="14">
        <f t="shared" ref="AM314:AM346" si="410">AM313*(1+AP314)</f>
        <v>24.983440851247785</v>
      </c>
      <c r="AN314" s="14">
        <f t="shared" ref="AN314:AN346" si="411">AN313*(1+AQ314)</f>
        <v>7.7483344332144268</v>
      </c>
      <c r="AO314" s="11">
        <f t="shared" ref="AO314:AO346" si="412">AO$5*AO313</f>
        <v>1.5423838735379523E-3</v>
      </c>
      <c r="AP314" s="11">
        <f t="shared" ref="AP314:AP346" si="413">AP$5*AP313</f>
        <v>1.9429968822583456E-3</v>
      </c>
      <c r="AQ314" s="11">
        <f t="shared" ref="AQ314:AQ346" si="414">AQ$5*AQ313</f>
        <v>1.7625433284525665E-3</v>
      </c>
      <c r="AR314" s="1">
        <f t="shared" si="348"/>
        <v>423016.7992811756</v>
      </c>
      <c r="AS314" s="1">
        <f t="shared" si="343"/>
        <v>189501.1277538928</v>
      </c>
      <c r="AT314" s="1">
        <f t="shared" si="344"/>
        <v>64330.862445135463</v>
      </c>
      <c r="AU314" s="1">
        <f t="shared" si="375"/>
        <v>84603.359856235125</v>
      </c>
      <c r="AV314" s="1">
        <f t="shared" si="376"/>
        <v>37900.225550778559</v>
      </c>
      <c r="AW314" s="1">
        <f t="shared" si="377"/>
        <v>12866.172489027093</v>
      </c>
      <c r="AX314" s="1">
        <f t="shared" si="359"/>
        <v>290382.53167238482</v>
      </c>
      <c r="AY314" s="1">
        <f t="shared" si="351"/>
        <v>51144.474348918615</v>
      </c>
      <c r="AZ314" s="1">
        <f t="shared" si="352"/>
        <v>11776.9360992563</v>
      </c>
      <c r="BA314" s="1">
        <f t="shared" si="360"/>
        <v>14659.584379571435</v>
      </c>
      <c r="BB314" s="1">
        <f t="shared" si="361"/>
        <v>32138.742633227164</v>
      </c>
      <c r="BC314" s="1">
        <f t="shared" si="362"/>
        <v>40963.521170891217</v>
      </c>
      <c r="BD314" s="1">
        <f t="shared" si="363"/>
        <v>49.600711934155349</v>
      </c>
      <c r="BE314" s="2">
        <f t="shared" si="369"/>
        <v>0.1724378764915922</v>
      </c>
      <c r="BF314" s="2">
        <f t="shared" si="370"/>
        <v>0.13039120264941753</v>
      </c>
      <c r="BG314" s="2">
        <f t="shared" si="371"/>
        <v>6.9918128391701598E-2</v>
      </c>
      <c r="BH314" s="2">
        <f t="shared" si="353"/>
        <v>7.9666639395252398E-2</v>
      </c>
      <c r="BI314" s="2">
        <f t="shared" si="364"/>
        <v>2.9734821248929609E-3</v>
      </c>
      <c r="BJ314" s="2">
        <f t="shared" si="354"/>
        <v>1.700186572836147E-3</v>
      </c>
      <c r="BK314" s="2">
        <f t="shared" si="355"/>
        <v>4.8885446777984691E-4</v>
      </c>
      <c r="BL314" s="2">
        <f t="shared" si="356"/>
        <v>1257.8328911920091</v>
      </c>
      <c r="BM314" s="2">
        <f t="shared" si="357"/>
        <v>322.18727294447586</v>
      </c>
      <c r="BN314" s="2">
        <f t="shared" si="358"/>
        <v>31.448429522435237</v>
      </c>
      <c r="BO314" s="2">
        <f t="shared" si="365"/>
        <v>5850.6095561882621</v>
      </c>
      <c r="BP314" s="2">
        <f t="shared" si="366"/>
        <v>376.79176934694914</v>
      </c>
      <c r="BQ314" s="2">
        <f t="shared" si="367"/>
        <v>9.7807431649142043</v>
      </c>
      <c r="BR314" s="11">
        <f t="shared" si="368"/>
        <v>3.1803433809450582E-2</v>
      </c>
      <c r="BS314" s="17">
        <f t="shared" si="349"/>
        <v>5.7475196305672009E-5</v>
      </c>
      <c r="BT314" s="17">
        <f t="shared" si="350"/>
        <v>5.6517396751192667E-4</v>
      </c>
      <c r="BU314" s="12">
        <f>(BU$3*templow!$I424+BU$4*templow!$I424^2+BU$5*templow!$I424^6)*(K314/K$56)^$BW$1</f>
        <v>-2.0264039399792111</v>
      </c>
      <c r="BV314" s="12">
        <f>(BV$3*templow!$I424+BV$4*templow!$I424^2+BV$5*templow!$I424^6)*(L314/L$56)^$BW$1</f>
        <v>-2.3926239768653259</v>
      </c>
      <c r="BW314" s="12">
        <f>(BW$3*templow!$I424+BW$4*templow!$I424^2+BW$5*templow!$I424^6)*(M314/M$56)^$BW$1</f>
        <v>-2.9497712899015651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 x14ac:dyDescent="0.3">
      <c r="A315" s="2">
        <f t="shared" si="378"/>
        <v>2269</v>
      </c>
      <c r="B315" s="5">
        <f t="shared" si="379"/>
        <v>1165.4056455774842</v>
      </c>
      <c r="C315" s="5">
        <f t="shared" si="380"/>
        <v>2964.1697606359016</v>
      </c>
      <c r="D315" s="5">
        <f t="shared" si="381"/>
        <v>4369.9559008994966</v>
      </c>
      <c r="E315" s="15">
        <f t="shared" si="382"/>
        <v>6.9829951738500065E-9</v>
      </c>
      <c r="F315" s="15">
        <f t="shared" si="383"/>
        <v>1.3756968740582312E-8</v>
      </c>
      <c r="G315" s="15">
        <f t="shared" si="384"/>
        <v>2.8084362319103905E-8</v>
      </c>
      <c r="H315" s="5">
        <f t="shared" si="385"/>
        <v>423678.31635476107</v>
      </c>
      <c r="I315" s="5">
        <f t="shared" si="386"/>
        <v>189917.33574291546</v>
      </c>
      <c r="J315" s="5">
        <f t="shared" si="387"/>
        <v>64459.383610018063</v>
      </c>
      <c r="K315" s="5">
        <f t="shared" si="388"/>
        <v>363545.79022553057</v>
      </c>
      <c r="L315" s="5">
        <f t="shared" si="389"/>
        <v>64071.005063546909</v>
      </c>
      <c r="M315" s="5">
        <f t="shared" si="390"/>
        <v>14750.579884970914</v>
      </c>
      <c r="N315" s="15">
        <f t="shared" si="391"/>
        <v>1.5638010503744582E-3</v>
      </c>
      <c r="O315" s="15">
        <f t="shared" si="392"/>
        <v>2.1963213690021632E-3</v>
      </c>
      <c r="P315" s="15">
        <f t="shared" si="393"/>
        <v>1.9977869050264996E-3</v>
      </c>
      <c r="Q315" s="5">
        <f t="shared" si="394"/>
        <v>3641.2283424670959</v>
      </c>
      <c r="R315" s="5">
        <f t="shared" si="395"/>
        <v>4761.9869097964047</v>
      </c>
      <c r="S315" s="5">
        <f t="shared" si="396"/>
        <v>3355.3209382164728</v>
      </c>
      <c r="T315" s="5">
        <f t="shared" si="397"/>
        <v>8.5943231029509768</v>
      </c>
      <c r="U315" s="5">
        <f t="shared" si="398"/>
        <v>25.073998069573502</v>
      </c>
      <c r="V315" s="5">
        <f t="shared" si="399"/>
        <v>52.0532581961426</v>
      </c>
      <c r="W315" s="15">
        <f t="shared" si="400"/>
        <v>-1.0734613539272964E-2</v>
      </c>
      <c r="X315" s="15">
        <f t="shared" si="401"/>
        <v>-1.217998157191269E-2</v>
      </c>
      <c r="Y315" s="15">
        <f t="shared" si="402"/>
        <v>-9.7425357312937999E-3</v>
      </c>
      <c r="Z315" s="5">
        <f t="shared" si="345"/>
        <v>2460.6877802112563</v>
      </c>
      <c r="AA315" s="5">
        <f t="shared" si="346"/>
        <v>12988.49662430329</v>
      </c>
      <c r="AB315" s="5">
        <f t="shared" si="347"/>
        <v>92156.204659755618</v>
      </c>
      <c r="AC315" s="16">
        <f t="shared" si="403"/>
        <v>0.80909483574185914</v>
      </c>
      <c r="AD315" s="16">
        <f t="shared" si="404"/>
        <v>3.1051129126467769</v>
      </c>
      <c r="AE315" s="16">
        <f t="shared" si="405"/>
        <v>29.301120820161131</v>
      </c>
      <c r="AF315" s="15">
        <f t="shared" si="406"/>
        <v>-4.0504037456468023E-3</v>
      </c>
      <c r="AG315" s="15">
        <f t="shared" si="407"/>
        <v>2.9673830763510267E-4</v>
      </c>
      <c r="AH315" s="15">
        <f t="shared" si="408"/>
        <v>9.7937136394747881E-3</v>
      </c>
      <c r="AI315" s="1">
        <f t="shared" si="372"/>
        <v>832739.23223667115</v>
      </c>
      <c r="AJ315" s="1">
        <f t="shared" si="373"/>
        <v>370807.96502100944</v>
      </c>
      <c r="AK315" s="1">
        <f t="shared" si="374"/>
        <v>126126.47431206744</v>
      </c>
      <c r="AL315" s="14">
        <f t="shared" si="409"/>
        <v>99.991658119688282</v>
      </c>
      <c r="AM315" s="14">
        <f t="shared" si="410"/>
        <v>25.031498171453027</v>
      </c>
      <c r="AN315" s="14">
        <f t="shared" si="411"/>
        <v>7.7618546406246898</v>
      </c>
      <c r="AO315" s="11">
        <f t="shared" si="412"/>
        <v>1.5269600348025727E-3</v>
      </c>
      <c r="AP315" s="11">
        <f t="shared" si="413"/>
        <v>1.9235669134357622E-3</v>
      </c>
      <c r="AQ315" s="11">
        <f t="shared" si="414"/>
        <v>1.7449178951680407E-3</v>
      </c>
      <c r="AR315" s="1">
        <f t="shared" si="348"/>
        <v>423678.31635476107</v>
      </c>
      <c r="AS315" s="1">
        <f t="shared" si="343"/>
        <v>189917.33574291546</v>
      </c>
      <c r="AT315" s="1">
        <f t="shared" si="344"/>
        <v>64459.383610018063</v>
      </c>
      <c r="AU315" s="1">
        <f t="shared" si="375"/>
        <v>84735.663270952224</v>
      </c>
      <c r="AV315" s="1">
        <f t="shared" si="376"/>
        <v>37983.467148583091</v>
      </c>
      <c r="AW315" s="1">
        <f t="shared" si="377"/>
        <v>12891.876722003613</v>
      </c>
      <c r="AX315" s="1">
        <f t="shared" si="359"/>
        <v>290836.63218042441</v>
      </c>
      <c r="AY315" s="1">
        <f t="shared" si="351"/>
        <v>51256.80405083752</v>
      </c>
      <c r="AZ315" s="1">
        <f t="shared" si="352"/>
        <v>11800.463907976733</v>
      </c>
      <c r="BA315" s="1">
        <f t="shared" si="360"/>
        <v>14661.405521011317</v>
      </c>
      <c r="BB315" s="1">
        <f t="shared" si="361"/>
        <v>32145.246205874508</v>
      </c>
      <c r="BC315" s="1">
        <f t="shared" si="362"/>
        <v>40972.243853016895</v>
      </c>
      <c r="BD315" s="1">
        <f t="shared" si="363"/>
        <v>48.16538512495994</v>
      </c>
      <c r="BE315" s="2">
        <f t="shared" si="369"/>
        <v>0.1724378764915922</v>
      </c>
      <c r="BF315" s="2">
        <f t="shared" si="370"/>
        <v>0.13039120264941753</v>
      </c>
      <c r="BG315" s="2">
        <f t="shared" si="371"/>
        <v>6.9918128391701598E-2</v>
      </c>
      <c r="BH315" s="2">
        <f t="shared" si="353"/>
        <v>7.9561915020431834E-2</v>
      </c>
      <c r="BI315" s="2">
        <f t="shared" si="364"/>
        <v>2.9734821248929609E-3</v>
      </c>
      <c r="BJ315" s="2">
        <f t="shared" si="354"/>
        <v>1.700186572836147E-3</v>
      </c>
      <c r="BK315" s="2">
        <f t="shared" si="355"/>
        <v>4.8885446777984691E-4</v>
      </c>
      <c r="BL315" s="2">
        <f t="shared" si="356"/>
        <v>1259.7999003856271</v>
      </c>
      <c r="BM315" s="2">
        <f t="shared" si="357"/>
        <v>322.89490417891932</v>
      </c>
      <c r="BN315" s="2">
        <f t="shared" si="358"/>
        <v>31.511257668092366</v>
      </c>
      <c r="BO315" s="2">
        <f t="shared" si="365"/>
        <v>5938.0299910682515</v>
      </c>
      <c r="BP315" s="2">
        <f t="shared" si="366"/>
        <v>381.31510563210065</v>
      </c>
      <c r="BQ315" s="2">
        <f t="shared" si="367"/>
        <v>9.7809571822858103</v>
      </c>
      <c r="BR315" s="11">
        <f t="shared" si="368"/>
        <v>3.1782130001980019E-2</v>
      </c>
      <c r="BS315" s="17">
        <f t="shared" si="349"/>
        <v>5.5703629608472791E-5</v>
      </c>
      <c r="BT315" s="17">
        <f t="shared" si="350"/>
        <v>5.4871258981740447E-4</v>
      </c>
      <c r="BU315" s="12">
        <f>(BU$3*templow!$I425+BU$4*templow!$I425^2+BU$5*templow!$I425^6)*(K315/K$56)^$BW$1</f>
        <v>-2.0574822829990742</v>
      </c>
      <c r="BV315" s="12">
        <f>(BV$3*templow!$I425+BV$4*templow!$I425^2+BV$5*templow!$I425^6)*(L315/L$56)^$BW$1</f>
        <v>-2.4139914384227859</v>
      </c>
      <c r="BW315" s="12">
        <f>(BW$3*templow!$I425+BW$4*templow!$I425^2+BW$5*templow!$I425^6)*(M315/M$56)^$BW$1</f>
        <v>-2.9686456205818974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 x14ac:dyDescent="0.3">
      <c r="A316" s="2">
        <f t="shared" si="378"/>
        <v>2270</v>
      </c>
      <c r="B316" s="5">
        <f t="shared" si="379"/>
        <v>1165.4056533086052</v>
      </c>
      <c r="C316" s="5">
        <f t="shared" si="380"/>
        <v>2964.1697993749926</v>
      </c>
      <c r="D316" s="5">
        <f t="shared" si="381"/>
        <v>4369.95601749055</v>
      </c>
      <c r="E316" s="15">
        <f t="shared" si="382"/>
        <v>6.6338454151575061E-9</v>
      </c>
      <c r="F316" s="15">
        <f t="shared" si="383"/>
        <v>1.3069120303553195E-8</v>
      </c>
      <c r="G316" s="15">
        <f t="shared" si="384"/>
        <v>2.6680144203148707E-8</v>
      </c>
      <c r="H316" s="5">
        <f t="shared" si="385"/>
        <v>424332.59340961225</v>
      </c>
      <c r="I316" s="5">
        <f t="shared" si="386"/>
        <v>190329.80631850264</v>
      </c>
      <c r="J316" s="5">
        <f t="shared" si="387"/>
        <v>64586.732081609385</v>
      </c>
      <c r="K316" s="5">
        <f t="shared" si="388"/>
        <v>364107.20353460207</v>
      </c>
      <c r="L316" s="5">
        <f t="shared" si="389"/>
        <v>64210.156367774362</v>
      </c>
      <c r="M316" s="5">
        <f t="shared" si="390"/>
        <v>14779.721311405408</v>
      </c>
      <c r="N316" s="15">
        <f t="shared" si="391"/>
        <v>1.5442712422091276E-3</v>
      </c>
      <c r="O316" s="15">
        <f t="shared" si="392"/>
        <v>2.1718295832793277E-3</v>
      </c>
      <c r="P316" s="15">
        <f t="shared" si="393"/>
        <v>1.9756122580771862E-3</v>
      </c>
      <c r="Q316" s="5">
        <f t="shared" si="394"/>
        <v>3607.703870344435</v>
      </c>
      <c r="R316" s="5">
        <f t="shared" si="395"/>
        <v>4714.202314547465</v>
      </c>
      <c r="S316" s="5">
        <f t="shared" si="396"/>
        <v>3329.1959246354718</v>
      </c>
      <c r="T316" s="5">
        <f t="shared" si="397"/>
        <v>8.5020663658091529</v>
      </c>
      <c r="U316" s="5">
        <f t="shared" si="398"/>
        <v>24.768597235151923</v>
      </c>
      <c r="V316" s="5">
        <f t="shared" si="399"/>
        <v>51.546127468236421</v>
      </c>
      <c r="W316" s="15">
        <f t="shared" si="400"/>
        <v>-1.0734613539272964E-2</v>
      </c>
      <c r="X316" s="15">
        <f t="shared" si="401"/>
        <v>-1.217998157191269E-2</v>
      </c>
      <c r="Y316" s="15">
        <f t="shared" si="402"/>
        <v>-9.7425357312937999E-3</v>
      </c>
      <c r="Z316" s="5">
        <f t="shared" si="345"/>
        <v>2428.2047756377387</v>
      </c>
      <c r="AA316" s="5">
        <f t="shared" si="346"/>
        <v>12862.292209669571</v>
      </c>
      <c r="AB316" s="5">
        <f t="shared" si="347"/>
        <v>92336.23078906312</v>
      </c>
      <c r="AC316" s="16">
        <f t="shared" si="403"/>
        <v>0.80581767498858681</v>
      </c>
      <c r="AD316" s="16">
        <f t="shared" si="404"/>
        <v>3.1060343185974917</v>
      </c>
      <c r="AE316" s="16">
        <f t="shared" si="405"/>
        <v>29.588087606789443</v>
      </c>
      <c r="AF316" s="15">
        <f t="shared" si="406"/>
        <v>-4.0504037456468023E-3</v>
      </c>
      <c r="AG316" s="15">
        <f t="shared" si="407"/>
        <v>2.9673830763510267E-4</v>
      </c>
      <c r="AH316" s="15">
        <f t="shared" si="408"/>
        <v>9.7937136394747881E-3</v>
      </c>
      <c r="AI316" s="1">
        <f t="shared" si="372"/>
        <v>834200.97228395625</v>
      </c>
      <c r="AJ316" s="1">
        <f t="shared" si="373"/>
        <v>371710.63566749159</v>
      </c>
      <c r="AK316" s="1">
        <f t="shared" si="374"/>
        <v>126405.70360286431</v>
      </c>
      <c r="AL316" s="14">
        <f t="shared" si="409"/>
        <v>100.14281455279307</v>
      </c>
      <c r="AM316" s="14">
        <f t="shared" si="410"/>
        <v>25.079166435512601</v>
      </c>
      <c r="AN316" s="14">
        <f t="shared" si="411"/>
        <v>7.775263001696187</v>
      </c>
      <c r="AO316" s="11">
        <f t="shared" si="412"/>
        <v>1.511690434454547E-3</v>
      </c>
      <c r="AP316" s="11">
        <f t="shared" si="413"/>
        <v>1.9043312443014046E-3</v>
      </c>
      <c r="AQ316" s="11">
        <f t="shared" si="414"/>
        <v>1.7274687162163603E-3</v>
      </c>
      <c r="AR316" s="1">
        <f t="shared" si="348"/>
        <v>424332.59340961225</v>
      </c>
      <c r="AS316" s="1">
        <f t="shared" si="343"/>
        <v>190329.80631850264</v>
      </c>
      <c r="AT316" s="1">
        <f t="shared" si="344"/>
        <v>64586.732081609385</v>
      </c>
      <c r="AU316" s="1">
        <f t="shared" si="375"/>
        <v>84866.518681922462</v>
      </c>
      <c r="AV316" s="1">
        <f t="shared" si="376"/>
        <v>38065.961263700527</v>
      </c>
      <c r="AW316" s="1">
        <f t="shared" si="377"/>
        <v>12917.346416321878</v>
      </c>
      <c r="AX316" s="1">
        <f t="shared" si="359"/>
        <v>291285.76282768167</v>
      </c>
      <c r="AY316" s="1">
        <f t="shared" si="351"/>
        <v>51368.125094219489</v>
      </c>
      <c r="AZ316" s="1">
        <f t="shared" si="352"/>
        <v>11823.777049124328</v>
      </c>
      <c r="BA316" s="1">
        <f t="shared" si="360"/>
        <v>14663.203932523344</v>
      </c>
      <c r="BB316" s="1">
        <f t="shared" si="361"/>
        <v>32151.677316987232</v>
      </c>
      <c r="BC316" s="1">
        <f t="shared" si="362"/>
        <v>40980.869767988312</v>
      </c>
      <c r="BD316" s="1">
        <f t="shared" si="363"/>
        <v>46.77148923861732</v>
      </c>
      <c r="BE316" s="2">
        <f t="shared" si="369"/>
        <v>0.1724378764915922</v>
      </c>
      <c r="BF316" s="2">
        <f t="shared" si="370"/>
        <v>0.13039120264941753</v>
      </c>
      <c r="BG316" s="2">
        <f t="shared" si="371"/>
        <v>6.9918128391701598E-2</v>
      </c>
      <c r="BH316" s="2">
        <f t="shared" si="353"/>
        <v>7.9458149863000357E-2</v>
      </c>
      <c r="BI316" s="2">
        <f t="shared" si="364"/>
        <v>2.9734821248929609E-3</v>
      </c>
      <c r="BJ316" s="2">
        <f t="shared" si="354"/>
        <v>1.700186572836147E-3</v>
      </c>
      <c r="BK316" s="2">
        <f t="shared" si="355"/>
        <v>4.8885446777984691E-4</v>
      </c>
      <c r="BL316" s="2">
        <f t="shared" si="356"/>
        <v>1261.7453815129547</v>
      </c>
      <c r="BM316" s="2">
        <f t="shared" si="357"/>
        <v>323.59618111322266</v>
      </c>
      <c r="BN316" s="2">
        <f t="shared" si="358"/>
        <v>31.57351253739472</v>
      </c>
      <c r="BO316" s="2">
        <f t="shared" si="365"/>
        <v>6026.7578803773858</v>
      </c>
      <c r="BP316" s="2">
        <f t="shared" si="366"/>
        <v>385.89283995963297</v>
      </c>
      <c r="BQ316" s="2">
        <f t="shared" si="367"/>
        <v>9.7811734082983079</v>
      </c>
      <c r="BR316" s="11">
        <f t="shared" si="368"/>
        <v>3.1761041520130345E-2</v>
      </c>
      <c r="BS316" s="17">
        <f t="shared" si="349"/>
        <v>5.3987782874632549E-5</v>
      </c>
      <c r="BT316" s="17">
        <f t="shared" si="350"/>
        <v>5.3273066972563544E-4</v>
      </c>
      <c r="BU316" s="12">
        <f>(BU$3*templow!$I426+BU$4*templow!$I426^2+BU$5*templow!$I426^6)*(K316/K$56)^$BW$1</f>
        <v>-2.0885435660738105</v>
      </c>
      <c r="BV316" s="12">
        <f>(BV$3*templow!$I426+BV$4*templow!$I426^2+BV$5*templow!$I426^6)*(L316/L$56)^$BW$1</f>
        <v>-2.4353379938584934</v>
      </c>
      <c r="BW316" s="12">
        <f>(BW$3*templow!$I426+BW$4*templow!$I426^2+BW$5*templow!$I426^6)*(M316/M$56)^$BW$1</f>
        <v>-2.9874982417081228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 x14ac:dyDescent="0.3">
      <c r="A317" s="2">
        <f t="shared" si="378"/>
        <v>2271</v>
      </c>
      <c r="B317" s="5">
        <f t="shared" si="379"/>
        <v>1165.4056606531703</v>
      </c>
      <c r="C317" s="5">
        <f t="shared" si="380"/>
        <v>2964.1698361771296</v>
      </c>
      <c r="D317" s="5">
        <f t="shared" si="381"/>
        <v>4369.9561282520535</v>
      </c>
      <c r="E317" s="15">
        <f t="shared" si="382"/>
        <v>6.3021531443996307E-9</v>
      </c>
      <c r="F317" s="15">
        <f t="shared" si="383"/>
        <v>1.2415664288375536E-8</v>
      </c>
      <c r="G317" s="15">
        <f t="shared" si="384"/>
        <v>2.534613699299127E-8</v>
      </c>
      <c r="H317" s="5">
        <f t="shared" si="385"/>
        <v>424979.67809681769</v>
      </c>
      <c r="I317" s="5">
        <f t="shared" si="386"/>
        <v>190738.55814086553</v>
      </c>
      <c r="J317" s="5">
        <f t="shared" si="387"/>
        <v>64712.914334812725</v>
      </c>
      <c r="K317" s="5">
        <f t="shared" si="388"/>
        <v>364662.44540002575</v>
      </c>
      <c r="L317" s="5">
        <f t="shared" si="389"/>
        <v>64348.05314221124</v>
      </c>
      <c r="M317" s="5">
        <f t="shared" si="390"/>
        <v>14808.595884164484</v>
      </c>
      <c r="N317" s="15">
        <f t="shared" si="391"/>
        <v>1.5249406219750572E-3</v>
      </c>
      <c r="O317" s="15">
        <f t="shared" si="392"/>
        <v>2.1475850899201898E-3</v>
      </c>
      <c r="P317" s="15">
        <f t="shared" si="393"/>
        <v>1.9536615170674398E-3</v>
      </c>
      <c r="Q317" s="5">
        <f t="shared" si="394"/>
        <v>3574.4190633992926</v>
      </c>
      <c r="R317" s="5">
        <f t="shared" si="395"/>
        <v>4666.7843138050666</v>
      </c>
      <c r="S317" s="5">
        <f t="shared" si="396"/>
        <v>3303.2019534267756</v>
      </c>
      <c r="T317" s="5">
        <f t="shared" si="397"/>
        <v>8.4107999690869413</v>
      </c>
      <c r="U317" s="5">
        <f t="shared" si="398"/>
        <v>24.466916177265645</v>
      </c>
      <c r="V317" s="5">
        <f t="shared" si="399"/>
        <v>51.043937479567305</v>
      </c>
      <c r="W317" s="15">
        <f t="shared" si="400"/>
        <v>-1.0734613539272964E-2</v>
      </c>
      <c r="X317" s="15">
        <f t="shared" si="401"/>
        <v>-1.217998157191269E-2</v>
      </c>
      <c r="Y317" s="15">
        <f t="shared" si="402"/>
        <v>-9.7425357312937999E-3</v>
      </c>
      <c r="Z317" s="5">
        <f t="shared" si="345"/>
        <v>2396.1038480159764</v>
      </c>
      <c r="AA317" s="5">
        <f t="shared" si="346"/>
        <v>12737.002791958126</v>
      </c>
      <c r="AB317" s="5">
        <f t="shared" si="347"/>
        <v>92514.561034719693</v>
      </c>
      <c r="AC317" s="16">
        <f t="shared" si="403"/>
        <v>0.80255378805950461</v>
      </c>
      <c r="AD317" s="16">
        <f t="shared" si="404"/>
        <v>3.1069559979646488</v>
      </c>
      <c r="AE317" s="16">
        <f t="shared" si="405"/>
        <v>29.87786486395003</v>
      </c>
      <c r="AF317" s="15">
        <f t="shared" si="406"/>
        <v>-4.0504037456468023E-3</v>
      </c>
      <c r="AG317" s="15">
        <f t="shared" si="407"/>
        <v>2.9673830763510267E-4</v>
      </c>
      <c r="AH317" s="15">
        <f t="shared" si="408"/>
        <v>9.7937136394747881E-3</v>
      </c>
      <c r="AI317" s="1">
        <f t="shared" si="372"/>
        <v>835647.39373748307</v>
      </c>
      <c r="AJ317" s="1">
        <f t="shared" si="373"/>
        <v>372605.53336444293</v>
      </c>
      <c r="AK317" s="1">
        <f t="shared" si="374"/>
        <v>126682.47965889976</v>
      </c>
      <c r="AL317" s="14">
        <f t="shared" si="409"/>
        <v>100.2926856382835</v>
      </c>
      <c r="AM317" s="14">
        <f t="shared" si="410"/>
        <v>25.126447885334542</v>
      </c>
      <c r="AN317" s="14">
        <f t="shared" si="411"/>
        <v>7.7885602100560147</v>
      </c>
      <c r="AO317" s="11">
        <f t="shared" si="412"/>
        <v>1.4965735301100014E-3</v>
      </c>
      <c r="AP317" s="11">
        <f t="shared" si="413"/>
        <v>1.8852879318583906E-3</v>
      </c>
      <c r="AQ317" s="11">
        <f t="shared" si="414"/>
        <v>1.7101940290541967E-3</v>
      </c>
      <c r="AR317" s="1">
        <f t="shared" si="348"/>
        <v>424979.67809681769</v>
      </c>
      <c r="AS317" s="1">
        <f t="shared" ref="AS317:AS346" si="415">MAX(0.3*C317,AM317*AJ317^$AR$5*C317^(1-$AR$5)*(1-BJ316+BV316/100))</f>
        <v>190738.55814086553</v>
      </c>
      <c r="AT317" s="1">
        <f t="shared" ref="AT317:AT346" si="416">MAX(0.3*D317,AN317*AK317^$AR$5*D317^(1-$AR$5)*(1-BK316+BW316/100))</f>
        <v>64712.914334812725</v>
      </c>
      <c r="AU317" s="1">
        <f t="shared" si="375"/>
        <v>84995.935619363547</v>
      </c>
      <c r="AV317" s="1">
        <f t="shared" si="376"/>
        <v>38147.711628173107</v>
      </c>
      <c r="AW317" s="1">
        <f t="shared" si="377"/>
        <v>12942.582866962546</v>
      </c>
      <c r="AX317" s="1">
        <f t="shared" si="359"/>
        <v>291729.9563200206</v>
      </c>
      <c r="AY317" s="1">
        <f t="shared" si="351"/>
        <v>51478.442513768998</v>
      </c>
      <c r="AZ317" s="1">
        <f t="shared" si="352"/>
        <v>11846.876707331587</v>
      </c>
      <c r="BA317" s="1">
        <f t="shared" si="360"/>
        <v>14664.97984569937</v>
      </c>
      <c r="BB317" s="1">
        <f t="shared" si="361"/>
        <v>32158.036697330677</v>
      </c>
      <c r="BC317" s="1">
        <f t="shared" si="362"/>
        <v>40989.399893050359</v>
      </c>
      <c r="BD317" s="1">
        <f t="shared" si="363"/>
        <v>45.417832444873319</v>
      </c>
      <c r="BE317" s="2">
        <f t="shared" si="369"/>
        <v>0.1724378764915922</v>
      </c>
      <c r="BF317" s="2">
        <f t="shared" si="370"/>
        <v>0.13039120264941753</v>
      </c>
      <c r="BG317" s="2">
        <f t="shared" si="371"/>
        <v>6.9918128391701598E-2</v>
      </c>
      <c r="BH317" s="2">
        <f t="shared" si="353"/>
        <v>7.9355338695677513E-2</v>
      </c>
      <c r="BI317" s="2">
        <f t="shared" si="364"/>
        <v>2.9734821248929609E-3</v>
      </c>
      <c r="BJ317" s="2">
        <f t="shared" si="354"/>
        <v>1.700186572836147E-3</v>
      </c>
      <c r="BK317" s="2">
        <f t="shared" si="355"/>
        <v>4.8885446777984691E-4</v>
      </c>
      <c r="BL317" s="2">
        <f t="shared" si="356"/>
        <v>1263.6694762636521</v>
      </c>
      <c r="BM317" s="2">
        <f t="shared" si="357"/>
        <v>324.29113547322635</v>
      </c>
      <c r="BN317" s="2">
        <f t="shared" si="358"/>
        <v>31.635197295627702</v>
      </c>
      <c r="BO317" s="2">
        <f t="shared" si="365"/>
        <v>6116.812783700937</v>
      </c>
      <c r="BP317" s="2">
        <f t="shared" si="366"/>
        <v>390.52562669305678</v>
      </c>
      <c r="BQ317" s="2">
        <f t="shared" si="367"/>
        <v>9.7813918208282669</v>
      </c>
      <c r="BR317" s="11">
        <f t="shared" si="368"/>
        <v>3.1740166172057077E-2</v>
      </c>
      <c r="BS317" s="17">
        <f t="shared" si="349"/>
        <v>5.2325859091452434E-5</v>
      </c>
      <c r="BT317" s="17">
        <f t="shared" si="350"/>
        <v>5.1721424245207328E-4</v>
      </c>
      <c r="BU317" s="12">
        <f>(BU$3*templow!$I427+BU$4*templow!$I427^2+BU$5*templow!$I427^6)*(K317/K$56)^$BW$1</f>
        <v>-2.1195875767677728</v>
      </c>
      <c r="BV317" s="12">
        <f>(BV$3*templow!$I427+BV$4*templow!$I427^2+BV$5*templow!$I427^6)*(L317/L$56)^$BW$1</f>
        <v>-2.4566636248664278</v>
      </c>
      <c r="BW317" s="12">
        <f>(BW$3*templow!$I427+BW$4*templow!$I427^2+BW$5*templow!$I427^6)*(M317/M$56)^$BW$1</f>
        <v>-3.0063291713825246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 x14ac:dyDescent="0.3">
      <c r="A318" s="2">
        <f t="shared" si="378"/>
        <v>2272</v>
      </c>
      <c r="B318" s="5">
        <f t="shared" si="379"/>
        <v>1165.4056676305072</v>
      </c>
      <c r="C318" s="5">
        <f t="shared" si="380"/>
        <v>2964.1698711391605</v>
      </c>
      <c r="D318" s="5">
        <f t="shared" si="381"/>
        <v>4369.9562334754846</v>
      </c>
      <c r="E318" s="15">
        <f t="shared" si="382"/>
        <v>5.987045487179649E-9</v>
      </c>
      <c r="F318" s="15">
        <f t="shared" si="383"/>
        <v>1.1794881073956759E-8</v>
      </c>
      <c r="G318" s="15">
        <f t="shared" si="384"/>
        <v>2.4078830143341707E-8</v>
      </c>
      <c r="H318" s="5">
        <f t="shared" si="385"/>
        <v>425619.61807341286</v>
      </c>
      <c r="I318" s="5">
        <f t="shared" si="386"/>
        <v>191143.61000850756</v>
      </c>
      <c r="J318" s="5">
        <f t="shared" si="387"/>
        <v>64837.936872811828</v>
      </c>
      <c r="K318" s="5">
        <f t="shared" si="388"/>
        <v>365211.55670950102</v>
      </c>
      <c r="L318" s="5">
        <f t="shared" si="389"/>
        <v>64484.701726979336</v>
      </c>
      <c r="M318" s="5">
        <f t="shared" si="390"/>
        <v>14837.205090551983</v>
      </c>
      <c r="N318" s="15">
        <f t="shared" si="391"/>
        <v>1.5058071276654594E-3</v>
      </c>
      <c r="O318" s="15">
        <f t="shared" si="392"/>
        <v>2.1235853781946812E-3</v>
      </c>
      <c r="P318" s="15">
        <f t="shared" si="393"/>
        <v>1.9319324135309568E-3</v>
      </c>
      <c r="Q318" s="5">
        <f t="shared" si="394"/>
        <v>3541.3736852011461</v>
      </c>
      <c r="R318" s="5">
        <f t="shared" si="395"/>
        <v>4619.7326288307686</v>
      </c>
      <c r="S318" s="5">
        <f t="shared" si="396"/>
        <v>3277.3398595998156</v>
      </c>
      <c r="T318" s="5">
        <f t="shared" si="397"/>
        <v>8.3205132818626648</v>
      </c>
      <c r="U318" s="5">
        <f t="shared" si="398"/>
        <v>24.168909589105017</v>
      </c>
      <c r="V318" s="5">
        <f t="shared" si="399"/>
        <v>50.546640094806691</v>
      </c>
      <c r="W318" s="15">
        <f t="shared" si="400"/>
        <v>-1.0734613539272964E-2</v>
      </c>
      <c r="X318" s="15">
        <f t="shared" si="401"/>
        <v>-1.217998157191269E-2</v>
      </c>
      <c r="Y318" s="15">
        <f t="shared" si="402"/>
        <v>-9.7425357312937999E-3</v>
      </c>
      <c r="Z318" s="5">
        <f t="shared" ref="Z318:Z346" si="417">Q317*AC318*(1-BE317)</f>
        <v>2364.3816593000511</v>
      </c>
      <c r="AA318" s="5">
        <f t="shared" ref="AA318:AA346" si="418">R317*AD318*(1-BF317)</f>
        <v>12612.628657582283</v>
      </c>
      <c r="AB318" s="5">
        <f t="shared" ref="AB318:AB346" si="419">S317*AE318*(1-BG317)</f>
        <v>92691.204895020332</v>
      </c>
      <c r="AC318" s="16">
        <f t="shared" si="403"/>
        <v>0.79930312119026536</v>
      </c>
      <c r="AD318" s="16">
        <f t="shared" si="404"/>
        <v>3.1078779508293817</v>
      </c>
      <c r="AE318" s="16">
        <f t="shared" si="405"/>
        <v>30.170480116586482</v>
      </c>
      <c r="AF318" s="15">
        <f t="shared" si="406"/>
        <v>-4.0504037456468023E-3</v>
      </c>
      <c r="AG318" s="15">
        <f t="shared" si="407"/>
        <v>2.9673830763510267E-4</v>
      </c>
      <c r="AH318" s="15">
        <f t="shared" si="408"/>
        <v>9.7937136394747881E-3</v>
      </c>
      <c r="AI318" s="1">
        <f t="shared" si="372"/>
        <v>837078.58998309833</v>
      </c>
      <c r="AJ318" s="1">
        <f t="shared" si="373"/>
        <v>373492.69165617175</v>
      </c>
      <c r="AK318" s="1">
        <f t="shared" si="374"/>
        <v>126956.81455997234</v>
      </c>
      <c r="AL318" s="14">
        <f t="shared" si="409"/>
        <v>100.4412800630875</v>
      </c>
      <c r="AM318" s="14">
        <f t="shared" si="410"/>
        <v>25.17334476841355</v>
      </c>
      <c r="AN318" s="14">
        <f t="shared" si="411"/>
        <v>7.8017469597305205</v>
      </c>
      <c r="AO318" s="11">
        <f t="shared" si="412"/>
        <v>1.4816077948089014E-3</v>
      </c>
      <c r="AP318" s="11">
        <f t="shared" si="413"/>
        <v>1.8664350525398068E-3</v>
      </c>
      <c r="AQ318" s="11">
        <f t="shared" si="414"/>
        <v>1.6930920887636548E-3</v>
      </c>
      <c r="AR318" s="1">
        <f t="shared" ref="AR318:AR346" si="420">MAX(0.3*B318,AL318*AI318^$AR$5*B318^(1-$AR$5)*(1-BI317+BU317/100))</f>
        <v>425619.61807341286</v>
      </c>
      <c r="AS318" s="1">
        <f t="shared" si="415"/>
        <v>191143.61000850756</v>
      </c>
      <c r="AT318" s="1">
        <f t="shared" si="416"/>
        <v>64837.936872811828</v>
      </c>
      <c r="AU318" s="1">
        <f t="shared" si="375"/>
        <v>85123.923614682571</v>
      </c>
      <c r="AV318" s="1">
        <f t="shared" si="376"/>
        <v>38228.722001701513</v>
      </c>
      <c r="AW318" s="1">
        <f t="shared" si="377"/>
        <v>12967.587374562367</v>
      </c>
      <c r="AX318" s="1">
        <f t="shared" si="359"/>
        <v>292169.24536760082</v>
      </c>
      <c r="AY318" s="1">
        <f t="shared" si="351"/>
        <v>51587.761381583477</v>
      </c>
      <c r="AZ318" s="1">
        <f t="shared" si="352"/>
        <v>11869.764072441585</v>
      </c>
      <c r="BA318" s="1">
        <f t="shared" si="360"/>
        <v>14666.733489732571</v>
      </c>
      <c r="BB318" s="1">
        <f t="shared" si="361"/>
        <v>32164.325070242623</v>
      </c>
      <c r="BC318" s="1">
        <f t="shared" si="362"/>
        <v>40997.835195477404</v>
      </c>
      <c r="BD318" s="1">
        <f t="shared" si="363"/>
        <v>44.103257037990332</v>
      </c>
      <c r="BE318" s="2">
        <f t="shared" si="369"/>
        <v>0.1724378764915922</v>
      </c>
      <c r="BF318" s="2">
        <f t="shared" si="370"/>
        <v>0.13039120264941753</v>
      </c>
      <c r="BG318" s="2">
        <f t="shared" si="371"/>
        <v>6.9918128391701598E-2</v>
      </c>
      <c r="BH318" s="2">
        <f t="shared" si="353"/>
        <v>7.9253476242877791E-2</v>
      </c>
      <c r="BI318" s="2">
        <f t="shared" si="364"/>
        <v>2.9734821248929609E-3</v>
      </c>
      <c r="BJ318" s="2">
        <f t="shared" si="354"/>
        <v>1.700186572836147E-3</v>
      </c>
      <c r="BK318" s="2">
        <f t="shared" si="355"/>
        <v>4.8885446777984691E-4</v>
      </c>
      <c r="BL318" s="2">
        <f t="shared" si="356"/>
        <v>1265.572326345062</v>
      </c>
      <c r="BM318" s="2">
        <f t="shared" si="357"/>
        <v>324.97979921989349</v>
      </c>
      <c r="BN318" s="2">
        <f t="shared" si="358"/>
        <v>31.696315121901737</v>
      </c>
      <c r="BO318" s="2">
        <f t="shared" si="365"/>
        <v>6208.2145532687791</v>
      </c>
      <c r="BP318" s="2">
        <f t="shared" si="366"/>
        <v>395.21412806802044</v>
      </c>
      <c r="BQ318" s="2">
        <f t="shared" si="367"/>
        <v>9.781612397984583</v>
      </c>
      <c r="BR318" s="11">
        <f t="shared" si="368"/>
        <v>3.1719501789205989E-2</v>
      </c>
      <c r="BS318" s="17">
        <f t="shared" si="349"/>
        <v>5.0716120983823715E-5</v>
      </c>
      <c r="BT318" s="17">
        <f t="shared" si="350"/>
        <v>5.0214974995346925E-4</v>
      </c>
      <c r="BU318" s="12">
        <f>(BU$3*templow!$I428+BU$4*templow!$I428^2+BU$5*templow!$I428^6)*(K318/K$56)^$BW$1</f>
        <v>-2.1506141102568379</v>
      </c>
      <c r="BV318" s="12">
        <f>(BV$3*templow!$I428+BV$4*templow!$I428^2+BV$5*templow!$I428^6)*(L318/L$56)^$BW$1</f>
        <v>-2.4779683163527904</v>
      </c>
      <c r="BW318" s="12">
        <f>(BW$3*templow!$I428+BW$4*templow!$I428^2+BW$5*templow!$I428^6)*(M318/M$56)^$BW$1</f>
        <v>-3.0251384298365882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 x14ac:dyDescent="0.3">
      <c r="A319" s="2">
        <f t="shared" si="378"/>
        <v>2273</v>
      </c>
      <c r="B319" s="5">
        <f t="shared" si="379"/>
        <v>1165.4056742589771</v>
      </c>
      <c r="C319" s="5">
        <f t="shared" si="380"/>
        <v>2964.1699043530903</v>
      </c>
      <c r="D319" s="5">
        <f t="shared" si="381"/>
        <v>4369.9563334377472</v>
      </c>
      <c r="E319" s="15">
        <f t="shared" si="382"/>
        <v>5.6876932128206659E-9</v>
      </c>
      <c r="F319" s="15">
        <f t="shared" si="383"/>
        <v>1.120513702025892E-8</v>
      </c>
      <c r="G319" s="15">
        <f t="shared" si="384"/>
        <v>2.2874888636174622E-8</v>
      </c>
      <c r="H319" s="5">
        <f t="shared" si="385"/>
        <v>426252.46099450224</v>
      </c>
      <c r="I319" s="5">
        <f t="shared" si="386"/>
        <v>191544.98085219</v>
      </c>
      <c r="J319" s="5">
        <f t="shared" si="387"/>
        <v>64961.806225408043</v>
      </c>
      <c r="K319" s="5">
        <f t="shared" si="388"/>
        <v>365754.57834932441</v>
      </c>
      <c r="L319" s="5">
        <f t="shared" si="389"/>
        <v>64620.108506901997</v>
      </c>
      <c r="M319" s="5">
        <f t="shared" si="390"/>
        <v>14865.550424002529</v>
      </c>
      <c r="N319" s="15">
        <f t="shared" si="391"/>
        <v>1.4868687199165453E-3</v>
      </c>
      <c r="O319" s="15">
        <f t="shared" si="392"/>
        <v>2.0998279637851613E-3</v>
      </c>
      <c r="P319" s="15">
        <f t="shared" si="393"/>
        <v>1.9104227027633147E-3</v>
      </c>
      <c r="Q319" s="5">
        <f t="shared" si="394"/>
        <v>3508.567461278476</v>
      </c>
      <c r="R319" s="5">
        <f t="shared" si="395"/>
        <v>4573.0469118830679</v>
      </c>
      <c r="S319" s="5">
        <f t="shared" si="396"/>
        <v>3251.6104387327068</v>
      </c>
      <c r="T319" s="5">
        <f t="shared" si="397"/>
        <v>8.2311957873334816</v>
      </c>
      <c r="U319" s="5">
        <f t="shared" si="398"/>
        <v>23.874532715696493</v>
      </c>
      <c r="V319" s="5">
        <f t="shared" si="399"/>
        <v>50.05418764758619</v>
      </c>
      <c r="W319" s="15">
        <f t="shared" si="400"/>
        <v>-1.0734613539272964E-2</v>
      </c>
      <c r="X319" s="15">
        <f t="shared" si="401"/>
        <v>-1.217998157191269E-2</v>
      </c>
      <c r="Y319" s="15">
        <f t="shared" si="402"/>
        <v>-9.7425357312937999E-3</v>
      </c>
      <c r="Z319" s="5">
        <f t="shared" si="417"/>
        <v>2333.034870161724</v>
      </c>
      <c r="AA319" s="5">
        <f t="shared" si="418"/>
        <v>12489.169901220916</v>
      </c>
      <c r="AB319" s="5">
        <f t="shared" si="419"/>
        <v>92866.171907104697</v>
      </c>
      <c r="AC319" s="16">
        <f t="shared" si="403"/>
        <v>0.79606562083428911</v>
      </c>
      <c r="AD319" s="16">
        <f t="shared" si="404"/>
        <v>3.1088001772728471</v>
      </c>
      <c r="AE319" s="16">
        <f t="shared" si="405"/>
        <v>30.465961159213798</v>
      </c>
      <c r="AF319" s="15">
        <f t="shared" si="406"/>
        <v>-4.0504037456468023E-3</v>
      </c>
      <c r="AG319" s="15">
        <f t="shared" si="407"/>
        <v>2.9673830763510267E-4</v>
      </c>
      <c r="AH319" s="15">
        <f t="shared" si="408"/>
        <v>9.7937136394747881E-3</v>
      </c>
      <c r="AI319" s="1">
        <f t="shared" si="372"/>
        <v>838494.65459947102</v>
      </c>
      <c r="AJ319" s="1">
        <f t="shared" si="373"/>
        <v>374372.14449225611</v>
      </c>
      <c r="AK319" s="1">
        <f t="shared" si="374"/>
        <v>127228.72047853748</v>
      </c>
      <c r="AL319" s="14">
        <f t="shared" si="409"/>
        <v>100.58860650071493</v>
      </c>
      <c r="AM319" s="14">
        <f t="shared" si="410"/>
        <v>25.219859337348332</v>
      </c>
      <c r="AN319" s="14">
        <f t="shared" si="411"/>
        <v>7.8148239450260153</v>
      </c>
      <c r="AO319" s="11">
        <f t="shared" si="412"/>
        <v>1.4667917168608123E-3</v>
      </c>
      <c r="AP319" s="11">
        <f t="shared" si="413"/>
        <v>1.8477707020144087E-3</v>
      </c>
      <c r="AQ319" s="11">
        <f t="shared" si="414"/>
        <v>1.6761611678760182E-3</v>
      </c>
      <c r="AR319" s="1">
        <f t="shared" si="420"/>
        <v>426252.46099450224</v>
      </c>
      <c r="AS319" s="1">
        <f t="shared" si="415"/>
        <v>191544.98085219</v>
      </c>
      <c r="AT319" s="1">
        <f t="shared" si="416"/>
        <v>64961.806225408043</v>
      </c>
      <c r="AU319" s="1">
        <f t="shared" si="375"/>
        <v>85250.492198900451</v>
      </c>
      <c r="AV319" s="1">
        <f t="shared" si="376"/>
        <v>38308.996170438004</v>
      </c>
      <c r="AW319" s="1">
        <f t="shared" si="377"/>
        <v>12992.361245081609</v>
      </c>
      <c r="AX319" s="1">
        <f t="shared" si="359"/>
        <v>292603.66267945949</v>
      </c>
      <c r="AY319" s="1">
        <f t="shared" si="351"/>
        <v>51696.086805521591</v>
      </c>
      <c r="AZ319" s="1">
        <f t="shared" si="352"/>
        <v>11892.440339202023</v>
      </c>
      <c r="BA319" s="1">
        <f t="shared" si="360"/>
        <v>14668.46509144409</v>
      </c>
      <c r="BB319" s="1">
        <f t="shared" si="361"/>
        <v>32170.543151712827</v>
      </c>
      <c r="BC319" s="1">
        <f t="shared" si="362"/>
        <v>41006.176632682407</v>
      </c>
      <c r="BD319" s="1">
        <f t="shared" si="363"/>
        <v>42.826638466037856</v>
      </c>
      <c r="BE319" s="2">
        <f t="shared" si="369"/>
        <v>0.1724378764915922</v>
      </c>
      <c r="BF319" s="2">
        <f t="shared" si="370"/>
        <v>0.13039120264941753</v>
      </c>
      <c r="BG319" s="2">
        <f t="shared" si="371"/>
        <v>6.9918128391701598E-2</v>
      </c>
      <c r="BH319" s="2">
        <f t="shared" si="353"/>
        <v>7.9152557182656347E-2</v>
      </c>
      <c r="BI319" s="2">
        <f t="shared" si="364"/>
        <v>2.9734821248929609E-3</v>
      </c>
      <c r="BJ319" s="2">
        <f t="shared" si="354"/>
        <v>1.700186572836147E-3</v>
      </c>
      <c r="BK319" s="2">
        <f t="shared" si="355"/>
        <v>4.8885446777984691E-4</v>
      </c>
      <c r="BL319" s="2">
        <f t="shared" si="356"/>
        <v>1267.4540734587865</v>
      </c>
      <c r="BM319" s="2">
        <f t="shared" si="357"/>
        <v>325.66220453905032</v>
      </c>
      <c r="BN319" s="2">
        <f t="shared" si="358"/>
        <v>31.756869208339396</v>
      </c>
      <c r="BO319" s="2">
        <f t="shared" si="365"/>
        <v>6300.9833383340811</v>
      </c>
      <c r="BP319" s="2">
        <f t="shared" si="366"/>
        <v>399.95901428701239</v>
      </c>
      <c r="BQ319" s="2">
        <f t="shared" si="367"/>
        <v>9.7818351181059846</v>
      </c>
      <c r="BR319" s="11">
        <f t="shared" si="368"/>
        <v>3.1699046226058875E-2</v>
      </c>
      <c r="BS319" s="17">
        <f t="shared" ref="BS319:BS346" si="421">BS318/(1+BR318)</f>
        <v>4.9156888956612642E-5</v>
      </c>
      <c r="BT319" s="17">
        <f t="shared" ref="BT319:BT346" si="422">BT318/(1+BR$5)</f>
        <v>4.8752402908103806E-4</v>
      </c>
      <c r="BU319" s="12">
        <f>(BU$3*templow!$I429+BU$4*templow!$I429^2+BU$5*templow!$I429^6)*(K319/K$56)^$BW$1</f>
        <v>-2.1816229690913636</v>
      </c>
      <c r="BV319" s="12">
        <f>(BV$3*templow!$I429+BV$4*templow!$I429^2+BV$5*templow!$I429^6)*(L319/L$56)^$BW$1</f>
        <v>-2.4992520563012559</v>
      </c>
      <c r="BW319" s="12">
        <f>(BW$3*templow!$I429+BW$4*templow!$I429^2+BW$5*templow!$I429^6)*(M319/M$56)^$BW$1</f>
        <v>-3.043926039328047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 x14ac:dyDescent="0.3">
      <c r="A320" s="2">
        <f t="shared" si="378"/>
        <v>2274</v>
      </c>
      <c r="B320" s="5">
        <f t="shared" si="379"/>
        <v>1165.4056805560235</v>
      </c>
      <c r="C320" s="5">
        <f t="shared" si="380"/>
        <v>2964.1699359063236</v>
      </c>
      <c r="D320" s="5">
        <f t="shared" si="381"/>
        <v>4369.9564284018988</v>
      </c>
      <c r="E320" s="15">
        <f t="shared" si="382"/>
        <v>5.4033085521796321E-9</v>
      </c>
      <c r="F320" s="15">
        <f t="shared" si="383"/>
        <v>1.0644880169245973E-8</v>
      </c>
      <c r="G320" s="15">
        <f t="shared" si="384"/>
        <v>2.173114420436589E-8</v>
      </c>
      <c r="H320" s="5">
        <f t="shared" si="385"/>
        <v>426878.25450556685</v>
      </c>
      <c r="I320" s="5">
        <f t="shared" si="386"/>
        <v>191942.68972900405</v>
      </c>
      <c r="J320" s="5">
        <f t="shared" si="387"/>
        <v>65084.52894738887</v>
      </c>
      <c r="K320" s="5">
        <f t="shared" si="388"/>
        <v>366291.55119777698</v>
      </c>
      <c r="L320" s="5">
        <f t="shared" si="389"/>
        <v>64754.279909500437</v>
      </c>
      <c r="M320" s="5">
        <f t="shared" si="390"/>
        <v>14893.63338370639</v>
      </c>
      <c r="N320" s="15">
        <f t="shared" si="391"/>
        <v>1.4681233817386286E-3</v>
      </c>
      <c r="O320" s="15">
        <f t="shared" si="392"/>
        <v>2.0763103884933187E-3</v>
      </c>
      <c r="P320" s="15">
        <f t="shared" si="393"/>
        <v>1.8891301635570734E-3</v>
      </c>
      <c r="Q320" s="5">
        <f t="shared" si="394"/>
        <v>3476.0000801124988</v>
      </c>
      <c r="R320" s="5">
        <f t="shared" si="395"/>
        <v>4526.7267480511009</v>
      </c>
      <c r="S320" s="5">
        <f t="shared" si="396"/>
        <v>3226.0144476901555</v>
      </c>
      <c r="T320" s="5">
        <f t="shared" si="397"/>
        <v>8.1428370815903648</v>
      </c>
      <c r="U320" s="5">
        <f t="shared" si="398"/>
        <v>23.583741347181284</v>
      </c>
      <c r="V320" s="5">
        <f t="shared" si="399"/>
        <v>49.566532935928699</v>
      </c>
      <c r="W320" s="15">
        <f t="shared" si="400"/>
        <v>-1.0734613539272964E-2</v>
      </c>
      <c r="X320" s="15">
        <f t="shared" si="401"/>
        <v>-1.217998157191269E-2</v>
      </c>
      <c r="Y320" s="15">
        <f t="shared" si="402"/>
        <v>-9.7425357312937999E-3</v>
      </c>
      <c r="Z320" s="5">
        <f t="shared" si="417"/>
        <v>2302.0601410134577</v>
      </c>
      <c r="AA320" s="5">
        <f t="shared" si="418"/>
        <v>12366.626430567532</v>
      </c>
      <c r="AB320" s="5">
        <f t="shared" si="419"/>
        <v>93039.471644566802</v>
      </c>
      <c r="AC320" s="16">
        <f t="shared" si="403"/>
        <v>0.79284123366188131</v>
      </c>
      <c r="AD320" s="16">
        <f t="shared" si="404"/>
        <v>3.1097226773762268</v>
      </c>
      <c r="AE320" s="16">
        <f t="shared" si="405"/>
        <v>30.764336058558499</v>
      </c>
      <c r="AF320" s="15">
        <f t="shared" si="406"/>
        <v>-4.0504037456468023E-3</v>
      </c>
      <c r="AG320" s="15">
        <f t="shared" si="407"/>
        <v>2.9673830763510267E-4</v>
      </c>
      <c r="AH320" s="15">
        <f t="shared" si="408"/>
        <v>9.7937136394747881E-3</v>
      </c>
      <c r="AI320" s="1">
        <f t="shared" si="372"/>
        <v>839895.68133842433</v>
      </c>
      <c r="AJ320" s="1">
        <f t="shared" si="373"/>
        <v>375243.92621346854</v>
      </c>
      <c r="AK320" s="1">
        <f t="shared" si="374"/>
        <v>127498.20967576535</v>
      </c>
      <c r="AL320" s="14">
        <f t="shared" si="409"/>
        <v>100.7346736101925</v>
      </c>
      <c r="AM320" s="14">
        <f t="shared" si="410"/>
        <v>25.265993849368886</v>
      </c>
      <c r="AN320" s="14">
        <f t="shared" si="411"/>
        <v>7.8277918604121517</v>
      </c>
      <c r="AO320" s="11">
        <f t="shared" si="412"/>
        <v>1.4521237996922042E-3</v>
      </c>
      <c r="AP320" s="11">
        <f t="shared" si="413"/>
        <v>1.8292929949942647E-3</v>
      </c>
      <c r="AQ320" s="11">
        <f t="shared" si="414"/>
        <v>1.6593995561972579E-3</v>
      </c>
      <c r="AR320" s="1">
        <f t="shared" si="420"/>
        <v>426878.25450556685</v>
      </c>
      <c r="AS320" s="1">
        <f t="shared" si="415"/>
        <v>191942.68972900405</v>
      </c>
      <c r="AT320" s="1">
        <f t="shared" si="416"/>
        <v>65084.52894738887</v>
      </c>
      <c r="AU320" s="1">
        <f t="shared" si="375"/>
        <v>85375.650901113375</v>
      </c>
      <c r="AV320" s="1">
        <f t="shared" si="376"/>
        <v>38388.53794580081</v>
      </c>
      <c r="AW320" s="1">
        <f t="shared" si="377"/>
        <v>13016.905789477774</v>
      </c>
      <c r="AX320" s="1">
        <f t="shared" si="359"/>
        <v>293033.24095822161</v>
      </c>
      <c r="AY320" s="1">
        <f t="shared" si="351"/>
        <v>51803.42392760035</v>
      </c>
      <c r="AZ320" s="1">
        <f t="shared" si="352"/>
        <v>11914.906706965114</v>
      </c>
      <c r="BA320" s="1">
        <f t="shared" si="360"/>
        <v>14670.174875309378</v>
      </c>
      <c r="BB320" s="1">
        <f t="shared" si="361"/>
        <v>32176.691650461657</v>
      </c>
      <c r="BC320" s="1">
        <f t="shared" si="362"/>
        <v>41014.425152324497</v>
      </c>
      <c r="BD320" s="1">
        <f t="shared" si="363"/>
        <v>41.586884387543115</v>
      </c>
      <c r="BE320" s="2">
        <f t="shared" si="369"/>
        <v>0.1724378764915922</v>
      </c>
      <c r="BF320" s="2">
        <f t="shared" si="370"/>
        <v>0.13039120264941753</v>
      </c>
      <c r="BG320" s="2">
        <f t="shared" si="371"/>
        <v>6.9918128391701598E-2</v>
      </c>
      <c r="BH320" s="2">
        <f t="shared" si="353"/>
        <v>7.9052576148632411E-2</v>
      </c>
      <c r="BI320" s="2">
        <f t="shared" si="364"/>
        <v>2.9734821248929609E-3</v>
      </c>
      <c r="BJ320" s="2">
        <f t="shared" si="354"/>
        <v>1.700186572836147E-3</v>
      </c>
      <c r="BK320" s="2">
        <f t="shared" si="355"/>
        <v>4.8885446777984691E-4</v>
      </c>
      <c r="BL320" s="2">
        <f t="shared" si="356"/>
        <v>1269.3148592778111</v>
      </c>
      <c r="BM320" s="2">
        <f t="shared" si="357"/>
        <v>326.33838383130734</v>
      </c>
      <c r="BN320" s="2">
        <f t="shared" si="358"/>
        <v>31.816862759277825</v>
      </c>
      <c r="BO320" s="2">
        <f t="shared" si="365"/>
        <v>6395.1395896174445</v>
      </c>
      <c r="BP320" s="2">
        <f t="shared" si="366"/>
        <v>404.76096361520428</v>
      </c>
      <c r="BQ320" s="2">
        <f t="shared" si="367"/>
        <v>9.7820599597583673</v>
      </c>
      <c r="BR320" s="11">
        <f t="shared" si="368"/>
        <v>3.1678797359873528E-2</v>
      </c>
      <c r="BS320" s="17">
        <f t="shared" si="421"/>
        <v>4.7646539110826819E-5</v>
      </c>
      <c r="BT320" s="17">
        <f t="shared" si="422"/>
        <v>4.7332430007867774E-4</v>
      </c>
      <c r="BU320" s="12">
        <f>(BU$3*templow!$I430+BU$4*templow!$I430^2+BU$5*templow!$I430^6)*(K320/K$56)^$BW$1</f>
        <v>-2.2126139629647432</v>
      </c>
      <c r="BV320" s="12">
        <f>(BV$3*templow!$I430+BV$4*templow!$I430^2+BV$5*templow!$I430^6)*(L320/L$56)^$BW$1</f>
        <v>-2.5205148356419063</v>
      </c>
      <c r="BW320" s="12">
        <f>(BW$3*templow!$I430+BW$4*templow!$I430^2+BW$5*templow!$I430^6)*(M320/M$56)^$BW$1</f>
        <v>-3.0626920240408477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 x14ac:dyDescent="0.3">
      <c r="A321" s="2">
        <f t="shared" si="378"/>
        <v>2275</v>
      </c>
      <c r="B321" s="5">
        <f t="shared" si="379"/>
        <v>1165.4056865382177</v>
      </c>
      <c r="C321" s="5">
        <f t="shared" si="380"/>
        <v>2964.1699658818952</v>
      </c>
      <c r="D321" s="5">
        <f t="shared" si="381"/>
        <v>4369.9565186178443</v>
      </c>
      <c r="E321" s="15">
        <f t="shared" si="382"/>
        <v>5.1331431245706503E-9</v>
      </c>
      <c r="F321" s="15">
        <f t="shared" si="383"/>
        <v>1.0112636160783674E-8</v>
      </c>
      <c r="G321" s="15">
        <f t="shared" si="384"/>
        <v>2.0644586994147596E-8</v>
      </c>
      <c r="H321" s="5">
        <f t="shared" si="385"/>
        <v>427497.04623495816</v>
      </c>
      <c r="I321" s="5">
        <f t="shared" si="386"/>
        <v>192336.75581654799</v>
      </c>
      <c r="J321" s="5">
        <f t="shared" si="387"/>
        <v>65206.111616927432</v>
      </c>
      <c r="K321" s="5">
        <f t="shared" si="388"/>
        <v>366822.51611867268</v>
      </c>
      <c r="L321" s="5">
        <f t="shared" si="389"/>
        <v>64887.222403025815</v>
      </c>
      <c r="M321" s="5">
        <f t="shared" si="390"/>
        <v>14921.455474241471</v>
      </c>
      <c r="N321" s="15">
        <f t="shared" si="391"/>
        <v>1.4495691182596637E-3</v>
      </c>
      <c r="O321" s="15">
        <f t="shared" si="392"/>
        <v>2.0530302199510686E-3</v>
      </c>
      <c r="P321" s="15">
        <f t="shared" si="393"/>
        <v>1.8680525979319906E-3</v>
      </c>
      <c r="Q321" s="5">
        <f t="shared" si="394"/>
        <v>3443.6711941153708</v>
      </c>
      <c r="R321" s="5">
        <f t="shared" si="395"/>
        <v>4480.7716570606781</v>
      </c>
      <c r="S321" s="5">
        <f t="shared" si="396"/>
        <v>3200.5526053347958</v>
      </c>
      <c r="T321" s="5">
        <f t="shared" si="397"/>
        <v>8.0554268724062315</v>
      </c>
      <c r="U321" s="5">
        <f t="shared" si="398"/>
        <v>23.296491812175862</v>
      </c>
      <c r="V321" s="5">
        <f t="shared" si="399"/>
        <v>49.083629217724059</v>
      </c>
      <c r="W321" s="15">
        <f t="shared" si="400"/>
        <v>-1.0734613539272964E-2</v>
      </c>
      <c r="X321" s="15">
        <f t="shared" si="401"/>
        <v>-1.217998157191269E-2</v>
      </c>
      <c r="Y321" s="15">
        <f t="shared" si="402"/>
        <v>-9.7425357312937999E-3</v>
      </c>
      <c r="Z321" s="5">
        <f t="shared" si="417"/>
        <v>2271.4541329997624</v>
      </c>
      <c r="AA321" s="5">
        <f t="shared" si="418"/>
        <v>12244.997971013241</v>
      </c>
      <c r="AB321" s="5">
        <f t="shared" si="419"/>
        <v>93211.113715110274</v>
      </c>
      <c r="AC321" s="16">
        <f t="shared" si="403"/>
        <v>0.78962990655935394</v>
      </c>
      <c r="AD321" s="16">
        <f t="shared" si="404"/>
        <v>3.110645451220726</v>
      </c>
      <c r="AE321" s="16">
        <f t="shared" si="405"/>
        <v>31.065633156224589</v>
      </c>
      <c r="AF321" s="15">
        <f t="shared" si="406"/>
        <v>-4.0504037456468023E-3</v>
      </c>
      <c r="AG321" s="15">
        <f t="shared" si="407"/>
        <v>2.9673830763510267E-4</v>
      </c>
      <c r="AH321" s="15">
        <f t="shared" si="408"/>
        <v>9.7937136394747881E-3</v>
      </c>
      <c r="AI321" s="1">
        <f t="shared" si="372"/>
        <v>841281.7641056953</v>
      </c>
      <c r="AJ321" s="1">
        <f t="shared" si="373"/>
        <v>376108.07153792249</v>
      </c>
      <c r="AK321" s="1">
        <f t="shared" si="374"/>
        <v>127765.29449766659</v>
      </c>
      <c r="AL321" s="14">
        <f t="shared" si="409"/>
        <v>100.87949003502605</v>
      </c>
      <c r="AM321" s="14">
        <f t="shared" si="410"/>
        <v>25.311750565873506</v>
      </c>
      <c r="AN321" s="14">
        <f t="shared" si="411"/>
        <v>7.840651400407932</v>
      </c>
      <c r="AO321" s="11">
        <f t="shared" si="412"/>
        <v>1.4376025616952821E-3</v>
      </c>
      <c r="AP321" s="11">
        <f t="shared" si="413"/>
        <v>1.811000065044322E-3</v>
      </c>
      <c r="AQ321" s="11">
        <f t="shared" si="414"/>
        <v>1.6428055606352854E-3</v>
      </c>
      <c r="AR321" s="1">
        <f t="shared" si="420"/>
        <v>427497.04623495816</v>
      </c>
      <c r="AS321" s="1">
        <f t="shared" si="415"/>
        <v>192336.75581654799</v>
      </c>
      <c r="AT321" s="1">
        <f t="shared" si="416"/>
        <v>65206.111616927432</v>
      </c>
      <c r="AU321" s="1">
        <f t="shared" si="375"/>
        <v>85499.409246991636</v>
      </c>
      <c r="AV321" s="1">
        <f t="shared" si="376"/>
        <v>38467.351163309599</v>
      </c>
      <c r="AW321" s="1">
        <f t="shared" si="377"/>
        <v>13041.222323385487</v>
      </c>
      <c r="AX321" s="1">
        <f t="shared" si="359"/>
        <v>293458.01289493818</v>
      </c>
      <c r="AY321" s="1">
        <f t="shared" si="351"/>
        <v>51909.777922420661</v>
      </c>
      <c r="AZ321" s="1">
        <f t="shared" si="352"/>
        <v>11937.164379393176</v>
      </c>
      <c r="BA321" s="1">
        <f t="shared" si="360"/>
        <v>14671.863063484172</v>
      </c>
      <c r="BB321" s="1">
        <f t="shared" si="361"/>
        <v>32182.771268017721</v>
      </c>
      <c r="BC321" s="1">
        <f t="shared" si="362"/>
        <v>41022.581692415202</v>
      </c>
      <c r="BD321" s="1">
        <f t="shared" si="363"/>
        <v>40.382933754741089</v>
      </c>
      <c r="BE321" s="2">
        <f t="shared" si="369"/>
        <v>0.1724378764915922</v>
      </c>
      <c r="BF321" s="2">
        <f t="shared" si="370"/>
        <v>0.13039120264941753</v>
      </c>
      <c r="BG321" s="2">
        <f t="shared" si="371"/>
        <v>6.9918128391701598E-2</v>
      </c>
      <c r="BH321" s="2">
        <f t="shared" si="353"/>
        <v>7.8953527731890433E-2</v>
      </c>
      <c r="BI321" s="2">
        <f t="shared" si="364"/>
        <v>2.9734821248929609E-3</v>
      </c>
      <c r="BJ321" s="2">
        <f t="shared" si="354"/>
        <v>1.700186572836147E-3</v>
      </c>
      <c r="BK321" s="2">
        <f t="shared" si="355"/>
        <v>4.8885446777984691E-4</v>
      </c>
      <c r="BL321" s="2">
        <f t="shared" si="356"/>
        <v>1271.1548254241877</v>
      </c>
      <c r="BM321" s="2">
        <f t="shared" si="357"/>
        <v>327.0083697021596</v>
      </c>
      <c r="BN321" s="2">
        <f t="shared" si="358"/>
        <v>31.876298990486355</v>
      </c>
      <c r="BO321" s="2">
        <f t="shared" si="365"/>
        <v>6490.7040638175995</v>
      </c>
      <c r="BP321" s="2">
        <f t="shared" si="366"/>
        <v>409.62066247744463</v>
      </c>
      <c r="BQ321" s="2">
        <f t="shared" si="367"/>
        <v>9.7822869017321743</v>
      </c>
      <c r="BR321" s="11">
        <f t="shared" si="368"/>
        <v>3.1658753090433062E-2</v>
      </c>
      <c r="BS321" s="17">
        <f t="shared" si="421"/>
        <v>4.6183501330798985E-5</v>
      </c>
      <c r="BT321" s="17">
        <f t="shared" si="422"/>
        <v>4.5953815541619196E-4</v>
      </c>
      <c r="BU321" s="12">
        <f>(BU$3*templow!$I431+BU$4*templow!$I431^2+BU$5*templow!$I431^6)*(K321/K$56)^$BW$1</f>
        <v>-2.2435869084874822</v>
      </c>
      <c r="BV321" s="12">
        <f>(BV$3*templow!$I431+BV$4*templow!$I431^2+BV$5*templow!$I431^6)*(L321/L$56)^$BW$1</f>
        <v>-2.5417566481237452</v>
      </c>
      <c r="BW321" s="12">
        <f>(BW$3*templow!$I431+BW$4*templow!$I431^2+BW$5*templow!$I431^6)*(M321/M$56)^$BW$1</f>
        <v>-3.0814364099880089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 x14ac:dyDescent="0.3">
      <c r="A322" s="2">
        <f t="shared" si="378"/>
        <v>2276</v>
      </c>
      <c r="B322" s="5">
        <f t="shared" si="379"/>
        <v>1165.4056922213019</v>
      </c>
      <c r="C322" s="5">
        <f t="shared" si="380"/>
        <v>2964.1699943586887</v>
      </c>
      <c r="D322" s="5">
        <f t="shared" si="381"/>
        <v>4369.9566043229952</v>
      </c>
      <c r="E322" s="15">
        <f t="shared" si="382"/>
        <v>4.8764859683421175E-9</v>
      </c>
      <c r="F322" s="15">
        <f t="shared" si="383"/>
        <v>9.6070043527444895E-9</v>
      </c>
      <c r="G322" s="15">
        <f t="shared" si="384"/>
        <v>1.9612357644440214E-8</v>
      </c>
      <c r="H322" s="5">
        <f t="shared" si="385"/>
        <v>428108.88378657302</v>
      </c>
      <c r="I322" s="5">
        <f t="shared" si="386"/>
        <v>192727.19840720936</v>
      </c>
      <c r="J322" s="5">
        <f t="shared" si="387"/>
        <v>65326.560834013908</v>
      </c>
      <c r="K322" s="5">
        <f t="shared" si="388"/>
        <v>367347.51395506167</v>
      </c>
      <c r="L322" s="5">
        <f t="shared" si="389"/>
        <v>65018.942494526782</v>
      </c>
      <c r="M322" s="5">
        <f t="shared" si="390"/>
        <v>14949.018205212695</v>
      </c>
      <c r="N322" s="15">
        <f t="shared" si="391"/>
        <v>1.431203956463678E-3</v>
      </c>
      <c r="O322" s="15">
        <f t="shared" si="392"/>
        <v>2.0299850513376683E-3</v>
      </c>
      <c r="P322" s="15">
        <f t="shared" si="393"/>
        <v>1.8471878308925493E-3</v>
      </c>
      <c r="Q322" s="5">
        <f t="shared" si="394"/>
        <v>3411.5804205929076</v>
      </c>
      <c r="R322" s="5">
        <f t="shared" si="395"/>
        <v>4435.1810950527506</v>
      </c>
      <c r="S322" s="5">
        <f t="shared" si="396"/>
        <v>3175.2255932319299</v>
      </c>
      <c r="T322" s="5">
        <f t="shared" si="397"/>
        <v>7.9689549780370763</v>
      </c>
      <c r="U322" s="5">
        <f t="shared" si="398"/>
        <v>23.012740971213347</v>
      </c>
      <c r="V322" s="5">
        <f t="shared" si="399"/>
        <v>48.605430206248805</v>
      </c>
      <c r="W322" s="15">
        <f t="shared" si="400"/>
        <v>-1.0734613539272964E-2</v>
      </c>
      <c r="X322" s="15">
        <f t="shared" si="401"/>
        <v>-1.217998157191269E-2</v>
      </c>
      <c r="Y322" s="15">
        <f t="shared" si="402"/>
        <v>-9.7425357312937999E-3</v>
      </c>
      <c r="Z322" s="5">
        <f t="shared" si="417"/>
        <v>2241.213508957519</v>
      </c>
      <c r="AA322" s="5">
        <f t="shared" si="418"/>
        <v>12124.284070263457</v>
      </c>
      <c r="AB322" s="5">
        <f t="shared" si="419"/>
        <v>93381.107758248487</v>
      </c>
      <c r="AC322" s="16">
        <f t="shared" si="403"/>
        <v>0.78643158662815116</v>
      </c>
      <c r="AD322" s="16">
        <f t="shared" si="404"/>
        <v>3.111568498887574</v>
      </c>
      <c r="AE322" s="16">
        <f t="shared" si="405"/>
        <v>31.369881071385628</v>
      </c>
      <c r="AF322" s="15">
        <f t="shared" si="406"/>
        <v>-4.0504037456468023E-3</v>
      </c>
      <c r="AG322" s="15">
        <f t="shared" si="407"/>
        <v>2.9673830763510267E-4</v>
      </c>
      <c r="AH322" s="15">
        <f t="shared" si="408"/>
        <v>9.7937136394747881E-3</v>
      </c>
      <c r="AI322" s="1">
        <f t="shared" si="372"/>
        <v>842652.99694211746</v>
      </c>
      <c r="AJ322" s="1">
        <f t="shared" si="373"/>
        <v>376964.61554743984</v>
      </c>
      <c r="AK322" s="1">
        <f t="shared" si="374"/>
        <v>128029.98737128542</v>
      </c>
      <c r="AL322" s="14">
        <f t="shared" si="409"/>
        <v>101.02306440218995</v>
      </c>
      <c r="AM322" s="14">
        <f t="shared" si="410"/>
        <v>25.35713175197548</v>
      </c>
      <c r="AN322" s="14">
        <f t="shared" si="411"/>
        <v>7.8534032594703289</v>
      </c>
      <c r="AO322" s="11">
        <f t="shared" si="412"/>
        <v>1.4232265360783294E-3</v>
      </c>
      <c r="AP322" s="11">
        <f t="shared" si="413"/>
        <v>1.7928900643938788E-3</v>
      </c>
      <c r="AQ322" s="11">
        <f t="shared" si="414"/>
        <v>1.6263775050289326E-3</v>
      </c>
      <c r="AR322" s="1">
        <f t="shared" si="420"/>
        <v>428108.88378657302</v>
      </c>
      <c r="AS322" s="1">
        <f t="shared" si="415"/>
        <v>192727.19840720936</v>
      </c>
      <c r="AT322" s="1">
        <f t="shared" si="416"/>
        <v>65326.560834013908</v>
      </c>
      <c r="AU322" s="1">
        <f t="shared" si="375"/>
        <v>85621.776757314612</v>
      </c>
      <c r="AV322" s="1">
        <f t="shared" si="376"/>
        <v>38545.439681441872</v>
      </c>
      <c r="AW322" s="1">
        <f t="shared" si="377"/>
        <v>13065.312166802782</v>
      </c>
      <c r="AX322" s="1">
        <f t="shared" si="359"/>
        <v>293878.01116404933</v>
      </c>
      <c r="AY322" s="1">
        <f t="shared" si="351"/>
        <v>52015.153995621426</v>
      </c>
      <c r="AZ322" s="1">
        <f t="shared" si="352"/>
        <v>11959.214564170157</v>
      </c>
      <c r="BA322" s="1">
        <f t="shared" si="360"/>
        <v>14673.529875830187</v>
      </c>
      <c r="BB322" s="1">
        <f t="shared" si="361"/>
        <v>32188.782698794563</v>
      </c>
      <c r="BC322" s="1">
        <f t="shared" si="362"/>
        <v>41030.647181423308</v>
      </c>
      <c r="BD322" s="1">
        <f t="shared" si="363"/>
        <v>39.213755922683418</v>
      </c>
      <c r="BE322" s="2">
        <f t="shared" si="369"/>
        <v>0.1724378764915922</v>
      </c>
      <c r="BF322" s="2">
        <f t="shared" si="370"/>
        <v>0.13039120264941753</v>
      </c>
      <c r="BG322" s="2">
        <f t="shared" si="371"/>
        <v>6.9918128391701598E-2</v>
      </c>
      <c r="BH322" s="2">
        <f t="shared" si="353"/>
        <v>7.8855406482858367E-2</v>
      </c>
      <c r="BI322" s="2">
        <f t="shared" si="364"/>
        <v>2.9734821248929609E-3</v>
      </c>
      <c r="BJ322" s="2">
        <f t="shared" si="354"/>
        <v>1.700186572836147E-3</v>
      </c>
      <c r="BK322" s="2">
        <f t="shared" si="355"/>
        <v>4.8885446777984691E-4</v>
      </c>
      <c r="BL322" s="2">
        <f t="shared" si="356"/>
        <v>1272.9741134472529</v>
      </c>
      <c r="BM322" s="2">
        <f t="shared" si="357"/>
        <v>327.67219495226544</v>
      </c>
      <c r="BN322" s="2">
        <f t="shared" si="358"/>
        <v>31.935181128399662</v>
      </c>
      <c r="BO322" s="2">
        <f t="shared" si="365"/>
        <v>6587.6978281895354</v>
      </c>
      <c r="BP322" s="2">
        <f t="shared" si="366"/>
        <v>414.53880555642365</v>
      </c>
      <c r="BQ322" s="2">
        <f t="shared" si="367"/>
        <v>9.7825159230399787</v>
      </c>
      <c r="BR322" s="11">
        <f t="shared" si="368"/>
        <v>3.1638911339795656E-2</v>
      </c>
      <c r="BS322" s="17">
        <f t="shared" si="421"/>
        <v>4.4766257439731755E-5</v>
      </c>
      <c r="BT322" s="17">
        <f t="shared" si="422"/>
        <v>4.4615354894775918E-4</v>
      </c>
      <c r="BU322" s="12">
        <f>(BU$3*templow!$I432+BU$4*templow!$I432^2+BU$5*templow!$I432^6)*(K322/K$56)^$BW$1</f>
        <v>-2.2745416289667033</v>
      </c>
      <c r="BV322" s="12">
        <f>(BV$3*templow!$I432+BV$4*templow!$I432^2+BV$5*templow!$I432^6)*(L322/L$56)^$BW$1</f>
        <v>-2.5629774901907467</v>
      </c>
      <c r="BW322" s="12">
        <f>(BW$3*templow!$I432+BW$4*templow!$I432^2+BW$5*templow!$I432^6)*(M322/M$56)^$BW$1</f>
        <v>-3.1001592249172591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 x14ac:dyDescent="0.3">
      <c r="A323" s="2">
        <f t="shared" si="378"/>
        <v>2277</v>
      </c>
      <c r="B323" s="5">
        <f t="shared" si="379"/>
        <v>1165.4056976202321</v>
      </c>
      <c r="C323" s="5">
        <f t="shared" si="380"/>
        <v>2964.1700214116427</v>
      </c>
      <c r="D323" s="5">
        <f t="shared" si="381"/>
        <v>4369.956685742889</v>
      </c>
      <c r="E323" s="15">
        <f t="shared" si="382"/>
        <v>4.6326616699250113E-9</v>
      </c>
      <c r="F323" s="15">
        <f t="shared" si="383"/>
        <v>9.1266541351072643E-9</v>
      </c>
      <c r="G323" s="15">
        <f t="shared" si="384"/>
        <v>1.8631739762218202E-8</v>
      </c>
      <c r="H323" s="5">
        <f t="shared" si="385"/>
        <v>428713.81473270734</v>
      </c>
      <c r="I323" s="5">
        <f t="shared" si="386"/>
        <v>193114.03690254971</v>
      </c>
      <c r="J323" s="5">
        <f t="shared" si="387"/>
        <v>65445.883218917385</v>
      </c>
      <c r="K323" s="5">
        <f t="shared" si="388"/>
        <v>367866.58552308817</v>
      </c>
      <c r="L323" s="5">
        <f t="shared" si="389"/>
        <v>65149.446727951858</v>
      </c>
      <c r="M323" s="5">
        <f t="shared" si="390"/>
        <v>14976.323090898471</v>
      </c>
      <c r="N323" s="15">
        <f t="shared" si="391"/>
        <v>1.4130259449367522E-3</v>
      </c>
      <c r="O323" s="15">
        <f t="shared" si="392"/>
        <v>2.0071725010917252E-3</v>
      </c>
      <c r="P323" s="15">
        <f t="shared" si="393"/>
        <v>1.8265337101706081E-3</v>
      </c>
      <c r="Q323" s="5">
        <f t="shared" si="394"/>
        <v>3379.7273426919169</v>
      </c>
      <c r="R323" s="5">
        <f t="shared" si="395"/>
        <v>4389.954456334297</v>
      </c>
      <c r="S323" s="5">
        <f t="shared" si="396"/>
        <v>3150.0340563475042</v>
      </c>
      <c r="T323" s="5">
        <f t="shared" si="397"/>
        <v>7.8834113260359828</v>
      </c>
      <c r="U323" s="5">
        <f t="shared" si="398"/>
        <v>22.732446210264769</v>
      </c>
      <c r="V323" s="5">
        <f t="shared" si="399"/>
        <v>48.131890065729522</v>
      </c>
      <c r="W323" s="15">
        <f t="shared" si="400"/>
        <v>-1.0734613539272964E-2</v>
      </c>
      <c r="X323" s="15">
        <f t="shared" si="401"/>
        <v>-1.217998157191269E-2</v>
      </c>
      <c r="Y323" s="15">
        <f t="shared" si="402"/>
        <v>-9.7425357312937999E-3</v>
      </c>
      <c r="Z323" s="5">
        <f t="shared" si="417"/>
        <v>2211.3349343458613</v>
      </c>
      <c r="AA323" s="5">
        <f t="shared" si="418"/>
        <v>12004.48410288844</v>
      </c>
      <c r="AB323" s="5">
        <f t="shared" si="419"/>
        <v>93549.463443051165</v>
      </c>
      <c r="AC323" s="16">
        <f t="shared" si="403"/>
        <v>0.78324622118397758</v>
      </c>
      <c r="AD323" s="16">
        <f t="shared" si="404"/>
        <v>3.1124918204580245</v>
      </c>
      <c r="AE323" s="16">
        <f t="shared" si="405"/>
        <v>31.677108703503158</v>
      </c>
      <c r="AF323" s="15">
        <f t="shared" si="406"/>
        <v>-4.0504037456468023E-3</v>
      </c>
      <c r="AG323" s="15">
        <f t="shared" si="407"/>
        <v>2.9673830763510267E-4</v>
      </c>
      <c r="AH323" s="15">
        <f t="shared" si="408"/>
        <v>9.7937136394747881E-3</v>
      </c>
      <c r="AI323" s="1">
        <f t="shared" si="372"/>
        <v>844009.47400522034</v>
      </c>
      <c r="AJ323" s="1">
        <f t="shared" si="373"/>
        <v>377813.59367413772</v>
      </c>
      <c r="AK323" s="1">
        <f t="shared" si="374"/>
        <v>128292.30080095967</v>
      </c>
      <c r="AL323" s="14">
        <f t="shared" si="409"/>
        <v>101.16540532114297</v>
      </c>
      <c r="AM323" s="14">
        <f t="shared" si="410"/>
        <v>25.402139676059324</v>
      </c>
      <c r="AN323" s="14">
        <f t="shared" si="411"/>
        <v>7.8660481318854609</v>
      </c>
      <c r="AO323" s="11">
        <f t="shared" si="412"/>
        <v>1.408994270717546E-3</v>
      </c>
      <c r="AP323" s="11">
        <f t="shared" si="413"/>
        <v>1.7749611637499401E-3</v>
      </c>
      <c r="AQ323" s="11">
        <f t="shared" si="414"/>
        <v>1.6101137299786431E-3</v>
      </c>
      <c r="AR323" s="1">
        <f t="shared" si="420"/>
        <v>428713.81473270734</v>
      </c>
      <c r="AS323" s="1">
        <f t="shared" si="415"/>
        <v>193114.03690254971</v>
      </c>
      <c r="AT323" s="1">
        <f t="shared" si="416"/>
        <v>65445.883218917385</v>
      </c>
      <c r="AU323" s="1">
        <f t="shared" si="375"/>
        <v>85742.762946541479</v>
      </c>
      <c r="AV323" s="1">
        <f t="shared" si="376"/>
        <v>38622.807380509941</v>
      </c>
      <c r="AW323" s="1">
        <f t="shared" si="377"/>
        <v>13089.176643783478</v>
      </c>
      <c r="AX323" s="1">
        <f t="shared" si="359"/>
        <v>294293.26841847051</v>
      </c>
      <c r="AY323" s="1">
        <f t="shared" si="351"/>
        <v>52119.557382361476</v>
      </c>
      <c r="AZ323" s="1">
        <f t="shared" si="352"/>
        <v>11981.058472718778</v>
      </c>
      <c r="BA323" s="1">
        <f t="shared" si="360"/>
        <v>14675.175529940459</v>
      </c>
      <c r="BB323" s="1">
        <f t="shared" si="361"/>
        <v>32194.726630166464</v>
      </c>
      <c r="BC323" s="1">
        <f t="shared" si="362"/>
        <v>41038.6225383782</v>
      </c>
      <c r="BD323" s="1">
        <f t="shared" si="363"/>
        <v>38.078349783486289</v>
      </c>
      <c r="BE323" s="2">
        <f t="shared" si="369"/>
        <v>0.1724378764915922</v>
      </c>
      <c r="BF323" s="2">
        <f t="shared" si="370"/>
        <v>0.13039120264941753</v>
      </c>
      <c r="BG323" s="2">
        <f t="shared" si="371"/>
        <v>6.9918128391701598E-2</v>
      </c>
      <c r="BH323" s="2">
        <f t="shared" si="353"/>
        <v>7.8758206913162779E-2</v>
      </c>
      <c r="BI323" s="2">
        <f t="shared" si="364"/>
        <v>2.9734821248929609E-3</v>
      </c>
      <c r="BJ323" s="2">
        <f t="shared" si="354"/>
        <v>1.700186572836147E-3</v>
      </c>
      <c r="BK323" s="2">
        <f t="shared" si="355"/>
        <v>4.8885446777984691E-4</v>
      </c>
      <c r="BL323" s="2">
        <f t="shared" si="356"/>
        <v>1274.7728648023779</v>
      </c>
      <c r="BM323" s="2">
        <f t="shared" si="357"/>
        <v>328.32989256789921</v>
      </c>
      <c r="BN323" s="2">
        <f t="shared" si="358"/>
        <v>31.993512409365874</v>
      </c>
      <c r="BO323" s="2">
        <f t="shared" si="365"/>
        <v>6686.1422651911616</v>
      </c>
      <c r="BP323" s="2">
        <f t="shared" si="366"/>
        <v>419.51609589201291</v>
      </c>
      <c r="BQ323" s="2">
        <f t="shared" si="367"/>
        <v>9.7827470029139292</v>
      </c>
      <c r="BR323" s="11">
        <f t="shared" si="368"/>
        <v>3.1619270052042764E-2</v>
      </c>
      <c r="BS323" s="17">
        <f t="shared" si="421"/>
        <v>4.3393339421051449E-5</v>
      </c>
      <c r="BT323" s="17">
        <f t="shared" si="422"/>
        <v>4.3315878538617396E-4</v>
      </c>
      <c r="BU323" s="12">
        <f>(BU$3*templow!$I433+BU$4*templow!$I433^2+BU$5*templow!$I433^6)*(K323/K$56)^$BW$1</f>
        <v>-2.3054779541910029</v>
      </c>
      <c r="BV323" s="12">
        <f>(BV$3*templow!$I433+BV$4*templow!$I433^2+BV$5*templow!$I433^6)*(L323/L$56)^$BW$1</f>
        <v>-2.5841773608613678</v>
      </c>
      <c r="BW323" s="12">
        <f>(BW$3*templow!$I433+BW$4*templow!$I433^2+BW$5*templow!$I433^6)*(M323/M$56)^$BW$1</f>
        <v>-3.1188604982194703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 x14ac:dyDescent="0.3">
      <c r="A324" s="2">
        <f t="shared" si="378"/>
        <v>2278</v>
      </c>
      <c r="B324" s="5">
        <f t="shared" si="379"/>
        <v>1165.4057027492161</v>
      </c>
      <c r="C324" s="5">
        <f t="shared" si="380"/>
        <v>2964.1700471119493</v>
      </c>
      <c r="D324" s="5">
        <f t="shared" si="381"/>
        <v>4369.95676309179</v>
      </c>
      <c r="E324" s="15">
        <f t="shared" si="382"/>
        <v>4.4010285864287604E-9</v>
      </c>
      <c r="F324" s="15">
        <f t="shared" si="383"/>
        <v>8.6703214283519008E-9</v>
      </c>
      <c r="G324" s="15">
        <f t="shared" si="384"/>
        <v>1.770015277410729E-8</v>
      </c>
      <c r="H324" s="5">
        <f t="shared" si="385"/>
        <v>429311.88660708576</v>
      </c>
      <c r="I324" s="5">
        <f t="shared" si="386"/>
        <v>193497.29080779251</v>
      </c>
      <c r="J324" s="5">
        <f t="shared" si="387"/>
        <v>65564.085410677828</v>
      </c>
      <c r="K324" s="5">
        <f t="shared" si="388"/>
        <v>368379.77160599967</v>
      </c>
      <c r="L324" s="5">
        <f t="shared" si="389"/>
        <v>65278.741682286694</v>
      </c>
      <c r="M324" s="5">
        <f t="shared" si="390"/>
        <v>15003.371649904049</v>
      </c>
      <c r="N324" s="15">
        <f t="shared" si="391"/>
        <v>1.3950331536141114E-3</v>
      </c>
      <c r="O324" s="15">
        <f t="shared" si="392"/>
        <v>1.9845902126343073E-3</v>
      </c>
      <c r="P324" s="15">
        <f t="shared" si="393"/>
        <v>1.8060881059660527E-3</v>
      </c>
      <c r="Q324" s="5">
        <f t="shared" si="394"/>
        <v>3348.1115103322418</v>
      </c>
      <c r="R324" s="5">
        <f t="shared" si="395"/>
        <v>4345.0910751017555</v>
      </c>
      <c r="S324" s="5">
        <f t="shared" si="396"/>
        <v>3124.9786037392455</v>
      </c>
      <c r="T324" s="5">
        <f t="shared" si="397"/>
        <v>7.798785952079859</v>
      </c>
      <c r="U324" s="5">
        <f t="shared" si="398"/>
        <v>22.455565434339249</v>
      </c>
      <c r="V324" s="5">
        <f t="shared" si="399"/>
        <v>47.662963406949444</v>
      </c>
      <c r="W324" s="15">
        <f t="shared" si="400"/>
        <v>-1.0734613539272964E-2</v>
      </c>
      <c r="X324" s="15">
        <f t="shared" si="401"/>
        <v>-1.217998157191269E-2</v>
      </c>
      <c r="Y324" s="15">
        <f t="shared" si="402"/>
        <v>-9.7425357312937999E-3</v>
      </c>
      <c r="Z324" s="5">
        <f t="shared" si="417"/>
        <v>2181.8150781462414</v>
      </c>
      <c r="AA324" s="5">
        <f t="shared" si="418"/>
        <v>11885.597274807506</v>
      </c>
      <c r="AB324" s="5">
        <f t="shared" si="419"/>
        <v>93716.190465935055</v>
      </c>
      <c r="AC324" s="16">
        <f t="shared" si="403"/>
        <v>0.78007375775593024</v>
      </c>
      <c r="AD324" s="16">
        <f t="shared" si="404"/>
        <v>3.1134154160133551</v>
      </c>
      <c r="AE324" s="16">
        <f t="shared" si="405"/>
        <v>31.987345235071782</v>
      </c>
      <c r="AF324" s="15">
        <f t="shared" si="406"/>
        <v>-4.0504037456468023E-3</v>
      </c>
      <c r="AG324" s="15">
        <f t="shared" si="407"/>
        <v>2.9673830763510267E-4</v>
      </c>
      <c r="AH324" s="15">
        <f t="shared" si="408"/>
        <v>9.7937136394747881E-3</v>
      </c>
      <c r="AI324" s="1">
        <f t="shared" si="372"/>
        <v>845351.28955123969</v>
      </c>
      <c r="AJ324" s="1">
        <f t="shared" si="373"/>
        <v>378655.04168723396</v>
      </c>
      <c r="AK324" s="1">
        <f t="shared" si="374"/>
        <v>128552.24736464718</v>
      </c>
      <c r="AL324" s="14">
        <f t="shared" si="409"/>
        <v>101.30652138287036</v>
      </c>
      <c r="AM324" s="14">
        <f t="shared" si="410"/>
        <v>25.446776609346472</v>
      </c>
      <c r="AN324" s="14">
        <f t="shared" si="411"/>
        <v>7.8785867116623036</v>
      </c>
      <c r="AO324" s="11">
        <f t="shared" si="412"/>
        <v>1.3949043280103706E-3</v>
      </c>
      <c r="AP324" s="11">
        <f t="shared" si="413"/>
        <v>1.7572115521124407E-3</v>
      </c>
      <c r="AQ324" s="11">
        <f t="shared" si="414"/>
        <v>1.5940125926788566E-3</v>
      </c>
      <c r="AR324" s="1">
        <f t="shared" si="420"/>
        <v>429311.88660708576</v>
      </c>
      <c r="AS324" s="1">
        <f t="shared" si="415"/>
        <v>193497.29080779251</v>
      </c>
      <c r="AT324" s="1">
        <f t="shared" si="416"/>
        <v>65564.085410677828</v>
      </c>
      <c r="AU324" s="1">
        <f t="shared" si="375"/>
        <v>85862.377321417152</v>
      </c>
      <c r="AV324" s="1">
        <f t="shared" si="376"/>
        <v>38699.458161558505</v>
      </c>
      <c r="AW324" s="1">
        <f t="shared" si="377"/>
        <v>13112.817082135567</v>
      </c>
      <c r="AX324" s="1">
        <f t="shared" si="359"/>
        <v>294703.81728479976</v>
      </c>
      <c r="AY324" s="1">
        <f t="shared" si="351"/>
        <v>52222.99334582936</v>
      </c>
      <c r="AZ324" s="1">
        <f t="shared" si="352"/>
        <v>12002.69731992324</v>
      </c>
      <c r="BA324" s="1">
        <f t="shared" si="360"/>
        <v>14676.800241164408</v>
      </c>
      <c r="BB324" s="1">
        <f t="shared" si="361"/>
        <v>32200.603742543273</v>
      </c>
      <c r="BC324" s="1">
        <f t="shared" si="362"/>
        <v>41046.508672972072</v>
      </c>
      <c r="BD324" s="1">
        <f t="shared" si="363"/>
        <v>36.975742925016938</v>
      </c>
      <c r="BE324" s="2">
        <f t="shared" si="369"/>
        <v>0.1724378764915922</v>
      </c>
      <c r="BF324" s="2">
        <f t="shared" si="370"/>
        <v>0.13039120264941753</v>
      </c>
      <c r="BG324" s="2">
        <f t="shared" si="371"/>
        <v>6.9918128391701598E-2</v>
      </c>
      <c r="BH324" s="2">
        <f t="shared" si="353"/>
        <v>7.8661923497460262E-2</v>
      </c>
      <c r="BI324" s="2">
        <f t="shared" si="364"/>
        <v>2.9734821248929609E-3</v>
      </c>
      <c r="BJ324" s="2">
        <f t="shared" si="354"/>
        <v>1.700186572836147E-3</v>
      </c>
      <c r="BK324" s="2">
        <f t="shared" si="355"/>
        <v>4.8885446777984691E-4</v>
      </c>
      <c r="BL324" s="2">
        <f t="shared" si="356"/>
        <v>1276.5512208302432</v>
      </c>
      <c r="BM324" s="2">
        <f t="shared" si="357"/>
        <v>328.98149571158007</v>
      </c>
      <c r="BN324" s="2">
        <f t="shared" si="358"/>
        <v>32.051296078909338</v>
      </c>
      <c r="BO324" s="2">
        <f t="shared" si="365"/>
        <v>6786.0590771994912</v>
      </c>
      <c r="BP324" s="2">
        <f t="shared" si="366"/>
        <v>424.55324498180545</v>
      </c>
      <c r="BQ324" s="2">
        <f t="shared" si="367"/>
        <v>9.7829801208032379</v>
      </c>
      <c r="BR324" s="11">
        <f t="shared" si="368"/>
        <v>3.1599827193036195E-2</v>
      </c>
      <c r="BS324" s="17">
        <f t="shared" si="421"/>
        <v>4.2063327703118954E-5</v>
      </c>
      <c r="BT324" s="17">
        <f t="shared" si="422"/>
        <v>4.2054251008366404E-4</v>
      </c>
      <c r="BU324" s="12">
        <f>(BU$3*templow!$I434+BU$4*templow!$I434^2+BU$5*templow!$I434^6)*(K324/K$56)^$BW$1</f>
        <v>-2.3363957202205881</v>
      </c>
      <c r="BV324" s="12">
        <f>(BV$3*templow!$I434+BV$4*templow!$I434^2+BV$5*templow!$I434^6)*(L324/L$56)^$BW$1</f>
        <v>-2.6053562616114401</v>
      </c>
      <c r="BW324" s="12">
        <f>(BW$3*templow!$I434+BW$4*templow!$I434^2+BW$5*templow!$I434^6)*(M324/M$56)^$BW$1</f>
        <v>-3.1375402608397733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 x14ac:dyDescent="0.3">
      <c r="A325" s="2">
        <f t="shared" si="378"/>
        <v>2279</v>
      </c>
      <c r="B325" s="5">
        <f t="shared" si="379"/>
        <v>1165.4057076217507</v>
      </c>
      <c r="C325" s="5">
        <f t="shared" si="380"/>
        <v>2964.1700715272414</v>
      </c>
      <c r="D325" s="5">
        <f t="shared" si="381"/>
        <v>4369.9568365732466</v>
      </c>
      <c r="E325" s="15">
        <f t="shared" si="382"/>
        <v>4.1809771571073224E-9</v>
      </c>
      <c r="F325" s="15">
        <f t="shared" si="383"/>
        <v>8.2368053569343059E-9</v>
      </c>
      <c r="G325" s="15">
        <f t="shared" si="384"/>
        <v>1.6815145135401924E-8</v>
      </c>
      <c r="H325" s="5">
        <f t="shared" si="385"/>
        <v>429903.14689806802</v>
      </c>
      <c r="I325" s="5">
        <f t="shared" si="386"/>
        <v>193876.97972641289</v>
      </c>
      <c r="J325" s="5">
        <f t="shared" si="387"/>
        <v>65681.174065628991</v>
      </c>
      <c r="K325" s="5">
        <f t="shared" si="388"/>
        <v>368887.11294830841</v>
      </c>
      <c r="L325" s="5">
        <f t="shared" si="389"/>
        <v>65406.833969725922</v>
      </c>
      <c r="M325" s="5">
        <f t="shared" si="390"/>
        <v>15030.16540482209</v>
      </c>
      <c r="N325" s="15">
        <f t="shared" si="391"/>
        <v>1.3772236735392074E-3</v>
      </c>
      <c r="O325" s="15">
        <f t="shared" si="392"/>
        <v>1.9622358540956064E-3</v>
      </c>
      <c r="P325" s="15">
        <f t="shared" si="393"/>
        <v>1.7858489107154263E-3</v>
      </c>
      <c r="Q325" s="5">
        <f t="shared" si="394"/>
        <v>3316.7324411236173</v>
      </c>
      <c r="R325" s="5">
        <f t="shared" si="395"/>
        <v>4300.5902271370614</v>
      </c>
      <c r="S325" s="5">
        <f t="shared" si="396"/>
        <v>3100.0598092409323</v>
      </c>
      <c r="T325" s="5">
        <f t="shared" si="397"/>
        <v>7.7150689988087704</v>
      </c>
      <c r="U325" s="5">
        <f t="shared" si="398"/>
        <v>22.182057061162116</v>
      </c>
      <c r="V325" s="5">
        <f t="shared" si="399"/>
        <v>47.198605282897887</v>
      </c>
      <c r="W325" s="15">
        <f t="shared" si="400"/>
        <v>-1.0734613539272964E-2</v>
      </c>
      <c r="X325" s="15">
        <f t="shared" si="401"/>
        <v>-1.217998157191269E-2</v>
      </c>
      <c r="Y325" s="15">
        <f t="shared" si="402"/>
        <v>-9.7425357312937999E-3</v>
      </c>
      <c r="Z325" s="5">
        <f t="shared" si="417"/>
        <v>2152.6506137332913</v>
      </c>
      <c r="AA325" s="5">
        <f t="shared" si="418"/>
        <v>11767.622627707087</v>
      </c>
      <c r="AB325" s="5">
        <f t="shared" si="419"/>
        <v>93881.298548498307</v>
      </c>
      <c r="AC325" s="16">
        <f t="shared" si="403"/>
        <v>0.77691414408563486</v>
      </c>
      <c r="AD325" s="16">
        <f t="shared" si="404"/>
        <v>3.1143392856348679</v>
      </c>
      <c r="AE325" s="16">
        <f t="shared" si="405"/>
        <v>32.300620134391096</v>
      </c>
      <c r="AF325" s="15">
        <f t="shared" si="406"/>
        <v>-4.0504037456468023E-3</v>
      </c>
      <c r="AG325" s="15">
        <f t="shared" si="407"/>
        <v>2.9673830763510267E-4</v>
      </c>
      <c r="AH325" s="15">
        <f t="shared" si="408"/>
        <v>9.7937136394747881E-3</v>
      </c>
      <c r="AI325" s="1">
        <f t="shared" si="372"/>
        <v>846678.53791753296</v>
      </c>
      <c r="AJ325" s="1">
        <f t="shared" si="373"/>
        <v>379488.99568006909</v>
      </c>
      <c r="AK325" s="1">
        <f t="shared" si="374"/>
        <v>128809.83971031802</v>
      </c>
      <c r="AL325" s="14">
        <f t="shared" si="409"/>
        <v>101.44642115895168</v>
      </c>
      <c r="AM325" s="14">
        <f t="shared" si="410"/>
        <v>25.491044825470222</v>
      </c>
      <c r="AN325" s="14">
        <f t="shared" si="411"/>
        <v>7.8910196924288964</v>
      </c>
      <c r="AO325" s="11">
        <f t="shared" si="412"/>
        <v>1.3809552847302668E-3</v>
      </c>
      <c r="AP325" s="11">
        <f t="shared" si="413"/>
        <v>1.7396394365913163E-3</v>
      </c>
      <c r="AQ325" s="11">
        <f t="shared" si="414"/>
        <v>1.578072466752068E-3</v>
      </c>
      <c r="AR325" s="1">
        <f t="shared" si="420"/>
        <v>429903.14689806802</v>
      </c>
      <c r="AS325" s="1">
        <f t="shared" si="415"/>
        <v>193876.97972641289</v>
      </c>
      <c r="AT325" s="1">
        <f t="shared" si="416"/>
        <v>65681.174065628991</v>
      </c>
      <c r="AU325" s="1">
        <f t="shared" si="375"/>
        <v>85980.629379613616</v>
      </c>
      <c r="AV325" s="1">
        <f t="shared" si="376"/>
        <v>38775.39594528258</v>
      </c>
      <c r="AW325" s="1">
        <f t="shared" si="377"/>
        <v>13136.234813125799</v>
      </c>
      <c r="AX325" s="1">
        <f t="shared" si="359"/>
        <v>295109.69035864674</v>
      </c>
      <c r="AY325" s="1">
        <f t="shared" si="351"/>
        <v>52325.467175780745</v>
      </c>
      <c r="AZ325" s="1">
        <f t="shared" si="352"/>
        <v>12024.132323857673</v>
      </c>
      <c r="BA325" s="1">
        <f t="shared" si="360"/>
        <v>14678.404222632566</v>
      </c>
      <c r="BB325" s="1">
        <f t="shared" si="361"/>
        <v>32206.414709444409</v>
      </c>
      <c r="BC325" s="1">
        <f t="shared" si="362"/>
        <v>41054.306485660585</v>
      </c>
      <c r="BD325" s="1">
        <f t="shared" si="363"/>
        <v>35.904990813337371</v>
      </c>
      <c r="BE325" s="2">
        <f t="shared" si="369"/>
        <v>0.1724378764915922</v>
      </c>
      <c r="BF325" s="2">
        <f t="shared" si="370"/>
        <v>0.13039120264941753</v>
      </c>
      <c r="BG325" s="2">
        <f t="shared" si="371"/>
        <v>6.9918128391701598E-2</v>
      </c>
      <c r="BH325" s="2">
        <f t="shared" si="353"/>
        <v>7.8566550675245109E-2</v>
      </c>
      <c r="BI325" s="2">
        <f t="shared" si="364"/>
        <v>2.9734821248929609E-3</v>
      </c>
      <c r="BJ325" s="2">
        <f t="shared" si="354"/>
        <v>1.700186572836147E-3</v>
      </c>
      <c r="BK325" s="2">
        <f t="shared" si="355"/>
        <v>4.8885446777984691E-4</v>
      </c>
      <c r="BL325" s="2">
        <f t="shared" si="356"/>
        <v>1278.309322736638</v>
      </c>
      <c r="BM325" s="2">
        <f t="shared" si="357"/>
        <v>329.62703771287306</v>
      </c>
      <c r="BN325" s="2">
        <f t="shared" si="358"/>
        <v>32.108535391008544</v>
      </c>
      <c r="BO325" s="2">
        <f t="shared" si="365"/>
        <v>6887.4702912974071</v>
      </c>
      <c r="BP325" s="2">
        <f t="shared" si="366"/>
        <v>429.65097288286313</v>
      </c>
      <c r="BQ325" s="2">
        <f t="shared" si="367"/>
        <v>9.7832152563718591</v>
      </c>
      <c r="BR325" s="11">
        <f t="shared" si="368"/>
        <v>3.1580580750180526E-2</v>
      </c>
      <c r="BS325" s="17">
        <f t="shared" si="421"/>
        <v>4.077484950494077E-5</v>
      </c>
      <c r="BT325" s="17">
        <f t="shared" si="422"/>
        <v>4.0829369911035343E-4</v>
      </c>
      <c r="BU325" s="12">
        <f>(BU$3*templow!$I435+BU$4*templow!$I435^2+BU$5*templow!$I435^6)*(K325/K$56)^$BW$1</f>
        <v>-2.3672947691825055</v>
      </c>
      <c r="BV325" s="12">
        <f>(BV$3*templow!$I435+BV$4*templow!$I435^2+BV$5*templow!$I435^6)*(L325/L$56)^$BW$1</f>
        <v>-2.6265141962603886</v>
      </c>
      <c r="BW325" s="12">
        <f>(BW$3*templow!$I435+BW$4*templow!$I435^2+BW$5*templow!$I435^6)*(M325/M$56)^$BW$1</f>
        <v>-3.1561985451913195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 x14ac:dyDescent="0.3">
      <c r="A326" s="2">
        <f t="shared" si="378"/>
        <v>2280</v>
      </c>
      <c r="B326" s="5">
        <f t="shared" si="379"/>
        <v>1165.4057122506588</v>
      </c>
      <c r="C326" s="5">
        <f t="shared" si="380"/>
        <v>2964.1700947217687</v>
      </c>
      <c r="D326" s="5">
        <f t="shared" si="381"/>
        <v>4369.9569063806321</v>
      </c>
      <c r="E326" s="15">
        <f t="shared" si="382"/>
        <v>3.971928299251956E-9</v>
      </c>
      <c r="F326" s="15">
        <f t="shared" si="383"/>
        <v>7.8249650890875896E-9</v>
      </c>
      <c r="G326" s="15">
        <f t="shared" si="384"/>
        <v>1.5974387878631828E-8</v>
      </c>
      <c r="H326" s="5">
        <f t="shared" si="385"/>
        <v>430487.64304201992</v>
      </c>
      <c r="I326" s="5">
        <f t="shared" si="386"/>
        <v>194253.1233548281</v>
      </c>
      <c r="J326" s="5">
        <f t="shared" si="387"/>
        <v>65797.155855950405</v>
      </c>
      <c r="K326" s="5">
        <f t="shared" si="388"/>
        <v>369388.65025009366</v>
      </c>
      <c r="L326" s="5">
        <f t="shared" si="389"/>
        <v>65533.730233879054</v>
      </c>
      <c r="M326" s="5">
        <f t="shared" si="390"/>
        <v>15056.705881899912</v>
      </c>
      <c r="N326" s="15">
        <f t="shared" si="391"/>
        <v>1.3595956166012613E-3</v>
      </c>
      <c r="O326" s="15">
        <f t="shared" si="392"/>
        <v>1.9401071180400464E-3</v>
      </c>
      <c r="P326" s="15">
        <f t="shared" si="393"/>
        <v>1.7658140388332466E-3</v>
      </c>
      <c r="Q326" s="5">
        <f t="shared" si="394"/>
        <v>3285.5896212673897</v>
      </c>
      <c r="R326" s="5">
        <f t="shared" si="395"/>
        <v>4256.4511314763986</v>
      </c>
      <c r="S326" s="5">
        <f t="shared" si="396"/>
        <v>3075.2782121396517</v>
      </c>
      <c r="T326" s="5">
        <f t="shared" si="397"/>
        <v>7.632250714677733</v>
      </c>
      <c r="U326" s="5">
        <f t="shared" si="398"/>
        <v>21.911880014930045</v>
      </c>
      <c r="V326" s="5">
        <f t="shared" si="399"/>
        <v>46.738771184462024</v>
      </c>
      <c r="W326" s="15">
        <f t="shared" si="400"/>
        <v>-1.0734613539272964E-2</v>
      </c>
      <c r="X326" s="15">
        <f t="shared" si="401"/>
        <v>-1.217998157191269E-2</v>
      </c>
      <c r="Y326" s="15">
        <f t="shared" si="402"/>
        <v>-9.7425357312937999E-3</v>
      </c>
      <c r="Z326" s="5">
        <f t="shared" si="417"/>
        <v>2123.8382197170631</v>
      </c>
      <c r="AA326" s="5">
        <f t="shared" si="418"/>
        <v>11650.559043392677</v>
      </c>
      <c r="AB326" s="5">
        <f t="shared" si="419"/>
        <v>94044.7974353998</v>
      </c>
      <c r="AC326" s="16">
        <f t="shared" si="403"/>
        <v>0.77376732812638438</v>
      </c>
      <c r="AD326" s="16">
        <f t="shared" si="404"/>
        <v>3.1152634294038886</v>
      </c>
      <c r="AE326" s="16">
        <f t="shared" si="405"/>
        <v>32.616963158364776</v>
      </c>
      <c r="AF326" s="15">
        <f t="shared" si="406"/>
        <v>-4.0504037456468023E-3</v>
      </c>
      <c r="AG326" s="15">
        <f t="shared" si="407"/>
        <v>2.9673830763510267E-4</v>
      </c>
      <c r="AH326" s="15">
        <f t="shared" si="408"/>
        <v>9.7937136394747881E-3</v>
      </c>
      <c r="AI326" s="1">
        <f t="shared" si="372"/>
        <v>847991.31350539322</v>
      </c>
      <c r="AJ326" s="1">
        <f t="shared" si="373"/>
        <v>380315.49205734476</v>
      </c>
      <c r="AK326" s="1">
        <f t="shared" si="374"/>
        <v>129065.09055241202</v>
      </c>
      <c r="AL326" s="14">
        <f t="shared" si="409"/>
        <v>101.58511320065394</v>
      </c>
      <c r="AM326" s="14">
        <f t="shared" si="410"/>
        <v>25.534946600059946</v>
      </c>
      <c r="AN326" s="14">
        <f t="shared" si="411"/>
        <v>7.9033477673310051</v>
      </c>
      <c r="AO326" s="11">
        <f t="shared" si="412"/>
        <v>1.3671457318829641E-3</v>
      </c>
      <c r="AP326" s="11">
        <f t="shared" si="413"/>
        <v>1.7222430422254031E-3</v>
      </c>
      <c r="AQ326" s="11">
        <f t="shared" si="414"/>
        <v>1.5622917420845474E-3</v>
      </c>
      <c r="AR326" s="1">
        <f t="shared" si="420"/>
        <v>430487.64304201992</v>
      </c>
      <c r="AS326" s="1">
        <f t="shared" si="415"/>
        <v>194253.1233548281</v>
      </c>
      <c r="AT326" s="1">
        <f t="shared" si="416"/>
        <v>65797.155855950405</v>
      </c>
      <c r="AU326" s="1">
        <f t="shared" si="375"/>
        <v>86097.528608403984</v>
      </c>
      <c r="AV326" s="1">
        <f t="shared" si="376"/>
        <v>38850.624670965619</v>
      </c>
      <c r="AW326" s="1">
        <f t="shared" si="377"/>
        <v>13159.431171190081</v>
      </c>
      <c r="AX326" s="1">
        <f t="shared" si="359"/>
        <v>295510.92020007496</v>
      </c>
      <c r="AY326" s="1">
        <f t="shared" ref="AY326:AY346" si="423">(AS326-AV326)/C326*1000</f>
        <v>52426.98418710324</v>
      </c>
      <c r="AZ326" s="1">
        <f t="shared" ref="AZ326:AZ346" si="424">(AT326-AW326)/D326*1000</f>
        <v>12045.364705519929</v>
      </c>
      <c r="BA326" s="1">
        <f t="shared" si="360"/>
        <v>14679.987685281014</v>
      </c>
      <c r="BB326" s="1">
        <f t="shared" si="361"/>
        <v>32212.160197571942</v>
      </c>
      <c r="BC326" s="1">
        <f t="shared" si="362"/>
        <v>41062.016867762468</v>
      </c>
      <c r="BD326" s="1">
        <f t="shared" si="363"/>
        <v>34.86517599824294</v>
      </c>
      <c r="BE326" s="2">
        <f t="shared" si="369"/>
        <v>0.1724378764915922</v>
      </c>
      <c r="BF326" s="2">
        <f t="shared" si="370"/>
        <v>0.13039120264941753</v>
      </c>
      <c r="BG326" s="2">
        <f t="shared" si="371"/>
        <v>6.9918128391701598E-2</v>
      </c>
      <c r="BH326" s="2">
        <f t="shared" ref="BH326:BH346" si="425">(BE326*Z326+BF326*AA326+BG326*AB326)/(Z326+AA326+AB326)</f>
        <v>7.8472082852632588E-2</v>
      </c>
      <c r="BI326" s="2">
        <f t="shared" si="364"/>
        <v>2.9734821248929609E-3</v>
      </c>
      <c r="BJ326" s="2">
        <f t="shared" ref="BJ326:BJ346" si="426">BJ$5*BF326^2</f>
        <v>1.700186572836147E-3</v>
      </c>
      <c r="BK326" s="2">
        <f t="shared" ref="BK326:BK346" si="427">BK$5*BG326^2</f>
        <v>4.8885446777984691E-4</v>
      </c>
      <c r="BL326" s="2">
        <f t="shared" ref="BL326:BL346" si="428">BI326*AR326</f>
        <v>1280.047311572748</v>
      </c>
      <c r="BM326" s="2">
        <f t="shared" ref="BM326:BM346" si="429">BJ326*AS326</f>
        <v>330.26655205936248</v>
      </c>
      <c r="BN326" s="2">
        <f t="shared" ref="BN326:BN346" si="430">BK326*AT326</f>
        <v>32.165233607388274</v>
      </c>
      <c r="BO326" s="2">
        <f t="shared" si="365"/>
        <v>6990.3982641319708</v>
      </c>
      <c r="BP326" s="2">
        <f t="shared" si="366"/>
        <v>434.81000831468839</v>
      </c>
      <c r="BQ326" s="2">
        <f t="shared" si="367"/>
        <v>9.7834523894959879</v>
      </c>
      <c r="BR326" s="11">
        <f t="shared" si="368"/>
        <v>3.1561528732172411E-2</v>
      </c>
      <c r="BS326" s="17">
        <f t="shared" si="421"/>
        <v>3.9526577240615273E-5</v>
      </c>
      <c r="BT326" s="17">
        <f t="shared" si="422"/>
        <v>3.9640164962170235E-4</v>
      </c>
      <c r="BU326" s="12">
        <f>(BU$3*templow!$I436+BU$4*templow!$I436^2+BU$5*templow!$I436^6)*(K326/K$56)^$BW$1</f>
        <v>-2.39817494907102</v>
      </c>
      <c r="BV326" s="12">
        <f>(BV$3*templow!$I436+BV$4*templow!$I436^2+BV$5*templow!$I436^6)*(L326/L$56)^$BW$1</f>
        <v>-2.6476511708607147</v>
      </c>
      <c r="BW326" s="12">
        <f>(BW$3*templow!$I436+BW$4*templow!$I436^2+BW$5*templow!$I436^6)*(M326/M$56)^$BW$1</f>
        <v>-3.1748353850716482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 x14ac:dyDescent="0.3">
      <c r="A327" s="2">
        <f t="shared" si="378"/>
        <v>2281</v>
      </c>
      <c r="B327" s="5">
        <f t="shared" si="379"/>
        <v>1165.4057166481214</v>
      </c>
      <c r="C327" s="5">
        <f t="shared" si="380"/>
        <v>2964.1701167565698</v>
      </c>
      <c r="D327" s="5">
        <f t="shared" si="381"/>
        <v>4369.9569726976497</v>
      </c>
      <c r="E327" s="15">
        <f t="shared" si="382"/>
        <v>3.7733318842893578E-9</v>
      </c>
      <c r="F327" s="15">
        <f t="shared" si="383"/>
        <v>7.4337168346332098E-9</v>
      </c>
      <c r="G327" s="15">
        <f t="shared" si="384"/>
        <v>1.5175668484700237E-8</v>
      </c>
      <c r="H327" s="5">
        <f t="shared" si="385"/>
        <v>431065.42241685704</v>
      </c>
      <c r="I327" s="5">
        <f t="shared" si="386"/>
        <v>194625.74147718638</v>
      </c>
      <c r="J327" s="5">
        <f t="shared" si="387"/>
        <v>65912.037468249109</v>
      </c>
      <c r="K327" s="5">
        <f t="shared" si="388"/>
        <v>369884.42416145402</v>
      </c>
      <c r="L327" s="5">
        <f t="shared" si="389"/>
        <v>65659.437148009645</v>
      </c>
      <c r="M327" s="5">
        <f t="shared" si="390"/>
        <v>15082.994610713631</v>
      </c>
      <c r="N327" s="15">
        <f t="shared" si="391"/>
        <v>1.342147115307224E-3</v>
      </c>
      <c r="O327" s="15">
        <f t="shared" si="392"/>
        <v>1.9182017211893942E-3</v>
      </c>
      <c r="P327" s="15">
        <f t="shared" si="393"/>
        <v>1.7459814264766393E-3</v>
      </c>
      <c r="Q327" s="5">
        <f t="shared" si="394"/>
        <v>3254.6825064432678</v>
      </c>
      <c r="R327" s="5">
        <f t="shared" si="395"/>
        <v>4212.6729520517256</v>
      </c>
      <c r="S327" s="5">
        <f t="shared" si="396"/>
        <v>3050.6343178460188</v>
      </c>
      <c r="T327" s="5">
        <f t="shared" si="397"/>
        <v>7.5503214528208273</v>
      </c>
      <c r="U327" s="5">
        <f t="shared" si="398"/>
        <v>21.644993720142235</v>
      </c>
      <c r="V327" s="5">
        <f t="shared" si="399"/>
        <v>46.283417036160635</v>
      </c>
      <c r="W327" s="15">
        <f t="shared" si="400"/>
        <v>-1.0734613539272964E-2</v>
      </c>
      <c r="X327" s="15">
        <f t="shared" si="401"/>
        <v>-1.217998157191269E-2</v>
      </c>
      <c r="Y327" s="15">
        <f t="shared" si="402"/>
        <v>-9.7425357312937999E-3</v>
      </c>
      <c r="Z327" s="5">
        <f t="shared" si="417"/>
        <v>2095.3745807572304</v>
      </c>
      <c r="AA327" s="5">
        <f t="shared" si="418"/>
        <v>11534.405248074787</v>
      </c>
      <c r="AB327" s="5">
        <f t="shared" si="419"/>
        <v>94206.69689228067</v>
      </c>
      <c r="AC327" s="16">
        <f t="shared" si="403"/>
        <v>0.77063325804228211</v>
      </c>
      <c r="AD327" s="16">
        <f t="shared" si="404"/>
        <v>3.1161878474017675</v>
      </c>
      <c r="AE327" s="16">
        <f t="shared" si="405"/>
        <v>32.936404355327099</v>
      </c>
      <c r="AF327" s="15">
        <f t="shared" si="406"/>
        <v>-4.0504037456468023E-3</v>
      </c>
      <c r="AG327" s="15">
        <f t="shared" si="407"/>
        <v>2.9673830763510267E-4</v>
      </c>
      <c r="AH327" s="15">
        <f t="shared" si="408"/>
        <v>9.7937136394747881E-3</v>
      </c>
      <c r="AI327" s="1">
        <f t="shared" si="372"/>
        <v>849289.71076325793</v>
      </c>
      <c r="AJ327" s="1">
        <f t="shared" si="373"/>
        <v>381134.5675225759</v>
      </c>
      <c r="AK327" s="1">
        <f t="shared" si="374"/>
        <v>129318.0126683609</v>
      </c>
      <c r="AL327" s="14">
        <f t="shared" si="409"/>
        <v>101.72260603804972</v>
      </c>
      <c r="AM327" s="14">
        <f t="shared" si="410"/>
        <v>25.578484210334341</v>
      </c>
      <c r="AN327" s="14">
        <f t="shared" si="411"/>
        <v>7.9155716289332112</v>
      </c>
      <c r="AO327" s="11">
        <f t="shared" si="412"/>
        <v>1.3534742745641346E-3</v>
      </c>
      <c r="AP327" s="11">
        <f t="shared" si="413"/>
        <v>1.7050206118031492E-3</v>
      </c>
      <c r="AQ327" s="11">
        <f t="shared" si="414"/>
        <v>1.5466688246637019E-3</v>
      </c>
      <c r="AR327" s="1">
        <f t="shared" si="420"/>
        <v>431065.42241685704</v>
      </c>
      <c r="AS327" s="1">
        <f t="shared" si="415"/>
        <v>194625.74147718638</v>
      </c>
      <c r="AT327" s="1">
        <f t="shared" si="416"/>
        <v>65912.037468249109</v>
      </c>
      <c r="AU327" s="1">
        <f t="shared" si="375"/>
        <v>86213.084483371407</v>
      </c>
      <c r="AV327" s="1">
        <f t="shared" si="376"/>
        <v>38925.148295437277</v>
      </c>
      <c r="AW327" s="1">
        <f t="shared" si="377"/>
        <v>13182.407493649822</v>
      </c>
      <c r="AX327" s="1">
        <f t="shared" ref="AX327:AX346" si="431">(AR327-AU327)/B327*1000</f>
        <v>295907.53932916321</v>
      </c>
      <c r="AY327" s="1">
        <f t="shared" si="423"/>
        <v>52527.54971840771</v>
      </c>
      <c r="AZ327" s="1">
        <f t="shared" si="424"/>
        <v>12066.395688570905</v>
      </c>
      <c r="BA327" s="1">
        <f t="shared" ref="BA327:BA346" si="432">LN(AX327)*B327</f>
        <v>14681.550837875526</v>
      </c>
      <c r="BB327" s="1">
        <f t="shared" ref="BB327:BB346" si="433">LN(AY327)*C327</f>
        <v>32217.840866882809</v>
      </c>
      <c r="BC327" s="1">
        <f t="shared" ref="BC327:BC346" si="434">LN(AZ327)*D327</f>
        <v>41069.640701557648</v>
      </c>
      <c r="BD327" s="1">
        <f t="shared" ref="BD327:BD346" si="435">SUM(BA327:BC327)*BT327</f>
        <v>33.855407341251116</v>
      </c>
      <c r="BE327" s="2">
        <f t="shared" si="369"/>
        <v>0.1724378764915922</v>
      </c>
      <c r="BF327" s="2">
        <f t="shared" si="370"/>
        <v>0.13039120264941753</v>
      </c>
      <c r="BG327" s="2">
        <f t="shared" si="371"/>
        <v>6.9918128391701598E-2</v>
      </c>
      <c r="BH327" s="2">
        <f t="shared" si="425"/>
        <v>7.837851440411793E-2</v>
      </c>
      <c r="BI327" s="2">
        <f t="shared" ref="BI327:BI346" si="436">BI$5*BE327^2</f>
        <v>2.9734821248929609E-3</v>
      </c>
      <c r="BJ327" s="2">
        <f t="shared" si="426"/>
        <v>1.700186572836147E-3</v>
      </c>
      <c r="BK327" s="2">
        <f t="shared" si="427"/>
        <v>4.8885446777984691E-4</v>
      </c>
      <c r="BL327" s="2">
        <f t="shared" si="428"/>
        <v>1281.7653282159579</v>
      </c>
      <c r="BM327" s="2">
        <f t="shared" si="429"/>
        <v>330.90007238779145</v>
      </c>
      <c r="BN327" s="2">
        <f t="shared" si="430"/>
        <v>32.221393996826244</v>
      </c>
      <c r="BO327" s="2">
        <f t="shared" ref="BO327:BO346" si="437">2*BI$5*BE327*AR327/Z327*1000</f>
        <v>7094.8656868455246</v>
      </c>
      <c r="BP327" s="2">
        <f t="shared" ref="BP327:BP346" si="438">2*BJ$5*BF327*AS327/AA327*1000</f>
        <v>440.03108876343197</v>
      </c>
      <c r="BQ327" s="2">
        <f t="shared" ref="BQ327:BQ346" si="439">2*BK$5*BG327*AT327/AB327*1000</f>
        <v>9.7836915002617086</v>
      </c>
      <c r="BR327" s="11">
        <f t="shared" ref="BR327:BR346" si="440">SUM(H327:J327)*SUM(B326:D326)/SUM(H326:J326)/SUM(B327:D327)-1+BR$5</f>
        <v>3.1542669168770548E-2</v>
      </c>
      <c r="BS327" s="17">
        <f t="shared" si="421"/>
        <v>3.8317226980338156E-5</v>
      </c>
      <c r="BT327" s="17">
        <f t="shared" si="422"/>
        <v>3.8485597050650711E-4</v>
      </c>
      <c r="BU327" s="12">
        <f>(BU$3*templow!$I437+BU$4*templow!$I437^2+BU$5*templow!$I437^6)*(K327/K$56)^$BW$1</f>
        <v>-2.4290361135529217</v>
      </c>
      <c r="BV327" s="12">
        <f>(BV$3*templow!$I437+BV$4*templow!$I437^2+BV$5*templow!$I437^6)*(L327/L$56)^$BW$1</f>
        <v>-2.6687671935906643</v>
      </c>
      <c r="BW327" s="12">
        <f>(BW$3*templow!$I437+BW$4*templow!$I437^2+BW$5*templow!$I437^6)*(M327/M$56)^$BW$1</f>
        <v>-3.1934508155815884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 x14ac:dyDescent="0.3">
      <c r="A328" s="2">
        <f t="shared" si="378"/>
        <v>2282</v>
      </c>
      <c r="B328" s="5">
        <f t="shared" si="379"/>
        <v>1165.4057208257107</v>
      </c>
      <c r="C328" s="5">
        <f t="shared" si="380"/>
        <v>2964.1701376896308</v>
      </c>
      <c r="D328" s="5">
        <f t="shared" si="381"/>
        <v>4369.957035698817</v>
      </c>
      <c r="E328" s="15">
        <f t="shared" si="382"/>
        <v>3.5846652900748897E-9</v>
      </c>
      <c r="F328" s="15">
        <f t="shared" si="383"/>
        <v>7.0620309929015493E-9</v>
      </c>
      <c r="G328" s="15">
        <f t="shared" si="384"/>
        <v>1.4416885060465224E-8</v>
      </c>
      <c r="H328" s="5">
        <f t="shared" si="385"/>
        <v>431636.53233575181</v>
      </c>
      <c r="I328" s="5">
        <f t="shared" si="386"/>
        <v>194994.85396025691</v>
      </c>
      <c r="J328" s="5">
        <f t="shared" si="387"/>
        <v>66025.825602170502</v>
      </c>
      <c r="K328" s="5">
        <f t="shared" si="388"/>
        <v>370374.47527709889</v>
      </c>
      <c r="L328" s="5">
        <f t="shared" si="389"/>
        <v>65783.961413308803</v>
      </c>
      <c r="M328" s="5">
        <f t="shared" si="390"/>
        <v>15109.03312384902</v>
      </c>
      <c r="N328" s="15">
        <f t="shared" si="391"/>
        <v>1.324876322531976E-3</v>
      </c>
      <c r="O328" s="15">
        <f t="shared" si="392"/>
        <v>1.8965174041691846E-3</v>
      </c>
      <c r="P328" s="15">
        <f t="shared" si="393"/>
        <v>1.7263490313053076E-3</v>
      </c>
      <c r="Q328" s="5">
        <f t="shared" si="394"/>
        <v>3224.0105226811825</v>
      </c>
      <c r="R328" s="5">
        <f t="shared" si="395"/>
        <v>4169.2547993052931</v>
      </c>
      <c r="S328" s="5">
        <f t="shared" si="396"/>
        <v>3026.1285985572954</v>
      </c>
      <c r="T328" s="5">
        <f t="shared" si="397"/>
        <v>7.4692716699275135</v>
      </c>
      <c r="U328" s="5">
        <f t="shared" si="398"/>
        <v>21.381358095506737</v>
      </c>
      <c r="V328" s="5">
        <f t="shared" si="399"/>
        <v>45.832499191919467</v>
      </c>
      <c r="W328" s="15">
        <f t="shared" si="400"/>
        <v>-1.0734613539272964E-2</v>
      </c>
      <c r="X328" s="15">
        <f t="shared" si="401"/>
        <v>-1.217998157191269E-2</v>
      </c>
      <c r="Y328" s="15">
        <f t="shared" si="402"/>
        <v>-9.7425357312937999E-3</v>
      </c>
      <c r="Z328" s="5">
        <f t="shared" si="417"/>
        <v>2067.2563883498592</v>
      </c>
      <c r="AA328" s="5">
        <f t="shared" si="418"/>
        <v>11419.159816588961</v>
      </c>
      <c r="AB328" s="5">
        <f t="shared" si="419"/>
        <v>94367.006703728795</v>
      </c>
      <c r="AC328" s="16">
        <f t="shared" si="403"/>
        <v>0.76751188220738764</v>
      </c>
      <c r="AD328" s="16">
        <f t="shared" si="404"/>
        <v>3.1171125397098787</v>
      </c>
      <c r="AE328" s="16">
        <f t="shared" si="405"/>
        <v>33.258974067897121</v>
      </c>
      <c r="AF328" s="15">
        <f t="shared" si="406"/>
        <v>-4.0504037456468023E-3</v>
      </c>
      <c r="AG328" s="15">
        <f t="shared" si="407"/>
        <v>2.9673830763510267E-4</v>
      </c>
      <c r="AH328" s="15">
        <f t="shared" si="408"/>
        <v>9.7937136394747881E-3</v>
      </c>
      <c r="AI328" s="1">
        <f t="shared" si="372"/>
        <v>850573.82417030353</v>
      </c>
      <c r="AJ328" s="1">
        <f t="shared" si="373"/>
        <v>381946.25906575558</v>
      </c>
      <c r="AK328" s="1">
        <f t="shared" si="374"/>
        <v>129568.61889517463</v>
      </c>
      <c r="AL328" s="14">
        <f t="shared" si="409"/>
        <v>101.85890817915971</v>
      </c>
      <c r="AM328" s="14">
        <f t="shared" si="410"/>
        <v>25.621659934703672</v>
      </c>
      <c r="AN328" s="14">
        <f t="shared" si="411"/>
        <v>7.9276919691223968</v>
      </c>
      <c r="AO328" s="11">
        <f t="shared" si="412"/>
        <v>1.3399395318184932E-3</v>
      </c>
      <c r="AP328" s="11">
        <f t="shared" si="413"/>
        <v>1.6879704056851177E-3</v>
      </c>
      <c r="AQ328" s="11">
        <f t="shared" si="414"/>
        <v>1.5312021364170649E-3</v>
      </c>
      <c r="AR328" s="1">
        <f t="shared" si="420"/>
        <v>431636.53233575181</v>
      </c>
      <c r="AS328" s="1">
        <f t="shared" si="415"/>
        <v>194994.85396025691</v>
      </c>
      <c r="AT328" s="1">
        <f t="shared" si="416"/>
        <v>66025.825602170502</v>
      </c>
      <c r="AU328" s="1">
        <f t="shared" si="375"/>
        <v>86327.306467150367</v>
      </c>
      <c r="AV328" s="1">
        <f t="shared" si="376"/>
        <v>38998.970792051383</v>
      </c>
      <c r="AW328" s="1">
        <f t="shared" si="377"/>
        <v>13205.165120434101</v>
      </c>
      <c r="AX328" s="1">
        <f t="shared" si="431"/>
        <v>296299.58022167918</v>
      </c>
      <c r="AY328" s="1">
        <f t="shared" si="423"/>
        <v>52627.169130647038</v>
      </c>
      <c r="AZ328" s="1">
        <f t="shared" si="424"/>
        <v>12087.226499079217</v>
      </c>
      <c r="BA328" s="1">
        <f t="shared" si="432"/>
        <v>14683.093887035402</v>
      </c>
      <c r="BB328" s="1">
        <f t="shared" si="433"/>
        <v>32223.457370660199</v>
      </c>
      <c r="BC328" s="1">
        <f t="shared" si="434"/>
        <v>41077.178860384243</v>
      </c>
      <c r="BD328" s="1">
        <f t="shared" si="435"/>
        <v>32.874819265413805</v>
      </c>
      <c r="BE328" s="2">
        <f t="shared" si="369"/>
        <v>0.1724378764915922</v>
      </c>
      <c r="BF328" s="2">
        <f t="shared" si="370"/>
        <v>0.13039120264941753</v>
      </c>
      <c r="BG328" s="2">
        <f t="shared" si="371"/>
        <v>6.9918128391701598E-2</v>
      </c>
      <c r="BH328" s="2">
        <f t="shared" si="425"/>
        <v>7.8285839674310312E-2</v>
      </c>
      <c r="BI328" s="2">
        <f t="shared" si="436"/>
        <v>2.9734821248929609E-3</v>
      </c>
      <c r="BJ328" s="2">
        <f t="shared" si="426"/>
        <v>1.700186572836147E-3</v>
      </c>
      <c r="BK328" s="2">
        <f t="shared" si="427"/>
        <v>4.8885446777984691E-4</v>
      </c>
      <c r="BL328" s="2">
        <f t="shared" si="428"/>
        <v>1283.4635133511406</v>
      </c>
      <c r="BM328" s="2">
        <f t="shared" si="429"/>
        <v>331.52763247537416</v>
      </c>
      <c r="BN328" s="2">
        <f t="shared" si="430"/>
        <v>32.277019834474054</v>
      </c>
      <c r="BO328" s="2">
        <f t="shared" si="437"/>
        <v>7200.8955900805286</v>
      </c>
      <c r="BP328" s="2">
        <f t="shared" si="438"/>
        <v>445.31496058736082</v>
      </c>
      <c r="BQ328" s="2">
        <f t="shared" si="439"/>
        <v>9.7839325689626744</v>
      </c>
      <c r="BR328" s="11">
        <f t="shared" si="440"/>
        <v>3.152400011056164E-2</v>
      </c>
      <c r="BS328" s="17">
        <f t="shared" si="421"/>
        <v>3.7145556965873877E-5</v>
      </c>
      <c r="BT328" s="17">
        <f t="shared" si="422"/>
        <v>3.7364657330728846E-4</v>
      </c>
      <c r="BU328" s="12">
        <f>(BU$3*templow!$I438+BU$4*templow!$I438^2+BU$5*templow!$I438^6)*(K328/K$56)^$BW$1</f>
        <v>-2.4598781217777694</v>
      </c>
      <c r="BV328" s="12">
        <f>(BV$3*templow!$I438+BV$4*templow!$I438^2+BV$5*templow!$I438^6)*(L328/L$56)^$BW$1</f>
        <v>-2.6898622746500207</v>
      </c>
      <c r="BW328" s="12">
        <f>(BW$3*templow!$I438+BW$4*templow!$I438^2+BW$5*templow!$I438^6)*(M328/M$56)^$BW$1</f>
        <v>-3.2120448730466449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 x14ac:dyDescent="0.3">
      <c r="A329" s="2">
        <f t="shared" si="378"/>
        <v>2283</v>
      </c>
      <c r="B329" s="5">
        <f t="shared" si="379"/>
        <v>1165.4057247944206</v>
      </c>
      <c r="C329" s="5">
        <f t="shared" si="380"/>
        <v>2964.1701575760389</v>
      </c>
      <c r="D329" s="5">
        <f t="shared" si="381"/>
        <v>4369.9570955499266</v>
      </c>
      <c r="E329" s="15">
        <f t="shared" si="382"/>
        <v>3.4054320255711452E-9</v>
      </c>
      <c r="F329" s="15">
        <f t="shared" si="383"/>
        <v>6.7089294432564718E-9</v>
      </c>
      <c r="G329" s="15">
        <f t="shared" si="384"/>
        <v>1.3696040807441962E-8</v>
      </c>
      <c r="H329" s="5">
        <f t="shared" si="385"/>
        <v>432201.0200410026</v>
      </c>
      <c r="I329" s="5">
        <f t="shared" si="386"/>
        <v>195360.48074841528</v>
      </c>
      <c r="J329" s="5">
        <f t="shared" si="387"/>
        <v>66138.526969038066</v>
      </c>
      <c r="K329" s="5">
        <f t="shared" si="388"/>
        <v>370858.8441310802</v>
      </c>
      <c r="L329" s="5">
        <f t="shared" si="389"/>
        <v>65907.309757200986</v>
      </c>
      <c r="M329" s="5">
        <f t="shared" si="390"/>
        <v>15134.822956589011</v>
      </c>
      <c r="N329" s="15">
        <f t="shared" si="391"/>
        <v>1.3077814112836261E-3</v>
      </c>
      <c r="O329" s="15">
        <f t="shared" si="392"/>
        <v>1.8750519312329406E-3</v>
      </c>
      <c r="P329" s="15">
        <f t="shared" si="393"/>
        <v>1.7069148322457206E-3</v>
      </c>
      <c r="Q329" s="5">
        <f t="shared" si="394"/>
        <v>3193.5730672183545</v>
      </c>
      <c r="R329" s="5">
        <f t="shared" si="395"/>
        <v>4126.1957317771785</v>
      </c>
      <c r="S329" s="5">
        <f t="shared" si="396"/>
        <v>3001.7614939133382</v>
      </c>
      <c r="T329" s="5">
        <f t="shared" si="397"/>
        <v>7.3890919251310017</v>
      </c>
      <c r="U329" s="5">
        <f t="shared" si="398"/>
        <v>21.120933547920998</v>
      </c>
      <c r="V329" s="5">
        <f t="shared" si="399"/>
        <v>45.3859744308877</v>
      </c>
      <c r="W329" s="15">
        <f t="shared" si="400"/>
        <v>-1.0734613539272964E-2</v>
      </c>
      <c r="X329" s="15">
        <f t="shared" si="401"/>
        <v>-1.217998157191269E-2</v>
      </c>
      <c r="Y329" s="15">
        <f t="shared" si="402"/>
        <v>-9.7425357312937999E-3</v>
      </c>
      <c r="Z329" s="5">
        <f t="shared" si="417"/>
        <v>2039.4803415873137</v>
      </c>
      <c r="AA329" s="5">
        <f t="shared" si="418"/>
        <v>11304.821176550255</v>
      </c>
      <c r="AB329" s="5">
        <f t="shared" si="419"/>
        <v>94525.736671285835</v>
      </c>
      <c r="AC329" s="16">
        <f t="shared" si="403"/>
        <v>0.76440314920486641</v>
      </c>
      <c r="AD329" s="16">
        <f t="shared" si="404"/>
        <v>3.1180375064096202</v>
      </c>
      <c r="AE329" s="16">
        <f t="shared" si="405"/>
        <v>33.584702935860825</v>
      </c>
      <c r="AF329" s="15">
        <f t="shared" si="406"/>
        <v>-4.0504037456468023E-3</v>
      </c>
      <c r="AG329" s="15">
        <f t="shared" si="407"/>
        <v>2.9673830763510267E-4</v>
      </c>
      <c r="AH329" s="15">
        <f t="shared" si="408"/>
        <v>9.7937136394747881E-3</v>
      </c>
      <c r="AI329" s="1">
        <f t="shared" si="372"/>
        <v>851843.74822042359</v>
      </c>
      <c r="AJ329" s="1">
        <f t="shared" si="373"/>
        <v>382750.60395123146</v>
      </c>
      <c r="AK329" s="1">
        <f t="shared" si="374"/>
        <v>129816.92212609127</v>
      </c>
      <c r="AL329" s="14">
        <f t="shared" si="409"/>
        <v>101.99402810911947</v>
      </c>
      <c r="AM329" s="14">
        <f t="shared" si="410"/>
        <v>25.664476052380834</v>
      </c>
      <c r="AN329" s="14">
        <f t="shared" si="411"/>
        <v>7.9397094790135743</v>
      </c>
      <c r="AO329" s="11">
        <f t="shared" si="412"/>
        <v>1.3265401365003082E-3</v>
      </c>
      <c r="AP329" s="11">
        <f t="shared" si="413"/>
        <v>1.6710907016282664E-3</v>
      </c>
      <c r="AQ329" s="11">
        <f t="shared" si="414"/>
        <v>1.5158901150528943E-3</v>
      </c>
      <c r="AR329" s="1">
        <f t="shared" si="420"/>
        <v>432201.0200410026</v>
      </c>
      <c r="AS329" s="1">
        <f t="shared" si="415"/>
        <v>195360.48074841528</v>
      </c>
      <c r="AT329" s="1">
        <f t="shared" si="416"/>
        <v>66138.526969038066</v>
      </c>
      <c r="AU329" s="1">
        <f t="shared" si="375"/>
        <v>86440.204008200526</v>
      </c>
      <c r="AV329" s="1">
        <f t="shared" si="376"/>
        <v>39072.096149683057</v>
      </c>
      <c r="AW329" s="1">
        <f t="shared" si="377"/>
        <v>13227.705393807613</v>
      </c>
      <c r="AX329" s="1">
        <f t="shared" si="431"/>
        <v>296687.07530486421</v>
      </c>
      <c r="AY329" s="1">
        <f t="shared" si="423"/>
        <v>52725.847805760794</v>
      </c>
      <c r="AZ329" s="1">
        <f t="shared" si="424"/>
        <v>12107.85836527121</v>
      </c>
      <c r="BA329" s="1">
        <f t="shared" si="432"/>
        <v>14684.61703725703</v>
      </c>
      <c r="BB329" s="1">
        <f t="shared" si="433"/>
        <v>32229.01035558404</v>
      </c>
      <c r="BC329" s="1">
        <f t="shared" si="434"/>
        <v>41084.632208734321</v>
      </c>
      <c r="BD329" s="1">
        <f t="shared" si="435"/>
        <v>31.92257102634353</v>
      </c>
      <c r="BE329" s="2">
        <f t="shared" si="369"/>
        <v>0.1724378764915922</v>
      </c>
      <c r="BF329" s="2">
        <f t="shared" si="370"/>
        <v>0.13039120264941753</v>
      </c>
      <c r="BG329" s="2">
        <f t="shared" si="371"/>
        <v>6.9918128391701598E-2</v>
      </c>
      <c r="BH329" s="2">
        <f t="shared" si="425"/>
        <v>7.8194052979642145E-2</v>
      </c>
      <c r="BI329" s="2">
        <f t="shared" si="436"/>
        <v>2.9734821248929609E-3</v>
      </c>
      <c r="BJ329" s="2">
        <f t="shared" si="426"/>
        <v>1.700186572836147E-3</v>
      </c>
      <c r="BK329" s="2">
        <f t="shared" si="427"/>
        <v>4.8885446777984691E-4</v>
      </c>
      <c r="BL329" s="2">
        <f t="shared" si="428"/>
        <v>1285.1420074524256</v>
      </c>
      <c r="BM329" s="2">
        <f t="shared" si="429"/>
        <v>332.14926623127025</v>
      </c>
      <c r="BN329" s="2">
        <f t="shared" si="430"/>
        <v>32.332114401192158</v>
      </c>
      <c r="BO329" s="2">
        <f t="shared" si="437"/>
        <v>7308.5113490592476</v>
      </c>
      <c r="BP329" s="2">
        <f t="shared" si="438"/>
        <v>450.66237912358741</v>
      </c>
      <c r="BQ329" s="2">
        <f t="shared" si="439"/>
        <v>9.7841755760977733</v>
      </c>
      <c r="BR329" s="11">
        <f t="shared" si="440"/>
        <v>3.1505519628721251E-2</v>
      </c>
      <c r="BS329" s="17">
        <f t="shared" si="421"/>
        <v>3.6010366178482043E-5</v>
      </c>
      <c r="BT329" s="17">
        <f t="shared" si="422"/>
        <v>3.6276366340513443E-4</v>
      </c>
      <c r="BU329" s="12">
        <f>(BU$3*templow!$I439+BU$4*templow!$I439^2+BU$5*templow!$I439^6)*(K329/K$56)^$BW$1</f>
        <v>-2.4907008381929137</v>
      </c>
      <c r="BV329" s="12">
        <f>(BV$3*templow!$I439+BV$4*templow!$I439^2+BV$5*templow!$I439^6)*(L329/L$56)^$BW$1</f>
        <v>-2.7109364261589555</v>
      </c>
      <c r="BW329" s="12">
        <f>(BW$3*templow!$I439+BW$4*templow!$I439^2+BW$5*templow!$I439^6)*(M329/M$56)^$BW$1</f>
        <v>-3.2306175949408198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 x14ac:dyDescent="0.3">
      <c r="A330" s="2">
        <f t="shared" si="378"/>
        <v>2284</v>
      </c>
      <c r="B330" s="5">
        <f t="shared" si="379"/>
        <v>1165.405728564695</v>
      </c>
      <c r="C330" s="5">
        <f t="shared" si="380"/>
        <v>2964.1701764681275</v>
      </c>
      <c r="D330" s="5">
        <f t="shared" si="381"/>
        <v>4369.9571524084813</v>
      </c>
      <c r="E330" s="15">
        <f t="shared" si="382"/>
        <v>3.2351604242925876E-9</v>
      </c>
      <c r="F330" s="15">
        <f t="shared" si="383"/>
        <v>6.3734829710936477E-9</v>
      </c>
      <c r="G330" s="15">
        <f t="shared" si="384"/>
        <v>1.3011238767069864E-8</v>
      </c>
      <c r="H330" s="5">
        <f t="shared" si="385"/>
        <v>432758.93269806256</v>
      </c>
      <c r="I330" s="5">
        <f t="shared" si="386"/>
        <v>195722.64185872683</v>
      </c>
      <c r="J330" s="5">
        <f t="shared" si="387"/>
        <v>66250.148290521072</v>
      </c>
      <c r="K330" s="5">
        <f t="shared" si="388"/>
        <v>371337.57119166147</v>
      </c>
      <c r="L330" s="5">
        <f t="shared" si="389"/>
        <v>66029.488931682921</v>
      </c>
      <c r="M330" s="5">
        <f t="shared" si="390"/>
        <v>15160.365646607681</v>
      </c>
      <c r="N330" s="15">
        <f t="shared" si="391"/>
        <v>1.2908605744670343E-3</v>
      </c>
      <c r="O330" s="15">
        <f t="shared" si="392"/>
        <v>1.8538030900068225E-3</v>
      </c>
      <c r="P330" s="15">
        <f t="shared" si="393"/>
        <v>1.6876768292521938E-3</v>
      </c>
      <c r="Q330" s="5">
        <f t="shared" si="394"/>
        <v>3163.3695093417118</v>
      </c>
      <c r="R330" s="5">
        <f t="shared" si="395"/>
        <v>4083.4947576660506</v>
      </c>
      <c r="S330" s="5">
        <f t="shared" si="396"/>
        <v>2977.53341164532</v>
      </c>
      <c r="T330" s="5">
        <f t="shared" si="397"/>
        <v>7.3097728789085581</v>
      </c>
      <c r="U330" s="5">
        <f t="shared" si="398"/>
        <v>20.863680966525727</v>
      </c>
      <c r="V330" s="5">
        <f t="shared" si="399"/>
        <v>44.943799953295191</v>
      </c>
      <c r="W330" s="15">
        <f t="shared" si="400"/>
        <v>-1.0734613539272964E-2</v>
      </c>
      <c r="X330" s="15">
        <f t="shared" si="401"/>
        <v>-1.217998157191269E-2</v>
      </c>
      <c r="Y330" s="15">
        <f t="shared" si="402"/>
        <v>-9.7425357312937999E-3</v>
      </c>
      <c r="Z330" s="5">
        <f t="shared" si="417"/>
        <v>2012.0431478918586</v>
      </c>
      <c r="AA330" s="5">
        <f t="shared" si="418"/>
        <v>11191.387612442153</v>
      </c>
      <c r="AB330" s="5">
        <f t="shared" si="419"/>
        <v>94682.8966114957</v>
      </c>
      <c r="AC330" s="16">
        <f t="shared" si="403"/>
        <v>0.7613070078261428</v>
      </c>
      <c r="AD330" s="16">
        <f t="shared" si="404"/>
        <v>3.1189627475824149</v>
      </c>
      <c r="AE330" s="16">
        <f t="shared" si="405"/>
        <v>33.913621899081477</v>
      </c>
      <c r="AF330" s="15">
        <f t="shared" si="406"/>
        <v>-4.0504037456468023E-3</v>
      </c>
      <c r="AG330" s="15">
        <f t="shared" si="407"/>
        <v>2.9673830763510267E-4</v>
      </c>
      <c r="AH330" s="15">
        <f t="shared" si="408"/>
        <v>9.7937136394747881E-3</v>
      </c>
      <c r="AI330" s="1">
        <f t="shared" si="372"/>
        <v>853099.57740658184</v>
      </c>
      <c r="AJ330" s="1">
        <f t="shared" si="373"/>
        <v>383547.63970579137</v>
      </c>
      <c r="AK330" s="1">
        <f t="shared" si="374"/>
        <v>130062.93530728976</v>
      </c>
      <c r="AL330" s="14">
        <f t="shared" si="409"/>
        <v>102.12797428936985</v>
      </c>
      <c r="AM330" s="14">
        <f t="shared" si="410"/>
        <v>25.706934843001196</v>
      </c>
      <c r="AN330" s="14">
        <f t="shared" si="411"/>
        <v>7.9516248488580468</v>
      </c>
      <c r="AO330" s="11">
        <f t="shared" si="412"/>
        <v>1.3132747351353052E-3</v>
      </c>
      <c r="AP330" s="11">
        <f t="shared" si="413"/>
        <v>1.6543797946119837E-3</v>
      </c>
      <c r="AQ330" s="11">
        <f t="shared" si="414"/>
        <v>1.5007312139023654E-3</v>
      </c>
      <c r="AR330" s="1">
        <f t="shared" si="420"/>
        <v>432758.93269806256</v>
      </c>
      <c r="AS330" s="1">
        <f t="shared" si="415"/>
        <v>195722.64185872683</v>
      </c>
      <c r="AT330" s="1">
        <f t="shared" si="416"/>
        <v>66250.148290521072</v>
      </c>
      <c r="AU330" s="1">
        <f t="shared" si="375"/>
        <v>86551.786539612513</v>
      </c>
      <c r="AV330" s="1">
        <f t="shared" si="376"/>
        <v>39144.528371745364</v>
      </c>
      <c r="AW330" s="1">
        <f t="shared" si="377"/>
        <v>13250.029658104215</v>
      </c>
      <c r="AX330" s="1">
        <f t="shared" si="431"/>
        <v>297070.05695332919</v>
      </c>
      <c r="AY330" s="1">
        <f t="shared" si="423"/>
        <v>52823.591145346334</v>
      </c>
      <c r="AZ330" s="1">
        <f t="shared" si="424"/>
        <v>12128.292517286147</v>
      </c>
      <c r="BA330" s="1">
        <f t="shared" si="432"/>
        <v>14686.120490937134</v>
      </c>
      <c r="BB330" s="1">
        <f t="shared" si="433"/>
        <v>32234.500461800755</v>
      </c>
      <c r="BC330" s="1">
        <f t="shared" si="434"/>
        <v>41092.001602348442</v>
      </c>
      <c r="BD330" s="1">
        <f t="shared" si="435"/>
        <v>30.997846003860662</v>
      </c>
      <c r="BE330" s="2">
        <f t="shared" si="369"/>
        <v>0.1724378764915922</v>
      </c>
      <c r="BF330" s="2">
        <f t="shared" si="370"/>
        <v>0.13039120264941753</v>
      </c>
      <c r="BG330" s="2">
        <f t="shared" si="371"/>
        <v>6.9918128391701598E-2</v>
      </c>
      <c r="BH330" s="2">
        <f t="shared" si="425"/>
        <v>7.8103148610052783E-2</v>
      </c>
      <c r="BI330" s="2">
        <f t="shared" si="436"/>
        <v>2.9734821248929609E-3</v>
      </c>
      <c r="BJ330" s="2">
        <f t="shared" si="426"/>
        <v>1.700186572836147E-3</v>
      </c>
      <c r="BK330" s="2">
        <f t="shared" si="427"/>
        <v>4.8885446777984691E-4</v>
      </c>
      <c r="BL330" s="2">
        <f t="shared" si="428"/>
        <v>1286.8009507654449</v>
      </c>
      <c r="BM330" s="2">
        <f t="shared" si="429"/>
        <v>332.76500768822535</v>
      </c>
      <c r="BN330" s="2">
        <f t="shared" si="430"/>
        <v>32.386680982898611</v>
      </c>
      <c r="BO330" s="2">
        <f t="shared" si="437"/>
        <v>7417.7366887394992</v>
      </c>
      <c r="BP330" s="2">
        <f t="shared" si="438"/>
        <v>456.0741087960871</v>
      </c>
      <c r="BQ330" s="2">
        <f t="shared" si="439"/>
        <v>9.7844205023688087</v>
      </c>
      <c r="BR330" s="11">
        <f t="shared" si="440"/>
        <v>3.1487225814789993E-2</v>
      </c>
      <c r="BS330" s="17">
        <f t="shared" si="421"/>
        <v>3.4910492957365428E-5</v>
      </c>
      <c r="BT330" s="17">
        <f t="shared" si="422"/>
        <v>3.5219773146129556E-4</v>
      </c>
      <c r="BU330" s="12">
        <f>(BU$3*templow!$I440+BU$4*templow!$I440^2+BU$5*templow!$I440^6)*(K330/K$56)^$BW$1</f>
        <v>-2.5215041323632539</v>
      </c>
      <c r="BV330" s="12">
        <f>(BV$3*templow!$I440+BV$4*templow!$I440^2+BV$5*templow!$I440^6)*(L330/L$56)^$BW$1</f>
        <v>-2.7319896620599007</v>
      </c>
      <c r="BW330" s="12">
        <f>(BW$3*templow!$I440+BW$4*templow!$I440^2+BW$5*templow!$I440^6)*(M330/M$56)^$BW$1</f>
        <v>-3.2491690198128222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 x14ac:dyDescent="0.3">
      <c r="A331" s="2">
        <f t="shared" si="378"/>
        <v>2285</v>
      </c>
      <c r="B331" s="5">
        <f t="shared" si="379"/>
        <v>1165.4057321464559</v>
      </c>
      <c r="C331" s="5">
        <f t="shared" si="380"/>
        <v>2964.1701944156111</v>
      </c>
      <c r="D331" s="5">
        <f t="shared" si="381"/>
        <v>4369.9572064241102</v>
      </c>
      <c r="E331" s="15">
        <f t="shared" si="382"/>
        <v>3.0734024030779582E-9</v>
      </c>
      <c r="F331" s="15">
        <f t="shared" si="383"/>
        <v>6.0548088225389649E-9</v>
      </c>
      <c r="G331" s="15">
        <f t="shared" si="384"/>
        <v>1.2360676828716369E-8</v>
      </c>
      <c r="H331" s="5">
        <f t="shared" si="385"/>
        <v>433310.31738972588</v>
      </c>
      <c r="I331" s="5">
        <f t="shared" si="386"/>
        <v>196081.35737612573</v>
      </c>
      <c r="J331" s="5">
        <f t="shared" si="387"/>
        <v>66360.696297331262</v>
      </c>
      <c r="K331" s="5">
        <f t="shared" si="388"/>
        <v>371810.696856322</v>
      </c>
      <c r="L331" s="5">
        <f t="shared" si="389"/>
        <v>66150.505711694917</v>
      </c>
      <c r="M331" s="5">
        <f t="shared" si="390"/>
        <v>15185.662733670913</v>
      </c>
      <c r="N331" s="15">
        <f t="shared" si="391"/>
        <v>1.2741120246524407E-3</v>
      </c>
      <c r="O331" s="15">
        <f t="shared" si="392"/>
        <v>1.8327686912313901E-3</v>
      </c>
      <c r="P331" s="15">
        <f t="shared" si="393"/>
        <v>1.6686330430883967E-3</v>
      </c>
      <c r="Q331" s="5">
        <f t="shared" si="394"/>
        <v>3133.399191215758</v>
      </c>
      <c r="R331" s="5">
        <f t="shared" si="395"/>
        <v>4041.1508363632934</v>
      </c>
      <c r="S331" s="5">
        <f t="shared" si="396"/>
        <v>2953.4447282172273</v>
      </c>
      <c r="T331" s="5">
        <f t="shared" si="397"/>
        <v>7.2313052919936158</v>
      </c>
      <c r="U331" s="5">
        <f t="shared" si="398"/>
        <v>20.609561716831177</v>
      </c>
      <c r="V331" s="5">
        <f t="shared" si="399"/>
        <v>44.505933376350093</v>
      </c>
      <c r="W331" s="15">
        <f t="shared" si="400"/>
        <v>-1.0734613539272964E-2</v>
      </c>
      <c r="X331" s="15">
        <f t="shared" si="401"/>
        <v>-1.217998157191269E-2</v>
      </c>
      <c r="Y331" s="15">
        <f t="shared" si="402"/>
        <v>-9.7425357312937999E-3</v>
      </c>
      <c r="Z331" s="5">
        <f t="shared" si="417"/>
        <v>1984.9415237235389</v>
      </c>
      <c r="AA331" s="5">
        <f t="shared" si="418"/>
        <v>11078.857269640303</v>
      </c>
      <c r="AB331" s="5">
        <f t="shared" si="419"/>
        <v>94838.496353994065</v>
      </c>
      <c r="AC331" s="16">
        <f t="shared" si="403"/>
        <v>0.75822340707005664</v>
      </c>
      <c r="AD331" s="16">
        <f t="shared" si="404"/>
        <v>3.1198882633097096</v>
      </c>
      <c r="AE331" s="16">
        <f t="shared" si="405"/>
        <v>34.245762200438499</v>
      </c>
      <c r="AF331" s="15">
        <f t="shared" si="406"/>
        <v>-4.0504037456468023E-3</v>
      </c>
      <c r="AG331" s="15">
        <f t="shared" si="407"/>
        <v>2.9673830763510267E-4</v>
      </c>
      <c r="AH331" s="15">
        <f t="shared" si="408"/>
        <v>9.7937136394747881E-3</v>
      </c>
      <c r="AI331" s="1">
        <f t="shared" si="372"/>
        <v>854341.4062055361</v>
      </c>
      <c r="AJ331" s="1">
        <f t="shared" si="373"/>
        <v>384337.40410695761</v>
      </c>
      <c r="AK331" s="1">
        <f t="shared" si="374"/>
        <v>130306.67143466501</v>
      </c>
      <c r="AL331" s="14">
        <f t="shared" si="409"/>
        <v>102.26075515687079</v>
      </c>
      <c r="AM331" s="14">
        <f t="shared" si="410"/>
        <v>25.749038586251004</v>
      </c>
      <c r="AN331" s="14">
        <f t="shared" si="411"/>
        <v>7.9634387679538507</v>
      </c>
      <c r="AO331" s="11">
        <f t="shared" si="412"/>
        <v>1.3001419877839522E-3</v>
      </c>
      <c r="AP331" s="11">
        <f t="shared" si="413"/>
        <v>1.6378359966658638E-3</v>
      </c>
      <c r="AQ331" s="11">
        <f t="shared" si="414"/>
        <v>1.4857239017633417E-3</v>
      </c>
      <c r="AR331" s="1">
        <f t="shared" si="420"/>
        <v>433310.31738972588</v>
      </c>
      <c r="AS331" s="1">
        <f t="shared" si="415"/>
        <v>196081.35737612573</v>
      </c>
      <c r="AT331" s="1">
        <f t="shared" si="416"/>
        <v>66360.696297331262</v>
      </c>
      <c r="AU331" s="1">
        <f t="shared" si="375"/>
        <v>86662.063477945179</v>
      </c>
      <c r="AV331" s="1">
        <f t="shared" si="376"/>
        <v>39216.271475225149</v>
      </c>
      <c r="AW331" s="1">
        <f t="shared" si="377"/>
        <v>13272.139259466254</v>
      </c>
      <c r="AX331" s="1">
        <f t="shared" si="431"/>
        <v>297448.55748505762</v>
      </c>
      <c r="AY331" s="1">
        <f t="shared" si="423"/>
        <v>52920.404569355938</v>
      </c>
      <c r="AZ331" s="1">
        <f t="shared" si="424"/>
        <v>12148.53018693673</v>
      </c>
      <c r="BA331" s="1">
        <f t="shared" si="432"/>
        <v>14687.604448395768</v>
      </c>
      <c r="BB331" s="1">
        <f t="shared" si="433"/>
        <v>32239.928322992051</v>
      </c>
      <c r="BC331" s="1">
        <f t="shared" si="434"/>
        <v>41099.287888309031</v>
      </c>
      <c r="BD331" s="1">
        <f t="shared" si="435"/>
        <v>30.099851013684987</v>
      </c>
      <c r="BE331" s="2">
        <f t="shared" si="369"/>
        <v>0.1724378764915922</v>
      </c>
      <c r="BF331" s="2">
        <f t="shared" si="370"/>
        <v>0.13039120264941753</v>
      </c>
      <c r="BG331" s="2">
        <f t="shared" si="371"/>
        <v>6.9918128391701598E-2</v>
      </c>
      <c r="BH331" s="2">
        <f t="shared" si="425"/>
        <v>7.8013120830647251E-2</v>
      </c>
      <c r="BI331" s="2">
        <f t="shared" si="436"/>
        <v>2.9734821248929609E-3</v>
      </c>
      <c r="BJ331" s="2">
        <f t="shared" si="426"/>
        <v>1.700186572836147E-3</v>
      </c>
      <c r="BK331" s="2">
        <f t="shared" si="427"/>
        <v>4.8885446777984691E-4</v>
      </c>
      <c r="BL331" s="2">
        <f t="shared" si="428"/>
        <v>1288.4404832900454</v>
      </c>
      <c r="BM331" s="2">
        <f t="shared" si="429"/>
        <v>333.37489099437494</v>
      </c>
      <c r="BN331" s="2">
        <f t="shared" si="430"/>
        <v>32.440722869931932</v>
      </c>
      <c r="BO331" s="2">
        <f t="shared" si="437"/>
        <v>7528.5956890475109</v>
      </c>
      <c r="BP331" s="2">
        <f t="shared" si="438"/>
        <v>461.55092322501537</v>
      </c>
      <c r="BQ331" s="2">
        <f t="shared" si="439"/>
        <v>9.7846673286783332</v>
      </c>
      <c r="BR331" s="11">
        <f t="shared" si="440"/>
        <v>3.1469116780443701E-2</v>
      </c>
      <c r="BS331" s="17">
        <f t="shared" si="421"/>
        <v>3.3844813666780034E-5</v>
      </c>
      <c r="BT331" s="17">
        <f t="shared" si="422"/>
        <v>3.4193954510805394E-4</v>
      </c>
      <c r="BU331" s="12">
        <f>(BU$3*templow!$I441+BU$4*templow!$I441^2+BU$5*templow!$I441^6)*(K331/K$56)^$BW$1</f>
        <v>-2.5522878787956338</v>
      </c>
      <c r="BV331" s="12">
        <f>(BV$3*templow!$I441+BV$4*templow!$I441^2+BV$5*templow!$I441^6)*(L331/L$56)^$BW$1</f>
        <v>-2.7530219980223198</v>
      </c>
      <c r="BW331" s="12">
        <f>(BW$3*templow!$I441+BW$4*templow!$I441^2+BW$5*templow!$I441^6)*(M331/M$56)^$BW$1</f>
        <v>-3.2676991872145993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 x14ac:dyDescent="0.3">
      <c r="A332" s="2">
        <f t="shared" si="378"/>
        <v>2286</v>
      </c>
      <c r="B332" s="5">
        <f t="shared" si="379"/>
        <v>1165.4057355491286</v>
      </c>
      <c r="C332" s="5">
        <f t="shared" si="380"/>
        <v>2964.170211465721</v>
      </c>
      <c r="D332" s="5">
        <f t="shared" si="381"/>
        <v>4369.9572577389581</v>
      </c>
      <c r="E332" s="15">
        <f t="shared" si="382"/>
        <v>2.9197322829240603E-9</v>
      </c>
      <c r="F332" s="15">
        <f t="shared" si="383"/>
        <v>5.7520683814120161E-9</v>
      </c>
      <c r="G332" s="15">
        <f t="shared" si="384"/>
        <v>1.174264298728055E-8</v>
      </c>
      <c r="H332" s="5">
        <f t="shared" si="385"/>
        <v>433855.22111046867</v>
      </c>
      <c r="I332" s="5">
        <f t="shared" si="386"/>
        <v>196436.64744868933</v>
      </c>
      <c r="J332" s="5">
        <f t="shared" si="387"/>
        <v>66470.177727946415</v>
      </c>
      <c r="K332" s="5">
        <f t="shared" si="388"/>
        <v>372278.26144689432</v>
      </c>
      <c r="L332" s="5">
        <f t="shared" si="389"/>
        <v>66270.366893524464</v>
      </c>
      <c r="M332" s="5">
        <f t="shared" si="390"/>
        <v>15210.715759343257</v>
      </c>
      <c r="N332" s="15">
        <f t="shared" si="391"/>
        <v>1.2575339938458718E-3</v>
      </c>
      <c r="O332" s="15">
        <f t="shared" si="392"/>
        <v>1.8119465685106917E-3</v>
      </c>
      <c r="P332" s="15">
        <f t="shared" si="393"/>
        <v>1.6497815150862127E-3</v>
      </c>
      <c r="Q332" s="5">
        <f t="shared" si="394"/>
        <v>3103.6614286960303</v>
      </c>
      <c r="R332" s="5">
        <f t="shared" si="395"/>
        <v>3999.1628799606669</v>
      </c>
      <c r="S332" s="5">
        <f t="shared" si="396"/>
        <v>2929.4957894600166</v>
      </c>
      <c r="T332" s="5">
        <f t="shared" si="397"/>
        <v>7.1536800242995646</v>
      </c>
      <c r="U332" s="5">
        <f t="shared" si="398"/>
        <v>20.358537634914978</v>
      </c>
      <c r="V332" s="5">
        <f t="shared" si="399"/>
        <v>44.07233273017642</v>
      </c>
      <c r="W332" s="15">
        <f t="shared" si="400"/>
        <v>-1.0734613539272964E-2</v>
      </c>
      <c r="X332" s="15">
        <f t="shared" si="401"/>
        <v>-1.217998157191269E-2</v>
      </c>
      <c r="Y332" s="15">
        <f t="shared" si="402"/>
        <v>-9.7425357312937999E-3</v>
      </c>
      <c r="Z332" s="5">
        <f t="shared" si="417"/>
        <v>1958.1721952628836</v>
      </c>
      <c r="AA332" s="5">
        <f t="shared" si="418"/>
        <v>10967.228158371314</v>
      </c>
      <c r="AB332" s="5">
        <f t="shared" si="419"/>
        <v>94992.545739639536</v>
      </c>
      <c r="AC332" s="16">
        <f t="shared" si="403"/>
        <v>0.75515229614202306</v>
      </c>
      <c r="AD332" s="16">
        <f t="shared" si="404"/>
        <v>3.1208140536729747</v>
      </c>
      <c r="AE332" s="16">
        <f t="shared" si="405"/>
        <v>34.581155388795146</v>
      </c>
      <c r="AF332" s="15">
        <f t="shared" si="406"/>
        <v>-4.0504037456468023E-3</v>
      </c>
      <c r="AG332" s="15">
        <f t="shared" si="407"/>
        <v>2.9673830763510267E-4</v>
      </c>
      <c r="AH332" s="15">
        <f t="shared" si="408"/>
        <v>9.7937136394747881E-3</v>
      </c>
      <c r="AI332" s="1">
        <f t="shared" si="372"/>
        <v>855569.32906292763</v>
      </c>
      <c r="AJ332" s="1">
        <f t="shared" si="373"/>
        <v>385119.93517148704</v>
      </c>
      <c r="AK332" s="1">
        <f t="shared" si="374"/>
        <v>130548.14355066477</v>
      </c>
      <c r="AL332" s="14">
        <f t="shared" si="409"/>
        <v>102.3923791233379</v>
      </c>
      <c r="AM332" s="14">
        <f t="shared" si="410"/>
        <v>25.790789561504344</v>
      </c>
      <c r="AN332" s="14">
        <f t="shared" si="411"/>
        <v>7.9751519245584506</v>
      </c>
      <c r="AO332" s="11">
        <f t="shared" si="412"/>
        <v>1.2871405679061127E-3</v>
      </c>
      <c r="AP332" s="11">
        <f t="shared" si="413"/>
        <v>1.6214576366992051E-3</v>
      </c>
      <c r="AQ332" s="11">
        <f t="shared" si="414"/>
        <v>1.4708666627457083E-3</v>
      </c>
      <c r="AR332" s="1">
        <f t="shared" si="420"/>
        <v>433855.22111046867</v>
      </c>
      <c r="AS332" s="1">
        <f t="shared" si="415"/>
        <v>196436.64744868933</v>
      </c>
      <c r="AT332" s="1">
        <f t="shared" si="416"/>
        <v>66470.177727946415</v>
      </c>
      <c r="AU332" s="1">
        <f t="shared" si="375"/>
        <v>86771.04422209374</v>
      </c>
      <c r="AV332" s="1">
        <f t="shared" si="376"/>
        <v>39287.329489737866</v>
      </c>
      <c r="AW332" s="1">
        <f t="shared" si="377"/>
        <v>13294.035545589284</v>
      </c>
      <c r="AX332" s="1">
        <f t="shared" si="431"/>
        <v>297822.60915751546</v>
      </c>
      <c r="AY332" s="1">
        <f t="shared" si="423"/>
        <v>53016.293514819576</v>
      </c>
      <c r="AZ332" s="1">
        <f t="shared" si="424"/>
        <v>12168.572607474605</v>
      </c>
      <c r="BA332" s="1">
        <f t="shared" si="432"/>
        <v>14689.069107899015</v>
      </c>
      <c r="BB332" s="1">
        <f t="shared" si="433"/>
        <v>32245.294566443077</v>
      </c>
      <c r="BC332" s="1">
        <f t="shared" si="434"/>
        <v>41106.491905132571</v>
      </c>
      <c r="BD332" s="1">
        <f t="shared" si="435"/>
        <v>29.227815638611105</v>
      </c>
      <c r="BE332" s="2">
        <f t="shared" ref="BE332:BE346" si="441">BE331</f>
        <v>0.1724378764915922</v>
      </c>
      <c r="BF332" s="2">
        <f t="shared" ref="BF332:BF346" si="442">BF331</f>
        <v>0.13039120264941753</v>
      </c>
      <c r="BG332" s="2">
        <f t="shared" ref="BG332:BG346" si="443">BG331</f>
        <v>6.9918128391701598E-2</v>
      </c>
      <c r="BH332" s="2">
        <f t="shared" si="425"/>
        <v>7.7923963883329006E-2</v>
      </c>
      <c r="BI332" s="2">
        <f t="shared" si="436"/>
        <v>2.9734821248929609E-3</v>
      </c>
      <c r="BJ332" s="2">
        <f t="shared" si="426"/>
        <v>1.700186572836147E-3</v>
      </c>
      <c r="BK332" s="2">
        <f t="shared" si="427"/>
        <v>4.8885446777984691E-4</v>
      </c>
      <c r="BL332" s="2">
        <f t="shared" si="428"/>
        <v>1290.0607447634618</v>
      </c>
      <c r="BM332" s="2">
        <f t="shared" si="429"/>
        <v>333.97895040520956</v>
      </c>
      <c r="BN332" s="2">
        <f t="shared" si="430"/>
        <v>32.494243356427077</v>
      </c>
      <c r="BO332" s="2">
        <f t="shared" si="437"/>
        <v>7641.1127901890977</v>
      </c>
      <c r="BP332" s="2">
        <f t="shared" si="438"/>
        <v>467.09360533733951</v>
      </c>
      <c r="BQ332" s="2">
        <f t="shared" si="439"/>
        <v>9.7849160361273153</v>
      </c>
      <c r="BR332" s="11">
        <f t="shared" si="440"/>
        <v>3.145119065727206E-2</v>
      </c>
      <c r="BS332" s="17">
        <f t="shared" si="421"/>
        <v>3.2812241410020003E-5</v>
      </c>
      <c r="BT332" s="17">
        <f t="shared" si="422"/>
        <v>3.3198014088160575E-4</v>
      </c>
      <c r="BU332" s="12">
        <f>(BU$3*templow!$I442+BU$4*templow!$I442^2+BU$5*templow!$I442^6)*(K332/K$56)^$BW$1</f>
        <v>-2.5830519567677617</v>
      </c>
      <c r="BV332" s="12">
        <f>(BV$3*templow!$I442+BV$4*templow!$I442^2+BV$5*templow!$I442^6)*(L332/L$56)^$BW$1</f>
        <v>-2.7740334513503773</v>
      </c>
      <c r="BW332" s="12">
        <f>(BW$3*templow!$I442+BW$4*templow!$I442^2+BW$5*templow!$I442^6)*(M332/M$56)^$BW$1</f>
        <v>-3.286208137632153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 x14ac:dyDescent="0.3">
      <c r="A333" s="2">
        <f t="shared" si="378"/>
        <v>2287</v>
      </c>
      <c r="B333" s="5">
        <f t="shared" si="379"/>
        <v>1165.4057387816677</v>
      </c>
      <c r="C333" s="5">
        <f t="shared" si="380"/>
        <v>2964.170227663325</v>
      </c>
      <c r="D333" s="5">
        <f t="shared" si="381"/>
        <v>4369.9573064880633</v>
      </c>
      <c r="E333" s="15">
        <f t="shared" si="382"/>
        <v>2.773745668777857E-9</v>
      </c>
      <c r="F333" s="15">
        <f t="shared" si="383"/>
        <v>5.4644649623414151E-9</v>
      </c>
      <c r="G333" s="15">
        <f t="shared" si="384"/>
        <v>1.1155510837916522E-8</v>
      </c>
      <c r="H333" s="5">
        <f t="shared" si="385"/>
        <v>434393.69076094078</v>
      </c>
      <c r="I333" s="5">
        <f t="shared" si="386"/>
        <v>196788.53228300309</v>
      </c>
      <c r="J333" s="5">
        <f t="shared" si="387"/>
        <v>66578.599327361328</v>
      </c>
      <c r="K333" s="5">
        <f t="shared" si="388"/>
        <v>372740.30520483135</v>
      </c>
      <c r="L333" s="5">
        <f t="shared" si="389"/>
        <v>66389.079293240458</v>
      </c>
      <c r="M333" s="5">
        <f t="shared" si="390"/>
        <v>15235.52626670111</v>
      </c>
      <c r="N333" s="15">
        <f t="shared" si="391"/>
        <v>1.2411247332606568E-3</v>
      </c>
      <c r="O333" s="15">
        <f t="shared" si="392"/>
        <v>1.7913345780433687E-3</v>
      </c>
      <c r="P333" s="15">
        <f t="shared" si="393"/>
        <v>1.6311203069201419E-3</v>
      </c>
      <c r="Q333" s="5">
        <f t="shared" si="394"/>
        <v>3074.1555121282513</v>
      </c>
      <c r="R333" s="5">
        <f t="shared" si="395"/>
        <v>3957.5297547315913</v>
      </c>
      <c r="S333" s="5">
        <f t="shared" si="396"/>
        <v>2905.6869111984429</v>
      </c>
      <c r="T333" s="5">
        <f t="shared" si="397"/>
        <v>7.0768880338550924</v>
      </c>
      <c r="U333" s="5">
        <f t="shared" si="398"/>
        <v>20.110571021690621</v>
      </c>
      <c r="V333" s="5">
        <f t="shared" si="399"/>
        <v>43.642956453791207</v>
      </c>
      <c r="W333" s="15">
        <f t="shared" si="400"/>
        <v>-1.0734613539272964E-2</v>
      </c>
      <c r="X333" s="15">
        <f t="shared" si="401"/>
        <v>-1.217998157191269E-2</v>
      </c>
      <c r="Y333" s="15">
        <f t="shared" si="402"/>
        <v>-9.7425357312937999E-3</v>
      </c>
      <c r="Z333" s="5">
        <f t="shared" si="417"/>
        <v>1931.7318990689946</v>
      </c>
      <c r="AA333" s="5">
        <f t="shared" si="418"/>
        <v>10856.498157606951</v>
      </c>
      <c r="AB333" s="5">
        <f t="shared" si="419"/>
        <v>95145.054618683847</v>
      </c>
      <c r="AC333" s="16">
        <f t="shared" si="403"/>
        <v>0.75209362445319561</v>
      </c>
      <c r="AD333" s="16">
        <f t="shared" si="404"/>
        <v>3.1217401187537055</v>
      </c>
      <c r="AE333" s="16">
        <f t="shared" si="405"/>
        <v>34.919833321995185</v>
      </c>
      <c r="AF333" s="15">
        <f t="shared" si="406"/>
        <v>-4.0504037456468023E-3</v>
      </c>
      <c r="AG333" s="15">
        <f t="shared" si="407"/>
        <v>2.9673830763510267E-4</v>
      </c>
      <c r="AH333" s="15">
        <f t="shared" si="408"/>
        <v>9.7937136394747881E-3</v>
      </c>
      <c r="AI333" s="1">
        <f t="shared" si="372"/>
        <v>856783.44037872867</v>
      </c>
      <c r="AJ333" s="1">
        <f t="shared" si="373"/>
        <v>385895.27114407619</v>
      </c>
      <c r="AK333" s="1">
        <f t="shared" si="374"/>
        <v>130787.36474118759</v>
      </c>
      <c r="AL333" s="14">
        <f t="shared" si="409"/>
        <v>102.52285457450182</v>
      </c>
      <c r="AM333" s="14">
        <f t="shared" si="410"/>
        <v>25.832190047468437</v>
      </c>
      <c r="AN333" s="14">
        <f t="shared" si="411"/>
        <v>7.9867650058036546</v>
      </c>
      <c r="AO333" s="11">
        <f t="shared" si="412"/>
        <v>1.2742691622270516E-3</v>
      </c>
      <c r="AP333" s="11">
        <f t="shared" si="413"/>
        <v>1.6052430603322131E-3</v>
      </c>
      <c r="AQ333" s="11">
        <f t="shared" si="414"/>
        <v>1.4561579961182513E-3</v>
      </c>
      <c r="AR333" s="1">
        <f t="shared" si="420"/>
        <v>434393.69076094078</v>
      </c>
      <c r="AS333" s="1">
        <f t="shared" si="415"/>
        <v>196788.53228300309</v>
      </c>
      <c r="AT333" s="1">
        <f t="shared" si="416"/>
        <v>66578.599327361328</v>
      </c>
      <c r="AU333" s="1">
        <f t="shared" si="375"/>
        <v>86878.738152188162</v>
      </c>
      <c r="AV333" s="1">
        <f t="shared" si="376"/>
        <v>39357.706456600623</v>
      </c>
      <c r="AW333" s="1">
        <f t="shared" si="377"/>
        <v>13315.719865472267</v>
      </c>
      <c r="AX333" s="1">
        <f t="shared" si="431"/>
        <v>298192.24416386511</v>
      </c>
      <c r="AY333" s="1">
        <f t="shared" si="423"/>
        <v>53111.263434592358</v>
      </c>
      <c r="AZ333" s="1">
        <f t="shared" si="424"/>
        <v>12188.421013360889</v>
      </c>
      <c r="BA333" s="1">
        <f t="shared" si="432"/>
        <v>14690.514665681407</v>
      </c>
      <c r="BB333" s="1">
        <f t="shared" si="433"/>
        <v>32250.599813109642</v>
      </c>
      <c r="BC333" s="1">
        <f t="shared" si="434"/>
        <v>41113.614482860641</v>
      </c>
      <c r="BD333" s="1">
        <f t="shared" si="435"/>
        <v>28.380991578622073</v>
      </c>
      <c r="BE333" s="2">
        <f t="shared" si="441"/>
        <v>0.1724378764915922</v>
      </c>
      <c r="BF333" s="2">
        <f t="shared" si="442"/>
        <v>0.13039120264941753</v>
      </c>
      <c r="BG333" s="2">
        <f t="shared" si="443"/>
        <v>6.9918128391701598E-2</v>
      </c>
      <c r="BH333" s="2">
        <f t="shared" si="425"/>
        <v>7.7835671988407185E-2</v>
      </c>
      <c r="BI333" s="2">
        <f t="shared" si="436"/>
        <v>2.9734821248929609E-3</v>
      </c>
      <c r="BJ333" s="2">
        <f t="shared" si="426"/>
        <v>1.700186572836147E-3</v>
      </c>
      <c r="BK333" s="2">
        <f t="shared" si="427"/>
        <v>4.8885446777984691E-4</v>
      </c>
      <c r="BL333" s="2">
        <f t="shared" si="428"/>
        <v>1291.6618746439381</v>
      </c>
      <c r="BM333" s="2">
        <f t="shared" si="429"/>
        <v>334.57722027569451</v>
      </c>
      <c r="BN333" s="2">
        <f t="shared" si="430"/>
        <v>32.547245739704898</v>
      </c>
      <c r="BO333" s="2">
        <f t="shared" si="437"/>
        <v>7755.3127980402651</v>
      </c>
      <c r="BP333" s="2">
        <f t="shared" si="438"/>
        <v>472.70294747879382</v>
      </c>
      <c r="BQ333" s="2">
        <f t="shared" si="439"/>
        <v>9.7851666060129308</v>
      </c>
      <c r="BR333" s="11">
        <f t="shared" si="440"/>
        <v>3.1433445596548787E-2</v>
      </c>
      <c r="BS333" s="17">
        <f t="shared" si="421"/>
        <v>3.1811724788558385E-5</v>
      </c>
      <c r="BT333" s="17">
        <f t="shared" si="422"/>
        <v>3.223108163899085E-4</v>
      </c>
      <c r="BU333" s="12">
        <f>(BU$3*templow!$I443+BU$4*templow!$I443^2+BU$5*templow!$I443^6)*(K333/K$56)^$BW$1</f>
        <v>-2.6137962501616228</v>
      </c>
      <c r="BV333" s="12">
        <f>(BV$3*templow!$I443+BV$4*templow!$I443^2+BV$5*templow!$I443^6)*(L333/L$56)^$BW$1</f>
        <v>-2.7950240408934217</v>
      </c>
      <c r="BW333" s="12">
        <f>(BW$3*templow!$I443+BW$4*templow!$I443^2+BW$5*templow!$I443^6)*(M333/M$56)^$BW$1</f>
        <v>-3.3046959124185911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 x14ac:dyDescent="0.3">
      <c r="A334" s="2">
        <f t="shared" si="378"/>
        <v>2288</v>
      </c>
      <c r="B334" s="5">
        <f t="shared" si="379"/>
        <v>1165.4057418525799</v>
      </c>
      <c r="C334" s="5">
        <f t="shared" si="380"/>
        <v>2964.1702430510491</v>
      </c>
      <c r="D334" s="5">
        <f t="shared" si="381"/>
        <v>4369.9573527997145</v>
      </c>
      <c r="E334" s="15">
        <f t="shared" si="382"/>
        <v>2.6350583853389641E-9</v>
      </c>
      <c r="F334" s="15">
        <f t="shared" si="383"/>
        <v>5.1912417142243443E-9</v>
      </c>
      <c r="G334" s="15">
        <f t="shared" si="384"/>
        <v>1.0597735296020695E-8</v>
      </c>
      <c r="H334" s="5">
        <f t="shared" si="385"/>
        <v>434925.77314260649</v>
      </c>
      <c r="I334" s="5">
        <f t="shared" si="386"/>
        <v>197137.0321396231</v>
      </c>
      <c r="J334" s="5">
        <f t="shared" si="387"/>
        <v>66685.96784586717</v>
      </c>
      <c r="K334" s="5">
        <f t="shared" si="388"/>
        <v>373196.86828660162</v>
      </c>
      <c r="L334" s="5">
        <f t="shared" si="389"/>
        <v>66506.649745160408</v>
      </c>
      <c r="M334" s="5">
        <f t="shared" si="390"/>
        <v>15260.095800052433</v>
      </c>
      <c r="N334" s="15">
        <f t="shared" si="391"/>
        <v>1.2248825130927177E-3</v>
      </c>
      <c r="O334" s="15">
        <f t="shared" si="392"/>
        <v>1.7709305983992785E-3</v>
      </c>
      <c r="P334" s="15">
        <f t="shared" si="393"/>
        <v>1.6126475004032415E-3</v>
      </c>
      <c r="Q334" s="5">
        <f t="shared" si="394"/>
        <v>3044.8807071333104</v>
      </c>
      <c r="R334" s="5">
        <f t="shared" si="395"/>
        <v>3916.2502825864112</v>
      </c>
      <c r="S334" s="5">
        <f t="shared" si="396"/>
        <v>2882.0183798705802</v>
      </c>
      <c r="T334" s="5">
        <f t="shared" si="397"/>
        <v>7.0009203757509528</v>
      </c>
      <c r="U334" s="5">
        <f t="shared" si="398"/>
        <v>19.865624637245787</v>
      </c>
      <c r="V334" s="5">
        <f t="shared" si="399"/>
        <v>43.217763391120847</v>
      </c>
      <c r="W334" s="15">
        <f t="shared" si="400"/>
        <v>-1.0734613539272964E-2</v>
      </c>
      <c r="X334" s="15">
        <f t="shared" si="401"/>
        <v>-1.217998157191269E-2</v>
      </c>
      <c r="Y334" s="15">
        <f t="shared" si="402"/>
        <v>-9.7425357312937999E-3</v>
      </c>
      <c r="Z334" s="5">
        <f t="shared" si="417"/>
        <v>1905.6173827135485</v>
      </c>
      <c r="AA334" s="5">
        <f t="shared" si="418"/>
        <v>10746.665018893811</v>
      </c>
      <c r="AB334" s="5">
        <f t="shared" si="419"/>
        <v>95296.032848981893</v>
      </c>
      <c r="AC334" s="16">
        <f t="shared" si="403"/>
        <v>0.74904734161963327</v>
      </c>
      <c r="AD334" s="16">
        <f t="shared" si="404"/>
        <v>3.1226664586334212</v>
      </c>
      <c r="AE334" s="16">
        <f t="shared" si="405"/>
        <v>35.261828169888993</v>
      </c>
      <c r="AF334" s="15">
        <f t="shared" si="406"/>
        <v>-4.0504037456468023E-3</v>
      </c>
      <c r="AG334" s="15">
        <f t="shared" si="407"/>
        <v>2.9673830763510267E-4</v>
      </c>
      <c r="AH334" s="15">
        <f t="shared" si="408"/>
        <v>9.7937136394747881E-3</v>
      </c>
      <c r="AI334" s="1">
        <f t="shared" si="372"/>
        <v>857983.83449304395</v>
      </c>
      <c r="AJ334" s="1">
        <f t="shared" si="373"/>
        <v>386663.4504862692</v>
      </c>
      <c r="AK334" s="1">
        <f t="shared" si="374"/>
        <v>131024.34813254108</v>
      </c>
      <c r="AL334" s="14">
        <f t="shared" si="409"/>
        <v>102.65218986938953</v>
      </c>
      <c r="AM334" s="14">
        <f t="shared" si="410"/>
        <v>25.87324232183725</v>
      </c>
      <c r="AN334" s="14">
        <f t="shared" si="411"/>
        <v>7.9982786976127107</v>
      </c>
      <c r="AO334" s="11">
        <f t="shared" si="412"/>
        <v>1.2615264706047811E-3</v>
      </c>
      <c r="AP334" s="11">
        <f t="shared" si="413"/>
        <v>1.5891906297288909E-3</v>
      </c>
      <c r="AQ334" s="11">
        <f t="shared" si="414"/>
        <v>1.4415964161570687E-3</v>
      </c>
      <c r="AR334" s="1">
        <f t="shared" si="420"/>
        <v>434925.77314260649</v>
      </c>
      <c r="AS334" s="1">
        <f t="shared" si="415"/>
        <v>197137.0321396231</v>
      </c>
      <c r="AT334" s="1">
        <f t="shared" si="416"/>
        <v>66685.96784586717</v>
      </c>
      <c r="AU334" s="1">
        <f t="shared" si="375"/>
        <v>86985.154628521297</v>
      </c>
      <c r="AV334" s="1">
        <f t="shared" si="376"/>
        <v>39427.406427924623</v>
      </c>
      <c r="AW334" s="1">
        <f t="shared" si="377"/>
        <v>13337.193569173434</v>
      </c>
      <c r="AX334" s="1">
        <f t="shared" si="431"/>
        <v>298557.49462928128</v>
      </c>
      <c r="AY334" s="1">
        <f t="shared" si="423"/>
        <v>53205.319796128329</v>
      </c>
      <c r="AZ334" s="1">
        <f t="shared" si="424"/>
        <v>12208.076640041947</v>
      </c>
      <c r="BA334" s="1">
        <f t="shared" si="432"/>
        <v>14691.941315968095</v>
      </c>
      <c r="BB334" s="1">
        <f t="shared" si="433"/>
        <v>32255.844677684734</v>
      </c>
      <c r="BC334" s="1">
        <f t="shared" si="434"/>
        <v>41120.656443150016</v>
      </c>
      <c r="BD334" s="1">
        <f t="shared" si="435"/>
        <v>27.558652019411248</v>
      </c>
      <c r="BE334" s="2">
        <f t="shared" si="441"/>
        <v>0.1724378764915922</v>
      </c>
      <c r="BF334" s="2">
        <f t="shared" si="442"/>
        <v>0.13039120264941753</v>
      </c>
      <c r="BG334" s="2">
        <f t="shared" si="443"/>
        <v>6.9918128391701598E-2</v>
      </c>
      <c r="BH334" s="2">
        <f t="shared" si="425"/>
        <v>7.774823934617818E-2</v>
      </c>
      <c r="BI334" s="2">
        <f t="shared" si="436"/>
        <v>2.9734821248929609E-3</v>
      </c>
      <c r="BJ334" s="2">
        <f t="shared" si="426"/>
        <v>1.700186572836147E-3</v>
      </c>
      <c r="BK334" s="2">
        <f t="shared" si="427"/>
        <v>4.8885446777984691E-4</v>
      </c>
      <c r="BL334" s="2">
        <f t="shared" si="428"/>
        <v>1293.2440120947915</v>
      </c>
      <c r="BM334" s="2">
        <f t="shared" si="429"/>
        <v>335.16973505255515</v>
      </c>
      <c r="BN334" s="2">
        <f t="shared" si="430"/>
        <v>32.59973331967538</v>
      </c>
      <c r="BO334" s="2">
        <f t="shared" si="437"/>
        <v>7871.2208896184948</v>
      </c>
      <c r="BP334" s="2">
        <f t="shared" si="438"/>
        <v>478.3797515271994</v>
      </c>
      <c r="BQ334" s="2">
        <f t="shared" si="439"/>
        <v>9.7854190198265716</v>
      </c>
      <c r="BR334" s="11">
        <f t="shared" si="440"/>
        <v>3.1415879769019134E-2</v>
      </c>
      <c r="BS334" s="17">
        <f t="shared" si="421"/>
        <v>3.0842246704691141E-5</v>
      </c>
      <c r="BT334" s="17">
        <f t="shared" si="422"/>
        <v>3.1292312270864901E-4</v>
      </c>
      <c r="BU334" s="12">
        <f>(BU$3*templow!$I444+BU$4*templow!$I444^2+BU$5*templow!$I444^6)*(K334/K$56)^$BW$1</f>
        <v>-2.6445206473012499</v>
      </c>
      <c r="BV334" s="12">
        <f>(BV$3*templow!$I444+BV$4*templow!$I444^2+BV$5*templow!$I444^6)*(L334/L$56)^$BW$1</f>
        <v>-2.8159937869591931</v>
      </c>
      <c r="BW334" s="12">
        <f>(BW$3*templow!$I444+BW$4*templow!$I444^2+BW$5*templow!$I444^6)*(M334/M$56)^$BW$1</f>
        <v>-3.3231625537293406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 x14ac:dyDescent="0.3">
      <c r="A335" s="2">
        <f t="shared" si="378"/>
        <v>2289</v>
      </c>
      <c r="B335" s="5">
        <f t="shared" si="379"/>
        <v>1165.4057447699465</v>
      </c>
      <c r="C335" s="5">
        <f t="shared" si="380"/>
        <v>2964.1702576693874</v>
      </c>
      <c r="D335" s="5">
        <f t="shared" si="381"/>
        <v>4369.9573967957831</v>
      </c>
      <c r="E335" s="15">
        <f t="shared" si="382"/>
        <v>2.5033054660720158E-9</v>
      </c>
      <c r="F335" s="15">
        <f t="shared" si="383"/>
        <v>4.931679628513127E-9</v>
      </c>
      <c r="G335" s="15">
        <f t="shared" si="384"/>
        <v>1.006784853121966E-8</v>
      </c>
      <c r="H335" s="5">
        <f t="shared" si="385"/>
        <v>435451.51495253283</v>
      </c>
      <c r="I335" s="5">
        <f t="shared" si="386"/>
        <v>197482.16732862609</v>
      </c>
      <c r="J335" s="5">
        <f t="shared" si="387"/>
        <v>66792.290037855419</v>
      </c>
      <c r="K335" s="5">
        <f t="shared" si="388"/>
        <v>373647.99075921136</v>
      </c>
      <c r="L335" s="5">
        <f t="shared" si="389"/>
        <v>66623.085100347336</v>
      </c>
      <c r="M335" s="5">
        <f t="shared" si="390"/>
        <v>15284.425904662145</v>
      </c>
      <c r="N335" s="15">
        <f t="shared" si="391"/>
        <v>1.2088056223003019E-3</v>
      </c>
      <c r="O335" s="15">
        <f t="shared" si="392"/>
        <v>1.7507325302519305E-3</v>
      </c>
      <c r="P335" s="15">
        <f t="shared" si="393"/>
        <v>1.5943611972362159E-3</v>
      </c>
      <c r="Q335" s="5">
        <f t="shared" si="394"/>
        <v>3015.8362553782217</v>
      </c>
      <c r="R335" s="5">
        <f t="shared" si="395"/>
        <v>3875.3232425016313</v>
      </c>
      <c r="S335" s="5">
        <f t="shared" si="396"/>
        <v>2858.490453139857</v>
      </c>
      <c r="T335" s="5">
        <f t="shared" si="397"/>
        <v>6.9257682010980446</v>
      </c>
      <c r="U335" s="5">
        <f t="shared" si="398"/>
        <v>19.623661695249599</v>
      </c>
      <c r="V335" s="5">
        <f t="shared" si="399"/>
        <v>42.796712787056251</v>
      </c>
      <c r="W335" s="15">
        <f t="shared" si="400"/>
        <v>-1.0734613539272964E-2</v>
      </c>
      <c r="X335" s="15">
        <f t="shared" si="401"/>
        <v>-1.217998157191269E-2</v>
      </c>
      <c r="Y335" s="15">
        <f t="shared" si="402"/>
        <v>-9.7425357312937999E-3</v>
      </c>
      <c r="Z335" s="5">
        <f t="shared" si="417"/>
        <v>1879.8254053912578</v>
      </c>
      <c r="AA335" s="5">
        <f t="shared" si="418"/>
        <v>10637.726370119311</v>
      </c>
      <c r="AB335" s="5">
        <f t="shared" si="419"/>
        <v>95445.490294242845</v>
      </c>
      <c r="AC335" s="16">
        <f t="shared" si="403"/>
        <v>0.74601339746147033</v>
      </c>
      <c r="AD335" s="16">
        <f t="shared" si="404"/>
        <v>3.123593073393665</v>
      </c>
      <c r="AE335" s="16">
        <f t="shared" si="405"/>
        <v>35.607172417389251</v>
      </c>
      <c r="AF335" s="15">
        <f t="shared" si="406"/>
        <v>-4.0504037456468023E-3</v>
      </c>
      <c r="AG335" s="15">
        <f t="shared" si="407"/>
        <v>2.9673830763510267E-4</v>
      </c>
      <c r="AH335" s="15">
        <f t="shared" si="408"/>
        <v>9.7937136394747881E-3</v>
      </c>
      <c r="AI335" s="1">
        <f t="shared" si="372"/>
        <v>859170.60567226086</v>
      </c>
      <c r="AJ335" s="1">
        <f t="shared" si="373"/>
        <v>387424.51186556695</v>
      </c>
      <c r="AK335" s="1">
        <f t="shared" si="374"/>
        <v>131259.1068884604</v>
      </c>
      <c r="AL335" s="14">
        <f t="shared" si="409"/>
        <v>102.78039333962745</v>
      </c>
      <c r="AM335" s="14">
        <f t="shared" si="410"/>
        <v>25.913948660953231</v>
      </c>
      <c r="AN335" s="14">
        <f t="shared" si="411"/>
        <v>8.0096936846195543</v>
      </c>
      <c r="AO335" s="11">
        <f t="shared" si="412"/>
        <v>1.2489112058987333E-3</v>
      </c>
      <c r="AP335" s="11">
        <f t="shared" si="413"/>
        <v>1.5732987234316021E-3</v>
      </c>
      <c r="AQ335" s="11">
        <f t="shared" si="414"/>
        <v>1.427180451995498E-3</v>
      </c>
      <c r="AR335" s="1">
        <f t="shared" si="420"/>
        <v>435451.51495253283</v>
      </c>
      <c r="AS335" s="1">
        <f t="shared" si="415"/>
        <v>197482.16732862609</v>
      </c>
      <c r="AT335" s="1">
        <f t="shared" si="416"/>
        <v>66792.290037855419</v>
      </c>
      <c r="AU335" s="1">
        <f t="shared" si="375"/>
        <v>87090.302990506578</v>
      </c>
      <c r="AV335" s="1">
        <f t="shared" si="376"/>
        <v>39496.433465725218</v>
      </c>
      <c r="AW335" s="1">
        <f t="shared" si="377"/>
        <v>13358.458007571084</v>
      </c>
      <c r="AX335" s="1">
        <f t="shared" si="431"/>
        <v>298918.39260736905</v>
      </c>
      <c r="AY335" s="1">
        <f t="shared" si="423"/>
        <v>53298.468080277875</v>
      </c>
      <c r="AZ335" s="1">
        <f t="shared" si="424"/>
        <v>12227.540723729715</v>
      </c>
      <c r="BA335" s="1">
        <f t="shared" si="432"/>
        <v>14693.349250996724</v>
      </c>
      <c r="BB335" s="1">
        <f t="shared" si="433"/>
        <v>32261.029768664248</v>
      </c>
      <c r="BC335" s="1">
        <f t="shared" si="434"/>
        <v>41127.618599361303</v>
      </c>
      <c r="BD335" s="1">
        <f t="shared" si="435"/>
        <v>26.760091018796345</v>
      </c>
      <c r="BE335" s="2">
        <f t="shared" si="441"/>
        <v>0.1724378764915922</v>
      </c>
      <c r="BF335" s="2">
        <f t="shared" si="442"/>
        <v>0.13039120264941753</v>
      </c>
      <c r="BG335" s="2">
        <f t="shared" si="443"/>
        <v>6.9918128391701598E-2</v>
      </c>
      <c r="BH335" s="2">
        <f t="shared" si="425"/>
        <v>7.7661660138480623E-2</v>
      </c>
      <c r="BI335" s="2">
        <f t="shared" si="436"/>
        <v>2.9734821248929609E-3</v>
      </c>
      <c r="BJ335" s="2">
        <f t="shared" si="426"/>
        <v>1.700186572836147E-3</v>
      </c>
      <c r="BK335" s="2">
        <f t="shared" si="427"/>
        <v>4.8885446777984691E-4</v>
      </c>
      <c r="BL335" s="2">
        <f t="shared" si="428"/>
        <v>1294.8072959689164</v>
      </c>
      <c r="BM335" s="2">
        <f t="shared" si="429"/>
        <v>335.75652926671131</v>
      </c>
      <c r="BN335" s="2">
        <f t="shared" si="430"/>
        <v>32.651709398252983</v>
      </c>
      <c r="BO335" s="2">
        <f t="shared" si="437"/>
        <v>7988.8626186359088</v>
      </c>
      <c r="BP335" s="2">
        <f t="shared" si="438"/>
        <v>484.12482900712666</v>
      </c>
      <c r="BQ335" s="2">
        <f t="shared" si="439"/>
        <v>9.7856732592513804</v>
      </c>
      <c r="BR335" s="11">
        <f t="shared" si="440"/>
        <v>3.1398491364680287E-2</v>
      </c>
      <c r="BS335" s="17">
        <f t="shared" si="421"/>
        <v>2.9902823206094247E-5</v>
      </c>
      <c r="BT335" s="17">
        <f t="shared" si="422"/>
        <v>3.0380885699868835E-4</v>
      </c>
      <c r="BU335" s="12">
        <f>(BU$3*templow!$I445+BU$4*templow!$I445^2+BU$5*templow!$I445^6)*(K335/K$56)^$BW$1</f>
        <v>-2.6752250407948002</v>
      </c>
      <c r="BV335" s="12">
        <f>(BV$3*templow!$I445+BV$4*templow!$I445^2+BV$5*templow!$I445^6)*(L335/L$56)^$BW$1</f>
        <v>-2.8369427112297569</v>
      </c>
      <c r="BW335" s="12">
        <f>(BW$3*templow!$I445+BW$4*templow!$I445^2+BW$5*templow!$I445^6)*(M335/M$56)^$BW$1</f>
        <v>-3.3416081044595276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 x14ac:dyDescent="0.3">
      <c r="A336" s="2">
        <f t="shared" si="378"/>
        <v>2290</v>
      </c>
      <c r="B336" s="5">
        <f t="shared" si="379"/>
        <v>1165.4057475414447</v>
      </c>
      <c r="C336" s="5">
        <f t="shared" si="380"/>
        <v>2964.1702715568085</v>
      </c>
      <c r="D336" s="5">
        <f t="shared" si="381"/>
        <v>4369.9574385920487</v>
      </c>
      <c r="E336" s="15">
        <f t="shared" si="382"/>
        <v>2.3781401927684147E-9</v>
      </c>
      <c r="F336" s="15">
        <f t="shared" si="383"/>
        <v>4.6850956470874707E-9</v>
      </c>
      <c r="G336" s="15">
        <f t="shared" si="384"/>
        <v>9.5644561046586765E-9</v>
      </c>
      <c r="H336" s="5">
        <f t="shared" si="385"/>
        <v>435970.9627783231</v>
      </c>
      <c r="I336" s="5">
        <f t="shared" si="386"/>
        <v>197823.95820525216</v>
      </c>
      <c r="J336" s="5">
        <f t="shared" si="387"/>
        <v>66897.57266065017</v>
      </c>
      <c r="K336" s="5">
        <f t="shared" si="388"/>
        <v>374093.71259585186</v>
      </c>
      <c r="L336" s="5">
        <f t="shared" si="389"/>
        <v>66738.392225138014</v>
      </c>
      <c r="M336" s="5">
        <f t="shared" si="390"/>
        <v>15308.518126484047</v>
      </c>
      <c r="N336" s="15">
        <f t="shared" si="391"/>
        <v>1.1928923683888204E-3</v>
      </c>
      <c r="O336" s="15">
        <f t="shared" si="392"/>
        <v>1.7307382961477824E-3</v>
      </c>
      <c r="P336" s="15">
        <f t="shared" si="393"/>
        <v>1.576259518818679E-3</v>
      </c>
      <c r="Q336" s="5">
        <f t="shared" si="394"/>
        <v>2987.0213753331805</v>
      </c>
      <c r="R336" s="5">
        <f t="shared" si="395"/>
        <v>3834.7473719234526</v>
      </c>
      <c r="S336" s="5">
        <f t="shared" si="396"/>
        <v>2835.1033604997747</v>
      </c>
      <c r="T336" s="5">
        <f t="shared" si="397"/>
        <v>6.8514227559966709</v>
      </c>
      <c r="U336" s="5">
        <f t="shared" si="398"/>
        <v>19.384645857428008</v>
      </c>
      <c r="V336" s="5">
        <f t="shared" si="399"/>
        <v>42.379764283546436</v>
      </c>
      <c r="W336" s="15">
        <f t="shared" si="400"/>
        <v>-1.0734613539272964E-2</v>
      </c>
      <c r="X336" s="15">
        <f t="shared" si="401"/>
        <v>-1.217998157191269E-2</v>
      </c>
      <c r="Y336" s="15">
        <f t="shared" si="402"/>
        <v>-9.7425357312937999E-3</v>
      </c>
      <c r="Z336" s="5">
        <f t="shared" si="417"/>
        <v>1854.3527385073253</v>
      </c>
      <c r="AA336" s="5">
        <f t="shared" si="418"/>
        <v>10529.679719213818</v>
      </c>
      <c r="AB336" s="5">
        <f t="shared" si="419"/>
        <v>95593.436822316682</v>
      </c>
      <c r="AC336" s="16">
        <f t="shared" si="403"/>
        <v>0.74299174200208973</v>
      </c>
      <c r="AD336" s="16">
        <f t="shared" si="404"/>
        <v>3.1245199631160046</v>
      </c>
      <c r="AE336" s="16">
        <f t="shared" si="405"/>
        <v>35.955898867556563</v>
      </c>
      <c r="AF336" s="15">
        <f t="shared" si="406"/>
        <v>-4.0504037456468023E-3</v>
      </c>
      <c r="AG336" s="15">
        <f t="shared" si="407"/>
        <v>2.9673830763510267E-4</v>
      </c>
      <c r="AH336" s="15">
        <f t="shared" si="408"/>
        <v>9.7937136394747881E-3</v>
      </c>
      <c r="AI336" s="1">
        <f t="shared" si="372"/>
        <v>860343.84809554135</v>
      </c>
      <c r="AJ336" s="1">
        <f t="shared" si="373"/>
        <v>388178.49414473551</v>
      </c>
      <c r="AK336" s="1">
        <f t="shared" si="374"/>
        <v>131491.65420718543</v>
      </c>
      <c r="AL336" s="14">
        <f t="shared" si="409"/>
        <v>102.9074732887661</v>
      </c>
      <c r="AM336" s="14">
        <f t="shared" si="410"/>
        <v>25.954311339477108</v>
      </c>
      <c r="AN336" s="14">
        <f t="shared" si="411"/>
        <v>8.021010650090183</v>
      </c>
      <c r="AO336" s="11">
        <f t="shared" si="412"/>
        <v>1.2364220938397459E-3</v>
      </c>
      <c r="AP336" s="11">
        <f t="shared" si="413"/>
        <v>1.557565736197286E-3</v>
      </c>
      <c r="AQ336" s="11">
        <f t="shared" si="414"/>
        <v>1.4129086474755431E-3</v>
      </c>
      <c r="AR336" s="1">
        <f t="shared" si="420"/>
        <v>435970.9627783231</v>
      </c>
      <c r="AS336" s="1">
        <f t="shared" si="415"/>
        <v>197823.95820525216</v>
      </c>
      <c r="AT336" s="1">
        <f t="shared" si="416"/>
        <v>66897.57266065017</v>
      </c>
      <c r="AU336" s="1">
        <f t="shared" si="375"/>
        <v>87194.192555664631</v>
      </c>
      <c r="AV336" s="1">
        <f t="shared" si="376"/>
        <v>39564.791641050433</v>
      </c>
      <c r="AW336" s="1">
        <f t="shared" si="377"/>
        <v>13379.514532130035</v>
      </c>
      <c r="AX336" s="1">
        <f t="shared" si="431"/>
        <v>299274.97007668146</v>
      </c>
      <c r="AY336" s="1">
        <f t="shared" si="423"/>
        <v>53390.713780110418</v>
      </c>
      <c r="AZ336" s="1">
        <f t="shared" si="424"/>
        <v>12246.814501187237</v>
      </c>
      <c r="BA336" s="1">
        <f t="shared" si="432"/>
        <v>14694.738661039069</v>
      </c>
      <c r="BB336" s="1">
        <f t="shared" si="433"/>
        <v>32266.155688411931</v>
      </c>
      <c r="BC336" s="1">
        <f t="shared" si="434"/>
        <v>41134.501756646896</v>
      </c>
      <c r="BD336" s="1">
        <f t="shared" si="435"/>
        <v>25.984622910524564</v>
      </c>
      <c r="BE336" s="2">
        <f t="shared" si="441"/>
        <v>0.1724378764915922</v>
      </c>
      <c r="BF336" s="2">
        <f t="shared" si="442"/>
        <v>0.13039120264941753</v>
      </c>
      <c r="BG336" s="2">
        <f t="shared" si="443"/>
        <v>6.9918128391701598E-2</v>
      </c>
      <c r="BH336" s="2">
        <f t="shared" si="425"/>
        <v>7.7575928530225144E-2</v>
      </c>
      <c r="BI336" s="2">
        <f t="shared" si="436"/>
        <v>2.9734821248929609E-3</v>
      </c>
      <c r="BJ336" s="2">
        <f t="shared" si="426"/>
        <v>1.700186572836147E-3</v>
      </c>
      <c r="BK336" s="2">
        <f t="shared" si="427"/>
        <v>4.8885446777984691E-4</v>
      </c>
      <c r="BL336" s="2">
        <f t="shared" si="428"/>
        <v>1296.3518647937181</v>
      </c>
      <c r="BM336" s="2">
        <f t="shared" si="429"/>
        <v>336.33763752586884</v>
      </c>
      <c r="BN336" s="2">
        <f t="shared" si="430"/>
        <v>32.703177278785773</v>
      </c>
      <c r="BO336" s="2">
        <f t="shared" si="437"/>
        <v>8108.2639211355245</v>
      </c>
      <c r="BP336" s="2">
        <f t="shared" si="438"/>
        <v>489.93900120595208</v>
      </c>
      <c r="BQ336" s="2">
        <f t="shared" si="439"/>
        <v>9.7859293061604387</v>
      </c>
      <c r="BR336" s="11">
        <f t="shared" si="440"/>
        <v>3.1381278592567757E-2</v>
      </c>
      <c r="BS336" s="17">
        <f t="shared" si="421"/>
        <v>2.8992502370765297E-5</v>
      </c>
      <c r="BT336" s="17">
        <f t="shared" si="422"/>
        <v>2.9496005533853235E-4</v>
      </c>
      <c r="BU336" s="12">
        <f>(BU$3*templow!$I446+BU$4*templow!$I446^2+BU$5*templow!$I446^6)*(K336/K$56)^$BW$1</f>
        <v>-2.705909327380835</v>
      </c>
      <c r="BV336" s="12">
        <f>(BV$3*templow!$I446+BV$4*templow!$I446^2+BV$5*templow!$I446^6)*(L336/L$56)^$BW$1</f>
        <v>-2.8578708366800503</v>
      </c>
      <c r="BW336" s="12">
        <f>(BW$3*templow!$I446+BW$4*templow!$I446^2+BW$5*templow!$I446^6)*(M336/M$56)^$BW$1</f>
        <v>-3.3600326081834071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 x14ac:dyDescent="0.3">
      <c r="A337" s="2">
        <f t="shared" si="378"/>
        <v>2291</v>
      </c>
      <c r="B337" s="5">
        <f t="shared" si="379"/>
        <v>1165.4057501743682</v>
      </c>
      <c r="C337" s="5">
        <f t="shared" si="380"/>
        <v>2964.1702847498586</v>
      </c>
      <c r="D337" s="5">
        <f t="shared" si="381"/>
        <v>4369.9574782985019</v>
      </c>
      <c r="E337" s="15">
        <f t="shared" si="382"/>
        <v>2.2592331831299939E-9</v>
      </c>
      <c r="F337" s="15">
        <f t="shared" si="383"/>
        <v>4.4508408647330969E-9</v>
      </c>
      <c r="G337" s="15">
        <f t="shared" si="384"/>
        <v>9.0862332994257425E-9</v>
      </c>
      <c r="H337" s="5">
        <f t="shared" si="385"/>
        <v>436484.16309318604</v>
      </c>
      <c r="I337" s="5">
        <f t="shared" si="386"/>
        <v>198162.42516563609</v>
      </c>
      <c r="J337" s="5">
        <f t="shared" si="387"/>
        <v>67001.822473365231</v>
      </c>
      <c r="K337" s="5">
        <f t="shared" si="388"/>
        <v>374534.0736716626</v>
      </c>
      <c r="L337" s="5">
        <f t="shared" si="389"/>
        <v>66852.577999701083</v>
      </c>
      <c r="M337" s="5">
        <f t="shared" si="390"/>
        <v>15332.37401189845</v>
      </c>
      <c r="N337" s="15">
        <f t="shared" si="391"/>
        <v>1.1771410771783675E-3</v>
      </c>
      <c r="O337" s="15">
        <f t="shared" si="392"/>
        <v>1.7109458402575495E-3</v>
      </c>
      <c r="P337" s="15">
        <f t="shared" si="393"/>
        <v>1.5583406060140081E-3</v>
      </c>
      <c r="Q337" s="5">
        <f t="shared" si="394"/>
        <v>2958.4352630148137</v>
      </c>
      <c r="R337" s="5">
        <f t="shared" si="395"/>
        <v>3794.5213681457481</v>
      </c>
      <c r="S337" s="5">
        <f t="shared" si="396"/>
        <v>2811.8573038711452</v>
      </c>
      <c r="T337" s="5">
        <f t="shared" si="397"/>
        <v>6.7778753805168659</v>
      </c>
      <c r="U337" s="5">
        <f t="shared" si="398"/>
        <v>19.148541228106481</v>
      </c>
      <c r="V337" s="5">
        <f t="shared" si="399"/>
        <v>41.966877915730173</v>
      </c>
      <c r="W337" s="15">
        <f t="shared" si="400"/>
        <v>-1.0734613539272964E-2</v>
      </c>
      <c r="X337" s="15">
        <f t="shared" si="401"/>
        <v>-1.217998157191269E-2</v>
      </c>
      <c r="Y337" s="15">
        <f t="shared" si="402"/>
        <v>-9.7425357312937999E-3</v>
      </c>
      <c r="Z337" s="5">
        <f t="shared" si="417"/>
        <v>1829.1961662424087</v>
      </c>
      <c r="AA337" s="5">
        <f t="shared" si="418"/>
        <v>10422.522457789701</v>
      </c>
      <c r="AB337" s="5">
        <f t="shared" si="419"/>
        <v>95739.882303522114</v>
      </c>
      <c r="AC337" s="16">
        <f t="shared" si="403"/>
        <v>0.73998232546729981</v>
      </c>
      <c r="AD337" s="16">
        <f t="shared" si="404"/>
        <v>3.1254471278820315</v>
      </c>
      <c r="AE337" s="16">
        <f t="shared" si="405"/>
        <v>36.308040644715327</v>
      </c>
      <c r="AF337" s="15">
        <f t="shared" si="406"/>
        <v>-4.0504037456468023E-3</v>
      </c>
      <c r="AG337" s="15">
        <f t="shared" si="407"/>
        <v>2.9673830763510267E-4</v>
      </c>
      <c r="AH337" s="15">
        <f t="shared" si="408"/>
        <v>9.7937136394747881E-3</v>
      </c>
      <c r="AI337" s="1">
        <f t="shared" si="372"/>
        <v>861503.65584165184</v>
      </c>
      <c r="AJ337" s="1">
        <f t="shared" si="373"/>
        <v>388925.43637131242</v>
      </c>
      <c r="AK337" s="1">
        <f t="shared" si="374"/>
        <v>131722.00331859692</v>
      </c>
      <c r="AL337" s="14">
        <f t="shared" si="409"/>
        <v>103.03343799162559</v>
      </c>
      <c r="AM337" s="14">
        <f t="shared" si="410"/>
        <v>25.994332630065585</v>
      </c>
      <c r="AN337" s="14">
        <f t="shared" si="411"/>
        <v>8.0322302758460999</v>
      </c>
      <c r="AO337" s="11">
        <f t="shared" si="412"/>
        <v>1.2240578729013484E-3</v>
      </c>
      <c r="AP337" s="11">
        <f t="shared" si="413"/>
        <v>1.5419900788353131E-3</v>
      </c>
      <c r="AQ337" s="11">
        <f t="shared" si="414"/>
        <v>1.3987795610007877E-3</v>
      </c>
      <c r="AR337" s="1">
        <f t="shared" si="420"/>
        <v>436484.16309318604</v>
      </c>
      <c r="AS337" s="1">
        <f t="shared" si="415"/>
        <v>198162.42516563609</v>
      </c>
      <c r="AT337" s="1">
        <f t="shared" si="416"/>
        <v>67001.822473365231</v>
      </c>
      <c r="AU337" s="1">
        <f t="shared" si="375"/>
        <v>87296.832618637214</v>
      </c>
      <c r="AV337" s="1">
        <f t="shared" si="376"/>
        <v>39632.485033127217</v>
      </c>
      <c r="AW337" s="1">
        <f t="shared" si="377"/>
        <v>13400.364494673047</v>
      </c>
      <c r="AX337" s="1">
        <f t="shared" si="431"/>
        <v>299627.2589373301</v>
      </c>
      <c r="AY337" s="1">
        <f t="shared" si="423"/>
        <v>53482.062399760864</v>
      </c>
      <c r="AZ337" s="1">
        <f t="shared" si="424"/>
        <v>12265.899209518759</v>
      </c>
      <c r="BA337" s="1">
        <f t="shared" si="432"/>
        <v>14696.109734422385</v>
      </c>
      <c r="BB337" s="1">
        <f t="shared" si="433"/>
        <v>32271.22303322361</v>
      </c>
      <c r="BC337" s="1">
        <f t="shared" si="434"/>
        <v>41141.306712037593</v>
      </c>
      <c r="BD337" s="1">
        <f t="shared" si="435"/>
        <v>25.231581724980842</v>
      </c>
      <c r="BE337" s="2">
        <f t="shared" si="441"/>
        <v>0.1724378764915922</v>
      </c>
      <c r="BF337" s="2">
        <f t="shared" si="442"/>
        <v>0.13039120264941753</v>
      </c>
      <c r="BG337" s="2">
        <f t="shared" si="443"/>
        <v>6.9918128391701598E-2</v>
      </c>
      <c r="BH337" s="2">
        <f t="shared" si="425"/>
        <v>7.7491038670897391E-2</v>
      </c>
      <c r="BI337" s="2">
        <f t="shared" si="436"/>
        <v>2.9734821248929609E-3</v>
      </c>
      <c r="BJ337" s="2">
        <f t="shared" si="426"/>
        <v>1.700186572836147E-3</v>
      </c>
      <c r="BK337" s="2">
        <f t="shared" si="427"/>
        <v>4.8885446777984691E-4</v>
      </c>
      <c r="BL337" s="2">
        <f t="shared" si="428"/>
        <v>1297.8778567564525</v>
      </c>
      <c r="BM337" s="2">
        <f t="shared" si="429"/>
        <v>336.91309450726226</v>
      </c>
      <c r="BN337" s="2">
        <f t="shared" si="430"/>
        <v>32.754140265496744</v>
      </c>
      <c r="BO337" s="2">
        <f t="shared" si="437"/>
        <v>8229.4511212117159</v>
      </c>
      <c r="BP337" s="2">
        <f t="shared" si="438"/>
        <v>495.82309929130309</v>
      </c>
      <c r="BQ337" s="2">
        <f t="shared" si="439"/>
        <v>9.7861871426144589</v>
      </c>
      <c r="BR337" s="11">
        <f t="shared" si="440"/>
        <v>3.136423968053445E-2</v>
      </c>
      <c r="BS337" s="17">
        <f t="shared" si="421"/>
        <v>2.8110363230878816E-5</v>
      </c>
      <c r="BT337" s="17">
        <f t="shared" si="422"/>
        <v>2.8636898576556537E-4</v>
      </c>
      <c r="BU337" s="12">
        <f>(BU$3*templow!$I447+BU$4*templow!$I447^2+BU$5*templow!$I447^6)*(K337/K$56)^$BW$1</f>
        <v>-2.7365734077787423</v>
      </c>
      <c r="BV337" s="12">
        <f>(BV$3*templow!$I447+BV$4*templow!$I447^2+BV$5*templow!$I447^6)*(L337/L$56)^$BW$1</f>
        <v>-2.8787781874989973</v>
      </c>
      <c r="BW337" s="12">
        <f>(BW$3*templow!$I447+BW$4*templow!$I447^2+BW$5*templow!$I447^6)*(M337/M$56)^$BW$1</f>
        <v>-3.3784361090958464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 x14ac:dyDescent="0.3">
      <c r="A338" s="2">
        <f t="shared" si="378"/>
        <v>2292</v>
      </c>
      <c r="B338" s="5">
        <f t="shared" si="379"/>
        <v>1165.4057526756455</v>
      </c>
      <c r="C338" s="5">
        <f t="shared" si="380"/>
        <v>2964.1702972832563</v>
      </c>
      <c r="D338" s="5">
        <f t="shared" si="381"/>
        <v>4369.9575160196327</v>
      </c>
      <c r="E338" s="15">
        <f t="shared" si="382"/>
        <v>2.146271523973494E-9</v>
      </c>
      <c r="F338" s="15">
        <f t="shared" si="383"/>
        <v>4.2282988214964422E-9</v>
      </c>
      <c r="G338" s="15">
        <f t="shared" si="384"/>
        <v>8.6319216344544554E-9</v>
      </c>
      <c r="H338" s="5">
        <f t="shared" si="385"/>
        <v>436991.16225115419</v>
      </c>
      <c r="I338" s="5">
        <f t="shared" si="386"/>
        <v>198497.58864262735</v>
      </c>
      <c r="J338" s="5">
        <f t="shared" si="387"/>
        <v>67105.046235787362</v>
      </c>
      <c r="K338" s="5">
        <f t="shared" si="388"/>
        <v>374969.11375962384</v>
      </c>
      <c r="L338" s="5">
        <f t="shared" si="389"/>
        <v>66965.649316625248</v>
      </c>
      <c r="M338" s="5">
        <f t="shared" si="390"/>
        <v>15355.995107455841</v>
      </c>
      <c r="N338" s="15">
        <f t="shared" si="391"/>
        <v>1.1615500926160927E-3</v>
      </c>
      <c r="O338" s="15">
        <f t="shared" si="392"/>
        <v>1.6913531281421701E-3</v>
      </c>
      <c r="P338" s="15">
        <f t="shared" si="393"/>
        <v>1.5406026189461741E-3</v>
      </c>
      <c r="Q338" s="5">
        <f t="shared" si="394"/>
        <v>2930.0770927158692</v>
      </c>
      <c r="R338" s="5">
        <f t="shared" si="395"/>
        <v>3754.6438896627101</v>
      </c>
      <c r="S338" s="5">
        <f t="shared" si="396"/>
        <v>2788.752458191911</v>
      </c>
      <c r="T338" s="5">
        <f t="shared" si="397"/>
        <v>6.705117507689665</v>
      </c>
      <c r="U338" s="5">
        <f t="shared" si="398"/>
        <v>18.915312348819135</v>
      </c>
      <c r="V338" s="5">
        <f t="shared" si="399"/>
        <v>41.558014108105326</v>
      </c>
      <c r="W338" s="15">
        <f t="shared" si="400"/>
        <v>-1.0734613539272964E-2</v>
      </c>
      <c r="X338" s="15">
        <f t="shared" si="401"/>
        <v>-1.217998157191269E-2</v>
      </c>
      <c r="Y338" s="15">
        <f t="shared" si="402"/>
        <v>-9.7425357312937999E-3</v>
      </c>
      <c r="Z338" s="5">
        <f t="shared" si="417"/>
        <v>1804.3524860955908</v>
      </c>
      <c r="AA338" s="5">
        <f t="shared" si="418"/>
        <v>10316.251864717513</v>
      </c>
      <c r="AB338" s="5">
        <f t="shared" si="419"/>
        <v>95884.836609010235</v>
      </c>
      <c r="AC338" s="16">
        <f t="shared" si="403"/>
        <v>0.73698509828451464</v>
      </c>
      <c r="AD338" s="16">
        <f t="shared" si="404"/>
        <v>3.1263745677733623</v>
      </c>
      <c r="AE338" s="16">
        <f t="shared" si="405"/>
        <v>36.663631197600083</v>
      </c>
      <c r="AF338" s="15">
        <f t="shared" si="406"/>
        <v>-4.0504037456468023E-3</v>
      </c>
      <c r="AG338" s="15">
        <f t="shared" si="407"/>
        <v>2.9673830763510267E-4</v>
      </c>
      <c r="AH338" s="15">
        <f t="shared" si="408"/>
        <v>9.7937136394747881E-3</v>
      </c>
      <c r="AI338" s="1">
        <f t="shared" si="372"/>
        <v>862650.12287612387</v>
      </c>
      <c r="AJ338" s="1">
        <f t="shared" si="373"/>
        <v>389665.37776730838</v>
      </c>
      <c r="AK338" s="1">
        <f t="shared" si="374"/>
        <v>131950.16748141029</v>
      </c>
      <c r="AL338" s="14">
        <f t="shared" si="409"/>
        <v>103.15829569366188</v>
      </c>
      <c r="AM338" s="14">
        <f t="shared" si="410"/>
        <v>26.034014803056877</v>
      </c>
      <c r="AN338" s="14">
        <f t="shared" si="411"/>
        <v>8.0433532421898146</v>
      </c>
      <c r="AO338" s="11">
        <f t="shared" si="412"/>
        <v>1.2118172941723349E-3</v>
      </c>
      <c r="AP338" s="11">
        <f t="shared" si="413"/>
        <v>1.5265701780469599E-3</v>
      </c>
      <c r="AQ338" s="11">
        <f t="shared" si="414"/>
        <v>1.3847917653907799E-3</v>
      </c>
      <c r="AR338" s="1">
        <f t="shared" si="420"/>
        <v>436991.16225115419</v>
      </c>
      <c r="AS338" s="1">
        <f t="shared" si="415"/>
        <v>198497.58864262735</v>
      </c>
      <c r="AT338" s="1">
        <f t="shared" si="416"/>
        <v>67105.046235787362</v>
      </c>
      <c r="AU338" s="1">
        <f t="shared" si="375"/>
        <v>87398.232450230847</v>
      </c>
      <c r="AV338" s="1">
        <f t="shared" si="376"/>
        <v>39699.517728525476</v>
      </c>
      <c r="AW338" s="1">
        <f t="shared" si="377"/>
        <v>13421.009247157474</v>
      </c>
      <c r="AX338" s="1">
        <f t="shared" si="431"/>
        <v>299975.2910076991</v>
      </c>
      <c r="AY338" s="1">
        <f t="shared" si="423"/>
        <v>53572.519453300192</v>
      </c>
      <c r="AZ338" s="1">
        <f t="shared" si="424"/>
        <v>12284.796085964672</v>
      </c>
      <c r="BA338" s="1">
        <f t="shared" si="432"/>
        <v>14697.462657550532</v>
      </c>
      <c r="BB338" s="1">
        <f t="shared" si="433"/>
        <v>32276.232393390681</v>
      </c>
      <c r="BC338" s="1">
        <f t="shared" si="434"/>
        <v>41148.034254528298</v>
      </c>
      <c r="BD338" s="1">
        <f t="shared" si="435"/>
        <v>24.500320626325248</v>
      </c>
      <c r="BE338" s="2">
        <f t="shared" si="441"/>
        <v>0.1724378764915922</v>
      </c>
      <c r="BF338" s="2">
        <f t="shared" si="442"/>
        <v>0.13039120264941753</v>
      </c>
      <c r="BG338" s="2">
        <f t="shared" si="443"/>
        <v>6.9918128391701598E-2</v>
      </c>
      <c r="BH338" s="2">
        <f t="shared" si="425"/>
        <v>7.7406984696035103E-2</v>
      </c>
      <c r="BI338" s="2">
        <f t="shared" si="436"/>
        <v>2.9734821248929609E-3</v>
      </c>
      <c r="BJ338" s="2">
        <f t="shared" si="426"/>
        <v>1.700186572836147E-3</v>
      </c>
      <c r="BK338" s="2">
        <f t="shared" si="427"/>
        <v>4.8885446777984691E-4</v>
      </c>
      <c r="BL338" s="2">
        <f t="shared" si="428"/>
        <v>1299.3854096900066</v>
      </c>
      <c r="BM338" s="2">
        <f t="shared" si="429"/>
        <v>337.48293495054787</v>
      </c>
      <c r="BN338" s="2">
        <f t="shared" si="430"/>
        <v>32.804601662937849</v>
      </c>
      <c r="BO338" s="2">
        <f t="shared" si="437"/>
        <v>8352.45093681654</v>
      </c>
      <c r="BP338" s="2">
        <f t="shared" si="438"/>
        <v>501.77796442991894</v>
      </c>
      <c r="BQ338" s="2">
        <f t="shared" si="439"/>
        <v>9.7864467508597972</v>
      </c>
      <c r="BR338" s="11">
        <f t="shared" si="440"/>
        <v>3.1347372875057705E-2</v>
      </c>
      <c r="BS338" s="17">
        <f t="shared" si="421"/>
        <v>2.7255514734140882E-5</v>
      </c>
      <c r="BT338" s="17">
        <f t="shared" si="422"/>
        <v>2.7802814151996636E-4</v>
      </c>
      <c r="BU338" s="12">
        <f>(BU$3*templow!$I448+BU$4*templow!$I448^2+BU$5*templow!$I448^6)*(K338/K$56)^$BW$1</f>
        <v>-2.7672171865431818</v>
      </c>
      <c r="BV338" s="12">
        <f>(BV$3*templow!$I448+BV$4*templow!$I448^2+BV$5*templow!$I448^6)*(L338/L$56)^$BW$1</f>
        <v>-2.8996647890131593</v>
      </c>
      <c r="BW338" s="12">
        <f>(BW$3*templow!$I448+BW$4*templow!$I448^2+BW$5*templow!$I448^6)*(M338/M$56)^$BW$1</f>
        <v>-3.3968186519557988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 x14ac:dyDescent="0.3">
      <c r="A339" s="2">
        <f t="shared" si="378"/>
        <v>2293</v>
      </c>
      <c r="B339" s="5">
        <f t="shared" si="379"/>
        <v>1165.4057550518587</v>
      </c>
      <c r="C339" s="5">
        <f t="shared" si="380"/>
        <v>2964.1703091899844</v>
      </c>
      <c r="D339" s="5">
        <f t="shared" si="381"/>
        <v>4369.9575518547072</v>
      </c>
      <c r="E339" s="15">
        <f t="shared" si="382"/>
        <v>2.0389579477748191E-9</v>
      </c>
      <c r="F339" s="15">
        <f t="shared" si="383"/>
        <v>4.01688388042162E-9</v>
      </c>
      <c r="G339" s="15">
        <f t="shared" si="384"/>
        <v>8.2003255527317319E-9</v>
      </c>
      <c r="H339" s="5">
        <f t="shared" si="385"/>
        <v>437492.00648242817</v>
      </c>
      <c r="I339" s="5">
        <f t="shared" si="386"/>
        <v>198829.46910169747</v>
      </c>
      <c r="J339" s="5">
        <f t="shared" si="387"/>
        <v>67207.250707284751</v>
      </c>
      <c r="K339" s="5">
        <f t="shared" si="388"/>
        <v>375398.8725265566</v>
      </c>
      <c r="L339" s="5">
        <f t="shared" si="389"/>
        <v>67077.613079537041</v>
      </c>
      <c r="M339" s="5">
        <f t="shared" si="390"/>
        <v>15379.382959626346</v>
      </c>
      <c r="N339" s="15">
        <f t="shared" si="391"/>
        <v>1.1461177765383912E-3</v>
      </c>
      <c r="O339" s="15">
        <f t="shared" si="392"/>
        <v>1.6719581465178823E-3</v>
      </c>
      <c r="P339" s="15">
        <f t="shared" si="393"/>
        <v>1.5230437367845795E-3</v>
      </c>
      <c r="Q339" s="5">
        <f t="shared" si="394"/>
        <v>2901.9460177213341</v>
      </c>
      <c r="R339" s="5">
        <f t="shared" si="395"/>
        <v>3715.113557496381</v>
      </c>
      <c r="S339" s="5">
        <f t="shared" si="396"/>
        <v>2765.7889719995223</v>
      </c>
      <c r="T339" s="5">
        <f t="shared" si="397"/>
        <v>6.6331406625092031</v>
      </c>
      <c r="U339" s="5">
        <f t="shared" si="398"/>
        <v>18.684924192983544</v>
      </c>
      <c r="V339" s="5">
        <f t="shared" si="399"/>
        <v>41.1531336707355</v>
      </c>
      <c r="W339" s="15">
        <f t="shared" si="400"/>
        <v>-1.0734613539272964E-2</v>
      </c>
      <c r="X339" s="15">
        <f t="shared" si="401"/>
        <v>-1.217998157191269E-2</v>
      </c>
      <c r="Y339" s="15">
        <f t="shared" si="402"/>
        <v>-9.7425357312937999E-3</v>
      </c>
      <c r="Z339" s="5">
        <f t="shared" si="417"/>
        <v>1779.8185094059165</v>
      </c>
      <c r="AA339" s="5">
        <f t="shared" si="418"/>
        <v>10210.865109639813</v>
      </c>
      <c r="AB339" s="5">
        <f t="shared" si="419"/>
        <v>96028.309609165895</v>
      </c>
      <c r="AC339" s="16">
        <f t="shared" si="403"/>
        <v>0.73400001108193713</v>
      </c>
      <c r="AD339" s="16">
        <f t="shared" si="404"/>
        <v>3.1273022828716366</v>
      </c>
      <c r="AE339" s="16">
        <f t="shared" si="405"/>
        <v>37.022704302532695</v>
      </c>
      <c r="AF339" s="15">
        <f t="shared" si="406"/>
        <v>-4.0504037456468023E-3</v>
      </c>
      <c r="AG339" s="15">
        <f t="shared" si="407"/>
        <v>2.9673830763510267E-4</v>
      </c>
      <c r="AH339" s="15">
        <f t="shared" si="408"/>
        <v>9.7937136394747881E-3</v>
      </c>
      <c r="AI339" s="1">
        <f t="shared" si="372"/>
        <v>863783.34303874231</v>
      </c>
      <c r="AJ339" s="1">
        <f t="shared" si="373"/>
        <v>390398.35771910299</v>
      </c>
      <c r="AK339" s="1">
        <f t="shared" si="374"/>
        <v>132176.15998042672</v>
      </c>
      <c r="AL339" s="14">
        <f t="shared" si="409"/>
        <v>103.28205461035321</v>
      </c>
      <c r="AM339" s="14">
        <f t="shared" si="410"/>
        <v>26.073360126163923</v>
      </c>
      <c r="AN339" s="14">
        <f t="shared" si="411"/>
        <v>8.05438022783237</v>
      </c>
      <c r="AO339" s="11">
        <f t="shared" si="412"/>
        <v>1.1996991212306115E-3</v>
      </c>
      <c r="AP339" s="11">
        <f t="shared" si="413"/>
        <v>1.5113044762664902E-3</v>
      </c>
      <c r="AQ339" s="11">
        <f t="shared" si="414"/>
        <v>1.3709438477368721E-3</v>
      </c>
      <c r="AR339" s="1">
        <f t="shared" si="420"/>
        <v>437492.00648242817</v>
      </c>
      <c r="AS339" s="1">
        <f t="shared" si="415"/>
        <v>198829.46910169747</v>
      </c>
      <c r="AT339" s="1">
        <f t="shared" si="416"/>
        <v>67207.250707284751</v>
      </c>
      <c r="AU339" s="1">
        <f t="shared" si="375"/>
        <v>87498.401296485637</v>
      </c>
      <c r="AV339" s="1">
        <f t="shared" si="376"/>
        <v>39765.893820339494</v>
      </c>
      <c r="AW339" s="1">
        <f t="shared" si="377"/>
        <v>13441.450141456951</v>
      </c>
      <c r="AX339" s="1">
        <f t="shared" si="431"/>
        <v>300319.09802124527</v>
      </c>
      <c r="AY339" s="1">
        <f t="shared" si="423"/>
        <v>53662.09046362964</v>
      </c>
      <c r="AZ339" s="1">
        <f t="shared" si="424"/>
        <v>12303.506367701077</v>
      </c>
      <c r="BA339" s="1">
        <f t="shared" si="432"/>
        <v>14698.797614924813</v>
      </c>
      <c r="BB339" s="1">
        <f t="shared" si="433"/>
        <v>32281.184353262823</v>
      </c>
      <c r="BC339" s="1">
        <f t="shared" si="434"/>
        <v>41154.68516516262</v>
      </c>
      <c r="BD339" s="1">
        <f t="shared" si="435"/>
        <v>23.790211365598285</v>
      </c>
      <c r="BE339" s="2">
        <f t="shared" si="441"/>
        <v>0.1724378764915922</v>
      </c>
      <c r="BF339" s="2">
        <f t="shared" si="442"/>
        <v>0.13039120264941753</v>
      </c>
      <c r="BG339" s="2">
        <f t="shared" si="443"/>
        <v>6.9918128391701598E-2</v>
      </c>
      <c r="BH339" s="2">
        <f t="shared" si="425"/>
        <v>7.7323760728678997E-2</v>
      </c>
      <c r="BI339" s="2">
        <f t="shared" si="436"/>
        <v>2.9734821248929609E-3</v>
      </c>
      <c r="BJ339" s="2">
        <f t="shared" si="426"/>
        <v>1.700186572836147E-3</v>
      </c>
      <c r="BK339" s="2">
        <f t="shared" si="427"/>
        <v>4.8885446777984691E-4</v>
      </c>
      <c r="BL339" s="2">
        <f t="shared" si="428"/>
        <v>1300.8746610590556</v>
      </c>
      <c r="BM339" s="2">
        <f t="shared" si="429"/>
        <v>338.0471936508456</v>
      </c>
      <c r="BN339" s="2">
        <f t="shared" si="430"/>
        <v>32.854564775456424</v>
      </c>
      <c r="BO339" s="2">
        <f t="shared" si="437"/>
        <v>8477.2904856525947</v>
      </c>
      <c r="BP339" s="2">
        <f t="shared" si="438"/>
        <v>507.80444790794144</v>
      </c>
      <c r="BQ339" s="2">
        <f t="shared" si="439"/>
        <v>9.7867081133263927</v>
      </c>
      <c r="BR339" s="11">
        <f t="shared" si="440"/>
        <v>3.1330676441012367E-2</v>
      </c>
      <c r="BS339" s="17">
        <f t="shared" si="421"/>
        <v>2.6427094741281456E-5</v>
      </c>
      <c r="BT339" s="17">
        <f t="shared" si="422"/>
        <v>2.6993023448540422E-4</v>
      </c>
      <c r="BU339" s="12">
        <f>(BU$3*templow!$I449+BU$4*templow!$I449^2+BU$5*templow!$I449^6)*(K339/K$56)^$BW$1</f>
        <v>-2.7978405719225297</v>
      </c>
      <c r="BV339" s="12">
        <f>(BV$3*templow!$I449+BV$4*templow!$I449^2+BV$5*templow!$I449^6)*(L339/L$56)^$BW$1</f>
        <v>-2.9205306676128422</v>
      </c>
      <c r="BW339" s="12">
        <f>(BW$3*templow!$I449+BW$4*templow!$I449^2+BW$5*templow!$I449^6)*(M339/M$56)^$BW$1</f>
        <v>-3.4151802820317205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 x14ac:dyDescent="0.3">
      <c r="A340" s="2">
        <f t="shared" si="378"/>
        <v>2294</v>
      </c>
      <c r="B340" s="5">
        <f t="shared" si="379"/>
        <v>1165.4057573092614</v>
      </c>
      <c r="C340" s="5">
        <f t="shared" si="380"/>
        <v>2964.170320501376</v>
      </c>
      <c r="D340" s="5">
        <f t="shared" si="381"/>
        <v>4369.9575858980279</v>
      </c>
      <c r="E340" s="15">
        <f t="shared" si="382"/>
        <v>1.937010050386078E-9</v>
      </c>
      <c r="F340" s="15">
        <f t="shared" si="383"/>
        <v>3.8160396864005389E-9</v>
      </c>
      <c r="G340" s="15">
        <f t="shared" si="384"/>
        <v>7.7903092750951451E-9</v>
      </c>
      <c r="H340" s="5">
        <f t="shared" si="385"/>
        <v>437986.74188886245</v>
      </c>
      <c r="I340" s="5">
        <f t="shared" si="386"/>
        <v>199158.08703693436</v>
      </c>
      <c r="J340" s="5">
        <f t="shared" si="387"/>
        <v>67308.442645740637</v>
      </c>
      <c r="K340" s="5">
        <f t="shared" si="388"/>
        <v>375823.38952924428</v>
      </c>
      <c r="L340" s="5">
        <f t="shared" si="389"/>
        <v>67188.476201747981</v>
      </c>
      <c r="M340" s="5">
        <f t="shared" si="390"/>
        <v>15402.539114554982</v>
      </c>
      <c r="N340" s="15">
        <f t="shared" si="391"/>
        <v>1.1308425084777252E-3</v>
      </c>
      <c r="O340" s="15">
        <f t="shared" si="392"/>
        <v>1.6527589030259637E-3</v>
      </c>
      <c r="P340" s="15">
        <f t="shared" si="393"/>
        <v>1.5056621575406659E-3</v>
      </c>
      <c r="Q340" s="5">
        <f t="shared" si="394"/>
        <v>2874.0411710112653</v>
      </c>
      <c r="R340" s="5">
        <f t="shared" si="395"/>
        <v>3675.9289564993028</v>
      </c>
      <c r="S340" s="5">
        <f t="shared" si="396"/>
        <v>2742.9669680058623</v>
      </c>
      <c r="T340" s="5">
        <f t="shared" si="397"/>
        <v>6.56193646094553</v>
      </c>
      <c r="U340" s="5">
        <f t="shared" si="398"/>
        <v>18.457342160640419</v>
      </c>
      <c r="V340" s="5">
        <f t="shared" si="399"/>
        <v>40.75219779549365</v>
      </c>
      <c r="W340" s="15">
        <f t="shared" si="400"/>
        <v>-1.0734613539272964E-2</v>
      </c>
      <c r="X340" s="15">
        <f t="shared" si="401"/>
        <v>-1.217998157191269E-2</v>
      </c>
      <c r="Y340" s="15">
        <f t="shared" si="402"/>
        <v>-9.7425357312937999E-3</v>
      </c>
      <c r="Z340" s="5">
        <f t="shared" si="417"/>
        <v>1755.5910618529185</v>
      </c>
      <c r="AA340" s="5">
        <f t="shared" si="418"/>
        <v>10106.359256423075</v>
      </c>
      <c r="AB340" s="5">
        <f t="shared" si="419"/>
        <v>96170.311172045986</v>
      </c>
      <c r="AC340" s="16">
        <f t="shared" si="403"/>
        <v>0.73102701468774611</v>
      </c>
      <c r="AD340" s="16">
        <f t="shared" si="404"/>
        <v>3.1282302732585192</v>
      </c>
      <c r="AE340" s="16">
        <f t="shared" si="405"/>
        <v>37.385294066630649</v>
      </c>
      <c r="AF340" s="15">
        <f t="shared" si="406"/>
        <v>-4.0504037456468023E-3</v>
      </c>
      <c r="AG340" s="15">
        <f t="shared" si="407"/>
        <v>2.9673830763510267E-4</v>
      </c>
      <c r="AH340" s="15">
        <f t="shared" si="408"/>
        <v>9.7937136394747881E-3</v>
      </c>
      <c r="AI340" s="1">
        <f t="shared" si="372"/>
        <v>864903.41003135382</v>
      </c>
      <c r="AJ340" s="1">
        <f t="shared" si="373"/>
        <v>391124.41576753219</v>
      </c>
      <c r="AK340" s="1">
        <f t="shared" si="374"/>
        <v>132399.994123841</v>
      </c>
      <c r="AL340" s="14">
        <f t="shared" si="409"/>
        <v>103.40472292660661</v>
      </c>
      <c r="AM340" s="14">
        <f t="shared" si="410"/>
        <v>26.112370864175205</v>
      </c>
      <c r="AN340" s="14">
        <f t="shared" si="411"/>
        <v>8.0653119098228441</v>
      </c>
      <c r="AO340" s="11">
        <f t="shared" si="412"/>
        <v>1.1877021300183055E-3</v>
      </c>
      <c r="AP340" s="11">
        <f t="shared" si="413"/>
        <v>1.4961914315038253E-3</v>
      </c>
      <c r="AQ340" s="11">
        <f t="shared" si="414"/>
        <v>1.3572344092595034E-3</v>
      </c>
      <c r="AR340" s="1">
        <f t="shared" si="420"/>
        <v>437986.74188886245</v>
      </c>
      <c r="AS340" s="1">
        <f t="shared" si="415"/>
        <v>199158.08703693436</v>
      </c>
      <c r="AT340" s="1">
        <f t="shared" si="416"/>
        <v>67308.442645740637</v>
      </c>
      <c r="AU340" s="1">
        <f t="shared" si="375"/>
        <v>87597.34837777249</v>
      </c>
      <c r="AV340" s="1">
        <f t="shared" si="376"/>
        <v>39831.617407386875</v>
      </c>
      <c r="AW340" s="1">
        <f t="shared" si="377"/>
        <v>13461.688529148129</v>
      </c>
      <c r="AX340" s="1">
        <f t="shared" si="431"/>
        <v>300658.71162339539</v>
      </c>
      <c r="AY340" s="1">
        <f t="shared" si="423"/>
        <v>53750.780961398385</v>
      </c>
      <c r="AZ340" s="1">
        <f t="shared" si="424"/>
        <v>12322.031291643985</v>
      </c>
      <c r="BA340" s="1">
        <f t="shared" si="432"/>
        <v>14700.114789164596</v>
      </c>
      <c r="BB340" s="1">
        <f t="shared" si="433"/>
        <v>32286.079491310051</v>
      </c>
      <c r="BC340" s="1">
        <f t="shared" si="434"/>
        <v>41161.260217116549</v>
      </c>
      <c r="BD340" s="1">
        <f t="shared" si="435"/>
        <v>23.100643749345913</v>
      </c>
      <c r="BE340" s="2">
        <f t="shared" si="441"/>
        <v>0.1724378764915922</v>
      </c>
      <c r="BF340" s="2">
        <f t="shared" si="442"/>
        <v>0.13039120264941753</v>
      </c>
      <c r="BG340" s="2">
        <f t="shared" si="443"/>
        <v>6.9918128391701598E-2</v>
      </c>
      <c r="BH340" s="2">
        <f t="shared" si="425"/>
        <v>7.7241360880797291E-2</v>
      </c>
      <c r="BI340" s="2">
        <f t="shared" si="436"/>
        <v>2.9734821248929609E-3</v>
      </c>
      <c r="BJ340" s="2">
        <f t="shared" si="426"/>
        <v>1.700186572836147E-3</v>
      </c>
      <c r="BK340" s="2">
        <f t="shared" si="427"/>
        <v>4.8885446777984691E-4</v>
      </c>
      <c r="BL340" s="2">
        <f t="shared" si="428"/>
        <v>1302.3457479466394</v>
      </c>
      <c r="BM340" s="2">
        <f t="shared" si="429"/>
        <v>338.60590545192849</v>
      </c>
      <c r="BN340" s="2">
        <f t="shared" si="430"/>
        <v>32.904032906673891</v>
      </c>
      <c r="BO340" s="2">
        <f t="shared" si="437"/>
        <v>8603.9972911543537</v>
      </c>
      <c r="BP340" s="2">
        <f t="shared" si="438"/>
        <v>513.90341125265354</v>
      </c>
      <c r="BQ340" s="2">
        <f t="shared" si="439"/>
        <v>9.78697121262576</v>
      </c>
      <c r="BR340" s="11">
        <f t="shared" si="440"/>
        <v>3.1314148661479163E-2</v>
      </c>
      <c r="BS340" s="17">
        <f t="shared" si="421"/>
        <v>2.5624269058376033E-5</v>
      </c>
      <c r="BT340" s="17">
        <f t="shared" si="422"/>
        <v>2.620681888207808E-4</v>
      </c>
      <c r="BU340" s="12">
        <f>(BU$3*templow!$I450+BU$4*templow!$I450^2+BU$5*templow!$I450^6)*(K340/K$56)^$BW$1</f>
        <v>-2.8284434757211918</v>
      </c>
      <c r="BV340" s="12">
        <f>(BV$3*templow!$I450+BV$4*templow!$I450^2+BV$5*templow!$I450^6)*(L340/L$56)^$BW$1</f>
        <v>-2.9413758506805872</v>
      </c>
      <c r="BW340" s="12">
        <f>(BW$3*templow!$I450+BW$4*templow!$I450^2+BW$5*templow!$I450^6)*(M340/M$56)^$BW$1</f>
        <v>-3.4335210450488853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 x14ac:dyDescent="0.3">
      <c r="A341" s="2">
        <f t="shared" si="378"/>
        <v>2295</v>
      </c>
      <c r="B341" s="5">
        <f t="shared" si="379"/>
        <v>1165.405759453794</v>
      </c>
      <c r="C341" s="5">
        <f t="shared" si="380"/>
        <v>2964.1703312471977</v>
      </c>
      <c r="D341" s="5">
        <f t="shared" si="381"/>
        <v>4369.9576182391829</v>
      </c>
      <c r="E341" s="15">
        <f t="shared" si="382"/>
        <v>1.840159547866774E-9</v>
      </c>
      <c r="F341" s="15">
        <f t="shared" si="383"/>
        <v>3.6252377020805117E-9</v>
      </c>
      <c r="G341" s="15">
        <f t="shared" si="384"/>
        <v>7.4007938113403873E-9</v>
      </c>
      <c r="H341" s="5">
        <f t="shared" si="385"/>
        <v>438475.4144395797</v>
      </c>
      <c r="I341" s="5">
        <f t="shared" si="386"/>
        <v>199483.46296712072</v>
      </c>
      <c r="J341" s="5">
        <f t="shared" si="387"/>
        <v>67408.628806511319</v>
      </c>
      <c r="K341" s="5">
        <f t="shared" si="388"/>
        <v>376242.70421066543</v>
      </c>
      <c r="L341" s="5">
        <f t="shared" si="389"/>
        <v>67298.245604930038</v>
      </c>
      <c r="M341" s="5">
        <f t="shared" si="390"/>
        <v>15425.465117822525</v>
      </c>
      <c r="N341" s="15">
        <f t="shared" si="391"/>
        <v>1.1157226854516811E-3</v>
      </c>
      <c r="O341" s="15">
        <f t="shared" si="392"/>
        <v>1.6337534259960318E-3</v>
      </c>
      <c r="P341" s="15">
        <f t="shared" si="393"/>
        <v>1.4884560978571937E-3</v>
      </c>
      <c r="Q341" s="5">
        <f t="shared" si="394"/>
        <v>2846.3616659503768</v>
      </c>
      <c r="R341" s="5">
        <f t="shared" si="395"/>
        <v>3637.0886366324698</v>
      </c>
      <c r="S341" s="5">
        <f t="shared" si="396"/>
        <v>2720.2865436647267</v>
      </c>
      <c r="T341" s="5">
        <f t="shared" si="397"/>
        <v>6.4914966089680153</v>
      </c>
      <c r="U341" s="5">
        <f t="shared" si="398"/>
        <v>18.232532073257332</v>
      </c>
      <c r="V341" s="5">
        <f t="shared" si="399"/>
        <v>40.3551680523423</v>
      </c>
      <c r="W341" s="15">
        <f t="shared" si="400"/>
        <v>-1.0734613539272964E-2</v>
      </c>
      <c r="X341" s="15">
        <f t="shared" si="401"/>
        <v>-1.217998157191269E-2</v>
      </c>
      <c r="Y341" s="15">
        <f t="shared" si="402"/>
        <v>-9.7425357312937999E-3</v>
      </c>
      <c r="Z341" s="5">
        <f t="shared" si="417"/>
        <v>1731.6669839367023</v>
      </c>
      <c r="AA341" s="5">
        <f t="shared" si="418"/>
        <v>10002.731266548166</v>
      </c>
      <c r="AB341" s="5">
        <f t="shared" si="419"/>
        <v>96310.851161853745</v>
      </c>
      <c r="AC341" s="16">
        <f t="shared" si="403"/>
        <v>0.72806606012928587</v>
      </c>
      <c r="AD341" s="16">
        <f t="shared" si="404"/>
        <v>3.1291585390156986</v>
      </c>
      <c r="AE341" s="16">
        <f t="shared" si="405"/>
        <v>37.751434931046788</v>
      </c>
      <c r="AF341" s="15">
        <f t="shared" si="406"/>
        <v>-4.0504037456468023E-3</v>
      </c>
      <c r="AG341" s="15">
        <f t="shared" si="407"/>
        <v>2.9673830763510267E-4</v>
      </c>
      <c r="AH341" s="15">
        <f t="shared" si="408"/>
        <v>9.7937136394747881E-3</v>
      </c>
      <c r="AI341" s="1">
        <f t="shared" si="372"/>
        <v>866010.417405991</v>
      </c>
      <c r="AJ341" s="1">
        <f t="shared" si="373"/>
        <v>391843.59159816586</v>
      </c>
      <c r="AK341" s="1">
        <f t="shared" si="374"/>
        <v>132621.68324060502</v>
      </c>
      <c r="AL341" s="14">
        <f t="shared" si="409"/>
        <v>103.52630879618376</v>
      </c>
      <c r="AM341" s="14">
        <f t="shared" si="410"/>
        <v>26.151049278663002</v>
      </c>
      <c r="AN341" s="14">
        <f t="shared" si="411"/>
        <v>8.0761489634798131</v>
      </c>
      <c r="AO341" s="11">
        <f t="shared" si="412"/>
        <v>1.1758251087181223E-3</v>
      </c>
      <c r="AP341" s="11">
        <f t="shared" si="413"/>
        <v>1.4812295171887869E-3</v>
      </c>
      <c r="AQ341" s="11">
        <f t="shared" si="414"/>
        <v>1.3436620651669084E-3</v>
      </c>
      <c r="AR341" s="1">
        <f t="shared" si="420"/>
        <v>438475.4144395797</v>
      </c>
      <c r="AS341" s="1">
        <f t="shared" si="415"/>
        <v>199483.46296712072</v>
      </c>
      <c r="AT341" s="1">
        <f t="shared" si="416"/>
        <v>67408.628806511319</v>
      </c>
      <c r="AU341" s="1">
        <f t="shared" si="375"/>
        <v>87695.082887915953</v>
      </c>
      <c r="AV341" s="1">
        <f t="shared" si="376"/>
        <v>39896.692593424144</v>
      </c>
      <c r="AW341" s="1">
        <f t="shared" si="377"/>
        <v>13481.725761302265</v>
      </c>
      <c r="AX341" s="1">
        <f t="shared" si="431"/>
        <v>300994.16336853232</v>
      </c>
      <c r="AY341" s="1">
        <f t="shared" si="423"/>
        <v>53838.59648394402</v>
      </c>
      <c r="AZ341" s="1">
        <f t="shared" si="424"/>
        <v>12340.372094258018</v>
      </c>
      <c r="BA341" s="1">
        <f t="shared" si="432"/>
        <v>14701.414361027651</v>
      </c>
      <c r="BB341" s="1">
        <f t="shared" si="433"/>
        <v>32290.918380184055</v>
      </c>
      <c r="BC341" s="1">
        <f t="shared" si="434"/>
        <v>41167.760175781055</v>
      </c>
      <c r="BD341" s="1">
        <f t="shared" si="435"/>
        <v>22.43102512332819</v>
      </c>
      <c r="BE341" s="2">
        <f t="shared" si="441"/>
        <v>0.1724378764915922</v>
      </c>
      <c r="BF341" s="2">
        <f t="shared" si="442"/>
        <v>0.13039120264941753</v>
      </c>
      <c r="BG341" s="2">
        <f t="shared" si="443"/>
        <v>6.9918128391701598E-2</v>
      </c>
      <c r="BH341" s="2">
        <f t="shared" si="425"/>
        <v>7.7159779254684188E-2</v>
      </c>
      <c r="BI341" s="2">
        <f t="shared" si="436"/>
        <v>2.9734821248929609E-3</v>
      </c>
      <c r="BJ341" s="2">
        <f t="shared" si="426"/>
        <v>1.700186572836147E-3</v>
      </c>
      <c r="BK341" s="2">
        <f t="shared" si="427"/>
        <v>4.8885446777984691E-4</v>
      </c>
      <c r="BL341" s="2">
        <f t="shared" si="428"/>
        <v>1303.7988070411232</v>
      </c>
      <c r="BM341" s="2">
        <f t="shared" si="429"/>
        <v>339.15910523955546</v>
      </c>
      <c r="BN341" s="2">
        <f t="shared" si="430"/>
        <v>32.953009358976345</v>
      </c>
      <c r="BO341" s="2">
        <f t="shared" si="437"/>
        <v>8732.5992885587875</v>
      </c>
      <c r="BP341" s="2">
        <f t="shared" si="438"/>
        <v>520.07572635567749</v>
      </c>
      <c r="BQ341" s="2">
        <f t="shared" si="439"/>
        <v>9.7872360315489466</v>
      </c>
      <c r="BR341" s="11">
        <f t="shared" si="440"/>
        <v>3.1297787837535979E-2</v>
      </c>
      <c r="BS341" s="17">
        <f t="shared" si="421"/>
        <v>2.484623050273598E-5</v>
      </c>
      <c r="BT341" s="17">
        <f t="shared" si="422"/>
        <v>2.5443513477745706E-4</v>
      </c>
      <c r="BU341" s="12">
        <f>(BU$3*templow!$I451+BU$4*templow!$I451^2+BU$5*templow!$I451^6)*(K341/K$56)^$BW$1</f>
        <v>-2.8590258131657387</v>
      </c>
      <c r="BV341" s="12">
        <f>(BV$3*templow!$I451+BV$4*templow!$I451^2+BV$5*templow!$I451^6)*(L341/L$56)^$BW$1</f>
        <v>-2.9622003665220444</v>
      </c>
      <c r="BW341" s="12">
        <f>(BW$3*templow!$I451+BW$4*templow!$I451^2+BW$5*templow!$I451^6)*(M341/M$56)^$BW$1</f>
        <v>-3.4518409871385489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 x14ac:dyDescent="0.3">
      <c r="A342" s="2">
        <f t="shared" si="378"/>
        <v>2296</v>
      </c>
      <c r="B342" s="5">
        <f t="shared" si="379"/>
        <v>1165.4057614910998</v>
      </c>
      <c r="C342" s="5">
        <f t="shared" si="380"/>
        <v>2964.1703414557287</v>
      </c>
      <c r="D342" s="5">
        <f t="shared" si="381"/>
        <v>4369.9576489632809</v>
      </c>
      <c r="E342" s="15">
        <f t="shared" si="382"/>
        <v>1.7481515704734353E-9</v>
      </c>
      <c r="F342" s="15">
        <f t="shared" si="383"/>
        <v>3.443975816976486E-9</v>
      </c>
      <c r="G342" s="15">
        <f t="shared" si="384"/>
        <v>7.0307541207733676E-9</v>
      </c>
      <c r="H342" s="5">
        <f t="shared" si="385"/>
        <v>438958.06996671535</v>
      </c>
      <c r="I342" s="5">
        <f t="shared" si="386"/>
        <v>199805.61743189706</v>
      </c>
      <c r="J342" s="5">
        <f t="shared" si="387"/>
        <v>67507.815941408553</v>
      </c>
      <c r="K342" s="5">
        <f t="shared" si="388"/>
        <v>376656.85589633806</v>
      </c>
      <c r="L342" s="5">
        <f t="shared" si="389"/>
        <v>67406.928217819921</v>
      </c>
      <c r="M342" s="5">
        <f t="shared" si="390"/>
        <v>15448.162514211999</v>
      </c>
      <c r="N342" s="15">
        <f t="shared" si="391"/>
        <v>1.1007567217589109E-3</v>
      </c>
      <c r="O342" s="15">
        <f t="shared" si="392"/>
        <v>1.6149397642235552E-3</v>
      </c>
      <c r="P342" s="15">
        <f t="shared" si="393"/>
        <v>1.4714237928066254E-3</v>
      </c>
      <c r="Q342" s="5">
        <f t="shared" si="394"/>
        <v>2818.9065969645762</v>
      </c>
      <c r="R342" s="5">
        <f t="shared" si="395"/>
        <v>3598.5911142188625</v>
      </c>
      <c r="S342" s="5">
        <f t="shared" si="396"/>
        <v>2697.7477717318529</v>
      </c>
      <c r="T342" s="5">
        <f t="shared" si="397"/>
        <v>6.4218129015792424</v>
      </c>
      <c r="U342" s="5">
        <f t="shared" si="398"/>
        <v>18.010460168595749</v>
      </c>
      <c r="V342" s="5">
        <f t="shared" si="399"/>
        <v>39.962006385649993</v>
      </c>
      <c r="W342" s="15">
        <f t="shared" si="400"/>
        <v>-1.0734613539272964E-2</v>
      </c>
      <c r="X342" s="15">
        <f t="shared" si="401"/>
        <v>-1.217998157191269E-2</v>
      </c>
      <c r="Y342" s="15">
        <f t="shared" si="402"/>
        <v>-9.7425357312937999E-3</v>
      </c>
      <c r="Z342" s="5">
        <f t="shared" si="417"/>
        <v>1708.0431314380216</v>
      </c>
      <c r="AA342" s="5">
        <f t="shared" si="418"/>
        <v>9899.9780024397878</v>
      </c>
      <c r="AB342" s="5">
        <f t="shared" si="419"/>
        <v>96449.939437448498</v>
      </c>
      <c r="AC342" s="16">
        <f t="shared" si="403"/>
        <v>0.72511709863225993</v>
      </c>
      <c r="AD342" s="16">
        <f t="shared" si="404"/>
        <v>3.1300870802248881</v>
      </c>
      <c r="AE342" s="16">
        <f t="shared" si="405"/>
        <v>38.121161674240724</v>
      </c>
      <c r="AF342" s="15">
        <f t="shared" si="406"/>
        <v>-4.0504037456468023E-3</v>
      </c>
      <c r="AG342" s="15">
        <f t="shared" si="407"/>
        <v>2.9673830763510267E-4</v>
      </c>
      <c r="AH342" s="15">
        <f t="shared" si="408"/>
        <v>9.7937136394747881E-3</v>
      </c>
      <c r="AI342" s="1">
        <f t="shared" si="372"/>
        <v>867104.45855330792</v>
      </c>
      <c r="AJ342" s="1">
        <f t="shared" si="373"/>
        <v>392555.9250317734</v>
      </c>
      <c r="AK342" s="1">
        <f t="shared" si="374"/>
        <v>132841.24067784677</v>
      </c>
      <c r="AL342" s="14">
        <f t="shared" si="409"/>
        <v>103.64682034114625</v>
      </c>
      <c r="AM342" s="14">
        <f t="shared" si="410"/>
        <v>26.189397627699048</v>
      </c>
      <c r="AN342" s="14">
        <f t="shared" si="411"/>
        <v>8.0868920623247309</v>
      </c>
      <c r="AO342" s="11">
        <f t="shared" si="412"/>
        <v>1.1640668576309411E-3</v>
      </c>
      <c r="AP342" s="11">
        <f t="shared" si="413"/>
        <v>1.466417222016899E-3</v>
      </c>
      <c r="AQ342" s="11">
        <f t="shared" si="414"/>
        <v>1.3302254445152393E-3</v>
      </c>
      <c r="AR342" s="1">
        <f t="shared" si="420"/>
        <v>438958.06996671535</v>
      </c>
      <c r="AS342" s="1">
        <f t="shared" si="415"/>
        <v>199805.61743189706</v>
      </c>
      <c r="AT342" s="1">
        <f t="shared" si="416"/>
        <v>67507.815941408553</v>
      </c>
      <c r="AU342" s="1">
        <f t="shared" si="375"/>
        <v>87791.613993343082</v>
      </c>
      <c r="AV342" s="1">
        <f t="shared" si="376"/>
        <v>39961.123486379416</v>
      </c>
      <c r="AW342" s="1">
        <f t="shared" si="377"/>
        <v>13501.563188281711</v>
      </c>
      <c r="AX342" s="1">
        <f t="shared" si="431"/>
        <v>301325.48471707047</v>
      </c>
      <c r="AY342" s="1">
        <f t="shared" si="423"/>
        <v>53925.542574255931</v>
      </c>
      <c r="AZ342" s="1">
        <f t="shared" si="424"/>
        <v>12358.530011369599</v>
      </c>
      <c r="BA342" s="1">
        <f t="shared" si="432"/>
        <v>14702.696509430287</v>
      </c>
      <c r="BB342" s="1">
        <f t="shared" si="433"/>
        <v>32295.701586778778</v>
      </c>
      <c r="BC342" s="1">
        <f t="shared" si="434"/>
        <v>41174.185798843748</v>
      </c>
      <c r="BD342" s="1">
        <f t="shared" si="435"/>
        <v>21.780779870887766</v>
      </c>
      <c r="BE342" s="2">
        <f t="shared" si="441"/>
        <v>0.1724378764915922</v>
      </c>
      <c r="BF342" s="2">
        <f t="shared" si="442"/>
        <v>0.13039120264941753</v>
      </c>
      <c r="BG342" s="2">
        <f t="shared" si="443"/>
        <v>6.9918128391701598E-2</v>
      </c>
      <c r="BH342" s="2">
        <f t="shared" si="425"/>
        <v>7.7079009944331964E-2</v>
      </c>
      <c r="BI342" s="2">
        <f t="shared" si="436"/>
        <v>2.9734821248929609E-3</v>
      </c>
      <c r="BJ342" s="2">
        <f t="shared" si="426"/>
        <v>1.700186572836147E-3</v>
      </c>
      <c r="BK342" s="2">
        <f t="shared" si="427"/>
        <v>4.8885446777984691E-4</v>
      </c>
      <c r="BL342" s="2">
        <f t="shared" si="428"/>
        <v>1305.2339746235418</v>
      </c>
      <c r="BM342" s="2">
        <f t="shared" si="429"/>
        <v>339.7068279349474</v>
      </c>
      <c r="BN342" s="2">
        <f t="shared" si="430"/>
        <v>33.001497433017143</v>
      </c>
      <c r="BO342" s="2">
        <f t="shared" si="437"/>
        <v>8863.1248310669216</v>
      </c>
      <c r="BP342" s="2">
        <f t="shared" si="438"/>
        <v>526.32227559766113</v>
      </c>
      <c r="BQ342" s="2">
        <f t="shared" si="439"/>
        <v>9.7875025530645949</v>
      </c>
      <c r="BR342" s="11">
        <f t="shared" si="440"/>
        <v>3.1281592288056687E-2</v>
      </c>
      <c r="BS342" s="17">
        <f t="shared" si="421"/>
        <v>2.4092198001155896E-5</v>
      </c>
      <c r="BT342" s="17">
        <f t="shared" si="422"/>
        <v>2.4702440269656022E-4</v>
      </c>
      <c r="BU342" s="12">
        <f>(BU$3*templow!$I452+BU$4*templow!$I452^2+BU$5*templow!$I452^6)*(K342/K$56)^$BW$1</f>
        <v>-2.8895875027747535</v>
      </c>
      <c r="BV342" s="12">
        <f>(BV$3*templow!$I452+BV$4*templow!$I452^2+BV$5*templow!$I452^6)*(L342/L$56)^$BW$1</f>
        <v>-2.9830042442991194</v>
      </c>
      <c r="BW342" s="12">
        <f>(BW$3*templow!$I452+BW$4*templow!$I452^2+BW$5*templow!$I452^6)*(M342/M$56)^$BW$1</f>
        <v>-3.4701401547889441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 x14ac:dyDescent="0.3">
      <c r="A343" s="2">
        <f t="shared" si="378"/>
        <v>2297</v>
      </c>
      <c r="B343" s="5">
        <f t="shared" si="379"/>
        <v>1165.4057634265405</v>
      </c>
      <c r="C343" s="5">
        <f t="shared" si="380"/>
        <v>2964.1703511538331</v>
      </c>
      <c r="D343" s="5">
        <f t="shared" si="381"/>
        <v>4369.9576781511742</v>
      </c>
      <c r="E343" s="15">
        <f t="shared" si="382"/>
        <v>1.6607439919497635E-9</v>
      </c>
      <c r="F343" s="15">
        <f t="shared" si="383"/>
        <v>3.2717770261276618E-9</v>
      </c>
      <c r="G343" s="15">
        <f t="shared" si="384"/>
        <v>6.6792164147346991E-9</v>
      </c>
      <c r="H343" s="5">
        <f t="shared" si="385"/>
        <v>439434.75416129088</v>
      </c>
      <c r="I343" s="5">
        <f t="shared" si="386"/>
        <v>200124.57098800933</v>
      </c>
      <c r="J343" s="5">
        <f t="shared" si="387"/>
        <v>67606.010797706389</v>
      </c>
      <c r="K343" s="5">
        <f t="shared" si="388"/>
        <v>377065.88379077462</v>
      </c>
      <c r="L343" s="5">
        <f t="shared" si="389"/>
        <v>67514.530974951835</v>
      </c>
      <c r="M343" s="5">
        <f t="shared" si="390"/>
        <v>15470.632847480778</v>
      </c>
      <c r="N343" s="15">
        <f t="shared" si="391"/>
        <v>1.0859430487815125E-3</v>
      </c>
      <c r="O343" s="15">
        <f t="shared" si="392"/>
        <v>1.5963159867513621E-3</v>
      </c>
      <c r="P343" s="15">
        <f t="shared" si="393"/>
        <v>1.4545634956977249E-3</v>
      </c>
      <c r="Q343" s="5">
        <f t="shared" si="394"/>
        <v>2791.6750402045936</v>
      </c>
      <c r="R343" s="5">
        <f t="shared" si="395"/>
        <v>3560.4348731728073</v>
      </c>
      <c r="S343" s="5">
        <f t="shared" si="396"/>
        <v>2675.3507008175379</v>
      </c>
      <c r="T343" s="5">
        <f t="shared" si="397"/>
        <v>6.3528772218592717</v>
      </c>
      <c r="U343" s="5">
        <f t="shared" si="398"/>
        <v>17.791093095640587</v>
      </c>
      <c r="V343" s="5">
        <f t="shared" si="399"/>
        <v>39.572675110543607</v>
      </c>
      <c r="W343" s="15">
        <f t="shared" si="400"/>
        <v>-1.0734613539272964E-2</v>
      </c>
      <c r="X343" s="15">
        <f t="shared" si="401"/>
        <v>-1.217998157191269E-2</v>
      </c>
      <c r="Y343" s="15">
        <f t="shared" si="402"/>
        <v>-9.7425357312937999E-3</v>
      </c>
      <c r="Z343" s="5">
        <f t="shared" si="417"/>
        <v>1684.7163758588438</v>
      </c>
      <c r="AA343" s="5">
        <f t="shared" si="418"/>
        <v>9798.0962307354912</v>
      </c>
      <c r="AB343" s="5">
        <f t="shared" si="419"/>
        <v>96587.585850890842</v>
      </c>
      <c r="AC343" s="16">
        <f t="shared" si="403"/>
        <v>0.72218008161992731</v>
      </c>
      <c r="AD343" s="16">
        <f t="shared" si="404"/>
        <v>3.1310158969678246</v>
      </c>
      <c r="AE343" s="16">
        <f t="shared" si="405"/>
        <v>38.494509415282359</v>
      </c>
      <c r="AF343" s="15">
        <f t="shared" si="406"/>
        <v>-4.0504037456468023E-3</v>
      </c>
      <c r="AG343" s="15">
        <f t="shared" si="407"/>
        <v>2.9673830763510267E-4</v>
      </c>
      <c r="AH343" s="15">
        <f t="shared" si="408"/>
        <v>9.7937136394747881E-3</v>
      </c>
      <c r="AI343" s="1">
        <f t="shared" si="372"/>
        <v>868185.62669132021</v>
      </c>
      <c r="AJ343" s="1">
        <f t="shared" si="373"/>
        <v>393261.45601497544</v>
      </c>
      <c r="AK343" s="1">
        <f t="shared" si="374"/>
        <v>133058.6797983438</v>
      </c>
      <c r="AL343" s="14">
        <f t="shared" si="409"/>
        <v>103.76626565131961</v>
      </c>
      <c r="AM343" s="14">
        <f t="shared" si="410"/>
        <v>26.227418165577401</v>
      </c>
      <c r="AN343" s="14">
        <f t="shared" si="411"/>
        <v>8.0975418780171999</v>
      </c>
      <c r="AO343" s="11">
        <f t="shared" si="412"/>
        <v>1.1524261890546318E-3</v>
      </c>
      <c r="AP343" s="11">
        <f t="shared" si="413"/>
        <v>1.45175304979673E-3</v>
      </c>
      <c r="AQ343" s="11">
        <f t="shared" si="414"/>
        <v>1.3169231900700868E-3</v>
      </c>
      <c r="AR343" s="1">
        <f t="shared" si="420"/>
        <v>439434.75416129088</v>
      </c>
      <c r="AS343" s="1">
        <f t="shared" si="415"/>
        <v>200124.57098800933</v>
      </c>
      <c r="AT343" s="1">
        <f t="shared" si="416"/>
        <v>67606.010797706389</v>
      </c>
      <c r="AU343" s="1">
        <f t="shared" si="375"/>
        <v>87886.950832258182</v>
      </c>
      <c r="AV343" s="1">
        <f t="shared" si="376"/>
        <v>40024.914197601873</v>
      </c>
      <c r="AW343" s="1">
        <f t="shared" si="377"/>
        <v>13521.202159541279</v>
      </c>
      <c r="AX343" s="1">
        <f t="shared" si="431"/>
        <v>301652.70703261974</v>
      </c>
      <c r="AY343" s="1">
        <f t="shared" si="423"/>
        <v>54011.624779961472</v>
      </c>
      <c r="AZ343" s="1">
        <f t="shared" si="424"/>
        <v>12376.506277984621</v>
      </c>
      <c r="BA343" s="1">
        <f t="shared" si="432"/>
        <v>14703.961411467211</v>
      </c>
      <c r="BB343" s="1">
        <f t="shared" si="433"/>
        <v>32300.429672290404</v>
      </c>
      <c r="BC343" s="1">
        <f t="shared" si="434"/>
        <v>41180.537836369571</v>
      </c>
      <c r="BD343" s="1">
        <f t="shared" si="435"/>
        <v>21.149348925566056</v>
      </c>
      <c r="BE343" s="2">
        <f t="shared" si="441"/>
        <v>0.1724378764915922</v>
      </c>
      <c r="BF343" s="2">
        <f t="shared" si="442"/>
        <v>0.13039120264941753</v>
      </c>
      <c r="BG343" s="2">
        <f t="shared" si="443"/>
        <v>6.9918128391701598E-2</v>
      </c>
      <c r="BH343" s="2">
        <f t="shared" si="425"/>
        <v>7.6999047036776888E-2</v>
      </c>
      <c r="BI343" s="2">
        <f t="shared" si="436"/>
        <v>2.9734821248929609E-3</v>
      </c>
      <c r="BJ343" s="2">
        <f t="shared" si="426"/>
        <v>1.700186572836147E-3</v>
      </c>
      <c r="BK343" s="2">
        <f t="shared" si="427"/>
        <v>4.8885446777984691E-4</v>
      </c>
      <c r="BL343" s="2">
        <f t="shared" si="428"/>
        <v>1306.6513865553311</v>
      </c>
      <c r="BM343" s="2">
        <f t="shared" si="429"/>
        <v>340.24910848840778</v>
      </c>
      <c r="BN343" s="2">
        <f t="shared" si="430"/>
        <v>33.049500427231344</v>
      </c>
      <c r="BO343" s="2">
        <f t="shared" si="437"/>
        <v>8995.6026960975887</v>
      </c>
      <c r="BP343" s="2">
        <f t="shared" si="438"/>
        <v>532.64395197446424</v>
      </c>
      <c r="BQ343" s="2">
        <f t="shared" si="439"/>
        <v>9.7877707603170272</v>
      </c>
      <c r="BR343" s="11">
        <f t="shared" si="440"/>
        <v>3.1265560349518634E-2</v>
      </c>
      <c r="BS343" s="17">
        <f t="shared" si="421"/>
        <v>2.3361415719351347E-5</v>
      </c>
      <c r="BT343" s="17">
        <f t="shared" si="422"/>
        <v>2.3982951718112643E-4</v>
      </c>
      <c r="BU343" s="12">
        <f>(BU$3*templow!$I453+BU$4*templow!$I453^2+BU$5*templow!$I453^6)*(K343/K$56)^$BW$1</f>
        <v>-2.9201284662323648</v>
      </c>
      <c r="BV343" s="12">
        <f>(BV$3*templow!$I453+BV$4*templow!$I453^2+BV$5*templow!$I453^6)*(L343/L$56)^$BW$1</f>
        <v>-3.0037875139653734</v>
      </c>
      <c r="BW343" s="12">
        <f>(BW$3*templow!$I453+BW$4*templow!$I453^2+BW$5*templow!$I453^6)*(M343/M$56)^$BW$1</f>
        <v>-3.4884185947980093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 x14ac:dyDescent="0.3">
      <c r="A344" s="2">
        <f t="shared" si="378"/>
        <v>2298</v>
      </c>
      <c r="B344" s="5">
        <f t="shared" si="379"/>
        <v>1165.4057652652091</v>
      </c>
      <c r="C344" s="5">
        <f t="shared" si="380"/>
        <v>2964.1703603670321</v>
      </c>
      <c r="D344" s="5">
        <f t="shared" si="381"/>
        <v>4369.9577058796731</v>
      </c>
      <c r="E344" s="15">
        <f t="shared" si="382"/>
        <v>1.5777067923522753E-9</v>
      </c>
      <c r="F344" s="15">
        <f t="shared" si="383"/>
        <v>3.1081881748212786E-9</v>
      </c>
      <c r="G344" s="15">
        <f t="shared" si="384"/>
        <v>6.3452555939979637E-9</v>
      </c>
      <c r="H344" s="5">
        <f t="shared" si="385"/>
        <v>439905.51256920729</v>
      </c>
      <c r="I344" s="5">
        <f t="shared" si="386"/>
        <v>200440.3442056356</v>
      </c>
      <c r="J344" s="5">
        <f t="shared" si="387"/>
        <v>67703.220117170626</v>
      </c>
      <c r="K344" s="5">
        <f t="shared" si="388"/>
        <v>377469.82697404013</v>
      </c>
      <c r="L344" s="5">
        <f t="shared" si="389"/>
        <v>67621.060815416989</v>
      </c>
      <c r="M344" s="5">
        <f t="shared" si="390"/>
        <v>15492.877660137892</v>
      </c>
      <c r="N344" s="15">
        <f t="shared" si="391"/>
        <v>1.0712801147760853E-3</v>
      </c>
      <c r="O344" s="15">
        <f t="shared" si="392"/>
        <v>1.5778801826331623E-3</v>
      </c>
      <c r="P344" s="15">
        <f t="shared" si="393"/>
        <v>1.4378734778608404E-3</v>
      </c>
      <c r="Q344" s="5">
        <f t="shared" si="394"/>
        <v>2764.6660541968049</v>
      </c>
      <c r="R344" s="5">
        <f t="shared" si="395"/>
        <v>3522.6183662053231</v>
      </c>
      <c r="S344" s="5">
        <f t="shared" si="396"/>
        <v>2653.0953559317859</v>
      </c>
      <c r="T344" s="5">
        <f t="shared" si="397"/>
        <v>6.2846815400201628</v>
      </c>
      <c r="U344" s="5">
        <f t="shared" si="398"/>
        <v>17.5743979095915</v>
      </c>
      <c r="V344" s="5">
        <f t="shared" si="399"/>
        <v>39.187136909296257</v>
      </c>
      <c r="W344" s="15">
        <f t="shared" si="400"/>
        <v>-1.0734613539272964E-2</v>
      </c>
      <c r="X344" s="15">
        <f t="shared" si="401"/>
        <v>-1.217998157191269E-2</v>
      </c>
      <c r="Y344" s="15">
        <f t="shared" si="402"/>
        <v>-9.7425357312937999E-3</v>
      </c>
      <c r="Z344" s="5">
        <f t="shared" si="417"/>
        <v>1661.6836048438856</v>
      </c>
      <c r="AA344" s="5">
        <f t="shared" si="418"/>
        <v>9697.0826254947842</v>
      </c>
      <c r="AB344" s="5">
        <f t="shared" si="419"/>
        <v>96723.800246022904</v>
      </c>
      <c r="AC344" s="16">
        <f t="shared" si="403"/>
        <v>0.71925496071230244</v>
      </c>
      <c r="AD344" s="16">
        <f t="shared" si="404"/>
        <v>3.1319449893262692</v>
      </c>
      <c r="AE344" s="16">
        <f t="shared" si="405"/>
        <v>38.871513617187702</v>
      </c>
      <c r="AF344" s="15">
        <f t="shared" si="406"/>
        <v>-4.0504037456468023E-3</v>
      </c>
      <c r="AG344" s="15">
        <f t="shared" si="407"/>
        <v>2.9673830763510267E-4</v>
      </c>
      <c r="AH344" s="15">
        <f t="shared" si="408"/>
        <v>9.7937136394747881E-3</v>
      </c>
      <c r="AI344" s="1">
        <f t="shared" si="372"/>
        <v>869254.0148544464</v>
      </c>
      <c r="AJ344" s="1">
        <f t="shared" si="373"/>
        <v>393960.22461107979</v>
      </c>
      <c r="AK344" s="1">
        <f t="shared" si="374"/>
        <v>133274.0139780507</v>
      </c>
      <c r="AL344" s="14">
        <f t="shared" si="409"/>
        <v>103.88465278377582</v>
      </c>
      <c r="AM344" s="14">
        <f t="shared" si="410"/>
        <v>26.265113142544472</v>
      </c>
      <c r="AN344" s="14">
        <f t="shared" si="411"/>
        <v>8.1080990802921065</v>
      </c>
      <c r="AO344" s="11">
        <f t="shared" si="412"/>
        <v>1.1409019271640855E-3</v>
      </c>
      <c r="AP344" s="11">
        <f t="shared" si="413"/>
        <v>1.4372355192987627E-3</v>
      </c>
      <c r="AQ344" s="11">
        <f t="shared" si="414"/>
        <v>1.303753958169386E-3</v>
      </c>
      <c r="AR344" s="1">
        <f t="shared" si="420"/>
        <v>439905.51256920729</v>
      </c>
      <c r="AS344" s="1">
        <f t="shared" si="415"/>
        <v>200440.3442056356</v>
      </c>
      <c r="AT344" s="1">
        <f t="shared" si="416"/>
        <v>67703.220117170626</v>
      </c>
      <c r="AU344" s="1">
        <f t="shared" si="375"/>
        <v>87981.10251384147</v>
      </c>
      <c r="AV344" s="1">
        <f t="shared" si="376"/>
        <v>40088.068841127126</v>
      </c>
      <c r="AW344" s="1">
        <f t="shared" si="377"/>
        <v>13540.644023434126</v>
      </c>
      <c r="AX344" s="1">
        <f t="shared" si="431"/>
        <v>301975.86157923203</v>
      </c>
      <c r="AY344" s="1">
        <f t="shared" si="423"/>
        <v>54096.848652333596</v>
      </c>
      <c r="AZ344" s="1">
        <f t="shared" si="424"/>
        <v>12394.302128110314</v>
      </c>
      <c r="BA344" s="1">
        <f t="shared" si="432"/>
        <v>14705.209242431174</v>
      </c>
      <c r="BB344" s="1">
        <f t="shared" si="433"/>
        <v>32305.103192276561</v>
      </c>
      <c r="BC344" s="1">
        <f t="shared" si="434"/>
        <v>41186.817030880527</v>
      </c>
      <c r="BD344" s="1">
        <f t="shared" si="435"/>
        <v>20.536189297566342</v>
      </c>
      <c r="BE344" s="2">
        <f t="shared" si="441"/>
        <v>0.1724378764915922</v>
      </c>
      <c r="BF344" s="2">
        <f t="shared" si="442"/>
        <v>0.13039120264941753</v>
      </c>
      <c r="BG344" s="2">
        <f t="shared" si="443"/>
        <v>6.9918128391701598E-2</v>
      </c>
      <c r="BH344" s="2">
        <f t="shared" si="425"/>
        <v>7.6919884613419143E-2</v>
      </c>
      <c r="BI344" s="2">
        <f t="shared" si="436"/>
        <v>2.9734821248929609E-3</v>
      </c>
      <c r="BJ344" s="2">
        <f t="shared" si="426"/>
        <v>1.700186572836147E-3</v>
      </c>
      <c r="BK344" s="2">
        <f t="shared" si="427"/>
        <v>4.8885446777984691E-4</v>
      </c>
      <c r="BL344" s="2">
        <f t="shared" si="428"/>
        <v>1308.0511782664137</v>
      </c>
      <c r="BM344" s="2">
        <f t="shared" si="429"/>
        <v>340.78598187307728</v>
      </c>
      <c r="BN344" s="2">
        <f t="shared" si="430"/>
        <v>33.097021637361273</v>
      </c>
      <c r="BO344" s="2">
        <f t="shared" si="437"/>
        <v>9130.0620916346106</v>
      </c>
      <c r="BP344" s="2">
        <f t="shared" si="438"/>
        <v>539.04165922485345</v>
      </c>
      <c r="BQ344" s="2">
        <f t="shared" si="439"/>
        <v>9.7880406366242028</v>
      </c>
      <c r="BR344" s="11">
        <f t="shared" si="440"/>
        <v>3.1249690375795475E-2</v>
      </c>
      <c r="BS344" s="17">
        <f t="shared" si="421"/>
        <v>2.265315222146432E-5</v>
      </c>
      <c r="BT344" s="17">
        <f t="shared" si="422"/>
        <v>2.3284419143798681E-4</v>
      </c>
      <c r="BU344" s="12">
        <f>(BU$3*templow!$I454+BU$4*templow!$I454^2+BU$5*templow!$I454^6)*(K344/K$56)^$BW$1</f>
        <v>-2.9506486282653337</v>
      </c>
      <c r="BV344" s="12">
        <f>(BV$3*templow!$I454+BV$4*templow!$I454^2+BV$5*templow!$I454^6)*(L344/L$56)^$BW$1</f>
        <v>-3.0245502062036107</v>
      </c>
      <c r="BW344" s="12">
        <f>(BW$3*templow!$I454+BW$4*templow!$I454^2+BW$5*templow!$I454^6)*(M344/M$56)^$BW$1</f>
        <v>-3.5066763542278836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 x14ac:dyDescent="0.3">
      <c r="A345" s="2">
        <f t="shared" si="378"/>
        <v>2299</v>
      </c>
      <c r="B345" s="5">
        <f t="shared" si="379"/>
        <v>1165.4057670119444</v>
      </c>
      <c r="C345" s="5">
        <f t="shared" si="380"/>
        <v>2964.1703691195712</v>
      </c>
      <c r="D345" s="5">
        <f t="shared" si="381"/>
        <v>4369.9577322217465</v>
      </c>
      <c r="E345" s="15">
        <f t="shared" si="382"/>
        <v>1.4988214527346614E-9</v>
      </c>
      <c r="F345" s="15">
        <f t="shared" si="383"/>
        <v>2.9527787660802143E-9</v>
      </c>
      <c r="G345" s="15">
        <f t="shared" si="384"/>
        <v>6.0279928142980655E-9</v>
      </c>
      <c r="H345" s="5">
        <f t="shared" si="385"/>
        <v>440370.39058736636</v>
      </c>
      <c r="I345" s="5">
        <f t="shared" si="386"/>
        <v>200752.95766479641</v>
      </c>
      <c r="J345" s="5">
        <f t="shared" si="387"/>
        <v>67799.450635112604</v>
      </c>
      <c r="K345" s="5">
        <f t="shared" si="388"/>
        <v>377868.72439842054</v>
      </c>
      <c r="L345" s="5">
        <f t="shared" si="389"/>
        <v>67726.524681651412</v>
      </c>
      <c r="M345" s="5">
        <f t="shared" si="390"/>
        <v>15514.898493226943</v>
      </c>
      <c r="N345" s="15">
        <f t="shared" si="391"/>
        <v>1.0567663846887676E-3</v>
      </c>
      <c r="O345" s="15">
        <f t="shared" si="392"/>
        <v>1.5596304607272682E-3</v>
      </c>
      <c r="P345" s="15">
        <f t="shared" si="393"/>
        <v>1.4213520284684922E-3</v>
      </c>
      <c r="Q345" s="5">
        <f t="shared" si="394"/>
        <v>2737.8786804814677</v>
      </c>
      <c r="R345" s="5">
        <f t="shared" si="395"/>
        <v>3485.1400160058147</v>
      </c>
      <c r="S345" s="5">
        <f t="shared" si="396"/>
        <v>2630.9817390220874</v>
      </c>
      <c r="T345" s="5">
        <f t="shared" si="397"/>
        <v>6.2172179124706437</v>
      </c>
      <c r="U345" s="5">
        <f t="shared" si="398"/>
        <v>17.360342066915216</v>
      </c>
      <c r="V345" s="5">
        <f t="shared" si="399"/>
        <v>38.805354827750335</v>
      </c>
      <c r="W345" s="15">
        <f t="shared" si="400"/>
        <v>-1.0734613539272964E-2</v>
      </c>
      <c r="X345" s="15">
        <f t="shared" si="401"/>
        <v>-1.217998157191269E-2</v>
      </c>
      <c r="Y345" s="15">
        <f t="shared" si="402"/>
        <v>-9.7425357312937999E-3</v>
      </c>
      <c r="Z345" s="5">
        <f t="shared" si="417"/>
        <v>1638.9417225835432</v>
      </c>
      <c r="AA345" s="5">
        <f t="shared" si="418"/>
        <v>9596.9337713486875</v>
      </c>
      <c r="AB345" s="5">
        <f t="shared" si="419"/>
        <v>96858.592457081526</v>
      </c>
      <c r="AC345" s="16">
        <f t="shared" si="403"/>
        <v>0.71634168772535833</v>
      </c>
      <c r="AD345" s="16">
        <f t="shared" si="404"/>
        <v>3.1328743573820081</v>
      </c>
      <c r="AE345" s="16">
        <f t="shared" si="405"/>
        <v>39.252210090287385</v>
      </c>
      <c r="AF345" s="15">
        <f t="shared" si="406"/>
        <v>-4.0504037456468023E-3</v>
      </c>
      <c r="AG345" s="15">
        <f t="shared" si="407"/>
        <v>2.9673830763510267E-4</v>
      </c>
      <c r="AH345" s="15">
        <f t="shared" si="408"/>
        <v>9.7937136394747881E-3</v>
      </c>
      <c r="AI345" s="1">
        <f t="shared" si="372"/>
        <v>870309.71588284324</v>
      </c>
      <c r="AJ345" s="1">
        <f t="shared" si="373"/>
        <v>394652.27099109895</v>
      </c>
      <c r="AK345" s="1">
        <f t="shared" si="374"/>
        <v>133487.25660367977</v>
      </c>
      <c r="AL345" s="14">
        <f t="shared" si="409"/>
        <v>104.00198976233396</v>
      </c>
      <c r="AM345" s="14">
        <f t="shared" si="410"/>
        <v>26.302484804536068</v>
      </c>
      <c r="AN345" s="14">
        <f t="shared" si="411"/>
        <v>8.1185643368985758</v>
      </c>
      <c r="AO345" s="11">
        <f t="shared" si="412"/>
        <v>1.1294929078924446E-3</v>
      </c>
      <c r="AP345" s="11">
        <f t="shared" si="413"/>
        <v>1.4228631641057751E-3</v>
      </c>
      <c r="AQ345" s="11">
        <f t="shared" si="414"/>
        <v>1.2907164185876922E-3</v>
      </c>
      <c r="AR345" s="1">
        <f t="shared" si="420"/>
        <v>440370.39058736636</v>
      </c>
      <c r="AS345" s="1">
        <f t="shared" si="415"/>
        <v>200752.95766479641</v>
      </c>
      <c r="AT345" s="1">
        <f t="shared" si="416"/>
        <v>67799.450635112604</v>
      </c>
      <c r="AU345" s="1">
        <f t="shared" si="375"/>
        <v>88074.078117473284</v>
      </c>
      <c r="AV345" s="1">
        <f t="shared" si="376"/>
        <v>40150.591532959283</v>
      </c>
      <c r="AW345" s="1">
        <f t="shared" si="377"/>
        <v>13559.890127022521</v>
      </c>
      <c r="AX345" s="1">
        <f t="shared" si="431"/>
        <v>302294.97951873648</v>
      </c>
      <c r="AY345" s="1">
        <f t="shared" si="423"/>
        <v>54181.219745321127</v>
      </c>
      <c r="AZ345" s="1">
        <f t="shared" si="424"/>
        <v>12411.918794581554</v>
      </c>
      <c r="BA345" s="1">
        <f t="shared" si="432"/>
        <v>14706.440175832377</v>
      </c>
      <c r="BB345" s="1">
        <f t="shared" si="433"/>
        <v>32309.722696714958</v>
      </c>
      <c r="BC345" s="1">
        <f t="shared" si="434"/>
        <v>41193.024117434492</v>
      </c>
      <c r="BD345" s="1">
        <f t="shared" si="435"/>
        <v>19.940773613674274</v>
      </c>
      <c r="BE345" s="2">
        <f t="shared" si="441"/>
        <v>0.1724378764915922</v>
      </c>
      <c r="BF345" s="2">
        <f t="shared" si="442"/>
        <v>0.13039120264941753</v>
      </c>
      <c r="BG345" s="2">
        <f t="shared" si="443"/>
        <v>6.9918128391701598E-2</v>
      </c>
      <c r="BH345" s="2">
        <f t="shared" si="425"/>
        <v>7.6841516751316521E-2</v>
      </c>
      <c r="BI345" s="2">
        <f t="shared" si="436"/>
        <v>2.9734821248929609E-3</v>
      </c>
      <c r="BJ345" s="2">
        <f t="shared" si="426"/>
        <v>1.700186572836147E-3</v>
      </c>
      <c r="BK345" s="2">
        <f t="shared" si="427"/>
        <v>4.8885446777984691E-4</v>
      </c>
      <c r="BL345" s="2">
        <f t="shared" si="428"/>
        <v>1309.4334847436653</v>
      </c>
      <c r="BM345" s="2">
        <f t="shared" si="429"/>
        <v>341.31748307883032</v>
      </c>
      <c r="BN345" s="2">
        <f t="shared" si="430"/>
        <v>33.144064355993976</v>
      </c>
      <c r="BO345" s="2">
        <f t="shared" si="437"/>
        <v>9266.532662669184</v>
      </c>
      <c r="BP345" s="2">
        <f t="shared" si="438"/>
        <v>545.51631195974699</v>
      </c>
      <c r="BQ345" s="2">
        <f t="shared" si="439"/>
        <v>9.7883121654759435</v>
      </c>
      <c r="BR345" s="11">
        <f t="shared" si="440"/>
        <v>3.1233980737975758E-2</v>
      </c>
      <c r="BS345" s="17">
        <f t="shared" si="421"/>
        <v>2.1966699658556341E-5</v>
      </c>
      <c r="BT345" s="17">
        <f t="shared" si="422"/>
        <v>2.2606232178445321E-4</v>
      </c>
      <c r="BU345" s="12">
        <f>(BU$3*templow!$I455+BU$4*templow!$I455^2+BU$5*templow!$I455^6)*(K345/K$56)^$BW$1</f>
        <v>-2.9811479165236627</v>
      </c>
      <c r="BV345" s="12">
        <f>(BV$3*templow!$I455+BV$4*templow!$I455^2+BV$5*templow!$I455^6)*(L345/L$56)^$BW$1</f>
        <v>-3.0452923523656024</v>
      </c>
      <c r="BW345" s="12">
        <f>(BW$3*templow!$I455+BW$4*templow!$I455^2+BW$5*templow!$I455^6)*(M345/M$56)^$BW$1</f>
        <v>-3.5249134803610462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 x14ac:dyDescent="0.3">
      <c r="A346" s="2">
        <f t="shared" si="378"/>
        <v>2300</v>
      </c>
      <c r="B346" s="5">
        <f t="shared" si="379"/>
        <v>1165.4057686713427</v>
      </c>
      <c r="C346" s="5">
        <f t="shared" si="380"/>
        <v>2964.1703774344837</v>
      </c>
      <c r="D346" s="5">
        <f t="shared" si="381"/>
        <v>4369.9577572467169</v>
      </c>
      <c r="E346" s="15">
        <f t="shared" si="382"/>
        <v>1.4238803800979283E-9</v>
      </c>
      <c r="F346" s="15">
        <f t="shared" si="383"/>
        <v>2.8051398277762035E-9</v>
      </c>
      <c r="G346" s="15">
        <f t="shared" si="384"/>
        <v>5.7265931735831616E-9</v>
      </c>
      <c r="H346" s="5">
        <f t="shared" si="385"/>
        <v>440829.43345990923</v>
      </c>
      <c r="I346" s="5">
        <f t="shared" si="386"/>
        <v>201062.43195184492</v>
      </c>
      <c r="J346" s="5">
        <f t="shared" si="387"/>
        <v>67894.709079465189</v>
      </c>
      <c r="K346" s="5">
        <f t="shared" si="388"/>
        <v>378262.61488519196</v>
      </c>
      <c r="L346" s="5">
        <f t="shared" si="389"/>
        <v>67830.929518250661</v>
      </c>
      <c r="M346" s="5">
        <f t="shared" si="390"/>
        <v>15536.696886114092</v>
      </c>
      <c r="N346" s="15">
        <f t="shared" si="391"/>
        <v>1.042400339955396E-3</v>
      </c>
      <c r="O346" s="15">
        <f t="shared" si="392"/>
        <v>1.5415649494787687E-3</v>
      </c>
      <c r="P346" s="15">
        <f t="shared" si="393"/>
        <v>1.4049974543284272E-3</v>
      </c>
      <c r="Q346" s="5">
        <f t="shared" si="394"/>
        <v>2711.3119442384664</v>
      </c>
      <c r="R346" s="5">
        <f t="shared" si="395"/>
        <v>3447.998216400295</v>
      </c>
      <c r="S346" s="5">
        <f t="shared" si="396"/>
        <v>2609.0098295037747</v>
      </c>
      <c r="T346" s="5">
        <f t="shared" si="397"/>
        <v>6.1504784808908264</v>
      </c>
      <c r="U346" s="5">
        <f t="shared" si="398"/>
        <v>17.148893420458087</v>
      </c>
      <c r="V346" s="5">
        <f t="shared" si="399"/>
        <v>38.427292271775443</v>
      </c>
      <c r="W346" s="15">
        <f t="shared" si="400"/>
        <v>-1.0734613539272964E-2</v>
      </c>
      <c r="X346" s="15">
        <f t="shared" si="401"/>
        <v>-1.217998157191269E-2</v>
      </c>
      <c r="Y346" s="15">
        <f t="shared" si="402"/>
        <v>-9.7425357312937999E-3</v>
      </c>
      <c r="Z346" s="5">
        <f t="shared" si="417"/>
        <v>1616.4876501987221</v>
      </c>
      <c r="AA346" s="5">
        <f t="shared" si="418"/>
        <v>9497.6461665905335</v>
      </c>
      <c r="AB346" s="5">
        <f t="shared" si="419"/>
        <v>96991.972307346557</v>
      </c>
      <c r="AC346" s="16">
        <f t="shared" si="403"/>
        <v>0.71344021467023255</v>
      </c>
      <c r="AD346" s="16">
        <f t="shared" si="404"/>
        <v>3.1338040012168511</v>
      </c>
      <c r="AE346" s="16">
        <f t="shared" si="405"/>
        <v>39.636634995628164</v>
      </c>
      <c r="AF346" s="15">
        <f t="shared" si="406"/>
        <v>-4.0504037456468023E-3</v>
      </c>
      <c r="AG346" s="15">
        <f t="shared" si="407"/>
        <v>2.9673830763510267E-4</v>
      </c>
      <c r="AH346" s="15">
        <f t="shared" si="408"/>
        <v>9.7937136394747881E-3</v>
      </c>
      <c r="AI346" s="1">
        <f t="shared" si="372"/>
        <v>871352.82241203217</v>
      </c>
      <c r="AJ346" s="1">
        <f t="shared" si="373"/>
        <v>395337.6354249483</v>
      </c>
      <c r="AK346" s="1">
        <f t="shared" si="374"/>
        <v>133698.42107033433</v>
      </c>
      <c r="AL346" s="14">
        <f t="shared" si="409"/>
        <v>104.11828457707878</v>
      </c>
      <c r="AM346" s="14">
        <f t="shared" si="410"/>
        <v>26.339535392921363</v>
      </c>
      <c r="AN346" s="14">
        <f t="shared" si="411"/>
        <v>8.128938313540722</v>
      </c>
      <c r="AO346" s="11">
        <f t="shared" si="412"/>
        <v>1.1181979788135201E-3</v>
      </c>
      <c r="AP346" s="11">
        <f t="shared" si="413"/>
        <v>1.4086345324647173E-3</v>
      </c>
      <c r="AQ346" s="11">
        <f t="shared" si="414"/>
        <v>1.2778092544018153E-3</v>
      </c>
      <c r="AR346" s="1">
        <f t="shared" si="420"/>
        <v>440829.43345990923</v>
      </c>
      <c r="AS346" s="1">
        <f t="shared" si="415"/>
        <v>201062.43195184492</v>
      </c>
      <c r="AT346" s="1">
        <f t="shared" si="416"/>
        <v>67894.709079465189</v>
      </c>
      <c r="AU346" s="1">
        <f t="shared" si="375"/>
        <v>88165.886691981854</v>
      </c>
      <c r="AV346" s="1">
        <f t="shared" si="376"/>
        <v>40212.486390368984</v>
      </c>
      <c r="AW346" s="1">
        <f t="shared" si="377"/>
        <v>13578.941815893038</v>
      </c>
      <c r="AX346" s="1">
        <f t="shared" si="431"/>
        <v>302610.09190815355</v>
      </c>
      <c r="AY346" s="1">
        <f t="shared" si="423"/>
        <v>54264.743614600528</v>
      </c>
      <c r="AZ346" s="1">
        <f t="shared" si="424"/>
        <v>12429.357508891273</v>
      </c>
      <c r="BA346" s="1">
        <f t="shared" si="432"/>
        <v>14707.654383417637</v>
      </c>
      <c r="BB346" s="1">
        <f t="shared" si="433"/>
        <v>32314.288730061286</v>
      </c>
      <c r="BC346" s="1">
        <f t="shared" si="434"/>
        <v>41199.159823703099</v>
      </c>
      <c r="BD346" s="1">
        <f t="shared" si="435"/>
        <v>19.362589670256906</v>
      </c>
      <c r="BE346" s="2">
        <f t="shared" si="441"/>
        <v>0.1724378764915922</v>
      </c>
      <c r="BF346" s="2">
        <f t="shared" si="442"/>
        <v>0.13039120264941753</v>
      </c>
      <c r="BG346" s="2">
        <f t="shared" si="443"/>
        <v>6.9918128391701598E-2</v>
      </c>
      <c r="BH346" s="2">
        <f t="shared" si="425"/>
        <v>7.6763937524452042E-2</v>
      </c>
      <c r="BI346" s="2">
        <f t="shared" si="436"/>
        <v>2.9734821248929609E-3</v>
      </c>
      <c r="BJ346" s="2">
        <f t="shared" si="426"/>
        <v>1.700186572836147E-3</v>
      </c>
      <c r="BK346" s="2">
        <f t="shared" si="427"/>
        <v>4.8885446777984691E-4</v>
      </c>
      <c r="BL346" s="2">
        <f t="shared" si="428"/>
        <v>1310.798440519731</v>
      </c>
      <c r="BM346" s="2">
        <f t="shared" si="429"/>
        <v>341.84364710630825</v>
      </c>
      <c r="BN346" s="2">
        <f t="shared" si="430"/>
        <v>33.190631872109492</v>
      </c>
      <c r="BO346" s="2">
        <f t="shared" si="437"/>
        <v>9405.0444977384668</v>
      </c>
      <c r="BP346" s="2">
        <f t="shared" si="438"/>
        <v>552.06883579300643</v>
      </c>
      <c r="BQ346" s="2">
        <f t="shared" si="439"/>
        <v>9.7885853305319657</v>
      </c>
      <c r="BR346" s="11">
        <f t="shared" si="440"/>
        <v>3.1218429824162647E-2</v>
      </c>
      <c r="BS346" s="17">
        <f t="shared" si="421"/>
        <v>2.1301372985048888E-5</v>
      </c>
      <c r="BT346" s="17">
        <f t="shared" si="422"/>
        <v>2.1947798231500312E-4</v>
      </c>
      <c r="BU346" s="12">
        <f>(BU$3*templow!$I456+BU$4*templow!$I456^2+BU$5*templow!$I456^6)*(K346/K$56)^$BW$1</f>
        <v>-3.011626261464627</v>
      </c>
      <c r="BV346" s="12">
        <f>(BV$3*templow!$I456+BV$4*templow!$I456^2+BV$5*templow!$I456^6)*(L346/L$56)^$BW$1</f>
        <v>-3.0660139844139156</v>
      </c>
      <c r="BW346" s="12">
        <f>(BW$3*templow!$I456+BW$4*templow!$I456^2+BW$5*templow!$I456^6)*(M346/M$56)^$BW$1</f>
        <v>-3.5431300206581309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7" spans="1:86" x14ac:dyDescent="0.3">
      <c r="A347" s="2"/>
    </row>
    <row r="348" spans="1:86" x14ac:dyDescent="0.3">
      <c r="A348" s="2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2"/>
      <c r="BF348" s="2"/>
      <c r="BG348" s="2"/>
      <c r="BO348" s="2"/>
      <c r="BP348" s="2"/>
      <c r="BQ348" s="2"/>
      <c r="BU348">
        <v>0</v>
      </c>
      <c r="BV348">
        <v>0</v>
      </c>
      <c r="BW348">
        <v>0</v>
      </c>
    </row>
    <row r="349" spans="1:86" x14ac:dyDescent="0.3">
      <c r="A349" s="2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 x14ac:dyDescent="0.3">
      <c r="A350" s="2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  <row r="351" spans="1:86" x14ac:dyDescent="0.3">
      <c r="A351" s="2"/>
    </row>
    <row r="352" spans="1:86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H350"/>
  <sheetViews>
    <sheetView zoomScale="130" zoomScaleNormal="130" workbookViewId="0">
      <pane xSplit="1" ySplit="5" topLeftCell="BB55" activePane="bottomRight" state="frozen"/>
      <selection pane="topRight" activeCell="B1" sqref="B1"/>
      <selection pane="bottomLeft" activeCell="A6" sqref="A6"/>
      <selection pane="bottomRight" activeCell="BD3" sqref="BD3"/>
    </sheetView>
  </sheetViews>
  <sheetFormatPr defaultColWidth="9.109375" defaultRowHeight="14.4" x14ac:dyDescent="0.3"/>
  <cols>
    <col min="1" max="57" width="9.109375" style="2"/>
    <col min="58" max="59" width="9.33203125" style="2" bestFit="1" customWidth="1"/>
    <col min="60" max="60" width="12.6640625" style="2" bestFit="1" customWidth="1"/>
    <col min="61" max="69" width="9.109375" style="2"/>
    <col min="70" max="70" width="15.33203125" style="2" bestFit="1" customWidth="1"/>
    <col min="71" max="72" width="15.33203125" style="2" customWidth="1"/>
    <col min="73" max="78" width="9.109375" style="2"/>
    <col min="79" max="81" width="9.33203125" style="2" bestFit="1" customWidth="1"/>
    <col min="82" max="82" width="9.33203125" style="2" customWidth="1"/>
    <col min="83" max="83" width="10.5546875" style="2" bestFit="1" customWidth="1"/>
    <col min="84" max="16384" width="9.109375" style="2"/>
  </cols>
  <sheetData>
    <row r="1" spans="1:86" x14ac:dyDescent="0.3">
      <c r="B1" s="2" t="s">
        <v>43</v>
      </c>
      <c r="AI1" s="2" t="s">
        <v>11</v>
      </c>
      <c r="AR1" s="1"/>
      <c r="AS1" s="1"/>
      <c r="AT1" s="1"/>
      <c r="BF1" s="2">
        <v>9.9671749069630472E-2</v>
      </c>
      <c r="BG1" s="2">
        <v>5.2278971741013133E-2</v>
      </c>
      <c r="BH1" s="2">
        <v>1.4964571127597673E-2</v>
      </c>
      <c r="BU1" s="2" t="s">
        <v>64</v>
      </c>
      <c r="BW1" s="2">
        <v>-0.25</v>
      </c>
    </row>
    <row r="2" spans="1:86" x14ac:dyDescent="0.3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F2" s="2">
        <v>0.1724378764915922</v>
      </c>
      <c r="BG2" s="2">
        <v>0.13039120264941753</v>
      </c>
      <c r="BH2" s="2">
        <v>6.9918128391701598E-2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 x14ac:dyDescent="0.3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2319992.3164690537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 x14ac:dyDescent="0.3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 x14ac:dyDescent="0.3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 x14ac:dyDescent="0.3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SUM(BA6:BC6)*BT6*0.7+0.15*econlow!BD6+0.15*econhigh!BD6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(BU$3*tempmid!$I116+BU$4*tempmid!$I116^2+BU$5*tempmid!$I116^6)*(K6/K$56)^$BW$1</f>
        <v>1.1868197088520147</v>
      </c>
      <c r="BV6" s="12">
        <f>(BV$3*tempmid!$I116+BV$4*tempmid!$I116^2+BV$5*tempmid!$I116^6)*(L6/L$56)^$BW$1</f>
        <v>0.76813343393367928</v>
      </c>
      <c r="BW6" s="12">
        <f>(BW$3*tempmid!$I116+BW$4*tempmid!$I116^2+BW$5*tempmid!$I116^6)*(M6/M$56)^$BW$1</f>
        <v>0.39373073305027645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 x14ac:dyDescent="0.3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>SUM(BA7:BC7)*BT7*0.7+0.15*econlow!BD7+0.15*econhigh!BD7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6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7">2*BI$5*BE7*AR7/Z7*1000</f>
        <v>0</v>
      </c>
      <c r="BP7" s="2">
        <f t="shared" si="17"/>
        <v>0</v>
      </c>
      <c r="BQ7" s="2">
        <f t="shared" si="17"/>
        <v>0</v>
      </c>
      <c r="BR7" s="11">
        <f t="shared" ref="BR7:BR70" si="18">SUM(H7:J7)*SUM(B6:D6)/SUM(H6:J6)/SUM(B7:D7)-1+BR$5</f>
        <v>6.4255530852422166E-2</v>
      </c>
      <c r="BS7" s="17">
        <v>0</v>
      </c>
      <c r="BT7" s="17">
        <v>0</v>
      </c>
      <c r="BU7" s="12">
        <f>(BU$3*tempmid!$I117+BU$4*tempmid!$I117^2+BU$5*tempmid!$I117^6)*(K7/K$56)^$BW$1</f>
        <v>1.2064902473942338</v>
      </c>
      <c r="BV7" s="12">
        <f>(BV$3*tempmid!$I117+BV$4*tempmid!$I117^2+BV$5*tempmid!$I117^6)*(L7/L$56)^$BW$1</f>
        <v>0.782234287328891</v>
      </c>
      <c r="BW7" s="12">
        <f>(BW$3*tempmid!$I117+BW$4*tempmid!$I117^2+BW$5*tempmid!$I117^6)*(M7/M$56)^$BW$1</f>
        <v>0.40175362957996086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 x14ac:dyDescent="0.3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19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0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1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2">AC8/AC7-1</f>
        <v>-8.1868518598653406E-3</v>
      </c>
      <c r="AG8" s="11"/>
      <c r="AH8" s="11"/>
      <c r="AI8" s="1">
        <f t="shared" ref="AI8:AK23" si="23">(1-$AI$5)*AI7+AU7</f>
        <v>15161.168894687262</v>
      </c>
      <c r="AJ8" s="1">
        <f t="shared" si="23"/>
        <v>1670.4937536078194</v>
      </c>
      <c r="AK8" s="1">
        <f t="shared" si="23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4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>SUM(BA8:BC8)*BT8*0.7+0.15*econlow!BD8+0.15*econhigh!BD8</f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6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7"/>
        <v>0</v>
      </c>
      <c r="BP8" s="2">
        <f t="shared" si="17"/>
        <v>0</v>
      </c>
      <c r="BQ8" s="2">
        <f t="shared" si="17"/>
        <v>0</v>
      </c>
      <c r="BR8" s="11">
        <f t="shared" si="18"/>
        <v>6.7651233799188554E-2</v>
      </c>
      <c r="BS8" s="17">
        <v>0</v>
      </c>
      <c r="BT8" s="17">
        <v>0</v>
      </c>
      <c r="BU8" s="12">
        <f>(BU$3*tempmid!$I118+BU$4*tempmid!$I118^2+BU$5*tempmid!$I118^6)*(K8/K$56)^$BW$1</f>
        <v>1.2236403864760717</v>
      </c>
      <c r="BV8" s="12">
        <f>(BV$3*tempmid!$I118+BV$4*tempmid!$I118^2+BV$5*tempmid!$I118^6)*(L8/L$56)^$BW$1</f>
        <v>0.7981655518384545</v>
      </c>
      <c r="BW8" s="12">
        <f>(BW$3*tempmid!$I118+BW$4*tempmid!$I118^2+BW$5*tempmid!$I118^6)*(M8/M$56)^$BW$1</f>
        <v>0.41013805077549392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 x14ac:dyDescent="0.3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19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0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1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2"/>
        <v>-6.6199255029035786E-3</v>
      </c>
      <c r="AG9" s="11"/>
      <c r="AH9" s="11"/>
      <c r="AI9" s="1">
        <f t="shared" si="23"/>
        <v>15253.246420325468</v>
      </c>
      <c r="AJ9" s="1">
        <f t="shared" si="23"/>
        <v>1681.5973521649007</v>
      </c>
      <c r="AK9" s="1">
        <f t="shared" si="23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4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>SUM(BA9:BC9)*BT9*0.7+0.15*econlow!BD9+0.15*econhigh!BD9</f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6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7"/>
        <v>0</v>
      </c>
      <c r="BP9" s="2">
        <f t="shared" si="17"/>
        <v>0</v>
      </c>
      <c r="BQ9" s="2">
        <f t="shared" si="17"/>
        <v>0</v>
      </c>
      <c r="BR9" s="11">
        <f t="shared" si="18"/>
        <v>5.7450470942512738E-2</v>
      </c>
      <c r="BS9" s="17">
        <v>0</v>
      </c>
      <c r="BT9" s="17">
        <v>0</v>
      </c>
      <c r="BU9" s="12">
        <f>(BU$3*tempmid!$I119+BU$4*tempmid!$I119^2+BU$5*tempmid!$I119^6)*(K9/K$56)^$BW$1</f>
        <v>1.2430669484500487</v>
      </c>
      <c r="BV9" s="12">
        <f>(BV$3*tempmid!$I119+BV$4*tempmid!$I119^2+BV$5*tempmid!$I119^6)*(L9/L$56)^$BW$1</f>
        <v>0.81941568507505025</v>
      </c>
      <c r="BW9" s="12">
        <f>(BW$3*tempmid!$I119+BW$4*tempmid!$I119^2+BW$5*tempmid!$I119^6)*(M9/M$56)^$BW$1</f>
        <v>0.41601463526406557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 x14ac:dyDescent="0.3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19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0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1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2"/>
        <v>4.359219243165624E-3</v>
      </c>
      <c r="AG10" s="11"/>
      <c r="AH10" s="11"/>
      <c r="AI10" s="1">
        <f t="shared" si="23"/>
        <v>15386.333687158345</v>
      </c>
      <c r="AJ10" s="1">
        <f t="shared" si="23"/>
        <v>1699.9668276187188</v>
      </c>
      <c r="AK10" s="1">
        <f t="shared" si="23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4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>SUM(BA10:BC10)*BT10*0.7+0.15*econlow!BD10+0.15*econhigh!BD10</f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6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7"/>
        <v>0</v>
      </c>
      <c r="BP10" s="2">
        <f t="shared" si="17"/>
        <v>0</v>
      </c>
      <c r="BQ10" s="2">
        <f t="shared" si="17"/>
        <v>0</v>
      </c>
      <c r="BR10" s="11">
        <f t="shared" si="18"/>
        <v>7.5046453543986508E-2</v>
      </c>
      <c r="BS10" s="17">
        <v>0</v>
      </c>
      <c r="BT10" s="17">
        <v>0</v>
      </c>
      <c r="BU10" s="12">
        <f>(BU$3*tempmid!$I120+BU$4*tempmid!$I120^2+BU$5*tempmid!$I120^6)*(K10/K$56)^$BW$1</f>
        <v>1.2593118207155451</v>
      </c>
      <c r="BV10" s="12">
        <f>(BV$3*tempmid!$I120+BV$4*tempmid!$I120^2+BV$5*tempmid!$I120^6)*(L10/L$56)^$BW$1</f>
        <v>0.82564885654975384</v>
      </c>
      <c r="BW10" s="12">
        <f>(BW$3*tempmid!$I120+BW$4*tempmid!$I120^2+BW$5*tempmid!$I120^6)*(M10/M$56)^$BW$1</f>
        <v>0.42251126553065149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 x14ac:dyDescent="0.3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19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0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1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2"/>
        <v>-3.4801996623438303E-2</v>
      </c>
      <c r="AG11" s="11"/>
      <c r="AH11" s="11"/>
      <c r="AI11" s="1">
        <f t="shared" si="23"/>
        <v>15558.457848600259</v>
      </c>
      <c r="AJ11" s="1">
        <f t="shared" si="23"/>
        <v>1725.2935495004265</v>
      </c>
      <c r="AK11" s="1">
        <f t="shared" si="23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4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>SUM(BA11:BC11)*BT11*0.7+0.15*econlow!BD11+0.15*econhigh!BD11</f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6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7"/>
        <v>0</v>
      </c>
      <c r="BP11" s="2">
        <f t="shared" si="17"/>
        <v>0</v>
      </c>
      <c r="BQ11" s="2">
        <f t="shared" si="17"/>
        <v>0</v>
      </c>
      <c r="BR11" s="11">
        <f t="shared" si="18"/>
        <v>6.8693189053533804E-2</v>
      </c>
      <c r="BS11" s="17">
        <v>0</v>
      </c>
      <c r="BT11" s="17">
        <v>0</v>
      </c>
      <c r="BU11" s="12">
        <f>(BU$3*tempmid!$I121+BU$4*tempmid!$I121^2+BU$5*tempmid!$I121^6)*(K11/K$56)^$BW$1</f>
        <v>1.278250073957429</v>
      </c>
      <c r="BV11" s="12">
        <f>(BV$3*tempmid!$I121+BV$4*tempmid!$I121^2+BV$5*tempmid!$I121^6)*(L11/L$56)^$BW$1</f>
        <v>0.8335258277849551</v>
      </c>
      <c r="BW11" s="12">
        <f>(BW$3*tempmid!$I121+BW$4*tempmid!$I121^2+BW$5*tempmid!$I121^6)*(M11/M$56)^$BW$1</f>
        <v>0.4255309222237601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 x14ac:dyDescent="0.3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19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0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1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2"/>
        <v>-3.5914342187042259E-3</v>
      </c>
      <c r="AG12" s="11"/>
      <c r="AH12" s="11"/>
      <c r="AI12" s="1">
        <f t="shared" si="23"/>
        <v>15767.700827134828</v>
      </c>
      <c r="AJ12" s="1">
        <f t="shared" si="23"/>
        <v>1757.4799652700076</v>
      </c>
      <c r="AK12" s="1">
        <f t="shared" si="23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4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>SUM(BA12:BC12)*BT12*0.7+0.15*econlow!BD12+0.15*econhigh!BD12</f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6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7"/>
        <v>0</v>
      </c>
      <c r="BP12" s="2">
        <f t="shared" si="17"/>
        <v>0</v>
      </c>
      <c r="BQ12" s="2">
        <f t="shared" si="17"/>
        <v>0</v>
      </c>
      <c r="BR12" s="11">
        <f t="shared" si="18"/>
        <v>6.5035237962948605E-2</v>
      </c>
      <c r="BS12" s="17">
        <v>0</v>
      </c>
      <c r="BT12" s="17">
        <v>0</v>
      </c>
      <c r="BU12" s="12">
        <f>(BU$3*tempmid!$I122+BU$4*tempmid!$I122^2+BU$5*tempmid!$I122^6)*(K12/K$56)^$BW$1</f>
        <v>1.296612906629165</v>
      </c>
      <c r="BV12" s="12">
        <f>(BV$3*tempmid!$I122+BV$4*tempmid!$I122^2+BV$5*tempmid!$I122^6)*(L12/L$56)^$BW$1</f>
        <v>0.84881797034193118</v>
      </c>
      <c r="BW12" s="12">
        <f>(BW$3*tempmid!$I122+BW$4*tempmid!$I122^2+BW$5*tempmid!$I122^6)*(M12/M$56)^$BW$1</f>
        <v>0.43619225056872191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 x14ac:dyDescent="0.3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19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0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1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2"/>
        <v>-6.1904386233404551E-3</v>
      </c>
      <c r="AG13" s="11"/>
      <c r="AH13" s="11"/>
      <c r="AI13" s="1">
        <f t="shared" si="23"/>
        <v>16011.489771367214</v>
      </c>
      <c r="AJ13" s="1">
        <f t="shared" si="23"/>
        <v>1796.7035905080247</v>
      </c>
      <c r="AK13" s="1">
        <f t="shared" si="23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4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>SUM(BA13:BC13)*BT13*0.7+0.15*econlow!BD13+0.15*econhigh!BD13</f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6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7"/>
        <v>0</v>
      </c>
      <c r="BP13" s="2">
        <f t="shared" si="17"/>
        <v>0</v>
      </c>
      <c r="BQ13" s="2">
        <f t="shared" si="17"/>
        <v>0</v>
      </c>
      <c r="BR13" s="11">
        <f t="shared" si="18"/>
        <v>5.2772381868527701E-2</v>
      </c>
      <c r="BS13" s="17">
        <v>0</v>
      </c>
      <c r="BT13" s="17">
        <v>0</v>
      </c>
      <c r="BU13" s="12">
        <f>(BU$3*tempmid!$I123+BU$4*tempmid!$I123^2+BU$5*tempmid!$I123^6)*(K13/K$56)^$BW$1</f>
        <v>1.3196615207960363</v>
      </c>
      <c r="BV13" s="12">
        <f>(BV$3*tempmid!$I123+BV$4*tempmid!$I123^2+BV$5*tempmid!$I123^6)*(L13/L$56)^$BW$1</f>
        <v>0.8676526964841903</v>
      </c>
      <c r="BW13" s="12">
        <f>(BW$3*tempmid!$I123+BW$4*tempmid!$I123^2+BW$5*tempmid!$I123^6)*(M13/M$56)^$BW$1</f>
        <v>0.44452281187049186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 x14ac:dyDescent="0.3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19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0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1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2"/>
        <v>-7.7060795613759225E-3</v>
      </c>
      <c r="AG14" s="11"/>
      <c r="AH14" s="11"/>
      <c r="AI14" s="1">
        <f t="shared" si="23"/>
        <v>16287.616019827288</v>
      </c>
      <c r="AJ14" s="1">
        <f t="shared" si="23"/>
        <v>1842.7073702976782</v>
      </c>
      <c r="AK14" s="1">
        <f t="shared" si="23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4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>SUM(BA14:BC14)*BT14*0.7+0.15*econlow!BD14+0.15*econhigh!BD14</f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6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7"/>
        <v>0</v>
      </c>
      <c r="BP14" s="2">
        <f t="shared" si="17"/>
        <v>0</v>
      </c>
      <c r="BQ14" s="2">
        <f t="shared" si="17"/>
        <v>0</v>
      </c>
      <c r="BR14" s="11">
        <f t="shared" si="18"/>
        <v>7.2294549261994828E-2</v>
      </c>
      <c r="BS14" s="17">
        <v>0</v>
      </c>
      <c r="BT14" s="17">
        <v>0</v>
      </c>
      <c r="BU14" s="12">
        <f>(BU$3*tempmid!$I124+BU$4*tempmid!$I124^2+BU$5*tempmid!$I124^6)*(K14/K$56)^$BW$1</f>
        <v>1.3379161266476787</v>
      </c>
      <c r="BV14" s="12">
        <f>(BV$3*tempmid!$I124+BV$4*tempmid!$I124^2+BV$5*tempmid!$I124^6)*(L14/L$56)^$BW$1</f>
        <v>0.87527771492928119</v>
      </c>
      <c r="BW14" s="12">
        <f>(BW$3*tempmid!$I124+BW$4*tempmid!$I124^2+BW$5*tempmid!$I124^6)*(M14/M$56)^$BW$1</f>
        <v>0.45236266475397369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 x14ac:dyDescent="0.3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19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0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1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2"/>
        <v>-3.5826023754592651E-3</v>
      </c>
      <c r="AG15" s="11"/>
      <c r="AH15" s="11"/>
      <c r="AI15" s="1">
        <f t="shared" si="23"/>
        <v>16594.118898996312</v>
      </c>
      <c r="AJ15" s="1">
        <f t="shared" si="23"/>
        <v>1895.5090832679803</v>
      </c>
      <c r="AK15" s="1">
        <f t="shared" si="23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4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>SUM(BA15:BC15)*BT15*0.7+0.15*econlow!BD15+0.15*econhigh!BD15</f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6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7"/>
        <v>0</v>
      </c>
      <c r="BP15" s="2">
        <f t="shared" si="17"/>
        <v>0</v>
      </c>
      <c r="BQ15" s="2">
        <f t="shared" si="17"/>
        <v>0</v>
      </c>
      <c r="BR15" s="11">
        <f t="shared" si="18"/>
        <v>6.9156537978306759E-2</v>
      </c>
      <c r="BS15" s="17">
        <v>0</v>
      </c>
      <c r="BT15" s="17">
        <v>0</v>
      </c>
      <c r="BU15" s="12">
        <f>(BU$3*tempmid!$I125+BU$4*tempmid!$I125^2+BU$5*tempmid!$I125^6)*(K15/K$56)^$BW$1</f>
        <v>1.3571182360336935</v>
      </c>
      <c r="BV15" s="12">
        <f>(BV$3*tempmid!$I125+BV$4*tempmid!$I125^2+BV$5*tempmid!$I125^6)*(L15/L$56)^$BW$1</f>
        <v>0.89071005718912377</v>
      </c>
      <c r="BW15" s="12">
        <f>(BW$3*tempmid!$I125+BW$4*tempmid!$I125^2+BW$5*tempmid!$I125^6)*(M15/M$56)^$BW$1</f>
        <v>0.4592118309386613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 x14ac:dyDescent="0.3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19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0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1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2"/>
        <v>-6.5810246464045319E-3</v>
      </c>
      <c r="AG16" s="11"/>
      <c r="AH16" s="11"/>
      <c r="AI16" s="1">
        <f t="shared" si="23"/>
        <v>16933.665119762947</v>
      </c>
      <c r="AJ16" s="1">
        <f t="shared" si="23"/>
        <v>1955.2874379125933</v>
      </c>
      <c r="AK16" s="1">
        <f t="shared" si="23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4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>SUM(BA16:BC16)*BT16*0.7+0.15*econlow!BD16+0.15*econhigh!BD16</f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6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7"/>
        <v>0</v>
      </c>
      <c r="BP16" s="2">
        <f t="shared" si="17"/>
        <v>0</v>
      </c>
      <c r="BQ16" s="2">
        <f t="shared" si="17"/>
        <v>0</v>
      </c>
      <c r="BR16" s="11">
        <f t="shared" si="18"/>
        <v>5.1440999330630149E-2</v>
      </c>
      <c r="BS16" s="17">
        <v>0</v>
      </c>
      <c r="BT16" s="17">
        <v>0</v>
      </c>
      <c r="BU16" s="12">
        <f>(BU$3*tempmid!$I126+BU$4*tempmid!$I126^2+BU$5*tempmid!$I126^6)*(K16/K$56)^$BW$1</f>
        <v>1.3845096123932763</v>
      </c>
      <c r="BV16" s="12">
        <f>(BV$3*tempmid!$I126+BV$4*tempmid!$I126^2+BV$5*tempmid!$I126^6)*(L16/L$56)^$BW$1</f>
        <v>0.90069775944355568</v>
      </c>
      <c r="BW16" s="12">
        <f>(BW$3*tempmid!$I126+BW$4*tempmid!$I126^2+BW$5*tempmid!$I126^6)*(M16/M$56)^$BW$1</f>
        <v>0.46573464920168123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 x14ac:dyDescent="0.3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19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0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1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2"/>
        <v>-2.9009460794526598E-2</v>
      </c>
      <c r="AG17" s="11"/>
      <c r="AH17" s="11"/>
      <c r="AI17" s="1">
        <f t="shared" si="23"/>
        <v>17303.613214560632</v>
      </c>
      <c r="AJ17" s="1">
        <f t="shared" si="23"/>
        <v>2022.0972268223595</v>
      </c>
      <c r="AK17" s="1">
        <f t="shared" si="23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4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>SUM(BA17:BC17)*BT17*0.7+0.15*econlow!BD17+0.15*econhigh!BD17</f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6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7"/>
        <v>0</v>
      </c>
      <c r="BP17" s="2">
        <f t="shared" si="17"/>
        <v>0</v>
      </c>
      <c r="BQ17" s="2">
        <f t="shared" si="17"/>
        <v>0</v>
      </c>
      <c r="BR17" s="11">
        <f t="shared" si="18"/>
        <v>4.8303920805933015E-2</v>
      </c>
      <c r="BS17" s="17">
        <v>0</v>
      </c>
      <c r="BT17" s="17">
        <v>0</v>
      </c>
      <c r="BU17" s="12">
        <f>(BU$3*tempmid!$I127+BU$4*tempmid!$I127^2+BU$5*tempmid!$I127^6)*(K17/K$56)^$BW$1</f>
        <v>1.4129513468583519</v>
      </c>
      <c r="BV17" s="12">
        <f>(BV$3*tempmid!$I127+BV$4*tempmid!$I127^2+BV$5*tempmid!$I127^6)*(L17/L$56)^$BW$1</f>
        <v>0.91679093669607781</v>
      </c>
      <c r="BW17" s="12">
        <f>(BW$3*tempmid!$I127+BW$4*tempmid!$I127^2+BW$5*tempmid!$I127^6)*(M17/M$56)^$BW$1</f>
        <v>0.4763310608870332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 x14ac:dyDescent="0.3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19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0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1"/>
        <v>-4.3801292754440668E-3</v>
      </c>
      <c r="X18" s="11">
        <f t="shared" si="21"/>
        <v>-6.3176391659285347E-3</v>
      </c>
      <c r="Y18" s="11">
        <f t="shared" si="21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2"/>
        <v>-2.3448777986213587E-3</v>
      </c>
      <c r="AG18" s="11">
        <f t="shared" si="22"/>
        <v>-2.7262534679217687E-3</v>
      </c>
      <c r="AH18" s="11">
        <f t="shared" si="22"/>
        <v>2.9132934827406087E-2</v>
      </c>
      <c r="AI18" s="1">
        <f t="shared" si="23"/>
        <v>17705.192862941749</v>
      </c>
      <c r="AJ18" s="1">
        <f t="shared" si="23"/>
        <v>2096.1006960981927</v>
      </c>
      <c r="AK18" s="1">
        <f t="shared" si="23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4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>SUM(BA18:BC18)*BT18*0.7+0.15*econlow!BD18+0.15*econhigh!BD18</f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6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7"/>
        <v>0</v>
      </c>
      <c r="BP18" s="2">
        <f t="shared" si="17"/>
        <v>0</v>
      </c>
      <c r="BQ18" s="2">
        <f t="shared" si="17"/>
        <v>0</v>
      </c>
      <c r="BR18" s="11">
        <f t="shared" si="18"/>
        <v>6.347093856464367E-2</v>
      </c>
      <c r="BS18" s="17">
        <v>0</v>
      </c>
      <c r="BT18" s="17">
        <v>0</v>
      </c>
      <c r="BU18" s="12">
        <f>(BU$3*tempmid!$I128+BU$4*tempmid!$I128^2+BU$5*tempmid!$I128^6)*(K18/K$56)^$BW$1</f>
        <v>1.4362450561215498</v>
      </c>
      <c r="BV18" s="12">
        <f>(BV$3*tempmid!$I128+BV$4*tempmid!$I128^2+BV$5*tempmid!$I128^6)*(L18/L$56)^$BW$1</f>
        <v>0.93304286827511174</v>
      </c>
      <c r="BW18" s="12">
        <f>(BW$3*tempmid!$I128+BW$4*tempmid!$I128^2+BW$5*tempmid!$I128^6)*(M18/M$56)^$BW$1</f>
        <v>0.4875164277713368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 x14ac:dyDescent="0.3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19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0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1"/>
        <v>-8.5899528508527334E-3</v>
      </c>
      <c r="X19" s="11">
        <f t="shared" si="21"/>
        <v>-2.6775413126886471E-2</v>
      </c>
      <c r="Y19" s="11">
        <f t="shared" si="21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2"/>
        <v>4.69647265895623E-3</v>
      </c>
      <c r="AG19" s="11">
        <f t="shared" si="22"/>
        <v>6.6741306627322583E-3</v>
      </c>
      <c r="AH19" s="11">
        <f t="shared" si="22"/>
        <v>2.1307173751365927E-2</v>
      </c>
      <c r="AI19" s="1">
        <f t="shared" si="23"/>
        <v>18136.837984258334</v>
      </c>
      <c r="AJ19" s="1">
        <f t="shared" si="23"/>
        <v>2177.0914061087037</v>
      </c>
      <c r="AK19" s="1">
        <f t="shared" si="23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4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>SUM(BA19:BC19)*BT19*0.7+0.15*econlow!BD19+0.15*econhigh!BD19</f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6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7"/>
        <v>0</v>
      </c>
      <c r="BP19" s="2">
        <f t="shared" si="17"/>
        <v>0</v>
      </c>
      <c r="BQ19" s="2">
        <f t="shared" si="17"/>
        <v>0</v>
      </c>
      <c r="BR19" s="11">
        <f t="shared" si="18"/>
        <v>7.4891970679945102E-2</v>
      </c>
      <c r="BS19" s="17">
        <v>0</v>
      </c>
      <c r="BT19" s="17">
        <v>0</v>
      </c>
      <c r="BU19" s="12">
        <f>(BU$3*tempmid!$I129+BU$4*tempmid!$I129^2+BU$5*tempmid!$I129^6)*(K19/K$56)^$BW$1</f>
        <v>1.4566242476728619</v>
      </c>
      <c r="BV19" s="12">
        <f>(BV$3*tempmid!$I129+BV$4*tempmid!$I129^2+BV$5*tempmid!$I129^6)*(L19/L$56)^$BW$1</f>
        <v>0.94469687012185277</v>
      </c>
      <c r="BW19" s="12">
        <f>(BW$3*tempmid!$I129+BW$4*tempmid!$I129^2+BW$5*tempmid!$I129^6)*(M19/M$56)^$BW$1</f>
        <v>0.49666795869568814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 x14ac:dyDescent="0.3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19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0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1"/>
        <v>-2.4798612970081124E-2</v>
      </c>
      <c r="X20" s="11">
        <f t="shared" si="21"/>
        <v>-1.3411914889112975E-2</v>
      </c>
      <c r="Y20" s="11">
        <f t="shared" si="21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2"/>
        <v>-1.2771967666171058E-2</v>
      </c>
      <c r="AG20" s="11">
        <f t="shared" si="22"/>
        <v>-8.8820764208933367E-3</v>
      </c>
      <c r="AH20" s="11">
        <f t="shared" si="22"/>
        <v>-1.7411090343561919E-2</v>
      </c>
      <c r="AI20" s="1">
        <f t="shared" si="23"/>
        <v>18596.447869177071</v>
      </c>
      <c r="AJ20" s="1">
        <f t="shared" si="23"/>
        <v>2264.9858257401193</v>
      </c>
      <c r="AK20" s="1">
        <f t="shared" si="23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4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>SUM(BA20:BC20)*BT20*0.7+0.15*econlow!BD20+0.15*econhigh!BD20</f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6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7"/>
        <v>0</v>
      </c>
      <c r="BP20" s="2">
        <f t="shared" si="17"/>
        <v>0</v>
      </c>
      <c r="BQ20" s="2">
        <f t="shared" si="17"/>
        <v>0</v>
      </c>
      <c r="BR20" s="11">
        <f t="shared" si="18"/>
        <v>3.0247627033290508E-2</v>
      </c>
      <c r="BS20" s="17">
        <v>0</v>
      </c>
      <c r="BT20" s="17">
        <v>0</v>
      </c>
      <c r="BU20" s="12">
        <f>(BU$3*tempmid!$I130+BU$4*tempmid!$I130^2+BU$5*tempmid!$I130^6)*(K20/K$56)^$BW$1</f>
        <v>1.4961452406667475</v>
      </c>
      <c r="BV20" s="12">
        <f>(BV$3*tempmid!$I130+BV$4*tempmid!$I130^2+BV$5*tempmid!$I130^6)*(L20/L$56)^$BW$1</f>
        <v>0.96106189732860736</v>
      </c>
      <c r="BW20" s="12">
        <f>(BW$3*tempmid!$I130+BW$4*tempmid!$I130^2+BW$5*tempmid!$I130^6)*(M20/M$56)^$BW$1</f>
        <v>0.50523302365008194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 x14ac:dyDescent="0.3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19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0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1"/>
        <v>-2.2411231897511597E-2</v>
      </c>
      <c r="X21" s="11">
        <f t="shared" si="21"/>
        <v>9.9214385982544506E-3</v>
      </c>
      <c r="Y21" s="11">
        <f t="shared" si="21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2"/>
        <v>-8.7582752643594608E-3</v>
      </c>
      <c r="AG21" s="11">
        <f t="shared" si="22"/>
        <v>2.8611862457217363E-4</v>
      </c>
      <c r="AH21" s="11">
        <f t="shared" si="22"/>
        <v>-3.2814885423209095E-3</v>
      </c>
      <c r="AI21" s="1">
        <f t="shared" si="23"/>
        <v>19086.149934753397</v>
      </c>
      <c r="AJ21" s="1">
        <f t="shared" si="23"/>
        <v>2359.6403746104361</v>
      </c>
      <c r="AK21" s="1">
        <f t="shared" si="23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4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>SUM(BA21:BC21)*BT21*0.7+0.15*econlow!BD21+0.15*econhigh!BD21</f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6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7"/>
        <v>0</v>
      </c>
      <c r="BP21" s="2">
        <f t="shared" si="17"/>
        <v>0</v>
      </c>
      <c r="BQ21" s="2">
        <f t="shared" si="17"/>
        <v>0</v>
      </c>
      <c r="BR21" s="11">
        <f t="shared" si="18"/>
        <v>2.0173876499010562E-2</v>
      </c>
      <c r="BS21" s="17">
        <v>0</v>
      </c>
      <c r="BT21" s="17">
        <v>0</v>
      </c>
      <c r="BU21" s="12">
        <f>(BU$3*tempmid!$I131+BU$4*tempmid!$I131^2+BU$5*tempmid!$I131^6)*(K21/K$56)^$BW$1</f>
        <v>1.5409780728695515</v>
      </c>
      <c r="BV21" s="12">
        <f>(BV$3*tempmid!$I131+BV$4*tempmid!$I131^2+BV$5*tempmid!$I131^6)*(L21/L$56)^$BW$1</f>
        <v>0.97954950169540733</v>
      </c>
      <c r="BW21" s="12">
        <f>(BW$3*tempmid!$I131+BW$4*tempmid!$I131^2+BW$5*tempmid!$I131^6)*(M21/M$56)^$BW$1</f>
        <v>0.51547532216178504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 x14ac:dyDescent="0.3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19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0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1"/>
        <v>1.519830866653149E-2</v>
      </c>
      <c r="X22" s="11">
        <f t="shared" si="21"/>
        <v>-1.3346373343440576E-2</v>
      </c>
      <c r="Y22" s="11">
        <f t="shared" si="21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2"/>
        <v>-1.411771290454511E-2</v>
      </c>
      <c r="AG22" s="11">
        <f t="shared" si="22"/>
        <v>4.3436106470791103E-3</v>
      </c>
      <c r="AH22" s="11">
        <f t="shared" si="22"/>
        <v>2.9864948970290017E-2</v>
      </c>
      <c r="AI22" s="1">
        <f t="shared" si="23"/>
        <v>19604.799112691886</v>
      </c>
      <c r="AJ22" s="1">
        <f t="shared" si="23"/>
        <v>2460.7937107426487</v>
      </c>
      <c r="AK22" s="1">
        <f t="shared" si="23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4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5">AL22*AI22^$AR$5*B22^(1-$AR$5)</f>
        <v>12522.720493719629</v>
      </c>
      <c r="AS22" s="1">
        <f t="shared" si="25"/>
        <v>1767.9803332996653</v>
      </c>
      <c r="AT22" s="1">
        <f t="shared" si="25"/>
        <v>561.37624208675288</v>
      </c>
      <c r="AU22" s="1">
        <f t="shared" ref="AU22:AW70" si="26">$AU$5*AR22</f>
        <v>2504.544098743926</v>
      </c>
      <c r="AV22" s="1">
        <f t="shared" si="26"/>
        <v>353.59606665993306</v>
      </c>
      <c r="AW22" s="1">
        <f t="shared" si="26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>SUM(BA22:BC22)*BT22*0.7+0.15*econlow!BD22+0.15*econhigh!BD22</f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6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7"/>
        <v>0</v>
      </c>
      <c r="BP22" s="2">
        <f t="shared" si="17"/>
        <v>0</v>
      </c>
      <c r="BQ22" s="2">
        <f t="shared" si="17"/>
        <v>0</v>
      </c>
      <c r="BR22" s="11">
        <f t="shared" si="18"/>
        <v>6.1508636266423861E-2</v>
      </c>
      <c r="BS22" s="17">
        <v>0</v>
      </c>
      <c r="BT22" s="17">
        <v>0</v>
      </c>
      <c r="BU22" s="12">
        <f>(BU$3*tempmid!$I132+BU$4*tempmid!$I132^2+BU$5*tempmid!$I132^6)*(K22/K$56)^$BW$1</f>
        <v>1.5684829859823797</v>
      </c>
      <c r="BV22" s="12">
        <f>(BV$3*tempmid!$I132+BV$4*tempmid!$I132^2+BV$5*tempmid!$I132^6)*(L22/L$56)^$BW$1</f>
        <v>0.99574126917849659</v>
      </c>
      <c r="BW22" s="12">
        <f>(BW$3*tempmid!$I132+BW$4*tempmid!$I132^2+BW$5*tempmid!$I132^6)*(M22/M$56)^$BW$1</f>
        <v>0.52451675931274366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 x14ac:dyDescent="0.3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19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0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1"/>
        <v>-1.4602190653870806E-2</v>
      </c>
      <c r="X23" s="11">
        <f t="shared" si="21"/>
        <v>1.2266952726774027E-2</v>
      </c>
      <c r="Y23" s="11">
        <f t="shared" si="21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2"/>
        <v>-3.6958937098646727E-3</v>
      </c>
      <c r="AG23" s="11">
        <f t="shared" si="22"/>
        <v>-8.4510729951581265E-3</v>
      </c>
      <c r="AH23" s="11">
        <f t="shared" si="22"/>
        <v>5.5492268770880981E-2</v>
      </c>
      <c r="AI23" s="1">
        <f t="shared" si="23"/>
        <v>20148.863300166624</v>
      </c>
      <c r="AJ23" s="1">
        <f t="shared" si="23"/>
        <v>2568.3104063283172</v>
      </c>
      <c r="AK23" s="1">
        <f t="shared" si="23"/>
        <v>813.48906459805391</v>
      </c>
      <c r="AL23" s="14">
        <f t="shared" ref="AL23:AN38" si="27">(1+AL$5)*AL22</f>
        <v>7.7796313315375505</v>
      </c>
      <c r="AM23" s="14">
        <f t="shared" si="27"/>
        <v>1.008904352750092</v>
      </c>
      <c r="AN23" s="14">
        <f t="shared" si="27"/>
        <v>0.4205987458712413</v>
      </c>
      <c r="AO23" s="11">
        <f t="shared" si="24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5"/>
        <v>12926.608401519468</v>
      </c>
      <c r="AS23" s="1">
        <f t="shared" si="25"/>
        <v>1853.1142854562922</v>
      </c>
      <c r="AT23" s="1">
        <f t="shared" si="25"/>
        <v>591.08301482606362</v>
      </c>
      <c r="AU23" s="1">
        <f t="shared" si="26"/>
        <v>2585.321680303894</v>
      </c>
      <c r="AV23" s="1">
        <f t="shared" si="26"/>
        <v>370.62285709125848</v>
      </c>
      <c r="AW23" s="1">
        <f t="shared" si="26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>SUM(BA23:BC23)*BT23*0.7+0.15*econlow!BD23+0.15*econhigh!BD23</f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6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7"/>
        <v>0</v>
      </c>
      <c r="BP23" s="2">
        <f t="shared" si="17"/>
        <v>0</v>
      </c>
      <c r="BQ23" s="2">
        <f t="shared" si="17"/>
        <v>0</v>
      </c>
      <c r="BR23" s="11">
        <f t="shared" si="18"/>
        <v>5.2648442643014909E-2</v>
      </c>
      <c r="BS23" s="17">
        <v>0</v>
      </c>
      <c r="BT23" s="17">
        <v>0</v>
      </c>
      <c r="BU23" s="12">
        <f>(BU$3*tempmid!$I133+BU$4*tempmid!$I133^2+BU$5*tempmid!$I133^6)*(K23/K$56)^$BW$1</f>
        <v>1.6000116071387542</v>
      </c>
      <c r="BV23" s="12">
        <f>(BV$3*tempmid!$I133+BV$4*tempmid!$I133^2+BV$5*tempmid!$I133^6)*(L23/L$56)^$BW$1</f>
        <v>1.0153384489258144</v>
      </c>
      <c r="BW23" s="12">
        <f>(BW$3*tempmid!$I133+BW$4*tempmid!$I133^2+BW$5*tempmid!$I133^6)*(M23/M$56)^$BW$1</f>
        <v>0.53384840224287711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 x14ac:dyDescent="0.3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19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0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1"/>
        <v>-1.0600046355257464E-2</v>
      </c>
      <c r="X24" s="11">
        <f t="shared" si="21"/>
        <v>2.4563451909217271E-2</v>
      </c>
      <c r="Y24" s="11">
        <f t="shared" si="21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2"/>
        <v>-1.9065126390688247E-3</v>
      </c>
      <c r="AG24" s="11">
        <f t="shared" si="22"/>
        <v>-2.3503595024234603E-3</v>
      </c>
      <c r="AH24" s="11">
        <f t="shared" si="22"/>
        <v>1.9763214710052823E-2</v>
      </c>
      <c r="AI24" s="1">
        <f t="shared" ref="AI24:AK39" si="28">(1-$AI$5)*AI23+AU23</f>
        <v>20719.298650453857</v>
      </c>
      <c r="AJ24" s="1">
        <f t="shared" si="28"/>
        <v>2682.1022227867443</v>
      </c>
      <c r="AK24" s="1">
        <f t="shared" si="28"/>
        <v>850.35676110346128</v>
      </c>
      <c r="AL24" s="14">
        <f t="shared" si="27"/>
        <v>7.9400560502048938</v>
      </c>
      <c r="AM24" s="14">
        <f t="shared" si="27"/>
        <v>1.0351128363209818</v>
      </c>
      <c r="AN24" s="14">
        <f t="shared" si="27"/>
        <v>0.43050997620774745</v>
      </c>
      <c r="AO24" s="11">
        <f t="shared" si="24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5"/>
        <v>13344.031722777712</v>
      </c>
      <c r="AS24" s="1">
        <f t="shared" si="25"/>
        <v>1942.3679221830037</v>
      </c>
      <c r="AT24" s="1">
        <f t="shared" si="25"/>
        <v>622.57783732422467</v>
      </c>
      <c r="AU24" s="1">
        <f t="shared" si="26"/>
        <v>2668.8063445555426</v>
      </c>
      <c r="AV24" s="1">
        <f t="shared" si="26"/>
        <v>388.47358443660073</v>
      </c>
      <c r="AW24" s="1">
        <f t="shared" si="26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>SUM(BA24:BC24)*BT24*0.7+0.15*econlow!BD24+0.15*econhigh!BD24</f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6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7"/>
        <v>0</v>
      </c>
      <c r="BP24" s="2">
        <f t="shared" si="17"/>
        <v>0</v>
      </c>
      <c r="BQ24" s="2">
        <f t="shared" si="17"/>
        <v>0</v>
      </c>
      <c r="BR24" s="11">
        <f t="shared" si="18"/>
        <v>5.298173514030588E-2</v>
      </c>
      <c r="BS24" s="17">
        <v>0</v>
      </c>
      <c r="BT24" s="17">
        <v>0</v>
      </c>
      <c r="BU24" s="12">
        <f>(BU$3*tempmid!$I134+BU$4*tempmid!$I134^2+BU$5*tempmid!$I134^6)*(K24/K$56)^$BW$1</f>
        <v>1.6311027894411239</v>
      </c>
      <c r="BV24" s="12">
        <f>(BV$3*tempmid!$I134+BV$4*tempmid!$I134^2+BV$5*tempmid!$I134^6)*(L24/L$56)^$BW$1</f>
        <v>1.0387517548700318</v>
      </c>
      <c r="BW24" s="12">
        <f>(BW$3*tempmid!$I134+BW$4*tempmid!$I134^2+BW$5*tempmid!$I134^6)*(M24/M$56)^$BW$1</f>
        <v>0.54377607041486242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 x14ac:dyDescent="0.3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19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0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1"/>
        <v>-1.449065348024936E-2</v>
      </c>
      <c r="X25" s="11">
        <f t="shared" si="21"/>
        <v>-1.6231741197668126E-2</v>
      </c>
      <c r="Y25" s="11">
        <f t="shared" si="21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2"/>
        <v>-7.7596257389900281E-5</v>
      </c>
      <c r="AG25" s="11">
        <f t="shared" si="22"/>
        <v>-9.73535026831851E-3</v>
      </c>
      <c r="AH25" s="11">
        <f t="shared" si="22"/>
        <v>1.0258623333963213E-2</v>
      </c>
      <c r="AI25" s="1">
        <f t="shared" si="28"/>
        <v>21316.175129964013</v>
      </c>
      <c r="AJ25" s="1">
        <f t="shared" si="28"/>
        <v>2802.3655849446704</v>
      </c>
      <c r="AK25" s="1">
        <f t="shared" si="28"/>
        <v>889.8366524579601</v>
      </c>
      <c r="AL25" s="14">
        <f t="shared" si="27"/>
        <v>8.1037889063999327</v>
      </c>
      <c r="AM25" s="14">
        <f t="shared" si="27"/>
        <v>1.0620021422207806</v>
      </c>
      <c r="AN25" s="14">
        <f t="shared" si="27"/>
        <v>0.44065476046648366</v>
      </c>
      <c r="AO25" s="11">
        <f t="shared" si="24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5"/>
        <v>13775.299073981647</v>
      </c>
      <c r="AS25" s="1">
        <f t="shared" si="25"/>
        <v>2036.2478405779661</v>
      </c>
      <c r="AT25" s="1">
        <f t="shared" si="25"/>
        <v>655.92537283621471</v>
      </c>
      <c r="AU25" s="1">
        <f t="shared" si="26"/>
        <v>2755.0598147963296</v>
      </c>
      <c r="AV25" s="1">
        <f t="shared" si="26"/>
        <v>407.24956811559326</v>
      </c>
      <c r="AW25" s="1">
        <f t="shared" si="26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>SUM(BA25:BC25)*BT25*0.7+0.15*econlow!BD25+0.15*econhigh!BD25</f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6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7"/>
        <v>0</v>
      </c>
      <c r="BP25" s="2">
        <f t="shared" si="17"/>
        <v>0</v>
      </c>
      <c r="BQ25" s="2">
        <f t="shared" si="17"/>
        <v>0</v>
      </c>
      <c r="BR25" s="11">
        <f t="shared" si="18"/>
        <v>5.1730956327600025E-2</v>
      </c>
      <c r="BS25" s="17">
        <v>0</v>
      </c>
      <c r="BT25" s="17">
        <v>0</v>
      </c>
      <c r="BU25" s="12">
        <f>(BU$3*tempmid!$I135+BU$4*tempmid!$I135^2+BU$5*tempmid!$I135^6)*(K25/K$56)^$BW$1</f>
        <v>1.6638538654274697</v>
      </c>
      <c r="BV25" s="12">
        <f>(BV$3*tempmid!$I135+BV$4*tempmid!$I135^2+BV$5*tempmid!$I135^6)*(L25/L$56)^$BW$1</f>
        <v>1.0576980740814483</v>
      </c>
      <c r="BW25" s="12">
        <f>(BW$3*tempmid!$I135+BW$4*tempmid!$I135^2+BW$5*tempmid!$I135^6)*(M25/M$56)^$BW$1</f>
        <v>0.55661448657732959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 x14ac:dyDescent="0.3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19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0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1"/>
        <v>-5.1281902986994754E-2</v>
      </c>
      <c r="X26" s="11">
        <f t="shared" si="21"/>
        <v>-3.7016753471331154E-2</v>
      </c>
      <c r="Y26" s="11">
        <f t="shared" si="21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2"/>
        <v>-1.5721294261408225E-3</v>
      </c>
      <c r="AG26" s="11">
        <f t="shared" si="22"/>
        <v>1.2560552014162951E-2</v>
      </c>
      <c r="AH26" s="11">
        <f t="shared" si="22"/>
        <v>1.1498837137846607E-2</v>
      </c>
      <c r="AI26" s="1">
        <f t="shared" si="28"/>
        <v>21939.617431763942</v>
      </c>
      <c r="AJ26" s="1">
        <f t="shared" si="28"/>
        <v>2929.3785945657969</v>
      </c>
      <c r="AK26" s="1">
        <f t="shared" si="28"/>
        <v>932.03806177940703</v>
      </c>
      <c r="AL26" s="14">
        <f t="shared" si="27"/>
        <v>8.2708981176267589</v>
      </c>
      <c r="AM26" s="14">
        <f t="shared" si="27"/>
        <v>1.0895899562893532</v>
      </c>
      <c r="AN26" s="14">
        <f t="shared" si="27"/>
        <v>0.45103860224616948</v>
      </c>
      <c r="AO26" s="11">
        <f t="shared" si="24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5"/>
        <v>14219.109702597792</v>
      </c>
      <c r="AS26" s="1">
        <f t="shared" si="25"/>
        <v>2134.1259420488577</v>
      </c>
      <c r="AT26" s="1">
        <f t="shared" si="25"/>
        <v>691.18551481508996</v>
      </c>
      <c r="AU26" s="1">
        <f t="shared" si="26"/>
        <v>2843.8219405195587</v>
      </c>
      <c r="AV26" s="1">
        <f t="shared" si="26"/>
        <v>426.82518840977156</v>
      </c>
      <c r="AW26" s="1">
        <f t="shared" si="26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>SUM(BA26:BC26)*BT26*0.7+0.15*econlow!BD26+0.15*econhigh!BD26</f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6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7"/>
        <v>0</v>
      </c>
      <c r="BP26" s="2">
        <f t="shared" si="17"/>
        <v>0</v>
      </c>
      <c r="BQ26" s="2">
        <f t="shared" si="17"/>
        <v>0</v>
      </c>
      <c r="BR26" s="11">
        <f t="shared" si="18"/>
        <v>4.2806571653571907E-2</v>
      </c>
      <c r="BS26" s="17">
        <v>0</v>
      </c>
      <c r="BT26" s="17">
        <v>0</v>
      </c>
      <c r="BU26" s="12">
        <f>(BU$3*tempmid!$I136+BU$4*tempmid!$I136^2+BU$5*tempmid!$I136^6)*(K26/K$56)^$BW$1</f>
        <v>1.7018432228851279</v>
      </c>
      <c r="BV26" s="12">
        <f>(BV$3*tempmid!$I136+BV$4*tempmid!$I136^2+BV$5*tempmid!$I136^6)*(L26/L$56)^$BW$1</f>
        <v>1.0777562718124944</v>
      </c>
      <c r="BW26" s="12">
        <f>(BW$3*tempmid!$I136+BW$4*tempmid!$I136^2+BW$5*tempmid!$I136^6)*(M26/M$56)^$BW$1</f>
        <v>0.56515010733421722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 x14ac:dyDescent="0.3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19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0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1"/>
        <v>-4.1487321329563676E-2</v>
      </c>
      <c r="X27" s="11">
        <f t="shared" si="21"/>
        <v>-3.2828119322393379E-3</v>
      </c>
      <c r="Y27" s="11">
        <f t="shared" si="21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2"/>
        <v>-1.2620676686745269E-2</v>
      </c>
      <c r="AG27" s="11">
        <f t="shared" si="22"/>
        <v>-2.9473431528211025E-2</v>
      </c>
      <c r="AH27" s="11">
        <f t="shared" si="22"/>
        <v>-1.9640801612479497E-2</v>
      </c>
      <c r="AI27" s="1">
        <f t="shared" si="28"/>
        <v>22589.477629107107</v>
      </c>
      <c r="AJ27" s="1">
        <f t="shared" si="28"/>
        <v>3063.265923518989</v>
      </c>
      <c r="AK27" s="1">
        <f t="shared" si="28"/>
        <v>977.0713585644844</v>
      </c>
      <c r="AL27" s="14">
        <f t="shared" si="27"/>
        <v>8.4414533081108676</v>
      </c>
      <c r="AM27" s="14">
        <f t="shared" si="27"/>
        <v>1.1178944237946982</v>
      </c>
      <c r="AN27" s="14">
        <f t="shared" si="27"/>
        <v>0.4616671348354846</v>
      </c>
      <c r="AO27" s="11">
        <f t="shared" si="24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5"/>
        <v>14678.013210257626</v>
      </c>
      <c r="AS27" s="1">
        <f t="shared" si="25"/>
        <v>2237.1355800170063</v>
      </c>
      <c r="AT27" s="1">
        <f t="shared" si="25"/>
        <v>728.41369484042536</v>
      </c>
      <c r="AU27" s="1">
        <f t="shared" si="26"/>
        <v>2935.6026420515254</v>
      </c>
      <c r="AV27" s="1">
        <f t="shared" si="26"/>
        <v>447.4271160034013</v>
      </c>
      <c r="AW27" s="1">
        <f t="shared" si="26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>SUM(BA27:BC27)*BT27*0.7+0.15*econlow!BD27+0.15*econhigh!BD27</f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6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7"/>
        <v>0</v>
      </c>
      <c r="BP27" s="2">
        <f t="shared" si="17"/>
        <v>0</v>
      </c>
      <c r="BQ27" s="2">
        <f t="shared" si="17"/>
        <v>0</v>
      </c>
      <c r="BR27" s="11">
        <f t="shared" si="18"/>
        <v>2.9448153818693784E-2</v>
      </c>
      <c r="BS27" s="17">
        <v>0</v>
      </c>
      <c r="BT27" s="17">
        <v>0</v>
      </c>
      <c r="BU27" s="12">
        <f>(BU$3*tempmid!$I137+BU$4*tempmid!$I137^2+BU$5*tempmid!$I137^6)*(K27/K$56)^$BW$1</f>
        <v>1.7452906990564641</v>
      </c>
      <c r="BV27" s="12">
        <f>(BV$3*tempmid!$I137+BV$4*tempmid!$I137^2+BV$5*tempmid!$I137^6)*(L27/L$56)^$BW$1</f>
        <v>1.1055460848147816</v>
      </c>
      <c r="BW27" s="12">
        <f>(BW$3*tempmid!$I137+BW$4*tempmid!$I137^2+BW$5*tempmid!$I137^6)*(M27/M$56)^$BW$1</f>
        <v>0.57524507838846939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 x14ac:dyDescent="0.3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19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0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1"/>
        <v>-2.8187302532176051E-2</v>
      </c>
      <c r="X28" s="11">
        <f t="shared" si="21"/>
        <v>3.0186328589969724E-2</v>
      </c>
      <c r="Y28" s="11">
        <f t="shared" si="21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2"/>
        <v>-1.2130262696667726E-2</v>
      </c>
      <c r="AG28" s="11">
        <f t="shared" si="22"/>
        <v>1.3559749423182055E-3</v>
      </c>
      <c r="AH28" s="11">
        <f t="shared" si="22"/>
        <v>1.7372753430668908E-3</v>
      </c>
      <c r="AI28" s="1">
        <f t="shared" si="28"/>
        <v>23266.132508247923</v>
      </c>
      <c r="AJ28" s="1">
        <f t="shared" si="28"/>
        <v>3204.3664471704915</v>
      </c>
      <c r="AK28" s="1">
        <f t="shared" si="28"/>
        <v>1025.0469616761211</v>
      </c>
      <c r="AL28" s="14">
        <f t="shared" si="27"/>
        <v>8.6155255378073292</v>
      </c>
      <c r="AM28" s="14">
        <f t="shared" si="27"/>
        <v>1.1469341613675916</v>
      </c>
      <c r="AN28" s="14">
        <f t="shared" si="27"/>
        <v>0.47254612426915754</v>
      </c>
      <c r="AO28" s="11">
        <f t="shared" si="24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5"/>
        <v>15144.061131962364</v>
      </c>
      <c r="AS28" s="1">
        <f t="shared" si="25"/>
        <v>2347.129099409734</v>
      </c>
      <c r="AT28" s="1">
        <f t="shared" si="25"/>
        <v>767.66952063484507</v>
      </c>
      <c r="AU28" s="1">
        <f t="shared" si="26"/>
        <v>3028.8122263924729</v>
      </c>
      <c r="AV28" s="1">
        <f t="shared" si="26"/>
        <v>469.42581988194684</v>
      </c>
      <c r="AW28" s="1">
        <f t="shared" si="26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>SUM(BA28:BC28)*BT28*0.7+0.15*econlow!BD28+0.15*econhigh!BD28</f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6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7"/>
        <v>0</v>
      </c>
      <c r="BP28" s="2">
        <f t="shared" si="17"/>
        <v>0</v>
      </c>
      <c r="BQ28" s="2">
        <f t="shared" si="17"/>
        <v>0</v>
      </c>
      <c r="BR28" s="11">
        <f t="shared" si="18"/>
        <v>1.7109021078205416E-2</v>
      </c>
      <c r="BS28" s="17">
        <v>0</v>
      </c>
      <c r="BT28" s="17">
        <v>0</v>
      </c>
      <c r="BU28" s="12">
        <f>(BU$3*tempmid!$I138+BU$4*tempmid!$I138^2+BU$5*tempmid!$I138^6)*(K28/K$56)^$BW$1</f>
        <v>1.7941835549183269</v>
      </c>
      <c r="BV28" s="12">
        <f>(BV$3*tempmid!$I138+BV$4*tempmid!$I138^2+BV$5*tempmid!$I138^6)*(L28/L$56)^$BW$1</f>
        <v>1.1381382614335238</v>
      </c>
      <c r="BW28" s="12">
        <f>(BW$3*tempmid!$I138+BW$4*tempmid!$I138^2+BW$5*tempmid!$I138^6)*(M28/M$56)^$BW$1</f>
        <v>0.58714146414718249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 x14ac:dyDescent="0.3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19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0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1"/>
        <v>-2.0726712821921511E-2</v>
      </c>
      <c r="X29" s="11">
        <f t="shared" si="21"/>
        <v>1.3669243377886886E-2</v>
      </c>
      <c r="Y29" s="11">
        <f t="shared" si="21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2"/>
        <v>-4.4187025312232286E-3</v>
      </c>
      <c r="AG29" s="11">
        <f t="shared" si="22"/>
        <v>2.0078250388817498E-3</v>
      </c>
      <c r="AH29" s="11">
        <f t="shared" si="22"/>
        <v>2.6291273103436374E-2</v>
      </c>
      <c r="AI29" s="1">
        <f t="shared" si="28"/>
        <v>23968.331483815607</v>
      </c>
      <c r="AJ29" s="1">
        <f t="shared" si="28"/>
        <v>3353.3556223353889</v>
      </c>
      <c r="AK29" s="1">
        <f t="shared" si="28"/>
        <v>1076.076169635478</v>
      </c>
      <c r="AL29" s="14">
        <f t="shared" si="27"/>
        <v>8.7931873320071432</v>
      </c>
      <c r="AM29" s="14">
        <f t="shared" si="27"/>
        <v>1.1767282692462604</v>
      </c>
      <c r="AN29" s="14">
        <f t="shared" si="27"/>
        <v>0.48368147245606974</v>
      </c>
      <c r="AO29" s="11">
        <f t="shared" si="24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5"/>
        <v>15618.982920650913</v>
      </c>
      <c r="AS29" s="1">
        <f t="shared" si="25"/>
        <v>2462.3553193478451</v>
      </c>
      <c r="AT29" s="1">
        <f t="shared" si="25"/>
        <v>808.99433513658573</v>
      </c>
      <c r="AU29" s="1">
        <f t="shared" si="26"/>
        <v>3123.796584130183</v>
      </c>
      <c r="AV29" s="1">
        <f t="shared" si="26"/>
        <v>492.47106386956904</v>
      </c>
      <c r="AW29" s="1">
        <f t="shared" si="26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>SUM(BA29:BC29)*BT29*0.7+0.15*econlow!BD29+0.15*econhigh!BD29</f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6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7"/>
        <v>0</v>
      </c>
      <c r="BP29" s="2">
        <f t="shared" si="17"/>
        <v>0</v>
      </c>
      <c r="BQ29" s="2">
        <f t="shared" si="17"/>
        <v>0</v>
      </c>
      <c r="BR29" s="11">
        <f t="shared" si="18"/>
        <v>3.5451074401415789E-2</v>
      </c>
      <c r="BS29" s="17">
        <v>0</v>
      </c>
      <c r="BT29" s="17">
        <v>0</v>
      </c>
      <c r="BU29" s="12">
        <f>(BU$3*tempmid!$I139+BU$4*tempmid!$I139^2+BU$5*tempmid!$I139^6)*(K29/K$56)^$BW$1</f>
        <v>1.833738602202019</v>
      </c>
      <c r="BV29" s="12">
        <f>(BV$3*tempmid!$I139+BV$4*tempmid!$I139^2+BV$5*tempmid!$I139^6)*(L29/L$56)^$BW$1</f>
        <v>1.1705634057375345</v>
      </c>
      <c r="BW29" s="12">
        <f>(BW$3*tempmid!$I139+BW$4*tempmid!$I139^2+BW$5*tempmid!$I139^6)*(M29/M$56)^$BW$1</f>
        <v>0.59846558593452215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 x14ac:dyDescent="0.3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19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0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1"/>
        <v>-1.9561938367143039E-3</v>
      </c>
      <c r="X30" s="11">
        <f t="shared" si="21"/>
        <v>2.040129612331798E-3</v>
      </c>
      <c r="Y30" s="11">
        <f t="shared" si="21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2"/>
        <v>-1.4389132472048205E-2</v>
      </c>
      <c r="AG30" s="11">
        <f t="shared" si="22"/>
        <v>-8.7584823488597863E-3</v>
      </c>
      <c r="AH30" s="11">
        <f t="shared" si="22"/>
        <v>1.3241394069414048E-2</v>
      </c>
      <c r="AI30" s="1">
        <f t="shared" si="28"/>
        <v>24695.294919564229</v>
      </c>
      <c r="AJ30" s="1">
        <f t="shared" si="28"/>
        <v>3510.4911239714193</v>
      </c>
      <c r="AK30" s="1">
        <f t="shared" si="28"/>
        <v>1130.2674196992473</v>
      </c>
      <c r="AL30" s="14">
        <f t="shared" si="27"/>
        <v>8.974512711554107</v>
      </c>
      <c r="AM30" s="14">
        <f t="shared" si="27"/>
        <v>1.2072963438391364</v>
      </c>
      <c r="AN30" s="14">
        <f t="shared" si="27"/>
        <v>0.49507922038107216</v>
      </c>
      <c r="AO30" s="11">
        <f t="shared" si="24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5"/>
        <v>16104.103440851959</v>
      </c>
      <c r="AS30" s="1">
        <f t="shared" si="25"/>
        <v>2581.9539914058173</v>
      </c>
      <c r="AT30" s="1">
        <f t="shared" si="25"/>
        <v>852.46594137172281</v>
      </c>
      <c r="AU30" s="1">
        <f t="shared" si="26"/>
        <v>3220.8206881703918</v>
      </c>
      <c r="AV30" s="1">
        <f t="shared" si="26"/>
        <v>516.39079828116348</v>
      </c>
      <c r="AW30" s="1">
        <f t="shared" si="26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>SUM(BA30:BC30)*BT30*0.7+0.15*econlow!BD30+0.15*econhigh!BD30</f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6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7"/>
        <v>0</v>
      </c>
      <c r="BP30" s="2">
        <f t="shared" si="17"/>
        <v>0</v>
      </c>
      <c r="BQ30" s="2">
        <f t="shared" si="17"/>
        <v>0</v>
      </c>
      <c r="BR30" s="11">
        <f t="shared" si="18"/>
        <v>5.377947418379822E-2</v>
      </c>
      <c r="BS30" s="17">
        <v>0</v>
      </c>
      <c r="BT30" s="17">
        <v>0</v>
      </c>
      <c r="BU30" s="12">
        <f>(BU$3*tempmid!$I140+BU$4*tempmid!$I140^2+BU$5*tempmid!$I140^6)*(K30/K$56)^$BW$1</f>
        <v>1.8658469028329643</v>
      </c>
      <c r="BV30" s="12">
        <f>(BV$3*tempmid!$I140+BV$4*tempmid!$I140^2+BV$5*tempmid!$I140^6)*(L30/L$56)^$BW$1</f>
        <v>1.1926184218029043</v>
      </c>
      <c r="BW30" s="12">
        <f>(BW$3*tempmid!$I140+BW$4*tempmid!$I140^2+BW$5*tempmid!$I140^6)*(M30/M$56)^$BW$1</f>
        <v>0.60799585564269576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 x14ac:dyDescent="0.3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19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0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1"/>
        <v>-1.3011283320596201E-2</v>
      </c>
      <c r="X31" s="11">
        <f t="shared" si="21"/>
        <v>6.0560791359451915E-3</v>
      </c>
      <c r="Y31" s="11">
        <f t="shared" si="21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2"/>
        <v>-1.1533292981858012E-2</v>
      </c>
      <c r="AG31" s="11">
        <f t="shared" si="22"/>
        <v>3.6188748862926667E-2</v>
      </c>
      <c r="AH31" s="11">
        <f t="shared" si="22"/>
        <v>1.6549153534043626E-2</v>
      </c>
      <c r="AI31" s="1">
        <f t="shared" si="28"/>
        <v>25446.586115778198</v>
      </c>
      <c r="AJ31" s="1">
        <f t="shared" si="28"/>
        <v>3675.8328098554407</v>
      </c>
      <c r="AK31" s="1">
        <f t="shared" si="28"/>
        <v>1187.7338660036671</v>
      </c>
      <c r="AL31" s="14">
        <f t="shared" si="27"/>
        <v>9.1595772236847885</v>
      </c>
      <c r="AM31" s="14">
        <f t="shared" si="27"/>
        <v>1.2386584906139566</v>
      </c>
      <c r="AN31" s="14">
        <f t="shared" si="27"/>
        <v>0.50674555138225119</v>
      </c>
      <c r="AO31" s="11">
        <f t="shared" si="24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5"/>
        <v>16606.714721536202</v>
      </c>
      <c r="AS31" s="1">
        <f t="shared" si="25"/>
        <v>2707.8262661865601</v>
      </c>
      <c r="AT31" s="1">
        <f t="shared" si="25"/>
        <v>898.1602512070865</v>
      </c>
      <c r="AU31" s="1">
        <f t="shared" si="26"/>
        <v>3321.3429443072405</v>
      </c>
      <c r="AV31" s="1">
        <f t="shared" si="26"/>
        <v>541.56525323731205</v>
      </c>
      <c r="AW31" s="1">
        <f t="shared" si="26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>SUM(BA31:BC31)*BT31*0.7+0.15*econlow!BD31+0.15*econhigh!BD31</f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6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7"/>
        <v>0</v>
      </c>
      <c r="BP31" s="2">
        <f t="shared" si="17"/>
        <v>0</v>
      </c>
      <c r="BQ31" s="2">
        <f t="shared" si="17"/>
        <v>0</v>
      </c>
      <c r="BR31" s="11">
        <f t="shared" si="18"/>
        <v>4.6607326093668328E-2</v>
      </c>
      <c r="BS31" s="17">
        <v>0</v>
      </c>
      <c r="BT31" s="17">
        <v>0</v>
      </c>
      <c r="BU31" s="12">
        <f>(BU$3*tempmid!$I141+BU$4*tempmid!$I141^2+BU$5*tempmid!$I141^6)*(K31/K$56)^$BW$1</f>
        <v>1.9006080622314518</v>
      </c>
      <c r="BV31" s="12">
        <f>(BV$3*tempmid!$I141+BV$4*tempmid!$I141^2+BV$5*tempmid!$I141^6)*(L31/L$56)^$BW$1</f>
        <v>1.2183218836506426</v>
      </c>
      <c r="BW31" s="12">
        <f>(BW$3*tempmid!$I141+BW$4*tempmid!$I141^2+BW$5*tempmid!$I141^6)*(M31/M$56)^$BW$1</f>
        <v>0.61957912783212143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 x14ac:dyDescent="0.3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19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0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1"/>
        <v>-1.9225474792414321E-2</v>
      </c>
      <c r="X32" s="11">
        <f t="shared" si="21"/>
        <v>-1.621067917238872E-2</v>
      </c>
      <c r="Y32" s="11">
        <f t="shared" si="21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2"/>
        <v>-1.0532003704103454E-2</v>
      </c>
      <c r="AG32" s="11">
        <f t="shared" si="22"/>
        <v>2.3311752738808256E-3</v>
      </c>
      <c r="AH32" s="11">
        <f t="shared" si="22"/>
        <v>3.6486417892915846E-3</v>
      </c>
      <c r="AI32" s="1">
        <f t="shared" si="28"/>
        <v>26223.270448507621</v>
      </c>
      <c r="AJ32" s="1">
        <f t="shared" si="28"/>
        <v>3849.8147821072084</v>
      </c>
      <c r="AK32" s="1">
        <f t="shared" si="28"/>
        <v>1248.5925296447178</v>
      </c>
      <c r="AL32" s="14">
        <f t="shared" si="27"/>
        <v>9.3484579735044626</v>
      </c>
      <c r="AM32" s="14">
        <f t="shared" si="27"/>
        <v>1.2708353373216845</v>
      </c>
      <c r="AN32" s="14">
        <f t="shared" si="27"/>
        <v>0.51868679450542221</v>
      </c>
      <c r="AO32" s="11">
        <f t="shared" si="24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5"/>
        <v>17128.86655162213</v>
      </c>
      <c r="AS32" s="1">
        <f t="shared" si="25"/>
        <v>2841.1558926250655</v>
      </c>
      <c r="AT32" s="1">
        <f t="shared" si="25"/>
        <v>946.69792193630326</v>
      </c>
      <c r="AU32" s="1">
        <f t="shared" si="26"/>
        <v>3425.7733103244263</v>
      </c>
      <c r="AV32" s="1">
        <f t="shared" si="26"/>
        <v>568.23117852501309</v>
      </c>
      <c r="AW32" s="1">
        <f t="shared" si="26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>SUM(BA32:BC32)*BT32*0.7+0.15*econlow!BD32+0.15*econhigh!BD32</f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6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7"/>
        <v>0</v>
      </c>
      <c r="BP32" s="2">
        <f t="shared" si="17"/>
        <v>0</v>
      </c>
      <c r="BQ32" s="2">
        <f t="shared" si="17"/>
        <v>0</v>
      </c>
      <c r="BR32" s="11">
        <f t="shared" si="18"/>
        <v>4.3919983115699973E-2</v>
      </c>
      <c r="BS32" s="17">
        <v>0</v>
      </c>
      <c r="BT32" s="17">
        <v>0</v>
      </c>
      <c r="BU32" s="12">
        <f>(BU$3*tempmid!$I142+BU$4*tempmid!$I142^2+BU$5*tempmid!$I142^6)*(K32/K$56)^$BW$1</f>
        <v>1.9374348696339065</v>
      </c>
      <c r="BV32" s="12">
        <f>(BV$3*tempmid!$I142+BV$4*tempmid!$I142^2+BV$5*tempmid!$I142^6)*(L32/L$56)^$BW$1</f>
        <v>1.2403429547831755</v>
      </c>
      <c r="BW32" s="12">
        <f>(BW$3*tempmid!$I142+BW$4*tempmid!$I142^2+BW$5*tempmid!$I142^6)*(M32/M$56)^$BW$1</f>
        <v>0.63113939646090611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 x14ac:dyDescent="0.3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19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0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1"/>
        <v>2.521244251574295E-4</v>
      </c>
      <c r="X33" s="11">
        <f t="shared" si="21"/>
        <v>7.9341206106642304E-5</v>
      </c>
      <c r="Y33" s="11">
        <f t="shared" si="21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2"/>
        <v>-3.3491621384740267E-4</v>
      </c>
      <c r="AG33" s="11">
        <f t="shared" si="22"/>
        <v>8.5558456280623307E-3</v>
      </c>
      <c r="AH33" s="11">
        <f t="shared" si="22"/>
        <v>-5.7443475828427015E-3</v>
      </c>
      <c r="AI33" s="1">
        <f t="shared" si="28"/>
        <v>27026.716713981288</v>
      </c>
      <c r="AJ33" s="1">
        <f t="shared" si="28"/>
        <v>4033.0644824215005</v>
      </c>
      <c r="AK33" s="1">
        <f t="shared" si="28"/>
        <v>1313.0728610675067</v>
      </c>
      <c r="AL33" s="14">
        <f t="shared" si="27"/>
        <v>9.5412336561121034</v>
      </c>
      <c r="AM33" s="14">
        <f t="shared" si="27"/>
        <v>1.3038480475639525</v>
      </c>
      <c r="AN33" s="14">
        <f t="shared" si="27"/>
        <v>0.53090942793766982</v>
      </c>
      <c r="AO33" s="11">
        <f t="shared" si="24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5"/>
        <v>17666.70561109337</v>
      </c>
      <c r="AS33" s="1">
        <f t="shared" si="25"/>
        <v>2982.3780962531046</v>
      </c>
      <c r="AT33" s="1">
        <f t="shared" si="25"/>
        <v>997.71591982171071</v>
      </c>
      <c r="AU33" s="1">
        <f t="shared" si="26"/>
        <v>3533.3411222186742</v>
      </c>
      <c r="AV33" s="1">
        <f t="shared" si="26"/>
        <v>596.47561925062098</v>
      </c>
      <c r="AW33" s="1">
        <f t="shared" si="26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>SUM(BA33:BC33)*BT33*0.7+0.15*econlow!BD33+0.15*econhigh!BD33</f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6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7"/>
        <v>0</v>
      </c>
      <c r="BP33" s="2">
        <f t="shared" si="17"/>
        <v>0</v>
      </c>
      <c r="BQ33" s="2">
        <f t="shared" si="17"/>
        <v>0</v>
      </c>
      <c r="BR33" s="11">
        <f t="shared" si="18"/>
        <v>4.4197072041392865E-2</v>
      </c>
      <c r="BS33" s="17">
        <v>0</v>
      </c>
      <c r="BT33" s="17">
        <v>0</v>
      </c>
      <c r="BU33" s="12">
        <f>(BU$3*tempmid!$I143+BU$4*tempmid!$I143^2+BU$5*tempmid!$I143^6)*(K33/K$56)^$BW$1</f>
        <v>1.9739628538822129</v>
      </c>
      <c r="BV33" s="12">
        <f>(BV$3*tempmid!$I143+BV$4*tempmid!$I143^2+BV$5*tempmid!$I143^6)*(L33/L$56)^$BW$1</f>
        <v>1.2625731407244289</v>
      </c>
      <c r="BW33" s="12">
        <f>(BW$3*tempmid!$I143+BW$4*tempmid!$I143^2+BW$5*tempmid!$I143^6)*(M33/M$56)^$BW$1</f>
        <v>0.64226127317859394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 x14ac:dyDescent="0.3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19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0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1"/>
        <v>-1.51105625085175E-2</v>
      </c>
      <c r="X34" s="11">
        <f t="shared" si="21"/>
        <v>-1.4631099862875141E-3</v>
      </c>
      <c r="Y34" s="11">
        <f t="shared" si="21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2"/>
        <v>2.1924188184192506E-3</v>
      </c>
      <c r="AG34" s="11">
        <f t="shared" si="22"/>
        <v>1.3359023132734738E-2</v>
      </c>
      <c r="AH34" s="11">
        <f t="shared" si="22"/>
        <v>2.5515467739823494E-2</v>
      </c>
      <c r="AI34" s="1">
        <f t="shared" si="28"/>
        <v>27857.386164801832</v>
      </c>
      <c r="AJ34" s="1">
        <f t="shared" si="28"/>
        <v>4226.2336534299711</v>
      </c>
      <c r="AK34" s="1">
        <f t="shared" si="28"/>
        <v>1381.3087589250983</v>
      </c>
      <c r="AL34" s="14">
        <f t="shared" si="27"/>
        <v>9.737984589387839</v>
      </c>
      <c r="AM34" s="14">
        <f t="shared" si="27"/>
        <v>1.3377183347129475</v>
      </c>
      <c r="AN34" s="14">
        <f t="shared" si="27"/>
        <v>0.54342008252179885</v>
      </c>
      <c r="AO34" s="11">
        <f t="shared" si="24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5"/>
        <v>18224.781346912463</v>
      </c>
      <c r="AS34" s="1">
        <f t="shared" si="25"/>
        <v>3130.3290962038368</v>
      </c>
      <c r="AT34" s="1">
        <f t="shared" si="25"/>
        <v>1051.2386818989658</v>
      </c>
      <c r="AU34" s="1">
        <f t="shared" si="26"/>
        <v>3644.9562693824928</v>
      </c>
      <c r="AV34" s="1">
        <f t="shared" si="26"/>
        <v>626.06581924076738</v>
      </c>
      <c r="AW34" s="1">
        <f t="shared" si="26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>SUM(BA34:BC34)*BT34*0.7+0.15*econlow!BD34+0.15*econhigh!BD34</f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6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7"/>
        <v>0</v>
      </c>
      <c r="BP34" s="2">
        <f t="shared" si="17"/>
        <v>0</v>
      </c>
      <c r="BQ34" s="2">
        <f t="shared" si="17"/>
        <v>0</v>
      </c>
      <c r="BR34" s="11">
        <f t="shared" si="18"/>
        <v>5.7694154448594243E-2</v>
      </c>
      <c r="BS34" s="17">
        <v>0</v>
      </c>
      <c r="BT34" s="17">
        <v>0</v>
      </c>
      <c r="BU34" s="12">
        <f>(BU$3*tempmid!$I144+BU$4*tempmid!$I144^2+BU$5*tempmid!$I144^6)*(K34/K$56)^$BW$1</f>
        <v>2.0029938875375506</v>
      </c>
      <c r="BV34" s="12">
        <f>(BV$3*tempmid!$I144+BV$4*tempmid!$I144^2+BV$5*tempmid!$I144^6)*(L34/L$56)^$BW$1</f>
        <v>1.2871010838147867</v>
      </c>
      <c r="BW34" s="12">
        <f>(BW$3*tempmid!$I144+BW$4*tempmid!$I144^2+BW$5*tempmid!$I144^6)*(M34/M$56)^$BW$1</f>
        <v>0.64757189318406683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 x14ac:dyDescent="0.3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19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0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1"/>
        <v>-2.3085892152052589E-2</v>
      </c>
      <c r="X35" s="11">
        <f t="shared" si="21"/>
        <v>-3.394743664338673E-3</v>
      </c>
      <c r="Y35" s="11">
        <f t="shared" si="21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2"/>
        <v>6.7979909893551849E-3</v>
      </c>
      <c r="AG35" s="11">
        <f t="shared" si="22"/>
        <v>-9.2360891870889583E-3</v>
      </c>
      <c r="AH35" s="11">
        <f t="shared" si="22"/>
        <v>-8.2138078025238981E-3</v>
      </c>
      <c r="AI35" s="1">
        <f t="shared" si="28"/>
        <v>28716.603817704141</v>
      </c>
      <c r="AJ35" s="1">
        <f t="shared" si="28"/>
        <v>4429.6761073277412</v>
      </c>
      <c r="AK35" s="1">
        <f t="shared" si="28"/>
        <v>1453.4256194123818</v>
      </c>
      <c r="AL35" s="14">
        <f t="shared" si="27"/>
        <v>9.938792747456521</v>
      </c>
      <c r="AM35" s="14">
        <f t="shared" si="27"/>
        <v>1.3724684761928969</v>
      </c>
      <c r="AN35" s="14">
        <f t="shared" si="27"/>
        <v>0.55622554535360091</v>
      </c>
      <c r="AO35" s="11">
        <f t="shared" si="24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5"/>
        <v>18805.705535227633</v>
      </c>
      <c r="AS35" s="1">
        <f t="shared" si="25"/>
        <v>3283.9817317822931</v>
      </c>
      <c r="AT35" s="1">
        <f t="shared" si="25"/>
        <v>1107.2037703407129</v>
      </c>
      <c r="AU35" s="1">
        <f t="shared" si="26"/>
        <v>3761.141107045527</v>
      </c>
      <c r="AV35" s="1">
        <f t="shared" si="26"/>
        <v>656.79634635645868</v>
      </c>
      <c r="AW35" s="1">
        <f t="shared" si="26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>SUM(BA35:BC35)*BT35*0.7+0.15*econlow!BD35+0.15*econhigh!BD35</f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6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7"/>
        <v>0</v>
      </c>
      <c r="BP35" s="2">
        <f t="shared" si="17"/>
        <v>0</v>
      </c>
      <c r="BQ35" s="2">
        <f t="shared" si="17"/>
        <v>0</v>
      </c>
      <c r="BR35" s="11">
        <f t="shared" si="18"/>
        <v>4.9561917962211294E-2</v>
      </c>
      <c r="BS35" s="17">
        <v>0</v>
      </c>
      <c r="BT35" s="17">
        <v>0</v>
      </c>
      <c r="BU35" s="12">
        <f>(BU$3*tempmid!$I145+BU$4*tempmid!$I145^2+BU$5*tempmid!$I145^6)*(K35/K$56)^$BW$1</f>
        <v>2.0354096671844859</v>
      </c>
      <c r="BV35" s="12">
        <f>(BV$3*tempmid!$I145+BV$4*tempmid!$I145^2+BV$5*tempmid!$I145^6)*(L35/L$56)^$BW$1</f>
        <v>1.3168401349451111</v>
      </c>
      <c r="BW35" s="12">
        <f>(BW$3*tempmid!$I145+BW$4*tempmid!$I145^2+BW$5*tempmid!$I145^6)*(M35/M$56)^$BW$1</f>
        <v>0.65520362980221369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 x14ac:dyDescent="0.3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19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0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1"/>
        <v>-3.8296340831148634E-2</v>
      </c>
      <c r="X36" s="11">
        <f t="shared" si="21"/>
        <v>3.7300021340771483E-3</v>
      </c>
      <c r="Y36" s="11">
        <f t="shared" si="21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2"/>
        <v>-1.1186699096666142E-2</v>
      </c>
      <c r="AG36" s="11">
        <f t="shared" si="22"/>
        <v>-3.9632070314776113E-2</v>
      </c>
      <c r="AH36" s="11">
        <f t="shared" si="22"/>
        <v>-1.137445808159776E-2</v>
      </c>
      <c r="AI36" s="1">
        <f t="shared" si="28"/>
        <v>29606.084542979253</v>
      </c>
      <c r="AJ36" s="1">
        <f t="shared" si="28"/>
        <v>4643.5048429514254</v>
      </c>
      <c r="AK36" s="1">
        <f t="shared" si="28"/>
        <v>1529.5238115392863</v>
      </c>
      <c r="AL36" s="14">
        <f t="shared" si="27"/>
        <v>10.143741794841343</v>
      </c>
      <c r="AM36" s="14">
        <f t="shared" si="27"/>
        <v>1.4081213281325451</v>
      </c>
      <c r="AN36" s="14">
        <f t="shared" si="27"/>
        <v>0.56933276346388972</v>
      </c>
      <c r="AO36" s="11">
        <f t="shared" si="24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5"/>
        <v>19414.601595393222</v>
      </c>
      <c r="AS36" s="1">
        <f t="shared" si="25"/>
        <v>3445.5695493833528</v>
      </c>
      <c r="AT36" s="1">
        <f t="shared" si="25"/>
        <v>1165.5922721539505</v>
      </c>
      <c r="AU36" s="1">
        <f t="shared" si="26"/>
        <v>3882.9203190786448</v>
      </c>
      <c r="AV36" s="1">
        <f t="shared" si="26"/>
        <v>689.11390987667062</v>
      </c>
      <c r="AW36" s="1">
        <f t="shared" si="26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>SUM(BA36:BC36)*BT36*0.7+0.15*econlow!BD36+0.15*econhigh!BD36</f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6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7"/>
        <v>0</v>
      </c>
      <c r="BP36" s="2">
        <f t="shared" si="17"/>
        <v>0</v>
      </c>
      <c r="BQ36" s="2">
        <f t="shared" si="17"/>
        <v>0</v>
      </c>
      <c r="BR36" s="11">
        <f t="shared" si="18"/>
        <v>4.6800538557361299E-2</v>
      </c>
      <c r="BS36" s="17">
        <v>0</v>
      </c>
      <c r="BT36" s="17">
        <v>0</v>
      </c>
      <c r="BU36" s="12">
        <f>(BU$3*tempmid!$I146+BU$4*tempmid!$I146^2+BU$5*tempmid!$I146^6)*(K36/K$56)^$BW$1</f>
        <v>2.069762885290702</v>
      </c>
      <c r="BV36" s="12">
        <f>(BV$3*tempmid!$I146+BV$4*tempmid!$I146^2+BV$5*tempmid!$I146^6)*(L36/L$56)^$BW$1</f>
        <v>1.3454841680647422</v>
      </c>
      <c r="BW36" s="12">
        <f>(BW$3*tempmid!$I146+BW$4*tempmid!$I146^2+BW$5*tempmid!$I146^6)*(M36/M$56)^$BW$1</f>
        <v>0.66351050622761387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 x14ac:dyDescent="0.3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19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0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1"/>
        <v>-8.2496603834885107E-3</v>
      </c>
      <c r="X37" s="11">
        <f t="shared" si="21"/>
        <v>-3.4539894612210631E-2</v>
      </c>
      <c r="Y37" s="11">
        <f t="shared" si="21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2"/>
        <v>9.2172159642207152E-2</v>
      </c>
      <c r="AG37" s="11">
        <f t="shared" si="22"/>
        <v>8.2257214163834469E-3</v>
      </c>
      <c r="AH37" s="11">
        <f t="shared" si="22"/>
        <v>2.4347622710749528E-2</v>
      </c>
      <c r="AI37" s="1">
        <f t="shared" si="28"/>
        <v>30528.396407759974</v>
      </c>
      <c r="AJ37" s="1">
        <f t="shared" si="28"/>
        <v>4868.2682685329537</v>
      </c>
      <c r="AK37" s="1">
        <f t="shared" si="28"/>
        <v>1609.6898848161477</v>
      </c>
      <c r="AL37" s="14">
        <f t="shared" si="27"/>
        <v>10.352917121321754</v>
      </c>
      <c r="AM37" s="14">
        <f t="shared" si="27"/>
        <v>1.4447003403982626</v>
      </c>
      <c r="AN37" s="14">
        <f t="shared" si="27"/>
        <v>0.58274884758730183</v>
      </c>
      <c r="AO37" s="11">
        <f t="shared" si="24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5"/>
        <v>20039.579743064602</v>
      </c>
      <c r="AS37" s="1">
        <f t="shared" si="25"/>
        <v>3610.4420492919689</v>
      </c>
      <c r="AT37" s="1">
        <f t="shared" si="25"/>
        <v>1226.6138409998002</v>
      </c>
      <c r="AU37" s="1">
        <f t="shared" si="26"/>
        <v>4007.9159486129206</v>
      </c>
      <c r="AV37" s="1">
        <f t="shared" si="26"/>
        <v>722.08840985839379</v>
      </c>
      <c r="AW37" s="1">
        <f t="shared" si="26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>SUM(BA37:BC37)*BT37*0.7+0.15*econlow!BD37+0.15*econhigh!BD37</f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6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7"/>
        <v>0</v>
      </c>
      <c r="BP37" s="2">
        <f t="shared" si="17"/>
        <v>0</v>
      </c>
      <c r="BQ37" s="2">
        <f t="shared" si="17"/>
        <v>0</v>
      </c>
      <c r="BR37" s="11">
        <f t="shared" si="18"/>
        <v>3.0796148802888695E-2</v>
      </c>
      <c r="BS37" s="17">
        <v>0</v>
      </c>
      <c r="BT37" s="17">
        <v>0</v>
      </c>
      <c r="BU37" s="12">
        <f>(BU$3*tempmid!$I147+BU$4*tempmid!$I147^2+BU$5*tempmid!$I147^6)*(K37/K$56)^$BW$1</f>
        <v>2.1147937374527639</v>
      </c>
      <c r="BV37" s="12">
        <f>(BV$3*tempmid!$I147+BV$4*tempmid!$I147^2+BV$5*tempmid!$I147^6)*(L37/L$56)^$BW$1</f>
        <v>1.368437324633903</v>
      </c>
      <c r="BW37" s="12">
        <f>(BW$3*tempmid!$I147+BW$4*tempmid!$I147^2+BW$5*tempmid!$I147^6)*(M37/M$56)^$BW$1</f>
        <v>0.67459223349869601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 x14ac:dyDescent="0.3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19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0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1"/>
        <v>-9.3167013436374901E-3</v>
      </c>
      <c r="X38" s="11">
        <f t="shared" si="21"/>
        <v>-5.6525097357958964E-2</v>
      </c>
      <c r="Y38" s="11">
        <f t="shared" si="21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2"/>
        <v>5.0446188233910227E-3</v>
      </c>
      <c r="AG38" s="11">
        <f t="shared" si="22"/>
        <v>3.6228195127321783E-2</v>
      </c>
      <c r="AH38" s="11">
        <f t="shared" si="22"/>
        <v>1.7713285479628693E-2</v>
      </c>
      <c r="AI38" s="1">
        <f t="shared" si="28"/>
        <v>31483.472715596898</v>
      </c>
      <c r="AJ38" s="1">
        <f t="shared" si="28"/>
        <v>5103.5298515380518</v>
      </c>
      <c r="AK38" s="1">
        <f t="shared" si="28"/>
        <v>1694.043664534493</v>
      </c>
      <c r="AL38" s="14">
        <f t="shared" si="27"/>
        <v>10.566405877510167</v>
      </c>
      <c r="AM38" s="14">
        <f t="shared" si="27"/>
        <v>1.4822295720176701</v>
      </c>
      <c r="AN38" s="14">
        <f t="shared" si="27"/>
        <v>0.5964810760199073</v>
      </c>
      <c r="AO38" s="11">
        <f t="shared" si="24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5"/>
        <v>20681.035819000379</v>
      </c>
      <c r="AS38" s="1">
        <f t="shared" si="25"/>
        <v>3776.5951924503188</v>
      </c>
      <c r="AT38" s="1">
        <f t="shared" si="25"/>
        <v>1289.9721805104373</v>
      </c>
      <c r="AU38" s="1">
        <f t="shared" si="26"/>
        <v>4136.2071638000762</v>
      </c>
      <c r="AV38" s="1">
        <f t="shared" si="26"/>
        <v>755.3190384900638</v>
      </c>
      <c r="AW38" s="1">
        <f t="shared" si="26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>SUM(BA38:BC38)*BT38*0.7+0.15*econlow!BD38+0.15*econhigh!BD38</f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6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7"/>
        <v>0</v>
      </c>
      <c r="BP38" s="2">
        <f t="shared" si="17"/>
        <v>0</v>
      </c>
      <c r="BQ38" s="2">
        <f t="shared" si="17"/>
        <v>0</v>
      </c>
      <c r="BR38" s="11">
        <f t="shared" si="18"/>
        <v>3.4870939747054103E-2</v>
      </c>
      <c r="BS38" s="17">
        <v>0</v>
      </c>
      <c r="BT38" s="17">
        <v>0</v>
      </c>
      <c r="BU38" s="12">
        <f>(BU$3*tempmid!$I148+BU$4*tempmid!$I148^2+BU$5*tempmid!$I148^6)*(K38/K$56)^$BW$1</f>
        <v>2.1580133489374225</v>
      </c>
      <c r="BV38" s="12">
        <f>(BV$3*tempmid!$I148+BV$4*tempmid!$I148^2+BV$5*tempmid!$I148^6)*(L38/L$56)^$BW$1</f>
        <v>1.3914480207437021</v>
      </c>
      <c r="BW38" s="12">
        <f>(BW$3*tempmid!$I148+BW$4*tempmid!$I148^2+BW$5*tempmid!$I148^6)*(M38/M$56)^$BW$1</f>
        <v>0.68392707266708086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 x14ac:dyDescent="0.3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19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0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1"/>
        <v>5.477029712758652E-3</v>
      </c>
      <c r="X39" s="11">
        <f t="shared" si="21"/>
        <v>-4.518495981017101E-2</v>
      </c>
      <c r="Y39" s="11">
        <f t="shared" si="21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2"/>
        <v>6.7203811174301187E-3</v>
      </c>
      <c r="AG39" s="11">
        <f t="shared" si="22"/>
        <v>1.1145407571677701E-4</v>
      </c>
      <c r="AH39" s="11">
        <f t="shared" si="22"/>
        <v>1.5114427747970671E-2</v>
      </c>
      <c r="AI39" s="1">
        <f t="shared" si="28"/>
        <v>32471.332607837285</v>
      </c>
      <c r="AJ39" s="1">
        <f t="shared" si="28"/>
        <v>5348.4959048743103</v>
      </c>
      <c r="AK39" s="1">
        <f t="shared" si="28"/>
        <v>1782.6337341831313</v>
      </c>
      <c r="AL39" s="14">
        <f t="shared" ref="AL39:AN54" si="29">(1+AL$5)*AL38</f>
        <v>10.784297011162321</v>
      </c>
      <c r="AM39" s="14">
        <f t="shared" si="29"/>
        <v>1.5207337070039275</v>
      </c>
      <c r="AN39" s="14">
        <f t="shared" si="29"/>
        <v>0.61053689856772375</v>
      </c>
      <c r="AO39" s="11">
        <f t="shared" si="24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5"/>
        <v>21347.530965259215</v>
      </c>
      <c r="AS39" s="1">
        <f t="shared" si="25"/>
        <v>3950.5573444347792</v>
      </c>
      <c r="AT39" s="1">
        <f t="shared" si="25"/>
        <v>1356.2136574006256</v>
      </c>
      <c r="AU39" s="1">
        <f t="shared" si="26"/>
        <v>4269.5061930518432</v>
      </c>
      <c r="AV39" s="1">
        <f t="shared" si="26"/>
        <v>790.11146888695589</v>
      </c>
      <c r="AW39" s="1">
        <f t="shared" si="26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>SUM(BA39:BC39)*BT39*0.7+0.15*econlow!BD39+0.15*econhigh!BD39</f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6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7"/>
        <v>0</v>
      </c>
      <c r="BP39" s="2">
        <f t="shared" si="17"/>
        <v>0</v>
      </c>
      <c r="BQ39" s="2">
        <f t="shared" si="17"/>
        <v>0</v>
      </c>
      <c r="BR39" s="11">
        <f t="shared" si="18"/>
        <v>2.8112857947955566E-2</v>
      </c>
      <c r="BS39" s="17">
        <v>0</v>
      </c>
      <c r="BT39" s="17">
        <v>0</v>
      </c>
      <c r="BU39" s="12">
        <f>(BU$3*tempmid!$I149+BU$4*tempmid!$I149^2+BU$5*tempmid!$I149^6)*(K39/K$56)^$BW$1</f>
        <v>2.2061113495371698</v>
      </c>
      <c r="BV39" s="12">
        <f>(BV$3*tempmid!$I149+BV$4*tempmid!$I149^2+BV$5*tempmid!$I149^6)*(L39/L$56)^$BW$1</f>
        <v>1.4127895905556942</v>
      </c>
      <c r="BW39" s="12">
        <f>(BW$3*tempmid!$I149+BW$4*tempmid!$I149^2+BW$5*tempmid!$I149^6)*(M39/M$56)^$BW$1</f>
        <v>0.69240346220372639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 x14ac:dyDescent="0.3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19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0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1"/>
        <v>-1.3953446990799145E-2</v>
      </c>
      <c r="X40" s="11">
        <f t="shared" si="21"/>
        <v>-4.9915268768261689E-2</v>
      </c>
      <c r="Y40" s="11">
        <f t="shared" si="21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2"/>
        <v>-8.0194353902968141E-3</v>
      </c>
      <c r="AG40" s="11">
        <f t="shared" si="22"/>
        <v>4.0853806928535796E-3</v>
      </c>
      <c r="AH40" s="11">
        <f t="shared" si="22"/>
        <v>1.3362109383825205E-2</v>
      </c>
      <c r="AI40" s="1">
        <f t="shared" ref="AI40:AK55" si="30">(1-$AI$5)*AI39+AU39</f>
        <v>33493.705540105402</v>
      </c>
      <c r="AJ40" s="1">
        <f t="shared" si="30"/>
        <v>5603.7577832738352</v>
      </c>
      <c r="AK40" s="1">
        <f t="shared" si="30"/>
        <v>1875.6130922449433</v>
      </c>
      <c r="AL40" s="14">
        <f t="shared" si="29"/>
        <v>11.006681304236382</v>
      </c>
      <c r="AM40" s="14">
        <f t="shared" si="29"/>
        <v>1.5602380705910903</v>
      </c>
      <c r="AN40" s="14">
        <f t="shared" si="29"/>
        <v>0.62492394058827527</v>
      </c>
      <c r="AO40" s="11">
        <f t="shared" si="24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5"/>
        <v>22025.972673419677</v>
      </c>
      <c r="AS40" s="1">
        <f t="shared" si="25"/>
        <v>4130.6231448912513</v>
      </c>
      <c r="AT40" s="1">
        <f t="shared" si="25"/>
        <v>1425.405562220285</v>
      </c>
      <c r="AU40" s="1">
        <f t="shared" si="26"/>
        <v>4405.1945346839357</v>
      </c>
      <c r="AV40" s="1">
        <f t="shared" si="26"/>
        <v>826.12462897825026</v>
      </c>
      <c r="AW40" s="1">
        <f t="shared" si="26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>SUM(BA40:BC40)*BT40*0.7+0.15*econlow!BD40+0.15*econhigh!BD40</f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6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7"/>
        <v>0</v>
      </c>
      <c r="BP40" s="2">
        <f t="shared" si="17"/>
        <v>0</v>
      </c>
      <c r="BQ40" s="2">
        <f t="shared" si="17"/>
        <v>0</v>
      </c>
      <c r="BR40" s="11">
        <f t="shared" si="18"/>
        <v>4.6463920071268622E-2</v>
      </c>
      <c r="BS40" s="17">
        <v>0</v>
      </c>
      <c r="BT40" s="17">
        <v>0</v>
      </c>
      <c r="BU40" s="12">
        <f>(BU$3*tempmid!$I150+BU$4*tempmid!$I150^2+BU$5*tempmid!$I150^6)*(K40/K$56)^$BW$1</f>
        <v>2.2421914551171378</v>
      </c>
      <c r="BV40" s="12">
        <f>(BV$3*tempmid!$I150+BV$4*tempmid!$I150^2+BV$5*tempmid!$I150^6)*(L40/L$56)^$BW$1</f>
        <v>1.4341722250858286</v>
      </c>
      <c r="BW40" s="12">
        <f>(BW$3*tempmid!$I150+BW$4*tempmid!$I150^2+BW$5*tempmid!$I150^6)*(M40/M$56)^$BW$1</f>
        <v>0.69843051772755271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 x14ac:dyDescent="0.3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19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0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1"/>
        <v>-3.3304077833318235E-3</v>
      </c>
      <c r="X41" s="11">
        <f t="shared" si="21"/>
        <v>-1.3683429744767883E-2</v>
      </c>
      <c r="Y41" s="11">
        <f t="shared" si="21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2"/>
        <v>-8.6957402306683251E-3</v>
      </c>
      <c r="AG41" s="11">
        <f t="shared" si="22"/>
        <v>-1.9880618724144039E-3</v>
      </c>
      <c r="AH41" s="11">
        <f t="shared" si="22"/>
        <v>-8.632087601455396E-3</v>
      </c>
      <c r="AI41" s="1">
        <f t="shared" si="30"/>
        <v>34549.5295207788</v>
      </c>
      <c r="AJ41" s="1">
        <f t="shared" si="30"/>
        <v>5869.5066339247023</v>
      </c>
      <c r="AK41" s="1">
        <f t="shared" si="30"/>
        <v>1973.132895464506</v>
      </c>
      <c r="AL41" s="14">
        <f t="shared" si="29"/>
        <v>11.233651410716254</v>
      </c>
      <c r="AM41" s="14">
        <f t="shared" si="29"/>
        <v>1.6007686458912171</v>
      </c>
      <c r="AN41" s="14">
        <f t="shared" si="29"/>
        <v>0.63965000712738851</v>
      </c>
      <c r="AO41" s="11">
        <f t="shared" si="24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5"/>
        <v>22724.702776484522</v>
      </c>
      <c r="AS41" s="1">
        <f t="shared" si="25"/>
        <v>4319.48259514238</v>
      </c>
      <c r="AT41" s="1">
        <f t="shared" si="25"/>
        <v>1497.856068219344</v>
      </c>
      <c r="AU41" s="1">
        <f t="shared" si="26"/>
        <v>4544.9405552969047</v>
      </c>
      <c r="AV41" s="1">
        <f t="shared" si="26"/>
        <v>863.89651902847606</v>
      </c>
      <c r="AW41" s="1">
        <f t="shared" si="26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>SUM(BA41:BC41)*BT41*0.7+0.15*econlow!BD41+0.15*econhigh!BD41</f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6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7"/>
        <v>0</v>
      </c>
      <c r="BP41" s="2">
        <f t="shared" si="17"/>
        <v>0</v>
      </c>
      <c r="BQ41" s="2">
        <f t="shared" si="17"/>
        <v>0</v>
      </c>
      <c r="BR41" s="11">
        <f t="shared" si="18"/>
        <v>4.2982472566384516E-2</v>
      </c>
      <c r="BS41" s="17">
        <v>0</v>
      </c>
      <c r="BT41" s="17">
        <v>0</v>
      </c>
      <c r="BU41" s="12">
        <f>(BU$3*tempmid!$I151+BU$4*tempmid!$I151^2+BU$5*tempmid!$I151^6)*(K41/K$56)^$BW$1</f>
        <v>2.2798829316840994</v>
      </c>
      <c r="BV41" s="12">
        <f>(BV$3*tempmid!$I151+BV$4*tempmid!$I151^2+BV$5*tempmid!$I151^6)*(L41/L$56)^$BW$1</f>
        <v>1.4567804491251077</v>
      </c>
      <c r="BW41" s="12">
        <f>(BW$3*tempmid!$I151+BW$4*tempmid!$I151^2+BW$5*tempmid!$I151^6)*(M41/M$56)^$BW$1</f>
        <v>0.70320545686608504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 x14ac:dyDescent="0.3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19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0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1"/>
        <v>3.1484869104354551E-3</v>
      </c>
      <c r="X42" s="11">
        <f t="shared" si="21"/>
        <v>-2.8259336438040794E-2</v>
      </c>
      <c r="Y42" s="11">
        <f t="shared" si="21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2"/>
        <v>-3.3675112680757735E-3</v>
      </c>
      <c r="AG42" s="11">
        <f t="shared" si="22"/>
        <v>-4.7562084922448955E-3</v>
      </c>
      <c r="AH42" s="11">
        <f t="shared" si="22"/>
        <v>3.7793595363218913E-2</v>
      </c>
      <c r="AI42" s="1">
        <f t="shared" si="30"/>
        <v>35639.51712399783</v>
      </c>
      <c r="AJ42" s="1">
        <f t="shared" si="30"/>
        <v>6146.4524895607083</v>
      </c>
      <c r="AK42" s="1">
        <f t="shared" si="30"/>
        <v>2075.3908195619242</v>
      </c>
      <c r="AL42" s="14">
        <f t="shared" si="29"/>
        <v>11.465301895214854</v>
      </c>
      <c r="AM42" s="14">
        <f t="shared" si="29"/>
        <v>1.6423520909841809</v>
      </c>
      <c r="AN42" s="14">
        <f t="shared" si="29"/>
        <v>0.65472308715347149</v>
      </c>
      <c r="AO42" s="11">
        <f t="shared" si="24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5"/>
        <v>23437.001416640374</v>
      </c>
      <c r="AS42" s="1">
        <f t="shared" si="25"/>
        <v>4513.1104635571901</v>
      </c>
      <c r="AT42" s="1">
        <f t="shared" si="25"/>
        <v>1573.6982981308186</v>
      </c>
      <c r="AU42" s="1">
        <f t="shared" si="26"/>
        <v>4687.4002833280747</v>
      </c>
      <c r="AV42" s="1">
        <f t="shared" si="26"/>
        <v>902.62209271143809</v>
      </c>
      <c r="AW42" s="1">
        <f t="shared" si="26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>SUM(BA42:BC42)*BT42*0.7+0.15*econlow!BD42+0.15*econhigh!BD42</f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6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7"/>
        <v>0</v>
      </c>
      <c r="BP42" s="2">
        <f t="shared" si="17"/>
        <v>0</v>
      </c>
      <c r="BQ42" s="2">
        <f t="shared" si="17"/>
        <v>0</v>
      </c>
      <c r="BR42" s="11">
        <f t="shared" si="18"/>
        <v>4.61427456650296E-2</v>
      </c>
      <c r="BS42" s="17">
        <v>0</v>
      </c>
      <c r="BT42" s="17">
        <v>0</v>
      </c>
      <c r="BU42" s="12">
        <f>(BU$3*tempmid!$I152+BU$4*tempmid!$I152^2+BU$5*tempmid!$I152^6)*(K42/K$56)^$BW$1</f>
        <v>2.3166174305557443</v>
      </c>
      <c r="BV42" s="12">
        <f>(BV$3*tempmid!$I152+BV$4*tempmid!$I152^2+BV$5*tempmid!$I152^6)*(L42/L$56)^$BW$1</f>
        <v>1.4728153833291409</v>
      </c>
      <c r="BW42" s="12">
        <f>(BW$3*tempmid!$I152+BW$4*tempmid!$I152^2+BW$5*tempmid!$I152^6)*(M42/M$56)^$BW$1</f>
        <v>0.70666923448412144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 x14ac:dyDescent="0.3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19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0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1"/>
        <v>-2.4877022112913094E-2</v>
      </c>
      <c r="X43" s="11">
        <f t="shared" si="21"/>
        <v>-6.447014814761276E-2</v>
      </c>
      <c r="Y43" s="11">
        <f t="shared" si="21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2"/>
        <v>9.9035736144448272E-4</v>
      </c>
      <c r="AG43" s="11">
        <f t="shared" si="22"/>
        <v>-1.1441717107863458E-2</v>
      </c>
      <c r="AH43" s="11">
        <f t="shared" si="22"/>
        <v>1.0365171611207868E-2</v>
      </c>
      <c r="AI43" s="1">
        <f t="shared" si="30"/>
        <v>36762.965694926119</v>
      </c>
      <c r="AJ43" s="1">
        <f t="shared" si="30"/>
        <v>6434.4293333160758</v>
      </c>
      <c r="AK43" s="1">
        <f t="shared" si="30"/>
        <v>2182.5913972318958</v>
      </c>
      <c r="AL43" s="14">
        <f t="shared" si="29"/>
        <v>11.701729272373417</v>
      </c>
      <c r="AM43" s="14">
        <f t="shared" si="29"/>
        <v>1.6850157564514241</v>
      </c>
      <c r="AN43" s="14">
        <f t="shared" si="29"/>
        <v>0.67015135789157054</v>
      </c>
      <c r="AO43" s="11">
        <f t="shared" si="24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5"/>
        <v>24177.81734819313</v>
      </c>
      <c r="AS43" s="1">
        <f t="shared" si="25"/>
        <v>4713.9164827962522</v>
      </c>
      <c r="AT43" s="1">
        <f t="shared" si="25"/>
        <v>1653.0702030024202</v>
      </c>
      <c r="AU43" s="1">
        <f t="shared" si="26"/>
        <v>4835.563469638626</v>
      </c>
      <c r="AV43" s="1">
        <f t="shared" si="26"/>
        <v>942.78329655925052</v>
      </c>
      <c r="AW43" s="1">
        <f t="shared" si="26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>SUM(BA43:BC43)*BT43*0.7+0.15*econlow!BD43+0.15*econhigh!BD43</f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6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7"/>
        <v>0</v>
      </c>
      <c r="BP43" s="2">
        <f t="shared" si="17"/>
        <v>0</v>
      </c>
      <c r="BQ43" s="2">
        <f t="shared" si="17"/>
        <v>0</v>
      </c>
      <c r="BR43" s="11">
        <f t="shared" si="18"/>
        <v>5.2327866650176941E-2</v>
      </c>
      <c r="BS43" s="17">
        <v>0</v>
      </c>
      <c r="BT43" s="17">
        <v>0</v>
      </c>
      <c r="BU43" s="12">
        <f>(BU$3*tempmid!$I153+BU$4*tempmid!$I153^2+BU$5*tempmid!$I153^6)*(K43/K$56)^$BW$1</f>
        <v>2.3493823918161474</v>
      </c>
      <c r="BV43" s="12">
        <f>(BV$3*tempmid!$I153+BV$4*tempmid!$I153^2+BV$5*tempmid!$I153^6)*(L43/L$56)^$BW$1</f>
        <v>1.4826715320569284</v>
      </c>
      <c r="BW43" s="12">
        <f>(BW$3*tempmid!$I153+BW$4*tempmid!$I153^2+BW$5*tempmid!$I153^6)*(M43/M$56)^$BW$1</f>
        <v>0.71432249882489207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 x14ac:dyDescent="0.3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19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0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1"/>
        <v>-2.252769971002011E-2</v>
      </c>
      <c r="X44" s="11">
        <f t="shared" si="21"/>
        <v>-2.0564677476078597E-2</v>
      </c>
      <c r="Y44" s="11">
        <f t="shared" si="21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2"/>
        <v>-1.2061090841237965E-2</v>
      </c>
      <c r="AG44" s="11">
        <f t="shared" si="22"/>
        <v>-3.9869105065293287E-2</v>
      </c>
      <c r="AH44" s="11">
        <f t="shared" si="22"/>
        <v>-2.337591921021287E-2</v>
      </c>
      <c r="AI44" s="1">
        <f t="shared" si="30"/>
        <v>37922.232595072135</v>
      </c>
      <c r="AJ44" s="1">
        <f t="shared" si="30"/>
        <v>6733.769696543719</v>
      </c>
      <c r="AK44" s="1">
        <f t="shared" si="30"/>
        <v>2294.9462981091901</v>
      </c>
      <c r="AL44" s="14">
        <f t="shared" si="29"/>
        <v>11.94303204707327</v>
      </c>
      <c r="AM44" s="14">
        <f t="shared" si="29"/>
        <v>1.7287877033651933</v>
      </c>
      <c r="AN44" s="14">
        <f t="shared" si="29"/>
        <v>0.68594318925955822</v>
      </c>
      <c r="AO44" s="11">
        <f t="shared" si="24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5"/>
        <v>24928.350490542522</v>
      </c>
      <c r="AS44" s="1">
        <f t="shared" si="25"/>
        <v>4921.6479408485302</v>
      </c>
      <c r="AT44" s="1">
        <f t="shared" si="25"/>
        <v>1736.109108197119</v>
      </c>
      <c r="AU44" s="1">
        <f t="shared" si="26"/>
        <v>4985.670098108505</v>
      </c>
      <c r="AV44" s="1">
        <f t="shared" si="26"/>
        <v>984.32958816970608</v>
      </c>
      <c r="AW44" s="1">
        <f t="shared" si="26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>SUM(BA44:BC44)*BT44*0.7+0.15*econlow!BD44+0.15*econhigh!BD44</f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6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7"/>
        <v>0</v>
      </c>
      <c r="BP44" s="2">
        <f t="shared" si="17"/>
        <v>0</v>
      </c>
      <c r="BQ44" s="2">
        <f t="shared" si="17"/>
        <v>0</v>
      </c>
      <c r="BR44" s="11">
        <f t="shared" si="18"/>
        <v>4.0538539895418974E-2</v>
      </c>
      <c r="BS44" s="17">
        <v>0</v>
      </c>
      <c r="BT44" s="17">
        <v>0</v>
      </c>
      <c r="BU44" s="12">
        <f>(BU$3*tempmid!$I154+BU$4*tempmid!$I154^2+BU$5*tempmid!$I154^6)*(K44/K$56)^$BW$1</f>
        <v>2.3858527378113017</v>
      </c>
      <c r="BV44" s="12">
        <f>(BV$3*tempmid!$I154+BV$4*tempmid!$I154^2+BV$5*tempmid!$I154^6)*(L44/L$56)^$BW$1</f>
        <v>1.5029677331580562</v>
      </c>
      <c r="BW44" s="12">
        <f>(BW$3*tempmid!$I154+BW$4*tempmid!$I154^2+BW$5*tempmid!$I154^6)*(M44/M$56)^$BW$1</f>
        <v>0.72826346554016697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 x14ac:dyDescent="0.3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19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0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1"/>
        <v>-1.580135147593198E-2</v>
      </c>
      <c r="X45" s="11">
        <f t="shared" si="21"/>
        <v>-6.5862313488646018E-3</v>
      </c>
      <c r="Y45" s="11">
        <f t="shared" si="21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2"/>
        <v>-2.1978534539072614E-2</v>
      </c>
      <c r="AG45" s="11">
        <f t="shared" si="22"/>
        <v>-1.0000781195608321E-2</v>
      </c>
      <c r="AH45" s="11">
        <f t="shared" si="22"/>
        <v>-1.5948647559287488E-2</v>
      </c>
      <c r="AI45" s="1">
        <f t="shared" si="30"/>
        <v>39115.679433673431</v>
      </c>
      <c r="AJ45" s="1">
        <f t="shared" si="30"/>
        <v>7044.7223150590535</v>
      </c>
      <c r="AK45" s="1">
        <f t="shared" si="30"/>
        <v>2412.6734899376952</v>
      </c>
      <c r="AL45" s="14">
        <f t="shared" si="29"/>
        <v>12.189310755476813</v>
      </c>
      <c r="AM45" s="14">
        <f t="shared" si="29"/>
        <v>1.7736967217450814</v>
      </c>
      <c r="AN45" s="14">
        <f t="shared" si="29"/>
        <v>0.70210714840885713</v>
      </c>
      <c r="AO45" s="11">
        <f t="shared" si="24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5"/>
        <v>25703.85697583104</v>
      </c>
      <c r="AS45" s="1">
        <f t="shared" si="25"/>
        <v>5135.6391984713746</v>
      </c>
      <c r="AT45" s="1">
        <f t="shared" si="25"/>
        <v>1822.8596256349915</v>
      </c>
      <c r="AU45" s="1">
        <f t="shared" si="26"/>
        <v>5140.7713951662081</v>
      </c>
      <c r="AV45" s="1">
        <f t="shared" si="26"/>
        <v>1027.1278396942751</v>
      </c>
      <c r="AW45" s="1">
        <f t="shared" si="26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>SUM(BA45:BC45)*BT45*0.7+0.15*econlow!BD45+0.15*econhigh!BD45</f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6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7"/>
        <v>0</v>
      </c>
      <c r="BP45" s="2">
        <f t="shared" si="17"/>
        <v>0</v>
      </c>
      <c r="BQ45" s="2">
        <f t="shared" si="17"/>
        <v>0</v>
      </c>
      <c r="BR45" s="11">
        <f t="shared" si="18"/>
        <v>4.9542836593907874E-2</v>
      </c>
      <c r="BS45" s="17">
        <v>0</v>
      </c>
      <c r="BT45" s="17">
        <v>0</v>
      </c>
      <c r="BU45" s="12">
        <f>(BU$3*tempmid!$I155+BU$4*tempmid!$I155^2+BU$5*tempmid!$I155^6)*(K45/K$56)^$BW$1</f>
        <v>2.4171617256000442</v>
      </c>
      <c r="BV45" s="12">
        <f>(BV$3*tempmid!$I155+BV$4*tempmid!$I155^2+BV$5*tempmid!$I155^6)*(L45/L$56)^$BW$1</f>
        <v>1.5247059183729665</v>
      </c>
      <c r="BW45" s="12">
        <f>(BW$3*tempmid!$I155+BW$4*tempmid!$I155^2+BW$5*tempmid!$I155^6)*(M45/M$56)^$BW$1</f>
        <v>0.73038020786037139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 x14ac:dyDescent="0.3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19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0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1"/>
        <v>-1.6865366322528885E-2</v>
      </c>
      <c r="X46" s="11">
        <f t="shared" si="21"/>
        <v>-4.8796053738708989E-2</v>
      </c>
      <c r="Y46" s="11">
        <f t="shared" si="21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2"/>
        <v>-1.0293549576327887E-2</v>
      </c>
      <c r="AG46" s="11">
        <f t="shared" si="22"/>
        <v>1.9143885861655496E-2</v>
      </c>
      <c r="AH46" s="11">
        <f t="shared" si="22"/>
        <v>2.9238945611610667E-2</v>
      </c>
      <c r="AI46" s="1">
        <f t="shared" si="30"/>
        <v>40344.882885472296</v>
      </c>
      <c r="AJ46" s="1">
        <f t="shared" si="30"/>
        <v>7367.3779232474235</v>
      </c>
      <c r="AK46" s="1">
        <f t="shared" si="30"/>
        <v>2535.9780660709243</v>
      </c>
      <c r="AL46" s="14">
        <f t="shared" si="29"/>
        <v>12.440668006914807</v>
      </c>
      <c r="AM46" s="14">
        <f t="shared" si="29"/>
        <v>1.8197723494940201</v>
      </c>
      <c r="AN46" s="14">
        <f t="shared" si="29"/>
        <v>0.71865200437216514</v>
      </c>
      <c r="AO46" s="11">
        <f t="shared" si="24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5"/>
        <v>26506.57579579583</v>
      </c>
      <c r="AS46" s="1">
        <f t="shared" si="25"/>
        <v>5357.5002106462607</v>
      </c>
      <c r="AT46" s="1">
        <f t="shared" si="25"/>
        <v>1913.4415533132769</v>
      </c>
      <c r="AU46" s="1">
        <f t="shared" si="26"/>
        <v>5301.3151591591668</v>
      </c>
      <c r="AV46" s="1">
        <f t="shared" si="26"/>
        <v>1071.5000421292523</v>
      </c>
      <c r="AW46" s="1">
        <f t="shared" si="26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>SUM(BA46:BC46)*BT46*0.7+0.15*econlow!BD46+0.15*econhigh!BD46</f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6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7"/>
        <v>0</v>
      </c>
      <c r="BP46" s="2">
        <f t="shared" si="17"/>
        <v>0</v>
      </c>
      <c r="BQ46" s="2">
        <f t="shared" si="17"/>
        <v>0</v>
      </c>
      <c r="BR46" s="11">
        <f t="shared" si="18"/>
        <v>5.901072102361879E-2</v>
      </c>
      <c r="BS46" s="17">
        <v>0</v>
      </c>
      <c r="BT46" s="17">
        <v>0</v>
      </c>
      <c r="BU46" s="12">
        <f>(BU$3*tempmid!$I156+BU$4*tempmid!$I156^2+BU$5*tempmid!$I156^6)*(K46/K$56)^$BW$1</f>
        <v>2.4439050217923874</v>
      </c>
      <c r="BV46" s="12">
        <f>(BV$3*tempmid!$I156+BV$4*tempmid!$I156^2+BV$5*tempmid!$I156^6)*(L46/L$56)^$BW$1</f>
        <v>1.5315885084122183</v>
      </c>
      <c r="BW46" s="12">
        <f>(BW$3*tempmid!$I156+BW$4*tempmid!$I156^2+BW$5*tempmid!$I156^6)*(M46/M$56)^$BW$1</f>
        <v>0.73527515423996614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 x14ac:dyDescent="0.3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19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0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1"/>
        <v>-1.6922081128060151E-2</v>
      </c>
      <c r="X47" s="11">
        <f t="shared" si="21"/>
        <v>-1.6628382931107688E-2</v>
      </c>
      <c r="Y47" s="11">
        <f t="shared" si="21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2"/>
        <v>-2.3593657872574836E-3</v>
      </c>
      <c r="AG47" s="11">
        <f t="shared" si="22"/>
        <v>6.039509760702888E-3</v>
      </c>
      <c r="AH47" s="11">
        <f t="shared" si="22"/>
        <v>-1.5767342270887053E-3</v>
      </c>
      <c r="AI47" s="1">
        <f t="shared" si="30"/>
        <v>41611.709756084238</v>
      </c>
      <c r="AJ47" s="1">
        <f t="shared" si="30"/>
        <v>7702.1401730519337</v>
      </c>
      <c r="AK47" s="1">
        <f t="shared" si="30"/>
        <v>2665.0685701264874</v>
      </c>
      <c r="AL47" s="14">
        <f t="shared" si="29"/>
        <v>12.697208526637441</v>
      </c>
      <c r="AM47" s="14">
        <f t="shared" si="29"/>
        <v>1.8670448918261746</v>
      </c>
      <c r="AN47" s="14">
        <f t="shared" si="29"/>
        <v>0.73558673282070131</v>
      </c>
      <c r="AO47" s="11">
        <f t="shared" si="24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5"/>
        <v>27332.761906267424</v>
      </c>
      <c r="AS47" s="1">
        <f t="shared" si="25"/>
        <v>5586.0619840749941</v>
      </c>
      <c r="AT47" s="1">
        <f t="shared" si="25"/>
        <v>2007.6764529415955</v>
      </c>
      <c r="AU47" s="1">
        <f t="shared" si="26"/>
        <v>5466.5523812534848</v>
      </c>
      <c r="AV47" s="1">
        <f t="shared" si="26"/>
        <v>1117.2123968149988</v>
      </c>
      <c r="AW47" s="1">
        <f t="shared" si="26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>SUM(BA47:BC47)*BT47*0.7+0.15*econlow!BD47+0.15*econhigh!BD47</f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6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7"/>
        <v>0</v>
      </c>
      <c r="BP47" s="2">
        <f t="shared" si="17"/>
        <v>0</v>
      </c>
      <c r="BQ47" s="2">
        <f t="shared" si="17"/>
        <v>0</v>
      </c>
      <c r="BR47" s="11">
        <f t="shared" si="18"/>
        <v>3.4458438866883351E-2</v>
      </c>
      <c r="BS47" s="17">
        <v>0</v>
      </c>
      <c r="BT47" s="17">
        <v>0</v>
      </c>
      <c r="BU47" s="12">
        <f>(BU$3*tempmid!$I157+BU$4*tempmid!$I157^2+BU$5*tempmid!$I157^6)*(K47/K$56)^$BW$1</f>
        <v>2.4842490391411269</v>
      </c>
      <c r="BV47" s="12">
        <f>(BV$3*tempmid!$I157+BV$4*tempmid!$I157^2+BV$5*tempmid!$I157^6)*(L47/L$56)^$BW$1</f>
        <v>1.5517413619615525</v>
      </c>
      <c r="BW47" s="12">
        <f>(BW$3*tempmid!$I157+BW$4*tempmid!$I157^2+BW$5*tempmid!$I157^6)*(M47/M$56)^$BW$1</f>
        <v>0.74192353607728379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 x14ac:dyDescent="0.3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19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0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1"/>
        <v>-7.838575247812285E-3</v>
      </c>
      <c r="X48" s="11">
        <f t="shared" si="21"/>
        <v>2.0648263642222053E-2</v>
      </c>
      <c r="Y48" s="11">
        <f t="shared" si="21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2"/>
        <v>-4.2977749080352901E-4</v>
      </c>
      <c r="AG48" s="11">
        <f t="shared" si="22"/>
        <v>-1.1774635133417588E-2</v>
      </c>
      <c r="AH48" s="11">
        <f t="shared" si="22"/>
        <v>-5.6652397663267129E-3</v>
      </c>
      <c r="AI48" s="1">
        <f t="shared" si="30"/>
        <v>42917.091161729302</v>
      </c>
      <c r="AJ48" s="1">
        <f t="shared" si="30"/>
        <v>8049.1385525617397</v>
      </c>
      <c r="AK48" s="1">
        <f t="shared" si="30"/>
        <v>2800.097003702158</v>
      </c>
      <c r="AL48" s="14">
        <f t="shared" si="29"/>
        <v>12.959039199446948</v>
      </c>
      <c r="AM48" s="14">
        <f t="shared" si="29"/>
        <v>1.9155454411995212</v>
      </c>
      <c r="AN48" s="14">
        <f t="shared" si="29"/>
        <v>0.75292052093355477</v>
      </c>
      <c r="AO48" s="11">
        <f t="shared" si="24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5"/>
        <v>28192.619850113704</v>
      </c>
      <c r="AS48" s="1">
        <f t="shared" si="25"/>
        <v>5821.5990028613178</v>
      </c>
      <c r="AT48" s="1">
        <f t="shared" si="25"/>
        <v>2105.5340680257759</v>
      </c>
      <c r="AU48" s="1">
        <f t="shared" si="26"/>
        <v>5638.5239700227412</v>
      </c>
      <c r="AV48" s="1">
        <f t="shared" si="26"/>
        <v>1164.3198005722636</v>
      </c>
      <c r="AW48" s="1">
        <f t="shared" si="26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>SUM(BA48:BC48)*BT48*0.7+0.15*econlow!BD48+0.15*econhigh!BD48</f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6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7"/>
        <v>0</v>
      </c>
      <c r="BP48" s="2">
        <f t="shared" si="17"/>
        <v>0</v>
      </c>
      <c r="BQ48" s="2">
        <f t="shared" si="17"/>
        <v>0</v>
      </c>
      <c r="BR48" s="11">
        <f t="shared" si="18"/>
        <v>3.3734789113614133E-2</v>
      </c>
      <c r="BS48" s="17">
        <v>0</v>
      </c>
      <c r="BT48" s="17">
        <v>0</v>
      </c>
      <c r="BU48" s="12">
        <f>(BU$3*tempmid!$I158+BU$4*tempmid!$I158^2+BU$5*tempmid!$I158^6)*(K48/K$56)^$BW$1</f>
        <v>2.5249154589795264</v>
      </c>
      <c r="BV48" s="12">
        <f>(BV$3*tempmid!$I158+BV$4*tempmid!$I158^2+BV$5*tempmid!$I158^6)*(L48/L$56)^$BW$1</f>
        <v>1.5729796823789055</v>
      </c>
      <c r="BW48" s="12">
        <f>(BW$3*tempmid!$I158+BW$4*tempmid!$I158^2+BW$5*tempmid!$I158^6)*(M48/M$56)^$BW$1</f>
        <v>0.74724913550602434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 x14ac:dyDescent="0.3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19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0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1"/>
        <v>-4.3733895179066673E-3</v>
      </c>
      <c r="X49" s="11">
        <f t="shared" si="21"/>
        <v>1.5744193343297352E-2</v>
      </c>
      <c r="Y49" s="11">
        <f t="shared" si="21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2"/>
        <v>3.57521128768723E-3</v>
      </c>
      <c r="AG49" s="11">
        <f t="shared" si="22"/>
        <v>4.5725922286310894E-2</v>
      </c>
      <c r="AH49" s="11">
        <f t="shared" si="22"/>
        <v>2.3304183705267212E-2</v>
      </c>
      <c r="AI49" s="1">
        <f t="shared" si="30"/>
        <v>44263.906015579116</v>
      </c>
      <c r="AJ49" s="1">
        <f t="shared" si="30"/>
        <v>8408.5444978778305</v>
      </c>
      <c r="AK49" s="1">
        <f t="shared" si="30"/>
        <v>2941.1941169370975</v>
      </c>
      <c r="AL49" s="14">
        <f t="shared" si="29"/>
        <v>13.226269114230002</v>
      </c>
      <c r="AM49" s="14">
        <f t="shared" si="29"/>
        <v>1.9653058977662163</v>
      </c>
      <c r="AN49" s="14">
        <f t="shared" si="29"/>
        <v>0.77066277238177738</v>
      </c>
      <c r="AO49" s="11">
        <f t="shared" si="24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5"/>
        <v>29084.118227152823</v>
      </c>
      <c r="AS49" s="1">
        <f t="shared" si="25"/>
        <v>6065.2438169985398</v>
      </c>
      <c r="AT49" s="1">
        <f t="shared" si="25"/>
        <v>2207.2496945686739</v>
      </c>
      <c r="AU49" s="1">
        <f t="shared" si="26"/>
        <v>5816.8236454305652</v>
      </c>
      <c r="AV49" s="1">
        <f t="shared" si="26"/>
        <v>1213.0487633997079</v>
      </c>
      <c r="AW49" s="1">
        <f t="shared" si="26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>SUM(BA49:BC49)*BT49*0.7+0.15*econlow!BD49+0.15*econhigh!BD49</f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6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7"/>
        <v>0</v>
      </c>
      <c r="BP49" s="2">
        <f t="shared" si="17"/>
        <v>0</v>
      </c>
      <c r="BQ49" s="2">
        <f t="shared" si="17"/>
        <v>0</v>
      </c>
      <c r="BR49" s="11">
        <f t="shared" si="18"/>
        <v>4.135893874752436E-2</v>
      </c>
      <c r="BS49" s="17">
        <v>0</v>
      </c>
      <c r="BT49" s="17">
        <v>0</v>
      </c>
      <c r="BU49" s="12">
        <f>(BU$3*tempmid!$I159+BU$4*tempmid!$I159^2+BU$5*tempmid!$I159^6)*(K49/K$56)^$BW$1</f>
        <v>2.5636792660568775</v>
      </c>
      <c r="BV49" s="12">
        <f>(BV$3*tempmid!$I159+BV$4*tempmid!$I159^2+BV$5*tempmid!$I159^6)*(L49/L$56)^$BW$1</f>
        <v>1.5807304354381779</v>
      </c>
      <c r="BW49" s="12">
        <f>(BW$3*tempmid!$I159+BW$4*tempmid!$I159^2+BW$5*tempmid!$I159^6)*(M49/M$56)^$BW$1</f>
        <v>0.74810975728979712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 x14ac:dyDescent="0.3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19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0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1"/>
        <v>-1.0802331397296472E-2</v>
      </c>
      <c r="X50" s="11">
        <f t="shared" si="21"/>
        <v>1.2880751131751689E-2</v>
      </c>
      <c r="Y50" s="11">
        <f t="shared" si="21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2"/>
        <v>-5.4097884010548825E-3</v>
      </c>
      <c r="AG50" s="11">
        <f t="shared" si="22"/>
        <v>-1.6037222521135819E-3</v>
      </c>
      <c r="AH50" s="11">
        <f t="shared" si="22"/>
        <v>8.5720242113020984E-3</v>
      </c>
      <c r="AI50" s="1">
        <f t="shared" si="30"/>
        <v>45654.33905945177</v>
      </c>
      <c r="AJ50" s="1">
        <f t="shared" si="30"/>
        <v>8780.7388114897549</v>
      </c>
      <c r="AK50" s="1">
        <f t="shared" si="30"/>
        <v>3088.524644157123</v>
      </c>
      <c r="AL50" s="14">
        <f t="shared" si="29"/>
        <v>13.499009609408398</v>
      </c>
      <c r="AM50" s="14">
        <f t="shared" si="29"/>
        <v>2.0163589903542083</v>
      </c>
      <c r="AN50" s="14">
        <f t="shared" si="29"/>
        <v>0.78882311242992509</v>
      </c>
      <c r="AO50" s="11">
        <f t="shared" si="24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5"/>
        <v>30004.542351393924</v>
      </c>
      <c r="AS50" s="1">
        <f t="shared" si="25"/>
        <v>6318.0438883377183</v>
      </c>
      <c r="AT50" s="1">
        <f t="shared" si="25"/>
        <v>2313.1287472214703</v>
      </c>
      <c r="AU50" s="1">
        <f t="shared" si="26"/>
        <v>6000.908470278785</v>
      </c>
      <c r="AV50" s="1">
        <f t="shared" si="26"/>
        <v>1263.6087776675438</v>
      </c>
      <c r="AW50" s="1">
        <f t="shared" si="26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>SUM(BA50:BC50)*BT50*0.7+0.15*econlow!BD50+0.15*econhigh!BD50</f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6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7"/>
        <v>0</v>
      </c>
      <c r="BP50" s="2">
        <f t="shared" si="17"/>
        <v>0</v>
      </c>
      <c r="BQ50" s="2">
        <f t="shared" si="17"/>
        <v>0</v>
      </c>
      <c r="BR50" s="11">
        <f t="shared" si="18"/>
        <v>5.5408121957962936E-2</v>
      </c>
      <c r="BS50" s="17">
        <v>0</v>
      </c>
      <c r="BT50" s="17">
        <v>0</v>
      </c>
      <c r="BU50" s="12">
        <f>(BU$3*tempmid!$I160+BU$4*tempmid!$I160^2+BU$5*tempmid!$I160^6)*(K50/K$56)^$BW$1</f>
        <v>2.5940855560533209</v>
      </c>
      <c r="BV50" s="12">
        <f>(BV$3*tempmid!$I160+BV$4*tempmid!$I160^2+BV$5*tempmid!$I160^6)*(L50/L$56)^$BW$1</f>
        <v>1.578697104241598</v>
      </c>
      <c r="BW50" s="12">
        <f>(BW$3*tempmid!$I160+BW$4*tempmid!$I160^2+BW$5*tempmid!$I160^6)*(M50/M$56)^$BW$1</f>
        <v>0.74732352936585178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 x14ac:dyDescent="0.3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19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0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1"/>
        <v>-1.8631044100680727E-2</v>
      </c>
      <c r="X51" s="11">
        <f t="shared" si="21"/>
        <v>-1.9759349941337212E-2</v>
      </c>
      <c r="Y51" s="11">
        <f t="shared" si="21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2"/>
        <v>-5.552629355298544E-3</v>
      </c>
      <c r="AG51" s="11">
        <f t="shared" si="22"/>
        <v>5.92770961014355E-3</v>
      </c>
      <c r="AH51" s="11">
        <f t="shared" si="22"/>
        <v>1.1528780431199648E-2</v>
      </c>
      <c r="AI51" s="1">
        <f t="shared" si="30"/>
        <v>47089.813623785383</v>
      </c>
      <c r="AJ51" s="1">
        <f t="shared" si="30"/>
        <v>9166.2737080083225</v>
      </c>
      <c r="AK51" s="1">
        <f t="shared" si="30"/>
        <v>3242.2979291857046</v>
      </c>
      <c r="AL51" s="14">
        <f t="shared" si="29"/>
        <v>13.777374319326999</v>
      </c>
      <c r="AM51" s="14">
        <f t="shared" si="29"/>
        <v>2.0687382979938933</v>
      </c>
      <c r="AN51" s="14">
        <f t="shared" si="29"/>
        <v>0.80741139315781407</v>
      </c>
      <c r="AO51" s="11">
        <f t="shared" si="24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5"/>
        <v>30950.082986290967</v>
      </c>
      <c r="AS51" s="1">
        <f t="shared" si="25"/>
        <v>6581.038969262434</v>
      </c>
      <c r="AT51" s="1">
        <f t="shared" si="25"/>
        <v>2423.2196271173834</v>
      </c>
      <c r="AU51" s="1">
        <f t="shared" si="26"/>
        <v>6190.0165972581935</v>
      </c>
      <c r="AV51" s="1">
        <f t="shared" si="26"/>
        <v>1316.2077938524869</v>
      </c>
      <c r="AW51" s="1">
        <f t="shared" si="26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>SUM(BA51:BC51)*BT51*0.7+0.15*econlow!BD51+0.15*econhigh!BD51</f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6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7"/>
        <v>0</v>
      </c>
      <c r="BP51" s="2">
        <f t="shared" si="17"/>
        <v>0</v>
      </c>
      <c r="BQ51" s="2">
        <f t="shared" si="17"/>
        <v>0</v>
      </c>
      <c r="BR51" s="11">
        <f t="shared" si="18"/>
        <v>5.0456056851588355E-2</v>
      </c>
      <c r="BS51" s="17">
        <v>0</v>
      </c>
      <c r="BT51" s="17">
        <v>0</v>
      </c>
      <c r="BU51" s="12">
        <f>(BU$3*tempmid!$I161+BU$4*tempmid!$I161^2+BU$5*tempmid!$I161^6)*(K51/K$56)^$BW$1</f>
        <v>2.6276047571878745</v>
      </c>
      <c r="BV51" s="12">
        <f>(BV$3*tempmid!$I161+BV$4*tempmid!$I161^2+BV$5*tempmid!$I161^6)*(L51/L$56)^$BW$1</f>
        <v>1.5780163456352887</v>
      </c>
      <c r="BW51" s="12">
        <f>(BW$3*tempmid!$I161+BW$4*tempmid!$I161^2+BW$5*tempmid!$I161^6)*(M51/M$56)^$BW$1</f>
        <v>0.74601771677083673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 x14ac:dyDescent="0.3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19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0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1"/>
        <v>-3.1451366898878286E-2</v>
      </c>
      <c r="X52" s="11">
        <f t="shared" si="21"/>
        <v>-1.8444525655952559E-2</v>
      </c>
      <c r="Y52" s="11">
        <f t="shared" si="21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2"/>
        <v>-1.9025653308027968E-3</v>
      </c>
      <c r="AG52" s="11">
        <f t="shared" si="22"/>
        <v>9.3835592688515934E-3</v>
      </c>
      <c r="AH52" s="11">
        <f t="shared" si="22"/>
        <v>-9.8816633932393705E-3</v>
      </c>
      <c r="AI52" s="1">
        <f t="shared" si="30"/>
        <v>48570.848858665042</v>
      </c>
      <c r="AJ52" s="1">
        <f t="shared" si="30"/>
        <v>9565.8541310599776</v>
      </c>
      <c r="AK52" s="1">
        <f t="shared" si="30"/>
        <v>3402.7120616906113</v>
      </c>
      <c r="AL52" s="14">
        <f t="shared" si="29"/>
        <v>14.061479221598233</v>
      </c>
      <c r="AM52" s="14">
        <f t="shared" si="29"/>
        <v>2.1224782720039701</v>
      </c>
      <c r="AN52" s="14">
        <f t="shared" si="29"/>
        <v>0.82643769880532603</v>
      </c>
      <c r="AO52" s="11">
        <f t="shared" si="24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5"/>
        <v>31927.349928287691</v>
      </c>
      <c r="AS52" s="1">
        <f t="shared" si="25"/>
        <v>6854.2015330672539</v>
      </c>
      <c r="AT52" s="1">
        <f t="shared" si="25"/>
        <v>2538.1812614470864</v>
      </c>
      <c r="AU52" s="1">
        <f t="shared" si="26"/>
        <v>6385.4699856575389</v>
      </c>
      <c r="AV52" s="1">
        <f t="shared" si="26"/>
        <v>1370.8403066134508</v>
      </c>
      <c r="AW52" s="1">
        <f t="shared" si="26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>SUM(BA52:BC52)*BT52*0.7+0.15*econlow!BD52+0.15*econhigh!BD52</f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6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7"/>
        <v>0</v>
      </c>
      <c r="BP52" s="2">
        <f t="shared" si="17"/>
        <v>0</v>
      </c>
      <c r="BQ52" s="2">
        <f t="shared" si="17"/>
        <v>0</v>
      </c>
      <c r="BR52" s="11">
        <f t="shared" si="18"/>
        <v>5.7020783818685555E-2</v>
      </c>
      <c r="BS52" s="17">
        <v>0</v>
      </c>
      <c r="BT52" s="17">
        <v>0</v>
      </c>
      <c r="BU52" s="12">
        <f>(BU$3*tempmid!$I162+BU$4*tempmid!$I162^2+BU$5*tempmid!$I162^6)*(K52/K$56)^$BW$1</f>
        <v>2.6569441251386881</v>
      </c>
      <c r="BV52" s="12">
        <f>(BV$3*tempmid!$I162+BV$4*tempmid!$I162^2+BV$5*tempmid!$I162^6)*(L52/L$56)^$BW$1</f>
        <v>1.5731897160750425</v>
      </c>
      <c r="BW52" s="12">
        <f>(BW$3*tempmid!$I162+BW$4*tempmid!$I162^2+BW$5*tempmid!$I162^6)*(M52/M$56)^$BW$1</f>
        <v>0.74374676087399472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 x14ac:dyDescent="0.3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19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0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1"/>
        <v>-2.088827018530437E-2</v>
      </c>
      <c r="X53" s="11">
        <f t="shared" si="21"/>
        <v>-4.7484008841758074E-2</v>
      </c>
      <c r="Y53" s="11">
        <f t="shared" si="21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2"/>
        <v>-9.7047815569728524E-4</v>
      </c>
      <c r="AG53" s="11">
        <f t="shared" si="22"/>
        <v>7.7409238888228593E-3</v>
      </c>
      <c r="AH53" s="11">
        <f t="shared" si="22"/>
        <v>2.1800888124938966E-2</v>
      </c>
      <c r="AI53" s="1">
        <f t="shared" si="30"/>
        <v>50099.233958456076</v>
      </c>
      <c r="AJ53" s="1">
        <f t="shared" si="30"/>
        <v>9980.1090245674313</v>
      </c>
      <c r="AK53" s="1">
        <f t="shared" si="30"/>
        <v>3570.0771078109678</v>
      </c>
      <c r="AL53" s="14">
        <f t="shared" si="29"/>
        <v>14.351442685422908</v>
      </c>
      <c r="AM53" s="14">
        <f t="shared" si="29"/>
        <v>2.177614258651027</v>
      </c>
      <c r="AN53" s="14">
        <f t="shared" si="29"/>
        <v>0.845912351243161</v>
      </c>
      <c r="AO53" s="11">
        <f t="shared" si="24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5"/>
        <v>32944.447016896374</v>
      </c>
      <c r="AS53" s="1">
        <f t="shared" si="25"/>
        <v>7138.0783223378066</v>
      </c>
      <c r="AT53" s="1">
        <f t="shared" si="25"/>
        <v>2657.8534183072488</v>
      </c>
      <c r="AU53" s="1">
        <f t="shared" si="26"/>
        <v>6588.8894033792749</v>
      </c>
      <c r="AV53" s="1">
        <f t="shared" si="26"/>
        <v>1427.6156644675614</v>
      </c>
      <c r="AW53" s="1">
        <f t="shared" si="26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>SUM(BA53:BC53)*BT53*0.7+0.15*econlow!BD53+0.15*econhigh!BD53</f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6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7"/>
        <v>0</v>
      </c>
      <c r="BP53" s="2">
        <f t="shared" si="17"/>
        <v>0</v>
      </c>
      <c r="BQ53" s="2">
        <f t="shared" si="17"/>
        <v>0</v>
      </c>
      <c r="BR53" s="11">
        <f t="shared" si="18"/>
        <v>5.6209829446846243E-2</v>
      </c>
      <c r="BS53" s="17">
        <v>0</v>
      </c>
      <c r="BT53" s="17">
        <v>0</v>
      </c>
      <c r="BU53" s="12">
        <f>(BU$3*tempmid!$I163+BU$4*tempmid!$I163^2+BU$5*tempmid!$I163^6)*(K53/K$56)^$BW$1</f>
        <v>2.687738741153439</v>
      </c>
      <c r="BV53" s="12">
        <f>(BV$3*tempmid!$I163+BV$4*tempmid!$I163^2+BV$5*tempmid!$I163^6)*(L53/L$56)^$BW$1</f>
        <v>1.5661650611430635</v>
      </c>
      <c r="BW53" s="12">
        <f>(BW$3*tempmid!$I163+BW$4*tempmid!$I163^2+BW$5*tempmid!$I163^6)*(M53/M$56)^$BW$1</f>
        <v>0.74040609508282629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 x14ac:dyDescent="0.3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19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0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1"/>
        <v>-1.5629859236737653E-2</v>
      </c>
      <c r="X54" s="11">
        <f t="shared" si="21"/>
        <v>8.1378363825801436E-4</v>
      </c>
      <c r="Y54" s="11">
        <f t="shared" si="21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2"/>
        <v>-1.2013960786911859E-3</v>
      </c>
      <c r="AG54" s="11">
        <f t="shared" si="22"/>
        <v>-1.3184719936596201E-2</v>
      </c>
      <c r="AH54" s="11">
        <f t="shared" si="22"/>
        <v>2.1297069741176955E-2</v>
      </c>
      <c r="AI54" s="1">
        <f t="shared" si="30"/>
        <v>51678.199965989741</v>
      </c>
      <c r="AJ54" s="1">
        <f t="shared" si="30"/>
        <v>10409.71378657825</v>
      </c>
      <c r="AK54" s="1">
        <f t="shared" si="30"/>
        <v>3744.6400806913211</v>
      </c>
      <c r="AL54" s="14">
        <f t="shared" si="29"/>
        <v>14.647385520907433</v>
      </c>
      <c r="AM54" s="14">
        <f t="shared" si="29"/>
        <v>2.2341825223977567</v>
      </c>
      <c r="AN54" s="14">
        <f t="shared" si="29"/>
        <v>0.86584591557250656</v>
      </c>
      <c r="AO54" s="11">
        <f t="shared" si="24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5"/>
        <v>33987.634527119866</v>
      </c>
      <c r="AS54" s="1">
        <f t="shared" si="25"/>
        <v>7433.6298606039227</v>
      </c>
      <c r="AT54" s="1">
        <f t="shared" si="25"/>
        <v>2782.8872036418302</v>
      </c>
      <c r="AU54" s="1">
        <f t="shared" si="26"/>
        <v>6797.5269054239734</v>
      </c>
      <c r="AV54" s="1">
        <f t="shared" si="26"/>
        <v>1486.7259721207847</v>
      </c>
      <c r="AW54" s="1">
        <f t="shared" si="26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>SUM(BA54:BC54)*BT54*0.7+0.15*econlow!BD54+0.15*econhigh!BD54</f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6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7"/>
        <v>0</v>
      </c>
      <c r="BP54" s="2">
        <f t="shared" si="17"/>
        <v>0</v>
      </c>
      <c r="BQ54" s="2">
        <f t="shared" si="17"/>
        <v>0</v>
      </c>
      <c r="BR54" s="11">
        <f t="shared" si="18"/>
        <v>2.9851806401616859E-2</v>
      </c>
      <c r="BS54" s="17">
        <v>0</v>
      </c>
      <c r="BT54" s="17">
        <v>0</v>
      </c>
      <c r="BU54" s="12">
        <f>(BU$3*tempmid!$I164+BU$4*tempmid!$I164^2+BU$5*tempmid!$I164^6)*(K54/K$56)^$BW$1</f>
        <v>2.7350116692978426</v>
      </c>
      <c r="BV54" s="12">
        <f>(BV$3*tempmid!$I164+BV$4*tempmid!$I164^2+BV$5*tempmid!$I164^6)*(L54/L$56)^$BW$1</f>
        <v>1.5716904552393594</v>
      </c>
      <c r="BW54" s="12">
        <f>(BW$3*tempmid!$I164+BW$4*tempmid!$I164^2+BW$5*tempmid!$I164^6)*(M54/M$56)^$BW$1</f>
        <v>0.74127923666843276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 x14ac:dyDescent="0.3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19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0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1"/>
        <v>-6.3617666547265417E-3</v>
      </c>
      <c r="X55" s="11">
        <f t="shared" si="21"/>
        <v>3.3932505191256457E-3</v>
      </c>
      <c r="Y55" s="11">
        <f t="shared" si="21"/>
        <v>-3.4195388256129666E-3</v>
      </c>
      <c r="Z55" s="5">
        <f t="shared" ref="Z55:AB61" si="31">Q54*AC55</f>
        <v>12188.303444360248</v>
      </c>
      <c r="AA55" s="5">
        <f t="shared" si="31"/>
        <v>13336.262456993791</v>
      </c>
      <c r="AB55" s="5">
        <f t="shared" si="31"/>
        <v>4319.0487389807877</v>
      </c>
      <c r="AC55" s="16">
        <f t="shared" ref="AC55:AE70" si="32">AC54*(1+AF55)</f>
        <v>2.324266156668239</v>
      </c>
      <c r="AD55" s="16">
        <f t="shared" si="32"/>
        <v>2.8745885881272062</v>
      </c>
      <c r="AE55" s="16">
        <f t="shared" si="32"/>
        <v>2.324833886965608</v>
      </c>
      <c r="AF55" s="15">
        <f t="shared" ref="AF55:AH70" si="33">AC$5-1</f>
        <v>-4.0504037456468023E-3</v>
      </c>
      <c r="AG55" s="15">
        <f t="shared" si="33"/>
        <v>2.9673830763510267E-4</v>
      </c>
      <c r="AH55" s="15">
        <f t="shared" si="33"/>
        <v>9.7937136394747881E-3</v>
      </c>
      <c r="AI55" s="1">
        <f t="shared" si="30"/>
        <v>53307.906874814747</v>
      </c>
      <c r="AJ55" s="1">
        <f t="shared" si="30"/>
        <v>10855.468380041209</v>
      </c>
      <c r="AK55" s="1">
        <f t="shared" si="30"/>
        <v>3926.7535133505553</v>
      </c>
      <c r="AL55" s="14">
        <f t="shared" ref="AL55:AN56" si="34">(1+AL$5)*AL54</f>
        <v>14.949431029398037</v>
      </c>
      <c r="AM55" s="14">
        <f t="shared" si="34"/>
        <v>2.2922202697550969</v>
      </c>
      <c r="AN55" s="14">
        <f t="shared" si="34"/>
        <v>0.88624920585666089</v>
      </c>
      <c r="AO55" s="11">
        <f t="shared" si="24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5"/>
        <v>35046.898880452107</v>
      </c>
      <c r="AS55" s="1">
        <f t="shared" si="25"/>
        <v>7740.8566921998518</v>
      </c>
      <c r="AT55" s="1">
        <f t="shared" si="25"/>
        <v>2913.5578118777248</v>
      </c>
      <c r="AU55" s="1">
        <f t="shared" si="26"/>
        <v>7009.3797760904217</v>
      </c>
      <c r="AV55" s="1">
        <f t="shared" si="26"/>
        <v>1548.1713384399704</v>
      </c>
      <c r="AW55" s="1">
        <f t="shared" si="26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>SUM(BA55:BC55)*BT55*0.7+0.15*econlow!BD55+0.15*econhigh!BD55</f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6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7"/>
        <v>0</v>
      </c>
      <c r="BP55" s="2">
        <f t="shared" si="17"/>
        <v>0</v>
      </c>
      <c r="BQ55" s="2">
        <f t="shared" si="17"/>
        <v>0</v>
      </c>
      <c r="BR55" s="11">
        <f t="shared" si="18"/>
        <v>-8.519125488337026E-3</v>
      </c>
      <c r="BS55" s="17">
        <v>0</v>
      </c>
      <c r="BT55" s="17">
        <v>0</v>
      </c>
      <c r="BU55" s="12">
        <f>(BU$3*tempmid!$I165+BU$4*tempmid!$I165^2+BU$5*tempmid!$I165^6)*(K55/K$56)^$BW$1</f>
        <v>2.8114555608327629</v>
      </c>
      <c r="BV55" s="12">
        <f>(BV$3*tempmid!$I165+BV$4*tempmid!$I165^2+BV$5*tempmid!$I165^6)*(L55/L$56)^$BW$1</f>
        <v>1.5923271554616771</v>
      </c>
      <c r="BW55" s="12">
        <f>(BW$3*tempmid!$I165+BW$4*tempmid!$I165^2+BW$5*tempmid!$I165^6)*(M55/M$56)^$BW$1</f>
        <v>0.74255097617062382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 x14ac:dyDescent="0.3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19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0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1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1"/>
        <v>11572.648363264367</v>
      </c>
      <c r="AA56" s="5">
        <f t="shared" si="31"/>
        <v>13523.579650465739</v>
      </c>
      <c r="AB56" s="5">
        <f t="shared" si="31"/>
        <v>4525.7999835111077</v>
      </c>
      <c r="AC56" s="16">
        <f t="shared" si="32"/>
        <v>2.3148519403213901</v>
      </c>
      <c r="AD56" s="16">
        <f t="shared" si="32"/>
        <v>2.8754415886799944</v>
      </c>
      <c r="AE56" s="16">
        <f t="shared" si="32"/>
        <v>2.3476026443138962</v>
      </c>
      <c r="AF56" s="15">
        <f t="shared" si="33"/>
        <v>-4.0504037456468023E-3</v>
      </c>
      <c r="AG56" s="15">
        <f t="shared" si="33"/>
        <v>2.9673830763510267E-4</v>
      </c>
      <c r="AH56" s="15">
        <f t="shared" si="33"/>
        <v>9.7937136394747881E-3</v>
      </c>
      <c r="AI56" s="1">
        <f t="shared" ref="AI56:AK71" si="35">(1-$AI$5)*AI55+AU55</f>
        <v>54986.495963423695</v>
      </c>
      <c r="AJ56" s="1">
        <f t="shared" si="35"/>
        <v>11318.092880477059</v>
      </c>
      <c r="AK56" s="1">
        <f t="shared" si="35"/>
        <v>4116.7897243910447</v>
      </c>
      <c r="AL56" s="14">
        <f t="shared" si="34"/>
        <v>15.257705054852922</v>
      </c>
      <c r="AM56" s="14">
        <f t="shared" si="34"/>
        <v>2.3517656737539809</v>
      </c>
      <c r="AN56" s="14">
        <f t="shared" si="34"/>
        <v>0.90713329098771844</v>
      </c>
      <c r="AO56" s="11">
        <f t="shared" si="24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5"/>
        <v>36110.322211354614</v>
      </c>
      <c r="AS56" s="1">
        <f t="shared" si="25"/>
        <v>8060.3173095367674</v>
      </c>
      <c r="AT56" s="1">
        <f t="shared" si="25"/>
        <v>3050.2621608647241</v>
      </c>
      <c r="AU56" s="1">
        <f t="shared" si="26"/>
        <v>7222.0644422709229</v>
      </c>
      <c r="AV56" s="1">
        <f t="shared" si="26"/>
        <v>1612.0634619073535</v>
      </c>
      <c r="AW56" s="1">
        <f t="shared" si="26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>SUM(BA56:BC56)*BT56*0.7+0.15*econlow!BD56+0.15*econhigh!BD56</f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6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7"/>
        <v>0</v>
      </c>
      <c r="BP56" s="2">
        <f t="shared" si="17"/>
        <v>0</v>
      </c>
      <c r="BQ56" s="2">
        <f t="shared" si="17"/>
        <v>0</v>
      </c>
      <c r="BR56" s="11">
        <f t="shared" si="18"/>
        <v>4.7671804232349374E-2</v>
      </c>
      <c r="BS56" s="17">
        <v>0</v>
      </c>
      <c r="BT56" s="17">
        <v>0</v>
      </c>
      <c r="BU56" s="12">
        <f>(BU$3*tempmid!$I166+BU$4*tempmid!$I166^2+BU$5*tempmid!$I166^6)*(K56/K$56)^$BW$1</f>
        <v>2.8408049492831791</v>
      </c>
      <c r="BV56" s="12">
        <f>(BV$3*tempmid!$I166+BV$4*tempmid!$I166^2+BV$5*tempmid!$I166^6)*(L56/L$56)^$BW$1</f>
        <v>1.6009569557331411</v>
      </c>
      <c r="BW56" s="12">
        <f>(BW$3*tempmid!$I166+BW$4*tempmid!$I166^2+BW$5*tempmid!$I166^6)*(M56/M$56)^$BW$1</f>
        <v>0.74175436540846562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 x14ac:dyDescent="0.3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0"/>
        <v>2.5933156236528365E-2</v>
      </c>
      <c r="O57" s="15">
        <f t="shared" si="20"/>
        <v>3.2694965195487979E-2</v>
      </c>
      <c r="P57" s="15">
        <f t="shared" si="20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1"/>
        <v>11710.753949059279</v>
      </c>
      <c r="AA57" s="5">
        <f t="shared" si="31"/>
        <v>13894.821479715458</v>
      </c>
      <c r="AB57" s="5">
        <f t="shared" si="31"/>
        <v>4752.017687831225</v>
      </c>
      <c r="AC57" s="16">
        <f t="shared" si="32"/>
        <v>2.3054758553516947</v>
      </c>
      <c r="AD57" s="16">
        <f t="shared" si="32"/>
        <v>2.8762948423507231</v>
      </c>
      <c r="AE57" s="16">
        <f t="shared" si="32"/>
        <v>2.3705943923515802</v>
      </c>
      <c r="AF57" s="15">
        <f t="shared" si="33"/>
        <v>-4.0504037456468023E-3</v>
      </c>
      <c r="AG57" s="15">
        <f t="shared" si="33"/>
        <v>2.9673830763510267E-4</v>
      </c>
      <c r="AH57" s="15">
        <f t="shared" si="33"/>
        <v>9.7937136394747881E-3</v>
      </c>
      <c r="AI57" s="1">
        <f t="shared" si="35"/>
        <v>56709.910809352252</v>
      </c>
      <c r="AJ57" s="1">
        <f t="shared" si="35"/>
        <v>11798.347054336708</v>
      </c>
      <c r="AK57" s="1">
        <f t="shared" si="35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5"/>
        <v>37191.354770352256</v>
      </c>
      <c r="AS57" s="1">
        <f t="shared" si="25"/>
        <v>8387.8456859616163</v>
      </c>
      <c r="AT57" s="1">
        <f t="shared" si="25"/>
        <v>3190.4426309979572</v>
      </c>
      <c r="AU57" s="1">
        <f t="shared" si="26"/>
        <v>7438.2709540704518</v>
      </c>
      <c r="AV57" s="1">
        <f t="shared" si="26"/>
        <v>1677.5691371923233</v>
      </c>
      <c r="AW57" s="1">
        <f t="shared" si="26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>SUM(BA57:BC57)*BT57*0.7+0.15*econlow!BD57+0.15*econhigh!BD57</f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6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7"/>
        <v>0</v>
      </c>
      <c r="BP57" s="2">
        <f t="shared" si="17"/>
        <v>0</v>
      </c>
      <c r="BQ57" s="2">
        <f t="shared" si="17"/>
        <v>0</v>
      </c>
      <c r="BR57" s="11">
        <f t="shared" si="18"/>
        <v>5.171791401868428E-2</v>
      </c>
      <c r="BS57" s="17">
        <v>0</v>
      </c>
      <c r="BT57" s="17">
        <v>0</v>
      </c>
      <c r="BU57" s="12">
        <f>(BU$3*tempmid!$I167+BU$4*tempmid!$I167^2+BU$5*tempmid!$I167^6)*(K57/K$56)^$BW$1</f>
        <v>2.8659005299940437</v>
      </c>
      <c r="BV57" s="12">
        <f>(BV$3*tempmid!$I167+BV$4*tempmid!$I167^2+BV$5*tempmid!$I167^6)*(L57/L$56)^$BW$1</f>
        <v>1.6083909435518027</v>
      </c>
      <c r="BW57" s="12">
        <f>(BW$3*tempmid!$I167+BW$4*tempmid!$I167^2+BW$5*tempmid!$I167^6)*(M57/M$56)^$BW$1</f>
        <v>0.7409861813173132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 x14ac:dyDescent="0.3">
      <c r="A58" s="2">
        <f t="shared" ref="A58:A121" si="36">1+A57</f>
        <v>2012</v>
      </c>
      <c r="B58" s="5">
        <f t="shared" ref="B58:D73" si="37">B57*(1+E58)</f>
        <v>1086.2064837273883</v>
      </c>
      <c r="C58" s="5">
        <f t="shared" si="37"/>
        <v>2580.7210258214618</v>
      </c>
      <c r="D58" s="5">
        <f t="shared" si="37"/>
        <v>3295.2187763382026</v>
      </c>
      <c r="E58" s="15">
        <f t="shared" ref="E58:G73" si="38">E57*$E$5</f>
        <v>3.7074489752946553E-3</v>
      </c>
      <c r="F58" s="15">
        <f t="shared" si="38"/>
        <v>7.303923086103517E-3</v>
      </c>
      <c r="G58" s="15">
        <f t="shared" si="38"/>
        <v>1.4910699164118045E-2</v>
      </c>
      <c r="H58" s="5">
        <f t="shared" ref="H58:J121" si="39">AR58</f>
        <v>38289.802272710556</v>
      </c>
      <c r="I58" s="5">
        <f t="shared" si="39"/>
        <v>8723.4200775481604</v>
      </c>
      <c r="J58" s="5">
        <f t="shared" si="39"/>
        <v>3334.0416588395269</v>
      </c>
      <c r="K58" s="5">
        <f t="shared" ref="K58:M121" si="40">H58/B58*1000</f>
        <v>35250.942473954492</v>
      </c>
      <c r="L58" s="5">
        <f t="shared" si="40"/>
        <v>3380.2259098390664</v>
      </c>
      <c r="M58" s="5">
        <f t="shared" si="40"/>
        <v>1011.7815796571983</v>
      </c>
      <c r="N58" s="15">
        <f t="shared" ref="N58:P121" si="41">K58/K57-1</f>
        <v>2.5732172871572923E-2</v>
      </c>
      <c r="O58" s="15">
        <f t="shared" si="41"/>
        <v>3.2466166992506373E-2</v>
      </c>
      <c r="P58" s="15">
        <f t="shared" si="41"/>
        <v>2.9656229669328349E-2</v>
      </c>
      <c r="Q58" s="5">
        <f t="shared" ref="Q58:S121" si="42">T58*H58/1000</f>
        <v>5271.10497633862</v>
      </c>
      <c r="R58" s="5">
        <f t="shared" si="42"/>
        <v>5101.6406255620414</v>
      </c>
      <c r="S58" s="5">
        <f t="shared" si="42"/>
        <v>2148.5768888938487</v>
      </c>
      <c r="T58" s="5">
        <f t="shared" ref="T58:V73" si="43">T57*(1+W58)</f>
        <v>137.66341593504072</v>
      </c>
      <c r="U58" s="5">
        <f t="shared" si="43"/>
        <v>584.82115732249918</v>
      </c>
      <c r="V58" s="5">
        <f t="shared" si="43"/>
        <v>644.43612550471232</v>
      </c>
      <c r="W58" s="15">
        <f t="shared" ref="W58:Y121" si="44">T$5-1</f>
        <v>-1.0734613539272964E-2</v>
      </c>
      <c r="X58" s="15">
        <f t="shared" si="44"/>
        <v>-1.217998157191269E-2</v>
      </c>
      <c r="Y58" s="15">
        <f t="shared" si="44"/>
        <v>-9.7425357312937999E-3</v>
      </c>
      <c r="Z58" s="5">
        <f t="shared" si="31"/>
        <v>11883.535419541931</v>
      </c>
      <c r="AA58" s="5">
        <f t="shared" si="31"/>
        <v>14287.555818346813</v>
      </c>
      <c r="AB58" s="5">
        <f t="shared" si="31"/>
        <v>4970.1856194244674</v>
      </c>
      <c r="AC58" s="16">
        <f t="shared" si="32"/>
        <v>2.29613774731168</v>
      </c>
      <c r="AD58" s="16">
        <f t="shared" si="32"/>
        <v>2.8771483492145018</v>
      </c>
      <c r="AE58" s="16">
        <f t="shared" si="32"/>
        <v>2.3938113149856162</v>
      </c>
      <c r="AF58" s="15">
        <f t="shared" si="33"/>
        <v>-4.0504037456468023E-3</v>
      </c>
      <c r="AG58" s="15">
        <f t="shared" si="33"/>
        <v>2.9673830763510267E-4</v>
      </c>
      <c r="AH58" s="15">
        <f t="shared" si="33"/>
        <v>9.7937136394747881E-3</v>
      </c>
      <c r="AI58" s="1">
        <f t="shared" si="35"/>
        <v>58477.190682487482</v>
      </c>
      <c r="AJ58" s="1">
        <f t="shared" si="35"/>
        <v>12296.081486095361</v>
      </c>
      <c r="AK58" s="1">
        <f t="shared" si="35"/>
        <v>4521.7353919119887</v>
      </c>
      <c r="AL58" s="14">
        <f t="shared" ref="AL58:AN73" si="45">AL57*(1+AO58)</f>
        <v>15.883854893493284</v>
      </c>
      <c r="AM58" s="14">
        <f t="shared" si="45"/>
        <v>2.4736633345742631</v>
      </c>
      <c r="AN58" s="14">
        <f t="shared" si="45"/>
        <v>0.94973532197815758</v>
      </c>
      <c r="AO58" s="11">
        <f t="shared" ref="AO58:AQ73" si="46">AO$5*AO57</f>
        <v>2.0210760647289973E-2</v>
      </c>
      <c r="AP58" s="11">
        <f t="shared" si="46"/>
        <v>2.5460227897531749E-2</v>
      </c>
      <c r="AQ58" s="11">
        <f t="shared" si="46"/>
        <v>2.3095639129136737E-2</v>
      </c>
      <c r="AR58" s="1">
        <f t="shared" si="25"/>
        <v>38289.802272710556</v>
      </c>
      <c r="AS58" s="1">
        <f t="shared" si="25"/>
        <v>8723.4200775481604</v>
      </c>
      <c r="AT58" s="1">
        <f t="shared" si="25"/>
        <v>3334.0416588395269</v>
      </c>
      <c r="AU58" s="1">
        <f t="shared" si="26"/>
        <v>7657.9604545421116</v>
      </c>
      <c r="AV58" s="1">
        <f t="shared" si="26"/>
        <v>1744.6840155096322</v>
      </c>
      <c r="AW58" s="1">
        <f t="shared" si="26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>SUM(BA58:BC58)*BT58*0.7+0.15*econlow!BD58+0.15*econhigh!BD58</f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6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7"/>
        <v>0</v>
      </c>
      <c r="BP58" s="2">
        <f t="shared" si="17"/>
        <v>0</v>
      </c>
      <c r="BQ58" s="2">
        <f t="shared" si="17"/>
        <v>0</v>
      </c>
      <c r="BR58" s="11">
        <f t="shared" si="18"/>
        <v>5.1800204936879507E-2</v>
      </c>
      <c r="BS58" s="17">
        <v>0</v>
      </c>
      <c r="BT58" s="17">
        <v>0</v>
      </c>
      <c r="BU58" s="12">
        <f>(BU$3*tempmid!$I168+BU$4*tempmid!$I168^2+BU$5*tempmid!$I168^6)*(K58/K$56)^$BW$1</f>
        <v>2.8902444877927893</v>
      </c>
      <c r="BV58" s="12">
        <f>(BV$3*tempmid!$I168+BV$4*tempmid!$I168^2+BV$5*tempmid!$I168^6)*(L58/L$56)^$BW$1</f>
        <v>1.6151877571559727</v>
      </c>
      <c r="BW58" s="12">
        <f>(BW$3*tempmid!$I168+BW$4*tempmid!$I168^2+BW$5*tempmid!$I168^6)*(M58/M$56)^$BW$1</f>
        <v>0.73969047921428011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 x14ac:dyDescent="0.3">
      <c r="A59" s="2">
        <f t="shared" si="36"/>
        <v>2013</v>
      </c>
      <c r="B59" s="5">
        <f t="shared" si="37"/>
        <v>1090.0321860866893</v>
      </c>
      <c r="C59" s="5">
        <f t="shared" si="37"/>
        <v>2598.6279443067874</v>
      </c>
      <c r="D59" s="5">
        <f t="shared" si="37"/>
        <v>3341.8960913994383</v>
      </c>
      <c r="E59" s="15">
        <f t="shared" si="38"/>
        <v>3.5220765265299224E-3</v>
      </c>
      <c r="F59" s="15">
        <f t="shared" si="38"/>
        <v>6.9387269317983408E-3</v>
      </c>
      <c r="G59" s="15">
        <f t="shared" si="38"/>
        <v>1.4165164205912142E-2</v>
      </c>
      <c r="H59" s="5">
        <f t="shared" si="39"/>
        <v>39405.476324541247</v>
      </c>
      <c r="I59" s="5">
        <f t="shared" si="39"/>
        <v>9067.0190675271242</v>
      </c>
      <c r="J59" s="5">
        <f t="shared" si="39"/>
        <v>3481.0018618386325</v>
      </c>
      <c r="K59" s="5">
        <f t="shared" si="40"/>
        <v>36150.745663768284</v>
      </c>
      <c r="L59" s="5">
        <f t="shared" si="40"/>
        <v>3489.156301652044</v>
      </c>
      <c r="M59" s="5">
        <f t="shared" si="40"/>
        <v>1041.6248041934011</v>
      </c>
      <c r="N59" s="15">
        <f t="shared" si="41"/>
        <v>2.5525649150476504E-2</v>
      </c>
      <c r="O59" s="15">
        <f t="shared" si="41"/>
        <v>3.2225772690489762E-2</v>
      </c>
      <c r="P59" s="15">
        <f t="shared" si="41"/>
        <v>2.949571838055598E-2</v>
      </c>
      <c r="Q59" s="5">
        <f t="shared" si="42"/>
        <v>5366.4605000696056</v>
      </c>
      <c r="R59" s="5">
        <f t="shared" si="42"/>
        <v>5237.9992020132186</v>
      </c>
      <c r="S59" s="5">
        <f t="shared" si="42"/>
        <v>2221.4280844987065</v>
      </c>
      <c r="T59" s="5">
        <f t="shared" si="43"/>
        <v>136.18565236648186</v>
      </c>
      <c r="U59" s="5">
        <f t="shared" si="43"/>
        <v>577.69804640344648</v>
      </c>
      <c r="V59" s="5">
        <f t="shared" si="43"/>
        <v>638.15768352544615</v>
      </c>
      <c r="W59" s="15">
        <f t="shared" si="44"/>
        <v>-1.0734613539272964E-2</v>
      </c>
      <c r="X59" s="15">
        <f t="shared" si="44"/>
        <v>-1.217998157191269E-2</v>
      </c>
      <c r="Y59" s="15">
        <f t="shared" si="44"/>
        <v>-9.7425357312937999E-3</v>
      </c>
      <c r="Z59" s="5">
        <f t="shared" si="31"/>
        <v>12054.16032802589</v>
      </c>
      <c r="AA59" s="5">
        <f t="shared" si="31"/>
        <v>14682.532481495164</v>
      </c>
      <c r="AB59" s="5">
        <f t="shared" si="31"/>
        <v>5193.6595543340809</v>
      </c>
      <c r="AC59" s="16">
        <f t="shared" si="32"/>
        <v>2.2868374623794478</v>
      </c>
      <c r="AD59" s="16">
        <f t="shared" si="32"/>
        <v>2.8780021093464629</v>
      </c>
      <c r="AE59" s="16">
        <f t="shared" si="32"/>
        <v>2.4172556175115201</v>
      </c>
      <c r="AF59" s="15">
        <f t="shared" si="33"/>
        <v>-4.0504037456468023E-3</v>
      </c>
      <c r="AG59" s="15">
        <f t="shared" si="33"/>
        <v>2.9673830763510267E-4</v>
      </c>
      <c r="AH59" s="15">
        <f t="shared" si="33"/>
        <v>9.7937136394747881E-3</v>
      </c>
      <c r="AI59" s="1">
        <f t="shared" si="35"/>
        <v>60287.432068780843</v>
      </c>
      <c r="AJ59" s="1">
        <f t="shared" si="35"/>
        <v>12811.157352995458</v>
      </c>
      <c r="AK59" s="1">
        <f t="shared" si="35"/>
        <v>4736.3701844886955</v>
      </c>
      <c r="AL59" s="14">
        <f t="shared" si="45"/>
        <v>16.201669435007876</v>
      </c>
      <c r="AM59" s="14">
        <f t="shared" si="45"/>
        <v>2.5360135664918921</v>
      </c>
      <c r="AN59" s="14">
        <f t="shared" si="45"/>
        <v>0.97145071880011358</v>
      </c>
      <c r="AO59" s="11">
        <f t="shared" si="46"/>
        <v>2.0008653040817073E-2</v>
      </c>
      <c r="AP59" s="11">
        <f t="shared" si="46"/>
        <v>2.5205625618556431E-2</v>
      </c>
      <c r="AQ59" s="11">
        <f t="shared" si="46"/>
        <v>2.2864682737845369E-2</v>
      </c>
      <c r="AR59" s="1">
        <f t="shared" si="25"/>
        <v>39405.476324541247</v>
      </c>
      <c r="AS59" s="1">
        <f t="shared" si="25"/>
        <v>9067.0190675271242</v>
      </c>
      <c r="AT59" s="1">
        <f t="shared" si="25"/>
        <v>3481.0018618386325</v>
      </c>
      <c r="AU59" s="1">
        <f t="shared" si="26"/>
        <v>7881.0952649082501</v>
      </c>
      <c r="AV59" s="1">
        <f t="shared" si="26"/>
        <v>1813.403813505425</v>
      </c>
      <c r="AW59" s="1">
        <f t="shared" si="26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>SUM(BA59:BC59)*BT59*0.7+0.15*econlow!BD59+0.15*econhigh!BD59</f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6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7"/>
        <v>0</v>
      </c>
      <c r="BP59" s="2">
        <f t="shared" si="17"/>
        <v>0</v>
      </c>
      <c r="BQ59" s="2">
        <f t="shared" si="17"/>
        <v>0</v>
      </c>
      <c r="BR59" s="11">
        <f t="shared" si="18"/>
        <v>5.186228683269653E-2</v>
      </c>
      <c r="BS59" s="17">
        <v>0</v>
      </c>
      <c r="BT59" s="17">
        <v>0</v>
      </c>
      <c r="BU59" s="12">
        <f>(BU$3*tempmid!$I169+BU$4*tempmid!$I169^2+BU$5*tempmid!$I169^6)*(K59/K$56)^$BW$1</f>
        <v>2.9138365569598368</v>
      </c>
      <c r="BV59" s="12">
        <f>(BV$3*tempmid!$I169+BV$4*tempmid!$I169^2+BV$5*tempmid!$I169^6)*(L59/L$56)^$BW$1</f>
        <v>1.6213453952969168</v>
      </c>
      <c r="BW59" s="12">
        <f>(BW$3*tempmid!$I169+BW$4*tempmid!$I169^2+BW$5*tempmid!$I169^6)*(M59/M$56)^$BW$1</f>
        <v>0.73785966533250735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 x14ac:dyDescent="0.3">
      <c r="A60" s="2">
        <f t="shared" si="36"/>
        <v>2014</v>
      </c>
      <c r="B60" s="5">
        <f t="shared" si="37"/>
        <v>1093.6794040236784</v>
      </c>
      <c r="C60" s="5">
        <f t="shared" si="37"/>
        <v>2615.7575555245285</v>
      </c>
      <c r="D60" s="5">
        <f t="shared" si="37"/>
        <v>3386.8676729485187</v>
      </c>
      <c r="E60" s="15">
        <f t="shared" si="38"/>
        <v>3.3459727002034261E-3</v>
      </c>
      <c r="F60" s="15">
        <f t="shared" si="38"/>
        <v>6.5917905852084235E-3</v>
      </c>
      <c r="G60" s="15">
        <f t="shared" si="38"/>
        <v>1.3456905995616535E-2</v>
      </c>
      <c r="H60" s="5">
        <f t="shared" si="39"/>
        <v>40538.19408886286</v>
      </c>
      <c r="I60" s="5">
        <f t="shared" si="39"/>
        <v>9418.6216664414496</v>
      </c>
      <c r="J60" s="5">
        <f t="shared" si="39"/>
        <v>3631.2663652454685</v>
      </c>
      <c r="K60" s="5">
        <f t="shared" si="40"/>
        <v>37065.884151901977</v>
      </c>
      <c r="L60" s="5">
        <f t="shared" si="40"/>
        <v>3600.7242515840758</v>
      </c>
      <c r="M60" s="5">
        <f t="shared" si="40"/>
        <v>1072.1606852989869</v>
      </c>
      <c r="N60" s="15">
        <f t="shared" si="41"/>
        <v>2.5314512089051666E-2</v>
      </c>
      <c r="O60" s="15">
        <f t="shared" si="41"/>
        <v>3.1975623986580048E-2</v>
      </c>
      <c r="P60" s="15">
        <f t="shared" si="41"/>
        <v>2.9315623996907236E-2</v>
      </c>
      <c r="Q60" s="5">
        <f t="shared" si="42"/>
        <v>5461.4576077152651</v>
      </c>
      <c r="R60" s="5">
        <f t="shared" si="42"/>
        <v>5374.8466032670513</v>
      </c>
      <c r="S60" s="5">
        <f t="shared" si="42"/>
        <v>2294.7439538259314</v>
      </c>
      <c r="T60" s="5">
        <f t="shared" si="43"/>
        <v>134.7237520187339</v>
      </c>
      <c r="U60" s="5">
        <f t="shared" si="43"/>
        <v>570.66169484412251</v>
      </c>
      <c r="V60" s="5">
        <f t="shared" si="43"/>
        <v>631.94040949149985</v>
      </c>
      <c r="W60" s="15">
        <f t="shared" si="44"/>
        <v>-1.0734613539272964E-2</v>
      </c>
      <c r="X60" s="15">
        <f t="shared" si="44"/>
        <v>-1.217998157191269E-2</v>
      </c>
      <c r="Y60" s="15">
        <f t="shared" si="44"/>
        <v>-9.7425357312937999E-3</v>
      </c>
      <c r="Z60" s="5">
        <f t="shared" si="31"/>
        <v>12222.51545428879</v>
      </c>
      <c r="AA60" s="5">
        <f t="shared" si="31"/>
        <v>15079.446074051251</v>
      </c>
      <c r="AB60" s="5">
        <f t="shared" si="31"/>
        <v>5422.3494031663949</v>
      </c>
      <c r="AC60" s="16">
        <f t="shared" si="32"/>
        <v>2.2775748473561408</v>
      </c>
      <c r="AD60" s="16">
        <f t="shared" si="32"/>
        <v>2.8788561228217606</v>
      </c>
      <c r="AE60" s="16">
        <f t="shared" si="32"/>
        <v>2.4409295268228397</v>
      </c>
      <c r="AF60" s="15">
        <f t="shared" si="33"/>
        <v>-4.0504037456468023E-3</v>
      </c>
      <c r="AG60" s="15">
        <f t="shared" si="33"/>
        <v>2.9673830763510267E-4</v>
      </c>
      <c r="AH60" s="15">
        <f t="shared" si="33"/>
        <v>9.7937136394747881E-3</v>
      </c>
      <c r="AI60" s="1">
        <f t="shared" si="35"/>
        <v>62139.784126811006</v>
      </c>
      <c r="AJ60" s="1">
        <f t="shared" si="35"/>
        <v>13343.445431201339</v>
      </c>
      <c r="AK60" s="1">
        <f t="shared" si="35"/>
        <v>4958.9335384075521</v>
      </c>
      <c r="AL60" s="14">
        <f t="shared" si="45"/>
        <v>16.522601281590887</v>
      </c>
      <c r="AM60" s="14">
        <f t="shared" si="45"/>
        <v>2.5992961569272608</v>
      </c>
      <c r="AN60" s="14">
        <f t="shared" si="45"/>
        <v>0.99344051215612184</v>
      </c>
      <c r="AO60" s="11">
        <f t="shared" si="46"/>
        <v>1.9808566510408902E-2</v>
      </c>
      <c r="AP60" s="11">
        <f t="shared" si="46"/>
        <v>2.4953569362370868E-2</v>
      </c>
      <c r="AQ60" s="11">
        <f t="shared" si="46"/>
        <v>2.2636035910466916E-2</v>
      </c>
      <c r="AR60" s="1">
        <f t="shared" si="25"/>
        <v>40538.19408886286</v>
      </c>
      <c r="AS60" s="1">
        <f t="shared" si="25"/>
        <v>9418.6216664414496</v>
      </c>
      <c r="AT60" s="1">
        <f t="shared" si="25"/>
        <v>3631.2663652454685</v>
      </c>
      <c r="AU60" s="1">
        <f t="shared" si="26"/>
        <v>8107.6388177725721</v>
      </c>
      <c r="AV60" s="1">
        <f t="shared" si="26"/>
        <v>1883.7243332882899</v>
      </c>
      <c r="AW60" s="1">
        <f t="shared" si="26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>SUM(BA60:BC60)*BT60*0.7+0.15*econlow!BD60+0.15*econhigh!BD60</f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6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7"/>
        <v>0</v>
      </c>
      <c r="BP60" s="2">
        <f t="shared" si="17"/>
        <v>0</v>
      </c>
      <c r="BQ60" s="2">
        <f t="shared" si="17"/>
        <v>0</v>
      </c>
      <c r="BR60" s="11">
        <f t="shared" si="18"/>
        <v>5.1905794116508169E-2</v>
      </c>
      <c r="BS60" s="17">
        <v>0</v>
      </c>
      <c r="BT60" s="17">
        <v>0</v>
      </c>
      <c r="BU60" s="12">
        <f>(BU$3*tempmid!$I170+BU$4*tempmid!$I170^2+BU$5*tempmid!$I170^6)*(K60/K$56)^$BW$1</f>
        <v>2.9366692217082959</v>
      </c>
      <c r="BV60" s="12">
        <f>(BV$3*tempmid!$I170+BV$4*tempmid!$I170^2+BV$5*tempmid!$I170^6)*(L60/L$56)^$BW$1</f>
        <v>1.6268574234013984</v>
      </c>
      <c r="BW60" s="12">
        <f>(BW$3*tempmid!$I170+BW$4*tempmid!$I170^2+BW$5*tempmid!$I170^6)*(M60/M$56)^$BW$1</f>
        <v>0.73548376876057897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 x14ac:dyDescent="0.3">
      <c r="A61" s="2">
        <f t="shared" si="36"/>
        <v>2015</v>
      </c>
      <c r="B61" s="5">
        <f t="shared" si="37"/>
        <v>1097.1558543808846</v>
      </c>
      <c r="C61" s="5">
        <f t="shared" si="37"/>
        <v>2632.1379552508383</v>
      </c>
      <c r="D61" s="5">
        <f t="shared" si="37"/>
        <v>3430.1655948482567</v>
      </c>
      <c r="E61" s="15">
        <f t="shared" si="38"/>
        <v>3.1786740651932547E-3</v>
      </c>
      <c r="F61" s="15">
        <f t="shared" si="38"/>
        <v>6.2622010559480017E-3</v>
      </c>
      <c r="G61" s="15">
        <f t="shared" si="38"/>
        <v>1.2784060695835708E-2</v>
      </c>
      <c r="H61" s="5">
        <f t="shared" si="39"/>
        <v>42912.010055450482</v>
      </c>
      <c r="I61" s="5">
        <f t="shared" si="39"/>
        <v>9937.2848577370387</v>
      </c>
      <c r="J61" s="5">
        <f t="shared" si="39"/>
        <v>3812.6154991164358</v>
      </c>
      <c r="K61" s="5">
        <f t="shared" si="40"/>
        <v>39112.045826584363</v>
      </c>
      <c r="L61" s="5">
        <f t="shared" si="40"/>
        <v>3775.3662713282947</v>
      </c>
      <c r="M61" s="5">
        <f t="shared" si="40"/>
        <v>1111.4960469671139</v>
      </c>
      <c r="N61" s="15">
        <f t="shared" si="41"/>
        <v>5.5203368852524415E-2</v>
      </c>
      <c r="O61" s="15">
        <f t="shared" si="41"/>
        <v>4.8501914487727893E-2</v>
      </c>
      <c r="P61" s="15">
        <f t="shared" si="41"/>
        <v>3.6687935127147187E-2</v>
      </c>
      <c r="Q61" s="5">
        <f t="shared" si="42"/>
        <v>5719.2073343092343</v>
      </c>
      <c r="R61" s="5">
        <f t="shared" si="42"/>
        <v>5601.7572407313501</v>
      </c>
      <c r="S61" s="5">
        <f t="shared" si="42"/>
        <v>2385.8726622022186</v>
      </c>
      <c r="T61" s="5">
        <f t="shared" si="43"/>
        <v>133.27754460625195</v>
      </c>
      <c r="U61" s="5">
        <f t="shared" si="43"/>
        <v>563.71104591712458</v>
      </c>
      <c r="V61" s="5">
        <f t="shared" si="43"/>
        <v>625.78370747198051</v>
      </c>
      <c r="W61" s="15">
        <f t="shared" si="44"/>
        <v>-1.0734613539272964E-2</v>
      </c>
      <c r="X61" s="15">
        <f t="shared" si="44"/>
        <v>-1.217998157191269E-2</v>
      </c>
      <c r="Y61" s="15">
        <f t="shared" si="44"/>
        <v>-9.7425357312937999E-3</v>
      </c>
      <c r="Z61" s="5">
        <f t="shared" si="31"/>
        <v>12388.495997258295</v>
      </c>
      <c r="AA61" s="5">
        <f t="shared" si="31"/>
        <v>15478.001606555576</v>
      </c>
      <c r="AB61" s="5">
        <f t="shared" si="31"/>
        <v>5656.1658826279245</v>
      </c>
      <c r="AC61" s="16">
        <f t="shared" si="32"/>
        <v>2.2683497496634186</v>
      </c>
      <c r="AD61" s="16">
        <f t="shared" si="32"/>
        <v>2.8797103897155716</v>
      </c>
      <c r="AE61" s="16">
        <f t="shared" si="32"/>
        <v>2.4648352916226814</v>
      </c>
      <c r="AF61" s="15">
        <f t="shared" si="33"/>
        <v>-4.0504037456468023E-3</v>
      </c>
      <c r="AG61" s="15">
        <f t="shared" si="33"/>
        <v>2.9673830763510267E-4</v>
      </c>
      <c r="AH61" s="15">
        <f t="shared" si="33"/>
        <v>9.7937136394747881E-3</v>
      </c>
      <c r="AI61" s="1">
        <f t="shared" si="35"/>
        <v>64033.444531902482</v>
      </c>
      <c r="AJ61" s="1">
        <f t="shared" si="35"/>
        <v>13892.825221369494</v>
      </c>
      <c r="AK61" s="1">
        <f t="shared" si="35"/>
        <v>5189.2934576158905</v>
      </c>
      <c r="AL61" s="14">
        <f t="shared" si="45"/>
        <v>16.846617437538136</v>
      </c>
      <c r="AM61" s="14">
        <f t="shared" si="45"/>
        <v>2.663509256703037</v>
      </c>
      <c r="AN61" s="14">
        <f t="shared" si="45"/>
        <v>1.0157031917131196</v>
      </c>
      <c r="AO61" s="11">
        <f t="shared" si="46"/>
        <v>1.9610480845304812E-2</v>
      </c>
      <c r="AP61" s="11">
        <f t="shared" si="46"/>
        <v>2.4704033668747159E-2</v>
      </c>
      <c r="AQ61" s="11">
        <f t="shared" si="46"/>
        <v>2.2409675551362248E-2</v>
      </c>
      <c r="AR61" s="1">
        <f>MAX(0.3*B61,AL61*AI61^$AR$5*B61^(1-$AR$5)*(1-BI60+BU60/100))</f>
        <v>42912.010055450482</v>
      </c>
      <c r="AS61" s="1">
        <f t="shared" ref="AS61:AT124" si="47">MAX(0.3*C61,AM61*AJ61^$AR$5*C61^(1-$AR$5)*(1-BJ60+BV60/100))</f>
        <v>9937.2848577370387</v>
      </c>
      <c r="AT61" s="1">
        <f t="shared" si="47"/>
        <v>3812.6154991164358</v>
      </c>
      <c r="AU61" s="1">
        <f t="shared" si="26"/>
        <v>8582.4020110900965</v>
      </c>
      <c r="AV61" s="1">
        <f t="shared" si="26"/>
        <v>1987.4569715474079</v>
      </c>
      <c r="AW61" s="1">
        <f t="shared" si="26"/>
        <v>762.52309982328723</v>
      </c>
      <c r="AX61" s="1">
        <f t="shared" si="14"/>
        <v>31289.63666126749</v>
      </c>
      <c r="AY61" s="1">
        <f t="shared" si="3"/>
        <v>3020.2930170626355</v>
      </c>
      <c r="AZ61" s="1">
        <f t="shared" si="3"/>
        <v>889.19683757369091</v>
      </c>
      <c r="BA61" s="1">
        <f t="shared" si="15"/>
        <v>11356.70657568491</v>
      </c>
      <c r="BB61" s="1">
        <f t="shared" si="15"/>
        <v>21091.608683745086</v>
      </c>
      <c r="BC61" s="1">
        <f t="shared" si="15"/>
        <v>23291.917327586609</v>
      </c>
      <c r="BD61" s="1">
        <f>SUM(BA61:BC61)*BT61*0.7+0.15*econlow!BD61+0.15*econhigh!BD61</f>
        <v>55736.101684613073</v>
      </c>
      <c r="BE61" s="2">
        <f>BF1</f>
        <v>9.9671749069630472E-2</v>
      </c>
      <c r="BF61" s="2">
        <f>BG1</f>
        <v>5.2278971741013133E-2</v>
      </c>
      <c r="BG61" s="2">
        <f>BH1</f>
        <v>1.4964571127597673E-2</v>
      </c>
      <c r="BH61" s="2">
        <f t="shared" si="4"/>
        <v>6.3497316390337288E-2</v>
      </c>
      <c r="BI61" s="2">
        <f t="shared" si="16"/>
        <v>9.9344575625993827E-4</v>
      </c>
      <c r="BJ61" s="2">
        <f t="shared" si="5"/>
        <v>2.7330908862976499E-4</v>
      </c>
      <c r="BK61" s="2">
        <f t="shared" si="5"/>
        <v>2.239383890329299E-5</v>
      </c>
      <c r="BL61" s="2">
        <f t="shared" si="6"/>
        <v>42.630754282171083</v>
      </c>
      <c r="BM61" s="2">
        <f t="shared" si="6"/>
        <v>2.7159502679224738</v>
      </c>
      <c r="BN61" s="2">
        <f t="shared" si="6"/>
        <v>8.5379097287411457E-2</v>
      </c>
      <c r="BO61" s="2">
        <f t="shared" si="17"/>
        <v>69.049787791300758</v>
      </c>
      <c r="BP61" s="2">
        <f t="shared" si="17"/>
        <v>6.712895468882726</v>
      </c>
      <c r="BQ61" s="2">
        <f t="shared" si="17"/>
        <v>2.0174145172772455</v>
      </c>
      <c r="BR61" s="11">
        <f t="shared" si="18"/>
        <v>7.8033147198931258E-2</v>
      </c>
      <c r="BS61" s="17">
        <v>1</v>
      </c>
      <c r="BT61" s="17">
        <v>1</v>
      </c>
      <c r="BU61" s="12">
        <f>(BU$3*tempmid!$I171+BU$4*tempmid!$I171^2+BU$5*tempmid!$I171^6)*(K61/K$56)^$BW$1</f>
        <v>2.9373970717507141</v>
      </c>
      <c r="BV61" s="12">
        <f>(BV$3*tempmid!$I171+BV$4*tempmid!$I171^2+BV$5*tempmid!$I171^6)*(L61/L$56)^$BW$1</f>
        <v>1.625143977586919</v>
      </c>
      <c r="BW61" s="12">
        <f>(BW$3*tempmid!$I171+BW$4*tempmid!$I171^2+BW$5*tempmid!$I171^6)*(M61/M$56)^$BW$1</f>
        <v>0.73121000404071412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 x14ac:dyDescent="0.3">
      <c r="A62" s="2">
        <f t="shared" si="36"/>
        <v>2016</v>
      </c>
      <c r="B62" s="5">
        <f t="shared" si="37"/>
        <v>1100.4689801976904</v>
      </c>
      <c r="C62" s="5">
        <f t="shared" si="37"/>
        <v>2647.7967834794722</v>
      </c>
      <c r="D62" s="5">
        <f t="shared" si="37"/>
        <v>3471.8244677514986</v>
      </c>
      <c r="E62" s="15">
        <f t="shared" si="38"/>
        <v>3.019740361933592E-3</v>
      </c>
      <c r="F62" s="15">
        <f t="shared" si="38"/>
        <v>5.9490910031506014E-3</v>
      </c>
      <c r="G62" s="15">
        <f t="shared" si="38"/>
        <v>1.2144857661043923E-2</v>
      </c>
      <c r="H62" s="5">
        <f t="shared" si="39"/>
        <v>44102.941403990801</v>
      </c>
      <c r="I62" s="5">
        <f t="shared" si="39"/>
        <v>10312.398597444726</v>
      </c>
      <c r="J62" s="5">
        <f t="shared" si="39"/>
        <v>3971.0312790758207</v>
      </c>
      <c r="K62" s="5">
        <f t="shared" si="40"/>
        <v>40076.496655151575</v>
      </c>
      <c r="L62" s="5">
        <f t="shared" si="40"/>
        <v>3894.7092396921767</v>
      </c>
      <c r="M62" s="5">
        <f t="shared" si="40"/>
        <v>1143.7880330533042</v>
      </c>
      <c r="N62" s="15">
        <f t="shared" si="41"/>
        <v>2.4658664822684306E-2</v>
      </c>
      <c r="O62" s="15">
        <f t="shared" si="41"/>
        <v>3.1610964284504606E-2</v>
      </c>
      <c r="P62" s="15">
        <f t="shared" si="41"/>
        <v>2.9052722386466279E-2</v>
      </c>
      <c r="Q62" s="5">
        <f t="shared" si="42"/>
        <v>5814.8344145956262</v>
      </c>
      <c r="R62" s="5">
        <f t="shared" si="42"/>
        <v>5742.4081720750237</v>
      </c>
      <c r="S62" s="5">
        <f t="shared" si="42"/>
        <v>2460.7964099708406</v>
      </c>
      <c r="T62" s="5">
        <f t="shared" si="43"/>
        <v>131.84686167144062</v>
      </c>
      <c r="U62" s="5">
        <f t="shared" si="43"/>
        <v>556.84505576597041</v>
      </c>
      <c r="V62" s="5">
        <f t="shared" si="43"/>
        <v>619.68698734187319</v>
      </c>
      <c r="W62" s="15">
        <f t="shared" si="44"/>
        <v>-1.0734613539272964E-2</v>
      </c>
      <c r="X62" s="15">
        <f t="shared" si="44"/>
        <v>-1.217998157191269E-2</v>
      </c>
      <c r="Y62" s="15">
        <f t="shared" si="44"/>
        <v>-9.7425357312937999E-3</v>
      </c>
      <c r="Z62" s="5">
        <f t="shared" ref="Z62:AB125" si="48">Q61*AC62*(1-BE61)</f>
        <v>11632.795585288304</v>
      </c>
      <c r="AA62" s="5">
        <f t="shared" si="48"/>
        <v>15292.640073876</v>
      </c>
      <c r="AB62" s="5">
        <f t="shared" si="48"/>
        <v>5849.5125675077625</v>
      </c>
      <c r="AC62" s="16">
        <f t="shared" si="32"/>
        <v>2.259162017340945</v>
      </c>
      <c r="AD62" s="16">
        <f t="shared" si="32"/>
        <v>2.8805649101030948</v>
      </c>
      <c r="AE62" s="16">
        <f t="shared" si="32"/>
        <v>2.4889751826373052</v>
      </c>
      <c r="AF62" s="15">
        <f t="shared" si="33"/>
        <v>-4.0504037456468023E-3</v>
      </c>
      <c r="AG62" s="15">
        <f t="shared" si="33"/>
        <v>2.9673830763510267E-4</v>
      </c>
      <c r="AH62" s="15">
        <f t="shared" si="33"/>
        <v>9.7937136394747881E-3</v>
      </c>
      <c r="AI62" s="1">
        <f t="shared" si="35"/>
        <v>66212.502089802321</v>
      </c>
      <c r="AJ62" s="1">
        <f t="shared" si="35"/>
        <v>14490.999670779953</v>
      </c>
      <c r="AK62" s="1">
        <f t="shared" si="35"/>
        <v>5432.8872116775892</v>
      </c>
      <c r="AL62" s="14">
        <f t="shared" si="45"/>
        <v>17.173684003419485</v>
      </c>
      <c r="AM62" s="14">
        <f t="shared" si="45"/>
        <v>2.7286506848341023</v>
      </c>
      <c r="AN62" s="14">
        <f t="shared" si="45"/>
        <v>1.0382371549060661</v>
      </c>
      <c r="AO62" s="11">
        <f t="shared" si="46"/>
        <v>1.9414376036851765E-2</v>
      </c>
      <c r="AP62" s="11">
        <f t="shared" si="46"/>
        <v>2.4456993332059685E-2</v>
      </c>
      <c r="AQ62" s="11">
        <f t="shared" si="46"/>
        <v>2.2185578795848624E-2</v>
      </c>
      <c r="AR62" s="1">
        <f t="shared" ref="AR62:AT125" si="49">MAX(0.3*B62,AL62*AI62^$AR$5*B62^(1-$AR$5)*(1-BI61+BU61/100))</f>
        <v>44102.941403990801</v>
      </c>
      <c r="AS62" s="1">
        <f t="shared" si="47"/>
        <v>10312.398597444726</v>
      </c>
      <c r="AT62" s="1">
        <f t="shared" si="47"/>
        <v>3971.0312790758207</v>
      </c>
      <c r="AU62" s="1">
        <f t="shared" si="26"/>
        <v>8820.5882807981598</v>
      </c>
      <c r="AV62" s="1">
        <f t="shared" si="26"/>
        <v>2062.4797194889452</v>
      </c>
      <c r="AW62" s="1">
        <f t="shared" si="26"/>
        <v>794.20625581516424</v>
      </c>
      <c r="AX62" s="1">
        <f t="shared" si="14"/>
        <v>32061.197324121258</v>
      </c>
      <c r="AY62" s="1">
        <f t="shared" si="3"/>
        <v>3115.7673917537413</v>
      </c>
      <c r="AZ62" s="1">
        <f t="shared" si="3"/>
        <v>915.03042644264326</v>
      </c>
      <c r="BA62" s="1">
        <f t="shared" si="15"/>
        <v>11417.807806976683</v>
      </c>
      <c r="BB62" s="1">
        <f t="shared" si="15"/>
        <v>21299.488317528954</v>
      </c>
      <c r="BC62" s="1">
        <f t="shared" si="15"/>
        <v>23674.22286002398</v>
      </c>
      <c r="BD62" s="1">
        <f>SUM(BA62:BC62)*BT62*0.7+0.15*econlow!BD62+0.15*econhigh!BD62</f>
        <v>54744.761313020317</v>
      </c>
      <c r="BE62" s="2">
        <f t="shared" ref="BE62:BG70" si="50">BE61</f>
        <v>9.9671749069630472E-2</v>
      </c>
      <c r="BF62" s="2">
        <f t="shared" si="50"/>
        <v>5.2278971741013133E-2</v>
      </c>
      <c r="BG62" s="2">
        <f t="shared" si="50"/>
        <v>1.4964571127597673E-2</v>
      </c>
      <c r="BH62" s="2">
        <f t="shared" si="4"/>
        <v>6.2440374079237818E-2</v>
      </c>
      <c r="BI62" s="2">
        <f t="shared" si="16"/>
        <v>9.9344575625993827E-4</v>
      </c>
      <c r="BJ62" s="2">
        <f t="shared" si="5"/>
        <v>2.7330908862976499E-4</v>
      </c>
      <c r="BK62" s="2">
        <f t="shared" si="5"/>
        <v>2.239383890329299E-5</v>
      </c>
      <c r="BL62" s="2">
        <f t="shared" si="6"/>
        <v>43.813879976375382</v>
      </c>
      <c r="BM62" s="2">
        <f t="shared" si="6"/>
        <v>2.8184722622544847</v>
      </c>
      <c r="BN62" s="2">
        <f t="shared" si="6"/>
        <v>8.8926634743561439E-2</v>
      </c>
      <c r="BO62" s="2">
        <f t="shared" si="17"/>
        <v>75.576283905658315</v>
      </c>
      <c r="BP62" s="2">
        <f t="shared" si="17"/>
        <v>7.0507328002683201</v>
      </c>
      <c r="BQ62" s="2">
        <f t="shared" si="17"/>
        <v>2.0317857031620585</v>
      </c>
      <c r="BR62" s="11">
        <f t="shared" si="18"/>
        <v>5.1781128490462097E-2</v>
      </c>
      <c r="BS62" s="17">
        <f>BS61/(1+BR61)</f>
        <v>0.92761526173690867</v>
      </c>
      <c r="BT62" s="17">
        <f>BT61/(1+BR$5)</f>
        <v>0.970873786407767</v>
      </c>
      <c r="BU62" s="12">
        <f>(BU$3*tempmid!$I172+BU$4*tempmid!$I172^2+BU$5*tempmid!$I172^6)*(K62/K$56)^$BW$1</f>
        <v>2.9586728844265955</v>
      </c>
      <c r="BV62" s="12">
        <f>(BV$3*tempmid!$I172+BV$4*tempmid!$I172^2+BV$5*tempmid!$I172^6)*(L62/L$56)^$BW$1</f>
        <v>1.6292518192097363</v>
      </c>
      <c r="BW62" s="12">
        <f>(BW$3*tempmid!$I172+BW$4*tempmid!$I172^2+BW$5*tempmid!$I172^6)*(M62/M$56)^$BW$1</f>
        <v>0.72768707976327329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 x14ac:dyDescent="0.3">
      <c r="A63" s="2">
        <f t="shared" si="36"/>
        <v>2017</v>
      </c>
      <c r="B63" s="5">
        <f t="shared" si="37"/>
        <v>1103.6259542644214</v>
      </c>
      <c r="C63" s="5">
        <f t="shared" si="37"/>
        <v>2662.7611683011023</v>
      </c>
      <c r="D63" s="5">
        <f t="shared" si="37"/>
        <v>3511.8810410372216</v>
      </c>
      <c r="E63" s="15">
        <f t="shared" si="38"/>
        <v>2.8687533438369124E-3</v>
      </c>
      <c r="F63" s="15">
        <f t="shared" si="38"/>
        <v>5.6516364529930708E-3</v>
      </c>
      <c r="G63" s="15">
        <f t="shared" si="38"/>
        <v>1.1537614777991726E-2</v>
      </c>
      <c r="H63" s="5">
        <f t="shared" si="39"/>
        <v>45358.529494477028</v>
      </c>
      <c r="I63" s="5">
        <f t="shared" si="39"/>
        <v>10698.582732854391</v>
      </c>
      <c r="J63" s="5">
        <f t="shared" si="39"/>
        <v>4132.6718322601328</v>
      </c>
      <c r="K63" s="5">
        <f t="shared" si="40"/>
        <v>41099.549461673341</v>
      </c>
      <c r="L63" s="5">
        <f t="shared" si="40"/>
        <v>4017.8529190735917</v>
      </c>
      <c r="M63" s="5">
        <f t="shared" si="40"/>
        <v>1176.768741300976</v>
      </c>
      <c r="N63" s="15">
        <f t="shared" si="41"/>
        <v>2.5527500952113868E-2</v>
      </c>
      <c r="O63" s="15">
        <f t="shared" si="41"/>
        <v>3.1618195814573369E-2</v>
      </c>
      <c r="P63" s="15">
        <f t="shared" si="41"/>
        <v>2.8834633074129146E-2</v>
      </c>
      <c r="Q63" s="5">
        <f t="shared" si="42"/>
        <v>5916.1826982949506</v>
      </c>
      <c r="R63" s="5">
        <f t="shared" si="42"/>
        <v>5884.8912319739675</v>
      </c>
      <c r="S63" s="5">
        <f t="shared" si="42"/>
        <v>2536.0126842868544</v>
      </c>
      <c r="T63" s="5">
        <f t="shared" si="43"/>
        <v>130.43153656503173</v>
      </c>
      <c r="U63" s="5">
        <f t="shared" si="43"/>
        <v>550.06269324833022</v>
      </c>
      <c r="V63" s="5">
        <f t="shared" si="43"/>
        <v>613.64966472547724</v>
      </c>
      <c r="W63" s="15">
        <f t="shared" si="44"/>
        <v>-1.0734613539272964E-2</v>
      </c>
      <c r="X63" s="15">
        <f t="shared" si="44"/>
        <v>-1.217998157191269E-2</v>
      </c>
      <c r="Y63" s="15">
        <f t="shared" si="44"/>
        <v>-9.7425357312937999E-3</v>
      </c>
      <c r="Z63" s="5">
        <f t="shared" si="48"/>
        <v>11779.39452085186</v>
      </c>
      <c r="AA63" s="5">
        <f t="shared" si="48"/>
        <v>15681.265021239307</v>
      </c>
      <c r="AB63" s="5">
        <f t="shared" si="48"/>
        <v>6092.2927577285254</v>
      </c>
      <c r="AC63" s="16">
        <f t="shared" si="32"/>
        <v>2.2500114990438842</v>
      </c>
      <c r="AD63" s="16">
        <f t="shared" si="32"/>
        <v>2.8814196840595518</v>
      </c>
      <c r="AE63" s="16">
        <f t="shared" si="32"/>
        <v>2.5133514928318146</v>
      </c>
      <c r="AF63" s="15">
        <f t="shared" si="33"/>
        <v>-4.0504037456468023E-3</v>
      </c>
      <c r="AG63" s="15">
        <f t="shared" si="33"/>
        <v>2.9673830763510267E-4</v>
      </c>
      <c r="AH63" s="15">
        <f t="shared" si="33"/>
        <v>9.7937136394747881E-3</v>
      </c>
      <c r="AI63" s="1">
        <f t="shared" si="35"/>
        <v>68411.840161620246</v>
      </c>
      <c r="AJ63" s="1">
        <f t="shared" si="35"/>
        <v>15104.379423190903</v>
      </c>
      <c r="AK63" s="1">
        <f t="shared" si="35"/>
        <v>5683.804746324995</v>
      </c>
      <c r="AL63" s="14">
        <f t="shared" si="45"/>
        <v>17.50376619900813</v>
      </c>
      <c r="AM63" s="14">
        <f t="shared" si="45"/>
        <v>2.7947179305225651</v>
      </c>
      <c r="AN63" s="14">
        <f t="shared" si="45"/>
        <v>1.061040708192923</v>
      </c>
      <c r="AO63" s="11">
        <f t="shared" si="46"/>
        <v>1.9220232276483246E-2</v>
      </c>
      <c r="AP63" s="11">
        <f t="shared" si="46"/>
        <v>2.4212423398739087E-2</v>
      </c>
      <c r="AQ63" s="11">
        <f t="shared" si="46"/>
        <v>2.1963723007890137E-2</v>
      </c>
      <c r="AR63" s="1">
        <f t="shared" si="49"/>
        <v>45358.529494477028</v>
      </c>
      <c r="AS63" s="1">
        <f t="shared" si="47"/>
        <v>10698.582732854391</v>
      </c>
      <c r="AT63" s="1">
        <f t="shared" si="47"/>
        <v>4132.6718322601328</v>
      </c>
      <c r="AU63" s="1">
        <f t="shared" si="26"/>
        <v>9071.7058988954068</v>
      </c>
      <c r="AV63" s="1">
        <f t="shared" si="26"/>
        <v>2139.7165465708781</v>
      </c>
      <c r="AW63" s="1">
        <f t="shared" si="26"/>
        <v>826.53436645202657</v>
      </c>
      <c r="AX63" s="1">
        <f t="shared" si="14"/>
        <v>32879.639569338673</v>
      </c>
      <c r="AY63" s="1">
        <f t="shared" si="3"/>
        <v>3214.282335258873</v>
      </c>
      <c r="AZ63" s="1">
        <f t="shared" si="3"/>
        <v>941.41499304078093</v>
      </c>
      <c r="BA63" s="1">
        <f t="shared" si="15"/>
        <v>11478.381907964431</v>
      </c>
      <c r="BB63" s="1">
        <f t="shared" si="15"/>
        <v>21502.753398132874</v>
      </c>
      <c r="BC63" s="1">
        <f t="shared" si="15"/>
        <v>24047.19824402943</v>
      </c>
      <c r="BD63" s="1">
        <f>SUM(BA63:BC63)*BT63*0.7+0.15*econlow!BD63+0.15*econhigh!BD63</f>
        <v>53750.228807963802</v>
      </c>
      <c r="BE63" s="2">
        <f t="shared" si="50"/>
        <v>9.9671749069630472E-2</v>
      </c>
      <c r="BF63" s="2">
        <f t="shared" si="50"/>
        <v>5.2278971741013133E-2</v>
      </c>
      <c r="BG63" s="2">
        <f t="shared" si="50"/>
        <v>1.4964571127597673E-2</v>
      </c>
      <c r="BH63" s="2">
        <f t="shared" si="4"/>
        <v>6.2141828696773593E-2</v>
      </c>
      <c r="BI63" s="2">
        <f t="shared" si="16"/>
        <v>9.9344575625993827E-4</v>
      </c>
      <c r="BJ63" s="2">
        <f t="shared" si="5"/>
        <v>2.7330908862976499E-4</v>
      </c>
      <c r="BK63" s="2">
        <f t="shared" si="5"/>
        <v>2.239383890329299E-5</v>
      </c>
      <c r="BL63" s="2">
        <f t="shared" si="6"/>
        <v>45.061238636479445</v>
      </c>
      <c r="BM63" s="2">
        <f t="shared" si="6"/>
        <v>2.9240198963465742</v>
      </c>
      <c r="BN63" s="2">
        <f t="shared" si="6"/>
        <v>9.2546387251810081E-2</v>
      </c>
      <c r="BO63" s="2">
        <f t="shared" si="17"/>
        <v>76.760549312410689</v>
      </c>
      <c r="BP63" s="2">
        <f t="shared" si="17"/>
        <v>7.1334921462297034</v>
      </c>
      <c r="BQ63" s="2">
        <f t="shared" si="17"/>
        <v>2.0302261903754668</v>
      </c>
      <c r="BR63" s="11">
        <f t="shared" si="18"/>
        <v>5.2647292344656565E-2</v>
      </c>
      <c r="BS63" s="17">
        <f t="shared" ref="BS63:BS126" si="51">BS62/(1+BR62)</f>
        <v>0.88194704830675286</v>
      </c>
      <c r="BT63" s="17">
        <f t="shared" ref="BT63:BT126" si="52">BT62/(1+BR$5)</f>
        <v>0.94259590913375435</v>
      </c>
      <c r="BU63" s="12">
        <f>(BU$3*tempmid!$I173+BU$4*tempmid!$I173^2+BU$5*tempmid!$I173^6)*(K63/K$56)^$BW$1</f>
        <v>2.9782162836837278</v>
      </c>
      <c r="BV63" s="12">
        <f>(BV$3*tempmid!$I173+BV$4*tempmid!$I173^2+BV$5*tempmid!$I173^6)*(L63/L$56)^$BW$1</f>
        <v>1.6325119261395289</v>
      </c>
      <c r="BW63" s="12">
        <f>(BW$3*tempmid!$I173+BW$4*tempmid!$I173^2+BW$5*tempmid!$I173^6)*(M63/M$56)^$BW$1</f>
        <v>0.72357612674392091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 x14ac:dyDescent="0.3">
      <c r="A64" s="2">
        <f t="shared" si="36"/>
        <v>2018</v>
      </c>
      <c r="B64" s="5">
        <f t="shared" si="37"/>
        <v>1106.6336833787307</v>
      </c>
      <c r="C64" s="5">
        <f t="shared" si="37"/>
        <v>2677.0576784812679</v>
      </c>
      <c r="D64" s="5">
        <f t="shared" si="37"/>
        <v>3550.3738351049601</v>
      </c>
      <c r="E64" s="15">
        <f t="shared" si="38"/>
        <v>2.7253156766450667E-3</v>
      </c>
      <c r="F64" s="15">
        <f t="shared" si="38"/>
        <v>5.3690546303434171E-3</v>
      </c>
      <c r="G64" s="15">
        <f t="shared" si="38"/>
        <v>1.0960734039092139E-2</v>
      </c>
      <c r="H64" s="5">
        <f t="shared" si="39"/>
        <v>46629.416069738625</v>
      </c>
      <c r="I64" s="5">
        <f t="shared" si="39"/>
        <v>11092.599144466423</v>
      </c>
      <c r="J64" s="5">
        <f t="shared" si="39"/>
        <v>4297.3512451836987</v>
      </c>
      <c r="K64" s="5">
        <f t="shared" si="40"/>
        <v>42136.270357659378</v>
      </c>
      <c r="L64" s="5">
        <f t="shared" si="40"/>
        <v>4143.5786885097705</v>
      </c>
      <c r="M64" s="5">
        <f t="shared" si="40"/>
        <v>1210.3940161717239</v>
      </c>
      <c r="N64" s="15">
        <f t="shared" si="41"/>
        <v>2.5224629212853289E-2</v>
      </c>
      <c r="O64" s="15">
        <f t="shared" si="41"/>
        <v>3.1291779955242349E-2</v>
      </c>
      <c r="P64" s="15">
        <f t="shared" si="41"/>
        <v>2.8574242066944811E-2</v>
      </c>
      <c r="Q64" s="5">
        <f t="shared" si="42"/>
        <v>6016.6590430740298</v>
      </c>
      <c r="R64" s="5">
        <f t="shared" si="42"/>
        <v>6027.3072809513551</v>
      </c>
      <c r="S64" s="5">
        <f t="shared" si="42"/>
        <v>2611.3764201294207</v>
      </c>
      <c r="T64" s="5">
        <f t="shared" si="43"/>
        <v>129.03140442667257</v>
      </c>
      <c r="U64" s="5">
        <f t="shared" si="43"/>
        <v>543.36293978116885</v>
      </c>
      <c r="V64" s="5">
        <f t="shared" si="43"/>
        <v>607.67116094039284</v>
      </c>
      <c r="W64" s="15">
        <f t="shared" si="44"/>
        <v>-1.0734613539272964E-2</v>
      </c>
      <c r="X64" s="15">
        <f t="shared" si="44"/>
        <v>-1.217998157191269E-2</v>
      </c>
      <c r="Y64" s="15">
        <f t="shared" si="44"/>
        <v>-9.7425357312937999E-3</v>
      </c>
      <c r="Z64" s="5">
        <f t="shared" si="48"/>
        <v>11936.157820254033</v>
      </c>
      <c r="AA64" s="5">
        <f t="shared" si="48"/>
        <v>16075.123890200746</v>
      </c>
      <c r="AB64" s="5">
        <f t="shared" si="48"/>
        <v>6339.9986331389146</v>
      </c>
      <c r="AC64" s="16">
        <f t="shared" si="32"/>
        <v>2.2408980440404083</v>
      </c>
      <c r="AD64" s="16">
        <f t="shared" si="32"/>
        <v>2.8822747116601861</v>
      </c>
      <c r="AE64" s="16">
        <f t="shared" si="32"/>
        <v>2.5379665376279559</v>
      </c>
      <c r="AF64" s="15">
        <f t="shared" si="33"/>
        <v>-4.0504037456468023E-3</v>
      </c>
      <c r="AG64" s="15">
        <f t="shared" si="33"/>
        <v>2.9673830763510267E-4</v>
      </c>
      <c r="AH64" s="15">
        <f t="shared" si="33"/>
        <v>9.7937136394747881E-3</v>
      </c>
      <c r="AI64" s="1">
        <f t="shared" si="35"/>
        <v>70642.362044353635</v>
      </c>
      <c r="AJ64" s="1">
        <f t="shared" si="35"/>
        <v>15733.658027442692</v>
      </c>
      <c r="AK64" s="1">
        <f t="shared" si="35"/>
        <v>5941.9586381445224</v>
      </c>
      <c r="AL64" s="14">
        <f t="shared" si="45"/>
        <v>17.83682838654574</v>
      </c>
      <c r="AM64" s="14">
        <f t="shared" si="45"/>
        <v>2.8617081553982868</v>
      </c>
      <c r="AN64" s="14">
        <f t="shared" si="45"/>
        <v>1.0841120683656196</v>
      </c>
      <c r="AO64" s="11">
        <f t="shared" si="46"/>
        <v>1.9028029953718415E-2</v>
      </c>
      <c r="AP64" s="11">
        <f t="shared" si="46"/>
        <v>2.3970299164751695E-2</v>
      </c>
      <c r="AQ64" s="11">
        <f t="shared" si="46"/>
        <v>2.1744085777811235E-2</v>
      </c>
      <c r="AR64" s="1">
        <f t="shared" si="49"/>
        <v>46629.416069738625</v>
      </c>
      <c r="AS64" s="1">
        <f t="shared" si="47"/>
        <v>11092.599144466423</v>
      </c>
      <c r="AT64" s="1">
        <f t="shared" si="47"/>
        <v>4297.3512451836987</v>
      </c>
      <c r="AU64" s="1">
        <f t="shared" si="26"/>
        <v>9325.8832139477254</v>
      </c>
      <c r="AV64" s="1">
        <f t="shared" si="26"/>
        <v>2218.5198288932847</v>
      </c>
      <c r="AW64" s="1">
        <f t="shared" si="26"/>
        <v>859.4702490367398</v>
      </c>
      <c r="AX64" s="1">
        <f t="shared" si="14"/>
        <v>33709.016286127509</v>
      </c>
      <c r="AY64" s="1">
        <f t="shared" si="3"/>
        <v>3314.8629508078166</v>
      </c>
      <c r="AZ64" s="1">
        <f t="shared" si="3"/>
        <v>968.3152129373791</v>
      </c>
      <c r="BA64" s="1">
        <f t="shared" si="15"/>
        <v>11537.232291645059</v>
      </c>
      <c r="BB64" s="1">
        <f t="shared" si="15"/>
        <v>21700.688816783073</v>
      </c>
      <c r="BC64" s="1">
        <f t="shared" si="15"/>
        <v>24410.800044338524</v>
      </c>
      <c r="BD64" s="1">
        <f>SUM(BA64:BC64)*BT64*0.7+0.15*econlow!BD64+0.15*econhigh!BD64</f>
        <v>52752.155871481715</v>
      </c>
      <c r="BE64" s="2">
        <f t="shared" si="50"/>
        <v>9.9671749069630472E-2</v>
      </c>
      <c r="BF64" s="2">
        <f t="shared" si="50"/>
        <v>5.2278971741013133E-2</v>
      </c>
      <c r="BG64" s="2">
        <f t="shared" si="50"/>
        <v>1.4964571127597673E-2</v>
      </c>
      <c r="BH64" s="2">
        <f t="shared" si="4"/>
        <v>6.185982047669817E-2</v>
      </c>
      <c r="BI64" s="2">
        <f t="shared" si="16"/>
        <v>9.9344575625993827E-4</v>
      </c>
      <c r="BJ64" s="2">
        <f t="shared" si="5"/>
        <v>2.7330908862976499E-4</v>
      </c>
      <c r="BK64" s="2">
        <f t="shared" si="5"/>
        <v>2.239383890329299E-5</v>
      </c>
      <c r="BL64" s="2">
        <f t="shared" si="6"/>
        <v>46.323795511360807</v>
      </c>
      <c r="BM64" s="2">
        <f t="shared" si="6"/>
        <v>3.0317081627094291</v>
      </c>
      <c r="BN64" s="2">
        <f t="shared" si="6"/>
        <v>9.6234191495509283E-2</v>
      </c>
      <c r="BO64" s="2">
        <f t="shared" si="17"/>
        <v>77.8748995741323</v>
      </c>
      <c r="BP64" s="2">
        <f t="shared" si="17"/>
        <v>7.2149948102291699</v>
      </c>
      <c r="BQ64" s="2">
        <f t="shared" si="17"/>
        <v>2.0286445499431651</v>
      </c>
      <c r="BR64" s="11">
        <f t="shared" si="18"/>
        <v>5.2557708126459185E-2</v>
      </c>
      <c r="BS64" s="17">
        <f t="shared" si="51"/>
        <v>0.83783718888623404</v>
      </c>
      <c r="BT64" s="17">
        <f t="shared" si="52"/>
        <v>0.9151416593531595</v>
      </c>
      <c r="BU64" s="12">
        <f>(BU$3*tempmid!$I174+BU$4*tempmid!$I174^2+BU$5*tempmid!$I174^6)*(K64/K$56)^$BW$1</f>
        <v>2.996867250279418</v>
      </c>
      <c r="BV64" s="12">
        <f>(BV$3*tempmid!$I174+BV$4*tempmid!$I174^2+BV$5*tempmid!$I174^6)*(L64/L$56)^$BW$1</f>
        <v>1.6350515303051836</v>
      </c>
      <c r="BW64" s="12">
        <f>(BW$3*tempmid!$I174+BW$4*tempmid!$I174^2+BW$5*tempmid!$I174^6)*(M64/M$56)^$BW$1</f>
        <v>0.71887363293620721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 x14ac:dyDescent="0.3">
      <c r="A65" s="2">
        <f t="shared" si="36"/>
        <v>2019</v>
      </c>
      <c r="B65" s="5">
        <f t="shared" si="37"/>
        <v>1109.4988131980654</v>
      </c>
      <c r="C65" s="5">
        <f t="shared" si="37"/>
        <v>2690.7122839593967</v>
      </c>
      <c r="D65" s="5">
        <f t="shared" si="37"/>
        <v>3587.3428032836</v>
      </c>
      <c r="E65" s="15">
        <f t="shared" si="38"/>
        <v>2.5890498928128132E-3</v>
      </c>
      <c r="F65" s="15">
        <f t="shared" si="38"/>
        <v>5.1006018988262458E-3</v>
      </c>
      <c r="G65" s="15">
        <f t="shared" si="38"/>
        <v>1.0412697337137532E-2</v>
      </c>
      <c r="H65" s="5">
        <f t="shared" si="39"/>
        <v>47915.865436928987</v>
      </c>
      <c r="I65" s="5">
        <f t="shared" si="39"/>
        <v>11494.445417080802</v>
      </c>
      <c r="J65" s="5">
        <f t="shared" si="39"/>
        <v>4465.015753916955</v>
      </c>
      <c r="K65" s="5">
        <f t="shared" si="40"/>
        <v>43186.94609398843</v>
      </c>
      <c r="L65" s="5">
        <f t="shared" si="40"/>
        <v>4271.896882325399</v>
      </c>
      <c r="M65" s="5">
        <f t="shared" si="40"/>
        <v>1244.6582327816552</v>
      </c>
      <c r="N65" s="15">
        <f t="shared" si="41"/>
        <v>2.4935185943386839E-2</v>
      </c>
      <c r="O65" s="15">
        <f t="shared" si="41"/>
        <v>3.0967963555623479E-2</v>
      </c>
      <c r="P65" s="15">
        <f t="shared" si="41"/>
        <v>2.8308316260768907E-2</v>
      </c>
      <c r="Q65" s="5">
        <f t="shared" si="42"/>
        <v>6116.2830380943415</v>
      </c>
      <c r="R65" s="5">
        <f t="shared" si="42"/>
        <v>6169.5836822214087</v>
      </c>
      <c r="S65" s="5">
        <f t="shared" si="42"/>
        <v>2686.8272615700248</v>
      </c>
      <c r="T65" s="5">
        <f t="shared" si="43"/>
        <v>127.6463021657226</v>
      </c>
      <c r="U65" s="5">
        <f t="shared" si="43"/>
        <v>536.7447891877739</v>
      </c>
      <c r="V65" s="5">
        <f t="shared" si="43"/>
        <v>601.75090294205427</v>
      </c>
      <c r="W65" s="15">
        <f t="shared" si="44"/>
        <v>-1.0734613539272964E-2</v>
      </c>
      <c r="X65" s="15">
        <f t="shared" si="44"/>
        <v>-1.217998157191269E-2</v>
      </c>
      <c r="Y65" s="15">
        <f t="shared" si="44"/>
        <v>-9.7425357312937999E-3</v>
      </c>
      <c r="Z65" s="5">
        <f t="shared" si="48"/>
        <v>12089.705910694885</v>
      </c>
      <c r="AA65" s="5">
        <f t="shared" si="48"/>
        <v>16469.032023560598</v>
      </c>
      <c r="AB65" s="5">
        <f t="shared" si="48"/>
        <v>6592.3443383449894</v>
      </c>
      <c r="AC65" s="16">
        <f t="shared" si="32"/>
        <v>2.2318215022092143</v>
      </c>
      <c r="AD65" s="16">
        <f t="shared" si="32"/>
        <v>2.8831299929802636</v>
      </c>
      <c r="AE65" s="16">
        <f t="shared" si="32"/>
        <v>2.5628226551240534</v>
      </c>
      <c r="AF65" s="15">
        <f t="shared" si="33"/>
        <v>-4.0504037456468023E-3</v>
      </c>
      <c r="AG65" s="15">
        <f t="shared" si="33"/>
        <v>2.9673830763510267E-4</v>
      </c>
      <c r="AH65" s="15">
        <f t="shared" si="33"/>
        <v>9.7937136394747881E-3</v>
      </c>
      <c r="AI65" s="1">
        <f t="shared" si="35"/>
        <v>72904.009053866001</v>
      </c>
      <c r="AJ65" s="1">
        <f t="shared" si="35"/>
        <v>16378.812053591708</v>
      </c>
      <c r="AK65" s="1">
        <f t="shared" si="35"/>
        <v>6207.2330233668099</v>
      </c>
      <c r="AL65" s="14">
        <f t="shared" si="45"/>
        <v>18.17283409431608</v>
      </c>
      <c r="AM65" s="14">
        <f t="shared" si="45"/>
        <v>2.9296181959993226</v>
      </c>
      <c r="AN65" s="14">
        <f t="shared" si="45"/>
        <v>1.1074493639148488</v>
      </c>
      <c r="AO65" s="11">
        <f t="shared" si="46"/>
        <v>1.8837749654181231E-2</v>
      </c>
      <c r="AP65" s="11">
        <f t="shared" si="46"/>
        <v>2.373059617310418E-2</v>
      </c>
      <c r="AQ65" s="11">
        <f t="shared" si="46"/>
        <v>2.1526644920033124E-2</v>
      </c>
      <c r="AR65" s="1">
        <f t="shared" si="49"/>
        <v>47915.865436928987</v>
      </c>
      <c r="AS65" s="1">
        <f t="shared" si="47"/>
        <v>11494.445417080802</v>
      </c>
      <c r="AT65" s="1">
        <f t="shared" si="47"/>
        <v>4465.015753916955</v>
      </c>
      <c r="AU65" s="1">
        <f t="shared" si="26"/>
        <v>9583.1730873857978</v>
      </c>
      <c r="AV65" s="1">
        <f t="shared" si="26"/>
        <v>2298.8890834161607</v>
      </c>
      <c r="AW65" s="1">
        <f t="shared" si="26"/>
        <v>893.00315078339099</v>
      </c>
      <c r="AX65" s="1">
        <f t="shared" si="14"/>
        <v>34549.556875190749</v>
      </c>
      <c r="AY65" s="1">
        <f t="shared" si="3"/>
        <v>3417.5175058603195</v>
      </c>
      <c r="AZ65" s="1">
        <f t="shared" si="3"/>
        <v>995.72658622532424</v>
      </c>
      <c r="BA65" s="1">
        <f t="shared" si="15"/>
        <v>11594.429026629488</v>
      </c>
      <c r="BB65" s="1">
        <f t="shared" si="15"/>
        <v>21893.437088099323</v>
      </c>
      <c r="BC65" s="1">
        <f t="shared" si="15"/>
        <v>24765.123136986087</v>
      </c>
      <c r="BD65" s="1">
        <f>SUM(BA65:BC65)*BT65*0.7+0.15*econlow!BD65+0.15*econhigh!BD65</f>
        <v>51752.302263437341</v>
      </c>
      <c r="BE65" s="2">
        <f t="shared" si="50"/>
        <v>9.9671749069630472E-2</v>
      </c>
      <c r="BF65" s="2">
        <f t="shared" si="50"/>
        <v>5.2278971741013133E-2</v>
      </c>
      <c r="BG65" s="2">
        <f t="shared" si="50"/>
        <v>1.4964571127597673E-2</v>
      </c>
      <c r="BH65" s="2">
        <f t="shared" si="4"/>
        <v>6.1580971606499939E-2</v>
      </c>
      <c r="BI65" s="2">
        <f t="shared" si="16"/>
        <v>9.9344575625993827E-4</v>
      </c>
      <c r="BJ65" s="2">
        <f t="shared" si="5"/>
        <v>2.7330908862976499E-4</v>
      </c>
      <c r="BK65" s="2">
        <f t="shared" si="5"/>
        <v>2.239383890329299E-5</v>
      </c>
      <c r="BL65" s="2">
        <f t="shared" si="6"/>
        <v>47.601813175839354</v>
      </c>
      <c r="BM65" s="2">
        <f t="shared" si="6"/>
        <v>3.1415364012469329</v>
      </c>
      <c r="BN65" s="2">
        <f t="shared" si="6"/>
        <v>9.9988843493881582E-2</v>
      </c>
      <c r="BO65" s="2">
        <f t="shared" si="17"/>
        <v>79.007018889663996</v>
      </c>
      <c r="BP65" s="2">
        <f t="shared" si="17"/>
        <v>7.2975483474500775</v>
      </c>
      <c r="BQ65" s="2">
        <f t="shared" si="17"/>
        <v>2.0271103087466713</v>
      </c>
      <c r="BR65" s="11">
        <f t="shared" si="18"/>
        <v>5.2468440734511262E-2</v>
      </c>
      <c r="BS65" s="17">
        <f t="shared" si="51"/>
        <v>0.79600119064024977</v>
      </c>
      <c r="BT65" s="17">
        <f t="shared" si="52"/>
        <v>0.88848704791568878</v>
      </c>
      <c r="BU65" s="12">
        <f>(BU$3*tempmid!$I175+BU$4*tempmid!$I175^2+BU$5*tempmid!$I175^6)*(K65/K$56)^$BW$1</f>
        <v>3.0146105173125219</v>
      </c>
      <c r="BV65" s="12">
        <f>(BV$3*tempmid!$I175+BV$4*tempmid!$I175^2+BV$5*tempmid!$I175^6)*(L65/L$56)^$BW$1</f>
        <v>1.6368620144451049</v>
      </c>
      <c r="BW65" s="12">
        <f>(BW$3*tempmid!$I175+BW$4*tempmid!$I175^2+BW$5*tempmid!$I175^6)*(M65/M$56)^$BW$1</f>
        <v>0.71356788268994298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 x14ac:dyDescent="0.3">
      <c r="A66" s="2">
        <f t="shared" si="36"/>
        <v>2020</v>
      </c>
      <c r="B66" s="5">
        <f t="shared" si="37"/>
        <v>1112.2277335922824</v>
      </c>
      <c r="C66" s="5">
        <f t="shared" si="37"/>
        <v>2703.7503235349172</v>
      </c>
      <c r="D66" s="5">
        <f t="shared" si="37"/>
        <v>3622.8290223959934</v>
      </c>
      <c r="E66" s="15">
        <f t="shared" si="38"/>
        <v>2.4595973981721723E-3</v>
      </c>
      <c r="F66" s="15">
        <f t="shared" si="38"/>
        <v>4.8455718038849334E-3</v>
      </c>
      <c r="G66" s="15">
        <f t="shared" si="38"/>
        <v>9.8920624702806548E-3</v>
      </c>
      <c r="H66" s="5">
        <f t="shared" si="39"/>
        <v>49217.778856488025</v>
      </c>
      <c r="I66" s="5">
        <f t="shared" si="39"/>
        <v>11904.104735212413</v>
      </c>
      <c r="J66" s="5">
        <f t="shared" si="39"/>
        <v>4635.6123931566362</v>
      </c>
      <c r="K66" s="5">
        <f t="shared" si="40"/>
        <v>44251.529942994704</v>
      </c>
      <c r="L66" s="5">
        <f t="shared" si="40"/>
        <v>4402.8121352746939</v>
      </c>
      <c r="M66" s="5">
        <f t="shared" si="40"/>
        <v>1279.555939432888</v>
      </c>
      <c r="N66" s="15">
        <f t="shared" si="41"/>
        <v>2.4650593415181499E-2</v>
      </c>
      <c r="O66" s="15">
        <f t="shared" si="41"/>
        <v>3.0645695941525553E-2</v>
      </c>
      <c r="P66" s="15">
        <f t="shared" si="41"/>
        <v>2.8037983224712848E-2</v>
      </c>
      <c r="Q66" s="5">
        <f t="shared" si="42"/>
        <v>6215.0276114577164</v>
      </c>
      <c r="R66" s="5">
        <f t="shared" si="42"/>
        <v>6311.6426061639759</v>
      </c>
      <c r="S66" s="5">
        <f t="shared" si="42"/>
        <v>2762.3072962821911</v>
      </c>
      <c r="T66" s="5">
        <f t="shared" si="43"/>
        <v>126.2760684422563</v>
      </c>
      <c r="U66" s="5">
        <f t="shared" si="43"/>
        <v>530.20724754664661</v>
      </c>
      <c r="V66" s="5">
        <f t="shared" si="43"/>
        <v>595.88832326880299</v>
      </c>
      <c r="W66" s="15">
        <f t="shared" si="44"/>
        <v>-1.0734613539272964E-2</v>
      </c>
      <c r="X66" s="15">
        <f t="shared" si="44"/>
        <v>-1.217998157191269E-2</v>
      </c>
      <c r="Y66" s="15">
        <f t="shared" si="44"/>
        <v>-9.7425357312937999E-3</v>
      </c>
      <c r="Z66" s="5">
        <f t="shared" si="48"/>
        <v>12240.10856512879</v>
      </c>
      <c r="AA66" s="5">
        <f t="shared" si="48"/>
        <v>16862.790829682188</v>
      </c>
      <c r="AB66" s="5">
        <f t="shared" si="48"/>
        <v>6849.2467833100582</v>
      </c>
      <c r="AC66" s="16">
        <f t="shared" si="32"/>
        <v>2.2227817240370511</v>
      </c>
      <c r="AD66" s="16">
        <f t="shared" si="32"/>
        <v>2.8839855280950726</v>
      </c>
      <c r="AE66" s="16">
        <f t="shared" si="32"/>
        <v>2.587922206317097</v>
      </c>
      <c r="AF66" s="15">
        <f t="shared" si="33"/>
        <v>-4.0504037456468023E-3</v>
      </c>
      <c r="AG66" s="15">
        <f t="shared" si="33"/>
        <v>2.9673830763510267E-4</v>
      </c>
      <c r="AH66" s="15">
        <f t="shared" si="33"/>
        <v>9.7937136394747881E-3</v>
      </c>
      <c r="AI66" s="1">
        <f t="shared" si="35"/>
        <v>75196.781235865201</v>
      </c>
      <c r="AJ66" s="1">
        <f t="shared" si="35"/>
        <v>17039.819931648697</v>
      </c>
      <c r="AK66" s="1">
        <f t="shared" si="35"/>
        <v>6479.5128718135202</v>
      </c>
      <c r="AL66" s="14">
        <f t="shared" si="45"/>
        <v>18.511746040500022</v>
      </c>
      <c r="AM66" s="14">
        <f t="shared" si="45"/>
        <v>2.9984445664864543</v>
      </c>
      <c r="AN66" s="14">
        <f t="shared" si="45"/>
        <v>1.1310506364465212</v>
      </c>
      <c r="AO66" s="11">
        <f t="shared" si="46"/>
        <v>1.864937215763942E-2</v>
      </c>
      <c r="AP66" s="11">
        <f t="shared" si="46"/>
        <v>2.3493290211373138E-2</v>
      </c>
      <c r="AQ66" s="11">
        <f t="shared" si="46"/>
        <v>2.1311378470832792E-2</v>
      </c>
      <c r="AR66" s="1">
        <f t="shared" si="49"/>
        <v>49217.778856488025</v>
      </c>
      <c r="AS66" s="1">
        <f t="shared" si="47"/>
        <v>11904.104735212413</v>
      </c>
      <c r="AT66" s="1">
        <f t="shared" si="47"/>
        <v>4635.6123931566362</v>
      </c>
      <c r="AU66" s="1">
        <f t="shared" si="26"/>
        <v>9843.555771297606</v>
      </c>
      <c r="AV66" s="1">
        <f t="shared" si="26"/>
        <v>2380.8209470424827</v>
      </c>
      <c r="AW66" s="1">
        <f t="shared" si="26"/>
        <v>927.12247863132734</v>
      </c>
      <c r="AX66" s="1">
        <f t="shared" si="14"/>
        <v>35401.223954395762</v>
      </c>
      <c r="AY66" s="1">
        <f t="shared" si="3"/>
        <v>3522.2497082197551</v>
      </c>
      <c r="AZ66" s="1">
        <f t="shared" si="3"/>
        <v>1023.6447515463103</v>
      </c>
      <c r="BA66" s="1">
        <f t="shared" si="15"/>
        <v>11650.031256833367</v>
      </c>
      <c r="BB66" s="1">
        <f t="shared" si="15"/>
        <v>22081.13735166506</v>
      </c>
      <c r="BC66" s="1">
        <f t="shared" si="15"/>
        <v>25110.280166939483</v>
      </c>
      <c r="BD66" s="1">
        <f>SUM(BA66:BC66)*BT66*0.7+0.15*econlow!BD66+0.15*econhigh!BD66</f>
        <v>50752.303026984235</v>
      </c>
      <c r="BE66" s="2">
        <f t="shared" si="50"/>
        <v>9.9671749069630472E-2</v>
      </c>
      <c r="BF66" s="2">
        <f t="shared" si="50"/>
        <v>5.2278971741013133E-2</v>
      </c>
      <c r="BG66" s="2">
        <f t="shared" si="50"/>
        <v>1.4964571127597673E-2</v>
      </c>
      <c r="BH66" s="2">
        <f t="shared" si="4"/>
        <v>6.1305336946719795E-2</v>
      </c>
      <c r="BI66" s="2">
        <f t="shared" si="16"/>
        <v>9.9344575625993827E-4</v>
      </c>
      <c r="BJ66" s="2">
        <f t="shared" si="5"/>
        <v>2.7330908862976499E-4</v>
      </c>
      <c r="BK66" s="2">
        <f t="shared" si="5"/>
        <v>2.239383890329299E-5</v>
      </c>
      <c r="BL66" s="2">
        <f t="shared" si="6"/>
        <v>48.895193537518146</v>
      </c>
      <c r="BM66" s="2">
        <f t="shared" si="6"/>
        <v>3.2535000161341747</v>
      </c>
      <c r="BN66" s="2">
        <f t="shared" si="6"/>
        <v>0.1038091571504582</v>
      </c>
      <c r="BO66" s="2">
        <f t="shared" si="17"/>
        <v>80.156512956497991</v>
      </c>
      <c r="BP66" s="2">
        <f t="shared" si="17"/>
        <v>7.3811548911439537</v>
      </c>
      <c r="BQ66" s="2">
        <f t="shared" si="17"/>
        <v>2.0256227749423013</v>
      </c>
      <c r="BR66" s="11">
        <f t="shared" si="18"/>
        <v>5.2373302626147228E-2</v>
      </c>
      <c r="BS66" s="17">
        <f t="shared" si="51"/>
        <v>0.75631834631043704</v>
      </c>
      <c r="BT66" s="17">
        <f t="shared" si="52"/>
        <v>0.86260878438416388</v>
      </c>
      <c r="BU66" s="12">
        <f>(BU$3*tempmid!$I176+BU$4*tempmid!$I176^2+BU$5*tempmid!$I176^6)*(K66/K$56)^$BW$1</f>
        <v>3.0314307624763392</v>
      </c>
      <c r="BV66" s="12">
        <f>(BV$3*tempmid!$I176+BV$4*tempmid!$I176^2+BV$5*tempmid!$I176^6)*(L66/L$56)^$BW$1</f>
        <v>1.6379318474133118</v>
      </c>
      <c r="BW66" s="12">
        <f>(BW$3*tempmid!$I176+BW$4*tempmid!$I176^2+BW$5*tempmid!$I176^6)*(M66/M$56)^$BW$1</f>
        <v>0.70764553665018126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 x14ac:dyDescent="0.3">
      <c r="A67" s="2">
        <f t="shared" si="36"/>
        <v>2021</v>
      </c>
      <c r="B67" s="5">
        <f t="shared" si="37"/>
        <v>1114.8265844100149</v>
      </c>
      <c r="C67" s="5">
        <f t="shared" si="37"/>
        <v>2716.19647905076</v>
      </c>
      <c r="D67" s="5">
        <f t="shared" si="37"/>
        <v>3656.8744108542464</v>
      </c>
      <c r="E67" s="15">
        <f t="shared" si="38"/>
        <v>2.3366175282635636E-3</v>
      </c>
      <c r="F67" s="15">
        <f t="shared" si="38"/>
        <v>4.6032932136906863E-3</v>
      </c>
      <c r="G67" s="15">
        <f t="shared" si="38"/>
        <v>9.397459346766621E-3</v>
      </c>
      <c r="H67" s="5">
        <f t="shared" si="39"/>
        <v>50535.050848704406</v>
      </c>
      <c r="I67" s="5">
        <f t="shared" si="39"/>
        <v>12321.558822716321</v>
      </c>
      <c r="J67" s="5">
        <f t="shared" si="39"/>
        <v>4809.0892545232364</v>
      </c>
      <c r="K67" s="5">
        <f t="shared" si="40"/>
        <v>45329.965714307407</v>
      </c>
      <c r="L67" s="5">
        <f t="shared" si="40"/>
        <v>4536.3282508275634</v>
      </c>
      <c r="M67" s="5">
        <f t="shared" si="40"/>
        <v>1315.0818743594295</v>
      </c>
      <c r="N67" s="15">
        <f t="shared" si="41"/>
        <v>2.4370587247535935E-2</v>
      </c>
      <c r="O67" s="15">
        <f t="shared" si="41"/>
        <v>3.0325190230843013E-2</v>
      </c>
      <c r="P67" s="15">
        <f t="shared" si="41"/>
        <v>2.7764268705819273E-2</v>
      </c>
      <c r="Q67" s="5">
        <f t="shared" si="42"/>
        <v>6312.8660253131175</v>
      </c>
      <c r="R67" s="5">
        <f t="shared" si="42"/>
        <v>6453.4082154383268</v>
      </c>
      <c r="S67" s="5">
        <f t="shared" si="42"/>
        <v>2837.7611412442061</v>
      </c>
      <c r="T67" s="5">
        <f t="shared" si="43"/>
        <v>124.9205436482699</v>
      </c>
      <c r="U67" s="5">
        <f t="shared" si="43"/>
        <v>523.74933304223396</v>
      </c>
      <c r="V67" s="5">
        <f t="shared" si="43"/>
        <v>590.08285998749591</v>
      </c>
      <c r="W67" s="15">
        <f t="shared" si="44"/>
        <v>-1.0734613539272964E-2</v>
      </c>
      <c r="X67" s="15">
        <f t="shared" si="44"/>
        <v>-1.217998157191269E-2</v>
      </c>
      <c r="Y67" s="15">
        <f t="shared" si="44"/>
        <v>-9.7425357312937999E-3</v>
      </c>
      <c r="Z67" s="5">
        <f t="shared" si="48"/>
        <v>12387.341696289828</v>
      </c>
      <c r="AA67" s="5">
        <f t="shared" si="48"/>
        <v>17256.187283887026</v>
      </c>
      <c r="AB67" s="5">
        <f t="shared" si="48"/>
        <v>7110.6241176686171</v>
      </c>
      <c r="AC67" s="16">
        <f t="shared" si="32"/>
        <v>2.2137785606162561</v>
      </c>
      <c r="AD67" s="16">
        <f t="shared" si="32"/>
        <v>2.8848413170799239</v>
      </c>
      <c r="AE67" s="16">
        <f t="shared" si="32"/>
        <v>2.6132675753270043</v>
      </c>
      <c r="AF67" s="15">
        <f t="shared" si="33"/>
        <v>-4.0504037456468023E-3</v>
      </c>
      <c r="AG67" s="15">
        <f t="shared" si="33"/>
        <v>2.9673830763510267E-4</v>
      </c>
      <c r="AH67" s="15">
        <f t="shared" si="33"/>
        <v>9.7937136394747881E-3</v>
      </c>
      <c r="AI67" s="1">
        <f t="shared" si="35"/>
        <v>77520.658883576281</v>
      </c>
      <c r="AJ67" s="1">
        <f t="shared" si="35"/>
        <v>17716.658885526311</v>
      </c>
      <c r="AK67" s="1">
        <f t="shared" si="35"/>
        <v>6758.6840632634958</v>
      </c>
      <c r="AL67" s="14">
        <f t="shared" si="45"/>
        <v>18.853526157285042</v>
      </c>
      <c r="AM67" s="14">
        <f t="shared" si="45"/>
        <v>3.0681834615858041</v>
      </c>
      <c r="AN67" s="14">
        <f t="shared" si="45"/>
        <v>1.1549138421476792</v>
      </c>
      <c r="AO67" s="11">
        <f t="shared" si="46"/>
        <v>1.8462878436063025E-2</v>
      </c>
      <c r="AP67" s="11">
        <f t="shared" si="46"/>
        <v>2.3258357309259407E-2</v>
      </c>
      <c r="AQ67" s="11">
        <f t="shared" si="46"/>
        <v>2.1098264686124465E-2</v>
      </c>
      <c r="AR67" s="1">
        <f t="shared" si="49"/>
        <v>50535.050848704406</v>
      </c>
      <c r="AS67" s="1">
        <f t="shared" si="47"/>
        <v>12321.558822716321</v>
      </c>
      <c r="AT67" s="1">
        <f t="shared" si="47"/>
        <v>4809.0892545232364</v>
      </c>
      <c r="AU67" s="1">
        <f t="shared" si="26"/>
        <v>10107.010169740883</v>
      </c>
      <c r="AV67" s="1">
        <f t="shared" si="26"/>
        <v>2464.3117645432644</v>
      </c>
      <c r="AW67" s="1">
        <f t="shared" si="26"/>
        <v>961.81785090464734</v>
      </c>
      <c r="AX67" s="1">
        <f t="shared" si="14"/>
        <v>36263.972571445927</v>
      </c>
      <c r="AY67" s="1">
        <f t="shared" si="3"/>
        <v>3629.0626006620505</v>
      </c>
      <c r="AZ67" s="1">
        <f t="shared" si="3"/>
        <v>1052.0654994875433</v>
      </c>
      <c r="BA67" s="1">
        <f t="shared" si="15"/>
        <v>11704.096122981964</v>
      </c>
      <c r="BB67" s="1">
        <f t="shared" si="15"/>
        <v>22263.928234557374</v>
      </c>
      <c r="BC67" s="1">
        <f t="shared" si="15"/>
        <v>25446.39954545255</v>
      </c>
      <c r="BD67" s="1">
        <f>SUM(BA67:BC67)*BT67*0.7+0.15*econlow!BD67+0.15*econhigh!BD67</f>
        <v>49753.682891868972</v>
      </c>
      <c r="BE67" s="2">
        <f t="shared" si="50"/>
        <v>9.9671749069630472E-2</v>
      </c>
      <c r="BF67" s="2">
        <f t="shared" si="50"/>
        <v>5.2278971741013133E-2</v>
      </c>
      <c r="BG67" s="2">
        <f t="shared" si="50"/>
        <v>1.4964571127597673E-2</v>
      </c>
      <c r="BH67" s="2">
        <f t="shared" si="4"/>
        <v>6.1032862734260396E-2</v>
      </c>
      <c r="BI67" s="2">
        <f t="shared" si="16"/>
        <v>9.9344575625993827E-4</v>
      </c>
      <c r="BJ67" s="2">
        <f t="shared" si="5"/>
        <v>2.7330908862976499E-4</v>
      </c>
      <c r="BK67" s="2">
        <f t="shared" si="5"/>
        <v>2.239383890329299E-5</v>
      </c>
      <c r="BL67" s="2">
        <f t="shared" si="6"/>
        <v>50.203831808025583</v>
      </c>
      <c r="BM67" s="2">
        <f t="shared" si="6"/>
        <v>3.3675940123346377</v>
      </c>
      <c r="BN67" s="2">
        <f t="shared" si="6"/>
        <v>0.10769397003735073</v>
      </c>
      <c r="BO67" s="2">
        <f t="shared" si="17"/>
        <v>81.32361294145467</v>
      </c>
      <c r="BP67" s="2">
        <f t="shared" si="17"/>
        <v>7.4658256183798022</v>
      </c>
      <c r="BQ67" s="2">
        <f t="shared" si="17"/>
        <v>2.0241811975254387</v>
      </c>
      <c r="BR67" s="11">
        <f t="shared" si="18"/>
        <v>5.2272578297199751E-2</v>
      </c>
      <c r="BS67" s="17">
        <f t="shared" si="51"/>
        <v>0.7186787658173015</v>
      </c>
      <c r="BT67" s="17">
        <f t="shared" si="52"/>
        <v>0.83748425668365423</v>
      </c>
      <c r="BU67" s="12">
        <f>(BU$3*tempmid!$I177+BU$4*tempmid!$I177^2+BU$5*tempmid!$I177^6)*(K67/K$56)^$BW$1</f>
        <v>3.0473078322106497</v>
      </c>
      <c r="BV67" s="12">
        <f>(BV$3*tempmid!$I177+BV$4*tempmid!$I177^2+BV$5*tempmid!$I177^6)*(L67/L$56)^$BW$1</f>
        <v>1.6382467392385487</v>
      </c>
      <c r="BW67" s="12">
        <f>(BW$3*tempmid!$I177+BW$4*tempmid!$I177^2+BW$5*tempmid!$I177^6)*(M67/M$56)^$BW$1</f>
        <v>0.70109190275958555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 x14ac:dyDescent="0.3">
      <c r="A68" s="2">
        <f t="shared" si="36"/>
        <v>2022</v>
      </c>
      <c r="B68" s="5">
        <f t="shared" si="37"/>
        <v>1117.3012615812161</v>
      </c>
      <c r="C68" s="5">
        <f t="shared" si="37"/>
        <v>2728.0747554288719</v>
      </c>
      <c r="D68" s="5">
        <f t="shared" si="37"/>
        <v>3689.5214730358684</v>
      </c>
      <c r="E68" s="15">
        <f t="shared" si="38"/>
        <v>2.2197866518503854E-3</v>
      </c>
      <c r="F68" s="15">
        <f t="shared" si="38"/>
        <v>4.3731285530061517E-3</v>
      </c>
      <c r="G68" s="15">
        <f t="shared" si="38"/>
        <v>8.9275863794282904E-3</v>
      </c>
      <c r="H68" s="5">
        <f t="shared" si="39"/>
        <v>51867.566867971109</v>
      </c>
      <c r="I68" s="5">
        <f t="shared" si="39"/>
        <v>12746.787816436632</v>
      </c>
      <c r="J68" s="5">
        <f t="shared" si="39"/>
        <v>4985.3954901402394</v>
      </c>
      <c r="K68" s="5">
        <f t="shared" si="40"/>
        <v>46422.185896906274</v>
      </c>
      <c r="L68" s="5">
        <f t="shared" si="40"/>
        <v>4672.4481398724538</v>
      </c>
      <c r="M68" s="5">
        <f t="shared" si="40"/>
        <v>1351.2309188535717</v>
      </c>
      <c r="N68" s="15">
        <f t="shared" si="41"/>
        <v>2.4094882168731235E-2</v>
      </c>
      <c r="O68" s="15">
        <f t="shared" si="41"/>
        <v>3.0006622430829966E-2</v>
      </c>
      <c r="P68" s="15">
        <f t="shared" si="41"/>
        <v>2.7488056218363033E-2</v>
      </c>
      <c r="Q68" s="5">
        <f t="shared" si="42"/>
        <v>6409.7716047374761</v>
      </c>
      <c r="R68" s="5">
        <f t="shared" si="42"/>
        <v>6594.8065790191249</v>
      </c>
      <c r="S68" s="5">
        <f t="shared" si="42"/>
        <v>2913.1358721670822</v>
      </c>
      <c r="T68" s="5">
        <f t="shared" si="43"/>
        <v>123.57956988908984</v>
      </c>
      <c r="U68" s="5">
        <f t="shared" si="43"/>
        <v>517.37007581747798</v>
      </c>
      <c r="V68" s="5">
        <f t="shared" si="43"/>
        <v>584.3339566396437</v>
      </c>
      <c r="W68" s="15">
        <f t="shared" si="44"/>
        <v>-1.0734613539272964E-2</v>
      </c>
      <c r="X68" s="15">
        <f t="shared" si="44"/>
        <v>-1.217998157191269E-2</v>
      </c>
      <c r="Y68" s="15">
        <f t="shared" si="44"/>
        <v>-9.7425357312937999E-3</v>
      </c>
      <c r="Z68" s="5">
        <f t="shared" si="48"/>
        <v>12531.382535860539</v>
      </c>
      <c r="AA68" s="5">
        <f t="shared" si="48"/>
        <v>17649.013557323848</v>
      </c>
      <c r="AB68" s="5">
        <f t="shared" si="48"/>
        <v>7376.3961266419856</v>
      </c>
      <c r="AC68" s="16">
        <f t="shared" si="32"/>
        <v>2.2048118636423033</v>
      </c>
      <c r="AD68" s="16">
        <f t="shared" si="32"/>
        <v>2.8856973600101501</v>
      </c>
      <c r="AE68" s="16">
        <f t="shared" si="32"/>
        <v>2.6388611696230817</v>
      </c>
      <c r="AF68" s="15">
        <f t="shared" si="33"/>
        <v>-4.0504037456468023E-3</v>
      </c>
      <c r="AG68" s="15">
        <f t="shared" si="33"/>
        <v>2.9673830763510267E-4</v>
      </c>
      <c r="AH68" s="15">
        <f t="shared" si="33"/>
        <v>9.7937136394747881E-3</v>
      </c>
      <c r="AI68" s="1">
        <f t="shared" si="35"/>
        <v>79875.603164959539</v>
      </c>
      <c r="AJ68" s="1">
        <f t="shared" si="35"/>
        <v>18409.304761516945</v>
      </c>
      <c r="AK68" s="1">
        <f t="shared" si="35"/>
        <v>7044.6335078417942</v>
      </c>
      <c r="AL68" s="14">
        <f t="shared" si="45"/>
        <v>19.198135615202801</v>
      </c>
      <c r="AM68" s="14">
        <f t="shared" si="45"/>
        <v>3.1388307597533278</v>
      </c>
      <c r="AN68" s="14">
        <f t="shared" si="45"/>
        <v>1.1790368532996669</v>
      </c>
      <c r="AO68" s="11">
        <f t="shared" si="46"/>
        <v>1.8278249651702393E-2</v>
      </c>
      <c r="AP68" s="11">
        <f t="shared" si="46"/>
        <v>2.3025773736166811E-2</v>
      </c>
      <c r="AQ68" s="11">
        <f t="shared" si="46"/>
        <v>2.0887282039263221E-2</v>
      </c>
      <c r="AR68" s="1">
        <f t="shared" si="49"/>
        <v>51867.566867971109</v>
      </c>
      <c r="AS68" s="1">
        <f t="shared" si="47"/>
        <v>12746.787816436632</v>
      </c>
      <c r="AT68" s="1">
        <f t="shared" si="47"/>
        <v>4985.3954901402394</v>
      </c>
      <c r="AU68" s="1">
        <f t="shared" si="26"/>
        <v>10373.513373594222</v>
      </c>
      <c r="AV68" s="1">
        <f t="shared" si="26"/>
        <v>2549.3575632873267</v>
      </c>
      <c r="AW68" s="1">
        <f t="shared" si="26"/>
        <v>997.07909802804795</v>
      </c>
      <c r="AX68" s="1">
        <f t="shared" si="14"/>
        <v>37137.748717525013</v>
      </c>
      <c r="AY68" s="1">
        <f t="shared" si="3"/>
        <v>3737.958511897963</v>
      </c>
      <c r="AZ68" s="1">
        <f t="shared" si="3"/>
        <v>1080.9847350828572</v>
      </c>
      <c r="BA68" s="1">
        <f t="shared" si="15"/>
        <v>11756.678746952895</v>
      </c>
      <c r="BB68" s="1">
        <f t="shared" si="15"/>
        <v>22441.947417239506</v>
      </c>
      <c r="BC68" s="1">
        <f t="shared" si="15"/>
        <v>25773.623388620188</v>
      </c>
      <c r="BD68" s="1">
        <f>SUM(BA68:BC68)*BT68*0.7+0.15*econlow!BD68+0.15*econhigh!BD68</f>
        <v>48757.859328003709</v>
      </c>
      <c r="BE68" s="2">
        <f t="shared" si="50"/>
        <v>9.9671749069630472E-2</v>
      </c>
      <c r="BF68" s="2">
        <f t="shared" si="50"/>
        <v>5.2278971741013133E-2</v>
      </c>
      <c r="BG68" s="2">
        <f t="shared" si="50"/>
        <v>1.4964571127597673E-2</v>
      </c>
      <c r="BH68" s="2">
        <f t="shared" si="4"/>
        <v>6.0763488206739942E-2</v>
      </c>
      <c r="BI68" s="2">
        <f t="shared" si="16"/>
        <v>9.9344575625993827E-4</v>
      </c>
      <c r="BJ68" s="2">
        <f t="shared" si="5"/>
        <v>2.7330908862976499E-4</v>
      </c>
      <c r="BK68" s="2">
        <f t="shared" si="5"/>
        <v>2.239383890329299E-5</v>
      </c>
      <c r="BL68" s="2">
        <f t="shared" si="6"/>
        <v>51.527614192514477</v>
      </c>
      <c r="BM68" s="2">
        <f t="shared" si="6"/>
        <v>3.4838129610672879</v>
      </c>
      <c r="BN68" s="2">
        <f t="shared" si="6"/>
        <v>0.11164214347540392</v>
      </c>
      <c r="BO68" s="2">
        <f t="shared" si="17"/>
        <v>82.508551549243506</v>
      </c>
      <c r="BP68" s="2">
        <f t="shared" si="17"/>
        <v>7.5515717394601749</v>
      </c>
      <c r="BQ68" s="2">
        <f t="shared" si="17"/>
        <v>2.0227846805014518</v>
      </c>
      <c r="BR68" s="11">
        <f t="shared" si="18"/>
        <v>5.2166514763413135E-2</v>
      </c>
      <c r="BS68" s="17">
        <f t="shared" si="51"/>
        <v>0.68297775751248424</v>
      </c>
      <c r="BT68" s="17">
        <f t="shared" si="52"/>
        <v>0.81309151134335356</v>
      </c>
      <c r="BU68" s="12">
        <f>(BU$3*tempmid!$I178+BU$4*tempmid!$I178^2+BU$5*tempmid!$I178^6)*(K68/K$56)^$BW$1</f>
        <v>3.062217612316267</v>
      </c>
      <c r="BV68" s="12">
        <f>(BV$3*tempmid!$I178+BV$4*tempmid!$I178^2+BV$5*tempmid!$I178^6)*(L68/L$56)^$BW$1</f>
        <v>1.6377901257007259</v>
      </c>
      <c r="BW68" s="12">
        <f>(BW$3*tempmid!$I178+BW$4*tempmid!$I178^2+BW$5*tempmid!$I178^6)*(M68/M$56)^$BW$1</f>
        <v>0.69389115804329138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 x14ac:dyDescent="0.3">
      <c r="A69" s="2">
        <f t="shared" si="36"/>
        <v>2023</v>
      </c>
      <c r="B69" s="5">
        <f t="shared" si="37"/>
        <v>1119.657423486442</v>
      </c>
      <c r="C69" s="5">
        <f t="shared" si="37"/>
        <v>2739.4084659561881</v>
      </c>
      <c r="D69" s="5">
        <f t="shared" si="37"/>
        <v>3720.813068602688</v>
      </c>
      <c r="E69" s="15">
        <f t="shared" si="38"/>
        <v>2.1087973192578662E-3</v>
      </c>
      <c r="F69" s="15">
        <f t="shared" si="38"/>
        <v>4.154472125355844E-3</v>
      </c>
      <c r="G69" s="15">
        <f t="shared" si="38"/>
        <v>8.4812070604568749E-3</v>
      </c>
      <c r="H69" s="5">
        <f t="shared" si="39"/>
        <v>53215.203447554668</v>
      </c>
      <c r="I69" s="5">
        <f t="shared" si="39"/>
        <v>13179.77018193185</v>
      </c>
      <c r="J69" s="5">
        <f t="shared" si="39"/>
        <v>5164.4813026313204</v>
      </c>
      <c r="K69" s="5">
        <f t="shared" si="40"/>
        <v>47528.112020059365</v>
      </c>
      <c r="L69" s="5">
        <f t="shared" si="40"/>
        <v>4811.1737792018039</v>
      </c>
      <c r="M69" s="5">
        <f t="shared" si="40"/>
        <v>1387.9980551054091</v>
      </c>
      <c r="N69" s="15">
        <f t="shared" si="41"/>
        <v>2.3823223783755454E-2</v>
      </c>
      <c r="O69" s="15">
        <f t="shared" si="41"/>
        <v>2.9690139981550789E-2</v>
      </c>
      <c r="P69" s="15">
        <f t="shared" si="41"/>
        <v>2.7210105792303763E-2</v>
      </c>
      <c r="Q69" s="5">
        <f t="shared" si="42"/>
        <v>6505.7177862735207</v>
      </c>
      <c r="R69" s="5">
        <f t="shared" si="42"/>
        <v>6735.7656121957161</v>
      </c>
      <c r="S69" s="5">
        <f t="shared" si="42"/>
        <v>2988.3809466050338</v>
      </c>
      <c r="T69" s="5">
        <f t="shared" si="43"/>
        <v>122.25299096498088</v>
      </c>
      <c r="U69" s="5">
        <f t="shared" si="43"/>
        <v>511.06851782816204</v>
      </c>
      <c r="V69" s="5">
        <f t="shared" si="43"/>
        <v>578.64106218807365</v>
      </c>
      <c r="W69" s="15">
        <f t="shared" si="44"/>
        <v>-1.0734613539272964E-2</v>
      </c>
      <c r="X69" s="15">
        <f t="shared" si="44"/>
        <v>-1.217998157191269E-2</v>
      </c>
      <c r="Y69" s="15">
        <f t="shared" si="44"/>
        <v>-9.7425357312937999E-3</v>
      </c>
      <c r="Z69" s="5">
        <f t="shared" si="48"/>
        <v>12672.209077576337</v>
      </c>
      <c r="AA69" s="5">
        <f t="shared" si="48"/>
        <v>18041.066789697863</v>
      </c>
      <c r="AB69" s="5">
        <f t="shared" si="48"/>
        <v>7646.4842361678575</v>
      </c>
      <c r="AC69" s="16">
        <f t="shared" si="32"/>
        <v>2.19588148541136</v>
      </c>
      <c r="AD69" s="16">
        <f t="shared" si="32"/>
        <v>2.8865536569611066</v>
      </c>
      <c r="AE69" s="16">
        <f t="shared" si="32"/>
        <v>2.6647054202526999</v>
      </c>
      <c r="AF69" s="15">
        <f t="shared" si="33"/>
        <v>-4.0504037456468023E-3</v>
      </c>
      <c r="AG69" s="15">
        <f t="shared" si="33"/>
        <v>2.9673830763510267E-4</v>
      </c>
      <c r="AH69" s="15">
        <f t="shared" si="33"/>
        <v>9.7937136394747881E-3</v>
      </c>
      <c r="AI69" s="1">
        <f t="shared" si="35"/>
        <v>82261.556222057814</v>
      </c>
      <c r="AJ69" s="1">
        <f t="shared" si="35"/>
        <v>19117.731848652576</v>
      </c>
      <c r="AK69" s="1">
        <f t="shared" si="35"/>
        <v>7337.2492550856632</v>
      </c>
      <c r="AL69" s="14">
        <f t="shared" si="45"/>
        <v>19.545534847668499</v>
      </c>
      <c r="AM69" s="14">
        <f t="shared" si="45"/>
        <v>3.2103820265548264</v>
      </c>
      <c r="AN69" s="14">
        <f t="shared" si="45"/>
        <v>1.2034174598363268</v>
      </c>
      <c r="AO69" s="11">
        <f t="shared" si="46"/>
        <v>1.8095467155185369E-2</v>
      </c>
      <c r="AP69" s="11">
        <f t="shared" si="46"/>
        <v>2.2795515998805142E-2</v>
      </c>
      <c r="AQ69" s="11">
        <f t="shared" si="46"/>
        <v>2.067840921887059E-2</v>
      </c>
      <c r="AR69" s="1">
        <f t="shared" si="49"/>
        <v>53215.203447554668</v>
      </c>
      <c r="AS69" s="1">
        <f t="shared" si="47"/>
        <v>13179.77018193185</v>
      </c>
      <c r="AT69" s="1">
        <f t="shared" si="47"/>
        <v>5164.4813026313204</v>
      </c>
      <c r="AU69" s="1">
        <f t="shared" si="26"/>
        <v>10643.040689510934</v>
      </c>
      <c r="AV69" s="1">
        <f t="shared" si="26"/>
        <v>2635.9540363863703</v>
      </c>
      <c r="AW69" s="1">
        <f t="shared" si="26"/>
        <v>1032.8962605262641</v>
      </c>
      <c r="AX69" s="1">
        <f t="shared" si="14"/>
        <v>38022.489616047496</v>
      </c>
      <c r="AY69" s="1">
        <f t="shared" si="3"/>
        <v>3848.9390233614427</v>
      </c>
      <c r="AZ69" s="1">
        <f t="shared" si="3"/>
        <v>1110.3984440843274</v>
      </c>
      <c r="BA69" s="1">
        <f t="shared" si="15"/>
        <v>11807.832278131713</v>
      </c>
      <c r="BB69" s="1">
        <f t="shared" si="15"/>
        <v>22615.331261479801</v>
      </c>
      <c r="BC69" s="1">
        <f t="shared" si="15"/>
        <v>26092.105603923952</v>
      </c>
      <c r="BD69" s="1">
        <f>SUM(BA69:BC69)*BT69*0.7+0.15*econlow!BD69+0.15*econhigh!BD69</f>
        <v>47766.145986965072</v>
      </c>
      <c r="BE69" s="2">
        <f t="shared" si="50"/>
        <v>9.9671749069630472E-2</v>
      </c>
      <c r="BF69" s="2">
        <f t="shared" si="50"/>
        <v>5.2278971741013133E-2</v>
      </c>
      <c r="BG69" s="2">
        <f t="shared" si="50"/>
        <v>1.4964571127597673E-2</v>
      </c>
      <c r="BH69" s="2">
        <f t="shared" si="4"/>
        <v>6.0497146363393983E-2</v>
      </c>
      <c r="BI69" s="2">
        <f t="shared" si="16"/>
        <v>9.9344575625993827E-4</v>
      </c>
      <c r="BJ69" s="2">
        <f t="shared" si="5"/>
        <v>2.7330908862976499E-4</v>
      </c>
      <c r="BK69" s="2">
        <f t="shared" si="5"/>
        <v>2.239383890329299E-5</v>
      </c>
      <c r="BL69" s="2">
        <f t="shared" si="6"/>
        <v>52.866418033482418</v>
      </c>
      <c r="BM69" s="2">
        <f t="shared" si="6"/>
        <v>3.602150976773546</v>
      </c>
      <c r="BN69" s="2">
        <f t="shared" si="6"/>
        <v>0.11565256231019452</v>
      </c>
      <c r="BO69" s="2">
        <f t="shared" si="17"/>
        <v>83.711567134724817</v>
      </c>
      <c r="BP69" s="2">
        <f t="shared" si="17"/>
        <v>7.6384045458744403</v>
      </c>
      <c r="BQ69" s="2">
        <f t="shared" si="17"/>
        <v>2.0214322139008756</v>
      </c>
      <c r="BR69" s="11">
        <f t="shared" si="18"/>
        <v>5.2055361763231084E-2</v>
      </c>
      <c r="BS69" s="17">
        <f t="shared" si="51"/>
        <v>0.64911565605759314</v>
      </c>
      <c r="BT69" s="17">
        <f t="shared" si="52"/>
        <v>0.7894092343139355</v>
      </c>
      <c r="BU69" s="12">
        <f>(BU$3*tempmid!$I179+BU$4*tempmid!$I179^2+BU$5*tempmid!$I179^6)*(K69/K$56)^$BW$1</f>
        <v>3.0761326453111404</v>
      </c>
      <c r="BV69" s="12">
        <f>(BV$3*tempmid!$I179+BV$4*tempmid!$I179^2+BV$5*tempmid!$I179^6)*(L69/L$56)^$BW$1</f>
        <v>1.6365435404517981</v>
      </c>
      <c r="BW69" s="12">
        <f>(BW$3*tempmid!$I179+BW$4*tempmid!$I179^2+BW$5*tempmid!$I179^6)*(M69/M$56)^$BW$1</f>
        <v>0.68602653324774543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 x14ac:dyDescent="0.3">
      <c r="A70" s="2">
        <f t="shared" si="36"/>
        <v>2024</v>
      </c>
      <c r="B70" s="5">
        <f t="shared" si="37"/>
        <v>1121.9004975309206</v>
      </c>
      <c r="C70" s="5">
        <f t="shared" si="37"/>
        <v>2750.2202222623778</v>
      </c>
      <c r="D70" s="5">
        <f t="shared" si="37"/>
        <v>3750.7922053673574</v>
      </c>
      <c r="E70" s="15">
        <f t="shared" si="38"/>
        <v>2.0033574532949726E-3</v>
      </c>
      <c r="F70" s="15">
        <f t="shared" si="38"/>
        <v>3.946748519088052E-3</v>
      </c>
      <c r="G70" s="15">
        <f t="shared" si="38"/>
        <v>8.0571467074340309E-3</v>
      </c>
      <c r="H70" s="5">
        <f t="shared" si="39"/>
        <v>54577.82826759501</v>
      </c>
      <c r="I70" s="5">
        <f t="shared" si="39"/>
        <v>13620.482624152279</v>
      </c>
      <c r="J70" s="5">
        <f t="shared" si="39"/>
        <v>5346.2979238880862</v>
      </c>
      <c r="K70" s="5">
        <f t="shared" si="40"/>
        <v>48647.654928141965</v>
      </c>
      <c r="L70" s="5">
        <f t="shared" si="40"/>
        <v>4952.5061716504424</v>
      </c>
      <c r="M70" s="5">
        <f t="shared" si="40"/>
        <v>1425.378328406882</v>
      </c>
      <c r="N70" s="15">
        <f t="shared" si="41"/>
        <v>2.3555383550899256E-2</v>
      </c>
      <c r="O70" s="15">
        <f t="shared" si="41"/>
        <v>2.9375865211854091E-2</v>
      </c>
      <c r="P70" s="15">
        <f t="shared" si="41"/>
        <v>2.6931070374327071E-2</v>
      </c>
      <c r="Q70" s="5">
        <f t="shared" si="42"/>
        <v>6600.6781546903021</v>
      </c>
      <c r="R70" s="5">
        <f t="shared" si="42"/>
        <v>6876.2150167296668</v>
      </c>
      <c r="S70" s="5">
        <f t="shared" si="42"/>
        <v>3063.4481226037697</v>
      </c>
      <c r="T70" s="5">
        <f t="shared" si="43"/>
        <v>120.94065235295159</v>
      </c>
      <c r="U70" s="5">
        <f t="shared" si="43"/>
        <v>504.84371269903028</v>
      </c>
      <c r="V70" s="5">
        <f t="shared" si="43"/>
        <v>573.00363096411252</v>
      </c>
      <c r="W70" s="15">
        <f t="shared" si="44"/>
        <v>-1.0734613539272964E-2</v>
      </c>
      <c r="X70" s="15">
        <f t="shared" si="44"/>
        <v>-1.217998157191269E-2</v>
      </c>
      <c r="Y70" s="15">
        <f t="shared" si="44"/>
        <v>-9.7425357312937999E-3</v>
      </c>
      <c r="Z70" s="5">
        <f t="shared" si="48"/>
        <v>12809.800162989564</v>
      </c>
      <c r="AA70" s="5">
        <f t="shared" si="48"/>
        <v>18432.148932635937</v>
      </c>
      <c r="AB70" s="5">
        <f t="shared" si="48"/>
        <v>7920.8114971975865</v>
      </c>
      <c r="AC70" s="16">
        <f t="shared" si="32"/>
        <v>2.1869872788178535</v>
      </c>
      <c r="AD70" s="16">
        <f t="shared" si="32"/>
        <v>2.8874102080081712</v>
      </c>
      <c r="AE70" s="16">
        <f t="shared" si="32"/>
        <v>2.6908027820722111</v>
      </c>
      <c r="AF70" s="15">
        <f t="shared" si="33"/>
        <v>-4.0504037456468023E-3</v>
      </c>
      <c r="AG70" s="15">
        <f t="shared" si="33"/>
        <v>2.9673830763510267E-4</v>
      </c>
      <c r="AH70" s="15">
        <f t="shared" si="33"/>
        <v>9.7937136394747881E-3</v>
      </c>
      <c r="AI70" s="1">
        <f t="shared" si="35"/>
        <v>84678.441289362963</v>
      </c>
      <c r="AJ70" s="1">
        <f t="shared" si="35"/>
        <v>19841.912700173689</v>
      </c>
      <c r="AK70" s="1">
        <f t="shared" si="35"/>
        <v>7636.4205901033611</v>
      </c>
      <c r="AL70" s="14">
        <f t="shared" si="45"/>
        <v>19.895683575696349</v>
      </c>
      <c r="AM70" s="14">
        <f t="shared" si="45"/>
        <v>3.2828325182549478</v>
      </c>
      <c r="AN70" s="14">
        <f t="shared" si="45"/>
        <v>1.2280533709449999</v>
      </c>
      <c r="AO70" s="11">
        <f t="shared" si="46"/>
        <v>1.7914512483633516E-2</v>
      </c>
      <c r="AP70" s="11">
        <f t="shared" si="46"/>
        <v>2.2567560838817089E-2</v>
      </c>
      <c r="AQ70" s="11">
        <f t="shared" si="46"/>
        <v>2.0471625126681884E-2</v>
      </c>
      <c r="AR70" s="1">
        <f t="shared" si="49"/>
        <v>54577.82826759501</v>
      </c>
      <c r="AS70" s="1">
        <f t="shared" si="47"/>
        <v>13620.482624152279</v>
      </c>
      <c r="AT70" s="1">
        <f t="shared" si="47"/>
        <v>5346.2979238880862</v>
      </c>
      <c r="AU70" s="1">
        <f t="shared" si="26"/>
        <v>10915.565653519003</v>
      </c>
      <c r="AV70" s="1">
        <f t="shared" si="26"/>
        <v>2724.096524830456</v>
      </c>
      <c r="AW70" s="1">
        <f t="shared" si="26"/>
        <v>1069.2595847776172</v>
      </c>
      <c r="AX70" s="1">
        <f t="shared" si="14"/>
        <v>38918.123942513572</v>
      </c>
      <c r="AY70" s="1">
        <f t="shared" si="14"/>
        <v>3962.0049373203542</v>
      </c>
      <c r="AZ70" s="1">
        <f t="shared" si="14"/>
        <v>1140.3026627255056</v>
      </c>
      <c r="BA70" s="1">
        <f t="shared" si="15"/>
        <v>11857.607939731579</v>
      </c>
      <c r="BB70" s="1">
        <f t="shared" si="15"/>
        <v>22784.214484460666</v>
      </c>
      <c r="BC70" s="1">
        <f t="shared" si="15"/>
        <v>26402.010121537005</v>
      </c>
      <c r="BD70" s="1">
        <f>SUM(BA70:BC70)*BT70*0.7+0.15*econlow!BD70+0.15*econhigh!BD70</f>
        <v>46779.756395468146</v>
      </c>
      <c r="BE70" s="2">
        <f t="shared" si="50"/>
        <v>9.9671749069630472E-2</v>
      </c>
      <c r="BF70" s="2">
        <f t="shared" si="50"/>
        <v>5.2278971741013133E-2</v>
      </c>
      <c r="BG70" s="2">
        <f t="shared" si="50"/>
        <v>1.4964571127597673E-2</v>
      </c>
      <c r="BH70" s="2">
        <f t="shared" ref="BH70:BH133" si="53">(BE70*Z70+BF70*AA70+BG70*AB70)/(Z70+AA70+AB70)</f>
        <v>6.0233765239813705E-2</v>
      </c>
      <c r="BI70" s="2">
        <f t="shared" si="16"/>
        <v>9.9344575625993827E-4</v>
      </c>
      <c r="BJ70" s="2">
        <f t="shared" si="16"/>
        <v>2.7330908862976499E-4</v>
      </c>
      <c r="BK70" s="2">
        <f t="shared" si="16"/>
        <v>2.239383890329299E-5</v>
      </c>
      <c r="BL70" s="2">
        <f t="shared" ref="BL70:BN133" si="54">BI70*AR70</f>
        <v>54.220111878325959</v>
      </c>
      <c r="BM70" s="2">
        <f t="shared" si="54"/>
        <v>3.7226016927046093</v>
      </c>
      <c r="BN70" s="2">
        <f t="shared" si="54"/>
        <v>0.11972413443655958</v>
      </c>
      <c r="BO70" s="2">
        <f t="shared" si="17"/>
        <v>84.932903474484078</v>
      </c>
      <c r="BP70" s="2">
        <f t="shared" si="17"/>
        <v>7.7263354241483642</v>
      </c>
      <c r="BQ70" s="2">
        <f t="shared" si="17"/>
        <v>2.0201227002979971</v>
      </c>
      <c r="BR70" s="11">
        <f t="shared" si="18"/>
        <v>5.193936853868239E-2</v>
      </c>
      <c r="BS70" s="17">
        <f t="shared" si="51"/>
        <v>0.61699762165527461</v>
      </c>
      <c r="BT70" s="17">
        <f t="shared" si="52"/>
        <v>0.76641673234362673</v>
      </c>
      <c r="BU70" s="12">
        <f>(BU$3*tempmid!$I180+BU$4*tempmid!$I180^2+BU$5*tempmid!$I180^6)*(K70/K$56)^$BW$1</f>
        <v>3.0890226177430047</v>
      </c>
      <c r="BV70" s="12">
        <f>(BV$3*tempmid!$I180+BV$4*tempmid!$I180^2+BV$5*tempmid!$I180^6)*(L70/L$56)^$BW$1</f>
        <v>1.6344869176035897</v>
      </c>
      <c r="BW70" s="12">
        <f>(BW$3*tempmid!$I180+BW$4*tempmid!$I180^2+BW$5*tempmid!$I180^6)*(M70/M$56)^$BW$1</f>
        <v>0.67748047315859816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 x14ac:dyDescent="0.3">
      <c r="A71" s="2">
        <f t="shared" si="36"/>
        <v>2025</v>
      </c>
      <c r="B71" s="5">
        <f t="shared" si="37"/>
        <v>1124.0356868683255</v>
      </c>
      <c r="C71" s="5">
        <f t="shared" si="37"/>
        <v>2760.5319284722891</v>
      </c>
      <c r="D71" s="5">
        <f t="shared" si="37"/>
        <v>3779.5018542817152</v>
      </c>
      <c r="E71" s="15">
        <f t="shared" si="38"/>
        <v>1.9031895806302238E-3</v>
      </c>
      <c r="F71" s="15">
        <f t="shared" si="38"/>
        <v>3.749411093133649E-3</v>
      </c>
      <c r="G71" s="15">
        <f t="shared" si="38"/>
        <v>7.6542893720623287E-3</v>
      </c>
      <c r="H71" s="5">
        <f t="shared" si="39"/>
        <v>55955.300191575523</v>
      </c>
      <c r="I71" s="5">
        <f t="shared" si="39"/>
        <v>14068.899996632939</v>
      </c>
      <c r="J71" s="5">
        <f t="shared" si="39"/>
        <v>5530.7975848413171</v>
      </c>
      <c r="K71" s="5">
        <f t="shared" si="40"/>
        <v>49780.715012236418</v>
      </c>
      <c r="L71" s="5">
        <f t="shared" si="40"/>
        <v>5096.445308791931</v>
      </c>
      <c r="M71" s="5">
        <f t="shared" si="40"/>
        <v>1463.3668134269062</v>
      </c>
      <c r="N71" s="15">
        <f t="shared" si="41"/>
        <v>2.3291155262635144E-2</v>
      </c>
      <c r="O71" s="15">
        <f t="shared" si="41"/>
        <v>2.9063898590462545E-2</v>
      </c>
      <c r="P71" s="15">
        <f t="shared" si="41"/>
        <v>2.6651510173080206E-2</v>
      </c>
      <c r="Q71" s="5">
        <f t="shared" si="42"/>
        <v>6694.6264741577033</v>
      </c>
      <c r="R71" s="5">
        <f t="shared" si="42"/>
        <v>7016.0862230566827</v>
      </c>
      <c r="S71" s="5">
        <f t="shared" si="42"/>
        <v>3138.2913745485594</v>
      </c>
      <c r="T71" s="5">
        <f t="shared" si="43"/>
        <v>119.64240118875509</v>
      </c>
      <c r="U71" s="5">
        <f t="shared" si="43"/>
        <v>498.69472558166012</v>
      </c>
      <c r="V71" s="5">
        <f t="shared" si="43"/>
        <v>567.42112261528359</v>
      </c>
      <c r="W71" s="15">
        <f t="shared" si="44"/>
        <v>-1.0734613539272964E-2</v>
      </c>
      <c r="X71" s="15">
        <f t="shared" si="44"/>
        <v>-1.217998157191269E-2</v>
      </c>
      <c r="Y71" s="15">
        <f t="shared" si="44"/>
        <v>-9.7425357312937999E-3</v>
      </c>
      <c r="Z71" s="5">
        <f t="shared" si="48"/>
        <v>12944.135541908126</v>
      </c>
      <c r="AA71" s="5">
        <f t="shared" si="48"/>
        <v>18822.066593199404</v>
      </c>
      <c r="AB71" s="5">
        <f t="shared" si="48"/>
        <v>8199.3025527756145</v>
      </c>
      <c r="AC71" s="16">
        <f t="shared" ref="AC71:AE86" si="55">AC70*(1+AF71)</f>
        <v>2.178129097352048</v>
      </c>
      <c r="AD71" s="16">
        <f t="shared" si="55"/>
        <v>2.8882670132267436</v>
      </c>
      <c r="AE71" s="16">
        <f t="shared" si="55"/>
        <v>2.7171557339801287</v>
      </c>
      <c r="AF71" s="15">
        <f t="shared" ref="AF71:AH134" si="56">AC$5-1</f>
        <v>-4.0504037456468023E-3</v>
      </c>
      <c r="AG71" s="15">
        <f t="shared" si="56"/>
        <v>2.9673830763510267E-4</v>
      </c>
      <c r="AH71" s="15">
        <f t="shared" si="56"/>
        <v>9.7937136394747881E-3</v>
      </c>
      <c r="AI71" s="1">
        <f t="shared" si="35"/>
        <v>87126.162813945673</v>
      </c>
      <c r="AJ71" s="1">
        <f t="shared" si="35"/>
        <v>20581.817954986778</v>
      </c>
      <c r="AK71" s="1">
        <f t="shared" si="35"/>
        <v>7942.0381158706423</v>
      </c>
      <c r="AL71" s="14">
        <f t="shared" si="45"/>
        <v>20.248540832765713</v>
      </c>
      <c r="AM71" s="14">
        <f t="shared" si="45"/>
        <v>3.3561771856085199</v>
      </c>
      <c r="AN71" s="14">
        <f t="shared" si="45"/>
        <v>1.2529422167080884</v>
      </c>
      <c r="AO71" s="11">
        <f t="shared" si="46"/>
        <v>1.7735367358797181E-2</v>
      </c>
      <c r="AP71" s="11">
        <f t="shared" si="46"/>
        <v>2.2341885230428918E-2</v>
      </c>
      <c r="AQ71" s="11">
        <f t="shared" si="46"/>
        <v>2.0266908875415064E-2</v>
      </c>
      <c r="AR71" s="1">
        <f t="shared" si="49"/>
        <v>55955.300191575523</v>
      </c>
      <c r="AS71" s="1">
        <f t="shared" si="47"/>
        <v>14068.899996632939</v>
      </c>
      <c r="AT71" s="1">
        <f t="shared" si="47"/>
        <v>5530.7975848413171</v>
      </c>
      <c r="AU71" s="1">
        <f t="shared" ref="AU71:AW134" si="57">$AU$5*AR71</f>
        <v>11191.060038315105</v>
      </c>
      <c r="AV71" s="1">
        <f t="shared" si="57"/>
        <v>2813.779999326588</v>
      </c>
      <c r="AW71" s="1">
        <f t="shared" si="57"/>
        <v>1106.1595169682635</v>
      </c>
      <c r="AX71" s="1">
        <f t="shared" ref="AX71:AZ134" si="58">(AR71-AU71)/B71*1000</f>
        <v>39824.572009789139</v>
      </c>
      <c r="AY71" s="1">
        <f t="shared" si="58"/>
        <v>4077.1562470335452</v>
      </c>
      <c r="AZ71" s="1">
        <f t="shared" si="58"/>
        <v>1170.6934507415249</v>
      </c>
      <c r="BA71" s="1">
        <f t="shared" ref="BA71:BC134" si="59">LN(AX71)*B71</f>
        <v>11906.055075905975</v>
      </c>
      <c r="BB71" s="1">
        <f t="shared" si="59"/>
        <v>22948.729875905192</v>
      </c>
      <c r="BC71" s="1">
        <f t="shared" si="59"/>
        <v>26703.509266085101</v>
      </c>
      <c r="BD71" s="1">
        <f>SUM(BA71:BC71)*BT71*0.7+0.15*econlow!BD71+0.15*econhigh!BD71</f>
        <v>45799.807840816349</v>
      </c>
      <c r="BE71" s="2">
        <f>BF2</f>
        <v>0.1724378764915922</v>
      </c>
      <c r="BF71" s="2">
        <f>BG2</f>
        <v>0.13039120264941753</v>
      </c>
      <c r="BG71" s="2">
        <f>BH2</f>
        <v>6.9918128391701598E-2</v>
      </c>
      <c r="BH71" s="2">
        <f t="shared" si="53"/>
        <v>0.13160276781147873</v>
      </c>
      <c r="BI71" s="2">
        <f t="shared" ref="BI71:BK134" si="60">BI$5*BE71^2</f>
        <v>2.9734821248929609E-3</v>
      </c>
      <c r="BJ71" s="2">
        <f t="shared" si="60"/>
        <v>1.700186572836147E-3</v>
      </c>
      <c r="BK71" s="2">
        <f t="shared" si="60"/>
        <v>4.8885446777984691E-4</v>
      </c>
      <c r="BL71" s="2">
        <f t="shared" si="54"/>
        <v>166.38208491266948</v>
      </c>
      <c r="BM71" s="2">
        <f t="shared" si="54"/>
        <v>23.919754868849836</v>
      </c>
      <c r="BN71" s="2">
        <f t="shared" si="54"/>
        <v>2.7037551097356647</v>
      </c>
      <c r="BO71" s="2">
        <f t="shared" ref="BO71:BQ134" si="61">2*BI$5*BE71*AR71/Z71*1000</f>
        <v>149.08393244563493</v>
      </c>
      <c r="BP71" s="2">
        <f t="shared" si="61"/>
        <v>19.492660717481083</v>
      </c>
      <c r="BQ71" s="2">
        <f t="shared" si="61"/>
        <v>9.4325831534181468</v>
      </c>
      <c r="BR71" s="11">
        <f t="shared" ref="BR71:BR134" si="62">SUM(H71:J71)*SUM(B70:D70)/SUM(H70:J70)/SUM(B71:D71)-1+BR$5</f>
        <v>5.1818781834996858E-2</v>
      </c>
      <c r="BS71" s="17">
        <f t="shared" si="51"/>
        <v>0.58653344490033321</v>
      </c>
      <c r="BT71" s="17">
        <f t="shared" si="52"/>
        <v>0.74409391489672494</v>
      </c>
      <c r="BU71" s="12">
        <f>(BU$3*tempmid!$I181+BU$4*tempmid!$I181^2+BU$5*tempmid!$I181^6)*(K71/K$56)^$BW$1</f>
        <v>3.1008547648201028</v>
      </c>
      <c r="BV71" s="12">
        <f>(BV$3*tempmid!$I181+BV$4*tempmid!$I181^2+BV$5*tempmid!$I181^6)*(L71/L$56)^$BW$1</f>
        <v>1.6315988488159918</v>
      </c>
      <c r="BW71" s="12">
        <f>(BW$3*tempmid!$I181+BW$4*tempmid!$I181^2+BW$5*tempmid!$I181^6)*(M71/M$56)^$BW$1</f>
        <v>0.66823477993047797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 x14ac:dyDescent="0.3">
      <c r="A72" s="2">
        <f t="shared" si="36"/>
        <v>2026</v>
      </c>
      <c r="B72" s="5">
        <f t="shared" si="37"/>
        <v>1126.0679772254546</v>
      </c>
      <c r="C72" s="5">
        <f t="shared" si="37"/>
        <v>2770.3647790560749</v>
      </c>
      <c r="D72" s="5">
        <f t="shared" si="37"/>
        <v>3806.9847851128879</v>
      </c>
      <c r="E72" s="15">
        <f t="shared" si="38"/>
        <v>1.8080301015987125E-3</v>
      </c>
      <c r="F72" s="15">
        <f t="shared" si="38"/>
        <v>3.5619405384769666E-3</v>
      </c>
      <c r="G72" s="15">
        <f t="shared" si="38"/>
        <v>7.2715749034592122E-3</v>
      </c>
      <c r="H72" s="5">
        <f t="shared" si="39"/>
        <v>57237.228112957557</v>
      </c>
      <c r="I72" s="5">
        <f t="shared" si="39"/>
        <v>14504.597063725825</v>
      </c>
      <c r="J72" s="5">
        <f t="shared" si="39"/>
        <v>5715.2839330720499</v>
      </c>
      <c r="K72" s="5">
        <f t="shared" si="40"/>
        <v>50829.283196548859</v>
      </c>
      <c r="L72" s="5">
        <f t="shared" si="40"/>
        <v>5235.6271540052803</v>
      </c>
      <c r="M72" s="5">
        <f t="shared" si="40"/>
        <v>1501.2626148182978</v>
      </c>
      <c r="N72" s="15">
        <f t="shared" si="41"/>
        <v>2.1063742938499219E-2</v>
      </c>
      <c r="O72" s="15">
        <f t="shared" si="41"/>
        <v>2.7309592623950163E-2</v>
      </c>
      <c r="P72" s="15">
        <f t="shared" si="41"/>
        <v>2.5896310510587162E-2</v>
      </c>
      <c r="Q72" s="5">
        <f t="shared" si="42"/>
        <v>6774.4887816518767</v>
      </c>
      <c r="R72" s="5">
        <f t="shared" si="42"/>
        <v>7145.2637871465713</v>
      </c>
      <c r="S72" s="5">
        <f t="shared" si="42"/>
        <v>3211.3780467420647</v>
      </c>
      <c r="T72" s="5">
        <f t="shared" si="43"/>
        <v>118.35808624908314</v>
      </c>
      <c r="U72" s="5">
        <f t="shared" si="43"/>
        <v>492.62063301406545</v>
      </c>
      <c r="V72" s="5">
        <f t="shared" si="43"/>
        <v>561.89300205351333</v>
      </c>
      <c r="W72" s="15">
        <f t="shared" si="44"/>
        <v>-1.0734613539272964E-2</v>
      </c>
      <c r="X72" s="15">
        <f t="shared" si="44"/>
        <v>-1.217998157191269E-2</v>
      </c>
      <c r="Y72" s="15">
        <f t="shared" si="44"/>
        <v>-9.7425357312937999E-3</v>
      </c>
      <c r="Z72" s="5">
        <f t="shared" si="48"/>
        <v>12018.435376097845</v>
      </c>
      <c r="AA72" s="5">
        <f t="shared" si="48"/>
        <v>17627.269122590071</v>
      </c>
      <c r="AB72" s="5">
        <f t="shared" si="48"/>
        <v>8008.692818713389</v>
      </c>
      <c r="AC72" s="16">
        <f t="shared" si="55"/>
        <v>2.169306795097631</v>
      </c>
      <c r="AD72" s="16">
        <f t="shared" si="55"/>
        <v>2.8891240726922467</v>
      </c>
      <c r="AE72" s="16">
        <f t="shared" si="55"/>
        <v>2.7437667791525868</v>
      </c>
      <c r="AF72" s="15">
        <f t="shared" si="56"/>
        <v>-4.0504037456468023E-3</v>
      </c>
      <c r="AG72" s="15">
        <f t="shared" si="56"/>
        <v>2.9673830763510267E-4</v>
      </c>
      <c r="AH72" s="15">
        <f t="shared" si="56"/>
        <v>9.7937136394747881E-3</v>
      </c>
      <c r="AI72" s="1">
        <f t="shared" ref="AI72:AK87" si="63">(1-$AI$5)*AI71+AU71</f>
        <v>89604.606570866206</v>
      </c>
      <c r="AJ72" s="1">
        <f t="shared" si="63"/>
        <v>21337.416158814689</v>
      </c>
      <c r="AK72" s="1">
        <f t="shared" si="63"/>
        <v>8253.9938212518427</v>
      </c>
      <c r="AL72" s="14">
        <f t="shared" si="45"/>
        <v>20.60406498981293</v>
      </c>
      <c r="AM72" s="14">
        <f t="shared" si="45"/>
        <v>3.4304106778474308</v>
      </c>
      <c r="AN72" s="14">
        <f t="shared" si="45"/>
        <v>1.2780815497829499</v>
      </c>
      <c r="AO72" s="11">
        <f t="shared" si="46"/>
        <v>1.755801368520921E-2</v>
      </c>
      <c r="AP72" s="11">
        <f t="shared" si="46"/>
        <v>2.2118466378124629E-2</v>
      </c>
      <c r="AQ72" s="11">
        <f t="shared" si="46"/>
        <v>2.0064239786660911E-2</v>
      </c>
      <c r="AR72" s="1">
        <f t="shared" si="49"/>
        <v>57237.228112957557</v>
      </c>
      <c r="AS72" s="1">
        <f t="shared" si="47"/>
        <v>14504.597063725825</v>
      </c>
      <c r="AT72" s="1">
        <f t="shared" si="47"/>
        <v>5715.2839330720499</v>
      </c>
      <c r="AU72" s="1">
        <f t="shared" si="57"/>
        <v>11447.445622591513</v>
      </c>
      <c r="AV72" s="1">
        <f t="shared" si="57"/>
        <v>2900.9194127451651</v>
      </c>
      <c r="AW72" s="1">
        <f t="shared" si="57"/>
        <v>1143.0567866144099</v>
      </c>
      <c r="AX72" s="1">
        <f t="shared" si="58"/>
        <v>40663.426557239087</v>
      </c>
      <c r="AY72" s="1">
        <f t="shared" si="58"/>
        <v>4188.5017232042246</v>
      </c>
      <c r="AZ72" s="1">
        <f t="shared" si="58"/>
        <v>1201.0100918546382</v>
      </c>
      <c r="BA72" s="1">
        <f t="shared" si="59"/>
        <v>11951.054434067632</v>
      </c>
      <c r="BB72" s="1">
        <f t="shared" si="59"/>
        <v>23105.114764278514</v>
      </c>
      <c r="BC72" s="1">
        <f t="shared" si="59"/>
        <v>26995.017794754498</v>
      </c>
      <c r="BD72" s="1">
        <f>SUM(BA72:BC72)*BT72*0.7+0.15*econlow!BD72+0.15*econhigh!BD72</f>
        <v>44821.667391666997</v>
      </c>
      <c r="BE72" s="2">
        <f t="shared" ref="BE72:BG87" si="64">BE71</f>
        <v>0.1724378764915922</v>
      </c>
      <c r="BF72" s="2">
        <f t="shared" si="64"/>
        <v>0.13039120264941753</v>
      </c>
      <c r="BG72" s="2">
        <f t="shared" si="64"/>
        <v>6.9918128391701598E-2</v>
      </c>
      <c r="BH72" s="2">
        <f t="shared" si="53"/>
        <v>0.1309495692232209</v>
      </c>
      <c r="BI72" s="2">
        <f t="shared" si="60"/>
        <v>2.9734821248929609E-3</v>
      </c>
      <c r="BJ72" s="2">
        <f t="shared" si="60"/>
        <v>1.700186572836147E-3</v>
      </c>
      <c r="BK72" s="2">
        <f t="shared" si="60"/>
        <v>4.8885446777984691E-4</v>
      </c>
      <c r="BL72" s="2">
        <f t="shared" si="54"/>
        <v>170.19387467230015</v>
      </c>
      <c r="BM72" s="2">
        <f t="shared" si="54"/>
        <v>24.660521172145252</v>
      </c>
      <c r="BN72" s="2">
        <f t="shared" si="54"/>
        <v>2.7939420853126471</v>
      </c>
      <c r="BO72" s="2">
        <f t="shared" si="61"/>
        <v>164.245440661808</v>
      </c>
      <c r="BP72" s="2">
        <f t="shared" si="61"/>
        <v>21.458478246760048</v>
      </c>
      <c r="BQ72" s="2">
        <f t="shared" si="61"/>
        <v>9.9792054676847428</v>
      </c>
      <c r="BR72" s="11">
        <f t="shared" si="62"/>
        <v>4.9938725063189721E-2</v>
      </c>
      <c r="BS72" s="17">
        <f t="shared" si="51"/>
        <v>0.5576373563866871</v>
      </c>
      <c r="BT72" s="17">
        <f t="shared" si="52"/>
        <v>0.7224212765987621</v>
      </c>
      <c r="BU72" s="12">
        <f>(BU$3*tempmid!$I182+BU$4*tempmid!$I182^2+BU$5*tempmid!$I182^6)*(K72/K$56)^$BW$1</f>
        <v>3.1130914031301993</v>
      </c>
      <c r="BV72" s="12">
        <f>(BV$3*tempmid!$I182+BV$4*tempmid!$I182^2+BV$5*tempmid!$I182^6)*(L72/L$56)^$BW$1</f>
        <v>1.6284288306014845</v>
      </c>
      <c r="BW72" s="12">
        <f>(BW$3*tempmid!$I182+BW$4*tempmid!$I182^2+BW$5*tempmid!$I182^6)*(M72/M$56)^$BW$1</f>
        <v>0.65834702226088415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 x14ac:dyDescent="0.3">
      <c r="A73" s="2">
        <f t="shared" si="36"/>
        <v>2027</v>
      </c>
      <c r="B73" s="5">
        <f t="shared" si="37"/>
        <v>1128.0021437847611</v>
      </c>
      <c r="C73" s="5">
        <f t="shared" si="37"/>
        <v>2779.7392599383193</v>
      </c>
      <c r="D73" s="5">
        <f t="shared" si="37"/>
        <v>3833.283421383102</v>
      </c>
      <c r="E73" s="15">
        <f t="shared" si="38"/>
        <v>1.7176285965187768E-3</v>
      </c>
      <c r="F73" s="15">
        <f t="shared" si="38"/>
        <v>3.3838435115531181E-3</v>
      </c>
      <c r="G73" s="15">
        <f t="shared" si="38"/>
        <v>6.9079961582862509E-3</v>
      </c>
      <c r="H73" s="5">
        <f t="shared" si="39"/>
        <v>58639.289641921678</v>
      </c>
      <c r="I73" s="5">
        <f t="shared" si="39"/>
        <v>14967.22092842629</v>
      </c>
      <c r="J73" s="5">
        <f t="shared" si="39"/>
        <v>5904.8534542799671</v>
      </c>
      <c r="K73" s="5">
        <f t="shared" si="40"/>
        <v>51985.087054152697</v>
      </c>
      <c r="L73" s="5">
        <f t="shared" si="40"/>
        <v>5384.3974304116582</v>
      </c>
      <c r="M73" s="5">
        <f t="shared" si="40"/>
        <v>1540.4166102983886</v>
      </c>
      <c r="N73" s="15">
        <f t="shared" si="41"/>
        <v>2.2738936788357256E-2</v>
      </c>
      <c r="O73" s="15">
        <f t="shared" si="41"/>
        <v>2.8414986787699048E-2</v>
      </c>
      <c r="P73" s="15">
        <f t="shared" si="41"/>
        <v>2.6080710392451634E-2</v>
      </c>
      <c r="Q73" s="5">
        <f t="shared" si="42"/>
        <v>6865.9312231542553</v>
      </c>
      <c r="R73" s="5">
        <f t="shared" si="42"/>
        <v>7283.3568727846441</v>
      </c>
      <c r="S73" s="5">
        <f t="shared" si="42"/>
        <v>3285.5711153948869</v>
      </c>
      <c r="T73" s="5">
        <f t="shared" si="43"/>
        <v>117.0875579339513</v>
      </c>
      <c r="U73" s="5">
        <f t="shared" si="43"/>
        <v>486.62052278201014</v>
      </c>
      <c r="V73" s="5">
        <f t="shared" si="43"/>
        <v>556.41873940384301</v>
      </c>
      <c r="W73" s="15">
        <f t="shared" si="44"/>
        <v>-1.0734613539272964E-2</v>
      </c>
      <c r="X73" s="15">
        <f t="shared" si="44"/>
        <v>-1.217998157191269E-2</v>
      </c>
      <c r="Y73" s="15">
        <f t="shared" si="44"/>
        <v>-9.7425357312937999E-3</v>
      </c>
      <c r="Z73" s="5">
        <f t="shared" si="48"/>
        <v>12112.546847630087</v>
      </c>
      <c r="AA73" s="5">
        <f t="shared" si="48"/>
        <v>17957.142822049438</v>
      </c>
      <c r="AB73" s="5">
        <f t="shared" si="48"/>
        <v>8275.4662132902722</v>
      </c>
      <c r="AC73" s="16">
        <f t="shared" si="55"/>
        <v>2.1605202267293104</v>
      </c>
      <c r="AD73" s="16">
        <f t="shared" si="55"/>
        <v>2.8899813864801254</v>
      </c>
      <c r="AE73" s="16">
        <f t="shared" si="55"/>
        <v>2.7706384452811115</v>
      </c>
      <c r="AF73" s="15">
        <f t="shared" si="56"/>
        <v>-4.0504037456468023E-3</v>
      </c>
      <c r="AG73" s="15">
        <f t="shared" si="56"/>
        <v>2.9673830763510267E-4</v>
      </c>
      <c r="AH73" s="15">
        <f t="shared" si="56"/>
        <v>9.7937136394747881E-3</v>
      </c>
      <c r="AI73" s="1">
        <f t="shared" si="63"/>
        <v>92091.591536371096</v>
      </c>
      <c r="AJ73" s="1">
        <f t="shared" si="63"/>
        <v>22104.593955678389</v>
      </c>
      <c r="AK73" s="1">
        <f t="shared" si="63"/>
        <v>8571.6512257410686</v>
      </c>
      <c r="AL73" s="14">
        <f t="shared" si="45"/>
        <v>20.962213780324387</v>
      </c>
      <c r="AM73" s="14">
        <f t="shared" si="45"/>
        <v>3.5055273468561481</v>
      </c>
      <c r="AN73" s="14">
        <f t="shared" si="45"/>
        <v>1.3034688471178848</v>
      </c>
      <c r="AO73" s="11">
        <f t="shared" si="46"/>
        <v>1.7382433548357116E-2</v>
      </c>
      <c r="AP73" s="11">
        <f t="shared" si="46"/>
        <v>2.1897281714343381E-2</v>
      </c>
      <c r="AQ73" s="11">
        <f t="shared" si="46"/>
        <v>1.9863597388794303E-2</v>
      </c>
      <c r="AR73" s="1">
        <f t="shared" si="49"/>
        <v>58639.289641921678</v>
      </c>
      <c r="AS73" s="1">
        <f t="shared" si="47"/>
        <v>14967.22092842629</v>
      </c>
      <c r="AT73" s="1">
        <f t="shared" si="47"/>
        <v>5904.8534542799671</v>
      </c>
      <c r="AU73" s="1">
        <f t="shared" si="57"/>
        <v>11727.857928384336</v>
      </c>
      <c r="AV73" s="1">
        <f t="shared" si="57"/>
        <v>2993.4441856852582</v>
      </c>
      <c r="AW73" s="1">
        <f t="shared" si="57"/>
        <v>1180.9706908559936</v>
      </c>
      <c r="AX73" s="1">
        <f t="shared" si="58"/>
        <v>41588.069643322167</v>
      </c>
      <c r="AY73" s="1">
        <f t="shared" si="58"/>
        <v>4307.5179443293264</v>
      </c>
      <c r="AZ73" s="1">
        <f t="shared" si="58"/>
        <v>1232.3332882387106</v>
      </c>
      <c r="BA73" s="1">
        <f t="shared" si="59"/>
        <v>11996.94420113309</v>
      </c>
      <c r="BB73" s="1">
        <f t="shared" si="59"/>
        <v>23261.183729774057</v>
      </c>
      <c r="BC73" s="1">
        <f t="shared" si="59"/>
        <v>27280.192555812293</v>
      </c>
      <c r="BD73" s="1">
        <f>SUM(BA73:BC73)*BT73*0.7+0.15*econlow!BD73+0.15*econhigh!BD73</f>
        <v>43857.612213871427</v>
      </c>
      <c r="BE73" s="2">
        <f t="shared" si="64"/>
        <v>0.1724378764915922</v>
      </c>
      <c r="BF73" s="2">
        <f t="shared" si="64"/>
        <v>0.13039120264941753</v>
      </c>
      <c r="BG73" s="2">
        <f t="shared" si="64"/>
        <v>6.9918128391701598E-2</v>
      </c>
      <c r="BH73" s="2">
        <f t="shared" si="53"/>
        <v>0.13062198600817737</v>
      </c>
      <c r="BI73" s="2">
        <f t="shared" si="60"/>
        <v>2.9734821248929609E-3</v>
      </c>
      <c r="BJ73" s="2">
        <f t="shared" si="60"/>
        <v>1.700186572836147E-3</v>
      </c>
      <c r="BK73" s="2">
        <f t="shared" si="60"/>
        <v>4.8885446777984691E-4</v>
      </c>
      <c r="BL73" s="2">
        <f t="shared" si="54"/>
        <v>174.36287956667508</v>
      </c>
      <c r="BM73" s="2">
        <f t="shared" si="54"/>
        <v>25.447068055182548</v>
      </c>
      <c r="BN73" s="2">
        <f t="shared" si="54"/>
        <v>2.8866139927100241</v>
      </c>
      <c r="BO73" s="2">
        <f t="shared" si="61"/>
        <v>166.96132881098927</v>
      </c>
      <c r="BP73" s="2">
        <f t="shared" si="61"/>
        <v>21.73612981215128</v>
      </c>
      <c r="BQ73" s="2">
        <f t="shared" si="61"/>
        <v>9.9778378960085305</v>
      </c>
      <c r="BR73" s="11">
        <f t="shared" si="62"/>
        <v>5.1534169045840156E-2</v>
      </c>
      <c r="BS73" s="17">
        <f t="shared" si="51"/>
        <v>0.53111419083349476</v>
      </c>
      <c r="BT73" s="17">
        <f t="shared" si="52"/>
        <v>0.70137988019297293</v>
      </c>
      <c r="BU73" s="12">
        <f>(BU$3*tempmid!$I183+BU$4*tempmid!$I183^2+BU$5*tempmid!$I183^6)*(K73/K$56)^$BW$1</f>
        <v>3.1225773366877063</v>
      </c>
      <c r="BV73" s="12">
        <f>(BV$3*tempmid!$I183+BV$4*tempmid!$I183^2+BV$5*tempmid!$I183^6)*(L73/L$56)^$BW$1</f>
        <v>1.623783960609938</v>
      </c>
      <c r="BW73" s="12">
        <f>(BW$3*tempmid!$I183+BW$4*tempmid!$I183^2+BW$5*tempmid!$I183^6)*(M73/M$56)^$BW$1</f>
        <v>0.64768657839610699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 x14ac:dyDescent="0.3">
      <c r="A74" s="2">
        <f t="shared" si="36"/>
        <v>2028</v>
      </c>
      <c r="B74" s="5">
        <f t="shared" ref="B74:D89" si="65">B73*(1+E74)</f>
        <v>1129.8427580869054</v>
      </c>
      <c r="C74" s="5">
        <f t="shared" si="65"/>
        <v>2788.6751524639435</v>
      </c>
      <c r="D74" s="5">
        <f t="shared" si="65"/>
        <v>3858.4397131742121</v>
      </c>
      <c r="E74" s="15">
        <f t="shared" ref="E74:G89" si="66">E73*$E$5</f>
        <v>1.6317471666928379E-3</v>
      </c>
      <c r="F74" s="15">
        <f t="shared" si="66"/>
        <v>3.2146513359754621E-3</v>
      </c>
      <c r="G74" s="15">
        <f t="shared" si="66"/>
        <v>6.5625963503719376E-3</v>
      </c>
      <c r="H74" s="5">
        <f t="shared" si="39"/>
        <v>60054.967865436061</v>
      </c>
      <c r="I74" s="5">
        <f t="shared" si="39"/>
        <v>15437.39491389549</v>
      </c>
      <c r="J74" s="5">
        <f t="shared" si="39"/>
        <v>6096.9689480277329</v>
      </c>
      <c r="K74" s="5">
        <f t="shared" si="40"/>
        <v>53153.385668571718</v>
      </c>
      <c r="L74" s="5">
        <f t="shared" si="40"/>
        <v>5535.7451369894152</v>
      </c>
      <c r="M74" s="5">
        <f t="shared" si="40"/>
        <v>1580.1643672726859</v>
      </c>
      <c r="N74" s="15">
        <f t="shared" si="41"/>
        <v>2.2473726228485758E-2</v>
      </c>
      <c r="O74" s="15">
        <f t="shared" si="41"/>
        <v>2.8108568978012061E-2</v>
      </c>
      <c r="P74" s="15">
        <f t="shared" si="41"/>
        <v>2.5803251346788514E-2</v>
      </c>
      <c r="Q74" s="5">
        <f t="shared" si="42"/>
        <v>6956.207059542081</v>
      </c>
      <c r="R74" s="5">
        <f t="shared" si="42"/>
        <v>7420.6552960530671</v>
      </c>
      <c r="S74" s="5">
        <f t="shared" si="42"/>
        <v>3359.4165377186268</v>
      </c>
      <c r="T74" s="5">
        <f t="shared" ref="T74:V89" si="67">T73*(1+W74)</f>
        <v>115.8306682492731</v>
      </c>
      <c r="U74" s="5">
        <f t="shared" si="67"/>
        <v>480.69349378201076</v>
      </c>
      <c r="V74" s="5">
        <f t="shared" si="67"/>
        <v>550.9978099536396</v>
      </c>
      <c r="W74" s="15">
        <f t="shared" si="44"/>
        <v>-1.0734613539272964E-2</v>
      </c>
      <c r="X74" s="15">
        <f t="shared" si="44"/>
        <v>-1.217998157191269E-2</v>
      </c>
      <c r="Y74" s="15">
        <f t="shared" si="44"/>
        <v>-9.7425357312937999E-3</v>
      </c>
      <c r="Z74" s="5">
        <f t="shared" si="48"/>
        <v>12226.31977637517</v>
      </c>
      <c r="AA74" s="5">
        <f t="shared" si="48"/>
        <v>18309.623462276406</v>
      </c>
      <c r="AB74" s="5">
        <f t="shared" si="48"/>
        <v>8549.5758625645121</v>
      </c>
      <c r="AC74" s="16">
        <f t="shared" si="55"/>
        <v>2.1517692475104204</v>
      </c>
      <c r="AD74" s="16">
        <f t="shared" si="55"/>
        <v>2.8908389546658464</v>
      </c>
      <c r="AE74" s="16">
        <f t="shared" si="55"/>
        <v>2.7977732848127141</v>
      </c>
      <c r="AF74" s="15">
        <f t="shared" si="56"/>
        <v>-4.0504037456468023E-3</v>
      </c>
      <c r="AG74" s="15">
        <f t="shared" si="56"/>
        <v>2.9673830763510267E-4</v>
      </c>
      <c r="AH74" s="15">
        <f t="shared" si="56"/>
        <v>9.7937136394747881E-3</v>
      </c>
      <c r="AI74" s="1">
        <f t="shared" si="63"/>
        <v>94610.290311118326</v>
      </c>
      <c r="AJ74" s="1">
        <f t="shared" si="63"/>
        <v>22887.578745795807</v>
      </c>
      <c r="AK74" s="1">
        <f t="shared" si="63"/>
        <v>8895.4567940229554</v>
      </c>
      <c r="AL74" s="14">
        <f t="shared" ref="AL74:AN89" si="68">AL73*(1+AO74)</f>
        <v>21.322944325506704</v>
      </c>
      <c r="AM74" s="14">
        <f t="shared" si="68"/>
        <v>3.5815212515288772</v>
      </c>
      <c r="AN74" s="14">
        <f t="shared" si="68"/>
        <v>1.3291015117019904</v>
      </c>
      <c r="AO74" s="11">
        <f t="shared" ref="AO74:AQ89" si="69">AO$5*AO73</f>
        <v>1.7208609212873545E-2</v>
      </c>
      <c r="AP74" s="11">
        <f t="shared" si="69"/>
        <v>2.1678308897199947E-2</v>
      </c>
      <c r="AQ74" s="11">
        <f t="shared" si="69"/>
        <v>1.9664961414906361E-2</v>
      </c>
      <c r="AR74" s="1">
        <f t="shared" si="49"/>
        <v>60054.967865436061</v>
      </c>
      <c r="AS74" s="1">
        <f t="shared" si="47"/>
        <v>15437.39491389549</v>
      </c>
      <c r="AT74" s="1">
        <f t="shared" si="47"/>
        <v>6096.9689480277329</v>
      </c>
      <c r="AU74" s="1">
        <f t="shared" si="57"/>
        <v>12010.993573087213</v>
      </c>
      <c r="AV74" s="1">
        <f t="shared" si="57"/>
        <v>3087.4789827790983</v>
      </c>
      <c r="AW74" s="1">
        <f t="shared" si="57"/>
        <v>1219.3937896055465</v>
      </c>
      <c r="AX74" s="1">
        <f t="shared" si="58"/>
        <v>42522.708534857382</v>
      </c>
      <c r="AY74" s="1">
        <f t="shared" si="58"/>
        <v>4428.5961095915318</v>
      </c>
      <c r="AZ74" s="1">
        <f t="shared" si="58"/>
        <v>1264.1314938181488</v>
      </c>
      <c r="BA74" s="1">
        <f t="shared" si="59"/>
        <v>12041.630837827044</v>
      </c>
      <c r="BB74" s="1">
        <f t="shared" si="59"/>
        <v>23413.264556843813</v>
      </c>
      <c r="BC74" s="1">
        <f t="shared" si="59"/>
        <v>27557.518925086901</v>
      </c>
      <c r="BD74" s="1">
        <f>SUM(BA74:BC74)*BT74*0.7+0.15*econlow!BD74+0.15*econhigh!BD74</f>
        <v>42902.810144627714</v>
      </c>
      <c r="BE74" s="2">
        <f t="shared" si="64"/>
        <v>0.1724378764915922</v>
      </c>
      <c r="BF74" s="2">
        <f t="shared" si="64"/>
        <v>0.13039120264941753</v>
      </c>
      <c r="BG74" s="2">
        <f t="shared" si="64"/>
        <v>6.9918128391701598E-2</v>
      </c>
      <c r="BH74" s="2">
        <f t="shared" si="53"/>
        <v>0.13031590478593411</v>
      </c>
      <c r="BI74" s="2">
        <f t="shared" si="60"/>
        <v>2.9734821248929609E-3</v>
      </c>
      <c r="BJ74" s="2">
        <f t="shared" si="60"/>
        <v>1.700186572836147E-3</v>
      </c>
      <c r="BK74" s="2">
        <f t="shared" si="60"/>
        <v>4.8885446777984691E-4</v>
      </c>
      <c r="BL74" s="2">
        <f t="shared" si="54"/>
        <v>178.5723734588953</v>
      </c>
      <c r="BM74" s="2">
        <f t="shared" si="54"/>
        <v>26.24645155217414</v>
      </c>
      <c r="BN74" s="2">
        <f t="shared" si="54"/>
        <v>2.9805305101583506</v>
      </c>
      <c r="BO74" s="2">
        <f t="shared" si="61"/>
        <v>169.40095336778194</v>
      </c>
      <c r="BP74" s="2">
        <f t="shared" si="61"/>
        <v>21.987349906392598</v>
      </c>
      <c r="BQ74" s="2">
        <f t="shared" si="61"/>
        <v>9.9721591938843215</v>
      </c>
      <c r="BR74" s="11">
        <f t="shared" si="62"/>
        <v>5.1393053289982421E-2</v>
      </c>
      <c r="BS74" s="17">
        <f t="shared" si="51"/>
        <v>0.50508505236251777</v>
      </c>
      <c r="BT74" s="17">
        <f t="shared" si="52"/>
        <v>0.68095133999317758</v>
      </c>
      <c r="BU74" s="12">
        <f>(BU$3*tempmid!$I184+BU$4*tempmid!$I184^2+BU$5*tempmid!$I184^6)*(K74/K$56)^$BW$1</f>
        <v>3.1307881598652045</v>
      </c>
      <c r="BV74" s="12">
        <f>(BV$3*tempmid!$I184+BV$4*tempmid!$I184^2+BV$5*tempmid!$I184^6)*(L74/L$56)^$BW$1</f>
        <v>1.6182232623910542</v>
      </c>
      <c r="BW74" s="12">
        <f>(BW$3*tempmid!$I184+BW$4*tempmid!$I184^2+BW$5*tempmid!$I184^6)*(M74/M$56)^$BW$1</f>
        <v>0.63631977857814981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 x14ac:dyDescent="0.3">
      <c r="A75" s="2">
        <f t="shared" si="36"/>
        <v>2029</v>
      </c>
      <c r="B75" s="5">
        <f t="shared" si="65"/>
        <v>1131.5941949202563</v>
      </c>
      <c r="C75" s="5">
        <f t="shared" si="65"/>
        <v>2797.1915398531901</v>
      </c>
      <c r="D75" s="5">
        <f t="shared" si="65"/>
        <v>3882.4950264350286</v>
      </c>
      <c r="E75" s="15">
        <f t="shared" si="66"/>
        <v>1.5501598083581959E-3</v>
      </c>
      <c r="F75" s="15">
        <f t="shared" si="66"/>
        <v>3.053918769176689E-3</v>
      </c>
      <c r="G75" s="15">
        <f t="shared" si="66"/>
        <v>6.2344665328533406E-3</v>
      </c>
      <c r="H75" s="5">
        <f t="shared" si="39"/>
        <v>61484.887666304763</v>
      </c>
      <c r="I75" s="5">
        <f t="shared" si="39"/>
        <v>15915.164084297006</v>
      </c>
      <c r="J75" s="5">
        <f t="shared" si="39"/>
        <v>6291.5910521996911</v>
      </c>
      <c r="K75" s="5">
        <f t="shared" si="40"/>
        <v>54334.749985738141</v>
      </c>
      <c r="L75" s="5">
        <f t="shared" si="40"/>
        <v>5689.694058324053</v>
      </c>
      <c r="M75" s="5">
        <f t="shared" si="40"/>
        <v>1620.5020249508816</v>
      </c>
      <c r="N75" s="15">
        <f t="shared" si="41"/>
        <v>2.2225570437461872E-2</v>
      </c>
      <c r="O75" s="15">
        <f t="shared" si="41"/>
        <v>2.7809972736274169E-2</v>
      </c>
      <c r="P75" s="15">
        <f t="shared" si="41"/>
        <v>2.5527507462921317E-2</v>
      </c>
      <c r="Q75" s="5">
        <f t="shared" si="42"/>
        <v>7045.3854724883176</v>
      </c>
      <c r="R75" s="5">
        <f t="shared" si="42"/>
        <v>7557.1351219928529</v>
      </c>
      <c r="S75" s="5">
        <f t="shared" si="42"/>
        <v>3432.8789012284956</v>
      </c>
      <c r="T75" s="5">
        <f t="shared" si="67"/>
        <v>114.58727078962141</v>
      </c>
      <c r="U75" s="5">
        <f t="shared" si="67"/>
        <v>474.83865588600753</v>
      </c>
      <c r="V75" s="5">
        <f t="shared" si="67"/>
        <v>545.62969410230164</v>
      </c>
      <c r="W75" s="15">
        <f t="shared" si="44"/>
        <v>-1.0734613539272964E-2</v>
      </c>
      <c r="X75" s="15">
        <f t="shared" si="44"/>
        <v>-1.217998157191269E-2</v>
      </c>
      <c r="Y75" s="15">
        <f t="shared" si="44"/>
        <v>-9.7425357312937999E-3</v>
      </c>
      <c r="Z75" s="5">
        <f t="shared" si="48"/>
        <v>12336.903350930887</v>
      </c>
      <c r="AA75" s="5">
        <f t="shared" si="48"/>
        <v>18660.313416608973</v>
      </c>
      <c r="AB75" s="5">
        <f t="shared" si="48"/>
        <v>8827.3473677554848</v>
      </c>
      <c r="AC75" s="16">
        <f t="shared" si="55"/>
        <v>2.1430537132905365</v>
      </c>
      <c r="AD75" s="16">
        <f t="shared" si="55"/>
        <v>2.8916967773248996</v>
      </c>
      <c r="AE75" s="16">
        <f t="shared" si="55"/>
        <v>2.8251738751923425</v>
      </c>
      <c r="AF75" s="15">
        <f t="shared" si="56"/>
        <v>-4.0504037456468023E-3</v>
      </c>
      <c r="AG75" s="15">
        <f t="shared" si="56"/>
        <v>2.9673830763510267E-4</v>
      </c>
      <c r="AH75" s="15">
        <f t="shared" si="56"/>
        <v>9.7937136394747881E-3</v>
      </c>
      <c r="AI75" s="1">
        <f t="shared" si="63"/>
        <v>97160.254853093706</v>
      </c>
      <c r="AJ75" s="1">
        <f t="shared" si="63"/>
        <v>23686.299853995326</v>
      </c>
      <c r="AK75" s="1">
        <f t="shared" si="63"/>
        <v>9225.3049042262064</v>
      </c>
      <c r="AL75" s="14">
        <f t="shared" si="68"/>
        <v>21.686213159510551</v>
      </c>
      <c r="AM75" s="14">
        <f t="shared" si="68"/>
        <v>3.6583861623012814</v>
      </c>
      <c r="AN75" s="14">
        <f t="shared" si="68"/>
        <v>1.3549768743466626</v>
      </c>
      <c r="AO75" s="11">
        <f t="shared" si="69"/>
        <v>1.7036523120744808E-2</v>
      </c>
      <c r="AP75" s="11">
        <f t="shared" si="69"/>
        <v>2.1461525808227949E-2</v>
      </c>
      <c r="AQ75" s="11">
        <f t="shared" si="69"/>
        <v>1.9468311800757296E-2</v>
      </c>
      <c r="AR75" s="1">
        <f t="shared" si="49"/>
        <v>61484.887666304763</v>
      </c>
      <c r="AS75" s="1">
        <f t="shared" si="47"/>
        <v>15915.164084297006</v>
      </c>
      <c r="AT75" s="1">
        <f t="shared" si="47"/>
        <v>6291.5910521996911</v>
      </c>
      <c r="AU75" s="1">
        <f t="shared" si="57"/>
        <v>12296.977533260953</v>
      </c>
      <c r="AV75" s="1">
        <f t="shared" si="57"/>
        <v>3183.0328168594015</v>
      </c>
      <c r="AW75" s="1">
        <f t="shared" si="57"/>
        <v>1258.3182104399384</v>
      </c>
      <c r="AX75" s="1">
        <f t="shared" si="58"/>
        <v>43467.799988590523</v>
      </c>
      <c r="AY75" s="1">
        <f t="shared" si="58"/>
        <v>4551.7552466592433</v>
      </c>
      <c r="AZ75" s="1">
        <f t="shared" si="58"/>
        <v>1296.4016199607054</v>
      </c>
      <c r="BA75" s="1">
        <f t="shared" si="59"/>
        <v>12085.172199681778</v>
      </c>
      <c r="BB75" s="1">
        <f t="shared" si="59"/>
        <v>23561.494563883003</v>
      </c>
      <c r="BC75" s="1">
        <f t="shared" si="59"/>
        <v>27827.191878932961</v>
      </c>
      <c r="BD75" s="1">
        <f>SUM(BA75:BC75)*BT75*0.7+0.15*econlow!BD75+0.15*econhigh!BD75</f>
        <v>41958.055187964339</v>
      </c>
      <c r="BE75" s="2">
        <f t="shared" si="64"/>
        <v>0.1724378764915922</v>
      </c>
      <c r="BF75" s="2">
        <f t="shared" si="64"/>
        <v>0.13039120264941753</v>
      </c>
      <c r="BG75" s="2">
        <f t="shared" si="64"/>
        <v>6.9918128391701598E-2</v>
      </c>
      <c r="BH75" s="2">
        <f t="shared" si="53"/>
        <v>0.1300122636257878</v>
      </c>
      <c r="BI75" s="2">
        <f t="shared" si="60"/>
        <v>2.9734821248929609E-3</v>
      </c>
      <c r="BJ75" s="2">
        <f t="shared" si="60"/>
        <v>1.700186572836147E-3</v>
      </c>
      <c r="BK75" s="2">
        <f t="shared" si="60"/>
        <v>4.8885446777984691E-4</v>
      </c>
      <c r="BL75" s="2">
        <f t="shared" si="54"/>
        <v>182.82421442680888</v>
      </c>
      <c r="BM75" s="2">
        <f t="shared" si="54"/>
        <v>27.058748280605862</v>
      </c>
      <c r="BN75" s="2">
        <f t="shared" si="54"/>
        <v>3.075672395311527</v>
      </c>
      <c r="BO75" s="2">
        <f t="shared" si="61"/>
        <v>171.87981722660865</v>
      </c>
      <c r="BP75" s="2">
        <f t="shared" si="61"/>
        <v>22.241827765521162</v>
      </c>
      <c r="BQ75" s="2">
        <f t="shared" si="61"/>
        <v>9.9666695474708789</v>
      </c>
      <c r="BR75" s="11">
        <f t="shared" si="62"/>
        <v>5.1259716165477726E-2</v>
      </c>
      <c r="BS75" s="17">
        <f t="shared" si="51"/>
        <v>0.4803960334168304</v>
      </c>
      <c r="BT75" s="17">
        <f t="shared" si="52"/>
        <v>0.66111780581861901</v>
      </c>
      <c r="BU75" s="12">
        <f>(BU$3*tempmid!$I185+BU$4*tempmid!$I185^2+BU$5*tempmid!$I185^6)*(K75/K$56)^$BW$1</f>
        <v>3.1377099884731696</v>
      </c>
      <c r="BV75" s="12">
        <f>(BV$3*tempmid!$I185+BV$4*tempmid!$I185^2+BV$5*tempmid!$I185^6)*(L75/L$56)^$BW$1</f>
        <v>1.6117398561829122</v>
      </c>
      <c r="BW75" s="12">
        <f>(BW$3*tempmid!$I185+BW$4*tempmid!$I185^2+BW$5*tempmid!$I185^6)*(M75/M$56)^$BW$1</f>
        <v>0.62423610724879242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 x14ac:dyDescent="0.3">
      <c r="A76" s="2">
        <f t="shared" si="36"/>
        <v>2030</v>
      </c>
      <c r="B76" s="5">
        <f t="shared" si="65"/>
        <v>1133.2606391685763</v>
      </c>
      <c r="C76" s="5">
        <f t="shared" si="65"/>
        <v>2805.3068158105034</v>
      </c>
      <c r="D76" s="5">
        <f t="shared" si="65"/>
        <v>3905.4900474759938</v>
      </c>
      <c r="E76" s="15">
        <f t="shared" si="66"/>
        <v>1.472651817940286E-3</v>
      </c>
      <c r="F76" s="15">
        <f t="shared" si="66"/>
        <v>2.9012228307178545E-3</v>
      </c>
      <c r="G76" s="15">
        <f t="shared" si="66"/>
        <v>5.9227432062106729E-3</v>
      </c>
      <c r="H76" s="5">
        <f t="shared" si="39"/>
        <v>62928.862232711574</v>
      </c>
      <c r="I76" s="5">
        <f t="shared" si="39"/>
        <v>16400.493348012489</v>
      </c>
      <c r="J76" s="5">
        <f t="shared" si="39"/>
        <v>6488.6770599180236</v>
      </c>
      <c r="K76" s="5">
        <f t="shared" si="40"/>
        <v>55529.02841386931</v>
      </c>
      <c r="L76" s="5">
        <f t="shared" si="40"/>
        <v>5846.2387271083899</v>
      </c>
      <c r="M76" s="5">
        <f t="shared" si="40"/>
        <v>1661.42455390751</v>
      </c>
      <c r="N76" s="15">
        <f t="shared" si="41"/>
        <v>2.1980011474142191E-2</v>
      </c>
      <c r="O76" s="15">
        <f t="shared" si="41"/>
        <v>2.7513723440948601E-2</v>
      </c>
      <c r="P76" s="15">
        <f t="shared" si="41"/>
        <v>2.5252994643970794E-2</v>
      </c>
      <c r="Q76" s="5">
        <f t="shared" si="42"/>
        <v>7133.4409258458873</v>
      </c>
      <c r="R76" s="5">
        <f t="shared" si="42"/>
        <v>7692.7355362620583</v>
      </c>
      <c r="S76" s="5">
        <f t="shared" si="42"/>
        <v>3505.9222608661994</v>
      </c>
      <c r="T76" s="5">
        <f t="shared" si="67"/>
        <v>113.35722072117481</v>
      </c>
      <c r="U76" s="5">
        <f t="shared" si="67"/>
        <v>469.05512980768418</v>
      </c>
      <c r="V76" s="5">
        <f t="shared" si="67"/>
        <v>540.31387731145503</v>
      </c>
      <c r="W76" s="15">
        <f t="shared" si="44"/>
        <v>-1.0734613539272964E-2</v>
      </c>
      <c r="X76" s="15">
        <f t="shared" si="44"/>
        <v>-1.217998157191269E-2</v>
      </c>
      <c r="Y76" s="15">
        <f t="shared" si="44"/>
        <v>-9.7425357312937999E-3</v>
      </c>
      <c r="Z76" s="5">
        <f t="shared" si="48"/>
        <v>12444.452118769997</v>
      </c>
      <c r="AA76" s="5">
        <f t="shared" si="48"/>
        <v>19009.150792525463</v>
      </c>
      <c r="AB76" s="5">
        <f t="shared" si="48"/>
        <v>9108.7232543216523</v>
      </c>
      <c r="AC76" s="16">
        <f t="shared" si="55"/>
        <v>2.1343734805031023</v>
      </c>
      <c r="AD76" s="16">
        <f t="shared" si="55"/>
        <v>2.892554854532797</v>
      </c>
      <c r="AE76" s="16">
        <f t="shared" si="55"/>
        <v>2.8528428191077015</v>
      </c>
      <c r="AF76" s="15">
        <f t="shared" si="56"/>
        <v>-4.0504037456468023E-3</v>
      </c>
      <c r="AG76" s="15">
        <f t="shared" si="56"/>
        <v>2.9673830763510267E-4</v>
      </c>
      <c r="AH76" s="15">
        <f t="shared" si="56"/>
        <v>9.7937136394747881E-3</v>
      </c>
      <c r="AI76" s="1">
        <f t="shared" si="63"/>
        <v>99741.206901045298</v>
      </c>
      <c r="AJ76" s="1">
        <f t="shared" si="63"/>
        <v>24500.702685455195</v>
      </c>
      <c r="AK76" s="1">
        <f t="shared" si="63"/>
        <v>9561.0926242435253</v>
      </c>
      <c r="AL76" s="14">
        <f t="shared" si="68"/>
        <v>22.051976254685016</v>
      </c>
      <c r="AM76" s="14">
        <f t="shared" si="68"/>
        <v>3.736115565849587</v>
      </c>
      <c r="AN76" s="14">
        <f t="shared" si="68"/>
        <v>1.3810921954965329</v>
      </c>
      <c r="AO76" s="11">
        <f t="shared" si="69"/>
        <v>1.686615788953736E-2</v>
      </c>
      <c r="AP76" s="11">
        <f t="shared" si="69"/>
        <v>2.1246910550145669E-2</v>
      </c>
      <c r="AQ76" s="11">
        <f t="shared" si="69"/>
        <v>1.9273628682749722E-2</v>
      </c>
      <c r="AR76" s="1">
        <f t="shared" si="49"/>
        <v>62928.862232711574</v>
      </c>
      <c r="AS76" s="1">
        <f t="shared" si="47"/>
        <v>16400.493348012489</v>
      </c>
      <c r="AT76" s="1">
        <f t="shared" si="47"/>
        <v>6488.6770599180236</v>
      </c>
      <c r="AU76" s="1">
        <f t="shared" si="57"/>
        <v>12585.772446542316</v>
      </c>
      <c r="AV76" s="1">
        <f t="shared" si="57"/>
        <v>3280.0986696024979</v>
      </c>
      <c r="AW76" s="1">
        <f t="shared" si="57"/>
        <v>1297.7354119836048</v>
      </c>
      <c r="AX76" s="1">
        <f t="shared" si="58"/>
        <v>44423.222731095448</v>
      </c>
      <c r="AY76" s="1">
        <f t="shared" si="58"/>
        <v>4676.9909816867121</v>
      </c>
      <c r="AZ76" s="1">
        <f t="shared" si="58"/>
        <v>1329.139643126008</v>
      </c>
      <c r="BA76" s="1">
        <f t="shared" si="59"/>
        <v>12127.608727771945</v>
      </c>
      <c r="BB76" s="1">
        <f t="shared" si="59"/>
        <v>23705.99341320544</v>
      </c>
      <c r="BC76" s="1">
        <f t="shared" si="59"/>
        <v>28089.405793196955</v>
      </c>
      <c r="BD76" s="1">
        <f>SUM(BA76:BC76)*BT76*0.7+0.15*econlow!BD76+0.15*econhigh!BD76</f>
        <v>41024.043013211289</v>
      </c>
      <c r="BE76" s="2">
        <f t="shared" si="64"/>
        <v>0.1724378764915922</v>
      </c>
      <c r="BF76" s="2">
        <f t="shared" si="64"/>
        <v>0.13039120264941753</v>
      </c>
      <c r="BG76" s="2">
        <f t="shared" si="64"/>
        <v>6.9918128391701598E-2</v>
      </c>
      <c r="BH76" s="2">
        <f t="shared" si="53"/>
        <v>0.12971114603095668</v>
      </c>
      <c r="BI76" s="2">
        <f t="shared" si="60"/>
        <v>2.9734821248929609E-3</v>
      </c>
      <c r="BJ76" s="2">
        <f t="shared" si="60"/>
        <v>1.700186572836147E-3</v>
      </c>
      <c r="BK76" s="2">
        <f t="shared" si="60"/>
        <v>4.8885446777984691E-4</v>
      </c>
      <c r="BL76" s="2">
        <f t="shared" si="54"/>
        <v>187.11784698881962</v>
      </c>
      <c r="BM76" s="2">
        <f t="shared" si="54"/>
        <v>27.88389857817938</v>
      </c>
      <c r="BN76" s="2">
        <f t="shared" si="54"/>
        <v>3.172018770721527</v>
      </c>
      <c r="BO76" s="2">
        <f t="shared" si="61"/>
        <v>174.39609666822807</v>
      </c>
      <c r="BP76" s="2">
        <f t="shared" si="61"/>
        <v>22.499480119143318</v>
      </c>
      <c r="BQ76" s="2">
        <f t="shared" si="61"/>
        <v>9.9613555731290813</v>
      </c>
      <c r="BR76" s="11">
        <f t="shared" si="62"/>
        <v>5.112272304844187E-2</v>
      </c>
      <c r="BS76" s="17">
        <f t="shared" si="51"/>
        <v>0.45697178920647591</v>
      </c>
      <c r="BT76" s="17">
        <f t="shared" si="52"/>
        <v>0.64186194739671742</v>
      </c>
      <c r="BU76" s="12">
        <f>(BU$3*tempmid!$I186+BU$4*tempmid!$I186^2+BU$5*tempmid!$I186^6)*(K76/K$56)^$BW$1</f>
        <v>3.1433345805203712</v>
      </c>
      <c r="BV76" s="12">
        <f>(BV$3*tempmid!$I186+BV$4*tempmid!$I186^2+BV$5*tempmid!$I186^6)*(L76/L$56)^$BW$1</f>
        <v>1.604326511845978</v>
      </c>
      <c r="BW76" s="12">
        <f>(BW$3*tempmid!$I186+BW$4*tempmid!$I186^2+BW$5*tempmid!$I186^6)*(M76/M$56)^$BW$1</f>
        <v>0.61142449102618612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 x14ac:dyDescent="0.3">
      <c r="A77" s="2">
        <f t="shared" si="36"/>
        <v>2031</v>
      </c>
      <c r="B77" s="5">
        <f t="shared" si="65"/>
        <v>1134.8460925920244</v>
      </c>
      <c r="C77" s="5">
        <f t="shared" si="65"/>
        <v>2813.0386949826416</v>
      </c>
      <c r="D77" s="5">
        <f t="shared" si="65"/>
        <v>3927.4647013893245</v>
      </c>
      <c r="E77" s="15">
        <f t="shared" si="66"/>
        <v>1.3990192270432716E-3</v>
      </c>
      <c r="F77" s="15">
        <f t="shared" si="66"/>
        <v>2.7561616891819615E-3</v>
      </c>
      <c r="G77" s="15">
        <f t="shared" si="66"/>
        <v>5.6266060459001389E-3</v>
      </c>
      <c r="H77" s="5">
        <f t="shared" si="39"/>
        <v>64386.702938011367</v>
      </c>
      <c r="I77" s="5">
        <f t="shared" si="39"/>
        <v>16893.345849230049</v>
      </c>
      <c r="J77" s="5">
        <f t="shared" si="39"/>
        <v>6688.1850597639768</v>
      </c>
      <c r="K77" s="5">
        <f t="shared" si="40"/>
        <v>56736.066113555622</v>
      </c>
      <c r="L77" s="5">
        <f t="shared" si="40"/>
        <v>6005.3727235822089</v>
      </c>
      <c r="M77" s="5">
        <f t="shared" si="40"/>
        <v>1702.9268416844227</v>
      </c>
      <c r="N77" s="15">
        <f t="shared" si="41"/>
        <v>2.1737057790566894E-2</v>
      </c>
      <c r="O77" s="15">
        <f t="shared" si="41"/>
        <v>2.721989366187394E-2</v>
      </c>
      <c r="P77" s="15">
        <f t="shared" si="41"/>
        <v>2.4979941267452288E-2</v>
      </c>
      <c r="Q77" s="5">
        <f t="shared" si="42"/>
        <v>7220.3489973414662</v>
      </c>
      <c r="R77" s="5">
        <f t="shared" si="42"/>
        <v>7827.3974459614219</v>
      </c>
      <c r="S77" s="5">
        <f t="shared" si="42"/>
        <v>3578.5124133710488</v>
      </c>
      <c r="T77" s="5">
        <f t="shared" si="67"/>
        <v>112.14037476484694</v>
      </c>
      <c r="U77" s="5">
        <f t="shared" si="67"/>
        <v>463.34204697041548</v>
      </c>
      <c r="V77" s="5">
        <f t="shared" si="67"/>
        <v>535.04985005563424</v>
      </c>
      <c r="W77" s="15">
        <f t="shared" si="44"/>
        <v>-1.0734613539272964E-2</v>
      </c>
      <c r="X77" s="15">
        <f t="shared" si="44"/>
        <v>-1.217998157191269E-2</v>
      </c>
      <c r="Y77" s="15">
        <f t="shared" si="44"/>
        <v>-9.7425357312937999E-3</v>
      </c>
      <c r="Z77" s="5">
        <f t="shared" si="48"/>
        <v>12548.951778921919</v>
      </c>
      <c r="AA77" s="5">
        <f t="shared" si="48"/>
        <v>19355.980831422756</v>
      </c>
      <c r="AB77" s="5">
        <f t="shared" si="48"/>
        <v>9393.6412156449096</v>
      </c>
      <c r="AC77" s="16">
        <f t="shared" si="55"/>
        <v>2.1257284061630632</v>
      </c>
      <c r="AD77" s="16">
        <f t="shared" si="55"/>
        <v>2.8934131863650729</v>
      </c>
      <c r="AE77" s="16">
        <f t="shared" si="55"/>
        <v>2.8807827447364742</v>
      </c>
      <c r="AF77" s="15">
        <f t="shared" si="56"/>
        <v>-4.0504037456468023E-3</v>
      </c>
      <c r="AG77" s="15">
        <f t="shared" si="56"/>
        <v>2.9673830763510267E-4</v>
      </c>
      <c r="AH77" s="15">
        <f t="shared" si="56"/>
        <v>9.7937136394747881E-3</v>
      </c>
      <c r="AI77" s="1">
        <f t="shared" si="63"/>
        <v>102352.8586574831</v>
      </c>
      <c r="AJ77" s="1">
        <f t="shared" si="63"/>
        <v>25330.731086512176</v>
      </c>
      <c r="AK77" s="1">
        <f t="shared" si="63"/>
        <v>9902.7187738027787</v>
      </c>
      <c r="AL77" s="14">
        <f t="shared" si="68"/>
        <v>22.42018904683998</v>
      </c>
      <c r="AM77" s="14">
        <f t="shared" si="68"/>
        <v>3.8147026699498738</v>
      </c>
      <c r="AN77" s="14">
        <f t="shared" si="68"/>
        <v>1.4074446670676504</v>
      </c>
      <c r="AO77" s="11">
        <f t="shared" si="69"/>
        <v>1.6697496310641987E-2</v>
      </c>
      <c r="AP77" s="11">
        <f t="shared" si="69"/>
        <v>2.1034441444644211E-2</v>
      </c>
      <c r="AQ77" s="11">
        <f t="shared" si="69"/>
        <v>1.9080892395922224E-2</v>
      </c>
      <c r="AR77" s="1">
        <f t="shared" si="49"/>
        <v>64386.702938011367</v>
      </c>
      <c r="AS77" s="1">
        <f t="shared" si="47"/>
        <v>16893.345849230049</v>
      </c>
      <c r="AT77" s="1">
        <f t="shared" si="47"/>
        <v>6688.1850597639768</v>
      </c>
      <c r="AU77" s="1">
        <f t="shared" si="57"/>
        <v>12877.340587602273</v>
      </c>
      <c r="AV77" s="1">
        <f t="shared" si="57"/>
        <v>3378.6691698460099</v>
      </c>
      <c r="AW77" s="1">
        <f t="shared" si="57"/>
        <v>1337.6370119527955</v>
      </c>
      <c r="AX77" s="1">
        <f t="shared" si="58"/>
        <v>45388.852890844501</v>
      </c>
      <c r="AY77" s="1">
        <f t="shared" si="58"/>
        <v>4804.298178865768</v>
      </c>
      <c r="AZ77" s="1">
        <f t="shared" si="58"/>
        <v>1362.3414733475381</v>
      </c>
      <c r="BA77" s="1">
        <f t="shared" si="59"/>
        <v>12168.97941643249</v>
      </c>
      <c r="BB77" s="1">
        <f t="shared" si="59"/>
        <v>23846.877989332941</v>
      </c>
      <c r="BC77" s="1">
        <f t="shared" si="59"/>
        <v>28344.356318738912</v>
      </c>
      <c r="BD77" s="1">
        <f>SUM(BA77:BC77)*BT77*0.7+0.15*econlow!BD77+0.15*econhigh!BD77</f>
        <v>40101.398081360036</v>
      </c>
      <c r="BE77" s="2">
        <f t="shared" si="64"/>
        <v>0.1724378764915922</v>
      </c>
      <c r="BF77" s="2">
        <f t="shared" si="64"/>
        <v>0.13039120264941753</v>
      </c>
      <c r="BG77" s="2">
        <f t="shared" si="64"/>
        <v>6.9918128391701598E-2</v>
      </c>
      <c r="BH77" s="2">
        <f t="shared" si="53"/>
        <v>0.12941245988593036</v>
      </c>
      <c r="BI77" s="2">
        <f t="shared" si="60"/>
        <v>2.9734821248929609E-3</v>
      </c>
      <c r="BJ77" s="2">
        <f t="shared" si="60"/>
        <v>1.700186572836147E-3</v>
      </c>
      <c r="BK77" s="2">
        <f t="shared" si="60"/>
        <v>4.8885446777984691E-4</v>
      </c>
      <c r="BL77" s="2">
        <f t="shared" si="54"/>
        <v>191.45271026696989</v>
      </c>
      <c r="BM77" s="2">
        <f t="shared" si="54"/>
        <v>28.721839783138186</v>
      </c>
      <c r="BN77" s="2">
        <f t="shared" si="54"/>
        <v>3.2695491478040424</v>
      </c>
      <c r="BO77" s="2">
        <f t="shared" si="61"/>
        <v>176.9503385545637</v>
      </c>
      <c r="BP77" s="2">
        <f t="shared" si="61"/>
        <v>22.760341635363563</v>
      </c>
      <c r="BQ77" s="2">
        <f t="shared" si="61"/>
        <v>9.9562112493123127</v>
      </c>
      <c r="BR77" s="11">
        <f t="shared" si="62"/>
        <v>5.0982389794484079E-2</v>
      </c>
      <c r="BS77" s="17">
        <f t="shared" si="51"/>
        <v>0.43474637089109525</v>
      </c>
      <c r="BT77" s="17">
        <f t="shared" si="52"/>
        <v>0.62316693922011401</v>
      </c>
      <c r="BU77" s="12">
        <f>(BU$3*tempmid!$I187+BU$4*tempmid!$I187^2+BU$5*tempmid!$I187^6)*(K77/K$56)^$BW$1</f>
        <v>3.1476496758995141</v>
      </c>
      <c r="BV77" s="12">
        <f>(BV$3*tempmid!$I187+BV$4*tempmid!$I187^2+BV$5*tempmid!$I187^6)*(L77/L$56)^$BW$1</f>
        <v>1.5959740687377235</v>
      </c>
      <c r="BW77" s="12">
        <f>(BW$3*tempmid!$I187+BW$4*tempmid!$I187^2+BW$5*tempmid!$I187^6)*(M77/M$56)^$BW$1</f>
        <v>0.59787330472924649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 x14ac:dyDescent="0.3">
      <c r="A78" s="2">
        <f t="shared" si="36"/>
        <v>2032</v>
      </c>
      <c r="B78" s="5">
        <f t="shared" si="65"/>
        <v>1136.3543805201318</v>
      </c>
      <c r="C78" s="5">
        <f t="shared" si="65"/>
        <v>2820.4042249898744</v>
      </c>
      <c r="D78" s="5">
        <f t="shared" si="65"/>
        <v>3948.4580831915264</v>
      </c>
      <c r="E78" s="15">
        <f t="shared" si="66"/>
        <v>1.3290682656911079E-3</v>
      </c>
      <c r="F78" s="15">
        <f t="shared" si="66"/>
        <v>2.6183536047228633E-3</v>
      </c>
      <c r="G78" s="15">
        <f t="shared" si="66"/>
        <v>5.3452757436051315E-3</v>
      </c>
      <c r="H78" s="5">
        <f t="shared" si="39"/>
        <v>65858.213607656304</v>
      </c>
      <c r="I78" s="5">
        <f t="shared" si="39"/>
        <v>17393.682612679306</v>
      </c>
      <c r="J78" s="5">
        <f t="shared" si="39"/>
        <v>6890.0738706162838</v>
      </c>
      <c r="K78" s="5">
        <f t="shared" si="40"/>
        <v>57955.700032160479</v>
      </c>
      <c r="L78" s="5">
        <f t="shared" si="40"/>
        <v>6167.0885536777096</v>
      </c>
      <c r="M78" s="5">
        <f t="shared" si="40"/>
        <v>1745.0036762317754</v>
      </c>
      <c r="N78" s="15">
        <f t="shared" si="41"/>
        <v>2.1496624671929032E-2</v>
      </c>
      <c r="O78" s="15">
        <f t="shared" si="41"/>
        <v>2.6928525095614164E-2</v>
      </c>
      <c r="P78" s="15">
        <f t="shared" si="41"/>
        <v>2.4708539155876563E-2</v>
      </c>
      <c r="Q78" s="5">
        <f t="shared" si="42"/>
        <v>7306.085718811144</v>
      </c>
      <c r="R78" s="5">
        <f t="shared" si="42"/>
        <v>7961.0633001441956</v>
      </c>
      <c r="S78" s="5">
        <f t="shared" si="42"/>
        <v>3650.6168119527088</v>
      </c>
      <c r="T78" s="5">
        <f t="shared" si="67"/>
        <v>110.93659117959707</v>
      </c>
      <c r="U78" s="5">
        <f t="shared" si="67"/>
        <v>457.69854937682351</v>
      </c>
      <c r="V78" s="5">
        <f t="shared" si="67"/>
        <v>529.83710777344379</v>
      </c>
      <c r="W78" s="15">
        <f t="shared" si="44"/>
        <v>-1.0734613539272964E-2</v>
      </c>
      <c r="X78" s="15">
        <f t="shared" si="44"/>
        <v>-1.217998157191269E-2</v>
      </c>
      <c r="Y78" s="15">
        <f t="shared" si="44"/>
        <v>-9.7425357312937999E-3</v>
      </c>
      <c r="Z78" s="5">
        <f t="shared" si="48"/>
        <v>12650.390479720252</v>
      </c>
      <c r="AA78" s="5">
        <f t="shared" si="48"/>
        <v>19700.652924693641</v>
      </c>
      <c r="AB78" s="5">
        <f t="shared" si="48"/>
        <v>9682.0401076230555</v>
      </c>
      <c r="AC78" s="16">
        <f t="shared" si="55"/>
        <v>2.1171183478645124</v>
      </c>
      <c r="AD78" s="16">
        <f t="shared" si="55"/>
        <v>2.8942717728972842</v>
      </c>
      <c r="AE78" s="16">
        <f t="shared" si="55"/>
        <v>2.9089963059959634</v>
      </c>
      <c r="AF78" s="15">
        <f t="shared" si="56"/>
        <v>-4.0504037456468023E-3</v>
      </c>
      <c r="AG78" s="15">
        <f t="shared" si="56"/>
        <v>2.9673830763510267E-4</v>
      </c>
      <c r="AH78" s="15">
        <f t="shared" si="56"/>
        <v>9.7937136394747881E-3</v>
      </c>
      <c r="AI78" s="1">
        <f t="shared" si="63"/>
        <v>104994.91337933707</v>
      </c>
      <c r="AJ78" s="1">
        <f t="shared" si="63"/>
        <v>26176.327147706968</v>
      </c>
      <c r="AK78" s="1">
        <f t="shared" si="63"/>
        <v>10250.083908375298</v>
      </c>
      <c r="AL78" s="14">
        <f t="shared" si="68"/>
        <v>22.790806460494551</v>
      </c>
      <c r="AM78" s="14">
        <f t="shared" si="68"/>
        <v>3.8941404084902649</v>
      </c>
      <c r="AN78" s="14">
        <f t="shared" si="68"/>
        <v>1.4340314143107273</v>
      </c>
      <c r="AO78" s="11">
        <f t="shared" si="69"/>
        <v>1.6530521347535566E-2</v>
      </c>
      <c r="AP78" s="11">
        <f t="shared" si="69"/>
        <v>2.0824097030197768E-2</v>
      </c>
      <c r="AQ78" s="11">
        <f t="shared" si="69"/>
        <v>1.8890083471963002E-2</v>
      </c>
      <c r="AR78" s="1">
        <f t="shared" si="49"/>
        <v>65858.213607656304</v>
      </c>
      <c r="AS78" s="1">
        <f t="shared" si="47"/>
        <v>17393.682612679306</v>
      </c>
      <c r="AT78" s="1">
        <f t="shared" si="47"/>
        <v>6890.0738706162838</v>
      </c>
      <c r="AU78" s="1">
        <f t="shared" si="57"/>
        <v>13171.642721531261</v>
      </c>
      <c r="AV78" s="1">
        <f t="shared" si="57"/>
        <v>3478.7365225358612</v>
      </c>
      <c r="AW78" s="1">
        <f t="shared" si="57"/>
        <v>1378.0147741232568</v>
      </c>
      <c r="AX78" s="1">
        <f t="shared" si="58"/>
        <v>46364.560025728388</v>
      </c>
      <c r="AY78" s="1">
        <f t="shared" si="58"/>
        <v>4933.6708429421678</v>
      </c>
      <c r="AZ78" s="1">
        <f t="shared" si="58"/>
        <v>1396.0029409854205</v>
      </c>
      <c r="BA78" s="1">
        <f t="shared" si="59"/>
        <v>12209.321750058105</v>
      </c>
      <c r="BB78" s="1">
        <f t="shared" si="59"/>
        <v>23984.262267712926</v>
      </c>
      <c r="BC78" s="1">
        <f t="shared" si="59"/>
        <v>28592.239553033603</v>
      </c>
      <c r="BD78" s="1">
        <f>SUM(BA78:BC78)*BT78*0.7+0.15*econlow!BD78+0.15*econhigh!BD78</f>
        <v>39190.677532804846</v>
      </c>
      <c r="BE78" s="2">
        <f t="shared" si="64"/>
        <v>0.1724378764915922</v>
      </c>
      <c r="BF78" s="2">
        <f t="shared" si="64"/>
        <v>0.13039120264941753</v>
      </c>
      <c r="BG78" s="2">
        <f t="shared" si="64"/>
        <v>6.9918128391701598E-2</v>
      </c>
      <c r="BH78" s="2">
        <f t="shared" si="53"/>
        <v>0.12911611447031274</v>
      </c>
      <c r="BI78" s="2">
        <f t="shared" si="60"/>
        <v>2.9734821248929609E-3</v>
      </c>
      <c r="BJ78" s="2">
        <f t="shared" si="60"/>
        <v>1.700186572836147E-3</v>
      </c>
      <c r="BK78" s="2">
        <f t="shared" si="60"/>
        <v>4.8885446777984691E-4</v>
      </c>
      <c r="BL78" s="2">
        <f t="shared" si="54"/>
        <v>195.82822093974838</v>
      </c>
      <c r="BM78" s="2">
        <f t="shared" si="54"/>
        <v>29.572505630250909</v>
      </c>
      <c r="BN78" s="2">
        <f t="shared" si="54"/>
        <v>3.3682433949839532</v>
      </c>
      <c r="BO78" s="2">
        <f t="shared" si="61"/>
        <v>179.54308244064683</v>
      </c>
      <c r="BP78" s="2">
        <f t="shared" si="61"/>
        <v>23.024446987000424</v>
      </c>
      <c r="BQ78" s="2">
        <f t="shared" si="61"/>
        <v>9.9512306117129956</v>
      </c>
      <c r="BR78" s="11">
        <f t="shared" si="62"/>
        <v>5.0838944681525139E-2</v>
      </c>
      <c r="BS78" s="17">
        <f t="shared" si="51"/>
        <v>0.41365714127342168</v>
      </c>
      <c r="BT78" s="17">
        <f t="shared" si="52"/>
        <v>0.60501644584477088</v>
      </c>
      <c r="BU78" s="12">
        <f>(BU$3*tempmid!$I188+BU$4*tempmid!$I188^2+BU$5*tempmid!$I188^6)*(K78/K$56)^$BW$1</f>
        <v>3.1506399618319336</v>
      </c>
      <c r="BV78" s="12">
        <f>(BV$3*tempmid!$I188+BV$4*tempmid!$I188^2+BV$5*tempmid!$I188^6)*(L78/L$56)^$BW$1</f>
        <v>1.5866718711040817</v>
      </c>
      <c r="BW78" s="12">
        <f>(BW$3*tempmid!$I188+BW$4*tempmid!$I188^2+BW$5*tempmid!$I188^6)*(M78/M$56)^$BW$1</f>
        <v>0.58357048159709746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 x14ac:dyDescent="0.3">
      <c r="A79" s="2">
        <f t="shared" si="36"/>
        <v>2033</v>
      </c>
      <c r="B79" s="5">
        <f t="shared" si="65"/>
        <v>1137.7891584385738</v>
      </c>
      <c r="C79" s="5">
        <f t="shared" si="65"/>
        <v>2827.4197997806882</v>
      </c>
      <c r="D79" s="5">
        <f t="shared" si="65"/>
        <v>3968.5084005474155</v>
      </c>
      <c r="E79" s="15">
        <f t="shared" si="66"/>
        <v>1.2626148524065525E-3</v>
      </c>
      <c r="F79" s="15">
        <f t="shared" si="66"/>
        <v>2.4874359244867199E-3</v>
      </c>
      <c r="G79" s="15">
        <f t="shared" si="66"/>
        <v>5.0780119564248745E-3</v>
      </c>
      <c r="H79" s="5">
        <f t="shared" si="39"/>
        <v>67343.190773474009</v>
      </c>
      <c r="I79" s="5">
        <f t="shared" si="39"/>
        <v>17901.462492129642</v>
      </c>
      <c r="J79" s="5">
        <f t="shared" si="39"/>
        <v>7094.302982633405</v>
      </c>
      <c r="K79" s="5">
        <f t="shared" si="40"/>
        <v>59187.759238180224</v>
      </c>
      <c r="L79" s="5">
        <f t="shared" si="40"/>
        <v>6331.3776374906147</v>
      </c>
      <c r="M79" s="5">
        <f t="shared" si="40"/>
        <v>1787.6497329966135</v>
      </c>
      <c r="N79" s="15">
        <f t="shared" si="41"/>
        <v>2.1258637292553839E-2</v>
      </c>
      <c r="O79" s="15">
        <f t="shared" si="41"/>
        <v>2.6639650522762848E-2</v>
      </c>
      <c r="P79" s="15">
        <f t="shared" si="41"/>
        <v>2.4438949525269482E-2</v>
      </c>
      <c r="Q79" s="5">
        <f t="shared" si="42"/>
        <v>7390.6276148535962</v>
      </c>
      <c r="R79" s="5">
        <f t="shared" si="42"/>
        <v>8093.6770591743534</v>
      </c>
      <c r="S79" s="5">
        <f t="shared" si="42"/>
        <v>3722.2044873702512</v>
      </c>
      <c r="T79" s="5">
        <f t="shared" si="67"/>
        <v>109.74572974591977</v>
      </c>
      <c r="U79" s="5">
        <f t="shared" si="67"/>
        <v>452.12378947992261</v>
      </c>
      <c r="V79" s="5">
        <f t="shared" si="67"/>
        <v>524.67515081919566</v>
      </c>
      <c r="W79" s="15">
        <f t="shared" si="44"/>
        <v>-1.0734613539272964E-2</v>
      </c>
      <c r="X79" s="15">
        <f t="shared" si="44"/>
        <v>-1.217998157191269E-2</v>
      </c>
      <c r="Y79" s="15">
        <f t="shared" si="44"/>
        <v>-9.7425357312937999E-3</v>
      </c>
      <c r="Z79" s="5">
        <f t="shared" si="48"/>
        <v>12748.757622143994</v>
      </c>
      <c r="AA79" s="5">
        <f t="shared" si="48"/>
        <v>20043.020168129897</v>
      </c>
      <c r="AB79" s="5">
        <f t="shared" si="48"/>
        <v>9973.8598540879648</v>
      </c>
      <c r="AC79" s="16">
        <f t="shared" si="55"/>
        <v>2.1085431637783443</v>
      </c>
      <c r="AD79" s="16">
        <f t="shared" si="55"/>
        <v>2.8951306142050099</v>
      </c>
      <c r="AE79" s="16">
        <f t="shared" si="55"/>
        <v>2.9374861827951779</v>
      </c>
      <c r="AF79" s="15">
        <f t="shared" si="56"/>
        <v>-4.0504037456468023E-3</v>
      </c>
      <c r="AG79" s="15">
        <f t="shared" si="56"/>
        <v>2.9673830763510267E-4</v>
      </c>
      <c r="AH79" s="15">
        <f t="shared" si="56"/>
        <v>9.7937136394747881E-3</v>
      </c>
      <c r="AI79" s="1">
        <f t="shared" si="63"/>
        <v>107667.06476293462</v>
      </c>
      <c r="AJ79" s="1">
        <f t="shared" si="63"/>
        <v>27037.430955472133</v>
      </c>
      <c r="AK79" s="1">
        <f t="shared" si="63"/>
        <v>10603.090291661025</v>
      </c>
      <c r="AL79" s="14">
        <f t="shared" si="68"/>
        <v>23.163782934090079</v>
      </c>
      <c r="AM79" s="14">
        <f t="shared" si="68"/>
        <v>3.9744214466287238</v>
      </c>
      <c r="AN79" s="14">
        <f t="shared" si="68"/>
        <v>1.4608494976972968</v>
      </c>
      <c r="AO79" s="11">
        <f t="shared" si="69"/>
        <v>1.6365216134060209E-2</v>
      </c>
      <c r="AP79" s="11">
        <f t="shared" si="69"/>
        <v>2.0615856059895788E-2</v>
      </c>
      <c r="AQ79" s="11">
        <f t="shared" si="69"/>
        <v>1.8701182637243373E-2</v>
      </c>
      <c r="AR79" s="1">
        <f t="shared" si="49"/>
        <v>67343.190773474009</v>
      </c>
      <c r="AS79" s="1">
        <f t="shared" si="47"/>
        <v>17901.462492129642</v>
      </c>
      <c r="AT79" s="1">
        <f t="shared" si="47"/>
        <v>7094.302982633405</v>
      </c>
      <c r="AU79" s="1">
        <f t="shared" si="57"/>
        <v>13468.638154694803</v>
      </c>
      <c r="AV79" s="1">
        <f t="shared" si="57"/>
        <v>3580.2924984259284</v>
      </c>
      <c r="AW79" s="1">
        <f t="shared" si="57"/>
        <v>1418.8605965266811</v>
      </c>
      <c r="AX79" s="1">
        <f t="shared" si="58"/>
        <v>47350.207390544187</v>
      </c>
      <c r="AY79" s="1">
        <f t="shared" si="58"/>
        <v>5065.1021099924919</v>
      </c>
      <c r="AZ79" s="1">
        <f t="shared" si="58"/>
        <v>1430.1197863972909</v>
      </c>
      <c r="BA79" s="1">
        <f t="shared" si="59"/>
        <v>12248.671754349049</v>
      </c>
      <c r="BB79" s="1">
        <f t="shared" si="59"/>
        <v>24118.257259005724</v>
      </c>
      <c r="BC79" s="1">
        <f t="shared" si="59"/>
        <v>28833.251305295584</v>
      </c>
      <c r="BD79" s="1">
        <f>SUM(BA79:BC79)*BT79*0.7+0.15*econlow!BD79+0.15*econhigh!BD79</f>
        <v>38292.375102621394</v>
      </c>
      <c r="BE79" s="2">
        <f t="shared" si="64"/>
        <v>0.1724378764915922</v>
      </c>
      <c r="BF79" s="2">
        <f t="shared" si="64"/>
        <v>0.13039120264941753</v>
      </c>
      <c r="BG79" s="2">
        <f t="shared" si="64"/>
        <v>6.9918128391701598E-2</v>
      </c>
      <c r="BH79" s="2">
        <f t="shared" si="53"/>
        <v>0.12882201959363929</v>
      </c>
      <c r="BI79" s="2">
        <f t="shared" si="60"/>
        <v>2.9734821248929609E-3</v>
      </c>
      <c r="BJ79" s="2">
        <f t="shared" si="60"/>
        <v>1.700186572836147E-3</v>
      </c>
      <c r="BK79" s="2">
        <f t="shared" si="60"/>
        <v>4.8885446777984691E-4</v>
      </c>
      <c r="BL79" s="2">
        <f t="shared" si="54"/>
        <v>200.24377399818152</v>
      </c>
      <c r="BM79" s="2">
        <f t="shared" si="54"/>
        <v>30.435826163248727</v>
      </c>
      <c r="BN79" s="2">
        <f t="shared" si="54"/>
        <v>3.4680817088442337</v>
      </c>
      <c r="BO79" s="2">
        <f t="shared" si="61"/>
        <v>182.17487785595117</v>
      </c>
      <c r="BP79" s="2">
        <f t="shared" si="61"/>
        <v>23.291831310370963</v>
      </c>
      <c r="BQ79" s="2">
        <f t="shared" si="61"/>
        <v>9.9464077908833115</v>
      </c>
      <c r="BR79" s="11">
        <f t="shared" si="62"/>
        <v>5.0692608922890708E-2</v>
      </c>
      <c r="BS79" s="17">
        <f t="shared" si="51"/>
        <v>0.39364466207406085</v>
      </c>
      <c r="BT79" s="17">
        <f t="shared" si="52"/>
        <v>0.58739460761628237</v>
      </c>
      <c r="BU79" s="12">
        <f>(BU$3*tempmid!$I189+BU$4*tempmid!$I189^2+BU$5*tempmid!$I189^6)*(K79/K$56)^$BW$1</f>
        <v>3.1522876972436347</v>
      </c>
      <c r="BV79" s="12">
        <f>(BV$3*tempmid!$I189+BV$4*tempmid!$I189^2+BV$5*tempmid!$I189^6)*(L79/L$56)^$BW$1</f>
        <v>1.5764080830175242</v>
      </c>
      <c r="BW79" s="12">
        <f>(BW$3*tempmid!$I189+BW$4*tempmid!$I189^2+BW$5*tempmid!$I189^6)*(M79/M$56)^$BW$1</f>
        <v>0.56850361239800518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 x14ac:dyDescent="0.3">
      <c r="A80" s="2">
        <f t="shared" si="36"/>
        <v>2034</v>
      </c>
      <c r="B80" s="5">
        <f t="shared" si="65"/>
        <v>1139.1539184544079</v>
      </c>
      <c r="C80" s="5">
        <f t="shared" si="65"/>
        <v>2834.1011740850886</v>
      </c>
      <c r="D80" s="5">
        <f t="shared" si="65"/>
        <v>3987.6529269992102</v>
      </c>
      <c r="E80" s="15">
        <f t="shared" si="66"/>
        <v>1.1994841097862248E-3</v>
      </c>
      <c r="F80" s="15">
        <f t="shared" si="66"/>
        <v>2.3630641282623836E-3</v>
      </c>
      <c r="G80" s="15">
        <f t="shared" si="66"/>
        <v>4.8241113586036301E-3</v>
      </c>
      <c r="H80" s="5">
        <f t="shared" si="39"/>
        <v>68841.423797157215</v>
      </c>
      <c r="I80" s="5">
        <f t="shared" si="39"/>
        <v>18416.642113142454</v>
      </c>
      <c r="J80" s="5">
        <f t="shared" si="39"/>
        <v>7300.8324982648264</v>
      </c>
      <c r="K80" s="5">
        <f t="shared" si="40"/>
        <v>60432.065133533964</v>
      </c>
      <c r="L80" s="5">
        <f t="shared" si="40"/>
        <v>6498.2302966257939</v>
      </c>
      <c r="M80" s="5">
        <f t="shared" si="40"/>
        <v>1830.8595637381238</v>
      </c>
      <c r="N80" s="15">
        <f t="shared" si="41"/>
        <v>2.1023027588296994E-2</v>
      </c>
      <c r="O80" s="15">
        <f t="shared" si="41"/>
        <v>2.6353294446879616E-2</v>
      </c>
      <c r="P80" s="15">
        <f t="shared" si="41"/>
        <v>2.4171307132453856E-2</v>
      </c>
      <c r="Q80" s="5">
        <f t="shared" si="42"/>
        <v>7473.9517247503218</v>
      </c>
      <c r="R80" s="5">
        <f t="shared" si="42"/>
        <v>8225.1841625086672</v>
      </c>
      <c r="S80" s="5">
        <f t="shared" si="42"/>
        <v>3793.2459719288718</v>
      </c>
      <c r="T80" s="5">
        <f t="shared" si="67"/>
        <v>108.56765174951184</v>
      </c>
      <c r="U80" s="5">
        <f t="shared" si="67"/>
        <v>446.61693005583379</v>
      </c>
      <c r="V80" s="5">
        <f t="shared" si="67"/>
        <v>519.56348441501768</v>
      </c>
      <c r="W80" s="15">
        <f t="shared" si="44"/>
        <v>-1.0734613539272964E-2</v>
      </c>
      <c r="X80" s="15">
        <f t="shared" si="44"/>
        <v>-1.217998157191269E-2</v>
      </c>
      <c r="Y80" s="15">
        <f t="shared" si="44"/>
        <v>-9.7425357312937999E-3</v>
      </c>
      <c r="Z80" s="5">
        <f t="shared" si="48"/>
        <v>12844.043905435936</v>
      </c>
      <c r="AA80" s="5">
        <f t="shared" si="48"/>
        <v>20382.939290382947</v>
      </c>
      <c r="AB80" s="5">
        <f t="shared" si="48"/>
        <v>10269.041361142044</v>
      </c>
      <c r="AC80" s="16">
        <f t="shared" si="55"/>
        <v>2.1000027126499186</v>
      </c>
      <c r="AD80" s="16">
        <f t="shared" si="55"/>
        <v>2.8959897103638519</v>
      </c>
      <c r="AE80" s="16">
        <f t="shared" si="55"/>
        <v>2.966255081289388</v>
      </c>
      <c r="AF80" s="15">
        <f t="shared" si="56"/>
        <v>-4.0504037456468023E-3</v>
      </c>
      <c r="AG80" s="15">
        <f t="shared" si="56"/>
        <v>2.9673830763510267E-4</v>
      </c>
      <c r="AH80" s="15">
        <f t="shared" si="56"/>
        <v>9.7937136394747881E-3</v>
      </c>
      <c r="AI80" s="1">
        <f t="shared" si="63"/>
        <v>110368.99644133597</v>
      </c>
      <c r="AJ80" s="1">
        <f t="shared" si="63"/>
        <v>27913.980358350851</v>
      </c>
      <c r="AK80" s="1">
        <f t="shared" si="63"/>
        <v>10961.641859021604</v>
      </c>
      <c r="AL80" s="14">
        <f t="shared" si="68"/>
        <v>23.539072445146928</v>
      </c>
      <c r="AM80" s="14">
        <f t="shared" si="68"/>
        <v>4.0555381860891337</v>
      </c>
      <c r="AN80" s="14">
        <f t="shared" si="68"/>
        <v>1.4878959148266395</v>
      </c>
      <c r="AO80" s="11">
        <f t="shared" si="69"/>
        <v>1.6201563972719608E-2</v>
      </c>
      <c r="AP80" s="11">
        <f t="shared" si="69"/>
        <v>2.0409697499296831E-2</v>
      </c>
      <c r="AQ80" s="11">
        <f t="shared" si="69"/>
        <v>1.851417081087094E-2</v>
      </c>
      <c r="AR80" s="1">
        <f t="shared" si="49"/>
        <v>68841.423797157215</v>
      </c>
      <c r="AS80" s="1">
        <f t="shared" si="47"/>
        <v>18416.642113142454</v>
      </c>
      <c r="AT80" s="1">
        <f t="shared" si="47"/>
        <v>7300.8324982648264</v>
      </c>
      <c r="AU80" s="1">
        <f t="shared" si="57"/>
        <v>13768.284759431444</v>
      </c>
      <c r="AV80" s="1">
        <f t="shared" si="57"/>
        <v>3683.3284226284909</v>
      </c>
      <c r="AW80" s="1">
        <f t="shared" si="57"/>
        <v>1460.1664996529653</v>
      </c>
      <c r="AX80" s="1">
        <f t="shared" si="58"/>
        <v>48345.652106827176</v>
      </c>
      <c r="AY80" s="1">
        <f t="shared" si="58"/>
        <v>5198.5842373006344</v>
      </c>
      <c r="AZ80" s="1">
        <f t="shared" si="58"/>
        <v>1464.6876509904992</v>
      </c>
      <c r="BA80" s="1">
        <f t="shared" si="59"/>
        <v>12287.064044566341</v>
      </c>
      <c r="BB80" s="1">
        <f t="shared" si="59"/>
        <v>24248.970969621183</v>
      </c>
      <c r="BC80" s="1">
        <f t="shared" si="59"/>
        <v>29067.586444330529</v>
      </c>
      <c r="BD80" s="1">
        <f>SUM(BA80:BC80)*BT80*0.7+0.15*econlow!BD80+0.15*econhigh!BD80</f>
        <v>37406.924931911002</v>
      </c>
      <c r="BE80" s="2">
        <f t="shared" si="64"/>
        <v>0.1724378764915922</v>
      </c>
      <c r="BF80" s="2">
        <f t="shared" si="64"/>
        <v>0.13039120264941753</v>
      </c>
      <c r="BG80" s="2">
        <f t="shared" si="64"/>
        <v>6.9918128391701598E-2</v>
      </c>
      <c r="BH80" s="2">
        <f t="shared" si="53"/>
        <v>0.12853008599091803</v>
      </c>
      <c r="BI80" s="2">
        <f t="shared" si="60"/>
        <v>2.9734821248929609E-3</v>
      </c>
      <c r="BJ80" s="2">
        <f t="shared" si="60"/>
        <v>1.700186572836147E-3</v>
      </c>
      <c r="BK80" s="2">
        <f t="shared" si="60"/>
        <v>4.8885446777984691E-4</v>
      </c>
      <c r="BL80" s="2">
        <f t="shared" si="54"/>
        <v>204.69874311302789</v>
      </c>
      <c r="BM80" s="2">
        <f t="shared" si="54"/>
        <v>31.311727637493526</v>
      </c>
      <c r="BN80" s="2">
        <f t="shared" si="54"/>
        <v>3.569044585289062</v>
      </c>
      <c r="BO80" s="2">
        <f t="shared" si="61"/>
        <v>184.84628395291438</v>
      </c>
      <c r="BP80" s="2">
        <f t="shared" si="61"/>
        <v>23.562530209071127</v>
      </c>
      <c r="BQ80" s="2">
        <f t="shared" si="61"/>
        <v>9.9417370332456851</v>
      </c>
      <c r="BR80" s="11">
        <f t="shared" si="62"/>
        <v>5.0543594909668171E-2</v>
      </c>
      <c r="BS80" s="17">
        <f t="shared" si="51"/>
        <v>0.37465254702572104</v>
      </c>
      <c r="BT80" s="17">
        <f t="shared" si="52"/>
        <v>0.57028602681192464</v>
      </c>
      <c r="BU80" s="12">
        <f>(BU$3*tempmid!$I190+BU$4*tempmid!$I190^2+BU$5*tempmid!$I190^6)*(K80/K$56)^$BW$1</f>
        <v>3.1525731800358554</v>
      </c>
      <c r="BV80" s="12">
        <f>(BV$3*tempmid!$I190+BV$4*tempmid!$I190^2+BV$5*tempmid!$I190^6)*(L80/L$56)^$BW$1</f>
        <v>1.5651699348707391</v>
      </c>
      <c r="BW80" s="12">
        <f>(BW$3*tempmid!$I190+BW$4*tempmid!$I190^2+BW$5*tempmid!$I190^6)*(M80/M$56)^$BW$1</f>
        <v>0.55266003767077387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 x14ac:dyDescent="0.3">
      <c r="A81" s="2">
        <f t="shared" si="36"/>
        <v>2035</v>
      </c>
      <c r="B81" s="5">
        <f t="shared" si="65"/>
        <v>1140.4519956270053</v>
      </c>
      <c r="C81" s="5">
        <f t="shared" si="65"/>
        <v>2840.4634787644177</v>
      </c>
      <c r="D81" s="5">
        <f t="shared" si="65"/>
        <v>4005.9279646895507</v>
      </c>
      <c r="E81" s="15">
        <f t="shared" si="66"/>
        <v>1.1395099042969135E-3</v>
      </c>
      <c r="F81" s="15">
        <f t="shared" si="66"/>
        <v>2.2449109218492642E-3</v>
      </c>
      <c r="G81" s="15">
        <f t="shared" si="66"/>
        <v>4.5829057906734486E-3</v>
      </c>
      <c r="H81" s="5">
        <f t="shared" si="39"/>
        <v>70352.694951539801</v>
      </c>
      <c r="I81" s="5">
        <f t="shared" si="39"/>
        <v>18939.17581583319</v>
      </c>
      <c r="J81" s="5">
        <f t="shared" si="39"/>
        <v>7509.6230739741377</v>
      </c>
      <c r="K81" s="5">
        <f t="shared" si="40"/>
        <v>61688.431622990698</v>
      </c>
      <c r="L81" s="5">
        <f t="shared" si="40"/>
        <v>6667.635742344276</v>
      </c>
      <c r="M81" s="5">
        <f t="shared" si="40"/>
        <v>1874.6275869581482</v>
      </c>
      <c r="N81" s="15">
        <f t="shared" si="41"/>
        <v>2.0789732845974962E-2</v>
      </c>
      <c r="O81" s="15">
        <f t="shared" si="41"/>
        <v>2.6069473993010961E-2</v>
      </c>
      <c r="P81" s="15">
        <f t="shared" si="41"/>
        <v>2.3905723894333875E-2</v>
      </c>
      <c r="Q81" s="5">
        <f t="shared" si="42"/>
        <v>7556.0356183238746</v>
      </c>
      <c r="R81" s="5">
        <f t="shared" si="42"/>
        <v>8355.5314976213504</v>
      </c>
      <c r="S81" s="5">
        <f t="shared" si="42"/>
        <v>3863.7132266613507</v>
      </c>
      <c r="T81" s="5">
        <f t="shared" si="67"/>
        <v>107.40221996511445</v>
      </c>
      <c r="U81" s="5">
        <f t="shared" si="67"/>
        <v>441.17714407804954</v>
      </c>
      <c r="V81" s="5">
        <f t="shared" si="67"/>
        <v>514.50161860342882</v>
      </c>
      <c r="W81" s="15">
        <f t="shared" si="44"/>
        <v>-1.0734613539272964E-2</v>
      </c>
      <c r="X81" s="15">
        <f t="shared" si="44"/>
        <v>-1.217998157191269E-2</v>
      </c>
      <c r="Y81" s="15">
        <f t="shared" si="44"/>
        <v>-9.7425357312937999E-3</v>
      </c>
      <c r="Z81" s="5">
        <f t="shared" si="48"/>
        <v>12936.241342369354</v>
      </c>
      <c r="AA81" s="5">
        <f t="shared" si="48"/>
        <v>20720.270577321666</v>
      </c>
      <c r="AB81" s="5">
        <f t="shared" si="48"/>
        <v>10567.526431559465</v>
      </c>
      <c r="AC81" s="16">
        <f t="shared" si="55"/>
        <v>2.0914968537967327</v>
      </c>
      <c r="AD81" s="16">
        <f t="shared" si="55"/>
        <v>2.896849061449434</v>
      </c>
      <c r="AE81" s="16">
        <f t="shared" si="55"/>
        <v>2.9953057341371734</v>
      </c>
      <c r="AF81" s="15">
        <f t="shared" si="56"/>
        <v>-4.0504037456468023E-3</v>
      </c>
      <c r="AG81" s="15">
        <f t="shared" si="56"/>
        <v>2.9673830763510267E-4</v>
      </c>
      <c r="AH81" s="15">
        <f t="shared" si="56"/>
        <v>9.7937136394747881E-3</v>
      </c>
      <c r="AI81" s="1">
        <f t="shared" si="63"/>
        <v>113100.38155663383</v>
      </c>
      <c r="AJ81" s="1">
        <f t="shared" si="63"/>
        <v>28805.910745144258</v>
      </c>
      <c r="AK81" s="1">
        <f t="shared" si="63"/>
        <v>11325.644172772409</v>
      </c>
      <c r="AL81" s="14">
        <f t="shared" si="68"/>
        <v>23.916628535344675</v>
      </c>
      <c r="AM81" s="14">
        <f t="shared" si="68"/>
        <v>4.1374827705883108</v>
      </c>
      <c r="AN81" s="14">
        <f t="shared" si="68"/>
        <v>1.515167602351378</v>
      </c>
      <c r="AO81" s="11">
        <f t="shared" si="69"/>
        <v>1.6039548332992412E-2</v>
      </c>
      <c r="AP81" s="11">
        <f t="shared" si="69"/>
        <v>2.0205600524303861E-2</v>
      </c>
      <c r="AQ81" s="11">
        <f t="shared" si="69"/>
        <v>1.8329029102762229E-2</v>
      </c>
      <c r="AR81" s="1">
        <f t="shared" si="49"/>
        <v>70352.694951539801</v>
      </c>
      <c r="AS81" s="1">
        <f t="shared" si="47"/>
        <v>18939.17581583319</v>
      </c>
      <c r="AT81" s="1">
        <f t="shared" si="47"/>
        <v>7509.6230739741377</v>
      </c>
      <c r="AU81" s="1">
        <f t="shared" si="57"/>
        <v>14070.538990307961</v>
      </c>
      <c r="AV81" s="1">
        <f t="shared" si="57"/>
        <v>3787.8351631666383</v>
      </c>
      <c r="AW81" s="1">
        <f t="shared" si="57"/>
        <v>1501.9246147948277</v>
      </c>
      <c r="AX81" s="1">
        <f t="shared" si="58"/>
        <v>49350.745298392554</v>
      </c>
      <c r="AY81" s="1">
        <f t="shared" si="58"/>
        <v>5334.1085938754204</v>
      </c>
      <c r="AZ81" s="1">
        <f t="shared" si="58"/>
        <v>1499.7020695665185</v>
      </c>
      <c r="BA81" s="1">
        <f t="shared" si="59"/>
        <v>12324.53187245644</v>
      </c>
      <c r="BB81" s="1">
        <f t="shared" si="59"/>
        <v>24376.508377667597</v>
      </c>
      <c r="BC81" s="1">
        <f t="shared" si="59"/>
        <v>29295.438322985337</v>
      </c>
      <c r="BD81" s="1">
        <f>SUM(BA81:BC81)*BT81*0.7+0.15*econlow!BD81+0.15*econhigh!BD81</f>
        <v>36534.705264428369</v>
      </c>
      <c r="BE81" s="2">
        <f t="shared" si="64"/>
        <v>0.1724378764915922</v>
      </c>
      <c r="BF81" s="2">
        <f t="shared" si="64"/>
        <v>0.13039120264941753</v>
      </c>
      <c r="BG81" s="2">
        <f t="shared" si="64"/>
        <v>6.9918128391701598E-2</v>
      </c>
      <c r="BH81" s="2">
        <f t="shared" si="53"/>
        <v>0.12824022563112081</v>
      </c>
      <c r="BI81" s="2">
        <f t="shared" si="60"/>
        <v>2.9734821248929609E-3</v>
      </c>
      <c r="BJ81" s="2">
        <f t="shared" si="60"/>
        <v>1.700186572836147E-3</v>
      </c>
      <c r="BK81" s="2">
        <f t="shared" si="60"/>
        <v>4.8885446777984691E-4</v>
      </c>
      <c r="BL81" s="2">
        <f t="shared" si="54"/>
        <v>209.19248087645084</v>
      </c>
      <c r="BM81" s="2">
        <f t="shared" si="54"/>
        <v>32.200132422662669</v>
      </c>
      <c r="BN81" s="2">
        <f t="shared" si="54"/>
        <v>3.6711127910548851</v>
      </c>
      <c r="BO81" s="2">
        <f t="shared" si="61"/>
        <v>187.55786942797289</v>
      </c>
      <c r="BP81" s="2">
        <f t="shared" si="61"/>
        <v>23.836579764726846</v>
      </c>
      <c r="BQ81" s="2">
        <f t="shared" si="61"/>
        <v>9.9372127178474443</v>
      </c>
      <c r="BR81" s="11">
        <f t="shared" si="62"/>
        <v>5.0392105778127555E-2</v>
      </c>
      <c r="BS81" s="17">
        <f t="shared" si="51"/>
        <v>0.35662732021885851</v>
      </c>
      <c r="BT81" s="17">
        <f t="shared" si="52"/>
        <v>0.55367575418633463</v>
      </c>
      <c r="BU81" s="12">
        <f>(BU$3*tempmid!$I191+BU$4*tempmid!$I191^2+BU$5*tempmid!$I191^6)*(K81/K$56)^$BW$1</f>
        <v>3.1514751160436472</v>
      </c>
      <c r="BV81" s="12">
        <f>(BV$3*tempmid!$I191+BV$4*tempmid!$I191^2+BV$5*tempmid!$I191^6)*(L81/L$56)^$BW$1</f>
        <v>1.5529439262540061</v>
      </c>
      <c r="BW81" s="12">
        <f>(BW$3*tempmid!$I191+BW$4*tempmid!$I191^2+BW$5*tempmid!$I191^6)*(M81/M$56)^$BW$1</f>
        <v>0.53602693461512396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 x14ac:dyDescent="0.3">
      <c r="A82" s="2">
        <f t="shared" si="36"/>
        <v>2036</v>
      </c>
      <c r="B82" s="5">
        <f t="shared" si="65"/>
        <v>1141.6865741541778</v>
      </c>
      <c r="C82" s="5">
        <f t="shared" si="65"/>
        <v>2846.5212368766802</v>
      </c>
      <c r="D82" s="5">
        <f t="shared" si="65"/>
        <v>4023.368815632627</v>
      </c>
      <c r="E82" s="15">
        <f t="shared" si="66"/>
        <v>1.0825344090820677E-3</v>
      </c>
      <c r="F82" s="15">
        <f t="shared" si="66"/>
        <v>2.1326653757568008E-3</v>
      </c>
      <c r="G82" s="15">
        <f t="shared" si="66"/>
        <v>4.3537605011397763E-3</v>
      </c>
      <c r="H82" s="5">
        <f t="shared" si="39"/>
        <v>71876.779484012484</v>
      </c>
      <c r="I82" s="5">
        <f t="shared" si="39"/>
        <v>19469.015600278548</v>
      </c>
      <c r="J82" s="5">
        <f t="shared" si="39"/>
        <v>7720.6358631509429</v>
      </c>
      <c r="K82" s="5">
        <f t="shared" si="40"/>
        <v>62956.665262760602</v>
      </c>
      <c r="L82" s="5">
        <f t="shared" si="40"/>
        <v>6839.5820653144856</v>
      </c>
      <c r="M82" s="5">
        <f t="shared" si="40"/>
        <v>1918.9480798162831</v>
      </c>
      <c r="N82" s="15">
        <f t="shared" si="41"/>
        <v>2.0558694821757317E-2</v>
      </c>
      <c r="O82" s="15">
        <f t="shared" si="41"/>
        <v>2.5788199837946557E-2</v>
      </c>
      <c r="P82" s="15">
        <f t="shared" si="41"/>
        <v>2.3642292029880663E-2</v>
      </c>
      <c r="Q82" s="5">
        <f t="shared" si="42"/>
        <v>7636.8574087162879</v>
      </c>
      <c r="R82" s="5">
        <f t="shared" si="42"/>
        <v>8484.6673711733729</v>
      </c>
      <c r="S82" s="5">
        <f t="shared" si="42"/>
        <v>3933.5795718311829</v>
      </c>
      <c r="T82" s="5">
        <f t="shared" si="67"/>
        <v>106.24929864052896</v>
      </c>
      <c r="U82" s="5">
        <f t="shared" si="67"/>
        <v>435.80361459322984</v>
      </c>
      <c r="V82" s="5">
        <f t="shared" si="67"/>
        <v>509.48906820037644</v>
      </c>
      <c r="W82" s="15">
        <f t="shared" si="44"/>
        <v>-1.0734613539272964E-2</v>
      </c>
      <c r="X82" s="15">
        <f t="shared" si="44"/>
        <v>-1.217998157191269E-2</v>
      </c>
      <c r="Y82" s="15">
        <f t="shared" si="44"/>
        <v>-9.7425357312937999E-3</v>
      </c>
      <c r="Z82" s="5">
        <f t="shared" si="48"/>
        <v>13025.34326340004</v>
      </c>
      <c r="AA82" s="5">
        <f t="shared" si="48"/>
        <v>21054.877799129808</v>
      </c>
      <c r="AB82" s="5">
        <f t="shared" si="48"/>
        <v>10869.257680240278</v>
      </c>
      <c r="AC82" s="16">
        <f t="shared" si="55"/>
        <v>2.083025447106106</v>
      </c>
      <c r="AD82" s="16">
        <f t="shared" si="55"/>
        <v>2.8977086675374029</v>
      </c>
      <c r="AE82" s="16">
        <f t="shared" si="55"/>
        <v>3.0246409007599895</v>
      </c>
      <c r="AF82" s="15">
        <f t="shared" si="56"/>
        <v>-4.0504037456468023E-3</v>
      </c>
      <c r="AG82" s="15">
        <f t="shared" si="56"/>
        <v>2.9673830763510267E-4</v>
      </c>
      <c r="AH82" s="15">
        <f t="shared" si="56"/>
        <v>9.7937136394747881E-3</v>
      </c>
      <c r="AI82" s="1">
        <f t="shared" si="63"/>
        <v>115860.88239127841</v>
      </c>
      <c r="AJ82" s="1">
        <f t="shared" si="63"/>
        <v>29713.15483379647</v>
      </c>
      <c r="AK82" s="1">
        <f t="shared" si="63"/>
        <v>11695.004370289995</v>
      </c>
      <c r="AL82" s="14">
        <f t="shared" si="68"/>
        <v>24.296404335506011</v>
      </c>
      <c r="AM82" s="14">
        <f t="shared" si="68"/>
        <v>4.2202470913866206</v>
      </c>
      <c r="AN82" s="14">
        <f t="shared" si="68"/>
        <v>1.5426614379196482</v>
      </c>
      <c r="AO82" s="11">
        <f t="shared" si="69"/>
        <v>1.5879152849662487E-2</v>
      </c>
      <c r="AP82" s="11">
        <f t="shared" si="69"/>
        <v>2.0003544519060824E-2</v>
      </c>
      <c r="AQ82" s="11">
        <f t="shared" si="69"/>
        <v>1.8145738811734608E-2</v>
      </c>
      <c r="AR82" s="1">
        <f t="shared" si="49"/>
        <v>71876.779484012484</v>
      </c>
      <c r="AS82" s="1">
        <f t="shared" si="47"/>
        <v>19469.015600278548</v>
      </c>
      <c r="AT82" s="1">
        <f t="shared" si="47"/>
        <v>7720.6358631509429</v>
      </c>
      <c r="AU82" s="1">
        <f t="shared" si="57"/>
        <v>14375.355896802497</v>
      </c>
      <c r="AV82" s="1">
        <f t="shared" si="57"/>
        <v>3893.8031200557098</v>
      </c>
      <c r="AW82" s="1">
        <f t="shared" si="57"/>
        <v>1544.1271726301886</v>
      </c>
      <c r="AX82" s="1">
        <f t="shared" si="58"/>
        <v>50365.332210208486</v>
      </c>
      <c r="AY82" s="1">
        <f t="shared" si="58"/>
        <v>5471.6656522515887</v>
      </c>
      <c r="AZ82" s="1">
        <f t="shared" si="58"/>
        <v>1535.1584638530264</v>
      </c>
      <c r="BA82" s="1">
        <f t="shared" si="59"/>
        <v>12361.107172228318</v>
      </c>
      <c r="BB82" s="1">
        <f t="shared" si="59"/>
        <v>24500.971422976843</v>
      </c>
      <c r="BC82" s="1">
        <f t="shared" si="59"/>
        <v>29516.998273238114</v>
      </c>
      <c r="BD82" s="1">
        <f>SUM(BA82:BC82)*BT82*0.7+0.15*econlow!BD82+0.15*econhigh!BD82</f>
        <v>35676.042019145803</v>
      </c>
      <c r="BE82" s="2">
        <f t="shared" si="64"/>
        <v>0.1724378764915922</v>
      </c>
      <c r="BF82" s="2">
        <f t="shared" si="64"/>
        <v>0.13039120264941753</v>
      </c>
      <c r="BG82" s="2">
        <f t="shared" si="64"/>
        <v>6.9918128391701598E-2</v>
      </c>
      <c r="BH82" s="2">
        <f t="shared" si="53"/>
        <v>0.12795235196613786</v>
      </c>
      <c r="BI82" s="2">
        <f t="shared" si="60"/>
        <v>2.9734821248929609E-3</v>
      </c>
      <c r="BJ82" s="2">
        <f t="shared" si="60"/>
        <v>1.700186572836147E-3</v>
      </c>
      <c r="BK82" s="2">
        <f t="shared" si="60"/>
        <v>4.8885446777984691E-4</v>
      </c>
      <c r="BL82" s="2">
        <f t="shared" si="54"/>
        <v>213.72431899058421</v>
      </c>
      <c r="BM82" s="2">
        <f t="shared" si="54"/>
        <v>33.100958909931066</v>
      </c>
      <c r="BN82" s="2">
        <f t="shared" si="54"/>
        <v>3.7742673358026533</v>
      </c>
      <c r="BO82" s="2">
        <f t="shared" si="61"/>
        <v>190.3102125239844</v>
      </c>
      <c r="BP82" s="2">
        <f t="shared" si="61"/>
        <v>24.114016549889552</v>
      </c>
      <c r="BQ82" s="2">
        <f t="shared" si="61"/>
        <v>9.9328293693269103</v>
      </c>
      <c r="BR82" s="11">
        <f t="shared" si="62"/>
        <v>5.0238335376294491E-2</v>
      </c>
      <c r="BS82" s="17">
        <f t="shared" si="51"/>
        <v>0.33951827918077315</v>
      </c>
      <c r="BT82" s="17">
        <f t="shared" si="52"/>
        <v>0.53754927590906276</v>
      </c>
      <c r="BU82" s="12">
        <f>(BU$3*tempmid!$I192+BU$4*tempmid!$I192^2+BU$5*tempmid!$I192^6)*(K82/K$56)^$BW$1</f>
        <v>3.1489709244722</v>
      </c>
      <c r="BV82" s="12">
        <f>(BV$3*tempmid!$I192+BV$4*tempmid!$I192^2+BV$5*tempmid!$I192^6)*(L82/L$56)^$BW$1</f>
        <v>1.5397159995251184</v>
      </c>
      <c r="BW82" s="12">
        <f>(BW$3*tempmid!$I192+BW$4*tempmid!$I192^2+BW$5*tempmid!$I192^6)*(M82/M$56)^$BW$1</f>
        <v>0.518591399072307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 x14ac:dyDescent="0.3">
      <c r="A83" s="2">
        <f t="shared" si="36"/>
        <v>2037</v>
      </c>
      <c r="B83" s="5">
        <f t="shared" si="65"/>
        <v>1142.8606934050413</v>
      </c>
      <c r="C83" s="5">
        <f t="shared" si="65"/>
        <v>2852.2883802957613</v>
      </c>
      <c r="D83" s="5">
        <f t="shared" si="65"/>
        <v>4040.0097606520953</v>
      </c>
      <c r="E83" s="15">
        <f t="shared" si="66"/>
        <v>1.0284076886279642E-3</v>
      </c>
      <c r="F83" s="15">
        <f t="shared" si="66"/>
        <v>2.0260321069689607E-3</v>
      </c>
      <c r="G83" s="15">
        <f t="shared" si="66"/>
        <v>4.1360724760827871E-3</v>
      </c>
      <c r="H83" s="5">
        <f t="shared" si="39"/>
        <v>73413.445676563002</v>
      </c>
      <c r="I83" s="5">
        <f t="shared" si="39"/>
        <v>20006.111076110326</v>
      </c>
      <c r="J83" s="5">
        <f t="shared" si="39"/>
        <v>7933.8324605683247</v>
      </c>
      <c r="K83" s="5">
        <f t="shared" si="40"/>
        <v>64236.565401365624</v>
      </c>
      <c r="L83" s="5">
        <f t="shared" si="40"/>
        <v>7014.0562273846372</v>
      </c>
      <c r="M83" s="5">
        <f t="shared" si="40"/>
        <v>1963.815171398925</v>
      </c>
      <c r="N83" s="15">
        <f t="shared" si="41"/>
        <v>2.0329859170004294E-2</v>
      </c>
      <c r="O83" s="15">
        <f t="shared" si="41"/>
        <v>2.5509477100210676E-2</v>
      </c>
      <c r="P83" s="15">
        <f t="shared" si="41"/>
        <v>2.3381086781116833E-2</v>
      </c>
      <c r="Q83" s="5">
        <f t="shared" si="42"/>
        <v>7716.3957637942631</v>
      </c>
      <c r="R83" s="5">
        <f t="shared" si="42"/>
        <v>8612.5414829473139</v>
      </c>
      <c r="S83" s="5">
        <f t="shared" si="42"/>
        <v>4002.8196208175641</v>
      </c>
      <c r="T83" s="5">
        <f t="shared" si="67"/>
        <v>105.10875348080408</v>
      </c>
      <c r="U83" s="5">
        <f t="shared" si="67"/>
        <v>430.49553459851137</v>
      </c>
      <c r="V83" s="5">
        <f t="shared" si="67"/>
        <v>504.52535274873071</v>
      </c>
      <c r="W83" s="15">
        <f t="shared" si="44"/>
        <v>-1.0734613539272964E-2</v>
      </c>
      <c r="X83" s="15">
        <f t="shared" si="44"/>
        <v>-1.217998157191269E-2</v>
      </c>
      <c r="Y83" s="15">
        <f t="shared" si="44"/>
        <v>-9.7425357312937999E-3</v>
      </c>
      <c r="Z83" s="5">
        <f t="shared" si="48"/>
        <v>13111.34431513064</v>
      </c>
      <c r="AA83" s="5">
        <f t="shared" si="48"/>
        <v>21386.628142926787</v>
      </c>
      <c r="AB83" s="5">
        <f t="shared" si="48"/>
        <v>11174.178451407584</v>
      </c>
      <c r="AC83" s="16">
        <f t="shared" si="55"/>
        <v>2.0745883530328699</v>
      </c>
      <c r="AD83" s="16">
        <f t="shared" si="55"/>
        <v>2.8985685287034273</v>
      </c>
      <c r="AE83" s="16">
        <f t="shared" si="55"/>
        <v>3.0542633676042761</v>
      </c>
      <c r="AF83" s="15">
        <f t="shared" si="56"/>
        <v>-4.0504037456468023E-3</v>
      </c>
      <c r="AG83" s="15">
        <f t="shared" si="56"/>
        <v>2.9673830763510267E-4</v>
      </c>
      <c r="AH83" s="15">
        <f t="shared" si="56"/>
        <v>9.7937136394747881E-3</v>
      </c>
      <c r="AI83" s="1">
        <f t="shared" si="63"/>
        <v>118650.15004895307</v>
      </c>
      <c r="AJ83" s="1">
        <f t="shared" si="63"/>
        <v>30635.642470472532</v>
      </c>
      <c r="AK83" s="1">
        <f t="shared" si="63"/>
        <v>12069.631105891185</v>
      </c>
      <c r="AL83" s="14">
        <f t="shared" si="68"/>
        <v>24.678352590465305</v>
      </c>
      <c r="AM83" s="14">
        <f t="shared" si="68"/>
        <v>4.30382279295487</v>
      </c>
      <c r="AN83" s="14">
        <f t="shared" si="68"/>
        <v>1.5703742421317985</v>
      </c>
      <c r="AO83" s="11">
        <f t="shared" si="69"/>
        <v>1.5720361321165863E-2</v>
      </c>
      <c r="AP83" s="11">
        <f t="shared" si="69"/>
        <v>1.9803509073870216E-2</v>
      </c>
      <c r="AQ83" s="11">
        <f t="shared" si="69"/>
        <v>1.7964281423617261E-2</v>
      </c>
      <c r="AR83" s="1">
        <f t="shared" si="49"/>
        <v>73413.445676563002</v>
      </c>
      <c r="AS83" s="1">
        <f t="shared" si="47"/>
        <v>20006.111076110326</v>
      </c>
      <c r="AT83" s="1">
        <f t="shared" si="47"/>
        <v>7933.8324605683247</v>
      </c>
      <c r="AU83" s="1">
        <f t="shared" si="57"/>
        <v>14682.689135312601</v>
      </c>
      <c r="AV83" s="1">
        <f t="shared" si="57"/>
        <v>4001.2222152220656</v>
      </c>
      <c r="AW83" s="1">
        <f t="shared" si="57"/>
        <v>1586.766492113665</v>
      </c>
      <c r="AX83" s="1">
        <f t="shared" si="58"/>
        <v>51389.252321092506</v>
      </c>
      <c r="AY83" s="1">
        <f t="shared" si="58"/>
        <v>5611.2449819077101</v>
      </c>
      <c r="AZ83" s="1">
        <f t="shared" si="58"/>
        <v>1571.0521371191401</v>
      </c>
      <c r="BA83" s="1">
        <f t="shared" si="59"/>
        <v>12396.820605753383</v>
      </c>
      <c r="BB83" s="1">
        <f t="shared" si="59"/>
        <v>24622.459009781913</v>
      </c>
      <c r="BC83" s="1">
        <f t="shared" si="59"/>
        <v>29732.455166214946</v>
      </c>
      <c r="BD83" s="1">
        <f>SUM(BA83:BC83)*BT83*0.7+0.15*econlow!BD83+0.15*econhigh!BD83</f>
        <v>34831.212231523597</v>
      </c>
      <c r="BE83" s="2">
        <f t="shared" si="64"/>
        <v>0.1724378764915922</v>
      </c>
      <c r="BF83" s="2">
        <f t="shared" si="64"/>
        <v>0.13039120264941753</v>
      </c>
      <c r="BG83" s="2">
        <f t="shared" si="64"/>
        <v>6.9918128391701598E-2</v>
      </c>
      <c r="BH83" s="2">
        <f t="shared" si="53"/>
        <v>0.12766638013214912</v>
      </c>
      <c r="BI83" s="2">
        <f t="shared" si="60"/>
        <v>2.9734821248929609E-3</v>
      </c>
      <c r="BJ83" s="2">
        <f t="shared" si="60"/>
        <v>1.700186572836147E-3</v>
      </c>
      <c r="BK83" s="2">
        <f t="shared" si="60"/>
        <v>4.8885446777984691E-4</v>
      </c>
      <c r="BL83" s="2">
        <f t="shared" si="54"/>
        <v>218.2935684460605</v>
      </c>
      <c r="BM83" s="2">
        <f t="shared" si="54"/>
        <v>34.014121426271295</v>
      </c>
      <c r="BN83" s="2">
        <f t="shared" si="54"/>
        <v>3.8784894449656018</v>
      </c>
      <c r="BO83" s="2">
        <f t="shared" si="61"/>
        <v>193.10390108188153</v>
      </c>
      <c r="BP83" s="2">
        <f t="shared" si="61"/>
        <v>24.394877641472522</v>
      </c>
      <c r="BQ83" s="2">
        <f t="shared" si="61"/>
        <v>9.9285816676104623</v>
      </c>
      <c r="BR83" s="11">
        <f t="shared" si="62"/>
        <v>5.0082468449803991E-2</v>
      </c>
      <c r="BS83" s="17">
        <f t="shared" si="51"/>
        <v>0.32327736261800583</v>
      </c>
      <c r="BT83" s="17">
        <f t="shared" si="52"/>
        <v>0.52189250088258521</v>
      </c>
      <c r="BU83" s="12">
        <f>(BU$3*tempmid!$I193+BU$4*tempmid!$I193^2+BU$5*tempmid!$I193^6)*(K83/K$56)^$BW$1</f>
        <v>3.1450370002951846</v>
      </c>
      <c r="BV83" s="12">
        <f>(BV$3*tempmid!$I193+BV$4*tempmid!$I193^2+BV$5*tempmid!$I193^6)*(L83/L$56)^$BW$1</f>
        <v>1.5254716923944227</v>
      </c>
      <c r="BW83" s="12">
        <f>(BW$3*tempmid!$I193+BW$4*tempmid!$I193^2+BW$5*tempmid!$I193^6)*(M83/M$56)^$BW$1</f>
        <v>0.50034052264059059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 x14ac:dyDescent="0.3">
      <c r="A84" s="2">
        <f t="shared" si="36"/>
        <v>2038</v>
      </c>
      <c r="B84" s="5">
        <f t="shared" si="65"/>
        <v>1143.9772537929632</v>
      </c>
      <c r="C84" s="5">
        <f t="shared" si="65"/>
        <v>2857.7782667407346</v>
      </c>
      <c r="D84" s="5">
        <f t="shared" si="65"/>
        <v>4055.8840451675278</v>
      </c>
      <c r="E84" s="15">
        <f t="shared" si="66"/>
        <v>9.7698730419656585E-4</v>
      </c>
      <c r="F84" s="15">
        <f t="shared" si="66"/>
        <v>1.9247305016205126E-3</v>
      </c>
      <c r="G84" s="15">
        <f t="shared" si="66"/>
        <v>3.9292688522786475E-3</v>
      </c>
      <c r="H84" s="5">
        <f t="shared" si="39"/>
        <v>74962.45491080283</v>
      </c>
      <c r="I84" s="5">
        <f t="shared" si="39"/>
        <v>20550.409417181763</v>
      </c>
      <c r="J84" s="5">
        <f t="shared" si="39"/>
        <v>8149.1748486622882</v>
      </c>
      <c r="K84" s="5">
        <f t="shared" si="40"/>
        <v>65527.924320398699</v>
      </c>
      <c r="L84" s="5">
        <f t="shared" si="40"/>
        <v>7191.0440555695341</v>
      </c>
      <c r="M84" s="5">
        <f t="shared" si="40"/>
        <v>2009.2228372188799</v>
      </c>
      <c r="N84" s="15">
        <f t="shared" si="41"/>
        <v>2.0103175052469835E-2</v>
      </c>
      <c r="O84" s="15">
        <f t="shared" si="41"/>
        <v>2.523330615655639E-2</v>
      </c>
      <c r="P84" s="15">
        <f t="shared" si="41"/>
        <v>2.3122168766833928E-2</v>
      </c>
      <c r="Q84" s="5">
        <f t="shared" si="42"/>
        <v>7794.6299171131632</v>
      </c>
      <c r="R84" s="5">
        <f t="shared" si="42"/>
        <v>8739.1049027315421</v>
      </c>
      <c r="S84" s="5">
        <f t="shared" si="42"/>
        <v>4071.409217391772</v>
      </c>
      <c r="T84" s="5">
        <f t="shared" si="67"/>
        <v>103.98045163259295</v>
      </c>
      <c r="U84" s="5">
        <f t="shared" si="67"/>
        <v>425.25210692031078</v>
      </c>
      <c r="V84" s="5">
        <f t="shared" si="67"/>
        <v>499.60999647223258</v>
      </c>
      <c r="W84" s="15">
        <f t="shared" si="44"/>
        <v>-1.0734613539272964E-2</v>
      </c>
      <c r="X84" s="15">
        <f t="shared" si="44"/>
        <v>-1.217998157191269E-2</v>
      </c>
      <c r="Y84" s="15">
        <f t="shared" si="44"/>
        <v>-9.7425357312937999E-3</v>
      </c>
      <c r="Z84" s="5">
        <f t="shared" si="48"/>
        <v>13194.240456162317</v>
      </c>
      <c r="AA84" s="5">
        <f t="shared" si="48"/>
        <v>21715.392152236785</v>
      </c>
      <c r="AB84" s="5">
        <f t="shared" si="48"/>
        <v>11482.232738063434</v>
      </c>
      <c r="AC84" s="16">
        <f t="shared" si="55"/>
        <v>2.0661854325970705</v>
      </c>
      <c r="AD84" s="16">
        <f t="shared" si="55"/>
        <v>2.8994286450231992</v>
      </c>
      <c r="AE84" s="16">
        <f t="shared" si="55"/>
        <v>3.0841759484061302</v>
      </c>
      <c r="AF84" s="15">
        <f t="shared" si="56"/>
        <v>-4.0504037456468023E-3</v>
      </c>
      <c r="AG84" s="15">
        <f t="shared" si="56"/>
        <v>2.9673830763510267E-4</v>
      </c>
      <c r="AH84" s="15">
        <f t="shared" si="56"/>
        <v>9.7937136394747881E-3</v>
      </c>
      <c r="AI84" s="1">
        <f t="shared" si="63"/>
        <v>121467.82417937036</v>
      </c>
      <c r="AJ84" s="1">
        <f t="shared" si="63"/>
        <v>31573.300438647348</v>
      </c>
      <c r="AK84" s="1">
        <f t="shared" si="63"/>
        <v>12449.434487415732</v>
      </c>
      <c r="AL84" s="14">
        <f t="shared" si="68"/>
        <v>25.06242568380322</v>
      </c>
      <c r="AM84" s="14">
        <f t="shared" si="68"/>
        <v>4.388201278750155</v>
      </c>
      <c r="AN84" s="14">
        <f t="shared" si="68"/>
        <v>1.5983027805095935</v>
      </c>
      <c r="AO84" s="11">
        <f t="shared" si="69"/>
        <v>1.5563157707954205E-2</v>
      </c>
      <c r="AP84" s="11">
        <f t="shared" si="69"/>
        <v>1.9605473983131512E-2</v>
      </c>
      <c r="AQ84" s="11">
        <f t="shared" si="69"/>
        <v>1.7784638609381089E-2</v>
      </c>
      <c r="AR84" s="1">
        <f t="shared" si="49"/>
        <v>74962.45491080283</v>
      </c>
      <c r="AS84" s="1">
        <f t="shared" si="47"/>
        <v>20550.409417181763</v>
      </c>
      <c r="AT84" s="1">
        <f t="shared" si="47"/>
        <v>8149.1748486622882</v>
      </c>
      <c r="AU84" s="1">
        <f t="shared" si="57"/>
        <v>14992.490982160567</v>
      </c>
      <c r="AV84" s="1">
        <f t="shared" si="57"/>
        <v>4110.0818834363527</v>
      </c>
      <c r="AW84" s="1">
        <f t="shared" si="57"/>
        <v>1629.8349697324577</v>
      </c>
      <c r="AX84" s="1">
        <f t="shared" si="58"/>
        <v>52422.339456318958</v>
      </c>
      <c r="AY84" s="1">
        <f t="shared" si="58"/>
        <v>5752.8352444556267</v>
      </c>
      <c r="AZ84" s="1">
        <f t="shared" si="58"/>
        <v>1607.3782697751039</v>
      </c>
      <c r="BA84" s="1">
        <f t="shared" si="59"/>
        <v>12431.701607038898</v>
      </c>
      <c r="BB84" s="1">
        <f t="shared" si="59"/>
        <v>24741.067020633978</v>
      </c>
      <c r="BC84" s="1">
        <f t="shared" si="59"/>
        <v>29941.995031702354</v>
      </c>
      <c r="BD84" s="1">
        <f>SUM(BA84:BC84)*BT84*0.7+0.15*econlow!BD84+0.15*econhigh!BD84</f>
        <v>34000.44735822441</v>
      </c>
      <c r="BE84" s="2">
        <f t="shared" si="64"/>
        <v>0.1724378764915922</v>
      </c>
      <c r="BF84" s="2">
        <f t="shared" si="64"/>
        <v>0.13039120264941753</v>
      </c>
      <c r="BG84" s="2">
        <f t="shared" si="64"/>
        <v>6.9918128391701598E-2</v>
      </c>
      <c r="BH84" s="2">
        <f t="shared" si="53"/>
        <v>0.12738222711210498</v>
      </c>
      <c r="BI84" s="2">
        <f t="shared" si="60"/>
        <v>2.9734821248929609E-3</v>
      </c>
      <c r="BJ84" s="2">
        <f t="shared" si="60"/>
        <v>1.700186572836147E-3</v>
      </c>
      <c r="BK84" s="2">
        <f t="shared" si="60"/>
        <v>4.8885446777984691E-4</v>
      </c>
      <c r="BL84" s="2">
        <f t="shared" si="54"/>
        <v>222.89951971536678</v>
      </c>
      <c r="BM84" s="2">
        <f t="shared" si="54"/>
        <v>34.939530157377945</v>
      </c>
      <c r="BN84" s="2">
        <f t="shared" si="54"/>
        <v>3.9837605334877173</v>
      </c>
      <c r="BO84" s="2">
        <f t="shared" si="61"/>
        <v>195.93953262202916</v>
      </c>
      <c r="BP84" s="2">
        <f t="shared" si="61"/>
        <v>24.679200633899079</v>
      </c>
      <c r="BQ84" s="2">
        <f t="shared" si="61"/>
        <v>9.9244644548337604</v>
      </c>
      <c r="BR84" s="11">
        <f t="shared" si="62"/>
        <v>4.9924680941533878E-2</v>
      </c>
      <c r="BS84" s="17">
        <f t="shared" si="51"/>
        <v>0.30785902282060534</v>
      </c>
      <c r="BT84" s="17">
        <f t="shared" si="52"/>
        <v>0.50669174842969433</v>
      </c>
      <c r="BU84" s="12">
        <f>(BU$3*tempmid!$I194+BU$4*tempmid!$I194^2+BU$5*tempmid!$I194^6)*(K84/K$56)^$BW$1</f>
        <v>3.1396489457914081</v>
      </c>
      <c r="BV84" s="12">
        <f>(BV$3*tempmid!$I194+BV$4*tempmid!$I194^2+BV$5*tempmid!$I194^6)*(L84/L$56)^$BW$1</f>
        <v>1.510196274454223</v>
      </c>
      <c r="BW84" s="12">
        <f>(BW$3*tempmid!$I194+BW$4*tempmid!$I194^2+BW$5*tempmid!$I194^6)*(M84/M$56)^$BW$1</f>
        <v>0.48126146487555016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 x14ac:dyDescent="0.3">
      <c r="A85" s="2">
        <f t="shared" si="36"/>
        <v>2039</v>
      </c>
      <c r="B85" s="5">
        <f t="shared" si="65"/>
        <v>1145.0390224835462</v>
      </c>
      <c r="C85" s="5">
        <f t="shared" si="65"/>
        <v>2863.003697087755</v>
      </c>
      <c r="D85" s="5">
        <f t="shared" si="65"/>
        <v>4071.0238710723024</v>
      </c>
      <c r="E85" s="15">
        <f t="shared" si="66"/>
        <v>9.2813793898673753E-4</v>
      </c>
      <c r="F85" s="15">
        <f t="shared" si="66"/>
        <v>1.8284939765394869E-3</v>
      </c>
      <c r="G85" s="15">
        <f t="shared" si="66"/>
        <v>3.732805409664715E-3</v>
      </c>
      <c r="H85" s="5">
        <f t="shared" si="39"/>
        <v>76523.561742696547</v>
      </c>
      <c r="I85" s="5">
        <f t="shared" si="39"/>
        <v>21101.8553218005</v>
      </c>
      <c r="J85" s="5">
        <f t="shared" si="39"/>
        <v>8366.6253458524479</v>
      </c>
      <c r="K85" s="5">
        <f t="shared" si="40"/>
        <v>66830.527379512219</v>
      </c>
      <c r="L85" s="5">
        <f t="shared" si="40"/>
        <v>7370.5302383176413</v>
      </c>
      <c r="M85" s="5">
        <f t="shared" si="40"/>
        <v>2055.1648948323877</v>
      </c>
      <c r="N85" s="15">
        <f t="shared" si="41"/>
        <v>1.9878594852851483E-2</v>
      </c>
      <c r="O85" s="15">
        <f t="shared" si="41"/>
        <v>2.4959683372971941E-2</v>
      </c>
      <c r="P85" s="15">
        <f t="shared" si="41"/>
        <v>2.286558601787525E-2</v>
      </c>
      <c r="Q85" s="5">
        <f t="shared" si="42"/>
        <v>7871.5396789199749</v>
      </c>
      <c r="R85" s="5">
        <f t="shared" si="42"/>
        <v>8864.3100501450026</v>
      </c>
      <c r="S85" s="5">
        <f t="shared" si="42"/>
        <v>4139.3253763593202</v>
      </c>
      <c r="T85" s="5">
        <f t="shared" si="67"/>
        <v>102.864261668678</v>
      </c>
      <c r="U85" s="5">
        <f t="shared" si="67"/>
        <v>420.07254409460432</v>
      </c>
      <c r="V85" s="5">
        <f t="shared" si="67"/>
        <v>494.7425282298903</v>
      </c>
      <c r="W85" s="15">
        <f t="shared" si="44"/>
        <v>-1.0734613539272964E-2</v>
      </c>
      <c r="X85" s="15">
        <f t="shared" si="44"/>
        <v>-1.217998157191269E-2</v>
      </c>
      <c r="Y85" s="15">
        <f t="shared" si="44"/>
        <v>-9.7425357312937999E-3</v>
      </c>
      <c r="Z85" s="5">
        <f t="shared" si="48"/>
        <v>13274.028951992655</v>
      </c>
      <c r="AA85" s="5">
        <f t="shared" si="48"/>
        <v>22041.043673784035</v>
      </c>
      <c r="AB85" s="5">
        <f t="shared" si="48"/>
        <v>11793.365104102841</v>
      </c>
      <c r="AC85" s="16">
        <f t="shared" si="55"/>
        <v>2.0578165473816785</v>
      </c>
      <c r="AD85" s="16">
        <f t="shared" si="55"/>
        <v>2.9002890165724322</v>
      </c>
      <c r="AE85" s="16">
        <f t="shared" si="55"/>
        <v>3.1143814844585753</v>
      </c>
      <c r="AF85" s="15">
        <f t="shared" si="56"/>
        <v>-4.0504037456468023E-3</v>
      </c>
      <c r="AG85" s="15">
        <f t="shared" si="56"/>
        <v>2.9673830763510267E-4</v>
      </c>
      <c r="AH85" s="15">
        <f t="shared" si="56"/>
        <v>9.7937136394747881E-3</v>
      </c>
      <c r="AI85" s="1">
        <f t="shared" si="63"/>
        <v>124313.5327435939</v>
      </c>
      <c r="AJ85" s="1">
        <f t="shared" si="63"/>
        <v>32526.052278218966</v>
      </c>
      <c r="AK85" s="1">
        <f t="shared" si="63"/>
        <v>12834.326008406617</v>
      </c>
      <c r="AL85" s="14">
        <f t="shared" si="68"/>
        <v>25.448575662429519</v>
      </c>
      <c r="AM85" s="14">
        <f t="shared" si="68"/>
        <v>4.473373717093402</v>
      </c>
      <c r="AN85" s="14">
        <f t="shared" si="68"/>
        <v>1.6264437654759281</v>
      </c>
      <c r="AO85" s="11">
        <f t="shared" si="69"/>
        <v>1.5407526130874663E-2</v>
      </c>
      <c r="AP85" s="11">
        <f t="shared" si="69"/>
        <v>1.9409419243300197E-2</v>
      </c>
      <c r="AQ85" s="11">
        <f t="shared" si="69"/>
        <v>1.7606792223287277E-2</v>
      </c>
      <c r="AR85" s="1">
        <f t="shared" si="49"/>
        <v>76523.561742696547</v>
      </c>
      <c r="AS85" s="1">
        <f t="shared" si="47"/>
        <v>21101.8553218005</v>
      </c>
      <c r="AT85" s="1">
        <f t="shared" si="47"/>
        <v>8366.6253458524479</v>
      </c>
      <c r="AU85" s="1">
        <f t="shared" si="57"/>
        <v>15304.712348539309</v>
      </c>
      <c r="AV85" s="1">
        <f t="shared" si="57"/>
        <v>4220.3710643600998</v>
      </c>
      <c r="AW85" s="1">
        <f t="shared" si="57"/>
        <v>1673.3250691704898</v>
      </c>
      <c r="AX85" s="1">
        <f t="shared" si="58"/>
        <v>53464.421903609786</v>
      </c>
      <c r="AY85" s="1">
        <f t="shared" si="58"/>
        <v>5896.4241906541138</v>
      </c>
      <c r="AZ85" s="1">
        <f t="shared" si="58"/>
        <v>1644.1319158659101</v>
      </c>
      <c r="BA85" s="1">
        <f t="shared" si="59"/>
        <v>12465.778425963379</v>
      </c>
      <c r="BB85" s="1">
        <f t="shared" si="59"/>
        <v>24856.888340208574</v>
      </c>
      <c r="BC85" s="1">
        <f t="shared" si="59"/>
        <v>30145.800732024069</v>
      </c>
      <c r="BD85" s="1">
        <f>SUM(BA85:BC85)*BT85*0.7+0.15*econlow!BD85+0.15*econhigh!BD85</f>
        <v>33183.936441782927</v>
      </c>
      <c r="BE85" s="2">
        <f t="shared" si="64"/>
        <v>0.1724378764915922</v>
      </c>
      <c r="BF85" s="2">
        <f t="shared" si="64"/>
        <v>0.13039120264941753</v>
      </c>
      <c r="BG85" s="2">
        <f t="shared" si="64"/>
        <v>6.9918128391701598E-2</v>
      </c>
      <c r="BH85" s="2">
        <f t="shared" si="53"/>
        <v>0.1270998118658424</v>
      </c>
      <c r="BI85" s="2">
        <f t="shared" si="60"/>
        <v>2.9734821248929609E-3</v>
      </c>
      <c r="BJ85" s="2">
        <f t="shared" si="60"/>
        <v>1.700186572836147E-3</v>
      </c>
      <c r="BK85" s="2">
        <f t="shared" si="60"/>
        <v>4.8885446777984691E-4</v>
      </c>
      <c r="BL85" s="2">
        <f t="shared" si="54"/>
        <v>227.54144297505101</v>
      </c>
      <c r="BM85" s="2">
        <f t="shared" si="54"/>
        <v>35.877091080056204</v>
      </c>
      <c r="BN85" s="2">
        <f t="shared" si="54"/>
        <v>4.0900621805600759</v>
      </c>
      <c r="BO85" s="2">
        <f t="shared" si="61"/>
        <v>198.81771444385706</v>
      </c>
      <c r="BP85" s="2">
        <f t="shared" si="61"/>
        <v>24.967023651572834</v>
      </c>
      <c r="BQ85" s="2">
        <f t="shared" si="61"/>
        <v>9.9204727399318067</v>
      </c>
      <c r="BR85" s="11">
        <f t="shared" si="62"/>
        <v>4.9765140345222142E-2</v>
      </c>
      <c r="BS85" s="17">
        <f t="shared" si="51"/>
        <v>0.29322010274539756</v>
      </c>
      <c r="BT85" s="17">
        <f t="shared" si="52"/>
        <v>0.49193373633950904</v>
      </c>
      <c r="BU85" s="12">
        <f>(BU$3*tempmid!$I195+BU$4*tempmid!$I195^2+BU$5*tempmid!$I195^6)*(K85/K$56)^$BW$1</f>
        <v>3.132781778566617</v>
      </c>
      <c r="BV85" s="12">
        <f>(BV$3*tempmid!$I195+BV$4*tempmid!$I195^2+BV$5*tempmid!$I195^6)*(L85/L$56)^$BW$1</f>
        <v>1.4938748706572496</v>
      </c>
      <c r="BW85" s="12">
        <f>(BW$3*tempmid!$I195+BW$4*tempmid!$I195^2+BW$5*tempmid!$I195^6)*(M85/M$56)^$BW$1</f>
        <v>0.46134152054914918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 x14ac:dyDescent="0.3">
      <c r="A86" s="2">
        <f t="shared" si="36"/>
        <v>2040</v>
      </c>
      <c r="B86" s="5">
        <f t="shared" si="65"/>
        <v>1146.0486389340142</v>
      </c>
      <c r="C86" s="5">
        <f t="shared" si="65"/>
        <v>2867.9769328519437</v>
      </c>
      <c r="D86" s="5">
        <f t="shared" si="65"/>
        <v>4085.4603940046745</v>
      </c>
      <c r="E86" s="15">
        <f t="shared" si="66"/>
        <v>8.8173104203740065E-4</v>
      </c>
      <c r="F86" s="15">
        <f t="shared" si="66"/>
        <v>1.7370692777125124E-3</v>
      </c>
      <c r="G86" s="15">
        <f t="shared" si="66"/>
        <v>3.5461651391814793E-3</v>
      </c>
      <c r="H86" s="5">
        <f t="shared" si="39"/>
        <v>78096.513989525178</v>
      </c>
      <c r="I86" s="5">
        <f t="shared" si="39"/>
        <v>21660.390978786039</v>
      </c>
      <c r="J86" s="5">
        <f t="shared" si="39"/>
        <v>8586.1465570791242</v>
      </c>
      <c r="K86" s="5">
        <f t="shared" si="40"/>
        <v>68144.153168024248</v>
      </c>
      <c r="L86" s="5">
        <f t="shared" si="40"/>
        <v>7552.4983240526763</v>
      </c>
      <c r="M86" s="5">
        <f t="shared" si="40"/>
        <v>2101.6350004712099</v>
      </c>
      <c r="N86" s="15">
        <f t="shared" si="41"/>
        <v>1.9656073953334463E-2</v>
      </c>
      <c r="O86" s="15">
        <f t="shared" si="41"/>
        <v>2.4688601749305095E-2</v>
      </c>
      <c r="P86" s="15">
        <f t="shared" si="41"/>
        <v>2.2611375737133788E-2</v>
      </c>
      <c r="Q86" s="5">
        <f t="shared" si="42"/>
        <v>7947.1054474122366</v>
      </c>
      <c r="R86" s="5">
        <f t="shared" si="42"/>
        <v>8988.1106772859202</v>
      </c>
      <c r="S86" s="5">
        <f t="shared" si="42"/>
        <v>4206.5462275163418</v>
      </c>
      <c r="T86" s="5">
        <f t="shared" si="67"/>
        <v>101.76005357266209</v>
      </c>
      <c r="U86" s="5">
        <f t="shared" si="67"/>
        <v>414.95606824866559</v>
      </c>
      <c r="V86" s="5">
        <f t="shared" si="67"/>
        <v>489.92248147081995</v>
      </c>
      <c r="W86" s="15">
        <f t="shared" si="44"/>
        <v>-1.0734613539272964E-2</v>
      </c>
      <c r="X86" s="15">
        <f t="shared" si="44"/>
        <v>-1.217998157191269E-2</v>
      </c>
      <c r="Y86" s="15">
        <f t="shared" si="44"/>
        <v>-9.7425357312937999E-3</v>
      </c>
      <c r="Z86" s="5">
        <f t="shared" si="48"/>
        <v>13350.708369799746</v>
      </c>
      <c r="AA86" s="5">
        <f t="shared" si="48"/>
        <v>22363.459811607652</v>
      </c>
      <c r="AB86" s="5">
        <f t="shared" si="48"/>
        <v>12107.520609402385</v>
      </c>
      <c r="AC86" s="16">
        <f t="shared" si="55"/>
        <v>2.0494815595303097</v>
      </c>
      <c r="AD86" s="16">
        <f t="shared" si="55"/>
        <v>2.9011496434268627</v>
      </c>
      <c r="AE86" s="16">
        <f t="shared" si="55"/>
        <v>3.1448828448814452</v>
      </c>
      <c r="AF86" s="15">
        <f t="shared" si="56"/>
        <v>-4.0504037456468023E-3</v>
      </c>
      <c r="AG86" s="15">
        <f t="shared" si="56"/>
        <v>2.9673830763510267E-4</v>
      </c>
      <c r="AH86" s="15">
        <f t="shared" si="56"/>
        <v>9.7937136394747881E-3</v>
      </c>
      <c r="AI86" s="1">
        <f t="shared" si="63"/>
        <v>127186.89181777382</v>
      </c>
      <c r="AJ86" s="1">
        <f t="shared" si="63"/>
        <v>33493.818114757167</v>
      </c>
      <c r="AK86" s="1">
        <f t="shared" si="63"/>
        <v>13224.218476736445</v>
      </c>
      <c r="AL86" s="14">
        <f t="shared" si="68"/>
        <v>25.836754260996816</v>
      </c>
      <c r="AM86" s="14">
        <f t="shared" si="68"/>
        <v>4.5593310471413577</v>
      </c>
      <c r="AN86" s="14">
        <f t="shared" si="68"/>
        <v>1.6547938583431077</v>
      </c>
      <c r="AO86" s="11">
        <f t="shared" si="69"/>
        <v>1.5253450869565916E-2</v>
      </c>
      <c r="AP86" s="11">
        <f t="shared" si="69"/>
        <v>1.9215325050867194E-2</v>
      </c>
      <c r="AQ86" s="11">
        <f t="shared" si="69"/>
        <v>1.7430724301054405E-2</v>
      </c>
      <c r="AR86" s="1">
        <f t="shared" si="49"/>
        <v>78096.513989525178</v>
      </c>
      <c r="AS86" s="1">
        <f t="shared" si="47"/>
        <v>21660.390978786039</v>
      </c>
      <c r="AT86" s="1">
        <f t="shared" si="47"/>
        <v>8586.1465570791242</v>
      </c>
      <c r="AU86" s="1">
        <f t="shared" si="57"/>
        <v>15619.302797905037</v>
      </c>
      <c r="AV86" s="1">
        <f t="shared" si="57"/>
        <v>4332.0781957572081</v>
      </c>
      <c r="AW86" s="1">
        <f t="shared" si="57"/>
        <v>1717.2293114158249</v>
      </c>
      <c r="AX86" s="1">
        <f t="shared" si="58"/>
        <v>54515.322534419392</v>
      </c>
      <c r="AY86" s="1">
        <f t="shared" si="58"/>
        <v>6041.998659242141</v>
      </c>
      <c r="AZ86" s="1">
        <f t="shared" si="58"/>
        <v>1681.308000376968</v>
      </c>
      <c r="BA86" s="1">
        <f t="shared" si="59"/>
        <v>12499.078171232812</v>
      </c>
      <c r="BB86" s="1">
        <f t="shared" si="59"/>
        <v>24970.012887738449</v>
      </c>
      <c r="BC86" s="1">
        <f t="shared" si="59"/>
        <v>30344.051685456165</v>
      </c>
      <c r="BD86" s="1">
        <f>SUM(BA86:BC86)*BT86*0.7+0.15*econlow!BD86+0.15*econhigh!BD86</f>
        <v>32381.829133303348</v>
      </c>
      <c r="BE86" s="2">
        <f t="shared" si="64"/>
        <v>0.1724378764915922</v>
      </c>
      <c r="BF86" s="2">
        <f t="shared" si="64"/>
        <v>0.13039120264941753</v>
      </c>
      <c r="BG86" s="2">
        <f t="shared" si="64"/>
        <v>6.9918128391701598E-2</v>
      </c>
      <c r="BH86" s="2">
        <f t="shared" si="53"/>
        <v>0.12681905543292099</v>
      </c>
      <c r="BI86" s="2">
        <f t="shared" si="60"/>
        <v>2.9734821248929609E-3</v>
      </c>
      <c r="BJ86" s="2">
        <f t="shared" si="60"/>
        <v>1.700186572836147E-3</v>
      </c>
      <c r="BK86" s="2">
        <f t="shared" si="60"/>
        <v>4.8885446777984691E-4</v>
      </c>
      <c r="BL86" s="2">
        <f t="shared" si="54"/>
        <v>232.21858836430619</v>
      </c>
      <c r="BM86" s="2">
        <f t="shared" si="54"/>
        <v>36.826705904513233</v>
      </c>
      <c r="BN86" s="2">
        <f t="shared" si="54"/>
        <v>4.1973761054406804</v>
      </c>
      <c r="BO86" s="2">
        <f t="shared" si="61"/>
        <v>201.73906373705984</v>
      </c>
      <c r="BP86" s="2">
        <f t="shared" si="61"/>
        <v>25.258385360520588</v>
      </c>
      <c r="BQ86" s="2">
        <f t="shared" si="61"/>
        <v>9.9166017012868242</v>
      </c>
      <c r="BR86" s="11">
        <f t="shared" si="62"/>
        <v>4.9604006079390278E-2</v>
      </c>
      <c r="BS86" s="17">
        <f t="shared" si="51"/>
        <v>0.27931971778846665</v>
      </c>
      <c r="BT86" s="17">
        <f t="shared" si="52"/>
        <v>0.47760556926165926</v>
      </c>
      <c r="BU86" s="12">
        <f>(BU$3*tempmid!$I196+BU$4*tempmid!$I196^2+BU$5*tempmid!$I196^6)*(K86/K$56)^$BW$1</f>
        <v>3.1244101205957606</v>
      </c>
      <c r="BV86" s="12">
        <f>(BV$3*tempmid!$I196+BV$4*tempmid!$I196^2+BV$5*tempmid!$I196^6)*(L86/L$56)^$BW$1</f>
        <v>1.4764925736546399</v>
      </c>
      <c r="BW86" s="12">
        <f>(BW$3*tempmid!$I196+BW$4*tempmid!$I196^2+BW$5*tempmid!$I196^6)*(M86/M$56)^$BW$1</f>
        <v>0.44056818200037806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 x14ac:dyDescent="0.3">
      <c r="A87" s="2">
        <f t="shared" si="36"/>
        <v>2041</v>
      </c>
      <c r="B87" s="5">
        <f t="shared" si="65"/>
        <v>1147.0086202616155</v>
      </c>
      <c r="C87" s="5">
        <f t="shared" si="65"/>
        <v>2872.709713740227</v>
      </c>
      <c r="D87" s="5">
        <f t="shared" si="65"/>
        <v>4099.2237253700641</v>
      </c>
      <c r="E87" s="15">
        <f t="shared" si="66"/>
        <v>8.3764448993553053E-4</v>
      </c>
      <c r="F87" s="15">
        <f t="shared" si="66"/>
        <v>1.6502158138268868E-3</v>
      </c>
      <c r="G87" s="15">
        <f t="shared" si="66"/>
        <v>3.3688568822224053E-3</v>
      </c>
      <c r="H87" s="5">
        <f t="shared" si="39"/>
        <v>79681.052830313492</v>
      </c>
      <c r="I87" s="5">
        <f t="shared" si="39"/>
        <v>22225.956039464527</v>
      </c>
      <c r="J87" s="5">
        <f t="shared" si="39"/>
        <v>8807.7013266968806</v>
      </c>
      <c r="K87" s="5">
        <f t="shared" si="40"/>
        <v>69468.573664371783</v>
      </c>
      <c r="L87" s="5">
        <f t="shared" si="40"/>
        <v>7736.9307219442826</v>
      </c>
      <c r="M87" s="5">
        <f t="shared" si="40"/>
        <v>2148.6266465980093</v>
      </c>
      <c r="N87" s="15">
        <f t="shared" si="41"/>
        <v>1.9435570548244741E-2</v>
      </c>
      <c r="O87" s="15">
        <f t="shared" si="41"/>
        <v>2.4420051482068938E-2</v>
      </c>
      <c r="P87" s="15">
        <f t="shared" si="41"/>
        <v>2.2359565821973515E-2</v>
      </c>
      <c r="Q87" s="5">
        <f t="shared" si="42"/>
        <v>8021.3082203190907</v>
      </c>
      <c r="R87" s="5">
        <f t="shared" si="42"/>
        <v>9110.4618540282972</v>
      </c>
      <c r="S87" s="5">
        <f t="shared" si="42"/>
        <v>4273.0509628492791</v>
      </c>
      <c r="T87" s="5">
        <f t="shared" si="67"/>
        <v>100.66769872382385</v>
      </c>
      <c r="U87" s="5">
        <f t="shared" si="67"/>
        <v>409.9019109842435</v>
      </c>
      <c r="V87" s="5">
        <f t="shared" si="67"/>
        <v>485.14939418952633</v>
      </c>
      <c r="W87" s="15">
        <f t="shared" si="44"/>
        <v>-1.0734613539272964E-2</v>
      </c>
      <c r="X87" s="15">
        <f t="shared" si="44"/>
        <v>-1.217998157191269E-2</v>
      </c>
      <c r="Y87" s="15">
        <f t="shared" si="44"/>
        <v>-9.7425357312937999E-3</v>
      </c>
      <c r="Z87" s="5">
        <f t="shared" si="48"/>
        <v>13424.278573481033</v>
      </c>
      <c r="AA87" s="5">
        <f t="shared" si="48"/>
        <v>22682.520888216779</v>
      </c>
      <c r="AB87" s="5">
        <f t="shared" si="48"/>
        <v>12424.644738135919</v>
      </c>
      <c r="AC87" s="16">
        <f t="shared" ref="AC87:AE102" si="70">AC86*(1+AF87)</f>
        <v>2.0411803317449539</v>
      </c>
      <c r="AD87" s="16">
        <f t="shared" si="70"/>
        <v>2.9020105256622495</v>
      </c>
      <c r="AE87" s="16">
        <f t="shared" si="70"/>
        <v>3.1756829268939111</v>
      </c>
      <c r="AF87" s="15">
        <f t="shared" si="56"/>
        <v>-4.0504037456468023E-3</v>
      </c>
      <c r="AG87" s="15">
        <f t="shared" si="56"/>
        <v>2.9673830763510267E-4</v>
      </c>
      <c r="AH87" s="15">
        <f t="shared" si="56"/>
        <v>9.7937136394747881E-3</v>
      </c>
      <c r="AI87" s="1">
        <f t="shared" si="63"/>
        <v>130087.50543390148</v>
      </c>
      <c r="AJ87" s="1">
        <f t="shared" si="63"/>
        <v>34476.514499038662</v>
      </c>
      <c r="AK87" s="1">
        <f t="shared" si="63"/>
        <v>13619.025940478627</v>
      </c>
      <c r="AL87" s="14">
        <f t="shared" si="68"/>
        <v>26.226912926128485</v>
      </c>
      <c r="AM87" s="14">
        <f t="shared" si="68"/>
        <v>4.6460639849458367</v>
      </c>
      <c r="AN87" s="14">
        <f t="shared" si="68"/>
        <v>1.6833496713077658</v>
      </c>
      <c r="AO87" s="11">
        <f t="shared" si="69"/>
        <v>1.5100916360870256E-2</v>
      </c>
      <c r="AP87" s="11">
        <f t="shared" si="69"/>
        <v>1.9023171800358521E-2</v>
      </c>
      <c r="AQ87" s="11">
        <f t="shared" si="69"/>
        <v>1.7256417058043861E-2</v>
      </c>
      <c r="AR87" s="1">
        <f t="shared" si="49"/>
        <v>79681.052830313492</v>
      </c>
      <c r="AS87" s="1">
        <f t="shared" si="47"/>
        <v>22225.956039464527</v>
      </c>
      <c r="AT87" s="1">
        <f t="shared" si="47"/>
        <v>8807.7013266968806</v>
      </c>
      <c r="AU87" s="1">
        <f t="shared" si="57"/>
        <v>15936.210566062698</v>
      </c>
      <c r="AV87" s="1">
        <f t="shared" si="57"/>
        <v>4445.1912078929054</v>
      </c>
      <c r="AW87" s="1">
        <f t="shared" si="57"/>
        <v>1761.5402653393762</v>
      </c>
      <c r="AX87" s="1">
        <f t="shared" si="58"/>
        <v>55574.858931497438</v>
      </c>
      <c r="AY87" s="1">
        <f t="shared" si="58"/>
        <v>6189.5445775554253</v>
      </c>
      <c r="AZ87" s="1">
        <f t="shared" si="58"/>
        <v>1718.9013172784078</v>
      </c>
      <c r="BA87" s="1">
        <f t="shared" si="59"/>
        <v>12531.626852505105</v>
      </c>
      <c r="BB87" s="1">
        <f t="shared" si="59"/>
        <v>25080.527656908838</v>
      </c>
      <c r="BC87" s="1">
        <f t="shared" si="59"/>
        <v>30536.923634659786</v>
      </c>
      <c r="BD87" s="1">
        <f>SUM(BA87:BC87)*BT87*0.7+0.15*econlow!BD87+0.15*econhigh!BD87</f>
        <v>31594.238572609705</v>
      </c>
      <c r="BE87" s="2">
        <f t="shared" si="64"/>
        <v>0.1724378764915922</v>
      </c>
      <c r="BF87" s="2">
        <f t="shared" si="64"/>
        <v>0.13039120264941753</v>
      </c>
      <c r="BG87" s="2">
        <f t="shared" si="64"/>
        <v>6.9918128391701598E-2</v>
      </c>
      <c r="BH87" s="2">
        <f t="shared" si="53"/>
        <v>0.1265398810122588</v>
      </c>
      <c r="BI87" s="2">
        <f t="shared" si="60"/>
        <v>2.9734821248929609E-3</v>
      </c>
      <c r="BJ87" s="2">
        <f t="shared" si="60"/>
        <v>1.700186572836147E-3</v>
      </c>
      <c r="BK87" s="2">
        <f t="shared" si="60"/>
        <v>4.8885446777984691E-4</v>
      </c>
      <c r="BL87" s="2">
        <f t="shared" si="54"/>
        <v>236.93018628358885</v>
      </c>
      <c r="BM87" s="2">
        <f t="shared" si="54"/>
        <v>37.78827202674406</v>
      </c>
      <c r="BN87" s="2">
        <f t="shared" si="54"/>
        <v>4.3056841444262552</v>
      </c>
      <c r="BO87" s="2">
        <f t="shared" si="61"/>
        <v>204.70420770046221</v>
      </c>
      <c r="BP87" s="2">
        <f t="shared" si="61"/>
        <v>25.553324979185778</v>
      </c>
      <c r="BQ87" s="2">
        <f t="shared" si="61"/>
        <v>9.9128466877700809</v>
      </c>
      <c r="BR87" s="11">
        <f t="shared" si="62"/>
        <v>4.9441429862976588E-2</v>
      </c>
      <c r="BS87" s="17">
        <f t="shared" si="51"/>
        <v>0.26611914223900113</v>
      </c>
      <c r="BT87" s="17">
        <f t="shared" si="52"/>
        <v>0.4636947274385041</v>
      </c>
      <c r="BU87" s="12">
        <f>(BU$3*tempmid!$I197+BU$4*tempmid!$I197^2+BU$5*tempmid!$I197^6)*(K87/K$56)^$BW$1</f>
        <v>3.1145083711793493</v>
      </c>
      <c r="BV87" s="12">
        <f>(BV$3*tempmid!$I197+BV$4*tempmid!$I197^2+BV$5*tempmid!$I197^6)*(L87/L$56)^$BW$1</f>
        <v>1.4580345462777948</v>
      </c>
      <c r="BW87" s="12">
        <f>(BW$3*tempmid!$I197+BW$4*tempmid!$I197^2+BW$5*tempmid!$I197^6)*(M87/M$56)^$BW$1</f>
        <v>0.41892919666843748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 x14ac:dyDescent="0.3">
      <c r="A88" s="2">
        <f t="shared" si="36"/>
        <v>2042</v>
      </c>
      <c r="B88" s="5">
        <f t="shared" si="65"/>
        <v>1147.9213664397525</v>
      </c>
      <c r="C88" s="5">
        <f t="shared" si="65"/>
        <v>2877.2132751884678</v>
      </c>
      <c r="D88" s="5">
        <f t="shared" si="65"/>
        <v>4112.342938526097</v>
      </c>
      <c r="E88" s="15">
        <f t="shared" si="66"/>
        <v>7.9576226543875397E-4</v>
      </c>
      <c r="F88" s="15">
        <f t="shared" si="66"/>
        <v>1.5677050231355423E-3</v>
      </c>
      <c r="G88" s="15">
        <f t="shared" si="66"/>
        <v>3.2004140381112849E-3</v>
      </c>
      <c r="H88" s="5">
        <f t="shared" si="39"/>
        <v>81276.912920169096</v>
      </c>
      <c r="I88" s="5">
        <f t="shared" si="39"/>
        <v>22798.48759562484</v>
      </c>
      <c r="J88" s="5">
        <f t="shared" si="39"/>
        <v>9031.2526938332885</v>
      </c>
      <c r="K88" s="5">
        <f t="shared" si="40"/>
        <v>70803.554403946036</v>
      </c>
      <c r="L88" s="5">
        <f t="shared" si="40"/>
        <v>7923.8087048418247</v>
      </c>
      <c r="M88" s="5">
        <f t="shared" si="40"/>
        <v>2196.1331603025737</v>
      </c>
      <c r="N88" s="15">
        <f t="shared" si="41"/>
        <v>1.9217045480508066E-2</v>
      </c>
      <c r="O88" s="15">
        <f t="shared" si="41"/>
        <v>2.4154020452516134E-2</v>
      </c>
      <c r="P88" s="15">
        <f t="shared" si="41"/>
        <v>2.2110176181507901E-2</v>
      </c>
      <c r="Q88" s="5">
        <f t="shared" si="42"/>
        <v>8094.1296067851326</v>
      </c>
      <c r="R88" s="5">
        <f t="shared" si="42"/>
        <v>9231.3199557604094</v>
      </c>
      <c r="S88" s="5">
        <f t="shared" si="42"/>
        <v>4338.8197868910793</v>
      </c>
      <c r="T88" s="5">
        <f t="shared" si="67"/>
        <v>99.587069882135637</v>
      </c>
      <c r="U88" s="5">
        <f t="shared" si="67"/>
        <v>404.90931326216361</v>
      </c>
      <c r="V88" s="5">
        <f t="shared" si="67"/>
        <v>480.42280888161935</v>
      </c>
      <c r="W88" s="15">
        <f t="shared" si="44"/>
        <v>-1.0734613539272964E-2</v>
      </c>
      <c r="X88" s="15">
        <f t="shared" si="44"/>
        <v>-1.217998157191269E-2</v>
      </c>
      <c r="Y88" s="15">
        <f t="shared" si="44"/>
        <v>-9.7425357312937999E-3</v>
      </c>
      <c r="Z88" s="5">
        <f t="shared" si="48"/>
        <v>13494.740719049903</v>
      </c>
      <c r="AA88" s="5">
        <f t="shared" si="48"/>
        <v>22998.110412356255</v>
      </c>
      <c r="AB88" s="5">
        <f t="shared" si="48"/>
        <v>12744.683330519074</v>
      </c>
      <c r="AC88" s="16">
        <f t="shared" si="70"/>
        <v>2.0329127272837137</v>
      </c>
      <c r="AD88" s="16">
        <f t="shared" si="70"/>
        <v>2.9028716633543739</v>
      </c>
      <c r="AE88" s="16">
        <f t="shared" si="70"/>
        <v>3.2067846560896793</v>
      </c>
      <c r="AF88" s="15">
        <f t="shared" si="56"/>
        <v>-4.0504037456468023E-3</v>
      </c>
      <c r="AG88" s="15">
        <f t="shared" si="56"/>
        <v>2.9673830763510267E-4</v>
      </c>
      <c r="AH88" s="15">
        <f t="shared" si="56"/>
        <v>9.7937136394747881E-3</v>
      </c>
      <c r="AI88" s="1">
        <f t="shared" ref="AI88:AK103" si="71">(1-$AI$5)*AI87+AU87</f>
        <v>133014.96545657405</v>
      </c>
      <c r="AJ88" s="1">
        <f t="shared" si="71"/>
        <v>35474.054257027703</v>
      </c>
      <c r="AK88" s="1">
        <f t="shared" si="71"/>
        <v>14018.66361177014</v>
      </c>
      <c r="AL88" s="14">
        <f t="shared" si="68"/>
        <v>26.619002840444768</v>
      </c>
      <c r="AM88" s="14">
        <f t="shared" si="68"/>
        <v>4.7335630295931095</v>
      </c>
      <c r="AN88" s="14">
        <f t="shared" si="68"/>
        <v>1.7121077694505478</v>
      </c>
      <c r="AO88" s="11">
        <f t="shared" si="69"/>
        <v>1.4949907197261553E-2</v>
      </c>
      <c r="AP88" s="11">
        <f t="shared" si="69"/>
        <v>1.8832940082354935E-2</v>
      </c>
      <c r="AQ88" s="11">
        <f t="shared" si="69"/>
        <v>1.7083852887463422E-2</v>
      </c>
      <c r="AR88" s="1">
        <f t="shared" si="49"/>
        <v>81276.912920169096</v>
      </c>
      <c r="AS88" s="1">
        <f t="shared" si="47"/>
        <v>22798.48759562484</v>
      </c>
      <c r="AT88" s="1">
        <f t="shared" si="47"/>
        <v>9031.2526938332885</v>
      </c>
      <c r="AU88" s="1">
        <f t="shared" si="57"/>
        <v>16255.38258403382</v>
      </c>
      <c r="AV88" s="1">
        <f t="shared" si="57"/>
        <v>4559.6975191249685</v>
      </c>
      <c r="AW88" s="1">
        <f t="shared" si="57"/>
        <v>1806.2505387666579</v>
      </c>
      <c r="AX88" s="1">
        <f t="shared" si="58"/>
        <v>56642.843523156836</v>
      </c>
      <c r="AY88" s="1">
        <f t="shared" si="58"/>
        <v>6339.0469638734603</v>
      </c>
      <c r="AZ88" s="1">
        <f t="shared" si="58"/>
        <v>1756.9065282420586</v>
      </c>
      <c r="BA88" s="1">
        <f t="shared" si="59"/>
        <v>12563.449421628891</v>
      </c>
      <c r="BB88" s="1">
        <f t="shared" si="59"/>
        <v>25188.516762151088</v>
      </c>
      <c r="BC88" s="1">
        <f t="shared" si="59"/>
        <v>30724.588455909598</v>
      </c>
      <c r="BD88" s="1">
        <f>SUM(BA88:BC88)*BT88*0.7+0.15*econlow!BD88+0.15*econhigh!BD88</f>
        <v>30821.244126429305</v>
      </c>
      <c r="BE88" s="2">
        <f t="shared" ref="BE88:BG103" si="72">BE87</f>
        <v>0.1724378764915922</v>
      </c>
      <c r="BF88" s="2">
        <f t="shared" si="72"/>
        <v>0.13039120264941753</v>
      </c>
      <c r="BG88" s="2">
        <f t="shared" si="72"/>
        <v>6.9918128391701598E-2</v>
      </c>
      <c r="BH88" s="2">
        <f t="shared" si="53"/>
        <v>0.12626221402192728</v>
      </c>
      <c r="BI88" s="2">
        <f t="shared" si="60"/>
        <v>2.9734821248929609E-3</v>
      </c>
      <c r="BJ88" s="2">
        <f t="shared" si="60"/>
        <v>1.700186572836147E-3</v>
      </c>
      <c r="BK88" s="2">
        <f t="shared" si="60"/>
        <v>4.8885446777984691E-4</v>
      </c>
      <c r="BL88" s="2">
        <f t="shared" si="54"/>
        <v>241.67544773460455</v>
      </c>
      <c r="BM88" s="2">
        <f t="shared" si="54"/>
        <v>38.761682491052809</v>
      </c>
      <c r="BN88" s="2">
        <f t="shared" si="54"/>
        <v>4.4149682290291814</v>
      </c>
      <c r="BO88" s="2">
        <f t="shared" si="61"/>
        <v>207.71378366627488</v>
      </c>
      <c r="BP88" s="2">
        <f t="shared" si="61"/>
        <v>25.851882288417819</v>
      </c>
      <c r="BQ88" s="2">
        <f t="shared" si="61"/>
        <v>9.9092032184626877</v>
      </c>
      <c r="BR88" s="11">
        <f t="shared" si="62"/>
        <v>4.9277556082662571E-2</v>
      </c>
      <c r="BS88" s="17">
        <f t="shared" si="51"/>
        <v>0.25358170038488737</v>
      </c>
      <c r="BT88" s="17">
        <f t="shared" si="52"/>
        <v>0.45018905576553797</v>
      </c>
      <c r="BU88" s="12">
        <f>(BU$3*tempmid!$I198+BU$4*tempmid!$I198^2+BU$5*tempmid!$I198^6)*(K88/K$56)^$BW$1</f>
        <v>3.1030508657440001</v>
      </c>
      <c r="BV88" s="12">
        <f>(BV$3*tempmid!$I198+BV$4*tempmid!$I198^2+BV$5*tempmid!$I198^6)*(L88/L$56)^$BW$1</f>
        <v>1.4384861150861834</v>
      </c>
      <c r="BW88" s="12">
        <f>(BW$3*tempmid!$I198+BW$4*tempmid!$I198^2+BW$5*tempmid!$I198^6)*(M88/M$56)^$BW$1</f>
        <v>0.39641261994502974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 x14ac:dyDescent="0.3">
      <c r="A89" s="2">
        <f t="shared" si="36"/>
        <v>2043</v>
      </c>
      <c r="B89" s="5">
        <f t="shared" si="65"/>
        <v>1148.7891653215011</v>
      </c>
      <c r="C89" s="5">
        <f t="shared" si="65"/>
        <v>2881.4983658074057</v>
      </c>
      <c r="D89" s="5">
        <f t="shared" si="65"/>
        <v>4124.8460785925845</v>
      </c>
      <c r="E89" s="15">
        <f t="shared" si="66"/>
        <v>7.5597415216681623E-4</v>
      </c>
      <c r="F89" s="15">
        <f t="shared" si="66"/>
        <v>1.489319771978765E-3</v>
      </c>
      <c r="G89" s="15">
        <f t="shared" si="66"/>
        <v>3.0403933362057206E-3</v>
      </c>
      <c r="H89" s="5">
        <f t="shared" si="39"/>
        <v>82883.822518514091</v>
      </c>
      <c r="I89" s="5">
        <f t="shared" si="39"/>
        <v>23377.920163401639</v>
      </c>
      <c r="J89" s="5">
        <f t="shared" si="39"/>
        <v>9256.7638502957343</v>
      </c>
      <c r="K89" s="5">
        <f t="shared" si="40"/>
        <v>72148.854655430318</v>
      </c>
      <c r="L89" s="5">
        <f t="shared" si="40"/>
        <v>8113.112414294591</v>
      </c>
      <c r="M89" s="5">
        <f t="shared" si="40"/>
        <v>2244.1477024651022</v>
      </c>
      <c r="N89" s="15">
        <f t="shared" si="41"/>
        <v>1.9000462092751969E-2</v>
      </c>
      <c r="O89" s="15">
        <f t="shared" si="41"/>
        <v>2.3890494647743399E-2</v>
      </c>
      <c r="P89" s="15">
        <f t="shared" si="41"/>
        <v>2.1863219876846252E-2</v>
      </c>
      <c r="Q89" s="5">
        <f t="shared" si="42"/>
        <v>8165.5518394912588</v>
      </c>
      <c r="R89" s="5">
        <f t="shared" si="42"/>
        <v>9350.642653345647</v>
      </c>
      <c r="S89" s="5">
        <f t="shared" si="42"/>
        <v>4403.8338701351868</v>
      </c>
      <c r="T89" s="5">
        <f t="shared" si="67"/>
        <v>98.518041173442342</v>
      </c>
      <c r="U89" s="5">
        <f t="shared" si="67"/>
        <v>399.97752528833462</v>
      </c>
      <c r="V89" s="5">
        <f t="shared" si="67"/>
        <v>475.74227249996164</v>
      </c>
      <c r="W89" s="15">
        <f t="shared" si="44"/>
        <v>-1.0734613539272964E-2</v>
      </c>
      <c r="X89" s="15">
        <f t="shared" si="44"/>
        <v>-1.217998157191269E-2</v>
      </c>
      <c r="Y89" s="15">
        <f t="shared" si="44"/>
        <v>-9.7425357312937999E-3</v>
      </c>
      <c r="Z89" s="5">
        <f t="shared" si="48"/>
        <v>13562.09725034622</v>
      </c>
      <c r="AA89" s="5">
        <f t="shared" si="48"/>
        <v>23310.115052876812</v>
      </c>
      <c r="AB89" s="5">
        <f t="shared" si="48"/>
        <v>13067.582518138877</v>
      </c>
      <c r="AC89" s="16">
        <f t="shared" si="70"/>
        <v>2.0246786099585505</v>
      </c>
      <c r="AD89" s="16">
        <f t="shared" si="70"/>
        <v>2.9037330565790396</v>
      </c>
      <c r="AE89" s="16">
        <f t="shared" si="70"/>
        <v>3.2381909867148835</v>
      </c>
      <c r="AF89" s="15">
        <f t="shared" si="56"/>
        <v>-4.0504037456468023E-3</v>
      </c>
      <c r="AG89" s="15">
        <f t="shared" si="56"/>
        <v>2.9673830763510267E-4</v>
      </c>
      <c r="AH89" s="15">
        <f t="shared" si="56"/>
        <v>9.7937136394747881E-3</v>
      </c>
      <c r="AI89" s="1">
        <f t="shared" si="71"/>
        <v>135968.85149495048</v>
      </c>
      <c r="AJ89" s="1">
        <f t="shared" si="71"/>
        <v>36486.346350449901</v>
      </c>
      <c r="AK89" s="1">
        <f t="shared" si="71"/>
        <v>14423.047789359785</v>
      </c>
      <c r="AL89" s="14">
        <f t="shared" si="68"/>
        <v>27.012974946371578</v>
      </c>
      <c r="AM89" s="14">
        <f t="shared" si="68"/>
        <v>4.8218184694163639</v>
      </c>
      <c r="AN89" s="14">
        <f t="shared" si="68"/>
        <v>1.7410646727387162</v>
      </c>
      <c r="AO89" s="11">
        <f t="shared" si="69"/>
        <v>1.4800408125288936E-2</v>
      </c>
      <c r="AP89" s="11">
        <f t="shared" si="69"/>
        <v>1.8644610681531386E-2</v>
      </c>
      <c r="AQ89" s="11">
        <f t="shared" si="69"/>
        <v>1.6913014358588788E-2</v>
      </c>
      <c r="AR89" s="1">
        <f t="shared" si="49"/>
        <v>82883.822518514091</v>
      </c>
      <c r="AS89" s="1">
        <f t="shared" si="47"/>
        <v>23377.920163401639</v>
      </c>
      <c r="AT89" s="1">
        <f t="shared" si="47"/>
        <v>9256.7638502957343</v>
      </c>
      <c r="AU89" s="1">
        <f t="shared" si="57"/>
        <v>16576.76450370282</v>
      </c>
      <c r="AV89" s="1">
        <f t="shared" si="57"/>
        <v>4675.5840326803282</v>
      </c>
      <c r="AW89" s="1">
        <f t="shared" si="57"/>
        <v>1851.3527700591469</v>
      </c>
      <c r="AX89" s="1">
        <f t="shared" si="58"/>
        <v>57719.083724344258</v>
      </c>
      <c r="AY89" s="1">
        <f t="shared" si="58"/>
        <v>6490.4899314356726</v>
      </c>
      <c r="AZ89" s="1">
        <f t="shared" si="58"/>
        <v>1795.3181619720817</v>
      </c>
      <c r="BA89" s="1">
        <f t="shared" si="59"/>
        <v>12594.569812946624</v>
      </c>
      <c r="BB89" s="1">
        <f t="shared" si="59"/>
        <v>25294.061490368051</v>
      </c>
      <c r="BC89" s="1">
        <f t="shared" si="59"/>
        <v>30907.21400518778</v>
      </c>
      <c r="BD89" s="1">
        <f>SUM(BA89:BC89)*BT89*0.7+0.15*econlow!BD89+0.15*econhigh!BD89</f>
        <v>30062.893986164054</v>
      </c>
      <c r="BE89" s="2">
        <f t="shared" si="72"/>
        <v>0.1724378764915922</v>
      </c>
      <c r="BF89" s="2">
        <f t="shared" si="72"/>
        <v>0.13039120264941753</v>
      </c>
      <c r="BG89" s="2">
        <f t="shared" si="72"/>
        <v>6.9918128391701598E-2</v>
      </c>
      <c r="BH89" s="2">
        <f t="shared" si="53"/>
        <v>0.12598598214192402</v>
      </c>
      <c r="BI89" s="2">
        <f t="shared" si="60"/>
        <v>2.9734821248929609E-3</v>
      </c>
      <c r="BJ89" s="2">
        <f t="shared" si="60"/>
        <v>1.700186572836147E-3</v>
      </c>
      <c r="BK89" s="2">
        <f t="shared" si="60"/>
        <v>4.8885446777984691E-4</v>
      </c>
      <c r="BL89" s="2">
        <f t="shared" si="54"/>
        <v>246.45356470160232</v>
      </c>
      <c r="BM89" s="2">
        <f t="shared" si="54"/>
        <v>39.746825962650888</v>
      </c>
      <c r="BN89" s="2">
        <f t="shared" si="54"/>
        <v>4.5252103654000475</v>
      </c>
      <c r="BO89" s="2">
        <f t="shared" si="61"/>
        <v>210.76843922843449</v>
      </c>
      <c r="BP89" s="2">
        <f t="shared" si="61"/>
        <v>26.15409764073048</v>
      </c>
      <c r="BQ89" s="2">
        <f t="shared" si="61"/>
        <v>9.9056669812989639</v>
      </c>
      <c r="BR89" s="11">
        <f t="shared" si="62"/>
        <v>4.9112522146772503E-2</v>
      </c>
      <c r="BS89" s="17">
        <f t="shared" si="51"/>
        <v>0.24167266221875622</v>
      </c>
      <c r="BT89" s="17">
        <f t="shared" si="52"/>
        <v>0.43707675317042521</v>
      </c>
      <c r="BU89" s="12">
        <f>(BU$3*tempmid!$I199+BU$4*tempmid!$I199^2+BU$5*tempmid!$I199^6)*(K89/K$56)^$BW$1</f>
        <v>3.0900120218468698</v>
      </c>
      <c r="BV89" s="12">
        <f>(BV$3*tempmid!$I199+BV$4*tempmid!$I199^2+BV$5*tempmid!$I199^6)*(L89/L$56)^$BW$1</f>
        <v>1.4178328556892386</v>
      </c>
      <c r="BW89" s="12">
        <f>(BW$3*tempmid!$I199+BW$4*tempmid!$I199^2+BW$5*tempmid!$I199^6)*(M89/M$56)^$BW$1</f>
        <v>0.37300686351332057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 x14ac:dyDescent="0.3">
      <c r="A90" s="2">
        <f t="shared" si="36"/>
        <v>2044</v>
      </c>
      <c r="B90" s="5">
        <f t="shared" ref="B90:D105" si="73">B89*(1+E90)</f>
        <v>1149.6141974910097</v>
      </c>
      <c r="C90" s="5">
        <f t="shared" si="73"/>
        <v>2885.5752646720712</v>
      </c>
      <c r="D90" s="5">
        <f t="shared" si="73"/>
        <v>4136.7601753962999</v>
      </c>
      <c r="E90" s="15">
        <f t="shared" ref="E90:G105" si="74">E89*$E$5</f>
        <v>7.1817544455847536E-4</v>
      </c>
      <c r="F90" s="15">
        <f t="shared" si="74"/>
        <v>1.4148537833798267E-3</v>
      </c>
      <c r="G90" s="15">
        <f t="shared" si="74"/>
        <v>2.8883736693954346E-3</v>
      </c>
      <c r="H90" s="5">
        <f t="shared" si="39"/>
        <v>84501.503630906605</v>
      </c>
      <c r="I90" s="5">
        <f t="shared" si="39"/>
        <v>23964.185673012136</v>
      </c>
      <c r="J90" s="5">
        <f t="shared" si="39"/>
        <v>9484.1981010850923</v>
      </c>
      <c r="K90" s="5">
        <f t="shared" si="40"/>
        <v>73504.227605511493</v>
      </c>
      <c r="L90" s="5">
        <f t="shared" si="40"/>
        <v>8304.8208675768237</v>
      </c>
      <c r="M90" s="5">
        <f t="shared" si="40"/>
        <v>2292.6632676201757</v>
      </c>
      <c r="N90" s="15">
        <f t="shared" si="41"/>
        <v>1.8785786088416634E-2</v>
      </c>
      <c r="O90" s="15">
        <f t="shared" si="41"/>
        <v>2.3629458522534286E-2</v>
      </c>
      <c r="P90" s="15">
        <f t="shared" si="41"/>
        <v>2.1618704108370856E-2</v>
      </c>
      <c r="Q90" s="5">
        <f t="shared" si="42"/>
        <v>8235.5577869225799</v>
      </c>
      <c r="R90" s="5">
        <f t="shared" si="42"/>
        <v>9468.388905082189</v>
      </c>
      <c r="S90" s="5">
        <f t="shared" si="42"/>
        <v>4468.0753053987755</v>
      </c>
      <c r="T90" s="5">
        <f t="shared" ref="T90:V105" si="75">T89*(1+W90)</f>
        <v>97.460488074799258</v>
      </c>
      <c r="U90" s="5">
        <f t="shared" si="75"/>
        <v>395.10580640114347</v>
      </c>
      <c r="V90" s="5">
        <f t="shared" si="75"/>
        <v>471.10733641124386</v>
      </c>
      <c r="W90" s="15">
        <f t="shared" si="44"/>
        <v>-1.0734613539272964E-2</v>
      </c>
      <c r="X90" s="15">
        <f t="shared" si="44"/>
        <v>-1.217998157191269E-2</v>
      </c>
      <c r="Y90" s="15">
        <f t="shared" si="44"/>
        <v>-9.7425357312937999E-3</v>
      </c>
      <c r="Z90" s="5">
        <f t="shared" si="48"/>
        <v>13626.351894940799</v>
      </c>
      <c r="AA90" s="5">
        <f t="shared" si="48"/>
        <v>23618.424618167912</v>
      </c>
      <c r="AB90" s="5">
        <f t="shared" si="48"/>
        <v>13393.288662987174</v>
      </c>
      <c r="AC90" s="16">
        <f t="shared" si="70"/>
        <v>2.0164778441330435</v>
      </c>
      <c r="AD90" s="16">
        <f t="shared" si="70"/>
        <v>2.9045947054120731</v>
      </c>
      <c r="AE90" s="16">
        <f t="shared" si="70"/>
        <v>3.2699049019486974</v>
      </c>
      <c r="AF90" s="15">
        <f t="shared" si="56"/>
        <v>-4.0504037456468023E-3</v>
      </c>
      <c r="AG90" s="15">
        <f t="shared" si="56"/>
        <v>2.9673830763510267E-4</v>
      </c>
      <c r="AH90" s="15">
        <f t="shared" si="56"/>
        <v>9.7937136394747881E-3</v>
      </c>
      <c r="AI90" s="1">
        <f t="shared" si="71"/>
        <v>138948.73084915825</v>
      </c>
      <c r="AJ90" s="1">
        <f t="shared" si="71"/>
        <v>37513.295748085242</v>
      </c>
      <c r="AK90" s="1">
        <f t="shared" si="71"/>
        <v>14832.095780482954</v>
      </c>
      <c r="AL90" s="14">
        <f t="shared" ref="AL90:AN105" si="76">AL89*(1+AO90)</f>
        <v>27.408779969717241</v>
      </c>
      <c r="AM90" s="14">
        <f t="shared" si="76"/>
        <v>4.9108203882742574</v>
      </c>
      <c r="AN90" s="14">
        <f t="shared" si="76"/>
        <v>1.7702168580298854</v>
      </c>
      <c r="AO90" s="11">
        <f t="shared" ref="AO90:AQ105" si="77">AO$5*AO89</f>
        <v>1.4652404044036046E-2</v>
      </c>
      <c r="AP90" s="11">
        <f t="shared" si="77"/>
        <v>1.8458164574716072E-2</v>
      </c>
      <c r="AQ90" s="11">
        <f t="shared" si="77"/>
        <v>1.6743884215002898E-2</v>
      </c>
      <c r="AR90" s="1">
        <f t="shared" si="49"/>
        <v>84501.503630906605</v>
      </c>
      <c r="AS90" s="1">
        <f t="shared" si="47"/>
        <v>23964.185673012136</v>
      </c>
      <c r="AT90" s="1">
        <f t="shared" si="47"/>
        <v>9484.1981010850923</v>
      </c>
      <c r="AU90" s="1">
        <f t="shared" si="57"/>
        <v>16900.300726181322</v>
      </c>
      <c r="AV90" s="1">
        <f t="shared" si="57"/>
        <v>4792.8371346024278</v>
      </c>
      <c r="AW90" s="1">
        <f t="shared" si="57"/>
        <v>1896.8396202170186</v>
      </c>
      <c r="AX90" s="1">
        <f t="shared" si="58"/>
        <v>58803.38208440919</v>
      </c>
      <c r="AY90" s="1">
        <f t="shared" si="58"/>
        <v>6643.8566940614592</v>
      </c>
      <c r="AZ90" s="1">
        <f t="shared" si="58"/>
        <v>1834.1306140961403</v>
      </c>
      <c r="BA90" s="1">
        <f t="shared" si="59"/>
        <v>12625.01098261832</v>
      </c>
      <c r="BB90" s="1">
        <f t="shared" si="59"/>
        <v>25397.240357217368</v>
      </c>
      <c r="BC90" s="1">
        <f t="shared" si="59"/>
        <v>31084.963997493975</v>
      </c>
      <c r="BD90" s="1">
        <f>SUM(BA90:BC90)*BT90*0.7+0.15*econlow!BD90+0.15*econhigh!BD90</f>
        <v>29319.207627616212</v>
      </c>
      <c r="BE90" s="2">
        <f t="shared" si="72"/>
        <v>0.1724378764915922</v>
      </c>
      <c r="BF90" s="2">
        <f t="shared" si="72"/>
        <v>0.13039120264941753</v>
      </c>
      <c r="BG90" s="2">
        <f t="shared" si="72"/>
        <v>6.9918128391701598E-2</v>
      </c>
      <c r="BH90" s="2">
        <f t="shared" si="53"/>
        <v>0.12571111534232099</v>
      </c>
      <c r="BI90" s="2">
        <f t="shared" si="60"/>
        <v>2.9734821248929609E-3</v>
      </c>
      <c r="BJ90" s="2">
        <f t="shared" si="60"/>
        <v>1.700186572836147E-3</v>
      </c>
      <c r="BK90" s="2">
        <f t="shared" si="60"/>
        <v>4.8885446777984691E-4</v>
      </c>
      <c r="BL90" s="2">
        <f t="shared" si="54"/>
        <v>251.26371057307841</v>
      </c>
      <c r="BM90" s="2">
        <f t="shared" si="54"/>
        <v>40.743586710207602</v>
      </c>
      <c r="BN90" s="2">
        <f t="shared" si="54"/>
        <v>4.6363926150245875</v>
      </c>
      <c r="BO90" s="2">
        <f t="shared" si="61"/>
        <v>213.8688323742781</v>
      </c>
      <c r="BP90" s="2">
        <f t="shared" si="61"/>
        <v>26.460011968913268</v>
      </c>
      <c r="BQ90" s="2">
        <f t="shared" si="61"/>
        <v>9.902233830837206</v>
      </c>
      <c r="BR90" s="11">
        <f t="shared" si="62"/>
        <v>4.8946458823366762E-2</v>
      </c>
      <c r="BS90" s="17">
        <f t="shared" si="51"/>
        <v>0.23035914367338553</v>
      </c>
      <c r="BT90" s="17">
        <f t="shared" si="52"/>
        <v>0.42434636230138367</v>
      </c>
      <c r="BU90" s="12">
        <f>(BU$3*tempmid!$I200+BU$4*tempmid!$I200^2+BU$5*tempmid!$I200^6)*(K90/K$56)^$BW$1</f>
        <v>3.0753664734015449</v>
      </c>
      <c r="BV90" s="12">
        <f>(BV$3*tempmid!$I200+BV$4*tempmid!$I200^2+BV$5*tempmid!$I200^6)*(L90/L$56)^$BW$1</f>
        <v>1.3960606704203078</v>
      </c>
      <c r="BW90" s="12">
        <f>(BW$3*tempmid!$I200+BW$4*tempmid!$I200^2+BW$5*tempmid!$I200^6)*(M90/M$56)^$BW$1</f>
        <v>0.34870073935951207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 x14ac:dyDescent="0.3">
      <c r="A91" s="2">
        <f t="shared" si="36"/>
        <v>2045</v>
      </c>
      <c r="B91" s="5">
        <f t="shared" si="73"/>
        <v>1150.3985409439958</v>
      </c>
      <c r="C91" s="5">
        <f t="shared" si="73"/>
        <v>2889.4537983984969</v>
      </c>
      <c r="D91" s="5">
        <f t="shared" si="73"/>
        <v>4148.1112591051569</v>
      </c>
      <c r="E91" s="15">
        <f t="shared" si="74"/>
        <v>6.8226667233055153E-4</v>
      </c>
      <c r="F91" s="15">
        <f t="shared" si="74"/>
        <v>1.3441110942108354E-3</v>
      </c>
      <c r="G91" s="15">
        <f t="shared" si="74"/>
        <v>2.7439549859256626E-3</v>
      </c>
      <c r="H91" s="5">
        <f t="shared" si="39"/>
        <v>86129.672163977913</v>
      </c>
      <c r="I91" s="5">
        <f t="shared" si="39"/>
        <v>24557.213464247576</v>
      </c>
      <c r="J91" s="5">
        <f t="shared" si="39"/>
        <v>9713.5188275539767</v>
      </c>
      <c r="K91" s="5">
        <f t="shared" si="40"/>
        <v>74869.420551682459</v>
      </c>
      <c r="L91" s="5">
        <f t="shared" si="40"/>
        <v>8498.9119666348724</v>
      </c>
      <c r="M91" s="5">
        <f t="shared" si="40"/>
        <v>2341.6726844615559</v>
      </c>
      <c r="N91" s="15">
        <f t="shared" si="41"/>
        <v>1.8572985400211239E-2</v>
      </c>
      <c r="O91" s="15">
        <f t="shared" si="41"/>
        <v>2.33708953092302E-2</v>
      </c>
      <c r="P91" s="15">
        <f t="shared" si="41"/>
        <v>2.1376631070751495E-2</v>
      </c>
      <c r="Q91" s="5">
        <f t="shared" si="42"/>
        <v>8304.1309656827361</v>
      </c>
      <c r="R91" s="5">
        <f t="shared" si="42"/>
        <v>9584.5189504404607</v>
      </c>
      <c r="S91" s="5">
        <f t="shared" si="42"/>
        <v>4531.5270670191712</v>
      </c>
      <c r="T91" s="5">
        <f t="shared" si="75"/>
        <v>96.414287399967364</v>
      </c>
      <c r="U91" s="5">
        <f t="shared" si="75"/>
        <v>390.29342496022184</v>
      </c>
      <c r="V91" s="5">
        <f t="shared" si="75"/>
        <v>466.51755635298269</v>
      </c>
      <c r="W91" s="15">
        <f t="shared" si="44"/>
        <v>-1.0734613539272964E-2</v>
      </c>
      <c r="X91" s="15">
        <f t="shared" si="44"/>
        <v>-1.217998157191269E-2</v>
      </c>
      <c r="Y91" s="15">
        <f t="shared" si="44"/>
        <v>-9.7425357312937999E-3</v>
      </c>
      <c r="Z91" s="5">
        <f t="shared" si="48"/>
        <v>13687.509660077365</v>
      </c>
      <c r="AA91" s="5">
        <f t="shared" si="48"/>
        <v>23922.93204059991</v>
      </c>
      <c r="AB91" s="5">
        <f t="shared" si="48"/>
        <v>13721.74830028187</v>
      </c>
      <c r="AC91" s="16">
        <f t="shared" si="70"/>
        <v>2.0083102947201534</v>
      </c>
      <c r="AD91" s="16">
        <f t="shared" si="70"/>
        <v>2.9054566099293231</v>
      </c>
      <c r="AE91" s="16">
        <f t="shared" si="70"/>
        <v>3.3019294141866977</v>
      </c>
      <c r="AF91" s="15">
        <f t="shared" si="56"/>
        <v>-4.0504037456468023E-3</v>
      </c>
      <c r="AG91" s="15">
        <f t="shared" si="56"/>
        <v>2.9673830763510267E-4</v>
      </c>
      <c r="AH91" s="15">
        <f t="shared" si="56"/>
        <v>9.7937136394747881E-3</v>
      </c>
      <c r="AI91" s="1">
        <f t="shared" si="71"/>
        <v>141954.15849042375</v>
      </c>
      <c r="AJ91" s="1">
        <f t="shared" si="71"/>
        <v>38554.803307879149</v>
      </c>
      <c r="AK91" s="1">
        <f t="shared" si="71"/>
        <v>15245.725822651677</v>
      </c>
      <c r="AL91" s="14">
        <f t="shared" si="76"/>
        <v>27.806368443002917</v>
      </c>
      <c r="AM91" s="14">
        <f t="shared" si="76"/>
        <v>5.0005586718886583</v>
      </c>
      <c r="AN91" s="14">
        <f t="shared" si="76"/>
        <v>1.7995607610751212</v>
      </c>
      <c r="AO91" s="11">
        <f t="shared" si="77"/>
        <v>1.4505880003595685E-2</v>
      </c>
      <c r="AP91" s="11">
        <f t="shared" si="77"/>
        <v>1.8273582928968912E-2</v>
      </c>
      <c r="AQ91" s="11">
        <f t="shared" si="77"/>
        <v>1.6576445372852869E-2</v>
      </c>
      <c r="AR91" s="1">
        <f t="shared" si="49"/>
        <v>86129.672163977913</v>
      </c>
      <c r="AS91" s="1">
        <f t="shared" si="47"/>
        <v>24557.213464247576</v>
      </c>
      <c r="AT91" s="1">
        <f t="shared" si="47"/>
        <v>9713.5188275539767</v>
      </c>
      <c r="AU91" s="1">
        <f t="shared" si="57"/>
        <v>17225.934432795584</v>
      </c>
      <c r="AV91" s="1">
        <f t="shared" si="57"/>
        <v>4911.4426928495159</v>
      </c>
      <c r="AW91" s="1">
        <f t="shared" si="57"/>
        <v>1942.7037655107954</v>
      </c>
      <c r="AX91" s="1">
        <f t="shared" si="58"/>
        <v>59895.536441345968</v>
      </c>
      <c r="AY91" s="1">
        <f t="shared" si="58"/>
        <v>6799.1295733078987</v>
      </c>
      <c r="AZ91" s="1">
        <f t="shared" si="58"/>
        <v>1873.3381475692445</v>
      </c>
      <c r="BA91" s="1">
        <f t="shared" si="59"/>
        <v>12654.794946929747</v>
      </c>
      <c r="BB91" s="1">
        <f t="shared" si="59"/>
        <v>25498.129167165556</v>
      </c>
      <c r="BC91" s="1">
        <f t="shared" si="59"/>
        <v>31257.997915991255</v>
      </c>
      <c r="BD91" s="1">
        <f>SUM(BA91:BC91)*BT91*0.7+0.15*econlow!BD91+0.15*econhigh!BD91</f>
        <v>28590.178135701113</v>
      </c>
      <c r="BE91" s="2">
        <f t="shared" si="72"/>
        <v>0.1724378764915922</v>
      </c>
      <c r="BF91" s="2">
        <f t="shared" si="72"/>
        <v>0.13039120264941753</v>
      </c>
      <c r="BG91" s="2">
        <f t="shared" si="72"/>
        <v>6.9918128391701598E-2</v>
      </c>
      <c r="BH91" s="2">
        <f t="shared" si="53"/>
        <v>0.12543754589884848</v>
      </c>
      <c r="BI91" s="2">
        <f t="shared" si="60"/>
        <v>2.9734821248929609E-3</v>
      </c>
      <c r="BJ91" s="2">
        <f t="shared" si="60"/>
        <v>1.700186572836147E-3</v>
      </c>
      <c r="BK91" s="2">
        <f t="shared" si="60"/>
        <v>4.8885446777984691E-4</v>
      </c>
      <c r="BL91" s="2">
        <f t="shared" si="54"/>
        <v>256.10504060247916</v>
      </c>
      <c r="BM91" s="2">
        <f t="shared" si="54"/>
        <v>41.751844598184775</v>
      </c>
      <c r="BN91" s="2">
        <f t="shared" si="54"/>
        <v>4.7484970767134218</v>
      </c>
      <c r="BO91" s="2">
        <f t="shared" si="61"/>
        <v>217.01563161913271</v>
      </c>
      <c r="BP91" s="2">
        <f t="shared" si="61"/>
        <v>26.769666794082603</v>
      </c>
      <c r="BQ91" s="2">
        <f t="shared" si="61"/>
        <v>9.8988997853309826</v>
      </c>
      <c r="BR91" s="11">
        <f t="shared" si="62"/>
        <v>4.8779490561695588E-2</v>
      </c>
      <c r="BS91" s="17">
        <f t="shared" si="51"/>
        <v>0.21961001129818006</v>
      </c>
      <c r="BT91" s="17">
        <f t="shared" si="52"/>
        <v>0.41198675951590646</v>
      </c>
      <c r="BU91" s="12">
        <f>(BU$3*tempmid!$I201+BU$4*tempmid!$I201^2+BU$5*tempmid!$I201^6)*(K91/K$56)^$BW$1</f>
        <v>3.0590891939336009</v>
      </c>
      <c r="BV91" s="12">
        <f>(BV$3*tempmid!$I201+BV$4*tempmid!$I201^2+BV$5*tempmid!$I201^6)*(L91/L$56)^$BW$1</f>
        <v>1.3731558588577712</v>
      </c>
      <c r="BW91" s="12">
        <f>(BW$3*tempmid!$I201+BW$4*tempmid!$I201^2+BW$5*tempmid!$I201^6)*(M91/M$56)^$BW$1</f>
        <v>0.32348349965180706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 x14ac:dyDescent="0.3">
      <c r="A92" s="2">
        <f t="shared" si="36"/>
        <v>2046</v>
      </c>
      <c r="B92" s="5">
        <f t="shared" si="73"/>
        <v>1151.1441755991602</v>
      </c>
      <c r="C92" s="5">
        <f t="shared" si="73"/>
        <v>2893.1433579598024</v>
      </c>
      <c r="D92" s="5">
        <f t="shared" si="73"/>
        <v>4158.9243781481728</v>
      </c>
      <c r="E92" s="15">
        <f t="shared" si="74"/>
        <v>6.481533387140239E-4</v>
      </c>
      <c r="F92" s="15">
        <f t="shared" si="74"/>
        <v>1.2769055395002935E-3</v>
      </c>
      <c r="G92" s="15">
        <f t="shared" si="74"/>
        <v>2.6067572366293792E-3</v>
      </c>
      <c r="H92" s="5">
        <f t="shared" si="39"/>
        <v>87768.038092906965</v>
      </c>
      <c r="I92" s="5">
        <f t="shared" si="39"/>
        <v>25156.93028759888</v>
      </c>
      <c r="J92" s="5">
        <f t="shared" si="39"/>
        <v>9944.6894532285169</v>
      </c>
      <c r="K92" s="5">
        <f t="shared" si="40"/>
        <v>76244.17510276199</v>
      </c>
      <c r="L92" s="5">
        <f t="shared" si="40"/>
        <v>8695.3625088730951</v>
      </c>
      <c r="M92" s="5">
        <f t="shared" si="40"/>
        <v>2391.1686169337245</v>
      </c>
      <c r="N92" s="15">
        <f t="shared" si="41"/>
        <v>1.8362030064471124E-2</v>
      </c>
      <c r="O92" s="15">
        <f t="shared" si="41"/>
        <v>2.3114787282119131E-2</v>
      </c>
      <c r="P92" s="15">
        <f t="shared" si="41"/>
        <v>2.1136998693542797E-2</v>
      </c>
      <c r="Q92" s="5">
        <f t="shared" si="42"/>
        <v>8371.2555527509849</v>
      </c>
      <c r="R92" s="5">
        <f t="shared" si="42"/>
        <v>9698.99430536203</v>
      </c>
      <c r="S92" s="5">
        <f t="shared" si="42"/>
        <v>4594.1729727618504</v>
      </c>
      <c r="T92" s="5">
        <f t="shared" si="75"/>
        <v>95.379317285064317</v>
      </c>
      <c r="U92" s="5">
        <f t="shared" si="75"/>
        <v>385.53965823656767</v>
      </c>
      <c r="V92" s="5">
        <f t="shared" si="75"/>
        <v>461.97249239093787</v>
      </c>
      <c r="W92" s="15">
        <f t="shared" si="44"/>
        <v>-1.0734613539272964E-2</v>
      </c>
      <c r="X92" s="15">
        <f t="shared" si="44"/>
        <v>-1.217998157191269E-2</v>
      </c>
      <c r="Y92" s="15">
        <f t="shared" si="44"/>
        <v>-9.7425357312937999E-3</v>
      </c>
      <c r="Z92" s="5">
        <f t="shared" si="48"/>
        <v>13745.576828482794</v>
      </c>
      <c r="AA92" s="5">
        <f t="shared" si="48"/>
        <v>24223.53336542748</v>
      </c>
      <c r="AB92" s="5">
        <f t="shared" si="48"/>
        <v>14052.908085129313</v>
      </c>
      <c r="AC92" s="16">
        <f t="shared" si="70"/>
        <v>2.0001758271799979</v>
      </c>
      <c r="AD92" s="16">
        <f t="shared" si="70"/>
        <v>2.9063187702066609</v>
      </c>
      <c r="AE92" s="16">
        <f t="shared" si="70"/>
        <v>3.3342675653270009</v>
      </c>
      <c r="AF92" s="15">
        <f t="shared" si="56"/>
        <v>-4.0504037456468023E-3</v>
      </c>
      <c r="AG92" s="15">
        <f t="shared" si="56"/>
        <v>2.9673830763510267E-4</v>
      </c>
      <c r="AH92" s="15">
        <f t="shared" si="56"/>
        <v>9.7937136394747881E-3</v>
      </c>
      <c r="AI92" s="1">
        <f t="shared" si="71"/>
        <v>144984.67707417696</v>
      </c>
      <c r="AJ92" s="1">
        <f t="shared" si="71"/>
        <v>39610.765669940753</v>
      </c>
      <c r="AK92" s="1">
        <f t="shared" si="71"/>
        <v>15663.857005897305</v>
      </c>
      <c r="AL92" s="14">
        <f t="shared" si="76"/>
        <v>28.205690728533188</v>
      </c>
      <c r="AM92" s="14">
        <f t="shared" si="76"/>
        <v>5.0910230142347714</v>
      </c>
      <c r="AN92" s="14">
        <f t="shared" si="76"/>
        <v>1.8290927785197013</v>
      </c>
      <c r="AO92" s="11">
        <f t="shared" si="77"/>
        <v>1.4360821203559727E-2</v>
      </c>
      <c r="AP92" s="11">
        <f t="shared" si="77"/>
        <v>1.8090847099679223E-2</v>
      </c>
      <c r="AQ92" s="11">
        <f t="shared" si="77"/>
        <v>1.641068091912434E-2</v>
      </c>
      <c r="AR92" s="1">
        <f t="shared" si="49"/>
        <v>87768.038092906965</v>
      </c>
      <c r="AS92" s="1">
        <f t="shared" si="47"/>
        <v>25156.93028759888</v>
      </c>
      <c r="AT92" s="1">
        <f t="shared" si="47"/>
        <v>9944.6894532285169</v>
      </c>
      <c r="AU92" s="1">
        <f t="shared" si="57"/>
        <v>17553.607618581394</v>
      </c>
      <c r="AV92" s="1">
        <f t="shared" si="57"/>
        <v>5031.3860575197759</v>
      </c>
      <c r="AW92" s="1">
        <f t="shared" si="57"/>
        <v>1988.9378906457034</v>
      </c>
      <c r="AX92" s="1">
        <f t="shared" si="58"/>
        <v>60995.340082209594</v>
      </c>
      <c r="AY92" s="1">
        <f t="shared" si="58"/>
        <v>6956.290007098477</v>
      </c>
      <c r="AZ92" s="1">
        <f t="shared" si="58"/>
        <v>1912.9348935469798</v>
      </c>
      <c r="BA92" s="1">
        <f t="shared" si="59"/>
        <v>12683.942819556358</v>
      </c>
      <c r="BB92" s="1">
        <f t="shared" si="59"/>
        <v>25596.801076606229</v>
      </c>
      <c r="BC92" s="1">
        <f t="shared" si="59"/>
        <v>31426.470947865262</v>
      </c>
      <c r="BD92" s="1">
        <f>SUM(BA92:BC92)*BT92*0.7+0.15*econlow!BD92+0.15*econhigh!BD92</f>
        <v>27875.774397717112</v>
      </c>
      <c r="BE92" s="2">
        <f t="shared" si="72"/>
        <v>0.1724378764915922</v>
      </c>
      <c r="BF92" s="2">
        <f t="shared" si="72"/>
        <v>0.13039120264941753</v>
      </c>
      <c r="BG92" s="2">
        <f t="shared" si="72"/>
        <v>6.9918128391701598E-2</v>
      </c>
      <c r="BH92" s="2">
        <f t="shared" si="53"/>
        <v>0.12516520839769796</v>
      </c>
      <c r="BI92" s="2">
        <f t="shared" si="60"/>
        <v>2.9734821248929609E-3</v>
      </c>
      <c r="BJ92" s="2">
        <f t="shared" si="60"/>
        <v>1.700186572836147E-3</v>
      </c>
      <c r="BK92" s="2">
        <f t="shared" si="60"/>
        <v>4.8885446777984691E-4</v>
      </c>
      <c r="BL92" s="2">
        <f t="shared" si="54"/>
        <v>260.97669240618336</v>
      </c>
      <c r="BM92" s="2">
        <f t="shared" si="54"/>
        <v>42.771475088750606</v>
      </c>
      <c r="BN92" s="2">
        <f t="shared" si="54"/>
        <v>4.8615058698938833</v>
      </c>
      <c r="BO92" s="2">
        <f t="shared" si="61"/>
        <v>220.20951614359521</v>
      </c>
      <c r="BP92" s="2">
        <f t="shared" si="61"/>
        <v>27.08310423325138</v>
      </c>
      <c r="BQ92" s="2">
        <f t="shared" si="61"/>
        <v>9.8956610232469782</v>
      </c>
      <c r="BR92" s="11">
        <f t="shared" si="62"/>
        <v>4.8611735797017913E-2</v>
      </c>
      <c r="BS92" s="17">
        <f t="shared" si="51"/>
        <v>0.20939579127406788</v>
      </c>
      <c r="BT92" s="17">
        <f t="shared" si="52"/>
        <v>0.39998714516107425</v>
      </c>
      <c r="BU92" s="12">
        <f>(BU$3*tempmid!$I202+BU$4*tempmid!$I202^2+BU$5*tempmid!$I202^6)*(K92/K$56)^$BW$1</f>
        <v>3.0411556095422805</v>
      </c>
      <c r="BV92" s="12">
        <f>(BV$3*tempmid!$I202+BV$4*tempmid!$I202^2+BV$5*tempmid!$I202^6)*(L92/L$56)^$BW$1</f>
        <v>1.3491051816327484</v>
      </c>
      <c r="BW92" s="12">
        <f>(BW$3*tempmid!$I202+BW$4*tempmid!$I202^2+BW$5*tempmid!$I202^6)*(M92/M$56)^$BW$1</f>
        <v>0.29734487268364951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 x14ac:dyDescent="0.3">
      <c r="A93" s="2">
        <f t="shared" si="36"/>
        <v>2047</v>
      </c>
      <c r="B93" s="5">
        <f t="shared" si="73"/>
        <v>1151.8529876428784</v>
      </c>
      <c r="C93" s="5">
        <f t="shared" si="73"/>
        <v>2896.6529152011326</v>
      </c>
      <c r="D93" s="5">
        <f t="shared" si="73"/>
        <v>4169.2236190565382</v>
      </c>
      <c r="E93" s="15">
        <f t="shared" si="74"/>
        <v>6.1574567177832265E-4</v>
      </c>
      <c r="F93" s="15">
        <f t="shared" si="74"/>
        <v>1.2130602625252788E-3</v>
      </c>
      <c r="G93" s="15">
        <f t="shared" si="74"/>
        <v>2.4764193747979103E-3</v>
      </c>
      <c r="H93" s="5">
        <f t="shared" si="39"/>
        <v>89416.305640788356</v>
      </c>
      <c r="I93" s="5">
        <f t="shared" si="39"/>
        <v>25763.260310882</v>
      </c>
      <c r="J93" s="5">
        <f t="shared" si="39"/>
        <v>10177.673412295351</v>
      </c>
      <c r="K93" s="5">
        <f t="shared" si="40"/>
        <v>77628.227386697617</v>
      </c>
      <c r="L93" s="5">
        <f t="shared" si="40"/>
        <v>8894.1481996965795</v>
      </c>
      <c r="M93" s="5">
        <f t="shared" si="40"/>
        <v>2441.1435658609453</v>
      </c>
      <c r="N93" s="15">
        <f t="shared" si="41"/>
        <v>1.8152892100546714E-2</v>
      </c>
      <c r="O93" s="15">
        <f t="shared" si="41"/>
        <v>2.286111598229934E-2</v>
      </c>
      <c r="P93" s="15">
        <f t="shared" si="41"/>
        <v>2.0899801282648678E-2</v>
      </c>
      <c r="Q93" s="5">
        <f t="shared" si="42"/>
        <v>8436.9163975797346</v>
      </c>
      <c r="R93" s="5">
        <f t="shared" si="42"/>
        <v>9811.777758911554</v>
      </c>
      <c r="S93" s="5">
        <f t="shared" si="42"/>
        <v>4655.9976483141954</v>
      </c>
      <c r="T93" s="5">
        <f t="shared" si="75"/>
        <v>94.355457174369448</v>
      </c>
      <c r="U93" s="5">
        <f t="shared" si="75"/>
        <v>380.84379230400475</v>
      </c>
      <c r="V93" s="5">
        <f t="shared" si="75"/>
        <v>457.47170887694432</v>
      </c>
      <c r="W93" s="15">
        <f t="shared" si="44"/>
        <v>-1.0734613539272964E-2</v>
      </c>
      <c r="X93" s="15">
        <f t="shared" si="44"/>
        <v>-1.217998157191269E-2</v>
      </c>
      <c r="Y93" s="15">
        <f t="shared" si="44"/>
        <v>-9.7425357312937999E-3</v>
      </c>
      <c r="Z93" s="5">
        <f t="shared" si="48"/>
        <v>13800.560953876973</v>
      </c>
      <c r="AA93" s="5">
        <f t="shared" si="48"/>
        <v>24520.127743616566</v>
      </c>
      <c r="AB93" s="5">
        <f t="shared" si="48"/>
        <v>14386.714743054134</v>
      </c>
      <c r="AC93" s="16">
        <f t="shared" si="70"/>
        <v>1.9920743075176359</v>
      </c>
      <c r="AD93" s="16">
        <f t="shared" si="70"/>
        <v>2.9071811863199799</v>
      </c>
      <c r="AE93" s="16">
        <f t="shared" si="70"/>
        <v>3.3669224270592024</v>
      </c>
      <c r="AF93" s="15">
        <f t="shared" si="56"/>
        <v>-4.0504037456468023E-3</v>
      </c>
      <c r="AG93" s="15">
        <f t="shared" si="56"/>
        <v>2.9673830763510267E-4</v>
      </c>
      <c r="AH93" s="15">
        <f t="shared" si="56"/>
        <v>9.7937136394747881E-3</v>
      </c>
      <c r="AI93" s="1">
        <f t="shared" si="71"/>
        <v>148039.81698534067</v>
      </c>
      <c r="AJ93" s="1">
        <f t="shared" si="71"/>
        <v>40681.075160466455</v>
      </c>
      <c r="AK93" s="1">
        <f t="shared" si="71"/>
        <v>16086.40919595328</v>
      </c>
      <c r="AL93" s="14">
        <f t="shared" si="76"/>
        <v>28.606697041193801</v>
      </c>
      <c r="AM93" s="14">
        <f t="shared" si="76"/>
        <v>5.1822029239769263</v>
      </c>
      <c r="AN93" s="14">
        <f t="shared" si="76"/>
        <v>1.8588092698998651</v>
      </c>
      <c r="AO93" s="11">
        <f t="shared" si="77"/>
        <v>1.421721299152413E-2</v>
      </c>
      <c r="AP93" s="11">
        <f t="shared" si="77"/>
        <v>1.7909938628682429E-2</v>
      </c>
      <c r="AQ93" s="11">
        <f t="shared" si="77"/>
        <v>1.6246574109933097E-2</v>
      </c>
      <c r="AR93" s="1">
        <f t="shared" si="49"/>
        <v>89416.305640788356</v>
      </c>
      <c r="AS93" s="1">
        <f t="shared" si="47"/>
        <v>25763.260310882</v>
      </c>
      <c r="AT93" s="1">
        <f t="shared" si="47"/>
        <v>10177.673412295351</v>
      </c>
      <c r="AU93" s="1">
        <f t="shared" si="57"/>
        <v>17883.261128157672</v>
      </c>
      <c r="AV93" s="1">
        <f t="shared" si="57"/>
        <v>5152.6520621764002</v>
      </c>
      <c r="AW93" s="1">
        <f t="shared" si="57"/>
        <v>2035.5346824590704</v>
      </c>
      <c r="AX93" s="1">
        <f t="shared" si="58"/>
        <v>62102.581909358094</v>
      </c>
      <c r="AY93" s="1">
        <f t="shared" si="58"/>
        <v>7115.3185597572628</v>
      </c>
      <c r="AZ93" s="1">
        <f t="shared" si="58"/>
        <v>1952.9148526887559</v>
      </c>
      <c r="BA93" s="1">
        <f t="shared" si="59"/>
        <v>12712.474847761609</v>
      </c>
      <c r="BB93" s="1">
        <f t="shared" si="59"/>
        <v>25693.326659409773</v>
      </c>
      <c r="BC93" s="1">
        <f t="shared" si="59"/>
        <v>31590.533944017712</v>
      </c>
      <c r="BD93" s="1">
        <f>SUM(BA93:BC93)*BT93*0.7+0.15*econlow!BD93+0.15*econhigh!BD93</f>
        <v>27175.943169167545</v>
      </c>
      <c r="BE93" s="2">
        <f t="shared" si="72"/>
        <v>0.1724378764915922</v>
      </c>
      <c r="BF93" s="2">
        <f t="shared" si="72"/>
        <v>0.13039120264941753</v>
      </c>
      <c r="BG93" s="2">
        <f t="shared" si="72"/>
        <v>6.9918128391701598E-2</v>
      </c>
      <c r="BH93" s="2">
        <f t="shared" si="53"/>
        <v>0.12489403973109256</v>
      </c>
      <c r="BI93" s="2">
        <f t="shared" si="60"/>
        <v>2.9734821248929609E-3</v>
      </c>
      <c r="BJ93" s="2">
        <f t="shared" si="60"/>
        <v>1.700186572836147E-3</v>
      </c>
      <c r="BK93" s="2">
        <f t="shared" si="60"/>
        <v>4.8885446777984691E-4</v>
      </c>
      <c r="BL93" s="2">
        <f t="shared" si="54"/>
        <v>265.87778649684981</v>
      </c>
      <c r="BM93" s="2">
        <f t="shared" si="54"/>
        <v>43.802349253043992</v>
      </c>
      <c r="BN93" s="2">
        <f t="shared" si="54"/>
        <v>4.9754011192047427</v>
      </c>
      <c r="BO93" s="2">
        <f t="shared" si="61"/>
        <v>223.45117593338335</v>
      </c>
      <c r="BP93" s="2">
        <f t="shared" si="61"/>
        <v>27.400367006492885</v>
      </c>
      <c r="BQ93" s="2">
        <f t="shared" si="61"/>
        <v>9.8925138793515668</v>
      </c>
      <c r="BR93" s="11">
        <f t="shared" si="62"/>
        <v>4.8443307239228711E-2</v>
      </c>
      <c r="BS93" s="17">
        <f t="shared" si="51"/>
        <v>0.19968858265248432</v>
      </c>
      <c r="BT93" s="17">
        <f t="shared" si="52"/>
        <v>0.3883370341369653</v>
      </c>
      <c r="BU93" s="12">
        <f>(BU$3*tempmid!$I203+BU$4*tempmid!$I203^2+BU$5*tempmid!$I203^6)*(K93/K$56)^$BW$1</f>
        <v>3.0215417021586366</v>
      </c>
      <c r="BV93" s="12">
        <f>(BV$3*tempmid!$I203+BV$4*tempmid!$I203^2+BV$5*tempmid!$I203^6)*(L93/L$56)^$BW$1</f>
        <v>1.3238959179228906</v>
      </c>
      <c r="BW93" s="12">
        <f>(BW$3*tempmid!$I203+BW$4*tempmid!$I203^2+BW$5*tempmid!$I203^6)*(M93/M$56)^$BW$1</f>
        <v>0.27027509507589664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 x14ac:dyDescent="0.3">
      <c r="A94" s="2">
        <f t="shared" si="36"/>
        <v>2048</v>
      </c>
      <c r="B94" s="5">
        <f t="shared" si="73"/>
        <v>1152.5267737099612</v>
      </c>
      <c r="C94" s="5">
        <f t="shared" si="73"/>
        <v>2899.9910390196028</v>
      </c>
      <c r="D94" s="5">
        <f t="shared" si="73"/>
        <v>4179.0321278972297</v>
      </c>
      <c r="E94" s="15">
        <f t="shared" si="74"/>
        <v>5.8495838818940651E-4</v>
      </c>
      <c r="F94" s="15">
        <f t="shared" si="74"/>
        <v>1.1524072493990149E-3</v>
      </c>
      <c r="G94" s="15">
        <f t="shared" si="74"/>
        <v>2.3525984060580145E-3</v>
      </c>
      <c r="H94" s="5">
        <f t="shared" si="39"/>
        <v>91074.1734692108</v>
      </c>
      <c r="I94" s="5">
        <f t="shared" si="39"/>
        <v>26376.125131214467</v>
      </c>
      <c r="J94" s="5">
        <f t="shared" si="39"/>
        <v>10412.434120741049</v>
      </c>
      <c r="K94" s="5">
        <f t="shared" si="40"/>
        <v>79021.308265182262</v>
      </c>
      <c r="L94" s="5">
        <f t="shared" si="40"/>
        <v>9095.2436667291986</v>
      </c>
      <c r="M94" s="5">
        <f t="shared" si="40"/>
        <v>2491.5898710690913</v>
      </c>
      <c r="N94" s="15">
        <f t="shared" si="41"/>
        <v>1.7945545394784546E-2</v>
      </c>
      <c r="O94" s="15">
        <f t="shared" si="41"/>
        <v>2.260986240812568E-2</v>
      </c>
      <c r="P94" s="15">
        <f t="shared" si="41"/>
        <v>2.0665030075916357E-2</v>
      </c>
      <c r="Q94" s="5">
        <f t="shared" si="42"/>
        <v>8501.0990339342934</v>
      </c>
      <c r="R94" s="5">
        <f t="shared" si="42"/>
        <v>9922.8333710812949</v>
      </c>
      <c r="S94" s="5">
        <f t="shared" si="42"/>
        <v>4716.9864942368658</v>
      </c>
      <c r="T94" s="5">
        <f t="shared" si="75"/>
        <v>93.342587806281173</v>
      </c>
      <c r="U94" s="5">
        <f t="shared" si="75"/>
        <v>376.20512193196464</v>
      </c>
      <c r="V94" s="5">
        <f t="shared" si="75"/>
        <v>453.01477440715468</v>
      </c>
      <c r="W94" s="15">
        <f t="shared" si="44"/>
        <v>-1.0734613539272964E-2</v>
      </c>
      <c r="X94" s="15">
        <f t="shared" si="44"/>
        <v>-1.217998157191269E-2</v>
      </c>
      <c r="Y94" s="15">
        <f t="shared" si="44"/>
        <v>-9.7425357312937999E-3</v>
      </c>
      <c r="Z94" s="5">
        <f t="shared" si="48"/>
        <v>13852.470856021326</v>
      </c>
      <c r="AA94" s="5">
        <f t="shared" si="48"/>
        <v>24812.617428076061</v>
      </c>
      <c r="AB94" s="5">
        <f t="shared" si="48"/>
        <v>14723.115024397697</v>
      </c>
      <c r="AC94" s="16">
        <f t="shared" si="70"/>
        <v>1.9840056022808596</v>
      </c>
      <c r="AD94" s="16">
        <f t="shared" si="70"/>
        <v>2.9080438583451973</v>
      </c>
      <c r="AE94" s="16">
        <f t="shared" si="70"/>
        <v>3.3998971011561459</v>
      </c>
      <c r="AF94" s="15">
        <f t="shared" si="56"/>
        <v>-4.0504037456468023E-3</v>
      </c>
      <c r="AG94" s="15">
        <f t="shared" si="56"/>
        <v>2.9673830763510267E-4</v>
      </c>
      <c r="AH94" s="15">
        <f t="shared" si="56"/>
        <v>9.7937136394747881E-3</v>
      </c>
      <c r="AI94" s="1">
        <f t="shared" si="71"/>
        <v>151119.09641496427</v>
      </c>
      <c r="AJ94" s="1">
        <f t="shared" si="71"/>
        <v>41765.619706596211</v>
      </c>
      <c r="AK94" s="1">
        <f t="shared" si="71"/>
        <v>16513.302958817021</v>
      </c>
      <c r="AL94" s="14">
        <f t="shared" si="76"/>
        <v>29.009337470964269</v>
      </c>
      <c r="AM94" s="14">
        <f t="shared" si="76"/>
        <v>5.2740877309434335</v>
      </c>
      <c r="AN94" s="14">
        <f t="shared" si="76"/>
        <v>1.888706559633927</v>
      </c>
      <c r="AO94" s="11">
        <f t="shared" si="77"/>
        <v>1.4075040861608889E-2</v>
      </c>
      <c r="AP94" s="11">
        <f t="shared" si="77"/>
        <v>1.7730839242395605E-2</v>
      </c>
      <c r="AQ94" s="11">
        <f t="shared" si="77"/>
        <v>1.6084108368833765E-2</v>
      </c>
      <c r="AR94" s="1">
        <f t="shared" si="49"/>
        <v>91074.1734692108</v>
      </c>
      <c r="AS94" s="1">
        <f t="shared" si="47"/>
        <v>26376.125131214467</v>
      </c>
      <c r="AT94" s="1">
        <f t="shared" si="47"/>
        <v>10412.434120741049</v>
      </c>
      <c r="AU94" s="1">
        <f t="shared" si="57"/>
        <v>18214.83469384216</v>
      </c>
      <c r="AV94" s="1">
        <f t="shared" si="57"/>
        <v>5275.2250262428934</v>
      </c>
      <c r="AW94" s="1">
        <f t="shared" si="57"/>
        <v>2082.48682414821</v>
      </c>
      <c r="AX94" s="1">
        <f t="shared" si="58"/>
        <v>63217.046612145808</v>
      </c>
      <c r="AY94" s="1">
        <f t="shared" si="58"/>
        <v>7276.1949333833572</v>
      </c>
      <c r="AZ94" s="1">
        <f t="shared" si="58"/>
        <v>1993.2718968552731</v>
      </c>
      <c r="BA94" s="1">
        <f t="shared" si="59"/>
        <v>12740.410447514934</v>
      </c>
      <c r="BB94" s="1">
        <f t="shared" si="59"/>
        <v>25787.773974339983</v>
      </c>
      <c r="BC94" s="1">
        <f t="shared" si="59"/>
        <v>31750.333399946721</v>
      </c>
      <c r="BD94" s="1">
        <f>SUM(BA94:BC94)*BT94*0.7+0.15*econlow!BD94+0.15*econhigh!BD94</f>
        <v>26490.611016455881</v>
      </c>
      <c r="BE94" s="2">
        <f t="shared" si="72"/>
        <v>0.1724378764915922</v>
      </c>
      <c r="BF94" s="2">
        <f t="shared" si="72"/>
        <v>0.13039120264941753</v>
      </c>
      <c r="BG94" s="2">
        <f t="shared" si="72"/>
        <v>6.9918128391701598E-2</v>
      </c>
      <c r="BH94" s="2">
        <f t="shared" si="53"/>
        <v>0.12462397908497623</v>
      </c>
      <c r="BI94" s="2">
        <f t="shared" si="60"/>
        <v>2.9734821248929609E-3</v>
      </c>
      <c r="BJ94" s="2">
        <f t="shared" si="60"/>
        <v>1.700186572836147E-3</v>
      </c>
      <c r="BK94" s="2">
        <f t="shared" si="60"/>
        <v>4.8885446777984691E-4</v>
      </c>
      <c r="BL94" s="2">
        <f t="shared" si="54"/>
        <v>270.80742685009903</v>
      </c>
      <c r="BM94" s="2">
        <f t="shared" si="54"/>
        <v>44.84433379153689</v>
      </c>
      <c r="BN94" s="2">
        <f t="shared" si="54"/>
        <v>5.0901649403875835</v>
      </c>
      <c r="BO94" s="2">
        <f t="shared" si="61"/>
        <v>226.74131192170958</v>
      </c>
      <c r="BP94" s="2">
        <f t="shared" si="61"/>
        <v>27.721498443763764</v>
      </c>
      <c r="BQ94" s="2">
        <f t="shared" si="61"/>
        <v>9.8894548404696643</v>
      </c>
      <c r="BR94" s="11">
        <f t="shared" si="62"/>
        <v>4.8274312145962534E-2</v>
      </c>
      <c r="BS94" s="17">
        <f t="shared" si="51"/>
        <v>0.1904619746949468</v>
      </c>
      <c r="BT94" s="17">
        <f t="shared" si="52"/>
        <v>0.37702624673491775</v>
      </c>
      <c r="BU94" s="12">
        <f>(BU$3*tempmid!$I204+BU$4*tempmid!$I204^2+BU$5*tempmid!$I204^6)*(K94/K$56)^$BW$1</f>
        <v>3.0002241036315533</v>
      </c>
      <c r="BV94" s="12">
        <f>(BV$3*tempmid!$I204+BV$4*tempmid!$I204^2+BV$5*tempmid!$I204^6)*(L94/L$56)^$BW$1</f>
        <v>1.2975159170012702</v>
      </c>
      <c r="BW94" s="12">
        <f>(BW$3*tempmid!$I204+BW$4*tempmid!$I204^2+BW$5*tempmid!$I204^6)*(M94/M$56)^$BW$1</f>
        <v>0.24226494042766994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 x14ac:dyDescent="0.3">
      <c r="A95" s="2">
        <f t="shared" si="36"/>
        <v>2049</v>
      </c>
      <c r="B95" s="5">
        <f t="shared" si="73"/>
        <v>1153.167244903661</v>
      </c>
      <c r="C95" s="5">
        <f t="shared" si="73"/>
        <v>2903.1659111813333</v>
      </c>
      <c r="D95" s="5">
        <f t="shared" si="73"/>
        <v>4188.3721330040389</v>
      </c>
      <c r="E95" s="15">
        <f t="shared" si="74"/>
        <v>5.5571046877993615E-4</v>
      </c>
      <c r="F95" s="15">
        <f t="shared" si="74"/>
        <v>1.0947868869290642E-3</v>
      </c>
      <c r="G95" s="15">
        <f t="shared" si="74"/>
        <v>2.2349684857551136E-3</v>
      </c>
      <c r="H95" s="5">
        <f t="shared" si="39"/>
        <v>92741.334879338217</v>
      </c>
      <c r="I95" s="5">
        <f t="shared" si="39"/>
        <v>26995.443792186034</v>
      </c>
      <c r="J95" s="5">
        <f t="shared" si="39"/>
        <v>10648.934950117065</v>
      </c>
      <c r="K95" s="5">
        <f t="shared" si="40"/>
        <v>80423.143554590046</v>
      </c>
      <c r="L95" s="5">
        <f t="shared" si="40"/>
        <v>9298.622475627395</v>
      </c>
      <c r="M95" s="5">
        <f t="shared" si="40"/>
        <v>2542.4997139591073</v>
      </c>
      <c r="N95" s="15">
        <f t="shared" si="41"/>
        <v>1.7739965588818851E-2</v>
      </c>
      <c r="O95" s="15">
        <f t="shared" si="41"/>
        <v>2.2361007175889736E-2</v>
      </c>
      <c r="P95" s="15">
        <f t="shared" si="41"/>
        <v>2.0432673724175787E-2</v>
      </c>
      <c r="Q95" s="5">
        <f t="shared" si="42"/>
        <v>8563.7896913819532</v>
      </c>
      <c r="R95" s="5">
        <f t="shared" si="42"/>
        <v>10032.126471557678</v>
      </c>
      <c r="S95" s="5">
        <f t="shared" si="42"/>
        <v>4777.1256552429932</v>
      </c>
      <c r="T95" s="5">
        <f t="shared" si="75"/>
        <v>92.340591199425091</v>
      </c>
      <c r="U95" s="5">
        <f t="shared" si="75"/>
        <v>371.62295047957417</v>
      </c>
      <c r="V95" s="5">
        <f t="shared" si="75"/>
        <v>448.60126178068896</v>
      </c>
      <c r="W95" s="15">
        <f t="shared" si="44"/>
        <v>-1.0734613539272964E-2</v>
      </c>
      <c r="X95" s="15">
        <f t="shared" si="44"/>
        <v>-1.217998157191269E-2</v>
      </c>
      <c r="Y95" s="15">
        <f t="shared" si="44"/>
        <v>-9.7425357312937999E-3</v>
      </c>
      <c r="Z95" s="5">
        <f t="shared" si="48"/>
        <v>13901.316615157004</v>
      </c>
      <c r="AA95" s="5">
        <f t="shared" si="48"/>
        <v>25100.907772794184</v>
      </c>
      <c r="AB95" s="5">
        <f t="shared" si="48"/>
        <v>15062.055662565503</v>
      </c>
      <c r="AC95" s="16">
        <f t="shared" si="70"/>
        <v>1.9759695785579969</v>
      </c>
      <c r="AD95" s="16">
        <f t="shared" si="70"/>
        <v>2.9089067863582514</v>
      </c>
      <c r="AE95" s="16">
        <f t="shared" si="70"/>
        <v>3.4331947197685495</v>
      </c>
      <c r="AF95" s="15">
        <f t="shared" si="56"/>
        <v>-4.0504037456468023E-3</v>
      </c>
      <c r="AG95" s="15">
        <f t="shared" si="56"/>
        <v>2.9673830763510267E-4</v>
      </c>
      <c r="AH95" s="15">
        <f t="shared" si="56"/>
        <v>9.7937136394747881E-3</v>
      </c>
      <c r="AI95" s="1">
        <f t="shared" si="71"/>
        <v>154222.02146731</v>
      </c>
      <c r="AJ95" s="1">
        <f t="shared" si="71"/>
        <v>42864.282762179486</v>
      </c>
      <c r="AK95" s="1">
        <f t="shared" si="71"/>
        <v>16944.459487083528</v>
      </c>
      <c r="AL95" s="14">
        <f t="shared" si="76"/>
        <v>29.413562005133574</v>
      </c>
      <c r="AM95" s="14">
        <f t="shared" si="76"/>
        <v>5.3666665926340062</v>
      </c>
      <c r="AN95" s="14">
        <f t="shared" si="76"/>
        <v>1.9187809390061856</v>
      </c>
      <c r="AO95" s="11">
        <f t="shared" si="77"/>
        <v>1.39342904529928E-2</v>
      </c>
      <c r="AP95" s="11">
        <f t="shared" si="77"/>
        <v>1.755353084997165E-2</v>
      </c>
      <c r="AQ95" s="11">
        <f t="shared" si="77"/>
        <v>1.5923267285145426E-2</v>
      </c>
      <c r="AR95" s="1">
        <f t="shared" si="49"/>
        <v>92741.334879338217</v>
      </c>
      <c r="AS95" s="1">
        <f t="shared" si="47"/>
        <v>26995.443792186034</v>
      </c>
      <c r="AT95" s="1">
        <f t="shared" si="47"/>
        <v>10648.934950117065</v>
      </c>
      <c r="AU95" s="1">
        <f t="shared" si="57"/>
        <v>18548.266975867646</v>
      </c>
      <c r="AV95" s="1">
        <f t="shared" si="57"/>
        <v>5399.0887584372067</v>
      </c>
      <c r="AW95" s="1">
        <f t="shared" si="57"/>
        <v>2129.7869900234132</v>
      </c>
      <c r="AX95" s="1">
        <f t="shared" si="58"/>
        <v>64338.514843672026</v>
      </c>
      <c r="AY95" s="1">
        <f t="shared" si="58"/>
        <v>7438.8979805019171</v>
      </c>
      <c r="AZ95" s="1">
        <f t="shared" si="58"/>
        <v>2033.9997711672861</v>
      </c>
      <c r="BA95" s="1">
        <f t="shared" si="59"/>
        <v>12767.768237520961</v>
      </c>
      <c r="BB95" s="1">
        <f t="shared" si="59"/>
        <v>25880.20863383518</v>
      </c>
      <c r="BC95" s="1">
        <f t="shared" si="59"/>
        <v>31906.011455383934</v>
      </c>
      <c r="BD95" s="1">
        <f>SUM(BA95:BC95)*BT95*0.7+0.15*econlow!BD95+0.15*econhigh!BD95</f>
        <v>25819.686141015409</v>
      </c>
      <c r="BE95" s="2">
        <f t="shared" si="72"/>
        <v>0.1724378764915922</v>
      </c>
      <c r="BF95" s="2">
        <f t="shared" si="72"/>
        <v>0.13039120264941753</v>
      </c>
      <c r="BG95" s="2">
        <f t="shared" si="72"/>
        <v>6.9918128391701598E-2</v>
      </c>
      <c r="BH95" s="2">
        <f t="shared" si="53"/>
        <v>0.12435496792000036</v>
      </c>
      <c r="BI95" s="2">
        <f t="shared" si="60"/>
        <v>2.9734821248929609E-3</v>
      </c>
      <c r="BJ95" s="2">
        <f t="shared" si="60"/>
        <v>1.700186572836147E-3</v>
      </c>
      <c r="BK95" s="2">
        <f t="shared" si="60"/>
        <v>4.8885446777984691E-4</v>
      </c>
      <c r="BL95" s="2">
        <f t="shared" si="54"/>
        <v>275.76470150242426</v>
      </c>
      <c r="BM95" s="2">
        <f t="shared" si="54"/>
        <v>45.897291063227613</v>
      </c>
      <c r="BN95" s="2">
        <f t="shared" si="54"/>
        <v>5.2057794274616889</v>
      </c>
      <c r="BO95" s="2">
        <f t="shared" si="61"/>
        <v>230.08063613416371</v>
      </c>
      <c r="BP95" s="2">
        <f t="shared" si="61"/>
        <v>28.046542491447543</v>
      </c>
      <c r="BQ95" s="2">
        <f t="shared" si="61"/>
        <v>9.8864805410013261</v>
      </c>
      <c r="BR95" s="11">
        <f t="shared" si="62"/>
        <v>4.8104852580943297E-2</v>
      </c>
      <c r="BS95" s="17">
        <f t="shared" si="51"/>
        <v>0.18169096818278871</v>
      </c>
      <c r="BT95" s="17">
        <f t="shared" si="52"/>
        <v>0.3660448997426386</v>
      </c>
      <c r="BU95" s="12">
        <f>(BU$3*tempmid!$I205+BU$4*tempmid!$I205^2+BU$5*tempmid!$I205^6)*(K95/K$56)^$BW$1</f>
        <v>2.9771801811304726</v>
      </c>
      <c r="BV95" s="12">
        <f>(BV$3*tempmid!$I205+BV$4*tempmid!$I205^2+BV$5*tempmid!$I205^6)*(L95/L$56)^$BW$1</f>
        <v>1.2699536441848114</v>
      </c>
      <c r="BW95" s="12">
        <f>(BW$3*tempmid!$I205+BW$4*tempmid!$I205^2+BW$5*tempmid!$I205^6)*(M95/M$56)^$BW$1</f>
        <v>0.21330574459928014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 x14ac:dyDescent="0.3">
      <c r="A96" s="2">
        <f t="shared" si="36"/>
        <v>2050</v>
      </c>
      <c r="B96" s="5">
        <f t="shared" si="73"/>
        <v>1153.7760306583957</v>
      </c>
      <c r="C96" s="5">
        <f t="shared" si="73"/>
        <v>2906.1853417529674</v>
      </c>
      <c r="D96" s="5">
        <f t="shared" si="73"/>
        <v>4197.2649687417243</v>
      </c>
      <c r="E96" s="15">
        <f t="shared" si="74"/>
        <v>5.2792494534093935E-4</v>
      </c>
      <c r="F96" s="15">
        <f t="shared" si="74"/>
        <v>1.0400475425826109E-3</v>
      </c>
      <c r="G96" s="15">
        <f t="shared" si="74"/>
        <v>2.123220061467358E-3</v>
      </c>
      <c r="H96" s="5">
        <f t="shared" si="39"/>
        <v>94417.478022772702</v>
      </c>
      <c r="I96" s="5">
        <f t="shared" si="39"/>
        <v>27621.132806055335</v>
      </c>
      <c r="J96" s="5">
        <f t="shared" si="39"/>
        <v>10887.139203892557</v>
      </c>
      <c r="K96" s="5">
        <f t="shared" si="40"/>
        <v>81833.454252723473</v>
      </c>
      <c r="L96" s="5">
        <f t="shared" si="40"/>
        <v>9504.2571474105243</v>
      </c>
      <c r="M96" s="5">
        <f t="shared" si="40"/>
        <v>2593.8651204944904</v>
      </c>
      <c r="N96" s="15">
        <f t="shared" si="41"/>
        <v>1.7536129972041348E-2</v>
      </c>
      <c r="O96" s="15">
        <f t="shared" si="41"/>
        <v>2.2114530654633757E-2</v>
      </c>
      <c r="P96" s="15">
        <f t="shared" si="41"/>
        <v>2.0202718707644785E-2</v>
      </c>
      <c r="Q96" s="5">
        <f t="shared" si="42"/>
        <v>8624.9753063439639</v>
      </c>
      <c r="R96" s="5">
        <f t="shared" si="42"/>
        <v>10139.623659268143</v>
      </c>
      <c r="S96" s="5">
        <f t="shared" si="42"/>
        <v>4836.401991675536</v>
      </c>
      <c r="T96" s="5">
        <f t="shared" si="75"/>
        <v>91.349350638911275</v>
      </c>
      <c r="U96" s="5">
        <f t="shared" si="75"/>
        <v>367.09658979103313</v>
      </c>
      <c r="V96" s="5">
        <f t="shared" si="75"/>
        <v>444.23074795868712</v>
      </c>
      <c r="W96" s="15">
        <f t="shared" si="44"/>
        <v>-1.0734613539272964E-2</v>
      </c>
      <c r="X96" s="15">
        <f t="shared" si="44"/>
        <v>-1.217998157191269E-2</v>
      </c>
      <c r="Y96" s="15">
        <f t="shared" si="44"/>
        <v>-9.7425357312937999E-3</v>
      </c>
      <c r="Z96" s="5">
        <f t="shared" si="48"/>
        <v>13947.10956569759</v>
      </c>
      <c r="AA96" s="5">
        <f t="shared" si="48"/>
        <v>25384.907234403487</v>
      </c>
      <c r="AB96" s="5">
        <f t="shared" si="48"/>
        <v>15403.483336083511</v>
      </c>
      <c r="AC96" s="16">
        <f t="shared" si="70"/>
        <v>1.9679661039757215</v>
      </c>
      <c r="AD96" s="16">
        <f t="shared" si="70"/>
        <v>2.9097699704351037</v>
      </c>
      <c r="AE96" s="16">
        <f t="shared" si="70"/>
        <v>3.4668184457225197</v>
      </c>
      <c r="AF96" s="15">
        <f t="shared" si="56"/>
        <v>-4.0504037456468023E-3</v>
      </c>
      <c r="AG96" s="15">
        <f t="shared" si="56"/>
        <v>2.9673830763510267E-4</v>
      </c>
      <c r="AH96" s="15">
        <f t="shared" si="56"/>
        <v>9.7937136394747881E-3</v>
      </c>
      <c r="AI96" s="1">
        <f t="shared" si="71"/>
        <v>157348.08629644665</v>
      </c>
      <c r="AJ96" s="1">
        <f t="shared" si="71"/>
        <v>43976.943244398746</v>
      </c>
      <c r="AK96" s="1">
        <f t="shared" si="71"/>
        <v>17379.800528398588</v>
      </c>
      <c r="AL96" s="14">
        <f t="shared" si="76"/>
        <v>29.819320550207852</v>
      </c>
      <c r="AM96" s="14">
        <f t="shared" si="76"/>
        <v>5.4599285007533664</v>
      </c>
      <c r="AN96" s="14">
        <f t="shared" si="76"/>
        <v>1.9490286681420892</v>
      </c>
      <c r="AO96" s="11">
        <f t="shared" si="77"/>
        <v>1.3794947548462872E-2</v>
      </c>
      <c r="AP96" s="11">
        <f t="shared" si="77"/>
        <v>1.7377995541471934E-2</v>
      </c>
      <c r="AQ96" s="11">
        <f t="shared" si="77"/>
        <v>1.5764034612293972E-2</v>
      </c>
      <c r="AR96" s="1">
        <f t="shared" si="49"/>
        <v>94417.478022772702</v>
      </c>
      <c r="AS96" s="1">
        <f t="shared" si="47"/>
        <v>27621.132806055335</v>
      </c>
      <c r="AT96" s="1">
        <f t="shared" si="47"/>
        <v>10887.139203892557</v>
      </c>
      <c r="AU96" s="1">
        <f t="shared" si="57"/>
        <v>18883.49560455454</v>
      </c>
      <c r="AV96" s="1">
        <f t="shared" si="57"/>
        <v>5524.2265612110677</v>
      </c>
      <c r="AW96" s="1">
        <f t="shared" si="57"/>
        <v>2177.4278407785114</v>
      </c>
      <c r="AX96" s="1">
        <f t="shared" si="58"/>
        <v>65466.763402178782</v>
      </c>
      <c r="AY96" s="1">
        <f t="shared" si="58"/>
        <v>7603.4057179284182</v>
      </c>
      <c r="AZ96" s="1">
        <f t="shared" si="58"/>
        <v>2075.0920963955928</v>
      </c>
      <c r="BA96" s="1">
        <f t="shared" si="59"/>
        <v>12794.566072156853</v>
      </c>
      <c r="BB96" s="1">
        <f t="shared" si="59"/>
        <v>25970.693873708071</v>
      </c>
      <c r="BC96" s="1">
        <f t="shared" si="59"/>
        <v>32057.705910463297</v>
      </c>
      <c r="BD96" s="1">
        <f>SUM(BA96:BC96)*BT96*0.7+0.15*econlow!BD96+0.15*econhigh!BD96</f>
        <v>25163.06008960183</v>
      </c>
      <c r="BE96" s="2">
        <f t="shared" si="72"/>
        <v>0.1724378764915922</v>
      </c>
      <c r="BF96" s="2">
        <f t="shared" si="72"/>
        <v>0.13039120264941753</v>
      </c>
      <c r="BG96" s="2">
        <f t="shared" si="72"/>
        <v>6.9918128391701598E-2</v>
      </c>
      <c r="BH96" s="2">
        <f t="shared" si="53"/>
        <v>0.12408694994683941</v>
      </c>
      <c r="BI96" s="2">
        <f t="shared" si="60"/>
        <v>2.9734821248929609E-3</v>
      </c>
      <c r="BJ96" s="2">
        <f t="shared" si="60"/>
        <v>1.700186572836147E-3</v>
      </c>
      <c r="BK96" s="2">
        <f t="shared" si="60"/>
        <v>4.8885446777984691E-4</v>
      </c>
      <c r="BL96" s="2">
        <f t="shared" si="54"/>
        <v>280.74868317818863</v>
      </c>
      <c r="BM96" s="2">
        <f t="shared" si="54"/>
        <v>46.961079123379292</v>
      </c>
      <c r="BN96" s="2">
        <f t="shared" si="54"/>
        <v>5.3222266411640025</v>
      </c>
      <c r="BO96" s="2">
        <f t="shared" si="61"/>
        <v>233.46987183611714</v>
      </c>
      <c r="BP96" s="2">
        <f t="shared" si="61"/>
        <v>28.375543718668769</v>
      </c>
      <c r="BQ96" s="2">
        <f t="shared" si="61"/>
        <v>9.8835877582691332</v>
      </c>
      <c r="BR96" s="11">
        <f t="shared" si="62"/>
        <v>4.7935025658388336E-2</v>
      </c>
      <c r="BS96" s="17">
        <f t="shared" si="51"/>
        <v>0.17335190056164446</v>
      </c>
      <c r="BT96" s="17">
        <f t="shared" si="52"/>
        <v>0.35538339780838696</v>
      </c>
      <c r="BU96" s="12">
        <f>(BU$3*tempmid!$I206+BU$4*tempmid!$I206^2+BU$5*tempmid!$I206^6)*(K96/K$56)^$BW$1</f>
        <v>2.9523881143212902</v>
      </c>
      <c r="BV96" s="12">
        <f>(BV$3*tempmid!$I206+BV$4*tempmid!$I206^2+BV$5*tempmid!$I206^6)*(L96/L$56)^$BW$1</f>
        <v>1.2411982215059782</v>
      </c>
      <c r="BW96" s="12">
        <f>(BW$3*tempmid!$I206+BW$4*tempmid!$I206^2+BW$5*tempmid!$I206^6)*(M96/M$56)^$BW$1</f>
        <v>0.1833894278036112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 x14ac:dyDescent="0.3">
      <c r="A97" s="2">
        <f t="shared" si="36"/>
        <v>2051</v>
      </c>
      <c r="B97" s="5">
        <f t="shared" si="73"/>
        <v>1154.3546824489206</v>
      </c>
      <c r="C97" s="5">
        <f t="shared" si="73"/>
        <v>2909.0567841297984</v>
      </c>
      <c r="D97" s="5">
        <f t="shared" si="73"/>
        <v>4205.7311000674044</v>
      </c>
      <c r="E97" s="15">
        <f t="shared" si="74"/>
        <v>5.0152869807389231E-4</v>
      </c>
      <c r="F97" s="15">
        <f t="shared" si="74"/>
        <v>9.8804516545348024E-4</v>
      </c>
      <c r="G97" s="15">
        <f t="shared" si="74"/>
        <v>2.01705905839399E-3</v>
      </c>
      <c r="H97" s="5">
        <f t="shared" si="39"/>
        <v>96102.286121467652</v>
      </c>
      <c r="I97" s="5">
        <f t="shared" si="39"/>
        <v>28253.106180798532</v>
      </c>
      <c r="J97" s="5">
        <f t="shared" si="39"/>
        <v>11127.010096346217</v>
      </c>
      <c r="K97" s="5">
        <f t="shared" si="40"/>
        <v>83251.956770851597</v>
      </c>
      <c r="L97" s="5">
        <f t="shared" si="40"/>
        <v>9712.1191772301663</v>
      </c>
      <c r="M97" s="5">
        <f t="shared" si="40"/>
        <v>2645.677964567893</v>
      </c>
      <c r="N97" s="15">
        <f t="shared" si="41"/>
        <v>1.7334017378117794E-2</v>
      </c>
      <c r="O97" s="15">
        <f t="shared" si="41"/>
        <v>2.1870413078656448E-2</v>
      </c>
      <c r="P97" s="15">
        <f t="shared" si="41"/>
        <v>1.9975149696112693E-2</v>
      </c>
      <c r="Q97" s="5">
        <f t="shared" si="42"/>
        <v>8684.6435326301162</v>
      </c>
      <c r="R97" s="5">
        <f t="shared" si="42"/>
        <v>10245.292802537104</v>
      </c>
      <c r="S97" s="5">
        <f t="shared" si="42"/>
        <v>4894.8030530534925</v>
      </c>
      <c r="T97" s="5">
        <f t="shared" si="75"/>
        <v>90.368750662739032</v>
      </c>
      <c r="U97" s="5">
        <f t="shared" si="75"/>
        <v>362.62536009226636</v>
      </c>
      <c r="V97" s="5">
        <f t="shared" si="75"/>
        <v>439.90281402376024</v>
      </c>
      <c r="W97" s="15">
        <f t="shared" si="44"/>
        <v>-1.0734613539272964E-2</v>
      </c>
      <c r="X97" s="15">
        <f t="shared" si="44"/>
        <v>-1.217998157191269E-2</v>
      </c>
      <c r="Y97" s="15">
        <f t="shared" si="44"/>
        <v>-9.7425357312937999E-3</v>
      </c>
      <c r="Z97" s="5">
        <f t="shared" si="48"/>
        <v>13989.86228905616</v>
      </c>
      <c r="AA97" s="5">
        <f t="shared" si="48"/>
        <v>25664.527375719495</v>
      </c>
      <c r="AB97" s="5">
        <f t="shared" si="48"/>
        <v>15747.344634407602</v>
      </c>
      <c r="AC97" s="16">
        <f t="shared" si="70"/>
        <v>1.9599950466968723</v>
      </c>
      <c r="AD97" s="16">
        <f t="shared" si="70"/>
        <v>2.9106334106517382</v>
      </c>
      <c r="AE97" s="16">
        <f t="shared" si="70"/>
        <v>3.500771472819975</v>
      </c>
      <c r="AF97" s="15">
        <f t="shared" si="56"/>
        <v>-4.0504037456468023E-3</v>
      </c>
      <c r="AG97" s="15">
        <f t="shared" si="56"/>
        <v>2.9673830763510267E-4</v>
      </c>
      <c r="AH97" s="15">
        <f t="shared" si="56"/>
        <v>9.7937136394747881E-3</v>
      </c>
      <c r="AI97" s="1">
        <f t="shared" si="71"/>
        <v>160496.77327135653</v>
      </c>
      <c r="AJ97" s="1">
        <f t="shared" si="71"/>
        <v>45103.475481169939</v>
      </c>
      <c r="AK97" s="1">
        <f t="shared" si="71"/>
        <v>17819.248316337238</v>
      </c>
      <c r="AL97" s="14">
        <f t="shared" si="76"/>
        <v>30.22656295349956</v>
      </c>
      <c r="AM97" s="14">
        <f t="shared" si="76"/>
        <v>5.5538622877647859</v>
      </c>
      <c r="AN97" s="14">
        <f t="shared" si="76"/>
        <v>1.979445977973185</v>
      </c>
      <c r="AO97" s="11">
        <f t="shared" si="77"/>
        <v>1.3656998072978243E-2</v>
      </c>
      <c r="AP97" s="11">
        <f t="shared" si="77"/>
        <v>1.7204215586057215E-2</v>
      </c>
      <c r="AQ97" s="11">
        <f t="shared" si="77"/>
        <v>1.5606394266171032E-2</v>
      </c>
      <c r="AR97" s="1">
        <f t="shared" si="49"/>
        <v>96102.286121467652</v>
      </c>
      <c r="AS97" s="1">
        <f t="shared" si="47"/>
        <v>28253.106180798532</v>
      </c>
      <c r="AT97" s="1">
        <f t="shared" si="47"/>
        <v>11127.010096346217</v>
      </c>
      <c r="AU97" s="1">
        <f t="shared" si="57"/>
        <v>19220.457224293532</v>
      </c>
      <c r="AV97" s="1">
        <f t="shared" si="57"/>
        <v>5650.6212361597063</v>
      </c>
      <c r="AW97" s="1">
        <f t="shared" si="57"/>
        <v>2225.4020192692437</v>
      </c>
      <c r="AX97" s="1">
        <f t="shared" si="58"/>
        <v>66601.565416681289</v>
      </c>
      <c r="AY97" s="1">
        <f t="shared" si="58"/>
        <v>7769.6953417841332</v>
      </c>
      <c r="AZ97" s="1">
        <f t="shared" si="58"/>
        <v>2116.5423716543141</v>
      </c>
      <c r="BA97" s="1">
        <f t="shared" si="59"/>
        <v>12820.821073319714</v>
      </c>
      <c r="BB97" s="1">
        <f t="shared" si="59"/>
        <v>26059.290623370383</v>
      </c>
      <c r="BC97" s="1">
        <f t="shared" si="59"/>
        <v>32205.550256387967</v>
      </c>
      <c r="BD97" s="1">
        <f>SUM(BA97:BC97)*BT97*0.7+0.15*econlow!BD97+0.15*econhigh!BD97</f>
        <v>24520.609355580567</v>
      </c>
      <c r="BE97" s="2">
        <f t="shared" si="72"/>
        <v>0.1724378764915922</v>
      </c>
      <c r="BF97" s="2">
        <f t="shared" si="72"/>
        <v>0.13039120264941753</v>
      </c>
      <c r="BG97" s="2">
        <f t="shared" si="72"/>
        <v>6.9918128391701598E-2</v>
      </c>
      <c r="BH97" s="2">
        <f t="shared" si="53"/>
        <v>0.12381987109673617</v>
      </c>
      <c r="BI97" s="2">
        <f t="shared" si="60"/>
        <v>2.9734821248929609E-3</v>
      </c>
      <c r="BJ97" s="2">
        <f t="shared" si="60"/>
        <v>1.700186572836147E-3</v>
      </c>
      <c r="BK97" s="2">
        <f t="shared" si="60"/>
        <v>4.8885446777984691E-4</v>
      </c>
      <c r="BL97" s="2">
        <f t="shared" si="54"/>
        <v>285.75842994353292</v>
      </c>
      <c r="BM97" s="2">
        <f t="shared" si="54"/>
        <v>48.03555176950762</v>
      </c>
      <c r="BN97" s="2">
        <f t="shared" si="54"/>
        <v>5.4394885986303132</v>
      </c>
      <c r="BO97" s="2">
        <f t="shared" si="61"/>
        <v>236.90975368266214</v>
      </c>
      <c r="BP97" s="2">
        <f t="shared" si="61"/>
        <v>28.70854732342589</v>
      </c>
      <c r="BQ97" s="2">
        <f t="shared" si="61"/>
        <v>9.8807734077556955</v>
      </c>
      <c r="BR97" s="11">
        <f t="shared" si="62"/>
        <v>4.7764923774218121E-2</v>
      </c>
      <c r="BS97" s="17">
        <f t="shared" si="51"/>
        <v>0.16542237478199787</v>
      </c>
      <c r="BT97" s="17">
        <f t="shared" si="52"/>
        <v>0.34503242505668635</v>
      </c>
      <c r="BU97" s="12">
        <f>(BU$3*tempmid!$I207+BU$4*tempmid!$I207^2+BU$5*tempmid!$I207^6)*(K97/K$56)^$BW$1</f>
        <v>2.9258269647458182</v>
      </c>
      <c r="BV97" s="12">
        <f>(BV$3*tempmid!$I207+BV$4*tempmid!$I207^2+BV$5*tempmid!$I207^6)*(L97/L$56)^$BW$1</f>
        <v>1.21123946341342</v>
      </c>
      <c r="BW97" s="12">
        <f>(BW$3*tempmid!$I207+BW$4*tempmid!$I207^2+BW$5*tempmid!$I207^6)*(M97/M$56)^$BW$1</f>
        <v>0.15250851367518325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 x14ac:dyDescent="0.3">
      <c r="A98" s="2">
        <f t="shared" si="36"/>
        <v>2052</v>
      </c>
      <c r="B98" s="5">
        <f t="shared" si="73"/>
        <v>1154.9046773498744</v>
      </c>
      <c r="C98" s="5">
        <f t="shared" si="73"/>
        <v>2911.7873496468078</v>
      </c>
      <c r="D98" s="5">
        <f t="shared" si="73"/>
        <v>4213.7901476793368</v>
      </c>
      <c r="E98" s="15">
        <f t="shared" si="74"/>
        <v>4.764522631701977E-4</v>
      </c>
      <c r="F98" s="15">
        <f t="shared" si="74"/>
        <v>9.3864290718080623E-4</v>
      </c>
      <c r="G98" s="15">
        <f t="shared" si="74"/>
        <v>1.9162061054742905E-3</v>
      </c>
      <c r="H98" s="5">
        <f t="shared" si="39"/>
        <v>97795.437695962391</v>
      </c>
      <c r="I98" s="5">
        <f t="shared" si="39"/>
        <v>28891.275451828242</v>
      </c>
      <c r="J98" s="5">
        <f t="shared" si="39"/>
        <v>11368.510733940049</v>
      </c>
      <c r="K98" s="5">
        <f t="shared" si="40"/>
        <v>84678.363170517841</v>
      </c>
      <c r="L98" s="5">
        <f t="shared" si="40"/>
        <v>9922.1790545015847</v>
      </c>
      <c r="M98" s="5">
        <f t="shared" si="40"/>
        <v>2697.9299717146655</v>
      </c>
      <c r="N98" s="15">
        <f t="shared" si="41"/>
        <v>1.7133608085541763E-2</v>
      </c>
      <c r="O98" s="15">
        <f t="shared" si="41"/>
        <v>2.1628634640717737E-2</v>
      </c>
      <c r="P98" s="15">
        <f t="shared" si="41"/>
        <v>1.9749949860321081E-2</v>
      </c>
      <c r="Q98" s="5">
        <f t="shared" si="42"/>
        <v>8742.7827513831398</v>
      </c>
      <c r="R98" s="5">
        <f t="shared" si="42"/>
        <v>10349.103039689289</v>
      </c>
      <c r="S98" s="5">
        <f t="shared" si="42"/>
        <v>4952.3170535594836</v>
      </c>
      <c r="T98" s="5">
        <f t="shared" si="75"/>
        <v>89.398677048347608</v>
      </c>
      <c r="U98" s="5">
        <f t="shared" si="75"/>
        <v>358.20858988883435</v>
      </c>
      <c r="V98" s="5">
        <f t="shared" si="75"/>
        <v>435.61704513983705</v>
      </c>
      <c r="W98" s="15">
        <f t="shared" si="44"/>
        <v>-1.0734613539272964E-2</v>
      </c>
      <c r="X98" s="15">
        <f t="shared" si="44"/>
        <v>-1.217998157191269E-2</v>
      </c>
      <c r="Y98" s="15">
        <f t="shared" si="44"/>
        <v>-9.7425357312937999E-3</v>
      </c>
      <c r="Z98" s="5">
        <f t="shared" si="48"/>
        <v>14029.588605500829</v>
      </c>
      <c r="AA98" s="5">
        <f t="shared" si="48"/>
        <v>25939.682870823712</v>
      </c>
      <c r="AB98" s="5">
        <f t="shared" si="48"/>
        <v>16093.586027414474</v>
      </c>
      <c r="AC98" s="16">
        <f t="shared" si="70"/>
        <v>1.9520562754182822</v>
      </c>
      <c r="AD98" s="16">
        <f t="shared" si="70"/>
        <v>2.9114971070841613</v>
      </c>
      <c r="AE98" s="16">
        <f t="shared" si="70"/>
        <v>3.5350570261420162</v>
      </c>
      <c r="AF98" s="15">
        <f t="shared" si="56"/>
        <v>-4.0504037456468023E-3</v>
      </c>
      <c r="AG98" s="15">
        <f t="shared" si="56"/>
        <v>2.9673830763510267E-4</v>
      </c>
      <c r="AH98" s="15">
        <f t="shared" si="56"/>
        <v>9.7937136394747881E-3</v>
      </c>
      <c r="AI98" s="1">
        <f t="shared" si="71"/>
        <v>163667.55316851442</v>
      </c>
      <c r="AJ98" s="1">
        <f t="shared" si="71"/>
        <v>46243.74916921265</v>
      </c>
      <c r="AK98" s="1">
        <f t="shared" si="71"/>
        <v>18262.725503972757</v>
      </c>
      <c r="AL98" s="14">
        <f t="shared" si="76"/>
        <v>30.635239024388174</v>
      </c>
      <c r="AM98" s="14">
        <f t="shared" si="76"/>
        <v>5.6484566334574238</v>
      </c>
      <c r="AN98" s="14">
        <f t="shared" si="76"/>
        <v>2.0100290721904126</v>
      </c>
      <c r="AO98" s="11">
        <f t="shared" si="77"/>
        <v>1.352042809224846E-2</v>
      </c>
      <c r="AP98" s="11">
        <f t="shared" si="77"/>
        <v>1.7032173430196643E-2</v>
      </c>
      <c r="AQ98" s="11">
        <f t="shared" si="77"/>
        <v>1.5450330323509322E-2</v>
      </c>
      <c r="AR98" s="1">
        <f t="shared" si="49"/>
        <v>97795.437695962391</v>
      </c>
      <c r="AS98" s="1">
        <f t="shared" si="47"/>
        <v>28891.275451828242</v>
      </c>
      <c r="AT98" s="1">
        <f t="shared" si="47"/>
        <v>11368.510733940049</v>
      </c>
      <c r="AU98" s="1">
        <f t="shared" si="57"/>
        <v>19559.087539192478</v>
      </c>
      <c r="AV98" s="1">
        <f t="shared" si="57"/>
        <v>5778.2550903656484</v>
      </c>
      <c r="AW98" s="1">
        <f t="shared" si="57"/>
        <v>2273.7021467880099</v>
      </c>
      <c r="AX98" s="1">
        <f t="shared" si="58"/>
        <v>67742.690536414273</v>
      </c>
      <c r="AY98" s="1">
        <f t="shared" si="58"/>
        <v>7937.7432436012687</v>
      </c>
      <c r="AZ98" s="1">
        <f t="shared" si="58"/>
        <v>2158.3439773717323</v>
      </c>
      <c r="BA98" s="1">
        <f t="shared" si="59"/>
        <v>12846.54966119016</v>
      </c>
      <c r="BB98" s="1">
        <f t="shared" si="59"/>
        <v>26146.057576235136</v>
      </c>
      <c r="BC98" s="1">
        <f t="shared" si="59"/>
        <v>32349.673718740905</v>
      </c>
      <c r="BD98" s="1">
        <f>SUM(BA98:BC98)*BT98*0.7+0.15*econlow!BD98+0.15*econhigh!BD98</f>
        <v>23892.196876089805</v>
      </c>
      <c r="BE98" s="2">
        <f t="shared" si="72"/>
        <v>0.1724378764915922</v>
      </c>
      <c r="BF98" s="2">
        <f t="shared" si="72"/>
        <v>0.13039120264941753</v>
      </c>
      <c r="BG98" s="2">
        <f t="shared" si="72"/>
        <v>6.9918128391701598E-2</v>
      </c>
      <c r="BH98" s="2">
        <f t="shared" si="53"/>
        <v>0.12355367948806556</v>
      </c>
      <c r="BI98" s="2">
        <f t="shared" si="60"/>
        <v>2.9734821248929609E-3</v>
      </c>
      <c r="BJ98" s="2">
        <f t="shared" si="60"/>
        <v>1.700186572836147E-3</v>
      </c>
      <c r="BK98" s="2">
        <f t="shared" si="60"/>
        <v>4.8885446777984691E-4</v>
      </c>
      <c r="BL98" s="2">
        <f t="shared" si="54"/>
        <v>290.79298588502741</v>
      </c>
      <c r="BM98" s="2">
        <f t="shared" si="54"/>
        <v>49.120558595308964</v>
      </c>
      <c r="BN98" s="2">
        <f t="shared" si="54"/>
        <v>5.5575472642897399</v>
      </c>
      <c r="BO98" s="2">
        <f t="shared" si="61"/>
        <v>240.40102787113142</v>
      </c>
      <c r="BP98" s="2">
        <f t="shared" si="61"/>
        <v>29.045599138582318</v>
      </c>
      <c r="BQ98" s="2">
        <f t="shared" si="61"/>
        <v>9.8780345382819288</v>
      </c>
      <c r="BR98" s="11">
        <f t="shared" si="62"/>
        <v>4.7594634824900089E-2</v>
      </c>
      <c r="BS98" s="17">
        <f t="shared" si="51"/>
        <v>0.15788119169528964</v>
      </c>
      <c r="BT98" s="17">
        <f t="shared" si="52"/>
        <v>0.33498293694823916</v>
      </c>
      <c r="BU98" s="12">
        <f>(BU$3*tempmid!$I208+BU$4*tempmid!$I208^2+BU$5*tempmid!$I208^6)*(K98/K$56)^$BW$1</f>
        <v>2.8974767378135224</v>
      </c>
      <c r="BV98" s="12">
        <f>(BV$3*tempmid!$I208+BV$4*tempmid!$I208^2+BV$5*tempmid!$I208^6)*(L98/L$56)^$BW$1</f>
        <v>1.1800679077912373</v>
      </c>
      <c r="BW98" s="12">
        <f>(BW$3*tempmid!$I208+BW$4*tempmid!$I208^2+BW$5*tempmid!$I208^6)*(M98/M$56)^$BW$1</f>
        <v>0.12065614547908778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 x14ac:dyDescent="0.3">
      <c r="A99" s="2">
        <f t="shared" si="36"/>
        <v>2053</v>
      </c>
      <c r="B99" s="5">
        <f t="shared" si="73"/>
        <v>1155.42742144978</v>
      </c>
      <c r="C99" s="5">
        <f t="shared" si="73"/>
        <v>2914.3838217626244</v>
      </c>
      <c r="D99" s="5">
        <f t="shared" si="73"/>
        <v>4221.4609135670989</v>
      </c>
      <c r="E99" s="15">
        <f t="shared" si="74"/>
        <v>4.5262965001168778E-4</v>
      </c>
      <c r="F99" s="15">
        <f t="shared" si="74"/>
        <v>8.9171076182176592E-4</v>
      </c>
      <c r="G99" s="15">
        <f t="shared" si="74"/>
        <v>1.820395800200576E-3</v>
      </c>
      <c r="H99" s="5">
        <f t="shared" si="39"/>
        <v>99496.606801202652</v>
      </c>
      <c r="I99" s="5">
        <f t="shared" si="39"/>
        <v>29535.549718196075</v>
      </c>
      <c r="J99" s="5">
        <f t="shared" si="39"/>
        <v>11611.60409911018</v>
      </c>
      <c r="K99" s="5">
        <f t="shared" si="40"/>
        <v>86112.381404587606</v>
      </c>
      <c r="L99" s="5">
        <f t="shared" si="40"/>
        <v>10134.406284321509</v>
      </c>
      <c r="M99" s="5">
        <f t="shared" si="40"/>
        <v>2750.6127231433898</v>
      </c>
      <c r="N99" s="15">
        <f t="shared" si="41"/>
        <v>1.6934883722091509E-2</v>
      </c>
      <c r="O99" s="15">
        <f t="shared" si="41"/>
        <v>2.1389175568610419E-2</v>
      </c>
      <c r="P99" s="15">
        <f t="shared" si="41"/>
        <v>1.9527101140895065E-2</v>
      </c>
      <c r="Q99" s="5">
        <f t="shared" si="42"/>
        <v>8799.3820803660346</v>
      </c>
      <c r="R99" s="5">
        <f t="shared" si="42"/>
        <v>10451.024779949003</v>
      </c>
      <c r="S99" s="5">
        <f t="shared" si="42"/>
        <v>5008.9328493433832</v>
      </c>
      <c r="T99" s="5">
        <f t="shared" si="75"/>
        <v>88.439016799311318</v>
      </c>
      <c r="U99" s="5">
        <f t="shared" si="75"/>
        <v>353.8456158650875</v>
      </c>
      <c r="V99" s="5">
        <f t="shared" si="75"/>
        <v>431.37303051240156</v>
      </c>
      <c r="W99" s="15">
        <f t="shared" si="44"/>
        <v>-1.0734613539272964E-2</v>
      </c>
      <c r="X99" s="15">
        <f t="shared" si="44"/>
        <v>-1.217998157191269E-2</v>
      </c>
      <c r="Y99" s="15">
        <f t="shared" si="44"/>
        <v>-9.7425357312937999E-3</v>
      </c>
      <c r="Z99" s="5">
        <f t="shared" si="48"/>
        <v>14066.303564948692</v>
      </c>
      <c r="AA99" s="5">
        <f t="shared" si="48"/>
        <v>26210.291511284526</v>
      </c>
      <c r="AB99" s="5">
        <f t="shared" si="48"/>
        <v>16442.153838490209</v>
      </c>
      <c r="AC99" s="16">
        <f t="shared" si="70"/>
        <v>1.9441496593686147</v>
      </c>
      <c r="AD99" s="16">
        <f t="shared" si="70"/>
        <v>2.912361059808402</v>
      </c>
      <c r="AE99" s="16">
        <f t="shared" si="70"/>
        <v>3.5696783623552646</v>
      </c>
      <c r="AF99" s="15">
        <f t="shared" si="56"/>
        <v>-4.0504037456468023E-3</v>
      </c>
      <c r="AG99" s="15">
        <f t="shared" si="56"/>
        <v>2.9673830763510267E-4</v>
      </c>
      <c r="AH99" s="15">
        <f t="shared" si="56"/>
        <v>9.7937136394747881E-3</v>
      </c>
      <c r="AI99" s="1">
        <f t="shared" si="71"/>
        <v>166859.88539085549</v>
      </c>
      <c r="AJ99" s="1">
        <f t="shared" si="71"/>
        <v>47397.629342657034</v>
      </c>
      <c r="AK99" s="1">
        <f t="shared" si="71"/>
        <v>18710.155100363492</v>
      </c>
      <c r="AL99" s="14">
        <f t="shared" si="76"/>
        <v>31.045298555243075</v>
      </c>
      <c r="AM99" s="14">
        <f t="shared" si="76"/>
        <v>5.7437000715214754</v>
      </c>
      <c r="AN99" s="14">
        <f t="shared" si="76"/>
        <v>2.0407741291843595</v>
      </c>
      <c r="AO99" s="11">
        <f t="shared" si="77"/>
        <v>1.3385223811325975E-2</v>
      </c>
      <c r="AP99" s="11">
        <f t="shared" si="77"/>
        <v>1.6861851695894676E-2</v>
      </c>
      <c r="AQ99" s="11">
        <f t="shared" si="77"/>
        <v>1.5295827020274228E-2</v>
      </c>
      <c r="AR99" s="1">
        <f t="shared" si="49"/>
        <v>99496.606801202652</v>
      </c>
      <c r="AS99" s="1">
        <f t="shared" si="47"/>
        <v>29535.549718196075</v>
      </c>
      <c r="AT99" s="1">
        <f t="shared" si="47"/>
        <v>11611.60409911018</v>
      </c>
      <c r="AU99" s="1">
        <f t="shared" si="57"/>
        <v>19899.32136024053</v>
      </c>
      <c r="AV99" s="1">
        <f t="shared" si="57"/>
        <v>5907.1099436392151</v>
      </c>
      <c r="AW99" s="1">
        <f t="shared" si="57"/>
        <v>2322.3208198220359</v>
      </c>
      <c r="AX99" s="1">
        <f t="shared" si="58"/>
        <v>68889.905123670091</v>
      </c>
      <c r="AY99" s="1">
        <f t="shared" si="58"/>
        <v>8107.5250274572072</v>
      </c>
      <c r="AZ99" s="1">
        <f t="shared" si="58"/>
        <v>2200.4901785147117</v>
      </c>
      <c r="BA99" s="1">
        <f t="shared" si="59"/>
        <v>12871.767583921937</v>
      </c>
      <c r="BB99" s="1">
        <f t="shared" si="59"/>
        <v>26231.051259992062</v>
      </c>
      <c r="BC99" s="1">
        <f t="shared" si="59"/>
        <v>32490.201311751684</v>
      </c>
      <c r="BD99" s="1">
        <f>SUM(BA99:BC99)*BT99*0.7+0.15*econlow!BD99+0.15*econhigh!BD99</f>
        <v>23277.67342996455</v>
      </c>
      <c r="BE99" s="2">
        <f t="shared" si="72"/>
        <v>0.1724378764915922</v>
      </c>
      <c r="BF99" s="2">
        <f t="shared" si="72"/>
        <v>0.13039120264941753</v>
      </c>
      <c r="BG99" s="2">
        <f t="shared" si="72"/>
        <v>6.9918128391701598E-2</v>
      </c>
      <c r="BH99" s="2">
        <f t="shared" si="53"/>
        <v>0.12328832538960526</v>
      </c>
      <c r="BI99" s="2">
        <f t="shared" si="60"/>
        <v>2.9734821248929609E-3</v>
      </c>
      <c r="BJ99" s="2">
        <f t="shared" si="60"/>
        <v>1.700186572836147E-3</v>
      </c>
      <c r="BK99" s="2">
        <f t="shared" si="60"/>
        <v>4.8885446777984691E-4</v>
      </c>
      <c r="BL99" s="2">
        <f t="shared" si="54"/>
        <v>295.8513818108795</v>
      </c>
      <c r="BM99" s="2">
        <f t="shared" si="54"/>
        <v>50.21594505221141</v>
      </c>
      <c r="BN99" s="2">
        <f t="shared" si="54"/>
        <v>5.6763845419407959</v>
      </c>
      <c r="BO99" s="2">
        <f t="shared" si="61"/>
        <v>243.94445229621172</v>
      </c>
      <c r="BP99" s="2">
        <f t="shared" si="61"/>
        <v>29.386745637752057</v>
      </c>
      <c r="BQ99" s="2">
        <f t="shared" si="61"/>
        <v>9.8753683271673243</v>
      </c>
      <c r="BR99" s="11">
        <f t="shared" si="62"/>
        <v>4.7424242414582291E-2</v>
      </c>
      <c r="BS99" s="17">
        <f t="shared" si="51"/>
        <v>0.15070828586448293</v>
      </c>
      <c r="BT99" s="17">
        <f t="shared" si="52"/>
        <v>0.3252261523769312</v>
      </c>
      <c r="BU99" s="12">
        <f>(BU$3*tempmid!$I209+BU$4*tempmid!$I209^2+BU$5*tempmid!$I209^6)*(K99/K$56)^$BW$1</f>
        <v>2.867318437795336</v>
      </c>
      <c r="BV99" s="12">
        <f>(BV$3*tempmid!$I209+BV$4*tempmid!$I209^2+BV$5*tempmid!$I209^6)*(L99/L$56)^$BW$1</f>
        <v>1.1476748425720065</v>
      </c>
      <c r="BW99" s="12">
        <f>(BW$3*tempmid!$I209+BW$4*tempmid!$I209^2+BW$5*tempmid!$I209^6)*(M99/M$56)^$BW$1</f>
        <v>8.7826099615277542E-2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 x14ac:dyDescent="0.3">
      <c r="A100" s="2">
        <f t="shared" si="36"/>
        <v>2054</v>
      </c>
      <c r="B100" s="5">
        <f t="shared" si="73"/>
        <v>1155.9242531236955</v>
      </c>
      <c r="C100" s="5">
        <f t="shared" si="73"/>
        <v>2916.8526698096725</v>
      </c>
      <c r="D100" s="5">
        <f t="shared" si="73"/>
        <v>4228.7614067989789</v>
      </c>
      <c r="E100" s="15">
        <f t="shared" si="74"/>
        <v>4.2999816751110336E-4</v>
      </c>
      <c r="F100" s="15">
        <f t="shared" si="74"/>
        <v>8.4712522373067754E-4</v>
      </c>
      <c r="G100" s="15">
        <f t="shared" si="74"/>
        <v>1.7293760101905471E-3</v>
      </c>
      <c r="H100" s="5">
        <f t="shared" si="39"/>
        <v>101205.4632692244</v>
      </c>
      <c r="I100" s="5">
        <f t="shared" si="39"/>
        <v>30185.835683086454</v>
      </c>
      <c r="J100" s="5">
        <f t="shared" si="39"/>
        <v>11856.253036402755</v>
      </c>
      <c r="K100" s="5">
        <f t="shared" si="40"/>
        <v>87553.715562013036</v>
      </c>
      <c r="L100" s="5">
        <f t="shared" si="40"/>
        <v>10348.76941009712</v>
      </c>
      <c r="M100" s="5">
        <f t="shared" si="40"/>
        <v>2803.7176600553385</v>
      </c>
      <c r="N100" s="15">
        <f t="shared" si="41"/>
        <v>1.6737827173232134E-2</v>
      </c>
      <c r="O100" s="15">
        <f t="shared" si="41"/>
        <v>2.1152016187395484E-2</v>
      </c>
      <c r="P100" s="15">
        <f t="shared" si="41"/>
        <v>1.9306584480297317E-2</v>
      </c>
      <c r="Q100" s="5">
        <f t="shared" si="42"/>
        <v>8854.4313825330846</v>
      </c>
      <c r="R100" s="5">
        <f t="shared" si="42"/>
        <v>10551.029704493385</v>
      </c>
      <c r="S100" s="5">
        <f t="shared" si="42"/>
        <v>5064.6399175192491</v>
      </c>
      <c r="T100" s="5">
        <f t="shared" si="75"/>
        <v>87.489658132177439</v>
      </c>
      <c r="U100" s="5">
        <f t="shared" si="75"/>
        <v>349.53578278454864</v>
      </c>
      <c r="V100" s="5">
        <f t="shared" si="75"/>
        <v>427.17036334911802</v>
      </c>
      <c r="W100" s="15">
        <f t="shared" si="44"/>
        <v>-1.0734613539272964E-2</v>
      </c>
      <c r="X100" s="15">
        <f t="shared" si="44"/>
        <v>-1.217998157191269E-2</v>
      </c>
      <c r="Y100" s="15">
        <f t="shared" si="44"/>
        <v>-9.7425357312937999E-3</v>
      </c>
      <c r="Z100" s="5">
        <f t="shared" si="48"/>
        <v>14100.023436620997</v>
      </c>
      <c r="AA100" s="5">
        <f t="shared" si="48"/>
        <v>26476.274213134748</v>
      </c>
      <c r="AB100" s="5">
        <f t="shared" si="48"/>
        <v>16792.994221121615</v>
      </c>
      <c r="AC100" s="16">
        <f t="shared" si="70"/>
        <v>1.9362750683062102</v>
      </c>
      <c r="AD100" s="16">
        <f t="shared" si="70"/>
        <v>2.9132252689005118</v>
      </c>
      <c r="AE100" s="16">
        <f t="shared" si="70"/>
        <v>3.6046387700212015</v>
      </c>
      <c r="AF100" s="15">
        <f t="shared" si="56"/>
        <v>-4.0504037456468023E-3</v>
      </c>
      <c r="AG100" s="15">
        <f t="shared" si="56"/>
        <v>2.9673830763510267E-4</v>
      </c>
      <c r="AH100" s="15">
        <f t="shared" si="56"/>
        <v>9.7937136394747881E-3</v>
      </c>
      <c r="AI100" s="1">
        <f t="shared" si="71"/>
        <v>170073.21821201046</v>
      </c>
      <c r="AJ100" s="1">
        <f t="shared" si="71"/>
        <v>48564.97635203055</v>
      </c>
      <c r="AK100" s="1">
        <f t="shared" si="71"/>
        <v>19161.460410149179</v>
      </c>
      <c r="AL100" s="14">
        <f t="shared" si="76"/>
        <v>31.456691341999928</v>
      </c>
      <c r="AM100" s="14">
        <f t="shared" si="76"/>
        <v>5.8395809961252532</v>
      </c>
      <c r="AN100" s="14">
        <f t="shared" si="76"/>
        <v>2.0716773039711396</v>
      </c>
      <c r="AO100" s="11">
        <f t="shared" si="77"/>
        <v>1.3251371573212715E-2</v>
      </c>
      <c r="AP100" s="11">
        <f t="shared" si="77"/>
        <v>1.6693233178935729E-2</v>
      </c>
      <c r="AQ100" s="11">
        <f t="shared" si="77"/>
        <v>1.5142868750071486E-2</v>
      </c>
      <c r="AR100" s="1">
        <f t="shared" si="49"/>
        <v>101205.4632692244</v>
      </c>
      <c r="AS100" s="1">
        <f t="shared" si="47"/>
        <v>30185.835683086454</v>
      </c>
      <c r="AT100" s="1">
        <f t="shared" si="47"/>
        <v>11856.253036402755</v>
      </c>
      <c r="AU100" s="1">
        <f t="shared" si="57"/>
        <v>20241.092653844884</v>
      </c>
      <c r="AV100" s="1">
        <f t="shared" si="57"/>
        <v>6037.1671366172914</v>
      </c>
      <c r="AW100" s="1">
        <f t="shared" si="57"/>
        <v>2371.2506072805513</v>
      </c>
      <c r="AX100" s="1">
        <f t="shared" si="58"/>
        <v>70042.972449610432</v>
      </c>
      <c r="AY100" s="1">
        <f t="shared" si="58"/>
        <v>8279.0155280776944</v>
      </c>
      <c r="AZ100" s="1">
        <f t="shared" si="58"/>
        <v>2242.9741280442709</v>
      </c>
      <c r="BA100" s="1">
        <f t="shared" si="59"/>
        <v>12896.489946270707</v>
      </c>
      <c r="BB100" s="1">
        <f t="shared" si="59"/>
        <v>26314.326106490185</v>
      </c>
      <c r="BC100" s="1">
        <f t="shared" si="59"/>
        <v>32627.253901987086</v>
      </c>
      <c r="BD100" s="1">
        <f>SUM(BA100:BC100)*BT100*0.7+0.15*econlow!BD100+0.15*econhigh!BD100</f>
        <v>22676.878941272273</v>
      </c>
      <c r="BE100" s="2">
        <f t="shared" si="72"/>
        <v>0.1724378764915922</v>
      </c>
      <c r="BF100" s="2">
        <f t="shared" si="72"/>
        <v>0.13039120264941753</v>
      </c>
      <c r="BG100" s="2">
        <f t="shared" si="72"/>
        <v>6.9918128391701598E-2</v>
      </c>
      <c r="BH100" s="2">
        <f t="shared" si="53"/>
        <v>0.12302376118111487</v>
      </c>
      <c r="BI100" s="2">
        <f t="shared" si="60"/>
        <v>2.9734821248929609E-3</v>
      </c>
      <c r="BJ100" s="2">
        <f t="shared" si="60"/>
        <v>1.700186572836147E-3</v>
      </c>
      <c r="BK100" s="2">
        <f t="shared" si="60"/>
        <v>4.8885446777984691E-4</v>
      </c>
      <c r="BL100" s="2">
        <f t="shared" si="54"/>
        <v>300.93263597254992</v>
      </c>
      <c r="BM100" s="2">
        <f t="shared" si="54"/>
        <v>51.321552518221836</v>
      </c>
      <c r="BN100" s="2">
        <f t="shared" si="54"/>
        <v>5.7959822679738631</v>
      </c>
      <c r="BO100" s="2">
        <f t="shared" si="61"/>
        <v>247.54079670771233</v>
      </c>
      <c r="BP100" s="2">
        <f t="shared" si="61"/>
        <v>29.732033941110423</v>
      </c>
      <c r="BQ100" s="2">
        <f t="shared" si="61"/>
        <v>9.8727720754058907</v>
      </c>
      <c r="BR100" s="11">
        <f t="shared" si="62"/>
        <v>4.7253826051276676E-2</v>
      </c>
      <c r="BS100" s="17">
        <f t="shared" si="51"/>
        <v>0.14388466464845379</v>
      </c>
      <c r="BT100" s="17">
        <f t="shared" si="52"/>
        <v>0.31575354599702055</v>
      </c>
      <c r="BU100" s="12">
        <f>(BU$3*tempmid!$I210+BU$4*tempmid!$I210^2+BU$5*tempmid!$I210^6)*(K100/K$56)^$BW$1</f>
        <v>2.8353341161925343</v>
      </c>
      <c r="BV100" s="12">
        <f>(BV$3*tempmid!$I210+BV$4*tempmid!$I210^2+BV$5*tempmid!$I210^6)*(L100/L$56)^$BW$1</f>
        <v>1.1140523282054935</v>
      </c>
      <c r="BW100" s="12">
        <f>(BW$3*tempmid!$I210+BW$4*tempmid!$I210^2+BW$5*tempmid!$I210^6)*(M100/M$56)^$BW$1</f>
        <v>5.401279656733958E-2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 x14ac:dyDescent="0.3">
      <c r="A101" s="2">
        <f t="shared" si="36"/>
        <v>2055</v>
      </c>
      <c r="B101" s="5">
        <f t="shared" si="73"/>
        <v>1156.396446168789</v>
      </c>
      <c r="C101" s="5">
        <f t="shared" si="73"/>
        <v>2919.2000623066492</v>
      </c>
      <c r="D101" s="5">
        <f t="shared" si="73"/>
        <v>4235.7088694022304</v>
      </c>
      <c r="E101" s="15">
        <f t="shared" si="74"/>
        <v>4.0849825913554817E-4</v>
      </c>
      <c r="F101" s="15">
        <f t="shared" si="74"/>
        <v>8.0476896254414365E-4</v>
      </c>
      <c r="G101" s="15">
        <f t="shared" si="74"/>
        <v>1.6429072096810196E-3</v>
      </c>
      <c r="H101" s="5">
        <f t="shared" si="39"/>
        <v>102921.67295797582</v>
      </c>
      <c r="I101" s="5">
        <f t="shared" si="39"/>
        <v>30842.03769840625</v>
      </c>
      <c r="J101" s="5">
        <f t="shared" si="39"/>
        <v>12102.420240878679</v>
      </c>
      <c r="K101" s="5">
        <f t="shared" si="40"/>
        <v>89002.066115787136</v>
      </c>
      <c r="L101" s="5">
        <f t="shared" si="40"/>
        <v>10565.236037312206</v>
      </c>
      <c r="M101" s="5">
        <f t="shared" si="40"/>
        <v>2857.2360882268681</v>
      </c>
      <c r="N101" s="15">
        <f t="shared" si="41"/>
        <v>1.6542422494317366E-2</v>
      </c>
      <c r="O101" s="15">
        <f t="shared" si="41"/>
        <v>2.0917136969337058E-2</v>
      </c>
      <c r="P101" s="15">
        <f t="shared" si="41"/>
        <v>1.9088380022713514E-2</v>
      </c>
      <c r="Q101" s="5">
        <f t="shared" si="42"/>
        <v>8907.9212738311326</v>
      </c>
      <c r="R101" s="5">
        <f t="shared" si="42"/>
        <v>10649.090767527941</v>
      </c>
      <c r="S101" s="5">
        <f t="shared" si="42"/>
        <v>5119.428336736707</v>
      </c>
      <c r="T101" s="5">
        <f t="shared" si="75"/>
        <v>86.550490463445399</v>
      </c>
      <c r="U101" s="5">
        <f t="shared" si="75"/>
        <v>345.27844339150874</v>
      </c>
      <c r="V101" s="5">
        <f t="shared" si="75"/>
        <v>423.0086408208395</v>
      </c>
      <c r="W101" s="15">
        <f t="shared" si="44"/>
        <v>-1.0734613539272964E-2</v>
      </c>
      <c r="X101" s="15">
        <f t="shared" si="44"/>
        <v>-1.217998157191269E-2</v>
      </c>
      <c r="Y101" s="15">
        <f t="shared" si="44"/>
        <v>-9.7425357312937999E-3</v>
      </c>
      <c r="Z101" s="5">
        <f t="shared" si="48"/>
        <v>14130.765697497474</v>
      </c>
      <c r="AA101" s="5">
        <f t="shared" si="48"/>
        <v>26737.555024247642</v>
      </c>
      <c r="AB101" s="5">
        <f t="shared" si="48"/>
        <v>17146.053138885076</v>
      </c>
      <c r="AC101" s="16">
        <f t="shared" si="70"/>
        <v>1.9284323725169403</v>
      </c>
      <c r="AD101" s="16">
        <f t="shared" si="70"/>
        <v>2.914089734436565</v>
      </c>
      <c r="AE101" s="16">
        <f t="shared" si="70"/>
        <v>3.6399415699085376</v>
      </c>
      <c r="AF101" s="15">
        <f t="shared" si="56"/>
        <v>-4.0504037456468023E-3</v>
      </c>
      <c r="AG101" s="15">
        <f t="shared" si="56"/>
        <v>2.9673830763510267E-4</v>
      </c>
      <c r="AH101" s="15">
        <f t="shared" si="56"/>
        <v>9.7937136394747881E-3</v>
      </c>
      <c r="AI101" s="1">
        <f t="shared" si="71"/>
        <v>173306.9890446543</v>
      </c>
      <c r="AJ101" s="1">
        <f t="shared" si="71"/>
        <v>49745.645853444781</v>
      </c>
      <c r="AK101" s="1">
        <f t="shared" si="71"/>
        <v>19616.564976414815</v>
      </c>
      <c r="AL101" s="14">
        <f t="shared" si="76"/>
        <v>31.869367204382264</v>
      </c>
      <c r="AM101" s="14">
        <f t="shared" si="76"/>
        <v>5.936087668488498</v>
      </c>
      <c r="AN101" s="14">
        <f t="shared" si="76"/>
        <v>2.1027347301026111</v>
      </c>
      <c r="AO101" s="11">
        <f t="shared" si="77"/>
        <v>1.3118857857480588E-2</v>
      </c>
      <c r="AP101" s="11">
        <f t="shared" si="77"/>
        <v>1.6526300847146371E-2</v>
      </c>
      <c r="AQ101" s="11">
        <f t="shared" si="77"/>
        <v>1.4991440062570771E-2</v>
      </c>
      <c r="AR101" s="1">
        <f t="shared" si="49"/>
        <v>102921.67295797582</v>
      </c>
      <c r="AS101" s="1">
        <f t="shared" si="47"/>
        <v>30842.03769840625</v>
      </c>
      <c r="AT101" s="1">
        <f t="shared" si="47"/>
        <v>12102.420240878679</v>
      </c>
      <c r="AU101" s="1">
        <f t="shared" si="57"/>
        <v>20584.334591595165</v>
      </c>
      <c r="AV101" s="1">
        <f t="shared" si="57"/>
        <v>6168.4075396812505</v>
      </c>
      <c r="AW101" s="1">
        <f t="shared" si="57"/>
        <v>2420.484048175736</v>
      </c>
      <c r="AX101" s="1">
        <f t="shared" si="58"/>
        <v>71201.652892629689</v>
      </c>
      <c r="AY101" s="1">
        <f t="shared" si="58"/>
        <v>8452.1888298497652</v>
      </c>
      <c r="AZ101" s="1">
        <f t="shared" si="58"/>
        <v>2285.7888705814939</v>
      </c>
      <c r="BA101" s="1">
        <f t="shared" si="59"/>
        <v>12920.731237177881</v>
      </c>
      <c r="BB101" s="1">
        <f t="shared" si="59"/>
        <v>26395.934520996689</v>
      </c>
      <c r="BC101" s="1">
        <f t="shared" si="59"/>
        <v>32760.948280077268</v>
      </c>
      <c r="BD101" s="1">
        <f>SUM(BA101:BC101)*BT101*0.7+0.15*econlow!BD101+0.15*econhigh!BD101</f>
        <v>22089.643693244965</v>
      </c>
      <c r="BE101" s="2">
        <f t="shared" si="72"/>
        <v>0.1724378764915922</v>
      </c>
      <c r="BF101" s="2">
        <f t="shared" si="72"/>
        <v>0.13039120264941753</v>
      </c>
      <c r="BG101" s="2">
        <f t="shared" si="72"/>
        <v>6.9918128391701598E-2</v>
      </c>
      <c r="BH101" s="2">
        <f t="shared" si="53"/>
        <v>0.12275994131174901</v>
      </c>
      <c r="BI101" s="2">
        <f t="shared" si="60"/>
        <v>2.9734821248929609E-3</v>
      </c>
      <c r="BJ101" s="2">
        <f t="shared" si="60"/>
        <v>1.700186572836147E-3</v>
      </c>
      <c r="BK101" s="2">
        <f t="shared" si="60"/>
        <v>4.8885446777984691E-4</v>
      </c>
      <c r="BL101" s="2">
        <f t="shared" si="54"/>
        <v>306.03575480462035</v>
      </c>
      <c r="BM101" s="2">
        <f t="shared" si="54"/>
        <v>52.43721837373657</v>
      </c>
      <c r="BN101" s="2">
        <f t="shared" si="54"/>
        <v>5.9163222057027935</v>
      </c>
      <c r="BO101" s="2">
        <f t="shared" si="61"/>
        <v>251.19084287100645</v>
      </c>
      <c r="BP101" s="2">
        <f t="shared" si="61"/>
        <v>30.081511821158184</v>
      </c>
      <c r="BQ101" s="2">
        <f t="shared" si="61"/>
        <v>9.8702432028868259</v>
      </c>
      <c r="BR101" s="11">
        <f t="shared" si="62"/>
        <v>4.7083461332692228E-2</v>
      </c>
      <c r="BS101" s="17">
        <f t="shared" si="51"/>
        <v>0.13739235042088904</v>
      </c>
      <c r="BT101" s="17">
        <f t="shared" si="52"/>
        <v>0.30655684077380635</v>
      </c>
      <c r="BU101" s="12">
        <f>(BU$3*tempmid!$I211+BU$4*tempmid!$I211^2+BU$5*tempmid!$I211^6)*(K101/K$56)^$BW$1</f>
        <v>2.8015069138384221</v>
      </c>
      <c r="BV101" s="12">
        <f>(BV$3*tempmid!$I211+BV$4*tempmid!$I211^2+BV$5*tempmid!$I211^6)*(L101/L$56)^$BW$1</f>
        <v>1.0791932162327029</v>
      </c>
      <c r="BW101" s="12">
        <f>(BW$3*tempmid!$I211+BW$4*tempmid!$I211^2+BW$5*tempmid!$I211^6)*(M101/M$56)^$BW$1</f>
        <v>1.9211309438939832E-2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 x14ac:dyDescent="0.3">
      <c r="A102" s="2">
        <f t="shared" si="36"/>
        <v>2056</v>
      </c>
      <c r="B102" s="5">
        <f t="shared" si="73"/>
        <v>1156.8452128071629</v>
      </c>
      <c r="C102" s="5">
        <f t="shared" si="73"/>
        <v>2921.43187983197</v>
      </c>
      <c r="D102" s="5">
        <f t="shared" si="73"/>
        <v>4242.3198022098995</v>
      </c>
      <c r="E102" s="15">
        <f t="shared" si="74"/>
        <v>3.8807334617877077E-4</v>
      </c>
      <c r="F102" s="15">
        <f t="shared" si="74"/>
        <v>7.6453051441693648E-4</v>
      </c>
      <c r="G102" s="15">
        <f t="shared" si="74"/>
        <v>1.5607618491969685E-3</v>
      </c>
      <c r="H102" s="5">
        <f t="shared" si="39"/>
        <v>104644.89800556819</v>
      </c>
      <c r="I102" s="5">
        <f t="shared" si="39"/>
        <v>31504.057813270847</v>
      </c>
      <c r="J102" s="5">
        <f t="shared" si="39"/>
        <v>12350.068248704876</v>
      </c>
      <c r="K102" s="5">
        <f t="shared" si="40"/>
        <v>90457.130173569458</v>
      </c>
      <c r="L102" s="5">
        <f t="shared" si="40"/>
        <v>10783.772858356993</v>
      </c>
      <c r="M102" s="5">
        <f t="shared" si="40"/>
        <v>2911.1591828299947</v>
      </c>
      <c r="N102" s="15">
        <f t="shared" si="41"/>
        <v>1.6348654826612297E-2</v>
      </c>
      <c r="O102" s="15">
        <f t="shared" si="41"/>
        <v>2.0684518573272026E-2</v>
      </c>
      <c r="P102" s="15">
        <f t="shared" si="41"/>
        <v>1.8872467285890204E-2</v>
      </c>
      <c r="Q102" s="5">
        <f t="shared" si="42"/>
        <v>8959.8431301846922</v>
      </c>
      <c r="R102" s="5">
        <f t="shared" si="42"/>
        <v>10745.182197261947</v>
      </c>
      <c r="S102" s="5">
        <f t="shared" si="42"/>
        <v>5173.2887692109143</v>
      </c>
      <c r="T102" s="5">
        <f t="shared" si="75"/>
        <v>85.621404396685776</v>
      </c>
      <c r="U102" s="5">
        <f t="shared" si="75"/>
        <v>341.07295831382146</v>
      </c>
      <c r="V102" s="5">
        <f t="shared" si="75"/>
        <v>418.88746402299643</v>
      </c>
      <c r="W102" s="15">
        <f t="shared" si="44"/>
        <v>-1.0734613539272964E-2</v>
      </c>
      <c r="X102" s="15">
        <f t="shared" si="44"/>
        <v>-1.217998157191269E-2</v>
      </c>
      <c r="Y102" s="15">
        <f t="shared" si="44"/>
        <v>-9.7425357312937999E-3</v>
      </c>
      <c r="Z102" s="5">
        <f t="shared" si="48"/>
        <v>14158.549019519656</v>
      </c>
      <c r="AA102" s="5">
        <f t="shared" si="48"/>
        <v>26994.061131778388</v>
      </c>
      <c r="AB102" s="5">
        <f t="shared" si="48"/>
        <v>17501.276348721793</v>
      </c>
      <c r="AC102" s="16">
        <f t="shared" si="70"/>
        <v>1.9206214428120711</v>
      </c>
      <c r="AD102" s="16">
        <f t="shared" si="70"/>
        <v>2.9149544564926586</v>
      </c>
      <c r="AE102" s="16">
        <f t="shared" si="70"/>
        <v>3.6755901153086419</v>
      </c>
      <c r="AF102" s="15">
        <f t="shared" si="56"/>
        <v>-4.0504037456468023E-3</v>
      </c>
      <c r="AG102" s="15">
        <f t="shared" si="56"/>
        <v>2.9673830763510267E-4</v>
      </c>
      <c r="AH102" s="15">
        <f t="shared" si="56"/>
        <v>9.7937136394747881E-3</v>
      </c>
      <c r="AI102" s="1">
        <f t="shared" si="71"/>
        <v>176560.62473178405</v>
      </c>
      <c r="AJ102" s="1">
        <f t="shared" si="71"/>
        <v>50939.488807781549</v>
      </c>
      <c r="AK102" s="1">
        <f t="shared" si="71"/>
        <v>20075.392526949068</v>
      </c>
      <c r="AL102" s="14">
        <f t="shared" si="76"/>
        <v>32.283276005760783</v>
      </c>
      <c r="AM102" s="14">
        <f t="shared" si="76"/>
        <v>6.03320822344633</v>
      </c>
      <c r="AN102" s="14">
        <f t="shared" si="76"/>
        <v>2.1339425215596921</v>
      </c>
      <c r="AO102" s="11">
        <f t="shared" si="77"/>
        <v>1.2987669278905782E-2</v>
      </c>
      <c r="AP102" s="11">
        <f t="shared" si="77"/>
        <v>1.6361037838674906E-2</v>
      </c>
      <c r="AQ102" s="11">
        <f t="shared" si="77"/>
        <v>1.4841525661945064E-2</v>
      </c>
      <c r="AR102" s="1">
        <f t="shared" si="49"/>
        <v>104644.89800556819</v>
      </c>
      <c r="AS102" s="1">
        <f t="shared" si="47"/>
        <v>31504.057813270847</v>
      </c>
      <c r="AT102" s="1">
        <f t="shared" si="47"/>
        <v>12350.068248704876</v>
      </c>
      <c r="AU102" s="1">
        <f t="shared" si="57"/>
        <v>20928.979601113639</v>
      </c>
      <c r="AV102" s="1">
        <f t="shared" si="57"/>
        <v>6300.8115626541694</v>
      </c>
      <c r="AW102" s="1">
        <f t="shared" si="57"/>
        <v>2470.0136497409753</v>
      </c>
      <c r="AX102" s="1">
        <f t="shared" si="58"/>
        <v>72365.704138855566</v>
      </c>
      <c r="AY102" s="1">
        <f t="shared" si="58"/>
        <v>8627.0182866855939</v>
      </c>
      <c r="AZ102" s="1">
        <f t="shared" si="58"/>
        <v>2328.9273462639958</v>
      </c>
      <c r="BA102" s="1">
        <f t="shared" si="59"/>
        <v>12944.505356327714</v>
      </c>
      <c r="BB102" s="1">
        <f t="shared" si="59"/>
        <v>26475.926950632442</v>
      </c>
      <c r="BC102" s="1">
        <f t="shared" si="59"/>
        <v>32891.397239221886</v>
      </c>
      <c r="BD102" s="1">
        <f>SUM(BA102:BC102)*BT102*0.7+0.15*econlow!BD102+0.15*econhigh!BD102</f>
        <v>21515.789457299896</v>
      </c>
      <c r="BE102" s="2">
        <f t="shared" si="72"/>
        <v>0.1724378764915922</v>
      </c>
      <c r="BF102" s="2">
        <f t="shared" si="72"/>
        <v>0.13039120264941753</v>
      </c>
      <c r="BG102" s="2">
        <f t="shared" si="72"/>
        <v>6.9918128391701598E-2</v>
      </c>
      <c r="BH102" s="2">
        <f t="shared" si="53"/>
        <v>0.12249682225676069</v>
      </c>
      <c r="BI102" s="2">
        <f t="shared" si="60"/>
        <v>2.9734821248929609E-3</v>
      </c>
      <c r="BJ102" s="2">
        <f t="shared" si="60"/>
        <v>1.700186572836147E-3</v>
      </c>
      <c r="BK102" s="2">
        <f t="shared" si="60"/>
        <v>4.8885446777984691E-4</v>
      </c>
      <c r="BL102" s="2">
        <f t="shared" si="54"/>
        <v>311.1597336808041</v>
      </c>
      <c r="BM102" s="2">
        <f t="shared" si="54"/>
        <v>53.5627760839768</v>
      </c>
      <c r="BN102" s="2">
        <f t="shared" si="54"/>
        <v>6.0373860407654085</v>
      </c>
      <c r="BO102" s="2">
        <f t="shared" si="61"/>
        <v>254.89538473020195</v>
      </c>
      <c r="BP102" s="2">
        <f t="shared" si="61"/>
        <v>30.435227708462531</v>
      </c>
      <c r="BQ102" s="2">
        <f t="shared" si="61"/>
        <v>9.8677792436811664</v>
      </c>
      <c r="BR102" s="11">
        <f t="shared" si="62"/>
        <v>4.6913220122371396E-2</v>
      </c>
      <c r="BS102" s="17">
        <f t="shared" si="51"/>
        <v>0.13121432578642844</v>
      </c>
      <c r="BT102" s="17">
        <f t="shared" si="52"/>
        <v>0.29762800075126827</v>
      </c>
      <c r="BU102" s="12">
        <f>(BU$3*tempmid!$I212+BU$4*tempmid!$I212^2+BU$5*tempmid!$I212^6)*(K102/K$56)^$BW$1</f>
        <v>2.7658210970764232</v>
      </c>
      <c r="BV102" s="12">
        <f>(BV$3*tempmid!$I212+BV$4*tempmid!$I212^2+BV$5*tempmid!$I212^6)*(L102/L$56)^$BW$1</f>
        <v>1.0430911642035985</v>
      </c>
      <c r="BW102" s="12">
        <f>(BW$3*tempmid!$I212+BW$4*tempmid!$I212^2+BW$5*tempmid!$I212^6)*(M102/M$56)^$BW$1</f>
        <v>-1.6582629784436882E-2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 x14ac:dyDescent="0.3">
      <c r="A103" s="2">
        <f t="shared" si="36"/>
        <v>2057</v>
      </c>
      <c r="B103" s="5">
        <f t="shared" si="73"/>
        <v>1157.2717065602706</v>
      </c>
      <c r="C103" s="5">
        <f t="shared" si="73"/>
        <v>2923.5537274589956</v>
      </c>
      <c r="D103" s="5">
        <f t="shared" si="73"/>
        <v>4248.6099905643132</v>
      </c>
      <c r="E103" s="15">
        <f t="shared" si="74"/>
        <v>3.6866967886983222E-4</v>
      </c>
      <c r="F103" s="15">
        <f t="shared" si="74"/>
        <v>7.263039886960896E-4</v>
      </c>
      <c r="G103" s="15">
        <f t="shared" si="74"/>
        <v>1.48272375673712E-3</v>
      </c>
      <c r="H103" s="5">
        <f t="shared" si="39"/>
        <v>106374.79708924996</v>
      </c>
      <c r="I103" s="5">
        <f t="shared" si="39"/>
        <v>32171.795826184931</v>
      </c>
      <c r="J103" s="5">
        <f t="shared" si="39"/>
        <v>12599.159429847663</v>
      </c>
      <c r="K103" s="5">
        <f t="shared" si="40"/>
        <v>91918.601730465773</v>
      </c>
      <c r="L103" s="5">
        <f t="shared" si="40"/>
        <v>11004.345678349144</v>
      </c>
      <c r="M103" s="5">
        <f t="shared" si="40"/>
        <v>2965.4779934682128</v>
      </c>
      <c r="N103" s="15">
        <f t="shared" si="41"/>
        <v>1.6156510317009154E-2</v>
      </c>
      <c r="O103" s="15">
        <f t="shared" si="41"/>
        <v>2.0454141874957532E-2</v>
      </c>
      <c r="P103" s="15">
        <f t="shared" si="41"/>
        <v>1.8658825308691451E-2</v>
      </c>
      <c r="Q103" s="5">
        <f t="shared" si="42"/>
        <v>9010.1890936241725</v>
      </c>
      <c r="R103" s="5">
        <f t="shared" si="42"/>
        <v>10839.279496670984</v>
      </c>
      <c r="S103" s="5">
        <f t="shared" si="42"/>
        <v>5226.212444100026</v>
      </c>
      <c r="T103" s="5">
        <f t="shared" si="75"/>
        <v>84.702291709797549</v>
      </c>
      <c r="U103" s="5">
        <f t="shared" si="75"/>
        <v>336.91869596688139</v>
      </c>
      <c r="V103" s="5">
        <f t="shared" si="75"/>
        <v>414.80643793736135</v>
      </c>
      <c r="W103" s="15">
        <f t="shared" si="44"/>
        <v>-1.0734613539272964E-2</v>
      </c>
      <c r="X103" s="15">
        <f t="shared" si="44"/>
        <v>-1.217998157191269E-2</v>
      </c>
      <c r="Y103" s="15">
        <f t="shared" si="44"/>
        <v>-9.7425357312937999E-3</v>
      </c>
      <c r="Z103" s="5">
        <f t="shared" si="48"/>
        <v>14183.393255506175</v>
      </c>
      <c r="AA103" s="5">
        <f t="shared" si="48"/>
        <v>27245.722869360696</v>
      </c>
      <c r="AB103" s="5">
        <f t="shared" si="48"/>
        <v>17858.609387379165</v>
      </c>
      <c r="AC103" s="16">
        <f t="shared" ref="AC103:AE118" si="78">AC102*(1+AF103)</f>
        <v>1.9128421505261355</v>
      </c>
      <c r="AD103" s="16">
        <f t="shared" si="78"/>
        <v>2.9158194351449116</v>
      </c>
      <c r="AE103" s="16">
        <f t="shared" si="78"/>
        <v>3.711587792354059</v>
      </c>
      <c r="AF103" s="15">
        <f t="shared" si="56"/>
        <v>-4.0504037456468023E-3</v>
      </c>
      <c r="AG103" s="15">
        <f t="shared" si="56"/>
        <v>2.9673830763510267E-4</v>
      </c>
      <c r="AH103" s="15">
        <f t="shared" si="56"/>
        <v>9.7937136394747881E-3</v>
      </c>
      <c r="AI103" s="1">
        <f t="shared" si="71"/>
        <v>179833.54185971929</v>
      </c>
      <c r="AJ103" s="1">
        <f t="shared" si="71"/>
        <v>52146.351489657565</v>
      </c>
      <c r="AK103" s="1">
        <f t="shared" si="71"/>
        <v>20537.866923995138</v>
      </c>
      <c r="AL103" s="14">
        <f t="shared" si="76"/>
        <v>32.698367672643208</v>
      </c>
      <c r="AM103" s="14">
        <f t="shared" si="76"/>
        <v>6.1309306759984157</v>
      </c>
      <c r="AN103" s="14">
        <f t="shared" si="76"/>
        <v>2.1652967746275875</v>
      </c>
      <c r="AO103" s="11">
        <f t="shared" si="77"/>
        <v>1.2857792586116724E-2</v>
      </c>
      <c r="AP103" s="11">
        <f t="shared" si="77"/>
        <v>1.6197427460288155E-2</v>
      </c>
      <c r="AQ103" s="11">
        <f t="shared" si="77"/>
        <v>1.4693110405325614E-2</v>
      </c>
      <c r="AR103" s="1">
        <f t="shared" si="49"/>
        <v>106374.79708924996</v>
      </c>
      <c r="AS103" s="1">
        <f t="shared" si="47"/>
        <v>32171.795826184931</v>
      </c>
      <c r="AT103" s="1">
        <f t="shared" si="47"/>
        <v>12599.159429847663</v>
      </c>
      <c r="AU103" s="1">
        <f t="shared" si="57"/>
        <v>21274.959417849994</v>
      </c>
      <c r="AV103" s="1">
        <f t="shared" si="57"/>
        <v>6434.3591652369869</v>
      </c>
      <c r="AW103" s="1">
        <f t="shared" si="57"/>
        <v>2519.8318859695328</v>
      </c>
      <c r="AX103" s="1">
        <f t="shared" si="58"/>
        <v>73534.881384372609</v>
      </c>
      <c r="AY103" s="1">
        <f t="shared" si="58"/>
        <v>8803.4765426793147</v>
      </c>
      <c r="AZ103" s="1">
        <f t="shared" si="58"/>
        <v>2372.3823947745709</v>
      </c>
      <c r="BA103" s="1">
        <f t="shared" si="59"/>
        <v>12967.825639697901</v>
      </c>
      <c r="BB103" s="1">
        <f t="shared" si="59"/>
        <v>26554.351951813143</v>
      </c>
      <c r="BC103" s="1">
        <f t="shared" si="59"/>
        <v>33018.709659344328</v>
      </c>
      <c r="BD103" s="1">
        <f>SUM(BA103:BC103)*BT103*0.7+0.15*econlow!BD103+0.15*econhigh!BD103</f>
        <v>20955.130541728489</v>
      </c>
      <c r="BE103" s="2">
        <f t="shared" si="72"/>
        <v>0.1724378764915922</v>
      </c>
      <c r="BF103" s="2">
        <f t="shared" si="72"/>
        <v>0.13039120264941753</v>
      </c>
      <c r="BG103" s="2">
        <f t="shared" si="72"/>
        <v>6.9918128391701598E-2</v>
      </c>
      <c r="BH103" s="2">
        <f t="shared" si="53"/>
        <v>0.12223436247289456</v>
      </c>
      <c r="BI103" s="2">
        <f t="shared" si="60"/>
        <v>2.9734821248929609E-3</v>
      </c>
      <c r="BJ103" s="2">
        <f t="shared" si="60"/>
        <v>1.700186572836147E-3</v>
      </c>
      <c r="BK103" s="2">
        <f t="shared" si="60"/>
        <v>4.8885446777984691E-4</v>
      </c>
      <c r="BL103" s="2">
        <f t="shared" si="54"/>
        <v>316.30355768400051</v>
      </c>
      <c r="BM103" s="2">
        <f t="shared" si="54"/>
        <v>54.698055287705614</v>
      </c>
      <c r="BN103" s="2">
        <f t="shared" si="54"/>
        <v>6.1591553775516186</v>
      </c>
      <c r="BO103" s="2">
        <f t="shared" si="61"/>
        <v>258.65522857406864</v>
      </c>
      <c r="BP103" s="2">
        <f t="shared" si="61"/>
        <v>30.793230697396403</v>
      </c>
      <c r="BQ103" s="2">
        <f t="shared" si="61"/>
        <v>9.865377841414162</v>
      </c>
      <c r="BR103" s="11">
        <f t="shared" si="62"/>
        <v>4.6743170716669863E-2</v>
      </c>
      <c r="BS103" s="17">
        <f t="shared" si="51"/>
        <v>0.12533448165941691</v>
      </c>
      <c r="BT103" s="17">
        <f t="shared" si="52"/>
        <v>0.28895922403035756</v>
      </c>
      <c r="BU103" s="12">
        <f>(BU$3*tempmid!$I213+BU$4*tempmid!$I213^2+BU$5*tempmid!$I213^6)*(K103/K$56)^$BW$1</f>
        <v>2.7282620883450357</v>
      </c>
      <c r="BV103" s="12">
        <f>(BV$3*tempmid!$I213+BV$4*tempmid!$I213^2+BV$5*tempmid!$I213^6)*(L103/L$56)^$BW$1</f>
        <v>1.0057406471662105</v>
      </c>
      <c r="BW103" s="12">
        <f>(BW$3*tempmid!$I213+BW$4*tempmid!$I213^2+BW$5*tempmid!$I213^6)*(M103/M$56)^$BW$1</f>
        <v>-5.3372626116045527E-2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 x14ac:dyDescent="0.3">
      <c r="A104" s="2">
        <f t="shared" si="36"/>
        <v>2058</v>
      </c>
      <c r="B104" s="5">
        <f t="shared" si="73"/>
        <v>1157.6770249992721</v>
      </c>
      <c r="C104" s="5">
        <f t="shared" si="73"/>
        <v>2925.5709467557454</v>
      </c>
      <c r="D104" s="5">
        <f t="shared" si="73"/>
        <v>4254.5945297821272</v>
      </c>
      <c r="E104" s="15">
        <f t="shared" si="74"/>
        <v>3.5023619492634061E-4</v>
      </c>
      <c r="F104" s="15">
        <f t="shared" si="74"/>
        <v>6.8998878926128512E-4</v>
      </c>
      <c r="G104" s="15">
        <f t="shared" si="74"/>
        <v>1.4085875689002639E-3</v>
      </c>
      <c r="H104" s="5">
        <f t="shared" si="39"/>
        <v>108111.02568841782</v>
      </c>
      <c r="I104" s="5">
        <f t="shared" si="39"/>
        <v>32845.149340714044</v>
      </c>
      <c r="J104" s="5">
        <f t="shared" si="39"/>
        <v>12849.655982779384</v>
      </c>
      <c r="K104" s="5">
        <f t="shared" si="40"/>
        <v>93386.171923456626</v>
      </c>
      <c r="L104" s="5">
        <f t="shared" si="40"/>
        <v>11226.919441874083</v>
      </c>
      <c r="M104" s="5">
        <f t="shared" si="40"/>
        <v>3020.1834494055533</v>
      </c>
      <c r="N104" s="15">
        <f t="shared" si="41"/>
        <v>1.5965976041435237E-2</v>
      </c>
      <c r="O104" s="15">
        <f t="shared" si="41"/>
        <v>2.0225987989712868E-2</v>
      </c>
      <c r="P104" s="15">
        <f t="shared" si="41"/>
        <v>1.8447432777392025E-2</v>
      </c>
      <c r="Q104" s="5">
        <f t="shared" si="42"/>
        <v>9058.952077523194</v>
      </c>
      <c r="R104" s="5">
        <f t="shared" si="42"/>
        <v>10931.359443942954</v>
      </c>
      <c r="S104" s="5">
        <f t="shared" si="42"/>
        <v>5278.1911421227005</v>
      </c>
      <c r="T104" s="5">
        <f t="shared" si="75"/>
        <v>83.79304534240211</v>
      </c>
      <c r="U104" s="5">
        <f t="shared" si="75"/>
        <v>332.8150324587719</v>
      </c>
      <c r="V104" s="5">
        <f t="shared" si="75"/>
        <v>410.76517139418593</v>
      </c>
      <c r="W104" s="15">
        <f t="shared" si="44"/>
        <v>-1.0734613539272964E-2</v>
      </c>
      <c r="X104" s="15">
        <f t="shared" si="44"/>
        <v>-1.217998157191269E-2</v>
      </c>
      <c r="Y104" s="15">
        <f t="shared" si="44"/>
        <v>-9.7425357312937999E-3</v>
      </c>
      <c r="Z104" s="5">
        <f t="shared" si="48"/>
        <v>14205.319423753916</v>
      </c>
      <c r="AA104" s="5">
        <f t="shared" si="48"/>
        <v>27492.473723772204</v>
      </c>
      <c r="AB104" s="5">
        <f t="shared" si="48"/>
        <v>18217.997560895379</v>
      </c>
      <c r="AC104" s="16">
        <f t="shared" si="78"/>
        <v>1.9050943675148133</v>
      </c>
      <c r="AD104" s="16">
        <f t="shared" si="78"/>
        <v>2.9166846704694662</v>
      </c>
      <c r="AE104" s="16">
        <f t="shared" si="78"/>
        <v>3.7479380203401451</v>
      </c>
      <c r="AF104" s="15">
        <f t="shared" si="56"/>
        <v>-4.0504037456468023E-3</v>
      </c>
      <c r="AG104" s="15">
        <f t="shared" si="56"/>
        <v>2.9673830763510267E-4</v>
      </c>
      <c r="AH104" s="15">
        <f t="shared" si="56"/>
        <v>9.7937136394747881E-3</v>
      </c>
      <c r="AI104" s="1">
        <f t="shared" ref="AI104:AK119" si="79">(1-$AI$5)*AI103+AU103</f>
        <v>183125.14709159735</v>
      </c>
      <c r="AJ104" s="1">
        <f t="shared" si="79"/>
        <v>53366.075505928799</v>
      </c>
      <c r="AK104" s="1">
        <f t="shared" si="79"/>
        <v>21003.912117565156</v>
      </c>
      <c r="AL104" s="14">
        <f t="shared" si="76"/>
        <v>33.114592213788242</v>
      </c>
      <c r="AM104" s="14">
        <f t="shared" si="76"/>
        <v>6.2292429278380697</v>
      </c>
      <c r="AN104" s="14">
        <f t="shared" si="76"/>
        <v>2.1967935697517875</v>
      </c>
      <c r="AO104" s="11">
        <f t="shared" si="77"/>
        <v>1.2729214660255558E-2</v>
      </c>
      <c r="AP104" s="11">
        <f t="shared" si="77"/>
        <v>1.6035453185685274E-2</v>
      </c>
      <c r="AQ104" s="11">
        <f t="shared" si="77"/>
        <v>1.4546179301272357E-2</v>
      </c>
      <c r="AR104" s="1">
        <f t="shared" si="49"/>
        <v>108111.02568841782</v>
      </c>
      <c r="AS104" s="1">
        <f t="shared" si="47"/>
        <v>32845.149340714044</v>
      </c>
      <c r="AT104" s="1">
        <f t="shared" si="47"/>
        <v>12849.655982779384</v>
      </c>
      <c r="AU104" s="1">
        <f t="shared" si="57"/>
        <v>21622.205137683566</v>
      </c>
      <c r="AV104" s="1">
        <f t="shared" si="57"/>
        <v>6569.0298681428094</v>
      </c>
      <c r="AW104" s="1">
        <f t="shared" si="57"/>
        <v>2569.9311965558772</v>
      </c>
      <c r="AX104" s="1">
        <f t="shared" si="58"/>
        <v>74708.937538765313</v>
      </c>
      <c r="AY104" s="1">
        <f t="shared" si="58"/>
        <v>8981.535553499265</v>
      </c>
      <c r="AZ104" s="1">
        <f t="shared" si="58"/>
        <v>2416.1467595244426</v>
      </c>
      <c r="BA104" s="1">
        <f t="shared" si="59"/>
        <v>12990.704884125516</v>
      </c>
      <c r="BB104" s="1">
        <f t="shared" si="59"/>
        <v>26631.256256550532</v>
      </c>
      <c r="BC104" s="1">
        <f t="shared" si="59"/>
        <v>33142.990595874791</v>
      </c>
      <c r="BD104" s="1">
        <f>SUM(BA104:BC104)*BT104*0.7+0.15*econlow!BD104+0.15*econhigh!BD104</f>
        <v>20407.474764502484</v>
      </c>
      <c r="BE104" s="2">
        <f t="shared" ref="BE104:BG119" si="80">BE103</f>
        <v>0.1724378764915922</v>
      </c>
      <c r="BF104" s="2">
        <f t="shared" si="80"/>
        <v>0.13039120264941753</v>
      </c>
      <c r="BG104" s="2">
        <f t="shared" si="80"/>
        <v>6.9918128391701598E-2</v>
      </c>
      <c r="BH104" s="2">
        <f t="shared" si="53"/>
        <v>0.12197252235281375</v>
      </c>
      <c r="BI104" s="2">
        <f t="shared" si="60"/>
        <v>2.9734821248929609E-3</v>
      </c>
      <c r="BJ104" s="2">
        <f t="shared" si="60"/>
        <v>1.700186572836147E-3</v>
      </c>
      <c r="BK104" s="2">
        <f t="shared" si="60"/>
        <v>4.8885446777984691E-4</v>
      </c>
      <c r="BL104" s="2">
        <f t="shared" si="54"/>
        <v>321.46620238835413</v>
      </c>
      <c r="BM104" s="2">
        <f t="shared" si="54"/>
        <v>55.842881891880047</v>
      </c>
      <c r="BN104" s="2">
        <f t="shared" si="54"/>
        <v>6.2816117366157416</v>
      </c>
      <c r="BO104" s="2">
        <f t="shared" si="61"/>
        <v>262.47119320478146</v>
      </c>
      <c r="BP104" s="2">
        <f t="shared" si="61"/>
        <v>31.155570551894318</v>
      </c>
      <c r="BQ104" s="2">
        <f t="shared" si="61"/>
        <v>9.8630367447366147</v>
      </c>
      <c r="BR104" s="11">
        <f t="shared" si="62"/>
        <v>4.6573378003161164E-2</v>
      </c>
      <c r="BS104" s="17">
        <f t="shared" si="51"/>
        <v>0.11973756807374687</v>
      </c>
      <c r="BT104" s="17">
        <f t="shared" si="52"/>
        <v>0.28054293595180346</v>
      </c>
      <c r="BU104" s="12">
        <f>(BU$3*tempmid!$I214+BU$4*tempmid!$I214^2+BU$5*tempmid!$I214^6)*(K104/K$56)^$BW$1</f>
        <v>2.688816491487628</v>
      </c>
      <c r="BV104" s="12">
        <f>(BV$3*tempmid!$I214+BV$4*tempmid!$I214^2+BV$5*tempmid!$I214^6)*(L104/L$56)^$BW$1</f>
        <v>0.96713696594486098</v>
      </c>
      <c r="BW104" s="12">
        <f>(BW$3*tempmid!$I214+BW$4*tempmid!$I214^2+BW$5*tempmid!$I214^6)*(M104/M$56)^$BW$1</f>
        <v>-9.1161619463243845E-2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 x14ac:dyDescent="0.3">
      <c r="A105" s="2">
        <f t="shared" si="36"/>
        <v>2059</v>
      </c>
      <c r="B105" s="5">
        <f t="shared" si="73"/>
        <v>1158.0622123756521</v>
      </c>
      <c r="C105" s="5">
        <f t="shared" si="73"/>
        <v>2927.488627353423</v>
      </c>
      <c r="D105" s="5">
        <f t="shared" si="73"/>
        <v>4260.2878502992216</v>
      </c>
      <c r="E105" s="15">
        <f t="shared" si="74"/>
        <v>3.3272438518002357E-4</v>
      </c>
      <c r="F105" s="15">
        <f t="shared" si="74"/>
        <v>6.5548934979822086E-4</v>
      </c>
      <c r="G105" s="15">
        <f t="shared" si="74"/>
        <v>1.3381581904552506E-3</v>
      </c>
      <c r="H105" s="5">
        <f t="shared" si="39"/>
        <v>109853.23635098481</v>
      </c>
      <c r="I105" s="5">
        <f t="shared" si="39"/>
        <v>33524.013824442656</v>
      </c>
      <c r="J105" s="5">
        <f t="shared" si="39"/>
        <v>13101.519931108478</v>
      </c>
      <c r="K105" s="5">
        <f t="shared" si="40"/>
        <v>94859.529286972916</v>
      </c>
      <c r="L105" s="5">
        <f t="shared" si="40"/>
        <v>11451.458260573952</v>
      </c>
      <c r="M105" s="5">
        <f t="shared" si="40"/>
        <v>3075.2663649683418</v>
      </c>
      <c r="N105" s="15">
        <f t="shared" si="41"/>
        <v>1.5777039931821113E-2</v>
      </c>
      <c r="O105" s="15">
        <f t="shared" si="41"/>
        <v>2.0000038288543021E-2</v>
      </c>
      <c r="P105" s="15">
        <f t="shared" si="41"/>
        <v>1.8238268133556668E-2</v>
      </c>
      <c r="Q105" s="5">
        <f t="shared" si="42"/>
        <v>9106.1257709160291</v>
      </c>
      <c r="R105" s="5">
        <f t="shared" si="42"/>
        <v>11021.400092513413</v>
      </c>
      <c r="S105" s="5">
        <f t="shared" si="42"/>
        <v>5329.2171813132136</v>
      </c>
      <c r="T105" s="5">
        <f t="shared" si="75"/>
        <v>82.893559383372647</v>
      </c>
      <c r="U105" s="5">
        <f t="shared" si="75"/>
        <v>328.76135149656852</v>
      </c>
      <c r="V105" s="5">
        <f t="shared" si="75"/>
        <v>406.76327703470707</v>
      </c>
      <c r="W105" s="15">
        <f t="shared" si="44"/>
        <v>-1.0734613539272964E-2</v>
      </c>
      <c r="X105" s="15">
        <f t="shared" si="44"/>
        <v>-1.217998157191269E-2</v>
      </c>
      <c r="Y105" s="15">
        <f t="shared" si="44"/>
        <v>-9.7425357312937999E-3</v>
      </c>
      <c r="Z105" s="5">
        <f t="shared" si="48"/>
        <v>14224.349691310827</v>
      </c>
      <c r="AA105" s="5">
        <f t="shared" si="48"/>
        <v>27734.250340804403</v>
      </c>
      <c r="AB105" s="5">
        <f t="shared" si="48"/>
        <v>18579.385936997842</v>
      </c>
      <c r="AC105" s="16">
        <f t="shared" si="78"/>
        <v>1.8973779661528207</v>
      </c>
      <c r="AD105" s="16">
        <f t="shared" si="78"/>
        <v>2.9175501625424864</v>
      </c>
      <c r="AE105" s="16">
        <f t="shared" si="78"/>
        <v>3.7846442520498567</v>
      </c>
      <c r="AF105" s="15">
        <f t="shared" si="56"/>
        <v>-4.0504037456468023E-3</v>
      </c>
      <c r="AG105" s="15">
        <f t="shared" si="56"/>
        <v>2.9673830763510267E-4</v>
      </c>
      <c r="AH105" s="15">
        <f t="shared" si="56"/>
        <v>9.7937136394747881E-3</v>
      </c>
      <c r="AI105" s="1">
        <f t="shared" si="79"/>
        <v>186434.83752012119</v>
      </c>
      <c r="AJ105" s="1">
        <f t="shared" si="79"/>
        <v>54598.497823478727</v>
      </c>
      <c r="AK105" s="1">
        <f t="shared" si="79"/>
        <v>21473.452102364517</v>
      </c>
      <c r="AL105" s="14">
        <f t="shared" si="76"/>
        <v>33.531899738937625</v>
      </c>
      <c r="AM105" s="14">
        <f t="shared" si="76"/>
        <v>6.3281327738561624</v>
      </c>
      <c r="AN105" s="14">
        <f t="shared" si="76"/>
        <v>2.2284289733737443</v>
      </c>
      <c r="AO105" s="11">
        <f t="shared" si="77"/>
        <v>1.2601922513653002E-2</v>
      </c>
      <c r="AP105" s="11">
        <f t="shared" si="77"/>
        <v>1.5875098653828423E-2</v>
      </c>
      <c r="AQ105" s="11">
        <f t="shared" si="77"/>
        <v>1.4400717508259633E-2</v>
      </c>
      <c r="AR105" s="1">
        <f t="shared" si="49"/>
        <v>109853.23635098481</v>
      </c>
      <c r="AS105" s="1">
        <f t="shared" si="47"/>
        <v>33524.013824442656</v>
      </c>
      <c r="AT105" s="1">
        <f t="shared" si="47"/>
        <v>13101.519931108478</v>
      </c>
      <c r="AU105" s="1">
        <f t="shared" si="57"/>
        <v>21970.647270196961</v>
      </c>
      <c r="AV105" s="1">
        <f t="shared" si="57"/>
        <v>6704.8027648885318</v>
      </c>
      <c r="AW105" s="1">
        <f t="shared" si="57"/>
        <v>2620.3039862216956</v>
      </c>
      <c r="AX105" s="1">
        <f t="shared" si="58"/>
        <v>75887.623429578322</v>
      </c>
      <c r="AY105" s="1">
        <f t="shared" si="58"/>
        <v>9161.1666084591616</v>
      </c>
      <c r="AZ105" s="1">
        <f t="shared" si="58"/>
        <v>2460.2130919746733</v>
      </c>
      <c r="BA105" s="1">
        <f t="shared" si="59"/>
        <v>13013.155370911507</v>
      </c>
      <c r="BB105" s="1">
        <f t="shared" si="59"/>
        <v>26706.684837491182</v>
      </c>
      <c r="BC105" s="1">
        <f t="shared" si="59"/>
        <v>33264.341372247953</v>
      </c>
      <c r="BD105" s="1">
        <f>SUM(BA105:BC105)*BT105*0.7+0.15*econlow!BD105+0.15*econhigh!BD105</f>
        <v>19872.624354504031</v>
      </c>
      <c r="BE105" s="2">
        <f t="shared" si="80"/>
        <v>0.1724378764915922</v>
      </c>
      <c r="BF105" s="2">
        <f t="shared" si="80"/>
        <v>0.13039120264941753</v>
      </c>
      <c r="BG105" s="2">
        <f t="shared" si="80"/>
        <v>6.9918128391701598E-2</v>
      </c>
      <c r="BH105" s="2">
        <f t="shared" si="53"/>
        <v>0.12171126417886211</v>
      </c>
      <c r="BI105" s="2">
        <f t="shared" si="60"/>
        <v>2.9734821248929609E-3</v>
      </c>
      <c r="BJ105" s="2">
        <f t="shared" si="60"/>
        <v>1.700186572836147E-3</v>
      </c>
      <c r="BK105" s="2">
        <f t="shared" si="60"/>
        <v>4.8885446777984691E-4</v>
      </c>
      <c r="BL105" s="2">
        <f t="shared" si="54"/>
        <v>326.64663465129496</v>
      </c>
      <c r="BM105" s="2">
        <f t="shared" si="54"/>
        <v>56.99707817189077</v>
      </c>
      <c r="BN105" s="2">
        <f t="shared" si="54"/>
        <v>6.4047365530290916</v>
      </c>
      <c r="BO105" s="2">
        <f t="shared" si="61"/>
        <v>266.34411010950265</v>
      </c>
      <c r="BP105" s="2">
        <f t="shared" si="61"/>
        <v>31.522297711242153</v>
      </c>
      <c r="BQ105" s="2">
        <f t="shared" si="61"/>
        <v>9.860753802907416</v>
      </c>
      <c r="BR105" s="11">
        <f t="shared" si="62"/>
        <v>4.6403903610949343E-2</v>
      </c>
      <c r="BS105" s="17">
        <f t="shared" si="51"/>
        <v>0.11440914759575052</v>
      </c>
      <c r="BT105" s="17">
        <f t="shared" si="52"/>
        <v>0.27237178247747906</v>
      </c>
      <c r="BU105" s="12">
        <f>(BU$3*tempmid!$I215+BU$4*tempmid!$I215^2+BU$5*tempmid!$I215^6)*(K105/K$56)^$BW$1</f>
        <v>2.647472112093292</v>
      </c>
      <c r="BV105" s="12">
        <f>(BV$3*tempmid!$I215+BV$4*tempmid!$I215^2+BV$5*tempmid!$I215^6)*(L105/L$56)^$BW$1</f>
        <v>0.9272762524158602</v>
      </c>
      <c r="BW105" s="12">
        <f>(BW$3*tempmid!$I215+BW$4*tempmid!$I215^2+BW$5*tempmid!$I215^6)*(M105/M$56)^$BW$1</f>
        <v>-0.12995188441476618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 x14ac:dyDescent="0.3">
      <c r="A106" s="2">
        <f t="shared" si="36"/>
        <v>2060</v>
      </c>
      <c r="B106" s="5">
        <f t="shared" ref="B106:D121" si="81">B105*(1+E106)</f>
        <v>1158.4282621363843</v>
      </c>
      <c r="C106" s="5">
        <f t="shared" si="81"/>
        <v>2929.3116180894644</v>
      </c>
      <c r="D106" s="5">
        <f t="shared" si="81"/>
        <v>4265.7037424257678</v>
      </c>
      <c r="E106" s="15">
        <f t="shared" ref="E106:G121" si="82">E105*$E$5</f>
        <v>3.1608816592102238E-4</v>
      </c>
      <c r="F106" s="15">
        <f t="shared" si="82"/>
        <v>6.2271488230830976E-4</v>
      </c>
      <c r="G106" s="15">
        <f t="shared" si="82"/>
        <v>1.271250280932488E-3</v>
      </c>
      <c r="H106" s="5">
        <f t="shared" si="39"/>
        <v>111601.078962445</v>
      </c>
      <c r="I106" s="5">
        <f t="shared" si="39"/>
        <v>34208.282671012355</v>
      </c>
      <c r="J106" s="5">
        <f t="shared" si="39"/>
        <v>13354.713122040837</v>
      </c>
      <c r="K106" s="5">
        <f t="shared" si="40"/>
        <v>96338.360009129305</v>
      </c>
      <c r="L106" s="5">
        <f t="shared" si="40"/>
        <v>11677.925441514975</v>
      </c>
      <c r="M106" s="5">
        <f t="shared" si="40"/>
        <v>3130.7174451000305</v>
      </c>
      <c r="N106" s="15">
        <f t="shared" si="41"/>
        <v>1.5589690706587556E-2</v>
      </c>
      <c r="O106" s="15">
        <f t="shared" si="41"/>
        <v>1.9776274408711991E-2</v>
      </c>
      <c r="P106" s="15">
        <f t="shared" si="41"/>
        <v>1.8031309665840878E-2</v>
      </c>
      <c r="Q106" s="5">
        <f t="shared" si="42"/>
        <v>9151.7046418723112</v>
      </c>
      <c r="R106" s="5">
        <f t="shared" si="42"/>
        <v>11109.380770604217</v>
      </c>
      <c r="S106" s="5">
        <f t="shared" si="42"/>
        <v>5379.2834038160536</v>
      </c>
      <c r="T106" s="5">
        <f t="shared" ref="T106:V121" si="83">T105*(1+W106)</f>
        <v>82.00372905849737</v>
      </c>
      <c r="U106" s="5">
        <f t="shared" si="83"/>
        <v>324.75704429378322</v>
      </c>
      <c r="V106" s="5">
        <f t="shared" si="83"/>
        <v>402.80037127401829</v>
      </c>
      <c r="W106" s="15">
        <f t="shared" si="44"/>
        <v>-1.0734613539272964E-2</v>
      </c>
      <c r="X106" s="15">
        <f t="shared" si="44"/>
        <v>-1.217998157191269E-2</v>
      </c>
      <c r="Y106" s="15">
        <f t="shared" si="44"/>
        <v>-9.7425357312937999E-3</v>
      </c>
      <c r="Z106" s="5">
        <f t="shared" si="48"/>
        <v>14240.507355915168</v>
      </c>
      <c r="AA106" s="5">
        <f t="shared" si="48"/>
        <v>27970.992530096661</v>
      </c>
      <c r="AB106" s="5">
        <f t="shared" si="48"/>
        <v>18942.719340284526</v>
      </c>
      <c r="AC106" s="16">
        <f t="shared" si="78"/>
        <v>1.8896928193318077</v>
      </c>
      <c r="AD106" s="16">
        <f t="shared" si="78"/>
        <v>2.9184159114401598</v>
      </c>
      <c r="AE106" s="16">
        <f t="shared" si="78"/>
        <v>3.8217099740817173</v>
      </c>
      <c r="AF106" s="15">
        <f t="shared" si="56"/>
        <v>-4.0504037456468023E-3</v>
      </c>
      <c r="AG106" s="15">
        <f t="shared" si="56"/>
        <v>2.9673830763510267E-4</v>
      </c>
      <c r="AH106" s="15">
        <f t="shared" si="56"/>
        <v>9.7937136394747881E-3</v>
      </c>
      <c r="AI106" s="1">
        <f t="shared" si="79"/>
        <v>189762.00103830604</v>
      </c>
      <c r="AJ106" s="1">
        <f t="shared" si="79"/>
        <v>55843.450806019391</v>
      </c>
      <c r="AK106" s="1">
        <f t="shared" si="79"/>
        <v>21946.410878349765</v>
      </c>
      <c r="AL106" s="14">
        <f t="shared" ref="AL106:AN121" si="84">AL105*(1+AO106)</f>
        <v>33.95024047716084</v>
      </c>
      <c r="AM106" s="14">
        <f t="shared" si="84"/>
        <v>6.4275879086148588</v>
      </c>
      <c r="AN106" s="14">
        <f t="shared" si="84"/>
        <v>2.260199039745193</v>
      </c>
      <c r="AO106" s="11">
        <f t="shared" ref="AO106:AQ121" si="85">AO$5*AO105</f>
        <v>1.2475903288516471E-2</v>
      </c>
      <c r="AP106" s="11">
        <f t="shared" si="85"/>
        <v>1.5716347667290138E-2</v>
      </c>
      <c r="AQ106" s="11">
        <f t="shared" si="85"/>
        <v>1.4256710333177037E-2</v>
      </c>
      <c r="AR106" s="1">
        <f t="shared" si="49"/>
        <v>111601.078962445</v>
      </c>
      <c r="AS106" s="1">
        <f t="shared" si="47"/>
        <v>34208.282671012355</v>
      </c>
      <c r="AT106" s="1">
        <f t="shared" si="47"/>
        <v>13354.713122040837</v>
      </c>
      <c r="AU106" s="1">
        <f t="shared" si="57"/>
        <v>22320.215792489002</v>
      </c>
      <c r="AV106" s="1">
        <f t="shared" si="57"/>
        <v>6841.6565342024714</v>
      </c>
      <c r="AW106" s="1">
        <f t="shared" si="57"/>
        <v>2670.9426244081678</v>
      </c>
      <c r="AX106" s="1">
        <f t="shared" si="58"/>
        <v>77070.688007303426</v>
      </c>
      <c r="AY106" s="1">
        <f t="shared" si="58"/>
        <v>9342.340353211981</v>
      </c>
      <c r="AZ106" s="1">
        <f t="shared" si="58"/>
        <v>2504.5739560800243</v>
      </c>
      <c r="BA106" s="1">
        <f t="shared" si="59"/>
        <v>13035.188888488017</v>
      </c>
      <c r="BB106" s="1">
        <f t="shared" si="59"/>
        <v>26780.680971590769</v>
      </c>
      <c r="BC106" s="1">
        <f t="shared" si="59"/>
        <v>33382.859675296226</v>
      </c>
      <c r="BD106" s="1">
        <f>SUM(BA106:BC106)*BT106*0.7+0.15*econlow!BD106+0.15*econhigh!BD106</f>
        <v>19350.376785333428</v>
      </c>
      <c r="BE106" s="2">
        <f t="shared" si="80"/>
        <v>0.1724378764915922</v>
      </c>
      <c r="BF106" s="2">
        <f t="shared" si="80"/>
        <v>0.13039120264941753</v>
      </c>
      <c r="BG106" s="2">
        <f t="shared" si="80"/>
        <v>6.9918128391701598E-2</v>
      </c>
      <c r="BH106" s="2">
        <f t="shared" si="53"/>
        <v>0.12145055207641935</v>
      </c>
      <c r="BI106" s="2">
        <f t="shared" si="60"/>
        <v>2.9734821248929609E-3</v>
      </c>
      <c r="BJ106" s="2">
        <f t="shared" si="60"/>
        <v>1.700186572836147E-3</v>
      </c>
      <c r="BK106" s="2">
        <f t="shared" si="60"/>
        <v>4.8885446777984691E-4</v>
      </c>
      <c r="BL106" s="2">
        <f t="shared" si="54"/>
        <v>331.84381341359807</v>
      </c>
      <c r="BM106" s="2">
        <f t="shared" si="54"/>
        <v>58.160462877038654</v>
      </c>
      <c r="BN106" s="2">
        <f t="shared" si="54"/>
        <v>6.5285111756278109</v>
      </c>
      <c r="BO106" s="2">
        <f t="shared" si="61"/>
        <v>270.27482363486035</v>
      </c>
      <c r="BP106" s="2">
        <f t="shared" si="61"/>
        <v>31.893463295913417</v>
      </c>
      <c r="BQ106" s="2">
        <f t="shared" si="61"/>
        <v>9.8585269614955777</v>
      </c>
      <c r="BR106" s="11">
        <f t="shared" si="62"/>
        <v>4.6234806053366356E-2</v>
      </c>
      <c r="BS106" s="17">
        <f t="shared" si="51"/>
        <v>0.10933555121587886</v>
      </c>
      <c r="BT106" s="17">
        <f t="shared" si="52"/>
        <v>0.26443862376454275</v>
      </c>
      <c r="BU106" s="12">
        <f>(BU$3*tempmid!$I216+BU$4*tempmid!$I216^2+BU$5*tempmid!$I216^6)*(K106/K$56)^$BW$1</f>
        <v>2.604217973163621</v>
      </c>
      <c r="BV106" s="12">
        <f>(BV$3*tempmid!$I216+BV$4*tempmid!$I216^2+BV$5*tempmid!$I216^6)*(L106/L$56)^$BW$1</f>
        <v>0.88615547198008238</v>
      </c>
      <c r="BW106" s="12">
        <f>(BW$3*tempmid!$I216+BW$4*tempmid!$I216^2+BW$5*tempmid!$I216^6)*(M106/M$56)^$BW$1</f>
        <v>-0.16974503180144759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 x14ac:dyDescent="0.3">
      <c r="A107" s="2">
        <f t="shared" si="36"/>
        <v>2061</v>
      </c>
      <c r="B107" s="5">
        <f t="shared" si="81"/>
        <v>1158.7761193278775</v>
      </c>
      <c r="C107" s="5">
        <f t="shared" si="81"/>
        <v>2931.0445377319925</v>
      </c>
      <c r="D107" s="5">
        <f t="shared" si="81"/>
        <v>4270.8553806526543</v>
      </c>
      <c r="E107" s="15">
        <f t="shared" si="82"/>
        <v>3.0028375762497126E-4</v>
      </c>
      <c r="F107" s="15">
        <f t="shared" si="82"/>
        <v>5.9157913819289426E-4</v>
      </c>
      <c r="G107" s="15">
        <f t="shared" si="82"/>
        <v>1.2076877668858637E-3</v>
      </c>
      <c r="H107" s="5">
        <f t="shared" si="39"/>
        <v>113354.20101699058</v>
      </c>
      <c r="I107" s="5">
        <f t="shared" si="39"/>
        <v>34897.847265034878</v>
      </c>
      <c r="J107" s="5">
        <f t="shared" si="39"/>
        <v>13609.197226579665</v>
      </c>
      <c r="K107" s="5">
        <f t="shared" si="40"/>
        <v>97822.34818813765</v>
      </c>
      <c r="L107" s="5">
        <f t="shared" si="40"/>
        <v>11906.283516264279</v>
      </c>
      <c r="M107" s="5">
        <f t="shared" si="40"/>
        <v>3186.5272910505259</v>
      </c>
      <c r="N107" s="15">
        <f t="shared" si="41"/>
        <v>1.5403917804576617E-2</v>
      </c>
      <c r="O107" s="15">
        <f t="shared" si="41"/>
        <v>1.9554678259675384E-2</v>
      </c>
      <c r="P107" s="15">
        <f t="shared" si="41"/>
        <v>1.7826535587823544E-2</v>
      </c>
      <c r="Q107" s="5">
        <f t="shared" si="42"/>
        <v>9195.6839399112905</v>
      </c>
      <c r="R107" s="5">
        <f t="shared" si="42"/>
        <v>11195.28208018855</v>
      </c>
      <c r="S107" s="5">
        <f t="shared" si="42"/>
        <v>5428.3831636267332</v>
      </c>
      <c r="T107" s="5">
        <f t="shared" si="83"/>
        <v>81.123450718275151</v>
      </c>
      <c r="U107" s="5">
        <f t="shared" si="83"/>
        <v>320.80150947893611</v>
      </c>
      <c r="V107" s="5">
        <f t="shared" si="83"/>
        <v>398.87607426430276</v>
      </c>
      <c r="W107" s="15">
        <f t="shared" si="44"/>
        <v>-1.0734613539272964E-2</v>
      </c>
      <c r="X107" s="15">
        <f t="shared" si="44"/>
        <v>-1.217998157191269E-2</v>
      </c>
      <c r="Y107" s="15">
        <f t="shared" si="44"/>
        <v>-9.7425357312937999E-3</v>
      </c>
      <c r="Z107" s="5">
        <f t="shared" si="48"/>
        <v>14253.816826606399</v>
      </c>
      <c r="AA107" s="5">
        <f t="shared" si="48"/>
        <v>28202.643268713618</v>
      </c>
      <c r="AB107" s="5">
        <f t="shared" si="48"/>
        <v>19307.942350054334</v>
      </c>
      <c r="AC107" s="16">
        <f t="shared" si="78"/>
        <v>1.8820388004582642</v>
      </c>
      <c r="AD107" s="16">
        <f t="shared" si="78"/>
        <v>2.9192819172386959</v>
      </c>
      <c r="AE107" s="16">
        <f t="shared" si="78"/>
        <v>3.8591387071809984</v>
      </c>
      <c r="AF107" s="15">
        <f t="shared" si="56"/>
        <v>-4.0504037456468023E-3</v>
      </c>
      <c r="AG107" s="15">
        <f t="shared" si="56"/>
        <v>2.9673830763510267E-4</v>
      </c>
      <c r="AH107" s="15">
        <f t="shared" si="56"/>
        <v>9.7937136394747881E-3</v>
      </c>
      <c r="AI107" s="1">
        <f t="shared" si="79"/>
        <v>193106.01672696444</v>
      </c>
      <c r="AJ107" s="1">
        <f t="shared" si="79"/>
        <v>57100.762259619922</v>
      </c>
      <c r="AK107" s="1">
        <f t="shared" si="79"/>
        <v>22422.712414922957</v>
      </c>
      <c r="AL107" s="14">
        <f t="shared" si="84"/>
        <v>34.369564794807623</v>
      </c>
      <c r="AM107" s="14">
        <f t="shared" si="84"/>
        <v>6.5275959327863822</v>
      </c>
      <c r="AN107" s="14">
        <f t="shared" si="84"/>
        <v>2.2920998127201155</v>
      </c>
      <c r="AO107" s="11">
        <f t="shared" si="85"/>
        <v>1.2351144255631306E-2</v>
      </c>
      <c r="AP107" s="11">
        <f t="shared" si="85"/>
        <v>1.5559184190617237E-2</v>
      </c>
      <c r="AQ107" s="11">
        <f t="shared" si="85"/>
        <v>1.4114143229845267E-2</v>
      </c>
      <c r="AR107" s="1">
        <f t="shared" si="49"/>
        <v>113354.20101699058</v>
      </c>
      <c r="AS107" s="1">
        <f t="shared" si="47"/>
        <v>34897.847265034878</v>
      </c>
      <c r="AT107" s="1">
        <f t="shared" si="47"/>
        <v>13609.197226579665</v>
      </c>
      <c r="AU107" s="1">
        <f t="shared" si="57"/>
        <v>22670.840203398118</v>
      </c>
      <c r="AV107" s="1">
        <f t="shared" si="57"/>
        <v>6979.5694530069759</v>
      </c>
      <c r="AW107" s="1">
        <f t="shared" si="57"/>
        <v>2721.8394453159331</v>
      </c>
      <c r="AX107" s="1">
        <f t="shared" si="58"/>
        <v>78257.878550510126</v>
      </c>
      <c r="AY107" s="1">
        <f t="shared" si="58"/>
        <v>9525.0268130114237</v>
      </c>
      <c r="AZ107" s="1">
        <f t="shared" si="58"/>
        <v>2549.221832840421</v>
      </c>
      <c r="BA107" s="1">
        <f t="shared" si="59"/>
        <v>13056.816754173668</v>
      </c>
      <c r="BB107" s="1">
        <f t="shared" si="59"/>
        <v>26853.286302340461</v>
      </c>
      <c r="BC107" s="1">
        <f t="shared" si="59"/>
        <v>33498.639652807862</v>
      </c>
      <c r="BD107" s="1">
        <f>SUM(BA107:BC107)*BT107*0.7+0.15*econlow!BD107+0.15*econhigh!BD107</f>
        <v>18840.525545688946</v>
      </c>
      <c r="BE107" s="2">
        <f t="shared" si="80"/>
        <v>0.1724378764915922</v>
      </c>
      <c r="BF107" s="2">
        <f t="shared" si="80"/>
        <v>0.13039120264941753</v>
      </c>
      <c r="BG107" s="2">
        <f t="shared" si="80"/>
        <v>6.9918128391701598E-2</v>
      </c>
      <c r="BH107" s="2">
        <f t="shared" si="53"/>
        <v>0.12119035196707319</v>
      </c>
      <c r="BI107" s="2">
        <f t="shared" si="60"/>
        <v>2.9734821248929609E-3</v>
      </c>
      <c r="BJ107" s="2">
        <f t="shared" si="60"/>
        <v>1.700186572836147E-3</v>
      </c>
      <c r="BK107" s="2">
        <f t="shared" si="60"/>
        <v>4.8885446777984691E-4</v>
      </c>
      <c r="BL107" s="2">
        <f t="shared" si="54"/>
        <v>337.05669050554502</v>
      </c>
      <c r="BM107" s="2">
        <f t="shared" si="54"/>
        <v>59.332851340898955</v>
      </c>
      <c r="BN107" s="2">
        <f t="shared" si="54"/>
        <v>6.6529168671105712</v>
      </c>
      <c r="BO107" s="2">
        <f t="shared" si="61"/>
        <v>274.26419116436273</v>
      </c>
      <c r="BP107" s="2">
        <f t="shared" si="61"/>
        <v>32.269119113466246</v>
      </c>
      <c r="BQ107" s="2">
        <f t="shared" si="61"/>
        <v>9.856354258208242</v>
      </c>
      <c r="BR107" s="11">
        <f t="shared" si="62"/>
        <v>4.606614086352831E-2</v>
      </c>
      <c r="BS107" s="17">
        <f t="shared" si="51"/>
        <v>0.1045038365988962</v>
      </c>
      <c r="BT107" s="17">
        <f t="shared" si="52"/>
        <v>0.25673652792674051</v>
      </c>
      <c r="BU107" s="12">
        <f>(BU$3*tempmid!$I217+BU$4*tempmid!$I217^2+BU$5*tempmid!$I217^6)*(K107/K$56)^$BW$1</f>
        <v>2.5590443263894409</v>
      </c>
      <c r="BV107" s="12">
        <f>(BV$3*tempmid!$I217+BV$4*tempmid!$I217^2+BV$5*tempmid!$I217^6)*(L107/L$56)^$BW$1</f>
        <v>0.84377242342333691</v>
      </c>
      <c r="BW107" s="12">
        <f>(BW$3*tempmid!$I217+BW$4*tempmid!$I217^2+BW$5*tempmid!$I217^6)*(M107/M$56)^$BW$1</f>
        <v>-0.210542011916107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 x14ac:dyDescent="0.3">
      <c r="A108" s="2">
        <f t="shared" si="36"/>
        <v>2062</v>
      </c>
      <c r="B108" s="5">
        <f t="shared" si="81"/>
        <v>1159.1066828928674</v>
      </c>
      <c r="C108" s="5">
        <f t="shared" si="81"/>
        <v>2932.6917852935467</v>
      </c>
      <c r="D108" s="5">
        <f t="shared" si="81"/>
        <v>4275.75534746014</v>
      </c>
      <c r="E108" s="15">
        <f t="shared" si="82"/>
        <v>2.8526956974372268E-4</v>
      </c>
      <c r="F108" s="15">
        <f t="shared" si="82"/>
        <v>5.6200018128324948E-4</v>
      </c>
      <c r="G108" s="15">
        <f t="shared" si="82"/>
        <v>1.1473033785415704E-3</v>
      </c>
      <c r="H108" s="5">
        <f t="shared" si="39"/>
        <v>115112.24789005227</v>
      </c>
      <c r="I108" s="5">
        <f t="shared" si="39"/>
        <v>35592.597049675467</v>
      </c>
      <c r="J108" s="5">
        <f t="shared" si="39"/>
        <v>13864.933741370274</v>
      </c>
      <c r="K108" s="5">
        <f t="shared" si="40"/>
        <v>99311.176088432345</v>
      </c>
      <c r="L108" s="5">
        <f t="shared" si="40"/>
        <v>12136.494270608406</v>
      </c>
      <c r="M108" s="5">
        <f t="shared" si="40"/>
        <v>3242.6864061823003</v>
      </c>
      <c r="N108" s="15">
        <f t="shared" si="41"/>
        <v>1.5219711322317586E-2</v>
      </c>
      <c r="O108" s="15">
        <f t="shared" si="41"/>
        <v>1.9335232025144755E-2</v>
      </c>
      <c r="P108" s="15">
        <f t="shared" si="41"/>
        <v>1.7623924103678412E-2</v>
      </c>
      <c r="Q108" s="5">
        <f t="shared" si="42"/>
        <v>9238.0596974429682</v>
      </c>
      <c r="R108" s="5">
        <f t="shared" si="42"/>
        <v>11279.085895313743</v>
      </c>
      <c r="S108" s="5">
        <f t="shared" si="42"/>
        <v>5476.5103151902485</v>
      </c>
      <c r="T108" s="5">
        <f t="shared" si="83"/>
        <v>80.252621825842212</v>
      </c>
      <c r="U108" s="5">
        <f t="shared" si="83"/>
        <v>316.89415300524092</v>
      </c>
      <c r="V108" s="5">
        <f t="shared" si="83"/>
        <v>394.99000985842457</v>
      </c>
      <c r="W108" s="15">
        <f t="shared" si="44"/>
        <v>-1.0734613539272964E-2</v>
      </c>
      <c r="X108" s="15">
        <f t="shared" si="44"/>
        <v>-1.217998157191269E-2</v>
      </c>
      <c r="Y108" s="15">
        <f t="shared" si="44"/>
        <v>-9.7425357312937999E-3</v>
      </c>
      <c r="Z108" s="5">
        <f t="shared" si="48"/>
        <v>14264.303603021239</v>
      </c>
      <c r="AA108" s="5">
        <f t="shared" si="48"/>
        <v>28429.148703268227</v>
      </c>
      <c r="AB108" s="5">
        <f t="shared" si="48"/>
        <v>19674.999300651321</v>
      </c>
      <c r="AC108" s="16">
        <f t="shared" si="78"/>
        <v>1.8744157834514354</v>
      </c>
      <c r="AD108" s="16">
        <f t="shared" si="78"/>
        <v>2.9201481800143272</v>
      </c>
      <c r="AE108" s="16">
        <f t="shared" si="78"/>
        <v>3.896934006574142</v>
      </c>
      <c r="AF108" s="15">
        <f t="shared" si="56"/>
        <v>-4.0504037456468023E-3</v>
      </c>
      <c r="AG108" s="15">
        <f t="shared" si="56"/>
        <v>2.9673830763510267E-4</v>
      </c>
      <c r="AH108" s="15">
        <f t="shared" si="56"/>
        <v>9.7937136394747881E-3</v>
      </c>
      <c r="AI108" s="1">
        <f t="shared" si="79"/>
        <v>196466.25525766611</v>
      </c>
      <c r="AJ108" s="1">
        <f t="shared" si="79"/>
        <v>58370.255486664908</v>
      </c>
      <c r="AK108" s="1">
        <f t="shared" si="79"/>
        <v>22902.280618746598</v>
      </c>
      <c r="AL108" s="14">
        <f t="shared" si="84"/>
        <v>34.78982321306372</v>
      </c>
      <c r="AM108" s="14">
        <f t="shared" si="84"/>
        <v>6.6281443595521274</v>
      </c>
      <c r="AN108" s="14">
        <f t="shared" si="84"/>
        <v>2.3241273275234104</v>
      </c>
      <c r="AO108" s="11">
        <f t="shared" si="85"/>
        <v>1.2227632813074993E-2</v>
      </c>
      <c r="AP108" s="11">
        <f t="shared" si="85"/>
        <v>1.5403592348711064E-2</v>
      </c>
      <c r="AQ108" s="11">
        <f t="shared" si="85"/>
        <v>1.3973001797546814E-2</v>
      </c>
      <c r="AR108" s="1">
        <f t="shared" si="49"/>
        <v>115112.24789005227</v>
      </c>
      <c r="AS108" s="1">
        <f t="shared" si="47"/>
        <v>35592.597049675467</v>
      </c>
      <c r="AT108" s="1">
        <f t="shared" si="47"/>
        <v>13864.933741370274</v>
      </c>
      <c r="AU108" s="1">
        <f t="shared" si="57"/>
        <v>23022.449578010455</v>
      </c>
      <c r="AV108" s="1">
        <f t="shared" si="57"/>
        <v>7118.5194099350938</v>
      </c>
      <c r="AW108" s="1">
        <f t="shared" si="57"/>
        <v>2772.9867482740551</v>
      </c>
      <c r="AX108" s="1">
        <f t="shared" si="58"/>
        <v>79448.940870745893</v>
      </c>
      <c r="AY108" s="1">
        <f t="shared" si="58"/>
        <v>9709.1954164867257</v>
      </c>
      <c r="AZ108" s="1">
        <f t="shared" si="58"/>
        <v>2594.14912494584</v>
      </c>
      <c r="BA108" s="1">
        <f t="shared" si="59"/>
        <v>13078.049835042519</v>
      </c>
      <c r="BB108" s="1">
        <f t="shared" si="59"/>
        <v>26924.540900478172</v>
      </c>
      <c r="BC108" s="1">
        <f t="shared" si="59"/>
        <v>33611.772012599256</v>
      </c>
      <c r="BD108" s="1">
        <f>SUM(BA108:BC108)*BT108*0.7+0.15*econlow!BD108+0.15*econhigh!BD108</f>
        <v>18342.860850149325</v>
      </c>
      <c r="BE108" s="2">
        <f t="shared" si="80"/>
        <v>0.1724378764915922</v>
      </c>
      <c r="BF108" s="2">
        <f t="shared" si="80"/>
        <v>0.13039120264941753</v>
      </c>
      <c r="BG108" s="2">
        <f t="shared" si="80"/>
        <v>6.9918128391701598E-2</v>
      </c>
      <c r="BH108" s="2">
        <f t="shared" si="53"/>
        <v>0.12093063152180049</v>
      </c>
      <c r="BI108" s="2">
        <f t="shared" si="60"/>
        <v>2.9734821248929609E-3</v>
      </c>
      <c r="BJ108" s="2">
        <f t="shared" si="60"/>
        <v>1.700186572836147E-3</v>
      </c>
      <c r="BK108" s="2">
        <f t="shared" si="60"/>
        <v>4.8885446777984691E-4</v>
      </c>
      <c r="BL108" s="2">
        <f t="shared" si="54"/>
        <v>342.28421145731789</v>
      </c>
      <c r="BM108" s="2">
        <f t="shared" si="54"/>
        <v>60.514055596225688</v>
      </c>
      <c r="BN108" s="2">
        <f t="shared" si="54"/>
        <v>6.7779348049404069</v>
      </c>
      <c r="BO108" s="2">
        <f t="shared" si="61"/>
        <v>278.31308329878965</v>
      </c>
      <c r="BP108" s="2">
        <f t="shared" si="61"/>
        <v>32.649317664512182</v>
      </c>
      <c r="BQ108" s="2">
        <f t="shared" si="61"/>
        <v>9.8542338188491954</v>
      </c>
      <c r="BR108" s="11">
        <f t="shared" si="62"/>
        <v>4.5897960723150194E-2</v>
      </c>
      <c r="BS108" s="17">
        <f t="shared" si="51"/>
        <v>9.9901748576460198E-2</v>
      </c>
      <c r="BT108" s="17">
        <f t="shared" si="52"/>
        <v>0.24925876497741797</v>
      </c>
      <c r="BU108" s="12">
        <f>(BU$3*tempmid!$I218+BU$4*tempmid!$I218^2+BU$5*tempmid!$I218^6)*(K108/K$56)^$BW$1</f>
        <v>2.5119426593110314</v>
      </c>
      <c r="BV108" s="12">
        <f>(BV$3*tempmid!$I218+BV$4*tempmid!$I218^2+BV$5*tempmid!$I218^6)*(L108/L$56)^$BW$1</f>
        <v>0.80012573634733175</v>
      </c>
      <c r="BW108" s="12">
        <f>(BW$3*tempmid!$I218+BW$4*tempmid!$I218^2+BW$5*tempmid!$I218^6)*(M108/M$56)^$BW$1</f>
        <v>-0.25234311928234304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 x14ac:dyDescent="0.3">
      <c r="A109" s="2">
        <f t="shared" si="36"/>
        <v>2063</v>
      </c>
      <c r="B109" s="5">
        <f t="shared" si="81"/>
        <v>1159.4208078643476</v>
      </c>
      <c r="C109" s="5">
        <f t="shared" si="81"/>
        <v>2934.2575499427803</v>
      </c>
      <c r="D109" s="5">
        <f t="shared" si="81"/>
        <v>4280.4156565883004</v>
      </c>
      <c r="E109" s="15">
        <f t="shared" si="82"/>
        <v>2.7100609125653652E-4</v>
      </c>
      <c r="F109" s="15">
        <f t="shared" si="82"/>
        <v>5.3390017221908699E-4</v>
      </c>
      <c r="G109" s="15">
        <f t="shared" si="82"/>
        <v>1.0899382096144919E-3</v>
      </c>
      <c r="H109" s="5">
        <f t="shared" si="39"/>
        <v>116874.86311165395</v>
      </c>
      <c r="I109" s="5">
        <f t="shared" si="39"/>
        <v>36292.419596700893</v>
      </c>
      <c r="J109" s="5">
        <f t="shared" si="39"/>
        <v>14121.883992096333</v>
      </c>
      <c r="K109" s="5">
        <f t="shared" si="40"/>
        <v>100804.52439605372</v>
      </c>
      <c r="L109" s="5">
        <f t="shared" si="40"/>
        <v>12368.518774845998</v>
      </c>
      <c r="M109" s="5">
        <f t="shared" si="40"/>
        <v>3299.1852018764371</v>
      </c>
      <c r="N109" s="15">
        <f t="shared" si="41"/>
        <v>1.5037061954553899E-2</v>
      </c>
      <c r="O109" s="15">
        <f t="shared" si="41"/>
        <v>1.9117918161877911E-2</v>
      </c>
      <c r="P109" s="15">
        <f t="shared" si="41"/>
        <v>1.7423453463282668E-2</v>
      </c>
      <c r="Q109" s="5">
        <f t="shared" si="42"/>
        <v>9278.8287302282151</v>
      </c>
      <c r="R109" s="5">
        <f t="shared" si="42"/>
        <v>11360.775359720468</v>
      </c>
      <c r="S109" s="5">
        <f t="shared" si="42"/>
        <v>5523.6592027733577</v>
      </c>
      <c r="T109" s="5">
        <f t="shared" si="83"/>
        <v>79.391140945028368</v>
      </c>
      <c r="U109" s="5">
        <f t="shared" si="83"/>
        <v>313.03438806139019</v>
      </c>
      <c r="V109" s="5">
        <f t="shared" si="83"/>
        <v>391.14180557387476</v>
      </c>
      <c r="W109" s="15">
        <f t="shared" si="44"/>
        <v>-1.0734613539272964E-2</v>
      </c>
      <c r="X109" s="15">
        <f t="shared" si="44"/>
        <v>-1.217998157191269E-2</v>
      </c>
      <c r="Y109" s="15">
        <f t="shared" si="44"/>
        <v>-9.7425357312937999E-3</v>
      </c>
      <c r="Z109" s="5">
        <f t="shared" si="48"/>
        <v>14271.994253396568</v>
      </c>
      <c r="AA109" s="5">
        <f t="shared" si="48"/>
        <v>28650.458150412946</v>
      </c>
      <c r="AB109" s="5">
        <f t="shared" si="48"/>
        <v>20043.834284186942</v>
      </c>
      <c r="AC109" s="16">
        <f t="shared" si="78"/>
        <v>1.8668236427412443</v>
      </c>
      <c r="AD109" s="16">
        <f t="shared" si="78"/>
        <v>2.9210146998433082</v>
      </c>
      <c r="AE109" s="16">
        <f t="shared" si="78"/>
        <v>3.9350994623064603</v>
      </c>
      <c r="AF109" s="15">
        <f t="shared" si="56"/>
        <v>-4.0504037456468023E-3</v>
      </c>
      <c r="AG109" s="15">
        <f t="shared" si="56"/>
        <v>2.9673830763510267E-4</v>
      </c>
      <c r="AH109" s="15">
        <f t="shared" si="56"/>
        <v>9.7937136394747881E-3</v>
      </c>
      <c r="AI109" s="1">
        <f t="shared" si="79"/>
        <v>199842.07930990995</v>
      </c>
      <c r="AJ109" s="1">
        <f t="shared" si="79"/>
        <v>59651.74934793351</v>
      </c>
      <c r="AK109" s="1">
        <f t="shared" si="79"/>
        <v>23385.039305145994</v>
      </c>
      <c r="AL109" s="14">
        <f t="shared" si="84"/>
        <v>35.210966425106044</v>
      </c>
      <c r="AM109" s="14">
        <f t="shared" si="84"/>
        <v>6.7292206209576477</v>
      </c>
      <c r="AN109" s="14">
        <f t="shared" si="84"/>
        <v>2.3562776124953704</v>
      </c>
      <c r="AO109" s="11">
        <f t="shared" si="85"/>
        <v>1.2105356484944244E-2</v>
      </c>
      <c r="AP109" s="11">
        <f t="shared" si="85"/>
        <v>1.5249556425223954E-2</v>
      </c>
      <c r="AQ109" s="11">
        <f t="shared" si="85"/>
        <v>1.3833271779571346E-2</v>
      </c>
      <c r="AR109" s="1">
        <f t="shared" si="49"/>
        <v>116874.86311165395</v>
      </c>
      <c r="AS109" s="1">
        <f t="shared" si="47"/>
        <v>36292.419596700893</v>
      </c>
      <c r="AT109" s="1">
        <f t="shared" si="47"/>
        <v>14121.883992096333</v>
      </c>
      <c r="AU109" s="1">
        <f t="shared" si="57"/>
        <v>23374.972622330792</v>
      </c>
      <c r="AV109" s="1">
        <f t="shared" si="57"/>
        <v>7258.4839193401785</v>
      </c>
      <c r="AW109" s="1">
        <f t="shared" si="57"/>
        <v>2824.3767984192668</v>
      </c>
      <c r="AX109" s="1">
        <f t="shared" si="58"/>
        <v>80643.619516842969</v>
      </c>
      <c r="AY109" s="1">
        <f t="shared" si="58"/>
        <v>9894.8150198767962</v>
      </c>
      <c r="AZ109" s="1">
        <f t="shared" si="58"/>
        <v>2639.3481615011492</v>
      </c>
      <c r="BA109" s="1">
        <f t="shared" si="59"/>
        <v>13098.898567932883</v>
      </c>
      <c r="BB109" s="1">
        <f t="shared" si="59"/>
        <v>26994.483323132383</v>
      </c>
      <c r="BC109" s="1">
        <f t="shared" si="59"/>
        <v>33722.344122524242</v>
      </c>
      <c r="BD109" s="1">
        <f>SUM(BA109:BC109)*BT109*0.7+0.15*econlow!BD109+0.15*econhigh!BD109</f>
        <v>17857.170294022781</v>
      </c>
      <c r="BE109" s="2">
        <f t="shared" si="80"/>
        <v>0.1724378764915922</v>
      </c>
      <c r="BF109" s="2">
        <f t="shared" si="80"/>
        <v>0.13039120264941753</v>
      </c>
      <c r="BG109" s="2">
        <f t="shared" si="80"/>
        <v>6.9918128391701598E-2</v>
      </c>
      <c r="BH109" s="2">
        <f t="shared" si="53"/>
        <v>0.1206713601143216</v>
      </c>
      <c r="BI109" s="2">
        <f t="shared" si="60"/>
        <v>2.9734821248929609E-3</v>
      </c>
      <c r="BJ109" s="2">
        <f t="shared" si="60"/>
        <v>1.700186572836147E-3</v>
      </c>
      <c r="BK109" s="2">
        <f t="shared" si="60"/>
        <v>4.8885446777984691E-4</v>
      </c>
      <c r="BL109" s="2">
        <f t="shared" si="54"/>
        <v>347.52531631181472</v>
      </c>
      <c r="BM109" s="2">
        <f t="shared" si="54"/>
        <v>61.703884494046314</v>
      </c>
      <c r="BN109" s="2">
        <f t="shared" si="54"/>
        <v>6.9035460830049926</v>
      </c>
      <c r="BO109" s="2">
        <f t="shared" si="61"/>
        <v>282.42238403960675</v>
      </c>
      <c r="BP109" s="2">
        <f t="shared" si="61"/>
        <v>33.03411214876445</v>
      </c>
      <c r="BQ109" s="2">
        <f t="shared" si="61"/>
        <v>9.8521638534107332</v>
      </c>
      <c r="BR109" s="11">
        <f t="shared" si="62"/>
        <v>4.5730315585006148E-2</v>
      </c>
      <c r="BS109" s="17">
        <f t="shared" si="51"/>
        <v>9.5517681770204962E-2</v>
      </c>
      <c r="BT109" s="17">
        <f t="shared" si="52"/>
        <v>0.24199880094894949</v>
      </c>
      <c r="BU109" s="12">
        <f>(BU$3*tempmid!$I219+BU$4*tempmid!$I219^2+BU$5*tempmid!$I219^6)*(K109/K$56)^$BW$1</f>
        <v>2.4629056986251876</v>
      </c>
      <c r="BV109" s="12">
        <f>(BV$3*tempmid!$I219+BV$4*tempmid!$I219^2+BV$5*tempmid!$I219^6)*(L109/L$56)^$BW$1</f>
        <v>0.75521486634622537</v>
      </c>
      <c r="BW109" s="12">
        <f>(BW$3*tempmid!$I219+BW$4*tempmid!$I219^2+BW$5*tempmid!$I219^6)*(M109/M$56)^$BW$1</f>
        <v>-0.29514799886588383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 x14ac:dyDescent="0.3">
      <c r="A110" s="2">
        <f t="shared" si="36"/>
        <v>2064</v>
      </c>
      <c r="B110" s="5">
        <f t="shared" si="81"/>
        <v>1159.7193074605452</v>
      </c>
      <c r="C110" s="5">
        <f t="shared" si="81"/>
        <v>2935.7458205234675</v>
      </c>
      <c r="D110" s="5">
        <f t="shared" si="81"/>
        <v>4284.8477757365908</v>
      </c>
      <c r="E110" s="15">
        <f t="shared" si="82"/>
        <v>2.5745578669370971E-4</v>
      </c>
      <c r="F110" s="15">
        <f t="shared" si="82"/>
        <v>5.0720516360813262E-4</v>
      </c>
      <c r="G110" s="15">
        <f t="shared" si="82"/>
        <v>1.0354412991337672E-3</v>
      </c>
      <c r="H110" s="5">
        <f t="shared" si="39"/>
        <v>118641.68863999317</v>
      </c>
      <c r="I110" s="5">
        <f t="shared" si="39"/>
        <v>36997.20067879132</v>
      </c>
      <c r="J110" s="5">
        <f t="shared" si="39"/>
        <v>14380.009138334643</v>
      </c>
      <c r="K110" s="5">
        <f t="shared" si="40"/>
        <v>102302.07247285091</v>
      </c>
      <c r="L110" s="5">
        <f t="shared" si="40"/>
        <v>12602.317414589528</v>
      </c>
      <c r="M110" s="5">
        <f t="shared" si="40"/>
        <v>3356.014003522595</v>
      </c>
      <c r="N110" s="15">
        <f t="shared" si="41"/>
        <v>1.4855960937957713E-2</v>
      </c>
      <c r="O110" s="15">
        <f t="shared" si="41"/>
        <v>1.8902719395875511E-2</v>
      </c>
      <c r="P110" s="15">
        <f t="shared" si="41"/>
        <v>1.7225102008167292E-2</v>
      </c>
      <c r="Q110" s="5">
        <f t="shared" si="42"/>
        <v>9317.9886368547795</v>
      </c>
      <c r="R110" s="5">
        <f t="shared" si="42"/>
        <v>11440.334883705824</v>
      </c>
      <c r="S110" s="5">
        <f t="shared" si="42"/>
        <v>5569.8246505317866</v>
      </c>
      <c r="T110" s="5">
        <f t="shared" si="83"/>
        <v>78.538907728541545</v>
      </c>
      <c r="U110" s="5">
        <f t="shared" si="83"/>
        <v>309.22163498342746</v>
      </c>
      <c r="V110" s="5">
        <f t="shared" si="83"/>
        <v>387.33109255706853</v>
      </c>
      <c r="W110" s="15">
        <f t="shared" si="44"/>
        <v>-1.0734613539272964E-2</v>
      </c>
      <c r="X110" s="15">
        <f t="shared" si="44"/>
        <v>-1.217998157191269E-2</v>
      </c>
      <c r="Y110" s="15">
        <f t="shared" si="44"/>
        <v>-9.7425357312937999E-3</v>
      </c>
      <c r="Z110" s="5">
        <f t="shared" si="48"/>
        <v>14276.916391308032</v>
      </c>
      <c r="AA110" s="5">
        <f t="shared" si="48"/>
        <v>28866.524095539837</v>
      </c>
      <c r="AB110" s="5">
        <f t="shared" si="48"/>
        <v>20414.391155504225</v>
      </c>
      <c r="AC110" s="16">
        <f t="shared" si="78"/>
        <v>1.8592622532662233</v>
      </c>
      <c r="AD110" s="16">
        <f t="shared" si="78"/>
        <v>2.921881476801917</v>
      </c>
      <c r="AE110" s="16">
        <f t="shared" si="78"/>
        <v>3.973638699583141</v>
      </c>
      <c r="AF110" s="15">
        <f t="shared" si="56"/>
        <v>-4.0504037456468023E-3</v>
      </c>
      <c r="AG110" s="15">
        <f t="shared" si="56"/>
        <v>2.9673830763510267E-4</v>
      </c>
      <c r="AH110" s="15">
        <f t="shared" si="56"/>
        <v>9.7937136394747881E-3</v>
      </c>
      <c r="AI110" s="1">
        <f t="shared" si="79"/>
        <v>203232.84400124976</v>
      </c>
      <c r="AJ110" s="1">
        <f t="shared" si="79"/>
        <v>60945.058332480337</v>
      </c>
      <c r="AK110" s="1">
        <f t="shared" si="79"/>
        <v>23870.912173050663</v>
      </c>
      <c r="AL110" s="14">
        <f t="shared" si="84"/>
        <v>35.632945312853799</v>
      </c>
      <c r="AM110" s="14">
        <f t="shared" si="84"/>
        <v>6.8308120742191516</v>
      </c>
      <c r="AN110" s="14">
        <f t="shared" si="84"/>
        <v>2.3885466908111206</v>
      </c>
      <c r="AO110" s="11">
        <f t="shared" si="85"/>
        <v>1.1984302920094801E-2</v>
      </c>
      <c r="AP110" s="11">
        <f t="shared" si="85"/>
        <v>1.5097060860971715E-2</v>
      </c>
      <c r="AQ110" s="11">
        <f t="shared" si="85"/>
        <v>1.3694939061775633E-2</v>
      </c>
      <c r="AR110" s="1">
        <f t="shared" si="49"/>
        <v>118641.68863999317</v>
      </c>
      <c r="AS110" s="1">
        <f t="shared" si="47"/>
        <v>36997.20067879132</v>
      </c>
      <c r="AT110" s="1">
        <f t="shared" si="47"/>
        <v>14380.009138334643</v>
      </c>
      <c r="AU110" s="1">
        <f t="shared" si="57"/>
        <v>23728.337727998634</v>
      </c>
      <c r="AV110" s="1">
        <f t="shared" si="57"/>
        <v>7399.4401357582647</v>
      </c>
      <c r="AW110" s="1">
        <f t="shared" si="57"/>
        <v>2876.0018276669289</v>
      </c>
      <c r="AX110" s="1">
        <f t="shared" si="58"/>
        <v>81841.657978280738</v>
      </c>
      <c r="AY110" s="1">
        <f t="shared" si="58"/>
        <v>10081.853931671621</v>
      </c>
      <c r="AZ110" s="1">
        <f t="shared" si="58"/>
        <v>2684.8112028180758</v>
      </c>
      <c r="BA110" s="1">
        <f t="shared" si="59"/>
        <v>13119.372978622452</v>
      </c>
      <c r="BB110" s="1">
        <f t="shared" si="59"/>
        <v>27063.150671359021</v>
      </c>
      <c r="BC110" s="1">
        <f t="shared" si="59"/>
        <v>33830.440110910342</v>
      </c>
      <c r="BD110" s="1">
        <f>SUM(BA110:BC110)*BT110*0.7+0.15*econlow!BD110+0.15*econhigh!BD110</f>
        <v>17383.239455759569</v>
      </c>
      <c r="BE110" s="2">
        <f t="shared" si="80"/>
        <v>0.1724378764915922</v>
      </c>
      <c r="BF110" s="2">
        <f t="shared" si="80"/>
        <v>0.13039120264941753</v>
      </c>
      <c r="BG110" s="2">
        <f t="shared" si="80"/>
        <v>6.9918128391701598E-2</v>
      </c>
      <c r="BH110" s="2">
        <f t="shared" si="53"/>
        <v>0.12041250877476808</v>
      </c>
      <c r="BI110" s="2">
        <f t="shared" si="60"/>
        <v>2.9734821248929609E-3</v>
      </c>
      <c r="BJ110" s="2">
        <f t="shared" si="60"/>
        <v>1.700186572836147E-3</v>
      </c>
      <c r="BK110" s="2">
        <f t="shared" si="60"/>
        <v>4.8885446777984691E-4</v>
      </c>
      <c r="BL110" s="2">
        <f t="shared" si="54"/>
        <v>352.77894043813598</v>
      </c>
      <c r="BM110" s="2">
        <f t="shared" si="54"/>
        <v>62.902143826605389</v>
      </c>
      <c r="BN110" s="2">
        <f t="shared" si="54"/>
        <v>7.0297317139899169</v>
      </c>
      <c r="BO110" s="2">
        <f t="shared" si="61"/>
        <v>286.5929909754513</v>
      </c>
      <c r="BP110" s="2">
        <f t="shared" si="61"/>
        <v>33.423556471177761</v>
      </c>
      <c r="BQ110" s="2">
        <f t="shared" si="61"/>
        <v>9.8501426523008178</v>
      </c>
      <c r="BR110" s="11">
        <f t="shared" si="62"/>
        <v>4.5563252789447367E-2</v>
      </c>
      <c r="BS110" s="17">
        <f t="shared" si="51"/>
        <v>9.1340645237744808E-2</v>
      </c>
      <c r="BT110" s="17">
        <f t="shared" si="52"/>
        <v>0.2349502921834461</v>
      </c>
      <c r="BU110" s="12">
        <f>(BU$3*tempmid!$I220+BU$4*tempmid!$I220^2+BU$5*tempmid!$I220^6)*(K110/K$56)^$BW$1</f>
        <v>2.4119274098926038</v>
      </c>
      <c r="BV110" s="12">
        <f>(BV$3*tempmid!$I220+BV$4*tempmid!$I220^2+BV$5*tempmid!$I220^6)*(L110/L$56)^$BW$1</f>
        <v>0.70904008809627472</v>
      </c>
      <c r="BW110" s="12">
        <f>(BW$3*tempmid!$I220+BW$4*tempmid!$I220^2+BW$5*tempmid!$I220^6)*(M110/M$56)^$BW$1</f>
        <v>-0.3389556536259033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 x14ac:dyDescent="0.3">
      <c r="A111" s="2">
        <f t="shared" si="36"/>
        <v>2065</v>
      </c>
      <c r="B111" s="5">
        <f t="shared" si="81"/>
        <v>1160.002955084859</v>
      </c>
      <c r="C111" s="5">
        <f t="shared" si="81"/>
        <v>2937.1603946907176</v>
      </c>
      <c r="D111" s="5">
        <f t="shared" si="81"/>
        <v>4289.0626486667152</v>
      </c>
      <c r="E111" s="15">
        <f t="shared" si="82"/>
        <v>2.4458299735902422E-4</v>
      </c>
      <c r="F111" s="15">
        <f t="shared" si="82"/>
        <v>4.8184490542772595E-4</v>
      </c>
      <c r="G111" s="15">
        <f t="shared" si="82"/>
        <v>9.8366923417707894E-4</v>
      </c>
      <c r="H111" s="5">
        <f t="shared" si="39"/>
        <v>120412.36513467655</v>
      </c>
      <c r="I111" s="5">
        <f t="shared" si="39"/>
        <v>37706.824343914217</v>
      </c>
      <c r="J111" s="5">
        <f t="shared" si="39"/>
        <v>14639.27017977582</v>
      </c>
      <c r="K111" s="5">
        <f t="shared" si="40"/>
        <v>103803.49860907717</v>
      </c>
      <c r="L111" s="5">
        <f t="shared" si="40"/>
        <v>12837.849922011064</v>
      </c>
      <c r="M111" s="5">
        <f t="shared" si="40"/>
        <v>3413.163056577534</v>
      </c>
      <c r="N111" s="15">
        <f t="shared" si="41"/>
        <v>1.4676399997905376E-2</v>
      </c>
      <c r="O111" s="15">
        <f t="shared" si="41"/>
        <v>1.868961871638497E-2</v>
      </c>
      <c r="P111" s="15">
        <f t="shared" si="41"/>
        <v>1.7028848209498904E-2</v>
      </c>
      <c r="Q111" s="5">
        <f t="shared" si="42"/>
        <v>9355.5377972300375</v>
      </c>
      <c r="R111" s="5">
        <f t="shared" si="42"/>
        <v>11517.750140184087</v>
      </c>
      <c r="S111" s="5">
        <f t="shared" si="42"/>
        <v>5615.0019531978915</v>
      </c>
      <c r="T111" s="5">
        <f t="shared" si="83"/>
        <v>77.695822906279034</v>
      </c>
      <c r="U111" s="5">
        <f t="shared" si="83"/>
        <v>305.4553211676926</v>
      </c>
      <c r="V111" s="5">
        <f t="shared" si="83"/>
        <v>383.55750554799022</v>
      </c>
      <c r="W111" s="15">
        <f t="shared" si="44"/>
        <v>-1.0734613539272964E-2</v>
      </c>
      <c r="X111" s="15">
        <f t="shared" si="44"/>
        <v>-1.217998157191269E-2</v>
      </c>
      <c r="Y111" s="15">
        <f t="shared" si="44"/>
        <v>-9.7425357312937999E-3</v>
      </c>
      <c r="Z111" s="5">
        <f t="shared" si="48"/>
        <v>14279.098651180369</v>
      </c>
      <c r="AA111" s="5">
        <f t="shared" si="48"/>
        <v>29077.302189552316</v>
      </c>
      <c r="AB111" s="5">
        <f t="shared" si="48"/>
        <v>20786.613539249098</v>
      </c>
      <c r="AC111" s="16">
        <f t="shared" si="78"/>
        <v>1.8517314904714541</v>
      </c>
      <c r="AD111" s="16">
        <f t="shared" si="78"/>
        <v>2.9227485109664535</v>
      </c>
      <c r="AE111" s="16">
        <f t="shared" si="78"/>
        <v>4.0125553791135928</v>
      </c>
      <c r="AF111" s="15">
        <f t="shared" si="56"/>
        <v>-4.0504037456468023E-3</v>
      </c>
      <c r="AG111" s="15">
        <f t="shared" si="56"/>
        <v>2.9673830763510267E-4</v>
      </c>
      <c r="AH111" s="15">
        <f t="shared" si="56"/>
        <v>9.7937136394747881E-3</v>
      </c>
      <c r="AI111" s="1">
        <f t="shared" si="79"/>
        <v>206637.89732912343</v>
      </c>
      <c r="AJ111" s="1">
        <f t="shared" si="79"/>
        <v>62249.992634990573</v>
      </c>
      <c r="AK111" s="1">
        <f t="shared" si="79"/>
        <v>24359.822783412525</v>
      </c>
      <c r="AL111" s="14">
        <f t="shared" si="84"/>
        <v>36.055710963312571</v>
      </c>
      <c r="AM111" s="14">
        <f t="shared" si="84"/>
        <v>6.9329060079773548</v>
      </c>
      <c r="AN111" s="14">
        <f t="shared" si="84"/>
        <v>2.4209305821742162</v>
      </c>
      <c r="AO111" s="11">
        <f t="shared" si="85"/>
        <v>1.1864459890893853E-2</v>
      </c>
      <c r="AP111" s="11">
        <f t="shared" si="85"/>
        <v>1.4946090252361998E-2</v>
      </c>
      <c r="AQ111" s="11">
        <f t="shared" si="85"/>
        <v>1.3557989671157877E-2</v>
      </c>
      <c r="AR111" s="1">
        <f t="shared" si="49"/>
        <v>120412.36513467655</v>
      </c>
      <c r="AS111" s="1">
        <f t="shared" si="47"/>
        <v>37706.824343914217</v>
      </c>
      <c r="AT111" s="1">
        <f t="shared" si="47"/>
        <v>14639.27017977582</v>
      </c>
      <c r="AU111" s="1">
        <f t="shared" si="57"/>
        <v>24082.473026935313</v>
      </c>
      <c r="AV111" s="1">
        <f t="shared" si="57"/>
        <v>7541.3648687828436</v>
      </c>
      <c r="AW111" s="1">
        <f t="shared" si="57"/>
        <v>2927.8540359551644</v>
      </c>
      <c r="AX111" s="1">
        <f t="shared" si="58"/>
        <v>83042.798887261728</v>
      </c>
      <c r="AY111" s="1">
        <f t="shared" si="58"/>
        <v>10270.279937608851</v>
      </c>
      <c r="AZ111" s="1">
        <f t="shared" si="58"/>
        <v>2730.5304452620271</v>
      </c>
      <c r="BA111" s="1">
        <f t="shared" si="59"/>
        <v>13139.482700196304</v>
      </c>
      <c r="BB111" s="1">
        <f t="shared" si="59"/>
        <v>27130.578646043632</v>
      </c>
      <c r="BC111" s="1">
        <f t="shared" si="59"/>
        <v>33936.140966972765</v>
      </c>
      <c r="BD111" s="1">
        <f>SUM(BA111:BC111)*BT111*0.7+0.15*econlow!BD111+0.15*econhigh!BD111</f>
        <v>16920.85245025839</v>
      </c>
      <c r="BE111" s="2">
        <f t="shared" si="80"/>
        <v>0.1724378764915922</v>
      </c>
      <c r="BF111" s="2">
        <f t="shared" si="80"/>
        <v>0.13039120264941753</v>
      </c>
      <c r="BG111" s="2">
        <f t="shared" si="80"/>
        <v>6.9918128391701598E-2</v>
      </c>
      <c r="BH111" s="2">
        <f t="shared" si="53"/>
        <v>0.12015405014378215</v>
      </c>
      <c r="BI111" s="2">
        <f t="shared" si="60"/>
        <v>2.9734821248929609E-3</v>
      </c>
      <c r="BJ111" s="2">
        <f t="shared" si="60"/>
        <v>1.700186572836147E-3</v>
      </c>
      <c r="BK111" s="2">
        <f t="shared" si="60"/>
        <v>4.8885446777984691E-4</v>
      </c>
      <c r="BL111" s="2">
        <f t="shared" si="54"/>
        <v>358.04401534404514</v>
      </c>
      <c r="BM111" s="2">
        <f t="shared" si="54"/>
        <v>64.108636453814114</v>
      </c>
      <c r="BN111" s="2">
        <f t="shared" si="54"/>
        <v>7.1564726324196926</v>
      </c>
      <c r="BO111" s="2">
        <f t="shared" si="61"/>
        <v>290.8258154717272</v>
      </c>
      <c r="BP111" s="2">
        <f t="shared" si="61"/>
        <v>33.817705248184218</v>
      </c>
      <c r="BQ111" s="2">
        <f t="shared" si="61"/>
        <v>9.8481685827055543</v>
      </c>
      <c r="BR111" s="11">
        <f t="shared" si="62"/>
        <v>4.539681717527097E-2</v>
      </c>
      <c r="BS111" s="17">
        <f t="shared" si="51"/>
        <v>8.7360229038327464E-2</v>
      </c>
      <c r="BT111" s="17">
        <f t="shared" si="52"/>
        <v>0.22810707978975348</v>
      </c>
      <c r="BU111" s="12">
        <f>(BU$3*tempmid!$I221+BU$4*tempmid!$I221^2+BU$5*tempmid!$I221^6)*(K111/K$56)^$BW$1</f>
        <v>2.3590029938894461</v>
      </c>
      <c r="BV111" s="12">
        <f>(BV$3*tempmid!$I221+BV$4*tempmid!$I221^2+BV$5*tempmid!$I221^6)*(L111/L$56)^$BW$1</f>
        <v>0.6616024865188499</v>
      </c>
      <c r="BW111" s="12">
        <f>(BW$3*tempmid!$I221+BW$4*tempmid!$I221^2+BW$5*tempmid!$I221^6)*(M111/M$56)^$BW$1</f>
        <v>-0.38376445330740522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 x14ac:dyDescent="0.3">
      <c r="A112" s="2">
        <f t="shared" si="36"/>
        <v>2066</v>
      </c>
      <c r="B112" s="5">
        <f t="shared" si="81"/>
        <v>1160.272486234574</v>
      </c>
      <c r="C112" s="5">
        <f t="shared" si="81"/>
        <v>2938.5048876746932</v>
      </c>
      <c r="D112" s="5">
        <f t="shared" si="81"/>
        <v>4293.0707166891189</v>
      </c>
      <c r="E112" s="15">
        <f t="shared" si="82"/>
        <v>2.3235384749107301E-4</v>
      </c>
      <c r="F112" s="15">
        <f t="shared" si="82"/>
        <v>4.577526601563396E-4</v>
      </c>
      <c r="G112" s="15">
        <f t="shared" si="82"/>
        <v>9.3448577246822489E-4</v>
      </c>
      <c r="H112" s="5">
        <f t="shared" si="39"/>
        <v>122186.532229063</v>
      </c>
      <c r="I112" s="5">
        <f t="shared" si="39"/>
        <v>38421.172991562555</v>
      </c>
      <c r="J112" s="5">
        <f t="shared" si="39"/>
        <v>14899.627963719609</v>
      </c>
      <c r="K112" s="5">
        <f t="shared" si="40"/>
        <v>105308.48027396934</v>
      </c>
      <c r="L112" s="5">
        <f t="shared" si="40"/>
        <v>13075.075407468903</v>
      </c>
      <c r="M112" s="5">
        <f t="shared" si="40"/>
        <v>3470.6225326775952</v>
      </c>
      <c r="N112" s="15">
        <f t="shared" si="41"/>
        <v>1.449837129825382E-2</v>
      </c>
      <c r="O112" s="15">
        <f t="shared" si="41"/>
        <v>1.8478599368193738E-2</v>
      </c>
      <c r="P112" s="15">
        <f t="shared" si="41"/>
        <v>1.6834670699171772E-2</v>
      </c>
      <c r="Q112" s="5">
        <f t="shared" si="42"/>
        <v>9391.4753700957226</v>
      </c>
      <c r="R112" s="5">
        <f t="shared" si="42"/>
        <v>11593.008059906595</v>
      </c>
      <c r="S112" s="5">
        <f t="shared" si="42"/>
        <v>5659.1868673191657</v>
      </c>
      <c r="T112" s="5">
        <f t="shared" si="83"/>
        <v>76.861788273764333</v>
      </c>
      <c r="U112" s="5">
        <f t="shared" si="83"/>
        <v>301.73488098482744</v>
      </c>
      <c r="V112" s="5">
        <f t="shared" si="83"/>
        <v>379.820682845183</v>
      </c>
      <c r="W112" s="15">
        <f t="shared" si="44"/>
        <v>-1.0734613539272964E-2</v>
      </c>
      <c r="X112" s="15">
        <f t="shared" si="44"/>
        <v>-1.217998157191269E-2</v>
      </c>
      <c r="Y112" s="15">
        <f t="shared" si="44"/>
        <v>-9.7425357312937999E-3</v>
      </c>
      <c r="Z112" s="5">
        <f t="shared" si="48"/>
        <v>14278.570662610924</v>
      </c>
      <c r="AA112" s="5">
        <f t="shared" si="48"/>
        <v>29282.751243587147</v>
      </c>
      <c r="AB112" s="5">
        <f t="shared" si="48"/>
        <v>21160.444838914082</v>
      </c>
      <c r="AC112" s="16">
        <f t="shared" si="78"/>
        <v>1.8442312303065165</v>
      </c>
      <c r="AD112" s="16">
        <f t="shared" si="78"/>
        <v>2.9236158024132406</v>
      </c>
      <c r="AE112" s="16">
        <f t="shared" si="78"/>
        <v>4.0518531974591658</v>
      </c>
      <c r="AF112" s="15">
        <f t="shared" si="56"/>
        <v>-4.0504037456468023E-3</v>
      </c>
      <c r="AG112" s="15">
        <f t="shared" si="56"/>
        <v>2.9673830763510267E-4</v>
      </c>
      <c r="AH112" s="15">
        <f t="shared" si="56"/>
        <v>9.7937136394747881E-3</v>
      </c>
      <c r="AI112" s="1">
        <f t="shared" si="79"/>
        <v>210056.58062314638</v>
      </c>
      <c r="AJ112" s="1">
        <f t="shared" si="79"/>
        <v>63566.358240274363</v>
      </c>
      <c r="AK112" s="1">
        <f t="shared" si="79"/>
        <v>24851.694541026438</v>
      </c>
      <c r="AL112" s="14">
        <f t="shared" si="84"/>
        <v>36.479214684508833</v>
      </c>
      <c r="AM112" s="14">
        <f t="shared" si="84"/>
        <v>7.0354896484946625</v>
      </c>
      <c r="AN112" s="14">
        <f t="shared" si="84"/>
        <v>2.4534253044836469</v>
      </c>
      <c r="AO112" s="11">
        <f t="shared" si="85"/>
        <v>1.1745815291984913E-2</v>
      </c>
      <c r="AP112" s="11">
        <f t="shared" si="85"/>
        <v>1.4796629349838377E-2</v>
      </c>
      <c r="AQ112" s="11">
        <f t="shared" si="85"/>
        <v>1.3422409774446298E-2</v>
      </c>
      <c r="AR112" s="1">
        <f t="shared" si="49"/>
        <v>122186.532229063</v>
      </c>
      <c r="AS112" s="1">
        <f t="shared" si="47"/>
        <v>38421.172991562555</v>
      </c>
      <c r="AT112" s="1">
        <f t="shared" si="47"/>
        <v>14899.627963719609</v>
      </c>
      <c r="AU112" s="1">
        <f t="shared" si="57"/>
        <v>24437.306445812603</v>
      </c>
      <c r="AV112" s="1">
        <f t="shared" si="57"/>
        <v>7684.2345983125115</v>
      </c>
      <c r="AW112" s="1">
        <f t="shared" si="57"/>
        <v>2979.9255927439222</v>
      </c>
      <c r="AX112" s="1">
        <f t="shared" si="58"/>
        <v>84246.784219175461</v>
      </c>
      <c r="AY112" s="1">
        <f t="shared" si="58"/>
        <v>10460.060325975122</v>
      </c>
      <c r="AZ112" s="1">
        <f t="shared" si="58"/>
        <v>2776.498026142076</v>
      </c>
      <c r="BA112" s="1">
        <f t="shared" si="59"/>
        <v>13159.236990634319</v>
      </c>
      <c r="BB112" s="1">
        <f t="shared" si="59"/>
        <v>27196.801602151088</v>
      </c>
      <c r="BC112" s="1">
        <f t="shared" si="59"/>
        <v>34039.52464081224</v>
      </c>
      <c r="BD112" s="1">
        <f>SUM(BA112:BC112)*BT112*0.7+0.15*econlow!BD112+0.15*econhigh!BD112</f>
        <v>16469.792436232405</v>
      </c>
      <c r="BE112" s="2">
        <f t="shared" si="80"/>
        <v>0.1724378764915922</v>
      </c>
      <c r="BF112" s="2">
        <f t="shared" si="80"/>
        <v>0.13039120264941753</v>
      </c>
      <c r="BG112" s="2">
        <f t="shared" si="80"/>
        <v>6.9918128391701598E-2</v>
      </c>
      <c r="BH112" s="2">
        <f t="shared" si="53"/>
        <v>0.11989595842714811</v>
      </c>
      <c r="BI112" s="2">
        <f t="shared" si="60"/>
        <v>2.9734821248929609E-3</v>
      </c>
      <c r="BJ112" s="2">
        <f t="shared" si="60"/>
        <v>1.700186572836147E-3</v>
      </c>
      <c r="BK112" s="2">
        <f t="shared" si="60"/>
        <v>4.8885446777984691E-4</v>
      </c>
      <c r="BL112" s="2">
        <f t="shared" si="54"/>
        <v>363.31946948577649</v>
      </c>
      <c r="BM112" s="2">
        <f t="shared" si="54"/>
        <v>65.323162432869481</v>
      </c>
      <c r="BN112" s="2">
        <f t="shared" si="54"/>
        <v>7.2837496983218735</v>
      </c>
      <c r="BO112" s="2">
        <f t="shared" si="61"/>
        <v>295.12178286336137</v>
      </c>
      <c r="BP112" s="2">
        <f t="shared" si="61"/>
        <v>34.216613814033558</v>
      </c>
      <c r="BQ112" s="2">
        <f t="shared" si="61"/>
        <v>9.8462400850869471</v>
      </c>
      <c r="BR112" s="11">
        <f t="shared" si="62"/>
        <v>4.5231051185311094E-2</v>
      </c>
      <c r="BS112" s="17">
        <f t="shared" si="51"/>
        <v>8.3566572619170956E-2</v>
      </c>
      <c r="BT112" s="17">
        <f t="shared" si="52"/>
        <v>0.22146318426189657</v>
      </c>
      <c r="BU112" s="12">
        <f>(BU$3*tempmid!$I222+BU$4*tempmid!$I222^2+BU$5*tempmid!$I222^6)*(K112/K$56)^$BW$1</f>
        <v>2.3041288798375508</v>
      </c>
      <c r="BV112" s="12">
        <f>(BV$3*tempmid!$I222+BV$4*tempmid!$I222^2+BV$5*tempmid!$I222^6)*(L112/L$56)^$BW$1</f>
        <v>0.61290394617009614</v>
      </c>
      <c r="BW112" s="12">
        <f>(BW$3*tempmid!$I222+BW$4*tempmid!$I222^2+BW$5*tempmid!$I222^6)*(M112/M$56)^$BW$1</f>
        <v>-0.42957214437934266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 x14ac:dyDescent="0.3">
      <c r="A113" s="2">
        <f t="shared" si="36"/>
        <v>2067</v>
      </c>
      <c r="B113" s="5">
        <f t="shared" si="81"/>
        <v>1160.5286003220729</v>
      </c>
      <c r="C113" s="5">
        <f t="shared" si="81"/>
        <v>2939.7827406824481</v>
      </c>
      <c r="D113" s="5">
        <f t="shared" si="81"/>
        <v>4296.8819395188175</v>
      </c>
      <c r="E113" s="15">
        <f t="shared" si="82"/>
        <v>2.2073615511651934E-4</v>
      </c>
      <c r="F113" s="15">
        <f t="shared" si="82"/>
        <v>4.3486502714852262E-4</v>
      </c>
      <c r="G113" s="15">
        <f t="shared" si="82"/>
        <v>8.8776148384481365E-4</v>
      </c>
      <c r="H113" s="5">
        <f t="shared" si="39"/>
        <v>123963.8288011878</v>
      </c>
      <c r="I113" s="5">
        <f t="shared" si="39"/>
        <v>39140.127450661996</v>
      </c>
      <c r="J113" s="5">
        <f t="shared" si="39"/>
        <v>15161.043193754896</v>
      </c>
      <c r="K113" s="5">
        <f t="shared" si="40"/>
        <v>106816.69436391747</v>
      </c>
      <c r="L113" s="5">
        <f t="shared" si="40"/>
        <v>13313.952391453226</v>
      </c>
      <c r="M113" s="5">
        <f t="shared" si="40"/>
        <v>3528.3825357912192</v>
      </c>
      <c r="N113" s="15">
        <f t="shared" si="41"/>
        <v>1.4321867394006427E-2</v>
      </c>
      <c r="O113" s="15">
        <f t="shared" si="41"/>
        <v>1.8269644842573429E-2</v>
      </c>
      <c r="P113" s="15">
        <f t="shared" si="41"/>
        <v>1.66425482949486E-2</v>
      </c>
      <c r="Q113" s="5">
        <f t="shared" si="42"/>
        <v>9425.8012895734246</v>
      </c>
      <c r="R113" s="5">
        <f t="shared" si="42"/>
        <v>11666.096825808783</v>
      </c>
      <c r="S113" s="5">
        <f t="shared" si="42"/>
        <v>5702.3756029824281</v>
      </c>
      <c r="T113" s="5">
        <f t="shared" si="83"/>
        <v>76.03670668070805</v>
      </c>
      <c r="U113" s="5">
        <f t="shared" si="83"/>
        <v>298.05975569482899</v>
      </c>
      <c r="V113" s="5">
        <f t="shared" si="83"/>
        <v>376.1202662710794</v>
      </c>
      <c r="W113" s="15">
        <f t="shared" si="44"/>
        <v>-1.0734613539272964E-2</v>
      </c>
      <c r="X113" s="15">
        <f t="shared" si="44"/>
        <v>-1.217998157191269E-2</v>
      </c>
      <c r="Y113" s="15">
        <f t="shared" si="44"/>
        <v>-9.7425357312937999E-3</v>
      </c>
      <c r="Z113" s="5">
        <f t="shared" si="48"/>
        <v>14275.363023553768</v>
      </c>
      <c r="AA113" s="5">
        <f t="shared" si="48"/>
        <v>29482.8332215843</v>
      </c>
      <c r="AB113" s="5">
        <f t="shared" si="48"/>
        <v>21535.828247722005</v>
      </c>
      <c r="AC113" s="16">
        <f t="shared" si="78"/>
        <v>1.8367613492234443</v>
      </c>
      <c r="AD113" s="16">
        <f t="shared" si="78"/>
        <v>2.9244833512186239</v>
      </c>
      <c r="AE113" s="16">
        <f t="shared" si="78"/>
        <v>4.0915358873842713</v>
      </c>
      <c r="AF113" s="15">
        <f t="shared" si="56"/>
        <v>-4.0504037456468023E-3</v>
      </c>
      <c r="AG113" s="15">
        <f t="shared" si="56"/>
        <v>2.9673830763510267E-4</v>
      </c>
      <c r="AH113" s="15">
        <f t="shared" si="56"/>
        <v>9.7937136394747881E-3</v>
      </c>
      <c r="AI113" s="1">
        <f t="shared" si="79"/>
        <v>213488.22900664434</v>
      </c>
      <c r="AJ113" s="1">
        <f t="shared" si="79"/>
        <v>64893.957014559441</v>
      </c>
      <c r="AK113" s="1">
        <f t="shared" si="79"/>
        <v>25346.450679667716</v>
      </c>
      <c r="AL113" s="14">
        <f t="shared" si="84"/>
        <v>36.903408021012922</v>
      </c>
      <c r="AM113" s="14">
        <f t="shared" si="84"/>
        <v>7.1385501657918295</v>
      </c>
      <c r="AN113" s="14">
        <f t="shared" si="84"/>
        <v>2.4860268754735442</v>
      </c>
      <c r="AO113" s="11">
        <f t="shared" si="85"/>
        <v>1.1628357139065064E-2</v>
      </c>
      <c r="AP113" s="11">
        <f t="shared" si="85"/>
        <v>1.4648663056339993E-2</v>
      </c>
      <c r="AQ113" s="11">
        <f t="shared" si="85"/>
        <v>1.3288185676701836E-2</v>
      </c>
      <c r="AR113" s="1">
        <f t="shared" si="49"/>
        <v>123963.8288011878</v>
      </c>
      <c r="AS113" s="1">
        <f t="shared" si="47"/>
        <v>39140.127450661996</v>
      </c>
      <c r="AT113" s="1">
        <f t="shared" si="47"/>
        <v>15161.043193754896</v>
      </c>
      <c r="AU113" s="1">
        <f t="shared" si="57"/>
        <v>24792.765760237562</v>
      </c>
      <c r="AV113" s="1">
        <f t="shared" si="57"/>
        <v>7828.0254901323997</v>
      </c>
      <c r="AW113" s="1">
        <f t="shared" si="57"/>
        <v>3032.2086387509794</v>
      </c>
      <c r="AX113" s="1">
        <f t="shared" si="58"/>
        <v>85453.355491133989</v>
      </c>
      <c r="AY113" s="1">
        <f t="shared" si="58"/>
        <v>10651.161913162581</v>
      </c>
      <c r="AZ113" s="1">
        <f t="shared" si="58"/>
        <v>2822.7060286329752</v>
      </c>
      <c r="BA113" s="1">
        <f t="shared" si="59"/>
        <v>13178.644749644491</v>
      </c>
      <c r="BB113" s="1">
        <f t="shared" si="59"/>
        <v>27261.85260131424</v>
      </c>
      <c r="BC113" s="1">
        <f t="shared" si="59"/>
        <v>34140.66614265347</v>
      </c>
      <c r="BD113" s="1">
        <f>SUM(BA113:BC113)*BT113*0.7+0.15*econlow!BD113+0.15*econhigh!BD113</f>
        <v>16029.842080638955</v>
      </c>
      <c r="BE113" s="2">
        <f t="shared" si="80"/>
        <v>0.1724378764915922</v>
      </c>
      <c r="BF113" s="2">
        <f t="shared" si="80"/>
        <v>0.13039120264941753</v>
      </c>
      <c r="BG113" s="2">
        <f t="shared" si="80"/>
        <v>6.9918128391701598E-2</v>
      </c>
      <c r="BH113" s="2">
        <f t="shared" si="53"/>
        <v>0.11963820935103878</v>
      </c>
      <c r="BI113" s="2">
        <f t="shared" si="60"/>
        <v>2.9734821248929609E-3</v>
      </c>
      <c r="BJ113" s="2">
        <f t="shared" si="60"/>
        <v>1.700186572836147E-3</v>
      </c>
      <c r="BK113" s="2">
        <f t="shared" si="60"/>
        <v>4.8885446777984691E-4</v>
      </c>
      <c r="BL113" s="2">
        <f t="shared" si="54"/>
        <v>368.60422907362312</v>
      </c>
      <c r="BM113" s="2">
        <f t="shared" si="54"/>
        <v>66.545519150711016</v>
      </c>
      <c r="BN113" s="2">
        <f t="shared" si="54"/>
        <v>7.41154370147032</v>
      </c>
      <c r="BO113" s="2">
        <f t="shared" si="61"/>
        <v>299.48183265076307</v>
      </c>
      <c r="BP113" s="2">
        <f t="shared" si="61"/>
        <v>34.620338227243501</v>
      </c>
      <c r="BQ113" s="2">
        <f t="shared" si="61"/>
        <v>9.8443556698147017</v>
      </c>
      <c r="BR113" s="11">
        <f t="shared" si="62"/>
        <v>4.5065994967031092E-2</v>
      </c>
      <c r="BS113" s="17">
        <f t="shared" si="51"/>
        <v>7.995033492777022E-2</v>
      </c>
      <c r="BT113" s="17">
        <f t="shared" si="52"/>
        <v>0.2150128002542685</v>
      </c>
      <c r="BU113" s="12">
        <f>(BU$3*tempmid!$I223+BU$4*tempmid!$I223^2+BU$5*tempmid!$I223^6)*(K113/K$56)^$BW$1</f>
        <v>2.2473027157385297</v>
      </c>
      <c r="BV113" s="12">
        <f>(BV$3*tempmid!$I223+BV$4*tempmid!$I223^2+BV$5*tempmid!$I223^6)*(L113/L$56)^$BW$1</f>
        <v>0.56294713900377691</v>
      </c>
      <c r="BW113" s="12">
        <f>(BW$3*tempmid!$I223+BW$4*tempmid!$I223^2+BW$5*tempmid!$I223^6)*(M113/M$56)^$BW$1</f>
        <v>-0.47637586102668555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 x14ac:dyDescent="0.3">
      <c r="A114" s="2">
        <f t="shared" si="36"/>
        <v>2068</v>
      </c>
      <c r="B114" s="5">
        <f t="shared" si="81"/>
        <v>1160.7719624121537</v>
      </c>
      <c r="C114" s="5">
        <f t="shared" si="81"/>
        <v>2940.9972289487187</v>
      </c>
      <c r="D114" s="5">
        <f t="shared" si="81"/>
        <v>4300.5058154910248</v>
      </c>
      <c r="E114" s="15">
        <f t="shared" si="82"/>
        <v>2.0969934736069336E-4</v>
      </c>
      <c r="F114" s="15">
        <f t="shared" si="82"/>
        <v>4.1312177579109647E-4</v>
      </c>
      <c r="G114" s="15">
        <f t="shared" si="82"/>
        <v>8.4337340965257295E-4</v>
      </c>
      <c r="H114" s="5">
        <f t="shared" si="39"/>
        <v>125743.89324276375</v>
      </c>
      <c r="I114" s="5">
        <f t="shared" si="39"/>
        <v>39863.567058954643</v>
      </c>
      <c r="J114" s="5">
        <f t="shared" si="39"/>
        <v>15423.476439535709</v>
      </c>
      <c r="K114" s="5">
        <f t="shared" si="40"/>
        <v>108327.81744784772</v>
      </c>
      <c r="L114" s="5">
        <f t="shared" si="40"/>
        <v>13554.438836790123</v>
      </c>
      <c r="M114" s="5">
        <f t="shared" si="40"/>
        <v>3586.4331083981297</v>
      </c>
      <c r="N114" s="15">
        <f t="shared" si="41"/>
        <v>1.4146881186773541E-2</v>
      </c>
      <c r="O114" s="15">
        <f t="shared" si="41"/>
        <v>1.8062738867180794E-2</v>
      </c>
      <c r="P114" s="15">
        <f t="shared" si="41"/>
        <v>1.6452460020436321E-2</v>
      </c>
      <c r="Q114" s="5">
        <f t="shared" si="42"/>
        <v>9458.5162607533312</v>
      </c>
      <c r="R114" s="5">
        <f t="shared" si="42"/>
        <v>11737.005866458754</v>
      </c>
      <c r="S114" s="5">
        <f t="shared" si="42"/>
        <v>5744.564815962889</v>
      </c>
      <c r="T114" s="5">
        <f t="shared" si="83"/>
        <v>75.220482019691602</v>
      </c>
      <c r="U114" s="5">
        <f t="shared" si="83"/>
        <v>294.42939336313719</v>
      </c>
      <c r="V114" s="5">
        <f t="shared" si="83"/>
        <v>372.45590113766968</v>
      </c>
      <c r="W114" s="15">
        <f t="shared" si="44"/>
        <v>-1.0734613539272964E-2</v>
      </c>
      <c r="X114" s="15">
        <f t="shared" si="44"/>
        <v>-1.217998157191269E-2</v>
      </c>
      <c r="Y114" s="15">
        <f t="shared" si="44"/>
        <v>-9.7425357312937999E-3</v>
      </c>
      <c r="Z114" s="5">
        <f t="shared" si="48"/>
        <v>14269.507272416333</v>
      </c>
      <c r="AA114" s="5">
        <f t="shared" si="48"/>
        <v>29677.513230619028</v>
      </c>
      <c r="AB114" s="5">
        <f t="shared" si="48"/>
        <v>21912.706761219095</v>
      </c>
      <c r="AC114" s="16">
        <f t="shared" si="78"/>
        <v>1.8293217241746904</v>
      </c>
      <c r="AD114" s="16">
        <f t="shared" si="78"/>
        <v>2.9253511574589717</v>
      </c>
      <c r="AE114" s="16">
        <f t="shared" si="78"/>
        <v>4.1316072182109469</v>
      </c>
      <c r="AF114" s="15">
        <f t="shared" si="56"/>
        <v>-4.0504037456468023E-3</v>
      </c>
      <c r="AG114" s="15">
        <f t="shared" si="56"/>
        <v>2.9673830763510267E-4</v>
      </c>
      <c r="AH114" s="15">
        <f t="shared" si="56"/>
        <v>9.7937136394747881E-3</v>
      </c>
      <c r="AI114" s="1">
        <f t="shared" si="79"/>
        <v>216932.17186621745</v>
      </c>
      <c r="AJ114" s="1">
        <f t="shared" si="79"/>
        <v>66232.586803235899</v>
      </c>
      <c r="AK114" s="1">
        <f t="shared" si="79"/>
        <v>25844.014250451924</v>
      </c>
      <c r="AL114" s="14">
        <f t="shared" si="84"/>
        <v>37.328242769048728</v>
      </c>
      <c r="AM114" s="14">
        <f t="shared" si="84"/>
        <v>7.2420746797203996</v>
      </c>
      <c r="AN114" s="14">
        <f t="shared" si="84"/>
        <v>2.5187313143249219</v>
      </c>
      <c r="AO114" s="11">
        <f t="shared" si="85"/>
        <v>1.1512073567674414E-2</v>
      </c>
      <c r="AP114" s="11">
        <f t="shared" si="85"/>
        <v>1.4502176425776593E-2</v>
      </c>
      <c r="AQ114" s="11">
        <f t="shared" si="85"/>
        <v>1.3155303819934818E-2</v>
      </c>
      <c r="AR114" s="1">
        <f t="shared" si="49"/>
        <v>125743.89324276375</v>
      </c>
      <c r="AS114" s="1">
        <f t="shared" si="47"/>
        <v>39863.567058954643</v>
      </c>
      <c r="AT114" s="1">
        <f t="shared" si="47"/>
        <v>15423.476439535709</v>
      </c>
      <c r="AU114" s="1">
        <f t="shared" si="57"/>
        <v>25148.77864855275</v>
      </c>
      <c r="AV114" s="1">
        <f t="shared" si="57"/>
        <v>7972.7134117909291</v>
      </c>
      <c r="AW114" s="1">
        <f t="shared" si="57"/>
        <v>3084.6952879071418</v>
      </c>
      <c r="AX114" s="1">
        <f t="shared" si="58"/>
        <v>86662.25395827819</v>
      </c>
      <c r="AY114" s="1">
        <f t="shared" si="58"/>
        <v>10843.551069432096</v>
      </c>
      <c r="AZ114" s="1">
        <f t="shared" si="58"/>
        <v>2869.1464867185036</v>
      </c>
      <c r="BA114" s="1">
        <f t="shared" si="59"/>
        <v>13197.714534768353</v>
      </c>
      <c r="BB114" s="1">
        <f t="shared" si="59"/>
        <v>27325.763462760569</v>
      </c>
      <c r="BC114" s="1">
        <f t="shared" si="59"/>
        <v>34239.637641026035</v>
      </c>
      <c r="BD114" s="1">
        <f>SUM(BA114:BC114)*BT114*0.7+0.15*econlow!BD114+0.15*econhigh!BD114</f>
        <v>15600.78398301883</v>
      </c>
      <c r="BE114" s="2">
        <f t="shared" si="80"/>
        <v>0.1724378764915922</v>
      </c>
      <c r="BF114" s="2">
        <f t="shared" si="80"/>
        <v>0.13039120264941753</v>
      </c>
      <c r="BG114" s="2">
        <f t="shared" si="80"/>
        <v>6.9918128391701598E-2</v>
      </c>
      <c r="BH114" s="2">
        <f t="shared" si="53"/>
        <v>0.11938078011794583</v>
      </c>
      <c r="BI114" s="2">
        <f t="shared" si="60"/>
        <v>2.9734821248929609E-3</v>
      </c>
      <c r="BJ114" s="2">
        <f t="shared" si="60"/>
        <v>1.700186572836147E-3</v>
      </c>
      <c r="BK114" s="2">
        <f t="shared" si="60"/>
        <v>4.8885446777984691E-4</v>
      </c>
      <c r="BL114" s="2">
        <f t="shared" si="54"/>
        <v>373.89721887180679</v>
      </c>
      <c r="BM114" s="2">
        <f t="shared" si="54"/>
        <v>67.775501458988018</v>
      </c>
      <c r="BN114" s="2">
        <f t="shared" si="54"/>
        <v>7.5398353661642368</v>
      </c>
      <c r="BO114" s="2">
        <f t="shared" si="61"/>
        <v>303.90691869903577</v>
      </c>
      <c r="BP114" s="2">
        <f t="shared" si="61"/>
        <v>35.02893527716494</v>
      </c>
      <c r="BQ114" s="2">
        <f t="shared" si="61"/>
        <v>9.8425139139300715</v>
      </c>
      <c r="BR114" s="11">
        <f t="shared" si="62"/>
        <v>4.4901686468417273E-2</v>
      </c>
      <c r="BS114" s="17">
        <f t="shared" si="51"/>
        <v>7.6502666159654759E-2</v>
      </c>
      <c r="BT114" s="17">
        <f t="shared" si="52"/>
        <v>0.20875029150899854</v>
      </c>
      <c r="BU114" s="12">
        <f>(BU$3*tempmid!$I224+BU$4*tempmid!$I224^2+BU$5*tempmid!$I224^6)*(K114/K$56)^$BW$1</f>
        <v>2.1885233560280621</v>
      </c>
      <c r="BV114" s="12">
        <f>(BV$3*tempmid!$I224+BV$4*tempmid!$I224^2+BV$5*tempmid!$I224^6)*(L114/L$56)^$BW$1</f>
        <v>0.51173551064722744</v>
      </c>
      <c r="BW114" s="12">
        <f>(BW$3*tempmid!$I224+BW$4*tempmid!$I224^2+BW$5*tempmid!$I224^6)*(M114/M$56)^$BW$1</f>
        <v>-0.52417213710809329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 x14ac:dyDescent="0.3">
      <c r="A115" s="2">
        <f t="shared" si="36"/>
        <v>2069</v>
      </c>
      <c r="B115" s="5">
        <f t="shared" si="81"/>
        <v>1161.0032048789585</v>
      </c>
      <c r="C115" s="5">
        <f t="shared" si="81"/>
        <v>2942.1514694466478</v>
      </c>
      <c r="D115" s="5">
        <f t="shared" si="81"/>
        <v>4303.951401131224</v>
      </c>
      <c r="E115" s="15">
        <f t="shared" si="82"/>
        <v>1.992143799926587E-4</v>
      </c>
      <c r="F115" s="15">
        <f t="shared" si="82"/>
        <v>3.9246568700154164E-4</v>
      </c>
      <c r="G115" s="15">
        <f t="shared" si="82"/>
        <v>8.0120473916994424E-4</v>
      </c>
      <c r="H115" s="5">
        <f t="shared" si="39"/>
        <v>127526.36372577776</v>
      </c>
      <c r="I115" s="5">
        <f t="shared" si="39"/>
        <v>40591.369743671792</v>
      </c>
      <c r="J115" s="5">
        <f t="shared" si="39"/>
        <v>15686.888147566784</v>
      </c>
      <c r="K115" s="5">
        <f t="shared" si="40"/>
        <v>109841.52600945932</v>
      </c>
      <c r="L115" s="5">
        <f t="shared" si="40"/>
        <v>13796.492181045362</v>
      </c>
      <c r="M115" s="5">
        <f t="shared" si="40"/>
        <v>3644.7642376825493</v>
      </c>
      <c r="N115" s="15">
        <f t="shared" si="41"/>
        <v>1.3973405882938161E-2</v>
      </c>
      <c r="O115" s="15">
        <f t="shared" si="41"/>
        <v>1.7857865395227268E-2</v>
      </c>
      <c r="P115" s="15">
        <f t="shared" si="41"/>
        <v>1.6264385120645208E-2</v>
      </c>
      <c r="Q115" s="5">
        <f t="shared" si="42"/>
        <v>9489.621754341857</v>
      </c>
      <c r="R115" s="5">
        <f t="shared" si="42"/>
        <v>11805.725848588156</v>
      </c>
      <c r="S115" s="5">
        <f t="shared" si="42"/>
        <v>5785.7516002417551</v>
      </c>
      <c r="T115" s="5">
        <f t="shared" si="83"/>
        <v>74.41301921497238</v>
      </c>
      <c r="U115" s="5">
        <f t="shared" si="83"/>
        <v>290.84324877774475</v>
      </c>
      <c r="V115" s="5">
        <f t="shared" si="83"/>
        <v>368.82723621250472</v>
      </c>
      <c r="W115" s="15">
        <f t="shared" si="44"/>
        <v>-1.0734613539272964E-2</v>
      </c>
      <c r="X115" s="15">
        <f t="shared" si="44"/>
        <v>-1.217998157191269E-2</v>
      </c>
      <c r="Y115" s="15">
        <f t="shared" si="44"/>
        <v>-9.7425357312937999E-3</v>
      </c>
      <c r="Z115" s="5">
        <f t="shared" si="48"/>
        <v>14261.035859124921</v>
      </c>
      <c r="AA115" s="5">
        <f t="shared" si="48"/>
        <v>29866.759508926141</v>
      </c>
      <c r="AB115" s="5">
        <f t="shared" si="48"/>
        <v>22291.023191448741</v>
      </c>
      <c r="AC115" s="16">
        <f t="shared" si="78"/>
        <v>1.8219122326111001</v>
      </c>
      <c r="AD115" s="16">
        <f t="shared" si="78"/>
        <v>2.9262192212106743</v>
      </c>
      <c r="AE115" s="16">
        <f t="shared" si="78"/>
        <v>4.1720709961768918</v>
      </c>
      <c r="AF115" s="15">
        <f t="shared" si="56"/>
        <v>-4.0504037456468023E-3</v>
      </c>
      <c r="AG115" s="15">
        <f t="shared" si="56"/>
        <v>2.9673830763510267E-4</v>
      </c>
      <c r="AH115" s="15">
        <f t="shared" si="56"/>
        <v>9.7937136394747881E-3</v>
      </c>
      <c r="AI115" s="1">
        <f t="shared" si="79"/>
        <v>220387.73332814846</v>
      </c>
      <c r="AJ115" s="1">
        <f t="shared" si="79"/>
        <v>67582.041534703239</v>
      </c>
      <c r="AK115" s="1">
        <f t="shared" si="79"/>
        <v>26344.308113313877</v>
      </c>
      <c r="AL115" s="14">
        <f t="shared" si="84"/>
        <v>37.753670991188933</v>
      </c>
      <c r="AM115" s="14">
        <f t="shared" si="84"/>
        <v>7.3460502659674152</v>
      </c>
      <c r="AN115" s="14">
        <f t="shared" si="84"/>
        <v>2.5515346432488428</v>
      </c>
      <c r="AO115" s="11">
        <f t="shared" si="85"/>
        <v>1.1396952831997669E-2</v>
      </c>
      <c r="AP115" s="11">
        <f t="shared" si="85"/>
        <v>1.4357154661518826E-2</v>
      </c>
      <c r="AQ115" s="11">
        <f t="shared" si="85"/>
        <v>1.302375078173547E-2</v>
      </c>
      <c r="AR115" s="1">
        <f t="shared" si="49"/>
        <v>127526.36372577776</v>
      </c>
      <c r="AS115" s="1">
        <f t="shared" si="47"/>
        <v>40591.369743671792</v>
      </c>
      <c r="AT115" s="1">
        <f t="shared" si="47"/>
        <v>15686.888147566784</v>
      </c>
      <c r="AU115" s="1">
        <f t="shared" si="57"/>
        <v>25505.272745155555</v>
      </c>
      <c r="AV115" s="1">
        <f t="shared" si="57"/>
        <v>8118.2739487343588</v>
      </c>
      <c r="AW115" s="1">
        <f t="shared" si="57"/>
        <v>3137.3776295133571</v>
      </c>
      <c r="AX115" s="1">
        <f t="shared" si="58"/>
        <v>87873.220807567457</v>
      </c>
      <c r="AY115" s="1">
        <f t="shared" si="58"/>
        <v>11037.19374483629</v>
      </c>
      <c r="AZ115" s="1">
        <f t="shared" si="58"/>
        <v>2915.8113901460392</v>
      </c>
      <c r="BA115" s="1">
        <f t="shared" si="59"/>
        <v>13216.454576784456</v>
      </c>
      <c r="BB115" s="1">
        <f t="shared" si="59"/>
        <v>27388.564812583132</v>
      </c>
      <c r="BC115" s="1">
        <f t="shared" si="59"/>
        <v>34336.508559631227</v>
      </c>
      <c r="BD115" s="1">
        <f>SUM(BA115:BC115)*BT115*0.7+0.15*econlow!BD115+0.15*econhigh!BD115</f>
        <v>15182.401062437286</v>
      </c>
      <c r="BE115" s="2">
        <f t="shared" si="80"/>
        <v>0.1724378764915922</v>
      </c>
      <c r="BF115" s="2">
        <f t="shared" si="80"/>
        <v>0.13039120264941753</v>
      </c>
      <c r="BG115" s="2">
        <f t="shared" si="80"/>
        <v>6.9918128391701598E-2</v>
      </c>
      <c r="BH115" s="2">
        <f t="shared" si="53"/>
        <v>0.11912364936335075</v>
      </c>
      <c r="BI115" s="2">
        <f t="shared" si="60"/>
        <v>2.9734821248929609E-3</v>
      </c>
      <c r="BJ115" s="2">
        <f t="shared" si="60"/>
        <v>1.700186572836147E-3</v>
      </c>
      <c r="BK115" s="2">
        <f t="shared" si="60"/>
        <v>4.8885446777984691E-4</v>
      </c>
      <c r="BL115" s="2">
        <f t="shared" si="54"/>
        <v>379.19736299119825</v>
      </c>
      <c r="BM115" s="2">
        <f t="shared" si="54"/>
        <v>69.012901811218214</v>
      </c>
      <c r="BN115" s="2">
        <f t="shared" si="54"/>
        <v>7.6686053565007493</v>
      </c>
      <c r="BO115" s="2">
        <f t="shared" si="61"/>
        <v>308.39800944048523</v>
      </c>
      <c r="BP115" s="2">
        <f t="shared" si="61"/>
        <v>35.442462490667744</v>
      </c>
      <c r="BQ115" s="2">
        <f t="shared" si="61"/>
        <v>9.8407134580398186</v>
      </c>
      <c r="BR115" s="11">
        <f t="shared" si="62"/>
        <v>4.4738161529439519E-2</v>
      </c>
      <c r="BS115" s="17">
        <f t="shared" si="51"/>
        <v>7.3215181055186374E-2</v>
      </c>
      <c r="BT115" s="17">
        <f t="shared" si="52"/>
        <v>0.20267018593106653</v>
      </c>
      <c r="BU115" s="12">
        <f>(BU$3*tempmid!$I225+BU$4*tempmid!$I225^2+BU$5*tempmid!$I225^6)*(K115/K$56)^$BW$1</f>
        <v>2.1277908467578746</v>
      </c>
      <c r="BV115" s="12">
        <f>(BV$3*tempmid!$I225+BV$4*tempmid!$I225^2+BV$5*tempmid!$I225^6)*(L115/L$56)^$BW$1</f>
        <v>0.45927326532403445</v>
      </c>
      <c r="BW115" s="12">
        <f>(BW$3*tempmid!$I225+BW$4*tempmid!$I225^2+BW$5*tempmid!$I225^6)*(M115/M$56)^$BW$1</f>
        <v>-0.57295691899424561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 x14ac:dyDescent="0.3">
      <c r="A116" s="2">
        <f t="shared" si="36"/>
        <v>2070</v>
      </c>
      <c r="B116" s="5">
        <f t="shared" si="81"/>
        <v>1161.2229289859065</v>
      </c>
      <c r="C116" s="5">
        <f t="shared" si="81"/>
        <v>2943.2484282694809</v>
      </c>
      <c r="D116" s="5">
        <f t="shared" si="81"/>
        <v>4307.2273300779807</v>
      </c>
      <c r="E116" s="15">
        <f t="shared" si="82"/>
        <v>1.8925366099302576E-4</v>
      </c>
      <c r="F116" s="15">
        <f t="shared" si="82"/>
        <v>3.7284240265146454E-4</v>
      </c>
      <c r="G116" s="15">
        <f t="shared" si="82"/>
        <v>7.6114450221144696E-4</v>
      </c>
      <c r="H116" s="5">
        <f t="shared" si="39"/>
        <v>129310.87846622344</v>
      </c>
      <c r="I116" s="5">
        <f t="shared" si="39"/>
        <v>41323.412103309165</v>
      </c>
      <c r="J116" s="5">
        <f t="shared" si="39"/>
        <v>15951.238652914055</v>
      </c>
      <c r="K116" s="5">
        <f t="shared" si="40"/>
        <v>111357.49668597257</v>
      </c>
      <c r="L116" s="5">
        <f t="shared" si="40"/>
        <v>14040.069369069797</v>
      </c>
      <c r="M116" s="5">
        <f t="shared" si="40"/>
        <v>3703.3658617283299</v>
      </c>
      <c r="N116" s="15">
        <f t="shared" si="41"/>
        <v>1.3801434954415104E-2</v>
      </c>
      <c r="O116" s="15">
        <f t="shared" si="41"/>
        <v>1.7655008594074317E-2</v>
      </c>
      <c r="P116" s="15">
        <f t="shared" si="41"/>
        <v>1.6078303073737699E-2</v>
      </c>
      <c r="Q116" s="5">
        <f t="shared" si="42"/>
        <v>9519.1200003868507</v>
      </c>
      <c r="R116" s="5">
        <f t="shared" si="42"/>
        <v>11872.248668691176</v>
      </c>
      <c r="S116" s="5">
        <f t="shared" si="42"/>
        <v>5825.9334808401127</v>
      </c>
      <c r="T116" s="5">
        <f t="shared" si="83"/>
        <v>73.614224211409152</v>
      </c>
      <c r="U116" s="5">
        <f t="shared" si="83"/>
        <v>287.30078336731663</v>
      </c>
      <c r="V116" s="5">
        <f t="shared" si="83"/>
        <v>365.23392368503005</v>
      </c>
      <c r="W116" s="15">
        <f t="shared" si="44"/>
        <v>-1.0734613539272964E-2</v>
      </c>
      <c r="X116" s="15">
        <f t="shared" si="44"/>
        <v>-1.217998157191269E-2</v>
      </c>
      <c r="Y116" s="15">
        <f t="shared" si="44"/>
        <v>-9.7425357312937999E-3</v>
      </c>
      <c r="Z116" s="5">
        <f t="shared" si="48"/>
        <v>14249.982115218912</v>
      </c>
      <c r="AA116" s="5">
        <f t="shared" si="48"/>
        <v>30050.543411563009</v>
      </c>
      <c r="AB116" s="5">
        <f t="shared" si="48"/>
        <v>22670.720182580528</v>
      </c>
      <c r="AC116" s="16">
        <f t="shared" si="78"/>
        <v>1.8145327524798924</v>
      </c>
      <c r="AD116" s="16">
        <f t="shared" si="78"/>
        <v>2.9270875425501459</v>
      </c>
      <c r="AE116" s="16">
        <f t="shared" si="78"/>
        <v>4.2129310647970062</v>
      </c>
      <c r="AF116" s="15">
        <f t="shared" si="56"/>
        <v>-4.0504037456468023E-3</v>
      </c>
      <c r="AG116" s="15">
        <f t="shared" si="56"/>
        <v>2.9673830763510267E-4</v>
      </c>
      <c r="AH116" s="15">
        <f t="shared" si="56"/>
        <v>9.7937136394747881E-3</v>
      </c>
      <c r="AI116" s="1">
        <f t="shared" si="79"/>
        <v>223854.23274048918</v>
      </c>
      <c r="AJ116" s="1">
        <f t="shared" si="79"/>
        <v>68942.111329967272</v>
      </c>
      <c r="AK116" s="1">
        <f t="shared" si="79"/>
        <v>26847.254931495849</v>
      </c>
      <c r="AL116" s="14">
        <f t="shared" si="84"/>
        <v>38.179645030635058</v>
      </c>
      <c r="AM116" s="14">
        <f t="shared" si="84"/>
        <v>7.4504639619890041</v>
      </c>
      <c r="AN116" s="14">
        <f t="shared" si="84"/>
        <v>2.5844328890404338</v>
      </c>
      <c r="AO116" s="11">
        <f t="shared" si="85"/>
        <v>1.1282983303677692E-2</v>
      </c>
      <c r="AP116" s="11">
        <f t="shared" si="85"/>
        <v>1.4213583114903637E-2</v>
      </c>
      <c r="AQ116" s="11">
        <f t="shared" si="85"/>
        <v>1.2893513273918116E-2</v>
      </c>
      <c r="AR116" s="1">
        <f t="shared" si="49"/>
        <v>129310.87846622344</v>
      </c>
      <c r="AS116" s="1">
        <f t="shared" si="47"/>
        <v>41323.412103309165</v>
      </c>
      <c r="AT116" s="1">
        <f t="shared" si="47"/>
        <v>15951.238652914055</v>
      </c>
      <c r="AU116" s="1">
        <f t="shared" si="57"/>
        <v>25862.175693244688</v>
      </c>
      <c r="AV116" s="1">
        <f t="shared" si="57"/>
        <v>8264.682420661833</v>
      </c>
      <c r="AW116" s="1">
        <f t="shared" si="57"/>
        <v>3190.2477305828111</v>
      </c>
      <c r="AX116" s="1">
        <f t="shared" si="58"/>
        <v>89085.997348778052</v>
      </c>
      <c r="AY116" s="1">
        <f t="shared" si="58"/>
        <v>11232.05549525584</v>
      </c>
      <c r="AZ116" s="1">
        <f t="shared" si="58"/>
        <v>2962.692689382664</v>
      </c>
      <c r="BA116" s="1">
        <f t="shared" si="59"/>
        <v>13234.872794435454</v>
      </c>
      <c r="BB116" s="1">
        <f t="shared" si="59"/>
        <v>27450.286131367498</v>
      </c>
      <c r="BC116" s="1">
        <f t="shared" si="59"/>
        <v>34431.345672675241</v>
      </c>
      <c r="BD116" s="1">
        <f>SUM(BA116:BC116)*BT116*0.7+0.15*econlow!BD116+0.15*econhigh!BD116</f>
        <v>14774.476909569763</v>
      </c>
      <c r="BE116" s="2">
        <f t="shared" si="80"/>
        <v>0.1724378764915922</v>
      </c>
      <c r="BF116" s="2">
        <f t="shared" si="80"/>
        <v>0.13039120264941753</v>
      </c>
      <c r="BG116" s="2">
        <f t="shared" si="80"/>
        <v>6.9918128391701598E-2</v>
      </c>
      <c r="BH116" s="2">
        <f t="shared" si="53"/>
        <v>0.1188667971131806</v>
      </c>
      <c r="BI116" s="2">
        <f t="shared" si="60"/>
        <v>2.9734821248929609E-3</v>
      </c>
      <c r="BJ116" s="2">
        <f t="shared" si="60"/>
        <v>1.700186572836147E-3</v>
      </c>
      <c r="BK116" s="2">
        <f t="shared" si="60"/>
        <v>4.8885446777984691E-4</v>
      </c>
      <c r="BL116" s="2">
        <f t="shared" si="54"/>
        <v>384.50358567352151</v>
      </c>
      <c r="BM116" s="2">
        <f t="shared" si="54"/>
        <v>70.257510401820966</v>
      </c>
      <c r="BN116" s="2">
        <f t="shared" si="54"/>
        <v>7.7978342820996227</v>
      </c>
      <c r="BO116" s="2">
        <f t="shared" si="61"/>
        <v>312.95608808047092</v>
      </c>
      <c r="BP116" s="2">
        <f t="shared" si="61"/>
        <v>35.860978138948894</v>
      </c>
      <c r="BQ116" s="2">
        <f t="shared" si="61"/>
        <v>9.8389530033374513</v>
      </c>
      <c r="BR116" s="11">
        <f t="shared" si="62"/>
        <v>4.4575453969313256E-2</v>
      </c>
      <c r="BS116" s="17">
        <f t="shared" si="51"/>
        <v>7.0079933662998722E-2</v>
      </c>
      <c r="BT116" s="17">
        <f t="shared" si="52"/>
        <v>0.19676717080686071</v>
      </c>
      <c r="BU116" s="12">
        <f>(BU$3*tempmid!$I226+BU$4*tempmid!$I226^2+BU$5*tempmid!$I226^6)*(K116/K$56)^$BW$1</f>
        <v>2.0651064085042603</v>
      </c>
      <c r="BV116" s="12">
        <f>(BV$3*tempmid!$I226+BV$4*tempmid!$I226^2+BV$5*tempmid!$I226^6)*(L116/L$56)^$BW$1</f>
        <v>0.40556534955083112</v>
      </c>
      <c r="BW116" s="12">
        <f>(BW$3*tempmid!$I226+BW$4*tempmid!$I226^2+BW$5*tempmid!$I226^6)*(M116/M$56)^$BW$1</f>
        <v>-0.62272557920523619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 x14ac:dyDescent="0.3">
      <c r="A117" s="2">
        <f t="shared" si="36"/>
        <v>2071</v>
      </c>
      <c r="B117" s="5">
        <f t="shared" si="81"/>
        <v>1161.4317063919191</v>
      </c>
      <c r="C117" s="5">
        <f t="shared" si="81"/>
        <v>2944.2909276942974</v>
      </c>
      <c r="D117" s="5">
        <f t="shared" si="81"/>
        <v>4310.3418313599414</v>
      </c>
      <c r="E117" s="15">
        <f t="shared" si="82"/>
        <v>1.7979097794337446E-4</v>
      </c>
      <c r="F117" s="15">
        <f t="shared" si="82"/>
        <v>3.542002825188913E-4</v>
      </c>
      <c r="G117" s="15">
        <f t="shared" si="82"/>
        <v>7.2308727710087455E-4</v>
      </c>
      <c r="H117" s="5">
        <f t="shared" si="39"/>
        <v>131097.07598453626</v>
      </c>
      <c r="I117" s="5">
        <f t="shared" si="39"/>
        <v>42059.569490326678</v>
      </c>
      <c r="J117" s="5">
        <f t="shared" si="39"/>
        <v>16216.488191757191</v>
      </c>
      <c r="K117" s="5">
        <f t="shared" si="40"/>
        <v>112875.40650306497</v>
      </c>
      <c r="L117" s="5">
        <f t="shared" si="40"/>
        <v>14285.126885631485</v>
      </c>
      <c r="M117" s="5">
        <f t="shared" si="40"/>
        <v>3762.2278757044155</v>
      </c>
      <c r="N117" s="15">
        <f t="shared" si="41"/>
        <v>1.3630962101931043E-2</v>
      </c>
      <c r="O117" s="15">
        <f t="shared" si="41"/>
        <v>1.7454152833571435E-2</v>
      </c>
      <c r="P117" s="15">
        <f t="shared" si="41"/>
        <v>1.5894193599498951E-2</v>
      </c>
      <c r="Q117" s="5">
        <f t="shared" si="42"/>
        <v>9547.0139811019544</v>
      </c>
      <c r="R117" s="5">
        <f t="shared" si="42"/>
        <v>11936.567443684058</v>
      </c>
      <c r="S117" s="5">
        <f t="shared" si="42"/>
        <v>5865.1084069207882</v>
      </c>
      <c r="T117" s="5">
        <f t="shared" si="83"/>
        <v>72.824003963506286</v>
      </c>
      <c r="U117" s="5">
        <f t="shared" si="83"/>
        <v>283.8014651203066</v>
      </c>
      <c r="V117" s="5">
        <f t="shared" si="83"/>
        <v>361.67561913324801</v>
      </c>
      <c r="W117" s="15">
        <f t="shared" si="44"/>
        <v>-1.0734613539272964E-2</v>
      </c>
      <c r="X117" s="15">
        <f t="shared" si="44"/>
        <v>-1.217998157191269E-2</v>
      </c>
      <c r="Y117" s="15">
        <f t="shared" si="44"/>
        <v>-9.7425357312937999E-3</v>
      </c>
      <c r="Z117" s="5">
        <f t="shared" si="48"/>
        <v>14236.380223036791</v>
      </c>
      <c r="AA117" s="5">
        <f t="shared" si="48"/>
        <v>30228.839393669979</v>
      </c>
      <c r="AB117" s="5">
        <f t="shared" si="48"/>
        <v>23051.74022787172</v>
      </c>
      <c r="AC117" s="16">
        <f t="shared" si="78"/>
        <v>1.8071831622226491</v>
      </c>
      <c r="AD117" s="16">
        <f t="shared" si="78"/>
        <v>2.9279561215538221</v>
      </c>
      <c r="AE117" s="16">
        <f t="shared" si="78"/>
        <v>4.2541913052284759</v>
      </c>
      <c r="AF117" s="15">
        <f t="shared" si="56"/>
        <v>-4.0504037456468023E-3</v>
      </c>
      <c r="AG117" s="15">
        <f t="shared" si="56"/>
        <v>2.9673830763510267E-4</v>
      </c>
      <c r="AH117" s="15">
        <f t="shared" si="56"/>
        <v>9.7937136394747881E-3</v>
      </c>
      <c r="AI117" s="1">
        <f t="shared" si="79"/>
        <v>227330.98515968496</v>
      </c>
      <c r="AJ117" s="1">
        <f t="shared" si="79"/>
        <v>70312.582617632375</v>
      </c>
      <c r="AK117" s="1">
        <f t="shared" si="79"/>
        <v>27352.777168929075</v>
      </c>
      <c r="AL117" s="14">
        <f t="shared" si="84"/>
        <v>38.606117525081849</v>
      </c>
      <c r="AM117" s="14">
        <f t="shared" si="84"/>
        <v>7.5553027728696458</v>
      </c>
      <c r="AN117" s="14">
        <f t="shared" si="84"/>
        <v>2.617422084603223</v>
      </c>
      <c r="AO117" s="11">
        <f t="shared" si="85"/>
        <v>1.1170153470640916E-2</v>
      </c>
      <c r="AP117" s="11">
        <f t="shared" si="85"/>
        <v>1.40714472837546E-2</v>
      </c>
      <c r="AQ117" s="11">
        <f t="shared" si="85"/>
        <v>1.2764578141178935E-2</v>
      </c>
      <c r="AR117" s="1">
        <f t="shared" si="49"/>
        <v>131097.07598453626</v>
      </c>
      <c r="AS117" s="1">
        <f t="shared" si="47"/>
        <v>42059.569490326678</v>
      </c>
      <c r="AT117" s="1">
        <f t="shared" si="47"/>
        <v>16216.488191757191</v>
      </c>
      <c r="AU117" s="1">
        <f t="shared" si="57"/>
        <v>26219.415196907255</v>
      </c>
      <c r="AV117" s="1">
        <f t="shared" si="57"/>
        <v>8411.9138980653352</v>
      </c>
      <c r="AW117" s="1">
        <f t="shared" si="57"/>
        <v>3243.2976383514383</v>
      </c>
      <c r="AX117" s="1">
        <f t="shared" si="58"/>
        <v>90300.325202451975</v>
      </c>
      <c r="AY117" s="1">
        <f t="shared" si="58"/>
        <v>11428.101508505188</v>
      </c>
      <c r="AZ117" s="1">
        <f t="shared" si="58"/>
        <v>3009.7823005635323</v>
      </c>
      <c r="BA117" s="1">
        <f t="shared" si="59"/>
        <v>13252.976808503978</v>
      </c>
      <c r="BB117" s="1">
        <f t="shared" si="59"/>
        <v>27510.955800192321</v>
      </c>
      <c r="BC117" s="1">
        <f t="shared" si="59"/>
        <v>34524.213198482699</v>
      </c>
      <c r="BD117" s="1">
        <f>SUM(BA117:BC117)*BT117*0.7+0.15*econlow!BD117+0.15*econhigh!BD117</f>
        <v>14376.796106331516</v>
      </c>
      <c r="BE117" s="2">
        <f t="shared" si="80"/>
        <v>0.1724378764915922</v>
      </c>
      <c r="BF117" s="2">
        <f t="shared" si="80"/>
        <v>0.13039120264941753</v>
      </c>
      <c r="BG117" s="2">
        <f t="shared" si="80"/>
        <v>6.9918128391701598E-2</v>
      </c>
      <c r="BH117" s="2">
        <f t="shared" si="53"/>
        <v>0.11861020474208475</v>
      </c>
      <c r="BI117" s="2">
        <f t="shared" si="60"/>
        <v>2.9734821248929609E-3</v>
      </c>
      <c r="BJ117" s="2">
        <f t="shared" si="60"/>
        <v>1.700186572836147E-3</v>
      </c>
      <c r="BK117" s="2">
        <f t="shared" si="60"/>
        <v>4.8885446777984691E-4</v>
      </c>
      <c r="BL117" s="2">
        <f t="shared" si="54"/>
        <v>389.81481206575285</v>
      </c>
      <c r="BM117" s="2">
        <f t="shared" si="54"/>
        <v>71.509115306722279</v>
      </c>
      <c r="BN117" s="2">
        <f t="shared" si="54"/>
        <v>7.9275027042396333</v>
      </c>
      <c r="BO117" s="2">
        <f t="shared" si="61"/>
        <v>317.58215280665195</v>
      </c>
      <c r="BP117" s="2">
        <f t="shared" si="61"/>
        <v>36.284541244470361</v>
      </c>
      <c r="BQ117" s="2">
        <f t="shared" si="61"/>
        <v>9.8372313087485654</v>
      </c>
      <c r="BR117" s="11">
        <f t="shared" si="62"/>
        <v>4.4413595669840572E-2</v>
      </c>
      <c r="BS117" s="17">
        <f t="shared" si="51"/>
        <v>6.7089393491585408E-2</v>
      </c>
      <c r="BT117" s="17">
        <f t="shared" si="52"/>
        <v>0.19103608816200068</v>
      </c>
      <c r="BU117" s="12">
        <f>(BU$3*tempmid!$I227+BU$4*tempmid!$I227^2+BU$5*tempmid!$I227^6)*(K117/K$56)^$BW$1</f>
        <v>2.0004724171935995</v>
      </c>
      <c r="BV117" s="12">
        <f>(BV$3*tempmid!$I227+BV$4*tempmid!$I227^2+BV$5*tempmid!$I227^6)*(L117/L$56)^$BW$1</f>
        <v>0.35061743472959539</v>
      </c>
      <c r="BW117" s="12">
        <f>(BW$3*tempmid!$I227+BW$4*tempmid!$I227^2+BW$5*tempmid!$I227^6)*(M117/M$56)^$BW$1</f>
        <v>-0.67347293076874326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 x14ac:dyDescent="0.3">
      <c r="A118" s="2">
        <f t="shared" si="36"/>
        <v>2072</v>
      </c>
      <c r="B118" s="5">
        <f t="shared" si="81"/>
        <v>1161.6300805871103</v>
      </c>
      <c r="C118" s="5">
        <f t="shared" si="81"/>
        <v>2945.2816529387837</v>
      </c>
      <c r="D118" s="5">
        <f t="shared" si="81"/>
        <v>4313.3027470312427</v>
      </c>
      <c r="E118" s="15">
        <f t="shared" si="82"/>
        <v>1.7080142904620573E-4</v>
      </c>
      <c r="F118" s="15">
        <f t="shared" si="82"/>
        <v>3.364902683929467E-4</v>
      </c>
      <c r="G118" s="15">
        <f t="shared" si="82"/>
        <v>6.8693291324583075E-4</v>
      </c>
      <c r="H118" s="5">
        <f t="shared" si="39"/>
        <v>132884.59536231839</v>
      </c>
      <c r="I118" s="5">
        <f t="shared" si="39"/>
        <v>42799.716094594711</v>
      </c>
      <c r="J118" s="5">
        <f t="shared" si="39"/>
        <v>16482.596914704391</v>
      </c>
      <c r="K118" s="5">
        <f t="shared" si="40"/>
        <v>114394.9331056888</v>
      </c>
      <c r="L118" s="5">
        <f t="shared" si="40"/>
        <v>14531.620788079612</v>
      </c>
      <c r="M118" s="5">
        <f t="shared" si="40"/>
        <v>3821.3401380297319</v>
      </c>
      <c r="N118" s="15">
        <f t="shared" si="41"/>
        <v>1.3461981220706187E-2</v>
      </c>
      <c r="O118" s="15">
        <f t="shared" si="41"/>
        <v>1.725528267418186E-2</v>
      </c>
      <c r="P118" s="15">
        <f t="shared" si="41"/>
        <v>1.5712036665043394E-2</v>
      </c>
      <c r="Q118" s="5">
        <f t="shared" si="42"/>
        <v>9573.3074228140576</v>
      </c>
      <c r="R118" s="5">
        <f t="shared" si="42"/>
        <v>11998.676500621421</v>
      </c>
      <c r="S118" s="5">
        <f t="shared" si="42"/>
        <v>5903.2747451139512</v>
      </c>
      <c r="T118" s="5">
        <f t="shared" si="83"/>
        <v>72.042266424575558</v>
      </c>
      <c r="U118" s="5">
        <f t="shared" si="83"/>
        <v>280.34476850505945</v>
      </c>
      <c r="V118" s="5">
        <f t="shared" si="83"/>
        <v>358.15198149070454</v>
      </c>
      <c r="W118" s="15">
        <f t="shared" si="44"/>
        <v>-1.0734613539272964E-2</v>
      </c>
      <c r="X118" s="15">
        <f t="shared" si="44"/>
        <v>-1.217998157191269E-2</v>
      </c>
      <c r="Y118" s="15">
        <f t="shared" si="44"/>
        <v>-9.7425357312937999E-3</v>
      </c>
      <c r="Z118" s="5">
        <f t="shared" si="48"/>
        <v>14220.265184059746</v>
      </c>
      <c r="AA118" s="5">
        <f t="shared" si="48"/>
        <v>30401.624991304252</v>
      </c>
      <c r="AB118" s="5">
        <f t="shared" si="48"/>
        <v>23434.025687841153</v>
      </c>
      <c r="AC118" s="16">
        <f t="shared" si="78"/>
        <v>1.7998633407733127</v>
      </c>
      <c r="AD118" s="16">
        <f t="shared" si="78"/>
        <v>2.9288249582981618</v>
      </c>
      <c r="AE118" s="16">
        <f t="shared" si="78"/>
        <v>4.2958556366394269</v>
      </c>
      <c r="AF118" s="15">
        <f t="shared" si="56"/>
        <v>-4.0504037456468023E-3</v>
      </c>
      <c r="AG118" s="15">
        <f t="shared" si="56"/>
        <v>2.9673830763510267E-4</v>
      </c>
      <c r="AH118" s="15">
        <f t="shared" si="56"/>
        <v>9.7937136394747881E-3</v>
      </c>
      <c r="AI118" s="1">
        <f t="shared" si="79"/>
        <v>230817.30184062372</v>
      </c>
      <c r="AJ118" s="1">
        <f t="shared" si="79"/>
        <v>71693.238253934469</v>
      </c>
      <c r="AK118" s="1">
        <f t="shared" si="79"/>
        <v>27860.797090387608</v>
      </c>
      <c r="AL118" s="14">
        <f t="shared" si="84"/>
        <v>39.033041420166008</v>
      </c>
      <c r="AM118" s="14">
        <f t="shared" si="84"/>
        <v>7.6605536771040734</v>
      </c>
      <c r="AN118" s="14">
        <f t="shared" si="84"/>
        <v>2.6504982704433142</v>
      </c>
      <c r="AO118" s="11">
        <f t="shared" si="85"/>
        <v>1.1058451935934506E-2</v>
      </c>
      <c r="AP118" s="11">
        <f t="shared" si="85"/>
        <v>1.3930732810917055E-2</v>
      </c>
      <c r="AQ118" s="11">
        <f t="shared" si="85"/>
        <v>1.2636932359767145E-2</v>
      </c>
      <c r="AR118" s="1">
        <f t="shared" si="49"/>
        <v>132884.59536231839</v>
      </c>
      <c r="AS118" s="1">
        <f t="shared" si="47"/>
        <v>42799.716094594711</v>
      </c>
      <c r="AT118" s="1">
        <f t="shared" si="47"/>
        <v>16482.596914704391</v>
      </c>
      <c r="AU118" s="1">
        <f t="shared" si="57"/>
        <v>26576.919072463679</v>
      </c>
      <c r="AV118" s="1">
        <f t="shared" si="57"/>
        <v>8559.9432189189429</v>
      </c>
      <c r="AW118" s="1">
        <f t="shared" si="57"/>
        <v>3296.5193829408781</v>
      </c>
      <c r="AX118" s="1">
        <f t="shared" si="58"/>
        <v>91515.946484551052</v>
      </c>
      <c r="AY118" s="1">
        <f t="shared" si="58"/>
        <v>11625.29663046369</v>
      </c>
      <c r="AZ118" s="1">
        <f t="shared" si="58"/>
        <v>3057.0721104237855</v>
      </c>
      <c r="BA118" s="1">
        <f t="shared" si="59"/>
        <v>13270.773955261911</v>
      </c>
      <c r="BB118" s="1">
        <f t="shared" si="59"/>
        <v>27570.601145024819</v>
      </c>
      <c r="BC118" s="1">
        <f t="shared" si="59"/>
        <v>34615.172891234542</v>
      </c>
      <c r="BD118" s="1">
        <f>SUM(BA118:BC118)*BT118*0.7+0.15*econlow!BD118+0.15*econhigh!BD118</f>
        <v>13989.144515311713</v>
      </c>
      <c r="BE118" s="2">
        <f t="shared" si="80"/>
        <v>0.1724378764915922</v>
      </c>
      <c r="BF118" s="2">
        <f t="shared" si="80"/>
        <v>0.13039120264941753</v>
      </c>
      <c r="BG118" s="2">
        <f t="shared" si="80"/>
        <v>6.9918128391701598E-2</v>
      </c>
      <c r="BH118" s="2">
        <f t="shared" si="53"/>
        <v>0.1183538549325593</v>
      </c>
      <c r="BI118" s="2">
        <f t="shared" si="60"/>
        <v>2.9734821248929609E-3</v>
      </c>
      <c r="BJ118" s="2">
        <f t="shared" si="60"/>
        <v>1.700186572836147E-3</v>
      </c>
      <c r="BK118" s="2">
        <f t="shared" si="60"/>
        <v>4.8885446777984691E-4</v>
      </c>
      <c r="BL118" s="2">
        <f t="shared" si="54"/>
        <v>395.1299689834878</v>
      </c>
      <c r="BM118" s="2">
        <f t="shared" si="54"/>
        <v>72.767502625229071</v>
      </c>
      <c r="BN118" s="2">
        <f t="shared" si="54"/>
        <v>8.0575911423675617</v>
      </c>
      <c r="BO118" s="2">
        <f t="shared" si="61"/>
        <v>322.27721700167115</v>
      </c>
      <c r="BP118" s="2">
        <f t="shared" si="61"/>
        <v>36.713211588025843</v>
      </c>
      <c r="BQ118" s="2">
        <f t="shared" si="61"/>
        <v>9.8355471881974683</v>
      </c>
      <c r="BR118" s="11">
        <f t="shared" si="62"/>
        <v>4.4252616655000993E-2</v>
      </c>
      <c r="BS118" s="17">
        <f t="shared" si="51"/>
        <v>6.4236422974326801E-2</v>
      </c>
      <c r="BT118" s="17">
        <f t="shared" si="52"/>
        <v>0.18547193025436959</v>
      </c>
      <c r="BU118" s="12">
        <f>(BU$3*tempmid!$I228+BU$4*tempmid!$I228^2+BU$5*tempmid!$I228^6)*(K118/K$56)^$BW$1</f>
        <v>1.9338923830270447</v>
      </c>
      <c r="BV118" s="12">
        <f>(BV$3*tempmid!$I228+BV$4*tempmid!$I228^2+BV$5*tempmid!$I228^6)*(L118/L$56)^$BW$1</f>
        <v>0.29443589875101228</v>
      </c>
      <c r="BW118" s="12">
        <f>(BW$3*tempmid!$I228+BW$4*tempmid!$I228^2+BW$5*tempmid!$I228^6)*(M118/M$56)^$BW$1</f>
        <v>-0.72519324222391102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 x14ac:dyDescent="0.3">
      <c r="A119" s="2">
        <f t="shared" si="36"/>
        <v>2073</v>
      </c>
      <c r="B119" s="5">
        <f t="shared" si="81"/>
        <v>1161.8185682610083</v>
      </c>
      <c r="C119" s="5">
        <f t="shared" si="81"/>
        <v>2946.2231586219796</v>
      </c>
      <c r="D119" s="5">
        <f t="shared" si="81"/>
        <v>4316.117549171885</v>
      </c>
      <c r="E119" s="15">
        <f t="shared" si="82"/>
        <v>1.6226135759389544E-4</v>
      </c>
      <c r="F119" s="15">
        <f t="shared" si="82"/>
        <v>3.1966575497329933E-4</v>
      </c>
      <c r="G119" s="15">
        <f t="shared" si="82"/>
        <v>6.5258626758353923E-4</v>
      </c>
      <c r="H119" s="5">
        <f t="shared" si="39"/>
        <v>134673.07649496506</v>
      </c>
      <c r="I119" s="5">
        <f t="shared" si="39"/>
        <v>43543.725027417022</v>
      </c>
      <c r="J119" s="5">
        <f t="shared" si="39"/>
        <v>16749.524900791112</v>
      </c>
      <c r="K119" s="5">
        <f t="shared" si="40"/>
        <v>115915.75498448231</v>
      </c>
      <c r="L119" s="5">
        <f t="shared" si="40"/>
        <v>14779.506738988328</v>
      </c>
      <c r="M119" s="5">
        <f t="shared" si="40"/>
        <v>3880.6924765069875</v>
      </c>
      <c r="N119" s="15">
        <f t="shared" si="41"/>
        <v>1.329448636845143E-2</v>
      </c>
      <c r="O119" s="15">
        <f t="shared" si="41"/>
        <v>1.7058382855136056E-2</v>
      </c>
      <c r="P119" s="15">
        <f t="shared" si="41"/>
        <v>1.5531812488133401E-2</v>
      </c>
      <c r="Q119" s="5">
        <f t="shared" si="42"/>
        <v>9598.0047870602557</v>
      </c>
      <c r="R119" s="5">
        <f t="shared" si="42"/>
        <v>12058.571365471369</v>
      </c>
      <c r="S119" s="5">
        <f t="shared" si="42"/>
        <v>5940.4312730257398</v>
      </c>
      <c r="T119" s="5">
        <f t="shared" si="83"/>
        <v>71.268920536014406</v>
      </c>
      <c r="U119" s="5">
        <f t="shared" si="83"/>
        <v>276.93017439088567</v>
      </c>
      <c r="V119" s="5">
        <f t="shared" si="83"/>
        <v>354.6626730137977</v>
      </c>
      <c r="W119" s="15">
        <f t="shared" si="44"/>
        <v>-1.0734613539272964E-2</v>
      </c>
      <c r="X119" s="15">
        <f t="shared" si="44"/>
        <v>-1.217998157191269E-2</v>
      </c>
      <c r="Y119" s="15">
        <f t="shared" si="44"/>
        <v>-9.7425357312937999E-3</v>
      </c>
      <c r="Z119" s="5">
        <f t="shared" si="48"/>
        <v>14201.672786480665</v>
      </c>
      <c r="AA119" s="5">
        <f t="shared" si="48"/>
        <v>30568.880799832405</v>
      </c>
      <c r="AB119" s="5">
        <f t="shared" si="48"/>
        <v>23817.518809539695</v>
      </c>
      <c r="AC119" s="16">
        <f t="shared" ref="AC119:AE134" si="86">AC118*(1+AF119)</f>
        <v>1.792573167556192</v>
      </c>
      <c r="AD119" s="16">
        <f t="shared" si="86"/>
        <v>2.9296940528596465</v>
      </c>
      <c r="AE119" s="16">
        <f t="shared" si="86"/>
        <v>4.3379280165811975</v>
      </c>
      <c r="AF119" s="15">
        <f t="shared" si="56"/>
        <v>-4.0504037456468023E-3</v>
      </c>
      <c r="AG119" s="15">
        <f t="shared" si="56"/>
        <v>2.9673830763510267E-4</v>
      </c>
      <c r="AH119" s="15">
        <f t="shared" si="56"/>
        <v>9.7937136394747881E-3</v>
      </c>
      <c r="AI119" s="1">
        <f t="shared" si="79"/>
        <v>234312.49072902504</v>
      </c>
      <c r="AJ119" s="1">
        <f t="shared" si="79"/>
        <v>73083.857647459969</v>
      </c>
      <c r="AK119" s="1">
        <f t="shared" si="79"/>
        <v>28371.236764289726</v>
      </c>
      <c r="AL119" s="14">
        <f t="shared" si="84"/>
        <v>39.460369982499671</v>
      </c>
      <c r="AM119" s="14">
        <f t="shared" si="84"/>
        <v>7.7662036322989048</v>
      </c>
      <c r="AN119" s="14">
        <f t="shared" si="84"/>
        <v>2.6836574961329536</v>
      </c>
      <c r="AO119" s="11">
        <f t="shared" si="85"/>
        <v>1.094786741657516E-2</v>
      </c>
      <c r="AP119" s="11">
        <f t="shared" si="85"/>
        <v>1.3791425482807885E-2</v>
      </c>
      <c r="AQ119" s="11">
        <f t="shared" si="85"/>
        <v>1.2510563036169473E-2</v>
      </c>
      <c r="AR119" s="1">
        <f t="shared" si="49"/>
        <v>134673.07649496506</v>
      </c>
      <c r="AS119" s="1">
        <f t="shared" si="47"/>
        <v>43543.725027417022</v>
      </c>
      <c r="AT119" s="1">
        <f t="shared" si="47"/>
        <v>16749.524900791112</v>
      </c>
      <c r="AU119" s="1">
        <f t="shared" si="57"/>
        <v>26934.615298993012</v>
      </c>
      <c r="AV119" s="1">
        <f t="shared" si="57"/>
        <v>8708.7450054834044</v>
      </c>
      <c r="AW119" s="1">
        <f t="shared" si="57"/>
        <v>3349.9049801582223</v>
      </c>
      <c r="AX119" s="1">
        <f t="shared" si="58"/>
        <v>92732.603987585841</v>
      </c>
      <c r="AY119" s="1">
        <f t="shared" si="58"/>
        <v>11823.60539119066</v>
      </c>
      <c r="AZ119" s="1">
        <f t="shared" si="58"/>
        <v>3104.5539812055899</v>
      </c>
      <c r="BA119" s="1">
        <f t="shared" si="59"/>
        <v>13288.271299317259</v>
      </c>
      <c r="BB119" s="1">
        <f t="shared" si="59"/>
        <v>27629.248479536924</v>
      </c>
      <c r="BC119" s="1">
        <f t="shared" si="59"/>
        <v>34704.284130701577</v>
      </c>
      <c r="BD119" s="1">
        <f>SUM(BA119:BC119)*BT119*0.7+0.15*econlow!BD119+0.15*econhigh!BD119</f>
        <v>13611.30954113971</v>
      </c>
      <c r="BE119" s="2">
        <f t="shared" si="80"/>
        <v>0.1724378764915922</v>
      </c>
      <c r="BF119" s="2">
        <f t="shared" si="80"/>
        <v>0.13039120264941753</v>
      </c>
      <c r="BG119" s="2">
        <f t="shared" si="80"/>
        <v>6.9918128391701598E-2</v>
      </c>
      <c r="BH119" s="2">
        <f t="shared" si="53"/>
        <v>0.11809773163493857</v>
      </c>
      <c r="BI119" s="2">
        <f t="shared" si="60"/>
        <v>2.9734821248929609E-3</v>
      </c>
      <c r="BJ119" s="2">
        <f t="shared" si="60"/>
        <v>1.700186572836147E-3</v>
      </c>
      <c r="BK119" s="2">
        <f t="shared" si="60"/>
        <v>4.8885446777984691E-4</v>
      </c>
      <c r="BL119" s="2">
        <f t="shared" si="54"/>
        <v>400.44798566212097</v>
      </c>
      <c r="BM119" s="2">
        <f t="shared" si="54"/>
        <v>74.032456622883714</v>
      </c>
      <c r="BN119" s="2">
        <f t="shared" si="54"/>
        <v>8.1880800809415319</v>
      </c>
      <c r="BO119" s="2">
        <f t="shared" si="61"/>
        <v>327.04230945932653</v>
      </c>
      <c r="BP119" s="2">
        <f t="shared" si="61"/>
        <v>37.147049715942337</v>
      </c>
      <c r="BQ119" s="2">
        <f t="shared" si="61"/>
        <v>9.833899507991184</v>
      </c>
      <c r="BR119" s="11">
        <f t="shared" si="62"/>
        <v>4.4092545167031511E-2</v>
      </c>
      <c r="BS119" s="17">
        <f t="shared" si="51"/>
        <v>6.151425617691237E-2</v>
      </c>
      <c r="BT119" s="17">
        <f t="shared" si="52"/>
        <v>0.18006983519841707</v>
      </c>
      <c r="BU119" s="12">
        <f>(BU$3*tempmid!$I229+BU$4*tempmid!$I229^2+BU$5*tempmid!$I229^6)*(K119/K$56)^$BW$1</f>
        <v>1.8653709276784802</v>
      </c>
      <c r="BV119" s="12">
        <f>(BV$3*tempmid!$I229+BV$4*tempmid!$I229^2+BV$5*tempmid!$I229^6)*(L119/L$56)^$BW$1</f>
        <v>0.23702780671876034</v>
      </c>
      <c r="BW119" s="12">
        <f>(BW$3*tempmid!$I229+BW$4*tempmid!$I229^2+BW$5*tempmid!$I229^6)*(M119/M$56)^$BW$1</f>
        <v>-0.77788025319910692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 x14ac:dyDescent="0.3">
      <c r="A120" s="2">
        <f t="shared" si="36"/>
        <v>2074</v>
      </c>
      <c r="B120" s="5">
        <f t="shared" si="81"/>
        <v>1161.9976606062639</v>
      </c>
      <c r="C120" s="5">
        <f t="shared" si="81"/>
        <v>2947.1178749397845</v>
      </c>
      <c r="D120" s="5">
        <f t="shared" si="81"/>
        <v>4318.7933562616581</v>
      </c>
      <c r="E120" s="15">
        <f t="shared" si="82"/>
        <v>1.5414828971420066E-4</v>
      </c>
      <c r="F120" s="15">
        <f t="shared" si="82"/>
        <v>3.0368246722463436E-4</v>
      </c>
      <c r="G120" s="15">
        <f t="shared" si="82"/>
        <v>6.1995695420436229E-4</v>
      </c>
      <c r="H120" s="5">
        <f t="shared" si="39"/>
        <v>136462.16033982849</v>
      </c>
      <c r="I120" s="5">
        <f t="shared" si="39"/>
        <v>44291.468405963446</v>
      </c>
      <c r="J120" s="5">
        <f t="shared" si="39"/>
        <v>17017.232172087854</v>
      </c>
      <c r="K120" s="5">
        <f t="shared" si="40"/>
        <v>117437.55169750542</v>
      </c>
      <c r="L120" s="5">
        <f t="shared" si="40"/>
        <v>15028.740038729671</v>
      </c>
      <c r="M120" s="5">
        <f t="shared" si="40"/>
        <v>3940.2746944155592</v>
      </c>
      <c r="N120" s="15">
        <f t="shared" si="41"/>
        <v>1.3128471735587954E-2</v>
      </c>
      <c r="O120" s="15">
        <f t="shared" si="41"/>
        <v>1.6863438282677334E-2</v>
      </c>
      <c r="P120" s="15">
        <f t="shared" si="41"/>
        <v>1.5353501538519554E-2</v>
      </c>
      <c r="Q120" s="5">
        <f t="shared" si="42"/>
        <v>9621.111260862619</v>
      </c>
      <c r="R120" s="5">
        <f t="shared" si="42"/>
        <v>12116.248750955374</v>
      </c>
      <c r="S120" s="5">
        <f t="shared" si="42"/>
        <v>5976.577172892984</v>
      </c>
      <c r="T120" s="5">
        <f t="shared" si="83"/>
        <v>70.50387621669914</v>
      </c>
      <c r="U120" s="5">
        <f t="shared" si="83"/>
        <v>273.55716997009813</v>
      </c>
      <c r="V120" s="5">
        <f t="shared" si="83"/>
        <v>351.20735924940459</v>
      </c>
      <c r="W120" s="15">
        <f t="shared" si="44"/>
        <v>-1.0734613539272964E-2</v>
      </c>
      <c r="X120" s="15">
        <f t="shared" si="44"/>
        <v>-1.217998157191269E-2</v>
      </c>
      <c r="Y120" s="15">
        <f t="shared" si="44"/>
        <v>-9.7425357312937999E-3</v>
      </c>
      <c r="Z120" s="5">
        <f t="shared" si="48"/>
        <v>14180.639572068047</v>
      </c>
      <c r="AA120" s="5">
        <f t="shared" si="48"/>
        <v>30730.590449881835</v>
      </c>
      <c r="AB120" s="5">
        <f t="shared" si="48"/>
        <v>24202.161746803897</v>
      </c>
      <c r="AC120" s="16">
        <f t="shared" si="86"/>
        <v>1.7853125224839765</v>
      </c>
      <c r="AD120" s="16">
        <f t="shared" si="86"/>
        <v>2.9305634053147807</v>
      </c>
      <c r="AE120" s="16">
        <f t="shared" si="86"/>
        <v>4.3804124413642489</v>
      </c>
      <c r="AF120" s="15">
        <f t="shared" si="56"/>
        <v>-4.0504037456468023E-3</v>
      </c>
      <c r="AG120" s="15">
        <f t="shared" si="56"/>
        <v>2.9673830763510267E-4</v>
      </c>
      <c r="AH120" s="15">
        <f t="shared" si="56"/>
        <v>9.7937136394747881E-3</v>
      </c>
      <c r="AI120" s="1">
        <f t="shared" ref="AI120:AK135" si="87">(1-$AI$5)*AI119+AU119</f>
        <v>237815.85695511557</v>
      </c>
      <c r="AJ120" s="1">
        <f t="shared" si="87"/>
        <v>74484.216888197378</v>
      </c>
      <c r="AK120" s="1">
        <f t="shared" si="87"/>
        <v>28884.018068018977</v>
      </c>
      <c r="AL120" s="14">
        <f t="shared" si="84"/>
        <v>39.888056812289307</v>
      </c>
      <c r="AM120" s="14">
        <f t="shared" si="84"/>
        <v>7.8722395807912759</v>
      </c>
      <c r="AN120" s="14">
        <f t="shared" si="84"/>
        <v>2.7168958217430852</v>
      </c>
      <c r="AO120" s="11">
        <f t="shared" si="85"/>
        <v>1.0838388742409407E-2</v>
      </c>
      <c r="AP120" s="11">
        <f t="shared" si="85"/>
        <v>1.3653511227979807E-2</v>
      </c>
      <c r="AQ120" s="11">
        <f t="shared" si="85"/>
        <v>1.2385457405807777E-2</v>
      </c>
      <c r="AR120" s="1">
        <f t="shared" si="49"/>
        <v>136462.16033982849</v>
      </c>
      <c r="AS120" s="1">
        <f t="shared" si="47"/>
        <v>44291.468405963446</v>
      </c>
      <c r="AT120" s="1">
        <f t="shared" si="47"/>
        <v>17017.232172087854</v>
      </c>
      <c r="AU120" s="1">
        <f t="shared" si="57"/>
        <v>27292.432067965699</v>
      </c>
      <c r="AV120" s="1">
        <f t="shared" si="57"/>
        <v>8858.2936811926902</v>
      </c>
      <c r="AW120" s="1">
        <f t="shared" si="57"/>
        <v>3403.4464344175708</v>
      </c>
      <c r="AX120" s="1">
        <f t="shared" si="58"/>
        <v>93950.041358004353</v>
      </c>
      <c r="AY120" s="1">
        <f t="shared" si="58"/>
        <v>12022.992030983736</v>
      </c>
      <c r="AZ120" s="1">
        <f t="shared" si="58"/>
        <v>3152.2197555324478</v>
      </c>
      <c r="BA120" s="1">
        <f t="shared" si="59"/>
        <v>13305.475645882134</v>
      </c>
      <c r="BB120" s="1">
        <f t="shared" si="59"/>
        <v>27686.923146370555</v>
      </c>
      <c r="BC120" s="1">
        <f t="shared" si="59"/>
        <v>34791.604009868832</v>
      </c>
      <c r="BD120" s="1">
        <f>SUM(BA120:BC120)*BT120*0.7+0.15*econlow!BD120+0.15*econhigh!BD120</f>
        <v>13243.080365783911</v>
      </c>
      <c r="BE120" s="2">
        <f t="shared" ref="BE120:BG135" si="88">BE119</f>
        <v>0.1724378764915922</v>
      </c>
      <c r="BF120" s="2">
        <f t="shared" si="88"/>
        <v>0.13039120264941753</v>
      </c>
      <c r="BG120" s="2">
        <f t="shared" si="88"/>
        <v>6.9918128391701598E-2</v>
      </c>
      <c r="BH120" s="2">
        <f t="shared" si="53"/>
        <v>0.11784182002826735</v>
      </c>
      <c r="BI120" s="2">
        <f t="shared" si="60"/>
        <v>2.9734821248929609E-3</v>
      </c>
      <c r="BJ120" s="2">
        <f t="shared" si="60"/>
        <v>1.700186572836147E-3</v>
      </c>
      <c r="BK120" s="2">
        <f t="shared" si="60"/>
        <v>4.8885446777984691E-4</v>
      </c>
      <c r="BL120" s="2">
        <f t="shared" si="54"/>
        <v>405.76779449475714</v>
      </c>
      <c r="BM120" s="2">
        <f t="shared" si="54"/>
        <v>75.303759875015473</v>
      </c>
      <c r="BN120" s="2">
        <f t="shared" si="54"/>
        <v>8.318949976572096</v>
      </c>
      <c r="BO120" s="2">
        <f t="shared" si="61"/>
        <v>331.87847460428043</v>
      </c>
      <c r="BP120" s="2">
        <f t="shared" si="61"/>
        <v>37.586116947417523</v>
      </c>
      <c r="BQ120" s="2">
        <f t="shared" si="61"/>
        <v>9.8322871843178117</v>
      </c>
      <c r="BR120" s="11">
        <f t="shared" si="62"/>
        <v>4.393340773918239E-2</v>
      </c>
      <c r="BS120" s="17">
        <f t="shared" si="51"/>
        <v>5.8916478679647562E-2</v>
      </c>
      <c r="BT120" s="17">
        <f t="shared" si="52"/>
        <v>0.17482508271690977</v>
      </c>
      <c r="BU120" s="12">
        <f>(BU$3*tempmid!$I230+BU$4*tempmid!$I230^2+BU$5*tempmid!$I230^6)*(K120/K$56)^$BW$1</f>
        <v>1.7949137599319198</v>
      </c>
      <c r="BV120" s="12">
        <f>(BV$3*tempmid!$I230+BV$4*tempmid!$I230^2+BV$5*tempmid!$I230^6)*(L120/L$56)^$BW$1</f>
        <v>0.17840089089907549</v>
      </c>
      <c r="BW120" s="12">
        <f>(BW$3*tempmid!$I230+BW$4*tempmid!$I230^2+BW$5*tempmid!$I230^6)*(M120/M$56)^$BW$1</f>
        <v>-0.83152719049486945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 x14ac:dyDescent="0.3">
      <c r="A121" s="2">
        <f t="shared" si="36"/>
        <v>2075</v>
      </c>
      <c r="B121" s="5">
        <f t="shared" si="81"/>
        <v>1162.1678245606965</v>
      </c>
      <c r="C121" s="5">
        <f t="shared" si="81"/>
        <v>2947.9681135658748</v>
      </c>
      <c r="D121" s="5">
        <f t="shared" si="81"/>
        <v>4321.3369489378947</v>
      </c>
      <c r="E121" s="15">
        <f t="shared" si="82"/>
        <v>1.4644087522849061E-4</v>
      </c>
      <c r="F121" s="15">
        <f t="shared" si="82"/>
        <v>2.8849834386340264E-4</v>
      </c>
      <c r="G121" s="15">
        <f t="shared" si="82"/>
        <v>5.8895910649414413E-4</v>
      </c>
      <c r="H121" s="5">
        <f t="shared" si="39"/>
        <v>138251.4891595782</v>
      </c>
      <c r="I121" s="5">
        <f t="shared" si="39"/>
        <v>45042.817437951628</v>
      </c>
      <c r="J121" s="5">
        <f t="shared" si="39"/>
        <v>17285.678708843909</v>
      </c>
      <c r="K121" s="5">
        <f t="shared" si="40"/>
        <v>118960.00408704976</v>
      </c>
      <c r="L121" s="5">
        <f t="shared" si="40"/>
        <v>15279.275657926859</v>
      </c>
      <c r="M121" s="5">
        <f t="shared" si="40"/>
        <v>4000.076576554025</v>
      </c>
      <c r="N121" s="15">
        <f t="shared" si="41"/>
        <v>1.2963931617595792E-2</v>
      </c>
      <c r="O121" s="15">
        <f t="shared" si="41"/>
        <v>1.667043401852375E-2</v>
      </c>
      <c r="P121" s="15">
        <f t="shared" si="41"/>
        <v>1.5177084537588481E-2</v>
      </c>
      <c r="Q121" s="5">
        <f t="shared" si="42"/>
        <v>9642.6327462111858</v>
      </c>
      <c r="R121" s="5">
        <f t="shared" si="42"/>
        <v>12171.706543463262</v>
      </c>
      <c r="S121" s="5">
        <f t="shared" si="42"/>
        <v>6011.7120253502972</v>
      </c>
      <c r="T121" s="5">
        <f t="shared" si="83"/>
        <v>69.747044352492139</v>
      </c>
      <c r="U121" s="5">
        <f t="shared" si="83"/>
        <v>270.22524868099777</v>
      </c>
      <c r="V121" s="5">
        <f t="shared" si="83"/>
        <v>347.78570900282392</v>
      </c>
      <c r="W121" s="15">
        <f t="shared" si="44"/>
        <v>-1.0734613539272964E-2</v>
      </c>
      <c r="X121" s="15">
        <f t="shared" si="44"/>
        <v>-1.217998157191269E-2</v>
      </c>
      <c r="Y121" s="15">
        <f t="shared" si="44"/>
        <v>-9.7425357312937999E-3</v>
      </c>
      <c r="Z121" s="5">
        <f t="shared" si="48"/>
        <v>14157.202802395605</v>
      </c>
      <c r="AA121" s="5">
        <f t="shared" si="48"/>
        <v>30886.740580861187</v>
      </c>
      <c r="AB121" s="5">
        <f t="shared" si="48"/>
        <v>24587.89658138427</v>
      </c>
      <c r="AC121" s="16">
        <f t="shared" si="86"/>
        <v>1.7780812859557573</v>
      </c>
      <c r="AD121" s="16">
        <f t="shared" si="86"/>
        <v>2.9314330157400912</v>
      </c>
      <c r="AE121" s="16">
        <f t="shared" si="86"/>
        <v>4.423312946437763</v>
      </c>
      <c r="AF121" s="15">
        <f t="shared" si="56"/>
        <v>-4.0504037456468023E-3</v>
      </c>
      <c r="AG121" s="15">
        <f t="shared" si="56"/>
        <v>2.9673830763510267E-4</v>
      </c>
      <c r="AH121" s="15">
        <f t="shared" si="56"/>
        <v>9.7937136394747881E-3</v>
      </c>
      <c r="AI121" s="1">
        <f t="shared" si="87"/>
        <v>241326.70332756973</v>
      </c>
      <c r="AJ121" s="1">
        <f t="shared" si="87"/>
        <v>75894.088880570329</v>
      </c>
      <c r="AK121" s="1">
        <f t="shared" si="87"/>
        <v>29399.062695634653</v>
      </c>
      <c r="AL121" s="14">
        <f t="shared" si="84"/>
        <v>40.316055855541094</v>
      </c>
      <c r="AM121" s="14">
        <f t="shared" si="84"/>
        <v>7.978648455181899</v>
      </c>
      <c r="AN121" s="14">
        <f t="shared" si="84"/>
        <v>2.7502093192445392</v>
      </c>
      <c r="AO121" s="11">
        <f t="shared" si="85"/>
        <v>1.0730004854985313E-2</v>
      </c>
      <c r="AP121" s="11">
        <f t="shared" si="85"/>
        <v>1.3516976115700009E-2</v>
      </c>
      <c r="AQ121" s="11">
        <f t="shared" si="85"/>
        <v>1.2261602831749699E-2</v>
      </c>
      <c r="AR121" s="1">
        <f t="shared" si="49"/>
        <v>138251.4891595782</v>
      </c>
      <c r="AS121" s="1">
        <f t="shared" si="47"/>
        <v>45042.817437951628</v>
      </c>
      <c r="AT121" s="1">
        <f t="shared" si="47"/>
        <v>17285.678708843909</v>
      </c>
      <c r="AU121" s="1">
        <f t="shared" si="57"/>
        <v>27650.297831915639</v>
      </c>
      <c r="AV121" s="1">
        <f t="shared" si="57"/>
        <v>9008.5634875903252</v>
      </c>
      <c r="AW121" s="1">
        <f t="shared" si="57"/>
        <v>3457.1357417687818</v>
      </c>
      <c r="AX121" s="1">
        <f t="shared" si="58"/>
        <v>95168.003269639812</v>
      </c>
      <c r="AY121" s="1">
        <f t="shared" si="58"/>
        <v>12223.420526341484</v>
      </c>
      <c r="AZ121" s="1">
        <f t="shared" si="58"/>
        <v>3200.0612612432196</v>
      </c>
      <c r="BA121" s="1">
        <f t="shared" si="59"/>
        <v>13322.393552484931</v>
      </c>
      <c r="BB121" s="1">
        <f t="shared" si="59"/>
        <v>27743.649556883414</v>
      </c>
      <c r="BC121" s="1">
        <f t="shared" si="59"/>
        <v>34877.187420367838</v>
      </c>
      <c r="BD121" s="1">
        <f>SUM(BA121:BC121)*BT121*0.7+0.15*econlow!BD121+0.15*econhigh!BD121</f>
        <v>12884.248159662095</v>
      </c>
      <c r="BE121" s="2">
        <f t="shared" si="88"/>
        <v>0.1724378764915922</v>
      </c>
      <c r="BF121" s="2">
        <f t="shared" si="88"/>
        <v>0.13039120264941753</v>
      </c>
      <c r="BG121" s="2">
        <f t="shared" si="88"/>
        <v>6.9918128391701598E-2</v>
      </c>
      <c r="BH121" s="2">
        <f t="shared" si="53"/>
        <v>0.11758610648206053</v>
      </c>
      <c r="BI121" s="2">
        <f t="shared" si="60"/>
        <v>2.9734821248929609E-3</v>
      </c>
      <c r="BJ121" s="2">
        <f t="shared" si="60"/>
        <v>1.700186572836147E-3</v>
      </c>
      <c r="BK121" s="2">
        <f t="shared" si="60"/>
        <v>4.8885446777984691E-4</v>
      </c>
      <c r="BL121" s="2">
        <f t="shared" si="54"/>
        <v>411.08833175583874</v>
      </c>
      <c r="BM121" s="2">
        <f t="shared" si="54"/>
        <v>76.581193410715215</v>
      </c>
      <c r="BN121" s="2">
        <f t="shared" si="54"/>
        <v>8.4501812654253197</v>
      </c>
      <c r="BO121" s="2">
        <f t="shared" si="61"/>
        <v>336.78677271535594</v>
      </c>
      <c r="BP121" s="2">
        <f t="shared" si="61"/>
        <v>38.030475381995849</v>
      </c>
      <c r="BQ121" s="2">
        <f t="shared" si="61"/>
        <v>9.8307091808551093</v>
      </c>
      <c r="BR121" s="11">
        <f t="shared" si="62"/>
        <v>4.3775229265323262E-2</v>
      </c>
      <c r="BS121" s="17">
        <f t="shared" si="51"/>
        <v>5.643700857053837E-2</v>
      </c>
      <c r="BT121" s="17">
        <f t="shared" si="52"/>
        <v>0.16973309001641726</v>
      </c>
      <c r="BU121" s="12">
        <f>(BU$3*tempmid!$I231+BU$4*tempmid!$I231^2+BU$5*tempmid!$I231^6)*(K121/K$56)^$BW$1</f>
        <v>1.722527649916807</v>
      </c>
      <c r="BV121" s="12">
        <f>(BV$3*tempmid!$I231+BV$4*tempmid!$I231^2+BV$5*tempmid!$I231^6)*(L121/L$56)^$BW$1</f>
        <v>0.1185635299945641</v>
      </c>
      <c r="BW121" s="12">
        <f>(BW$3*tempmid!$I231+BW$4*tempmid!$I231^2+BW$5*tempmid!$I231^6)*(M121/M$56)^$BW$1</f>
        <v>-0.88612678460644845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 x14ac:dyDescent="0.3">
      <c r="A122" s="2">
        <f t="shared" ref="A122:A185" si="89">1+A121</f>
        <v>2076</v>
      </c>
      <c r="B122" s="5">
        <f t="shared" ref="B122:D137" si="90">B121*(1+E122)</f>
        <v>1162.3295039904181</v>
      </c>
      <c r="C122" s="5">
        <f t="shared" si="90"/>
        <v>2948.7760732884744</v>
      </c>
      <c r="D122" s="5">
        <f t="shared" si="90"/>
        <v>4323.7547851487852</v>
      </c>
      <c r="E122" s="15">
        <f t="shared" ref="E122:G137" si="91">E121*$E$5</f>
        <v>1.3911883146706607E-4</v>
      </c>
      <c r="F122" s="15">
        <f t="shared" si="91"/>
        <v>2.7407342667023251E-4</v>
      </c>
      <c r="G122" s="15">
        <f t="shared" si="91"/>
        <v>5.5951115116943694E-4</v>
      </c>
      <c r="H122" s="5">
        <f t="shared" ref="H122:J185" si="92">AR122</f>
        <v>140040.70676043938</v>
      </c>
      <c r="I122" s="5">
        <f t="shared" si="92"/>
        <v>45797.642506422017</v>
      </c>
      <c r="J122" s="5">
        <f t="shared" si="92"/>
        <v>17554.824465097063</v>
      </c>
      <c r="K122" s="5">
        <f t="shared" ref="K122:M185" si="93">H122/B122*1000</f>
        <v>120482.79449128897</v>
      </c>
      <c r="L122" s="5">
        <f t="shared" si="93"/>
        <v>15531.068269740976</v>
      </c>
      <c r="M122" s="5">
        <f t="shared" si="93"/>
        <v>4060.087895223453</v>
      </c>
      <c r="N122" s="15">
        <f t="shared" ref="N122:P185" si="94">K122/K121-1</f>
        <v>1.280086038938677E-2</v>
      </c>
      <c r="O122" s="15">
        <f t="shared" si="94"/>
        <v>1.6479355268617546E-2</v>
      </c>
      <c r="P122" s="15">
        <f t="shared" si="94"/>
        <v>1.500254245660626E-2</v>
      </c>
      <c r="Q122" s="5">
        <f t="shared" ref="Q122:S185" si="95">T122*H122/1000</f>
        <v>9662.5758487868825</v>
      </c>
      <c r="R122" s="5">
        <f t="shared" si="95"/>
        <v>12224.943789057452</v>
      </c>
      <c r="S122" s="5">
        <f t="shared" si="95"/>
        <v>6045.8358032791848</v>
      </c>
      <c r="T122" s="5">
        <f t="shared" ref="T122:V137" si="96">T121*(1+W122)</f>
        <v>68.998336785861611</v>
      </c>
      <c r="U122" s="5">
        <f t="shared" si="96"/>
        <v>266.93391013179769</v>
      </c>
      <c r="V122" s="5">
        <f t="shared" si="96"/>
        <v>344.39739430603055</v>
      </c>
      <c r="W122" s="15">
        <f t="shared" ref="W122:Y185" si="97">T$5-1</f>
        <v>-1.0734613539272964E-2</v>
      </c>
      <c r="X122" s="15">
        <f t="shared" si="97"/>
        <v>-1.217998157191269E-2</v>
      </c>
      <c r="Y122" s="15">
        <f t="shared" si="97"/>
        <v>-9.7425357312937999E-3</v>
      </c>
      <c r="Z122" s="5">
        <f t="shared" si="48"/>
        <v>14131.400424509373</v>
      </c>
      <c r="AA122" s="5">
        <f t="shared" si="48"/>
        <v>31037.320812071233</v>
      </c>
      <c r="AB122" s="5">
        <f t="shared" si="48"/>
        <v>24974.665344842331</v>
      </c>
      <c r="AC122" s="16">
        <f t="shared" si="86"/>
        <v>1.7708793388550577</v>
      </c>
      <c r="AD122" s="16">
        <f t="shared" si="86"/>
        <v>2.9323028842121275</v>
      </c>
      <c r="AE122" s="16">
        <f t="shared" si="86"/>
        <v>4.4666336067729562</v>
      </c>
      <c r="AF122" s="15">
        <f t="shared" si="56"/>
        <v>-4.0504037456468023E-3</v>
      </c>
      <c r="AG122" s="15">
        <f t="shared" si="56"/>
        <v>2.9673830763510267E-4</v>
      </c>
      <c r="AH122" s="15">
        <f t="shared" si="56"/>
        <v>9.7937136394747881E-3</v>
      </c>
      <c r="AI122" s="1">
        <f t="shared" si="87"/>
        <v>244844.3308267284</v>
      </c>
      <c r="AJ122" s="1">
        <f t="shared" si="87"/>
        <v>77313.243480103614</v>
      </c>
      <c r="AK122" s="1">
        <f t="shared" si="87"/>
        <v>29916.292167839973</v>
      </c>
      <c r="AL122" s="14">
        <f t="shared" ref="AL122:AN137" si="98">AL121*(1+AO122)</f>
        <v>40.744321415854273</v>
      </c>
      <c r="AM122" s="14">
        <f t="shared" si="98"/>
        <v>8.0854171837801161</v>
      </c>
      <c r="AN122" s="14">
        <f t="shared" si="98"/>
        <v>2.7835940738775249</v>
      </c>
      <c r="AO122" s="11">
        <f t="shared" ref="AO122:AQ137" si="99">AO$5*AO121</f>
        <v>1.062270480643546E-2</v>
      </c>
      <c r="AP122" s="11">
        <f t="shared" si="99"/>
        <v>1.3381806354543009E-2</v>
      </c>
      <c r="AQ122" s="11">
        <f t="shared" si="99"/>
        <v>1.2138986803432202E-2</v>
      </c>
      <c r="AR122" s="1">
        <f t="shared" si="49"/>
        <v>140040.70676043938</v>
      </c>
      <c r="AS122" s="1">
        <f t="shared" si="47"/>
        <v>45797.642506422017</v>
      </c>
      <c r="AT122" s="1">
        <f t="shared" si="47"/>
        <v>17554.824465097063</v>
      </c>
      <c r="AU122" s="1">
        <f t="shared" si="57"/>
        <v>28008.141352087878</v>
      </c>
      <c r="AV122" s="1">
        <f t="shared" si="57"/>
        <v>9159.5285012844033</v>
      </c>
      <c r="AW122" s="1">
        <f t="shared" si="57"/>
        <v>3510.9648930194126</v>
      </c>
      <c r="AX122" s="1">
        <f t="shared" si="58"/>
        <v>96386.235593031175</v>
      </c>
      <c r="AY122" s="1">
        <f t="shared" si="58"/>
        <v>12424.854615792779</v>
      </c>
      <c r="AZ122" s="1">
        <f t="shared" si="58"/>
        <v>3248.0703161787619</v>
      </c>
      <c r="BA122" s="1">
        <f t="shared" si="59"/>
        <v>13339.031340149004</v>
      </c>
      <c r="BB122" s="1">
        <f t="shared" si="59"/>
        <v>27799.451229408907</v>
      </c>
      <c r="BC122" s="1">
        <f t="shared" si="59"/>
        <v>34961.087135652866</v>
      </c>
      <c r="BD122" s="1">
        <f>SUM(BA122:BC122)*BT122*0.7+0.15*econlow!BD122+0.15*econhigh!BD122</f>
        <v>12534.606270326272</v>
      </c>
      <c r="BE122" s="2">
        <f t="shared" si="88"/>
        <v>0.1724378764915922</v>
      </c>
      <c r="BF122" s="2">
        <f t="shared" si="88"/>
        <v>0.13039120264941753</v>
      </c>
      <c r="BG122" s="2">
        <f t="shared" si="88"/>
        <v>6.9918128391701598E-2</v>
      </c>
      <c r="BH122" s="2">
        <f t="shared" si="53"/>
        <v>0.11733057851895434</v>
      </c>
      <c r="BI122" s="2">
        <f t="shared" si="60"/>
        <v>2.9734821248929609E-3</v>
      </c>
      <c r="BJ122" s="2">
        <f t="shared" si="60"/>
        <v>1.700186572836147E-3</v>
      </c>
      <c r="BK122" s="2">
        <f t="shared" si="60"/>
        <v>4.8885446777984691E-4</v>
      </c>
      <c r="BL122" s="2">
        <f t="shared" si="54"/>
        <v>416.40853830954336</v>
      </c>
      <c r="BM122" s="2">
        <f t="shared" si="54"/>
        <v>77.864536856968698</v>
      </c>
      <c r="BN122" s="2">
        <f t="shared" si="54"/>
        <v>8.5817543708536608</v>
      </c>
      <c r="BO122" s="2">
        <f t="shared" si="61"/>
        <v>341.76828015246525</v>
      </c>
      <c r="BP122" s="2">
        <f t="shared" si="61"/>
        <v>38.480187907185183</v>
      </c>
      <c r="BQ122" s="2">
        <f t="shared" si="61"/>
        <v>9.8291645064859186</v>
      </c>
      <c r="BR122" s="11">
        <f t="shared" si="62"/>
        <v>4.3618033066573164E-2</v>
      </c>
      <c r="BS122" s="17">
        <f t="shared" si="51"/>
        <v>5.4070078488318213E-2</v>
      </c>
      <c r="BT122" s="17">
        <f t="shared" si="52"/>
        <v>0.16478940778292939</v>
      </c>
      <c r="BU122" s="12">
        <f>(BU$3*tempmid!$I232+BU$4*tempmid!$I232^2+BU$5*tempmid!$I232^6)*(K122/K$56)^$BW$1</f>
        <v>1.6482204020921227</v>
      </c>
      <c r="BV122" s="12">
        <f>(BV$3*tempmid!$I232+BV$4*tempmid!$I232^2+BV$5*tempmid!$I232^6)*(L122/L$56)^$BW$1</f>
        <v>5.7524727836070322E-2</v>
      </c>
      <c r="BW122" s="12">
        <f>(BW$3*tempmid!$I232+BW$4*tempmid!$I232^2+BW$5*tempmid!$I232^6)*(M122/M$56)^$BW$1</f>
        <v>-0.94167128662340749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 x14ac:dyDescent="0.3">
      <c r="A123" s="2">
        <f t="shared" si="89"/>
        <v>2077</v>
      </c>
      <c r="B123" s="5">
        <f t="shared" si="90"/>
        <v>1162.4831208166743</v>
      </c>
      <c r="C123" s="5">
        <f t="shared" si="90"/>
        <v>2949.5438453932193</v>
      </c>
      <c r="D123" s="5">
        <f t="shared" si="90"/>
        <v>4326.0530147151367</v>
      </c>
      <c r="E123" s="15">
        <f t="shared" si="91"/>
        <v>1.3216288989371277E-4</v>
      </c>
      <c r="F123" s="15">
        <f t="shared" si="91"/>
        <v>2.6036975533672089E-4</v>
      </c>
      <c r="G123" s="15">
        <f t="shared" si="91"/>
        <v>5.3153559361096504E-4</v>
      </c>
      <c r="H123" s="5">
        <f t="shared" si="92"/>
        <v>141829.4587250161</v>
      </c>
      <c r="I123" s="5">
        <f t="shared" si="92"/>
        <v>46555.813254456152</v>
      </c>
      <c r="J123" s="5">
        <f t="shared" si="92"/>
        <v>17824.629384681648</v>
      </c>
      <c r="K123" s="5">
        <f t="shared" si="93"/>
        <v>122005.60695055706</v>
      </c>
      <c r="L123" s="5">
        <f t="shared" si="93"/>
        <v>15784.07228194621</v>
      </c>
      <c r="M123" s="5">
        <f t="shared" si="93"/>
        <v>4120.2984161430504</v>
      </c>
      <c r="N123" s="15">
        <f t="shared" si="94"/>
        <v>1.2639252481633001E-2</v>
      </c>
      <c r="O123" s="15">
        <f t="shared" si="94"/>
        <v>1.6290187372246523E-2</v>
      </c>
      <c r="P123" s="15">
        <f t="shared" si="94"/>
        <v>1.4829856513804307E-2</v>
      </c>
      <c r="Q123" s="5">
        <f t="shared" si="95"/>
        <v>9680.9478659578308</v>
      </c>
      <c r="R123" s="5">
        <f t="shared" si="95"/>
        <v>12275.960678584208</v>
      </c>
      <c r="S123" s="5">
        <f t="shared" si="95"/>
        <v>6078.94886571182</v>
      </c>
      <c r="T123" s="5">
        <f t="shared" si="96"/>
        <v>68.257666305612787</v>
      </c>
      <c r="U123" s="5">
        <f t="shared" si="96"/>
        <v>263.68266002547381</v>
      </c>
      <c r="V123" s="5">
        <f t="shared" si="96"/>
        <v>341.04209038623958</v>
      </c>
      <c r="W123" s="15">
        <f t="shared" si="97"/>
        <v>-1.0734613539272964E-2</v>
      </c>
      <c r="X123" s="15">
        <f t="shared" si="97"/>
        <v>-1.217998157191269E-2</v>
      </c>
      <c r="Y123" s="15">
        <f t="shared" si="97"/>
        <v>-9.7425357312937999E-3</v>
      </c>
      <c r="Z123" s="5">
        <f t="shared" si="48"/>
        <v>14103.271036104117</v>
      </c>
      <c r="AA123" s="5">
        <f t="shared" si="48"/>
        <v>31182.323711437246</v>
      </c>
      <c r="AB123" s="5">
        <f t="shared" si="48"/>
        <v>25362.410041114996</v>
      </c>
      <c r="AC123" s="16">
        <f t="shared" si="86"/>
        <v>1.7637065625478705</v>
      </c>
      <c r="AD123" s="16">
        <f t="shared" si="86"/>
        <v>2.9331730108074621</v>
      </c>
      <c r="AE123" s="16">
        <f t="shared" si="86"/>
        <v>4.510378537250145</v>
      </c>
      <c r="AF123" s="15">
        <f t="shared" si="56"/>
        <v>-4.0504037456468023E-3</v>
      </c>
      <c r="AG123" s="15">
        <f t="shared" si="56"/>
        <v>2.9673830763510267E-4</v>
      </c>
      <c r="AH123" s="15">
        <f t="shared" si="56"/>
        <v>9.7937136394747881E-3</v>
      </c>
      <c r="AI123" s="1">
        <f t="shared" si="87"/>
        <v>248368.03909614345</v>
      </c>
      <c r="AJ123" s="1">
        <f t="shared" si="87"/>
        <v>78741.447633377655</v>
      </c>
      <c r="AK123" s="1">
        <f t="shared" si="87"/>
        <v>30435.627844075389</v>
      </c>
      <c r="AL123" s="14">
        <f t="shared" si="98"/>
        <v>41.172808165804028</v>
      </c>
      <c r="AM123" s="14">
        <f t="shared" si="98"/>
        <v>8.1925326959586648</v>
      </c>
      <c r="AN123" s="14">
        <f t="shared" si="98"/>
        <v>2.8170461854891471</v>
      </c>
      <c r="AO123" s="11">
        <f t="shared" si="99"/>
        <v>1.0516477758371105E-2</v>
      </c>
      <c r="AP123" s="11">
        <f t="shared" si="99"/>
        <v>1.3247988290997579E-2</v>
      </c>
      <c r="AQ123" s="11">
        <f t="shared" si="99"/>
        <v>1.2017596935397879E-2</v>
      </c>
      <c r="AR123" s="1">
        <f t="shared" si="49"/>
        <v>141829.4587250161</v>
      </c>
      <c r="AS123" s="1">
        <f t="shared" si="47"/>
        <v>46555.813254456152</v>
      </c>
      <c r="AT123" s="1">
        <f t="shared" si="47"/>
        <v>17824.629384681648</v>
      </c>
      <c r="AU123" s="1">
        <f t="shared" si="57"/>
        <v>28365.89174500322</v>
      </c>
      <c r="AV123" s="1">
        <f t="shared" si="57"/>
        <v>9311.1626508912304</v>
      </c>
      <c r="AW123" s="1">
        <f t="shared" si="57"/>
        <v>3564.9258769363296</v>
      </c>
      <c r="AX123" s="1">
        <f t="shared" si="58"/>
        <v>97604.485560445653</v>
      </c>
      <c r="AY123" s="1">
        <f t="shared" si="58"/>
        <v>12627.257825556968</v>
      </c>
      <c r="AZ123" s="1">
        <f t="shared" si="58"/>
        <v>3296.2387329144403</v>
      </c>
      <c r="BA123" s="1">
        <f t="shared" si="59"/>
        <v>13355.395104059678</v>
      </c>
      <c r="BB123" s="1">
        <f t="shared" si="59"/>
        <v>27854.350826065383</v>
      </c>
      <c r="BC123" s="1">
        <f t="shared" si="59"/>
        <v>35043.353891874547</v>
      </c>
      <c r="BD123" s="1">
        <f>SUM(BA123:BC123)*BT123*0.7+0.15*econlow!BD123+0.15*econhigh!BD123</f>
        <v>12193.950390374972</v>
      </c>
      <c r="BE123" s="2">
        <f t="shared" si="88"/>
        <v>0.1724378764915922</v>
      </c>
      <c r="BF123" s="2">
        <f t="shared" si="88"/>
        <v>0.13039120264941753</v>
      </c>
      <c r="BG123" s="2">
        <f t="shared" si="88"/>
        <v>6.9918128391701598E-2</v>
      </c>
      <c r="BH123" s="2">
        <f t="shared" si="53"/>
        <v>0.11707522477824657</v>
      </c>
      <c r="BI123" s="2">
        <f t="shared" si="60"/>
        <v>2.9734821248929609E-3</v>
      </c>
      <c r="BJ123" s="2">
        <f t="shared" si="60"/>
        <v>1.700186572836147E-3</v>
      </c>
      <c r="BK123" s="2">
        <f t="shared" si="60"/>
        <v>4.8885446777984691E-4</v>
      </c>
      <c r="BL123" s="2">
        <f t="shared" si="54"/>
        <v>421.72736030207938</v>
      </c>
      <c r="BM123" s="2">
        <f t="shared" si="54"/>
        <v>79.153568582693467</v>
      </c>
      <c r="BN123" s="2">
        <f t="shared" si="54"/>
        <v>8.7136497112215672</v>
      </c>
      <c r="BO123" s="2">
        <f t="shared" si="61"/>
        <v>346.82408958722857</v>
      </c>
      <c r="BP123" s="2">
        <f t="shared" si="61"/>
        <v>38.935318206216088</v>
      </c>
      <c r="BQ123" s="2">
        <f t="shared" si="61"/>
        <v>9.8276522131165702</v>
      </c>
      <c r="BR123" s="11">
        <f t="shared" si="62"/>
        <v>4.3461840955119485E-2</v>
      </c>
      <c r="BS123" s="17">
        <f t="shared" si="51"/>
        <v>5.1810218657719419E-2</v>
      </c>
      <c r="BT123" s="17">
        <f t="shared" si="52"/>
        <v>0.15998971629410619</v>
      </c>
      <c r="BU123" s="12">
        <f>(BU$3*tempmid!$I233+BU$4*tempmid!$I233^2+BU$5*tempmid!$I233^6)*(K123/K$56)^$BW$1</f>
        <v>1.5720008271228023</v>
      </c>
      <c r="BV123" s="12">
        <f>(BV$3*tempmid!$I233+BV$4*tempmid!$I233^2+BV$5*tempmid!$I233^6)*(L123/L$56)^$BW$1</f>
        <v>-4.7059084187295874E-3</v>
      </c>
      <c r="BW123" s="12">
        <f>(BW$3*tempmid!$I233+BW$4*tempmid!$I233^2+BW$5*tempmid!$I233^6)*(M123/M$56)^$BW$1</f>
        <v>-0.99815248544678414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 x14ac:dyDescent="0.3">
      <c r="A124" s="2">
        <f t="shared" si="89"/>
        <v>2078</v>
      </c>
      <c r="B124" s="5">
        <f t="shared" si="90"/>
        <v>1162.6290760889392</v>
      </c>
      <c r="C124" s="5">
        <f t="shared" si="90"/>
        <v>2950.27341880213</v>
      </c>
      <c r="D124" s="5">
        <f t="shared" si="90"/>
        <v>4328.2374933144465</v>
      </c>
      <c r="E124" s="15">
        <f t="shared" si="91"/>
        <v>1.2555474539902711E-4</v>
      </c>
      <c r="F124" s="15">
        <f t="shared" si="91"/>
        <v>2.4735126756988485E-4</v>
      </c>
      <c r="G124" s="15">
        <f t="shared" si="91"/>
        <v>5.0495881393041678E-4</v>
      </c>
      <c r="H124" s="5">
        <f t="shared" si="92"/>
        <v>143617.39263942681</v>
      </c>
      <c r="I124" s="5">
        <f t="shared" si="92"/>
        <v>47317.198669693164</v>
      </c>
      <c r="J124" s="5">
        <f t="shared" si="92"/>
        <v>18095.053417570725</v>
      </c>
      <c r="K124" s="5">
        <f t="shared" si="93"/>
        <v>123528.12740805763</v>
      </c>
      <c r="L124" s="5">
        <f t="shared" si="93"/>
        <v>16038.241868750216</v>
      </c>
      <c r="M124" s="5">
        <f t="shared" si="93"/>
        <v>4180.697904290374</v>
      </c>
      <c r="N124" s="15">
        <f t="shared" si="94"/>
        <v>1.2479102358939675E-2</v>
      </c>
      <c r="O124" s="15">
        <f t="shared" si="94"/>
        <v>1.6102915791555539E-2</v>
      </c>
      <c r="P124" s="15">
        <f t="shared" si="94"/>
        <v>1.4659008170544663E-2</v>
      </c>
      <c r="Q124" s="5">
        <f t="shared" si="95"/>
        <v>9697.7567740835057</v>
      </c>
      <c r="R124" s="5">
        <f t="shared" si="95"/>
        <v>12324.758531912705</v>
      </c>
      <c r="S124" s="5">
        <f t="shared" si="95"/>
        <v>6111.0519517652556</v>
      </c>
      <c r="T124" s="5">
        <f t="shared" si="96"/>
        <v>67.524946636729382</v>
      </c>
      <c r="U124" s="5">
        <f t="shared" si="96"/>
        <v>260.47101008553062</v>
      </c>
      <c r="V124" s="5">
        <f t="shared" si="96"/>
        <v>337.71947563477653</v>
      </c>
      <c r="W124" s="15">
        <f t="shared" si="97"/>
        <v>-1.0734613539272964E-2</v>
      </c>
      <c r="X124" s="15">
        <f t="shared" si="97"/>
        <v>-1.217998157191269E-2</v>
      </c>
      <c r="Y124" s="15">
        <f t="shared" si="97"/>
        <v>-9.7425357312937999E-3</v>
      </c>
      <c r="Z124" s="5">
        <f t="shared" si="48"/>
        <v>14072.853850281539</v>
      </c>
      <c r="AA124" s="5">
        <f t="shared" si="48"/>
        <v>31321.744761903319</v>
      </c>
      <c r="AB124" s="5">
        <f t="shared" si="48"/>
        <v>25751.07266964854</v>
      </c>
      <c r="AC124" s="16">
        <f t="shared" si="86"/>
        <v>1.7565628388807049</v>
      </c>
      <c r="AD124" s="16">
        <f t="shared" si="86"/>
        <v>2.9340433956026901</v>
      </c>
      <c r="AE124" s="16">
        <f t="shared" si="86"/>
        <v>4.5545518930496058</v>
      </c>
      <c r="AF124" s="15">
        <f t="shared" si="56"/>
        <v>-4.0504037456468023E-3</v>
      </c>
      <c r="AG124" s="15">
        <f t="shared" si="56"/>
        <v>2.9673830763510267E-4</v>
      </c>
      <c r="AH124" s="15">
        <f t="shared" si="56"/>
        <v>9.7937136394747881E-3</v>
      </c>
      <c r="AI124" s="1">
        <f t="shared" si="87"/>
        <v>251897.12693153234</v>
      </c>
      <c r="AJ124" s="1">
        <f t="shared" si="87"/>
        <v>80178.465520931117</v>
      </c>
      <c r="AK124" s="1">
        <f t="shared" si="87"/>
        <v>30956.990936604179</v>
      </c>
      <c r="AL124" s="14">
        <f t="shared" si="98"/>
        <v>41.601471157916137</v>
      </c>
      <c r="AM124" s="14">
        <f t="shared" si="98"/>
        <v>8.2999819274160433</v>
      </c>
      <c r="AN124" s="14">
        <f t="shared" si="98"/>
        <v>2.8505617698386994</v>
      </c>
      <c r="AO124" s="11">
        <f t="shared" si="99"/>
        <v>1.0411312980787395E-2</v>
      </c>
      <c r="AP124" s="11">
        <f t="shared" si="99"/>
        <v>1.3115508408087603E-2</v>
      </c>
      <c r="AQ124" s="11">
        <f t="shared" si="99"/>
        <v>1.18974209660439E-2</v>
      </c>
      <c r="AR124" s="1">
        <f t="shared" si="49"/>
        <v>143617.39263942681</v>
      </c>
      <c r="AS124" s="1">
        <f t="shared" si="47"/>
        <v>47317.198669693164</v>
      </c>
      <c r="AT124" s="1">
        <f t="shared" si="47"/>
        <v>18095.053417570725</v>
      </c>
      <c r="AU124" s="1">
        <f t="shared" si="57"/>
        <v>28723.478527885363</v>
      </c>
      <c r="AV124" s="1">
        <f t="shared" si="57"/>
        <v>9463.4397339386323</v>
      </c>
      <c r="AW124" s="1">
        <f t="shared" si="57"/>
        <v>3619.0106835141451</v>
      </c>
      <c r="AX124" s="1">
        <f t="shared" si="58"/>
        <v>98822.501926446101</v>
      </c>
      <c r="AY124" s="1">
        <f t="shared" si="58"/>
        <v>12830.593495000172</v>
      </c>
      <c r="AZ124" s="1">
        <f t="shared" si="58"/>
        <v>3344.5583234322989</v>
      </c>
      <c r="BA124" s="1">
        <f t="shared" si="59"/>
        <v>13371.490723740684</v>
      </c>
      <c r="BB124" s="1">
        <f t="shared" si="59"/>
        <v>27908.370188151552</v>
      </c>
      <c r="BC124" s="1">
        <f t="shared" si="59"/>
        <v>35124.036466419377</v>
      </c>
      <c r="BD124" s="1">
        <f>SUM(BA124:BC124)*BT124*0.7+0.15*econlow!BD124+0.15*econhigh!BD124</f>
        <v>11862.078706141252</v>
      </c>
      <c r="BE124" s="2">
        <f t="shared" si="88"/>
        <v>0.1724378764915922</v>
      </c>
      <c r="BF124" s="2">
        <f t="shared" si="88"/>
        <v>0.13039120264941753</v>
      </c>
      <c r="BG124" s="2">
        <f t="shared" si="88"/>
        <v>6.9918128391701598E-2</v>
      </c>
      <c r="BH124" s="2">
        <f t="shared" si="53"/>
        <v>0.11682003498032202</v>
      </c>
      <c r="BI124" s="2">
        <f t="shared" si="60"/>
        <v>2.9734821248929609E-3</v>
      </c>
      <c r="BJ124" s="2">
        <f t="shared" si="60"/>
        <v>1.700186572836147E-3</v>
      </c>
      <c r="BK124" s="2">
        <f t="shared" si="60"/>
        <v>4.8885446777984691E-4</v>
      </c>
      <c r="BL124" s="2">
        <f t="shared" si="54"/>
        <v>427.04374983706953</v>
      </c>
      <c r="BM124" s="2">
        <f t="shared" si="54"/>
        <v>80.448065842432712</v>
      </c>
      <c r="BN124" s="2">
        <f t="shared" si="54"/>
        <v>8.8458477078944373</v>
      </c>
      <c r="BO124" s="2">
        <f t="shared" si="61"/>
        <v>351.95531023732667</v>
      </c>
      <c r="BP124" s="2">
        <f t="shared" si="61"/>
        <v>39.395930765944954</v>
      </c>
      <c r="BQ124" s="2">
        <f t="shared" si="61"/>
        <v>9.8261713935948158</v>
      </c>
      <c r="BR124" s="11">
        <f t="shared" si="62"/>
        <v>4.3306673295362613E-2</v>
      </c>
      <c r="BS124" s="17">
        <f t="shared" si="51"/>
        <v>4.9652240862296984E-2</v>
      </c>
      <c r="BT124" s="17">
        <f t="shared" si="52"/>
        <v>0.15532982164476328</v>
      </c>
      <c r="BU124" s="12">
        <f>(BU$3*tempmid!$I234+BU$4*tempmid!$I234^2+BU$5*tempmid!$I234^6)*(K124/K$56)^$BW$1</f>
        <v>1.4938787127848199</v>
      </c>
      <c r="BV124" s="12">
        <f>(BV$3*tempmid!$I234+BV$4*tempmid!$I234^2+BV$5*tempmid!$I234^6)*(L124/L$56)^$BW$1</f>
        <v>-6.8118190496137043E-2</v>
      </c>
      <c r="BW124" s="12">
        <f>(BW$3*tempmid!$I234+BW$4*tempmid!$I234^2+BW$5*tempmid!$I234^6)*(M124/M$56)^$BW$1</f>
        <v>-1.0555617252671743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 x14ac:dyDescent="0.3">
      <c r="A125" s="2">
        <f t="shared" si="89"/>
        <v>2079</v>
      </c>
      <c r="B125" s="5">
        <f t="shared" si="90"/>
        <v>1162.767751006699</v>
      </c>
      <c r="C125" s="5">
        <f t="shared" si="90"/>
        <v>2950.9666849784571</v>
      </c>
      <c r="D125" s="5">
        <f t="shared" si="90"/>
        <v>4330.3137959019286</v>
      </c>
      <c r="E125" s="15">
        <f t="shared" si="91"/>
        <v>1.1927700812907576E-4</v>
      </c>
      <c r="F125" s="15">
        <f t="shared" si="91"/>
        <v>2.3498370419139061E-4</v>
      </c>
      <c r="G125" s="15">
        <f t="shared" si="91"/>
        <v>4.7971087323389595E-4</v>
      </c>
      <c r="H125" s="5">
        <f t="shared" si="92"/>
        <v>145404.15831450408</v>
      </c>
      <c r="I125" s="5">
        <f t="shared" si="92"/>
        <v>48081.667168506043</v>
      </c>
      <c r="J125" s="5">
        <f t="shared" si="92"/>
        <v>18366.056536489661</v>
      </c>
      <c r="K125" s="5">
        <f t="shared" si="93"/>
        <v>125050.04390482651</v>
      </c>
      <c r="L125" s="5">
        <f t="shared" si="93"/>
        <v>16293.53100231867</v>
      </c>
      <c r="M125" s="5">
        <f t="shared" si="93"/>
        <v>4241.2761296584822</v>
      </c>
      <c r="N125" s="15">
        <f t="shared" si="94"/>
        <v>1.2320404499790216E-2</v>
      </c>
      <c r="O125" s="15">
        <f t="shared" si="94"/>
        <v>1.5917526101528301E-2</v>
      </c>
      <c r="P125" s="15">
        <f t="shared" si="94"/>
        <v>1.44899791266766E-2</v>
      </c>
      <c r="Q125" s="5">
        <f t="shared" si="95"/>
        <v>9713.0112151623434</v>
      </c>
      <c r="R125" s="5">
        <f t="shared" si="95"/>
        <v>12371.339781325987</v>
      </c>
      <c r="S125" s="5">
        <f t="shared" si="95"/>
        <v>6142.1461745842171</v>
      </c>
      <c r="T125" s="5">
        <f t="shared" si="96"/>
        <v>66.800092430324057</v>
      </c>
      <c r="U125" s="5">
        <f t="shared" si="96"/>
        <v>257.29847798267139</v>
      </c>
      <c r="V125" s="5">
        <f t="shared" si="96"/>
        <v>334.42923157625091</v>
      </c>
      <c r="W125" s="15">
        <f t="shared" si="97"/>
        <v>-1.0734613539272964E-2</v>
      </c>
      <c r="X125" s="15">
        <f t="shared" si="97"/>
        <v>-1.217998157191269E-2</v>
      </c>
      <c r="Y125" s="15">
        <f t="shared" si="97"/>
        <v>-9.7425357312937999E-3</v>
      </c>
      <c r="Z125" s="5">
        <f t="shared" si="48"/>
        <v>14040.188659962056</v>
      </c>
      <c r="AA125" s="5">
        <f t="shared" si="48"/>
        <v>31455.582325536983</v>
      </c>
      <c r="AB125" s="5">
        <f t="shared" si="48"/>
        <v>26140.595249009057</v>
      </c>
      <c r="AC125" s="16">
        <f t="shared" si="86"/>
        <v>1.7494480501786385</v>
      </c>
      <c r="AD125" s="16">
        <f t="shared" si="86"/>
        <v>2.934914038674429</v>
      </c>
      <c r="AE125" s="16">
        <f t="shared" si="86"/>
        <v>4.5991578700462616</v>
      </c>
      <c r="AF125" s="15">
        <f t="shared" si="56"/>
        <v>-4.0504037456468023E-3</v>
      </c>
      <c r="AG125" s="15">
        <f t="shared" si="56"/>
        <v>2.9673830763510267E-4</v>
      </c>
      <c r="AH125" s="15">
        <f t="shared" si="56"/>
        <v>9.7937136394747881E-3</v>
      </c>
      <c r="AI125" s="1">
        <f t="shared" si="87"/>
        <v>255430.89276626447</v>
      </c>
      <c r="AJ125" s="1">
        <f t="shared" si="87"/>
        <v>81624.058702776645</v>
      </c>
      <c r="AK125" s="1">
        <f t="shared" si="87"/>
        <v>31480.302526457908</v>
      </c>
      <c r="AL125" s="14">
        <f t="shared" si="98"/>
        <v>42.030265835235539</v>
      </c>
      <c r="AM125" s="14">
        <f t="shared" si="98"/>
        <v>8.4077518253444836</v>
      </c>
      <c r="AN125" s="14">
        <f t="shared" si="98"/>
        <v>2.8841369598705269</v>
      </c>
      <c r="AO125" s="11">
        <f t="shared" si="99"/>
        <v>1.0307199850979521E-2</v>
      </c>
      <c r="AP125" s="11">
        <f t="shared" si="99"/>
        <v>1.2984353324006727E-2</v>
      </c>
      <c r="AQ125" s="11">
        <f t="shared" si="99"/>
        <v>1.1778446756383461E-2</v>
      </c>
      <c r="AR125" s="1">
        <f t="shared" si="49"/>
        <v>145404.15831450408</v>
      </c>
      <c r="AS125" s="1">
        <f t="shared" si="49"/>
        <v>48081.667168506043</v>
      </c>
      <c r="AT125" s="1">
        <f t="shared" si="49"/>
        <v>18366.056536489661</v>
      </c>
      <c r="AU125" s="1">
        <f t="shared" si="57"/>
        <v>29080.831662900819</v>
      </c>
      <c r="AV125" s="1">
        <f t="shared" si="57"/>
        <v>9616.3334337012093</v>
      </c>
      <c r="AW125" s="1">
        <f t="shared" si="57"/>
        <v>3673.2113072979323</v>
      </c>
      <c r="AX125" s="1">
        <f t="shared" si="58"/>
        <v>100040.03512386121</v>
      </c>
      <c r="AY125" s="1">
        <f t="shared" si="58"/>
        <v>13034.824801854937</v>
      </c>
      <c r="AZ125" s="1">
        <f t="shared" si="58"/>
        <v>3393.0209037267859</v>
      </c>
      <c r="BA125" s="1">
        <f t="shared" si="59"/>
        <v>13387.323872760528</v>
      </c>
      <c r="BB125" s="1">
        <f t="shared" si="59"/>
        <v>27961.530370165816</v>
      </c>
      <c r="BC125" s="1">
        <f t="shared" si="59"/>
        <v>35203.181754096768</v>
      </c>
      <c r="BD125" s="1">
        <f>SUM(BA125:BC125)*BT125*0.7+0.15*econlow!BD125+0.15*econhigh!BD125</f>
        <v>11538.792028605561</v>
      </c>
      <c r="BE125" s="2">
        <f t="shared" si="88"/>
        <v>0.1724378764915922</v>
      </c>
      <c r="BF125" s="2">
        <f t="shared" si="88"/>
        <v>0.13039120264941753</v>
      </c>
      <c r="BG125" s="2">
        <f t="shared" si="88"/>
        <v>6.9918128391701598E-2</v>
      </c>
      <c r="BH125" s="2">
        <f t="shared" si="53"/>
        <v>0.11656499989195437</v>
      </c>
      <c r="BI125" s="2">
        <f t="shared" si="60"/>
        <v>2.9734821248929609E-3</v>
      </c>
      <c r="BJ125" s="2">
        <f t="shared" si="60"/>
        <v>1.700186572836147E-3</v>
      </c>
      <c r="BK125" s="2">
        <f t="shared" si="60"/>
        <v>4.8885446777984691E-4</v>
      </c>
      <c r="BL125" s="2">
        <f t="shared" si="54"/>
        <v>432.35666563328408</v>
      </c>
      <c r="BM125" s="2">
        <f t="shared" si="54"/>
        <v>81.747804919470582</v>
      </c>
      <c r="BN125" s="2">
        <f t="shared" si="54"/>
        <v>8.978328793360232</v>
      </c>
      <c r="BO125" s="2">
        <f t="shared" si="61"/>
        <v>357.16306810464374</v>
      </c>
      <c r="BP125" s="2">
        <f t="shared" si="61"/>
        <v>39.862090884902997</v>
      </c>
      <c r="BQ125" s="2">
        <f t="shared" si="61"/>
        <v>9.8247211797230474</v>
      </c>
      <c r="BR125" s="11">
        <f t="shared" si="62"/>
        <v>4.3152549062531714E-2</v>
      </c>
      <c r="BS125" s="17">
        <f t="shared" si="51"/>
        <v>4.7591223302987838E-2</v>
      </c>
      <c r="BT125" s="17">
        <f t="shared" si="52"/>
        <v>0.15080565208229443</v>
      </c>
      <c r="BU125" s="12">
        <f>(BU$3*tempmid!$I235+BU$4*tempmid!$I235^2+BU$5*tempmid!$I235^6)*(K125/K$56)^$BW$1</f>
        <v>1.4138647940282412</v>
      </c>
      <c r="BV125" s="12">
        <f>(BV$3*tempmid!$I235+BV$4*tempmid!$I235^2+BV$5*tempmid!$I235^6)*(L125/L$56)^$BW$1</f>
        <v>-0.13270137154763573</v>
      </c>
      <c r="BW125" s="12">
        <f>(BW$3*tempmid!$I235+BW$4*tempmid!$I235^2+BW$5*tempmid!$I235^6)*(M125/M$56)^$BW$1</f>
        <v>-1.1138899232501132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 x14ac:dyDescent="0.3">
      <c r="A126" s="2">
        <f t="shared" si="89"/>
        <v>2080</v>
      </c>
      <c r="B126" s="5">
        <f t="shared" si="90"/>
        <v>1162.8995078922637</v>
      </c>
      <c r="C126" s="5">
        <f t="shared" si="90"/>
        <v>2951.6254426069099</v>
      </c>
      <c r="D126" s="5">
        <f t="shared" si="90"/>
        <v>4332.2872295837178</v>
      </c>
      <c r="E126" s="15">
        <f t="shared" si="91"/>
        <v>1.1331315772262197E-4</v>
      </c>
      <c r="F126" s="15">
        <f t="shared" si="91"/>
        <v>2.2323451898182106E-4</v>
      </c>
      <c r="G126" s="15">
        <f t="shared" si="91"/>
        <v>4.557253295722011E-4</v>
      </c>
      <c r="H126" s="5">
        <f t="shared" si="92"/>
        <v>147189.40800083175</v>
      </c>
      <c r="I126" s="5">
        <f t="shared" si="92"/>
        <v>48849.086679705077</v>
      </c>
      <c r="J126" s="5">
        <f t="shared" si="92"/>
        <v>18637.598753742543</v>
      </c>
      <c r="K126" s="5">
        <f t="shared" si="93"/>
        <v>126571.04676878756</v>
      </c>
      <c r="L126" s="5">
        <f t="shared" si="93"/>
        <v>16549.893483964886</v>
      </c>
      <c r="M126" s="5">
        <f t="shared" si="93"/>
        <v>4302.0228729232704</v>
      </c>
      <c r="N126" s="15">
        <f t="shared" si="94"/>
        <v>1.216315337816809E-2</v>
      </c>
      <c r="O126" s="15">
        <f t="shared" si="94"/>
        <v>1.573400398045921E-2</v>
      </c>
      <c r="P126" s="15">
        <f t="shared" si="94"/>
        <v>1.4322751315340554E-2</v>
      </c>
      <c r="Q126" s="5">
        <f t="shared" si="95"/>
        <v>9726.7204828592021</v>
      </c>
      <c r="R126" s="5">
        <f t="shared" si="95"/>
        <v>12415.707954090551</v>
      </c>
      <c r="S126" s="5">
        <f t="shared" si="95"/>
        <v>6172.2330152736886</v>
      </c>
      <c r="T126" s="5">
        <f t="shared" si="96"/>
        <v>66.083019253696818</v>
      </c>
      <c r="U126" s="5">
        <f t="shared" si="96"/>
        <v>254.16458726236127</v>
      </c>
      <c r="V126" s="5">
        <f t="shared" si="96"/>
        <v>331.17104283803013</v>
      </c>
      <c r="W126" s="15">
        <f t="shared" si="97"/>
        <v>-1.0734613539272964E-2</v>
      </c>
      <c r="X126" s="15">
        <f t="shared" si="97"/>
        <v>-1.217998157191269E-2</v>
      </c>
      <c r="Y126" s="15">
        <f t="shared" si="97"/>
        <v>-9.7425357312937999E-3</v>
      </c>
      <c r="Z126" s="5">
        <f t="shared" ref="Z126:AB189" si="100">Q125*AC126*(1-BE125)</f>
        <v>14005.3158020217</v>
      </c>
      <c r="AA126" s="5">
        <f t="shared" si="100"/>
        <v>31583.8376054008</v>
      </c>
      <c r="AB126" s="5">
        <f t="shared" si="100"/>
        <v>26530.919840878712</v>
      </c>
      <c r="AC126" s="16">
        <f t="shared" si="86"/>
        <v>1.7423620792433805</v>
      </c>
      <c r="AD126" s="16">
        <f t="shared" si="86"/>
        <v>2.9357849400993197</v>
      </c>
      <c r="AE126" s="16">
        <f t="shared" si="86"/>
        <v>4.6442007052082319</v>
      </c>
      <c r="AF126" s="15">
        <f t="shared" si="56"/>
        <v>-4.0504037456468023E-3</v>
      </c>
      <c r="AG126" s="15">
        <f t="shared" si="56"/>
        <v>2.9673830763510267E-4</v>
      </c>
      <c r="AH126" s="15">
        <f t="shared" si="56"/>
        <v>9.7937136394747881E-3</v>
      </c>
      <c r="AI126" s="1">
        <f t="shared" si="87"/>
        <v>258968.63515253883</v>
      </c>
      <c r="AJ126" s="1">
        <f t="shared" si="87"/>
        <v>83077.986266200183</v>
      </c>
      <c r="AK126" s="1">
        <f t="shared" si="87"/>
        <v>32005.483581110053</v>
      </c>
      <c r="AL126" s="14">
        <f t="shared" si="98"/>
        <v>42.459148041491581</v>
      </c>
      <c r="AM126" s="14">
        <f t="shared" si="98"/>
        <v>8.5158293535017098</v>
      </c>
      <c r="AN126" s="14">
        <f t="shared" si="98"/>
        <v>2.9177679069542797</v>
      </c>
      <c r="AO126" s="11">
        <f t="shared" si="99"/>
        <v>1.0204127852469725E-2</v>
      </c>
      <c r="AP126" s="11">
        <f t="shared" si="99"/>
        <v>1.2854509790766659E-2</v>
      </c>
      <c r="AQ126" s="11">
        <f t="shared" si="99"/>
        <v>1.1660662288819627E-2</v>
      </c>
      <c r="AR126" s="1">
        <f t="shared" ref="AR126:AT189" si="101">MAX(0.3*B126,AL126*AI126^$AR$5*B126^(1-$AR$5)*(1-BI125+BU125/100))</f>
        <v>147189.40800083175</v>
      </c>
      <c r="AS126" s="1">
        <f t="shared" si="101"/>
        <v>48849.086679705077</v>
      </c>
      <c r="AT126" s="1">
        <f t="shared" si="101"/>
        <v>18637.598753742543</v>
      </c>
      <c r="AU126" s="1">
        <f t="shared" si="57"/>
        <v>29437.881600166351</v>
      </c>
      <c r="AV126" s="1">
        <f t="shared" si="57"/>
        <v>9769.8173359410157</v>
      </c>
      <c r="AW126" s="1">
        <f t="shared" si="57"/>
        <v>3727.5197507485086</v>
      </c>
      <c r="AX126" s="1">
        <f t="shared" si="58"/>
        <v>101256.83741503005</v>
      </c>
      <c r="AY126" s="1">
        <f t="shared" si="58"/>
        <v>13239.914787171911</v>
      </c>
      <c r="AZ126" s="1">
        <f t="shared" si="58"/>
        <v>3441.6182983386166</v>
      </c>
      <c r="BA126" s="1">
        <f t="shared" si="59"/>
        <v>13402.900027988653</v>
      </c>
      <c r="BB126" s="1">
        <f t="shared" si="59"/>
        <v>28013.851672488177</v>
      </c>
      <c r="BC126" s="1">
        <f t="shared" si="59"/>
        <v>35280.834840967582</v>
      </c>
      <c r="BD126" s="1">
        <f>SUM(BA126:BC126)*BT126*0.7+0.15*econlow!BD126+0.15*econhigh!BD126</f>
        <v>11223.893907888703</v>
      </c>
      <c r="BE126" s="2">
        <f t="shared" si="88"/>
        <v>0.1724378764915922</v>
      </c>
      <c r="BF126" s="2">
        <f t="shared" si="88"/>
        <v>0.13039120264941753</v>
      </c>
      <c r="BG126" s="2">
        <f t="shared" si="88"/>
        <v>6.9918128391701598E-2</v>
      </c>
      <c r="BH126" s="2">
        <f t="shared" si="53"/>
        <v>0.11631011129247516</v>
      </c>
      <c r="BI126" s="2">
        <f t="shared" si="60"/>
        <v>2.9734821248929609E-3</v>
      </c>
      <c r="BJ126" s="2">
        <f t="shared" si="60"/>
        <v>1.700186572836147E-3</v>
      </c>
      <c r="BK126" s="2">
        <f t="shared" si="60"/>
        <v>4.8885446777984691E-4</v>
      </c>
      <c r="BL126" s="2">
        <f t="shared" si="54"/>
        <v>437.66507366405017</v>
      </c>
      <c r="BM126" s="2">
        <f t="shared" si="54"/>
        <v>83.052561268143648</v>
      </c>
      <c r="BN126" s="2">
        <f t="shared" si="54"/>
        <v>9.111073419455149</v>
      </c>
      <c r="BO126" s="2">
        <f t="shared" si="61"/>
        <v>362.44850621724919</v>
      </c>
      <c r="BP126" s="2">
        <f t="shared" si="61"/>
        <v>40.333864681492742</v>
      </c>
      <c r="BQ126" s="2">
        <f t="shared" si="61"/>
        <v>9.8233007403638499</v>
      </c>
      <c r="BR126" s="11">
        <f t="shared" si="62"/>
        <v>4.2999485898911755E-2</v>
      </c>
      <c r="BS126" s="17">
        <f t="shared" si="51"/>
        <v>4.562249629333455E-2</v>
      </c>
      <c r="BT126" s="17">
        <f t="shared" si="52"/>
        <v>0.14641325444882955</v>
      </c>
      <c r="BU126" s="12">
        <f>(BU$3*tempmid!$I236+BU$4*tempmid!$I236^2+BU$5*tempmid!$I236^6)*(K126/K$56)^$BW$1</f>
        <v>1.3319707223207837</v>
      </c>
      <c r="BV126" s="12">
        <f>(BV$3*tempmid!$I236+BV$4*tempmid!$I236^2+BV$5*tempmid!$I236^6)*(L126/L$56)^$BW$1</f>
        <v>-0.19844416894699568</v>
      </c>
      <c r="BW126" s="12">
        <f>(BW$3*tempmid!$I236+BW$4*tempmid!$I236^2+BW$5*tempmid!$I236^6)*(M126/M$56)^$BW$1</f>
        <v>-1.1731275873778357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 x14ac:dyDescent="0.3">
      <c r="A127" s="2">
        <f t="shared" si="89"/>
        <v>2081</v>
      </c>
      <c r="B127" s="5">
        <f t="shared" si="90"/>
        <v>1163.0246911168495</v>
      </c>
      <c r="C127" s="5">
        <f t="shared" si="90"/>
        <v>2952.2514020585104</v>
      </c>
      <c r="D127" s="5">
        <f t="shared" si="90"/>
        <v>4334.162845957946</v>
      </c>
      <c r="E127" s="15">
        <f t="shared" si="91"/>
        <v>1.0764749983649086E-4</v>
      </c>
      <c r="F127" s="15">
        <f t="shared" si="91"/>
        <v>2.1207279303273E-4</v>
      </c>
      <c r="G127" s="15">
        <f t="shared" si="91"/>
        <v>4.3293906309359103E-4</v>
      </c>
      <c r="H127" s="5">
        <f t="shared" si="92"/>
        <v>148972.79659741433</v>
      </c>
      <c r="I127" s="5">
        <f t="shared" si="92"/>
        <v>49619.324727640022</v>
      </c>
      <c r="J127" s="5">
        <f t="shared" si="92"/>
        <v>18909.640138194518</v>
      </c>
      <c r="K127" s="5">
        <f t="shared" si="93"/>
        <v>128090.82879775851</v>
      </c>
      <c r="L127" s="5">
        <f t="shared" si="93"/>
        <v>16807.282974966853</v>
      </c>
      <c r="M127" s="5">
        <f t="shared" si="93"/>
        <v>4362.9279310143384</v>
      </c>
      <c r="N127" s="15">
        <f t="shared" si="94"/>
        <v>1.2007343446777341E-2</v>
      </c>
      <c r="O127" s="15">
        <f t="shared" si="94"/>
        <v>1.5552335200909262E-2</v>
      </c>
      <c r="P127" s="15">
        <f t="shared" si="94"/>
        <v>1.4157306897274236E-2</v>
      </c>
      <c r="Q127" s="5">
        <f t="shared" si="95"/>
        <v>9738.8945079496953</v>
      </c>
      <c r="R127" s="5">
        <f t="shared" si="95"/>
        <v>12457.867654233281</v>
      </c>
      <c r="S127" s="5">
        <f t="shared" si="95"/>
        <v>6201.3143168045863</v>
      </c>
      <c r="T127" s="5">
        <f t="shared" si="96"/>
        <v>65.373643580500044</v>
      </c>
      <c r="U127" s="5">
        <f t="shared" si="96"/>
        <v>251.0688672732729</v>
      </c>
      <c r="V127" s="5">
        <f t="shared" si="96"/>
        <v>327.94459712001077</v>
      </c>
      <c r="W127" s="15">
        <f t="shared" si="97"/>
        <v>-1.0734613539272964E-2</v>
      </c>
      <c r="X127" s="15">
        <f t="shared" si="97"/>
        <v>-1.217998157191269E-2</v>
      </c>
      <c r="Y127" s="15">
        <f t="shared" si="97"/>
        <v>-9.7425357312937999E-3</v>
      </c>
      <c r="Z127" s="5">
        <f t="shared" si="100"/>
        <v>13968.276121224693</v>
      </c>
      <c r="AA127" s="5">
        <f t="shared" si="100"/>
        <v>31706.514605254735</v>
      </c>
      <c r="AB127" s="5">
        <f t="shared" si="100"/>
        <v>26921.98857435309</v>
      </c>
      <c r="AC127" s="16">
        <f t="shared" si="86"/>
        <v>1.7353048093513401</v>
      </c>
      <c r="AD127" s="16">
        <f t="shared" si="86"/>
        <v>2.9366560999540252</v>
      </c>
      <c r="AE127" s="16">
        <f t="shared" si="86"/>
        <v>4.6896846769992884</v>
      </c>
      <c r="AF127" s="15">
        <f t="shared" si="56"/>
        <v>-4.0504037456468023E-3</v>
      </c>
      <c r="AG127" s="15">
        <f t="shared" si="56"/>
        <v>2.9673830763510267E-4</v>
      </c>
      <c r="AH127" s="15">
        <f t="shared" si="56"/>
        <v>9.7937136394747881E-3</v>
      </c>
      <c r="AI127" s="1">
        <f t="shared" si="87"/>
        <v>262509.65323745133</v>
      </c>
      <c r="AJ127" s="1">
        <f t="shared" si="87"/>
        <v>84540.00497552118</v>
      </c>
      <c r="AK127" s="1">
        <f t="shared" si="87"/>
        <v>32532.454973747557</v>
      </c>
      <c r="AL127" s="14">
        <f t="shared" si="98"/>
        <v>42.888074030862676</v>
      </c>
      <c r="AM127" s="14">
        <f t="shared" si="98"/>
        <v>8.6242014971847851</v>
      </c>
      <c r="AN127" s="14">
        <f t="shared" si="98"/>
        <v>2.9514507820924281</v>
      </c>
      <c r="AO127" s="11">
        <f t="shared" si="99"/>
        <v>1.0102086573945028E-2</v>
      </c>
      <c r="AP127" s="11">
        <f t="shared" si="99"/>
        <v>1.2725964692858992E-2</v>
      </c>
      <c r="AQ127" s="11">
        <f t="shared" si="99"/>
        <v>1.1544055665931431E-2</v>
      </c>
      <c r="AR127" s="1">
        <f t="shared" si="101"/>
        <v>148972.79659741433</v>
      </c>
      <c r="AS127" s="1">
        <f t="shared" si="101"/>
        <v>49619.324727640022</v>
      </c>
      <c r="AT127" s="1">
        <f t="shared" si="101"/>
        <v>18909.640138194518</v>
      </c>
      <c r="AU127" s="1">
        <f t="shared" si="57"/>
        <v>29794.559319482869</v>
      </c>
      <c r="AV127" s="1">
        <f t="shared" si="57"/>
        <v>9923.8649455280047</v>
      </c>
      <c r="AW127" s="1">
        <f t="shared" si="57"/>
        <v>3781.9280276389036</v>
      </c>
      <c r="AX127" s="1">
        <f t="shared" si="58"/>
        <v>102472.66303820681</v>
      </c>
      <c r="AY127" s="1">
        <f t="shared" si="58"/>
        <v>13445.826379973481</v>
      </c>
      <c r="AZ127" s="1">
        <f t="shared" si="58"/>
        <v>3490.3423448114704</v>
      </c>
      <c r="BA127" s="1">
        <f t="shared" si="59"/>
        <v>13418.224478420521</v>
      </c>
      <c r="BB127" s="1">
        <f t="shared" si="59"/>
        <v>28065.35367276382</v>
      </c>
      <c r="BC127" s="1">
        <f t="shared" si="59"/>
        <v>35357.03907581784</v>
      </c>
      <c r="BD127" s="1">
        <f>SUM(BA127:BC127)*BT127*0.7+0.15*econlow!BD127+0.15*econhigh!BD127</f>
        <v>10917.190732591478</v>
      </c>
      <c r="BE127" s="2">
        <f t="shared" si="88"/>
        <v>0.1724378764915922</v>
      </c>
      <c r="BF127" s="2">
        <f t="shared" si="88"/>
        <v>0.13039120264941753</v>
      </c>
      <c r="BG127" s="2">
        <f t="shared" si="88"/>
        <v>6.9918128391701598E-2</v>
      </c>
      <c r="BH127" s="2">
        <f t="shared" si="53"/>
        <v>0.11605536194079635</v>
      </c>
      <c r="BI127" s="2">
        <f t="shared" si="60"/>
        <v>2.9734821248929609E-3</v>
      </c>
      <c r="BJ127" s="2">
        <f t="shared" si="60"/>
        <v>1.700186572836147E-3</v>
      </c>
      <c r="BK127" s="2">
        <f t="shared" si="60"/>
        <v>4.8885446777984691E-4</v>
      </c>
      <c r="BL127" s="2">
        <f t="shared" si="54"/>
        <v>442.96794777772641</v>
      </c>
      <c r="BM127" s="2">
        <f t="shared" si="54"/>
        <v>84.362109655130169</v>
      </c>
      <c r="BN127" s="2">
        <f t="shared" si="54"/>
        <v>9.2440620656655117</v>
      </c>
      <c r="BO127" s="2">
        <f t="shared" si="61"/>
        <v>367.81278487527101</v>
      </c>
      <c r="BP127" s="2">
        <f t="shared" si="61"/>
        <v>40.811319102331737</v>
      </c>
      <c r="BQ127" s="2">
        <f t="shared" si="61"/>
        <v>9.8219092796337222</v>
      </c>
      <c r="BR127" s="11">
        <f t="shared" si="62"/>
        <v>4.2847500167775693E-2</v>
      </c>
      <c r="BS127" s="17">
        <f t="shared" ref="BS127:BS190" si="102">BS126/(1+BR126)</f>
        <v>4.3741628744921851E-2</v>
      </c>
      <c r="BT127" s="17">
        <f t="shared" ref="BT127:BT190" si="103">BT126/(1+BR$5)</f>
        <v>0.14214879072701897</v>
      </c>
      <c r="BU127" s="12">
        <f>(BU$3*tempmid!$I237+BU$4*tempmid!$I237^2+BU$5*tempmid!$I237^6)*(K127/K$56)^$BW$1</f>
        <v>1.2482090343877319</v>
      </c>
      <c r="BV127" s="12">
        <f>(BV$3*tempmid!$I237+BV$4*tempmid!$I237^2+BV$5*tempmid!$I237^6)*(L127/L$56)^$BW$1</f>
        <v>-0.26533478727329401</v>
      </c>
      <c r="BW127" s="12">
        <f>(BW$3*tempmid!$I237+BW$4*tempmid!$I237^2+BW$5*tempmid!$I237^6)*(M127/M$56)^$BW$1</f>
        <v>-1.2332648343993515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 x14ac:dyDescent="0.3">
      <c r="A128" s="2">
        <f t="shared" si="89"/>
        <v>2082</v>
      </c>
      <c r="B128" s="5">
        <f t="shared" si="90"/>
        <v>1163.1436279820839</v>
      </c>
      <c r="C128" s="5">
        <f t="shared" si="90"/>
        <v>2952.8461896490512</v>
      </c>
      <c r="D128" s="5">
        <f t="shared" si="90"/>
        <v>4335.9454529396789</v>
      </c>
      <c r="E128" s="15">
        <f t="shared" si="91"/>
        <v>1.0226512484466631E-4</v>
      </c>
      <c r="F128" s="15">
        <f t="shared" si="91"/>
        <v>2.0146915338109349E-4</v>
      </c>
      <c r="G128" s="15">
        <f t="shared" si="91"/>
        <v>4.1129210993891144E-4</v>
      </c>
      <c r="H128" s="5">
        <f t="shared" si="92"/>
        <v>150753.98185379695</v>
      </c>
      <c r="I128" s="5">
        <f t="shared" si="92"/>
        <v>50392.248514581777</v>
      </c>
      <c r="J128" s="5">
        <f t="shared" si="92"/>
        <v>19182.140832356698</v>
      </c>
      <c r="K128" s="5">
        <f t="shared" si="93"/>
        <v>129609.08543628204</v>
      </c>
      <c r="L128" s="5">
        <f t="shared" si="93"/>
        <v>17065.653026976983</v>
      </c>
      <c r="M128" s="5">
        <f t="shared" si="93"/>
        <v>4423.9811225834519</v>
      </c>
      <c r="N128" s="15">
        <f t="shared" si="94"/>
        <v>1.1852969121783685E-2</v>
      </c>
      <c r="O128" s="15">
        <f t="shared" si="94"/>
        <v>1.5372505621221055E-2</v>
      </c>
      <c r="P128" s="15">
        <f t="shared" si="94"/>
        <v>1.3993628254803436E-2</v>
      </c>
      <c r="Q128" s="5">
        <f t="shared" si="95"/>
        <v>9749.543843219144</v>
      </c>
      <c r="R128" s="5">
        <f t="shared" si="95"/>
        <v>12497.824543557474</v>
      </c>
      <c r="S128" s="5">
        <f t="shared" si="95"/>
        <v>6229.3922778783908</v>
      </c>
      <c r="T128" s="5">
        <f t="shared" si="96"/>
        <v>64.671882781009202</v>
      </c>
      <c r="U128" s="5">
        <f t="shared" si="96"/>
        <v>248.01085309660346</v>
      </c>
      <c r="V128" s="5">
        <f t="shared" si="96"/>
        <v>324.74958516468433</v>
      </c>
      <c r="W128" s="15">
        <f t="shared" si="97"/>
        <v>-1.0734613539272964E-2</v>
      </c>
      <c r="X128" s="15">
        <f t="shared" si="97"/>
        <v>-1.217998157191269E-2</v>
      </c>
      <c r="Y128" s="15">
        <f t="shared" si="97"/>
        <v>-9.7425357312937999E-3</v>
      </c>
      <c r="Z128" s="5">
        <f t="shared" si="100"/>
        <v>13929.110934021151</v>
      </c>
      <c r="AA128" s="5">
        <f t="shared" si="100"/>
        <v>31823.620087158186</v>
      </c>
      <c r="AB128" s="5">
        <f t="shared" si="100"/>
        <v>27313.743670457283</v>
      </c>
      <c r="AC128" s="16">
        <f t="shared" si="86"/>
        <v>1.7282761242517046</v>
      </c>
      <c r="AD128" s="16">
        <f t="shared" si="86"/>
        <v>2.9375275183152318</v>
      </c>
      <c r="AE128" s="16">
        <f t="shared" si="86"/>
        <v>4.7356141057852525</v>
      </c>
      <c r="AF128" s="15">
        <f t="shared" si="56"/>
        <v>-4.0504037456468023E-3</v>
      </c>
      <c r="AG128" s="15">
        <f t="shared" si="56"/>
        <v>2.9673830763510267E-4</v>
      </c>
      <c r="AH128" s="15">
        <f t="shared" si="56"/>
        <v>9.7937136394747881E-3</v>
      </c>
      <c r="AI128" s="1">
        <f t="shared" si="87"/>
        <v>266053.24723318906</v>
      </c>
      <c r="AJ128" s="1">
        <f t="shared" si="87"/>
        <v>86009.869423497075</v>
      </c>
      <c r="AK128" s="1">
        <f t="shared" si="87"/>
        <v>33061.137504011705</v>
      </c>
      <c r="AL128" s="14">
        <f t="shared" si="98"/>
        <v>43.317000477343711</v>
      </c>
      <c r="AM128" s="14">
        <f t="shared" si="98"/>
        <v>8.7328552681044869</v>
      </c>
      <c r="AN128" s="14">
        <f t="shared" si="98"/>
        <v>2.9851817770949229</v>
      </c>
      <c r="AO128" s="11">
        <f t="shared" si="99"/>
        <v>1.0001065708205577E-2</v>
      </c>
      <c r="AP128" s="11">
        <f t="shared" si="99"/>
        <v>1.2598705045930402E-2</v>
      </c>
      <c r="AQ128" s="11">
        <f t="shared" si="99"/>
        <v>1.1428615109272117E-2</v>
      </c>
      <c r="AR128" s="1">
        <f t="shared" si="101"/>
        <v>150753.98185379695</v>
      </c>
      <c r="AS128" s="1">
        <f t="shared" si="101"/>
        <v>50392.248514581777</v>
      </c>
      <c r="AT128" s="1">
        <f t="shared" si="101"/>
        <v>19182.140832356698</v>
      </c>
      <c r="AU128" s="1">
        <f t="shared" si="57"/>
        <v>30150.796370759392</v>
      </c>
      <c r="AV128" s="1">
        <f t="shared" si="57"/>
        <v>10078.449702916356</v>
      </c>
      <c r="AW128" s="1">
        <f t="shared" si="57"/>
        <v>3836.4281664713399</v>
      </c>
      <c r="AX128" s="1">
        <f t="shared" si="58"/>
        <v>103687.26834902563</v>
      </c>
      <c r="AY128" s="1">
        <f t="shared" si="58"/>
        <v>13652.522421581585</v>
      </c>
      <c r="AZ128" s="1">
        <f t="shared" si="58"/>
        <v>3539.1848980667619</v>
      </c>
      <c r="BA128" s="1">
        <f t="shared" si="59"/>
        <v>13433.302333590269</v>
      </c>
      <c r="BB128" s="1">
        <f t="shared" si="59"/>
        <v>28116.055256027834</v>
      </c>
      <c r="BC128" s="1">
        <f t="shared" si="59"/>
        <v>35431.836139290768</v>
      </c>
      <c r="BD128" s="1">
        <f>SUM(BA128:BC128)*BT128*0.7+0.15*econlow!BD128+0.15*econhigh!BD128</f>
        <v>10618.491815163776</v>
      </c>
      <c r="BE128" s="2">
        <f t="shared" si="88"/>
        <v>0.1724378764915922</v>
      </c>
      <c r="BF128" s="2">
        <f t="shared" si="88"/>
        <v>0.13039120264941753</v>
      </c>
      <c r="BG128" s="2">
        <f t="shared" si="88"/>
        <v>6.9918128391701598E-2</v>
      </c>
      <c r="BH128" s="2">
        <f t="shared" si="53"/>
        <v>0.11580074554327291</v>
      </c>
      <c r="BI128" s="2">
        <f t="shared" si="60"/>
        <v>2.9734821248929609E-3</v>
      </c>
      <c r="BJ128" s="2">
        <f t="shared" si="60"/>
        <v>1.700186572836147E-3</v>
      </c>
      <c r="BK128" s="2">
        <f t="shared" si="60"/>
        <v>4.8885446777984691E-4</v>
      </c>
      <c r="BL128" s="2">
        <f t="shared" si="54"/>
        <v>448.26427029870302</v>
      </c>
      <c r="BM128" s="2">
        <f t="shared" si="54"/>
        <v>85.676224299514217</v>
      </c>
      <c r="BN128" s="2">
        <f t="shared" si="54"/>
        <v>9.3772752474798029</v>
      </c>
      <c r="BO128" s="2">
        <f t="shared" si="61"/>
        <v>373.25708190072049</v>
      </c>
      <c r="BP128" s="2">
        <f t="shared" si="61"/>
        <v>41.294521930747443</v>
      </c>
      <c r="BQ128" s="2">
        <f t="shared" si="61"/>
        <v>9.8205460351818807</v>
      </c>
      <c r="BR128" s="11">
        <f t="shared" si="62"/>
        <v>4.2696607005177273E-2</v>
      </c>
      <c r="BS128" s="17">
        <f t="shared" si="102"/>
        <v>4.1944415399072822E-2</v>
      </c>
      <c r="BT128" s="17">
        <f t="shared" si="103"/>
        <v>0.13800853468642618</v>
      </c>
      <c r="BU128" s="12">
        <f>(BU$3*tempmid!$I238+BU$4*tempmid!$I238^2+BU$5*tempmid!$I238^6)*(K128/K$56)^$BW$1</f>
        <v>1.162593120457668</v>
      </c>
      <c r="BV128" s="12">
        <f>(BV$3*tempmid!$I238+BV$4*tempmid!$I238^2+BV$5*tempmid!$I238^6)*(L128/L$56)^$BW$1</f>
        <v>-0.33336094141416051</v>
      </c>
      <c r="BW128" s="12">
        <f>(BW$3*tempmid!$I238+BW$4*tempmid!$I238^2+BW$5*tempmid!$I238^6)*(M128/M$56)^$BW$1</f>
        <v>-1.2942914078434471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 x14ac:dyDescent="0.3">
      <c r="A129" s="2">
        <f t="shared" si="89"/>
        <v>2083</v>
      </c>
      <c r="B129" s="5">
        <f t="shared" si="90"/>
        <v>1163.2566295589952</v>
      </c>
      <c r="C129" s="5">
        <f t="shared" si="90"/>
        <v>2953.4113516998495</v>
      </c>
      <c r="D129" s="5">
        <f t="shared" si="90"/>
        <v>4337.6396260859019</v>
      </c>
      <c r="E129" s="15">
        <f t="shared" si="91"/>
        <v>9.7151868602433E-5</v>
      </c>
      <c r="F129" s="15">
        <f t="shared" si="91"/>
        <v>1.9139569571203881E-4</v>
      </c>
      <c r="G129" s="15">
        <f t="shared" si="91"/>
        <v>3.9072750444196585E-4</v>
      </c>
      <c r="H129" s="5">
        <f t="shared" si="92"/>
        <v>152532.62456547274</v>
      </c>
      <c r="I129" s="5">
        <f t="shared" si="92"/>
        <v>51167.725002266619</v>
      </c>
      <c r="J129" s="5">
        <f t="shared" si="92"/>
        <v>19455.061069522359</v>
      </c>
      <c r="K129" s="5">
        <f t="shared" si="93"/>
        <v>131125.51494617289</v>
      </c>
      <c r="L129" s="5">
        <f t="shared" si="93"/>
        <v>17324.957111990785</v>
      </c>
      <c r="M129" s="5">
        <f t="shared" si="93"/>
        <v>4485.1722933649435</v>
      </c>
      <c r="N129" s="15">
        <f t="shared" si="94"/>
        <v>1.1700024768991568E-2</v>
      </c>
      <c r="O129" s="15">
        <f t="shared" si="94"/>
        <v>1.5194501177534736E-2</v>
      </c>
      <c r="P129" s="15">
        <f t="shared" si="94"/>
        <v>1.383169798558237E-2</v>
      </c>
      <c r="Q129" s="5">
        <f t="shared" si="95"/>
        <v>9758.67964785394</v>
      </c>
      <c r="R129" s="5">
        <f t="shared" si="95"/>
        <v>12535.585321930681</v>
      </c>
      <c r="S129" s="5">
        <f t="shared" si="95"/>
        <v>6256.469446738548</v>
      </c>
      <c r="T129" s="5">
        <f t="shared" si="96"/>
        <v>63.977655112497906</v>
      </c>
      <c r="U129" s="5">
        <f t="shared" si="96"/>
        <v>244.99008547625249</v>
      </c>
      <c r="V129" s="5">
        <f t="shared" si="96"/>
        <v>321.58570072749455</v>
      </c>
      <c r="W129" s="15">
        <f t="shared" si="97"/>
        <v>-1.0734613539272964E-2</v>
      </c>
      <c r="X129" s="15">
        <f t="shared" si="97"/>
        <v>-1.217998157191269E-2</v>
      </c>
      <c r="Y129" s="15">
        <f t="shared" si="97"/>
        <v>-9.7425357312937999E-3</v>
      </c>
      <c r="Z129" s="5">
        <f t="shared" si="100"/>
        <v>13887.861992278309</v>
      </c>
      <c r="AA129" s="5">
        <f t="shared" si="100"/>
        <v>31935.163527048499</v>
      </c>
      <c r="AB129" s="5">
        <f t="shared" si="100"/>
        <v>27706.127466803657</v>
      </c>
      <c r="AC129" s="16">
        <f t="shared" si="86"/>
        <v>1.7212759081645237</v>
      </c>
      <c r="AD129" s="16">
        <f t="shared" si="86"/>
        <v>2.9383991952596484</v>
      </c>
      <c r="AE129" s="16">
        <f t="shared" si="86"/>
        <v>4.7819933542443707</v>
      </c>
      <c r="AF129" s="15">
        <f t="shared" si="56"/>
        <v>-4.0504037456468023E-3</v>
      </c>
      <c r="AG129" s="15">
        <f t="shared" si="56"/>
        <v>2.9673830763510267E-4</v>
      </c>
      <c r="AH129" s="15">
        <f t="shared" si="56"/>
        <v>9.7937136394747881E-3</v>
      </c>
      <c r="AI129" s="1">
        <f t="shared" si="87"/>
        <v>269598.71888062957</v>
      </c>
      <c r="AJ129" s="1">
        <f t="shared" si="87"/>
        <v>87487.332184063736</v>
      </c>
      <c r="AK129" s="1">
        <f t="shared" si="87"/>
        <v>33591.451920081876</v>
      </c>
      <c r="AL129" s="14">
        <f t="shared" si="98"/>
        <v>43.745884483719436</v>
      </c>
      <c r="AM129" s="14">
        <f t="shared" si="98"/>
        <v>8.8417777091588192</v>
      </c>
      <c r="AN129" s="14">
        <f t="shared" si="98"/>
        <v>3.0189571057209377</v>
      </c>
      <c r="AO129" s="11">
        <f t="shared" si="99"/>
        <v>9.901055051123521E-3</v>
      </c>
      <c r="AP129" s="11">
        <f t="shared" si="99"/>
        <v>1.2472717995471097E-2</v>
      </c>
      <c r="AQ129" s="11">
        <f t="shared" si="99"/>
        <v>1.1314328958179395E-2</v>
      </c>
      <c r="AR129" s="1">
        <f t="shared" si="101"/>
        <v>152532.62456547274</v>
      </c>
      <c r="AS129" s="1">
        <f t="shared" si="101"/>
        <v>51167.725002266619</v>
      </c>
      <c r="AT129" s="1">
        <f t="shared" si="101"/>
        <v>19455.061069522359</v>
      </c>
      <c r="AU129" s="1">
        <f t="shared" si="57"/>
        <v>30506.524913094549</v>
      </c>
      <c r="AV129" s="1">
        <f t="shared" si="57"/>
        <v>10233.545000453325</v>
      </c>
      <c r="AW129" s="1">
        <f t="shared" si="57"/>
        <v>3891.012213904472</v>
      </c>
      <c r="AX129" s="1">
        <f t="shared" si="58"/>
        <v>104900.41195693833</v>
      </c>
      <c r="AY129" s="1">
        <f t="shared" si="58"/>
        <v>13859.965689592625</v>
      </c>
      <c r="AZ129" s="1">
        <f t="shared" si="58"/>
        <v>3588.1378346919541</v>
      </c>
      <c r="BA129" s="1">
        <f t="shared" si="59"/>
        <v>13448.138531588756</v>
      </c>
      <c r="BB129" s="1">
        <f t="shared" si="59"/>
        <v>28165.974643610643</v>
      </c>
      <c r="BC129" s="1">
        <f t="shared" si="59"/>
        <v>35505.266110697914</v>
      </c>
      <c r="BD129" s="1">
        <f>SUM(BA129:BC129)*BT129*0.7+0.15*econlow!BD129+0.15*econhigh!BD129</f>
        <v>10327.609464406938</v>
      </c>
      <c r="BE129" s="2">
        <f t="shared" si="88"/>
        <v>0.1724378764915922</v>
      </c>
      <c r="BF129" s="2">
        <f t="shared" si="88"/>
        <v>0.13039120264941753</v>
      </c>
      <c r="BG129" s="2">
        <f t="shared" si="88"/>
        <v>6.9918128391701598E-2</v>
      </c>
      <c r="BH129" s="2">
        <f t="shared" si="53"/>
        <v>0.11554625672238919</v>
      </c>
      <c r="BI129" s="2">
        <f t="shared" si="60"/>
        <v>2.9734821248929609E-3</v>
      </c>
      <c r="BJ129" s="2">
        <f t="shared" si="60"/>
        <v>1.700186572836147E-3</v>
      </c>
      <c r="BK129" s="2">
        <f t="shared" si="60"/>
        <v>4.8885446777984691E-4</v>
      </c>
      <c r="BL129" s="2">
        <f t="shared" si="54"/>
        <v>453.55303260844215</v>
      </c>
      <c r="BM129" s="2">
        <f t="shared" si="54"/>
        <v>86.994679011426115</v>
      </c>
      <c r="BN129" s="2">
        <f t="shared" si="54"/>
        <v>9.510693524765772</v>
      </c>
      <c r="BO129" s="2">
        <f t="shared" si="61"/>
        <v>378.78259289131182</v>
      </c>
      <c r="BP129" s="2">
        <f t="shared" si="61"/>
        <v>41.783541795421243</v>
      </c>
      <c r="BQ129" s="2">
        <f t="shared" si="61"/>
        <v>9.8192102765503346</v>
      </c>
      <c r="BR129" s="11">
        <f t="shared" si="62"/>
        <v>4.2546820369675248E-2</v>
      </c>
      <c r="BS129" s="17">
        <f t="shared" si="102"/>
        <v>4.0226864763226906E-2</v>
      </c>
      <c r="BT129" s="17">
        <f t="shared" si="103"/>
        <v>0.13398886862759823</v>
      </c>
      <c r="BU129" s="12">
        <f>(BU$3*tempmid!$I239+BU$4*tempmid!$I239^2+BU$5*tempmid!$I239^6)*(K129/K$56)^$BW$1</f>
        <v>1.0751371921172235</v>
      </c>
      <c r="BV129" s="12">
        <f>(BV$3*tempmid!$I239+BV$4*tempmid!$I239^2+BV$5*tempmid!$I239^6)*(L129/L$56)^$BW$1</f>
        <v>-0.40250987972768848</v>
      </c>
      <c r="BW129" s="12">
        <f>(BW$3*tempmid!$I239+BW$4*tempmid!$I239^2+BW$5*tempmid!$I239^6)*(M129/M$56)^$BW$1</f>
        <v>-1.3561966960518448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 x14ac:dyDescent="0.3">
      <c r="A130" s="2">
        <f t="shared" si="89"/>
        <v>2084</v>
      </c>
      <c r="B130" s="5">
        <f t="shared" si="90"/>
        <v>1163.3639914864596</v>
      </c>
      <c r="C130" s="5">
        <f t="shared" si="90"/>
        <v>2953.9483584092131</v>
      </c>
      <c r="D130" s="5">
        <f t="shared" si="90"/>
        <v>4339.249719436858</v>
      </c>
      <c r="E130" s="15">
        <f t="shared" si="91"/>
        <v>9.229427517231135E-5</v>
      </c>
      <c r="F130" s="15">
        <f t="shared" si="91"/>
        <v>1.8182591092643686E-4</v>
      </c>
      <c r="G130" s="15">
        <f t="shared" si="91"/>
        <v>3.7119112921986754E-4</v>
      </c>
      <c r="H130" s="5">
        <f t="shared" si="92"/>
        <v>154308.38876243483</v>
      </c>
      <c r="I130" s="5">
        <f t="shared" si="92"/>
        <v>51945.620992494863</v>
      </c>
      <c r="J130" s="5">
        <f t="shared" si="92"/>
        <v>19728.361190905871</v>
      </c>
      <c r="K130" s="5">
        <f t="shared" si="93"/>
        <v>132639.81857068752</v>
      </c>
      <c r="L130" s="5">
        <f t="shared" si="93"/>
        <v>17585.148651843421</v>
      </c>
      <c r="M130" s="5">
        <f t="shared" si="93"/>
        <v>4546.4913214227718</v>
      </c>
      <c r="N130" s="15">
        <f t="shared" si="94"/>
        <v>1.1548504691373473E-2</v>
      </c>
      <c r="O130" s="15">
        <f t="shared" si="94"/>
        <v>1.5018307876361492E-2</v>
      </c>
      <c r="P130" s="15">
        <f t="shared" si="94"/>
        <v>1.3671498896160372E-2</v>
      </c>
      <c r="Q130" s="5">
        <f t="shared" si="95"/>
        <v>9766.3136713634103</v>
      </c>
      <c r="R130" s="5">
        <f t="shared" si="95"/>
        <v>12571.157706879467</v>
      </c>
      <c r="S130" s="5">
        <f t="shared" si="95"/>
        <v>6282.5487149184764</v>
      </c>
      <c r="T130" s="5">
        <f t="shared" si="96"/>
        <v>63.29087970971635</v>
      </c>
      <c r="U130" s="5">
        <f t="shared" si="96"/>
        <v>242.00611074985042</v>
      </c>
      <c r="V130" s="5">
        <f t="shared" si="96"/>
        <v>318.45264054748378</v>
      </c>
      <c r="W130" s="15">
        <f t="shared" si="97"/>
        <v>-1.0734613539272964E-2</v>
      </c>
      <c r="X130" s="15">
        <f t="shared" si="97"/>
        <v>-1.217998157191269E-2</v>
      </c>
      <c r="Y130" s="15">
        <f t="shared" si="97"/>
        <v>-9.7425357312937999E-3</v>
      </c>
      <c r="Z130" s="5">
        <f t="shared" si="100"/>
        <v>13844.571447011787</v>
      </c>
      <c r="AA130" s="5">
        <f t="shared" si="100"/>
        <v>32041.157068375513</v>
      </c>
      <c r="AB130" s="5">
        <f t="shared" si="100"/>
        <v>28099.082442317096</v>
      </c>
      <c r="AC130" s="16">
        <f t="shared" si="86"/>
        <v>1.7143040457788026</v>
      </c>
      <c r="AD130" s="16">
        <f t="shared" si="86"/>
        <v>2.939271130864006</v>
      </c>
      <c r="AE130" s="16">
        <f t="shared" si="86"/>
        <v>4.8288268277817119</v>
      </c>
      <c r="AF130" s="15">
        <f t="shared" si="56"/>
        <v>-4.0504037456468023E-3</v>
      </c>
      <c r="AG130" s="15">
        <f t="shared" si="56"/>
        <v>2.9673830763510267E-4</v>
      </c>
      <c r="AH130" s="15">
        <f t="shared" si="56"/>
        <v>9.7937136394747881E-3</v>
      </c>
      <c r="AI130" s="1">
        <f t="shared" si="87"/>
        <v>273145.37190566119</v>
      </c>
      <c r="AJ130" s="1">
        <f t="shared" si="87"/>
        <v>88972.143966110685</v>
      </c>
      <c r="AK130" s="1">
        <f t="shared" si="87"/>
        <v>34123.318941978163</v>
      </c>
      <c r="AL130" s="14">
        <f t="shared" si="98"/>
        <v>44.174683590147502</v>
      </c>
      <c r="AM130" s="14">
        <f t="shared" si="98"/>
        <v>8.9509558991043505</v>
      </c>
      <c r="AN130" s="14">
        <f t="shared" si="98"/>
        <v>3.05277300478765</v>
      </c>
      <c r="AO130" s="11">
        <f t="shared" si="99"/>
        <v>9.8020445006122853E-3</v>
      </c>
      <c r="AP130" s="11">
        <f t="shared" si="99"/>
        <v>1.2347990815516387E-2</v>
      </c>
      <c r="AQ130" s="11">
        <f t="shared" si="99"/>
        <v>1.1201185668597602E-2</v>
      </c>
      <c r="AR130" s="1">
        <f t="shared" si="101"/>
        <v>154308.38876243483</v>
      </c>
      <c r="AS130" s="1">
        <f t="shared" si="101"/>
        <v>51945.620992494863</v>
      </c>
      <c r="AT130" s="1">
        <f t="shared" si="101"/>
        <v>19728.361190905871</v>
      </c>
      <c r="AU130" s="1">
        <f t="shared" si="57"/>
        <v>30861.677752486969</v>
      </c>
      <c r="AV130" s="1">
        <f t="shared" si="57"/>
        <v>10389.124198498974</v>
      </c>
      <c r="AW130" s="1">
        <f t="shared" si="57"/>
        <v>3945.6722381811742</v>
      </c>
      <c r="AX130" s="1">
        <f t="shared" si="58"/>
        <v>106111.85485655</v>
      </c>
      <c r="AY130" s="1">
        <f t="shared" si="58"/>
        <v>14068.118921474737</v>
      </c>
      <c r="AZ130" s="1">
        <f t="shared" si="58"/>
        <v>3637.1930571382172</v>
      </c>
      <c r="BA130" s="1">
        <f t="shared" si="59"/>
        <v>13462.737846704327</v>
      </c>
      <c r="BB130" s="1">
        <f t="shared" si="59"/>
        <v>28215.129420863537</v>
      </c>
      <c r="BC130" s="1">
        <f t="shared" si="59"/>
        <v>35577.367532536759</v>
      </c>
      <c r="BD130" s="1">
        <f>SUM(BA130:BC130)*BT130*0.7+0.15*econlow!BD130+0.15*econhigh!BD130</f>
        <v>10044.359046138805</v>
      </c>
      <c r="BE130" s="2">
        <f t="shared" si="88"/>
        <v>0.1724378764915922</v>
      </c>
      <c r="BF130" s="2">
        <f t="shared" si="88"/>
        <v>0.13039120264941753</v>
      </c>
      <c r="BG130" s="2">
        <f t="shared" si="88"/>
        <v>6.9918128391701598E-2</v>
      </c>
      <c r="BH130" s="2">
        <f t="shared" si="53"/>
        <v>0.11529189098625237</v>
      </c>
      <c r="BI130" s="2">
        <f t="shared" si="60"/>
        <v>2.9734821248929609E-3</v>
      </c>
      <c r="BJ130" s="2">
        <f t="shared" si="60"/>
        <v>1.700186572836147E-3</v>
      </c>
      <c r="BK130" s="2">
        <f t="shared" si="60"/>
        <v>4.8885446777984691E-4</v>
      </c>
      <c r="BL130" s="2">
        <f t="shared" si="54"/>
        <v>458.83323570613379</v>
      </c>
      <c r="BM130" s="2">
        <f t="shared" si="54"/>
        <v>88.317247329075258</v>
      </c>
      <c r="BN130" s="2">
        <f t="shared" si="54"/>
        <v>9.6442975101488759</v>
      </c>
      <c r="BO130" s="2">
        <f t="shared" si="61"/>
        <v>384.3905314783367</v>
      </c>
      <c r="BP130" s="2">
        <f t="shared" si="61"/>
        <v>42.278448179185183</v>
      </c>
      <c r="BQ130" s="2">
        <f t="shared" si="61"/>
        <v>9.8179013036119258</v>
      </c>
      <c r="BR130" s="11">
        <f t="shared" si="62"/>
        <v>4.2398153090099394E-2</v>
      </c>
      <c r="BS130" s="17">
        <f t="shared" si="102"/>
        <v>3.8585187712685091E-2</v>
      </c>
      <c r="BT130" s="17">
        <f t="shared" si="103"/>
        <v>0.13008628022096916</v>
      </c>
      <c r="BU130" s="12">
        <f>(BU$3*tempmid!$I240+BU$4*tempmid!$I240^2+BU$5*tempmid!$I240^6)*(K130/K$56)^$BW$1</f>
        <v>0.98585624987195364</v>
      </c>
      <c r="BV130" s="12">
        <f>(BV$3*tempmid!$I240+BV$4*tempmid!$I240^2+BV$5*tempmid!$I240^6)*(L130/L$56)^$BW$1</f>
        <v>-0.47276840720552887</v>
      </c>
      <c r="BW130" s="12">
        <f>(BW$3*tempmid!$I240+BW$4*tempmid!$I240^2+BW$5*tempmid!$I240^6)*(M130/M$56)^$BW$1</f>
        <v>-1.4189697501923679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 x14ac:dyDescent="0.3">
      <c r="A131" s="2">
        <f t="shared" si="89"/>
        <v>2085</v>
      </c>
      <c r="B131" s="5">
        <f t="shared" si="90"/>
        <v>1163.4659947309976</v>
      </c>
      <c r="C131" s="5">
        <f t="shared" si="90"/>
        <v>2954.4586075427555</v>
      </c>
      <c r="D131" s="5">
        <f t="shared" si="90"/>
        <v>4340.7798758900162</v>
      </c>
      <c r="E131" s="15">
        <f t="shared" si="91"/>
        <v>8.7679561413695777E-5</v>
      </c>
      <c r="F131" s="15">
        <f t="shared" si="91"/>
        <v>1.7273461538011502E-4</v>
      </c>
      <c r="G131" s="15">
        <f t="shared" si="91"/>
        <v>3.5263157275887413E-4</v>
      </c>
      <c r="H131" s="5">
        <f t="shared" si="92"/>
        <v>156080.94189075346</v>
      </c>
      <c r="I131" s="5">
        <f t="shared" si="92"/>
        <v>52725.803206680532</v>
      </c>
      <c r="J131" s="5">
        <f t="shared" si="92"/>
        <v>20002.001662739669</v>
      </c>
      <c r="K131" s="5">
        <f t="shared" si="93"/>
        <v>134151.70069224117</v>
      </c>
      <c r="L131" s="5">
        <f t="shared" si="93"/>
        <v>17846.181047204773</v>
      </c>
      <c r="M131" s="5">
        <f t="shared" si="93"/>
        <v>4607.9281222797636</v>
      </c>
      <c r="N131" s="15">
        <f t="shared" si="94"/>
        <v>1.1398403117898637E-2</v>
      </c>
      <c r="O131" s="15">
        <f t="shared" si="94"/>
        <v>1.4843911787688402E-2</v>
      </c>
      <c r="P131" s="15">
        <f t="shared" si="94"/>
        <v>1.3513013995541057E-2</v>
      </c>
      <c r="Q131" s="5">
        <f t="shared" si="95"/>
        <v>9772.4582370705066</v>
      </c>
      <c r="R131" s="5">
        <f t="shared" si="95"/>
        <v>12604.550412527358</v>
      </c>
      <c r="S131" s="5">
        <f t="shared" si="95"/>
        <v>6307.633310918266</v>
      </c>
      <c r="T131" s="5">
        <f t="shared" si="96"/>
        <v>62.611476575471933</v>
      </c>
      <c r="U131" s="5">
        <f t="shared" si="96"/>
        <v>239.05848078062698</v>
      </c>
      <c r="V131" s="5">
        <f t="shared" si="96"/>
        <v>315.35010431822508</v>
      </c>
      <c r="W131" s="15">
        <f t="shared" si="97"/>
        <v>-1.0734613539272964E-2</v>
      </c>
      <c r="X131" s="15">
        <f t="shared" si="97"/>
        <v>-1.217998157191269E-2</v>
      </c>
      <c r="Y131" s="15">
        <f t="shared" si="97"/>
        <v>-9.7425357312937999E-3</v>
      </c>
      <c r="Z131" s="5">
        <f t="shared" si="100"/>
        <v>13799.281812181736</v>
      </c>
      <c r="AA131" s="5">
        <f t="shared" si="100"/>
        <v>32141.615473877955</v>
      </c>
      <c r="AB131" s="5">
        <f t="shared" si="100"/>
        <v>28492.551241957673</v>
      </c>
      <c r="AC131" s="16">
        <f t="shared" si="86"/>
        <v>1.7073604222506027</v>
      </c>
      <c r="AD131" s="16">
        <f t="shared" si="86"/>
        <v>2.9401433252050593</v>
      </c>
      <c r="AE131" s="16">
        <f t="shared" si="86"/>
        <v>4.8761189749476195</v>
      </c>
      <c r="AF131" s="15">
        <f t="shared" si="56"/>
        <v>-4.0504037456468023E-3</v>
      </c>
      <c r="AG131" s="15">
        <f t="shared" si="56"/>
        <v>2.9673830763510267E-4</v>
      </c>
      <c r="AH131" s="15">
        <f t="shared" si="56"/>
        <v>9.7937136394747881E-3</v>
      </c>
      <c r="AI131" s="1">
        <f t="shared" si="87"/>
        <v>276692.51246758207</v>
      </c>
      <c r="AJ131" s="1">
        <f t="shared" si="87"/>
        <v>90464.053767998601</v>
      </c>
      <c r="AK131" s="1">
        <f t="shared" si="87"/>
        <v>34656.659285961519</v>
      </c>
      <c r="AL131" s="14">
        <f t="shared" si="98"/>
        <v>44.603355782355081</v>
      </c>
      <c r="AM131" s="14">
        <f t="shared" si="98"/>
        <v>9.0603769571242623</v>
      </c>
      <c r="AN131" s="14">
        <f t="shared" si="98"/>
        <v>3.0866257352460522</v>
      </c>
      <c r="AO131" s="11">
        <f t="shared" si="99"/>
        <v>9.7040240556061624E-3</v>
      </c>
      <c r="AP131" s="11">
        <f t="shared" si="99"/>
        <v>1.2224510907361224E-2</v>
      </c>
      <c r="AQ131" s="11">
        <f t="shared" si="99"/>
        <v>1.1089173811911626E-2</v>
      </c>
      <c r="AR131" s="1">
        <f t="shared" si="101"/>
        <v>156080.94189075346</v>
      </c>
      <c r="AS131" s="1">
        <f t="shared" si="101"/>
        <v>52725.803206680532</v>
      </c>
      <c r="AT131" s="1">
        <f t="shared" si="101"/>
        <v>20002.001662739669</v>
      </c>
      <c r="AU131" s="1">
        <f t="shared" si="57"/>
        <v>31216.188378150691</v>
      </c>
      <c r="AV131" s="1">
        <f t="shared" si="57"/>
        <v>10545.160641336108</v>
      </c>
      <c r="AW131" s="1">
        <f t="shared" si="57"/>
        <v>4000.4003325479339</v>
      </c>
      <c r="AX131" s="1">
        <f t="shared" si="58"/>
        <v>107321.36055379294</v>
      </c>
      <c r="AY131" s="1">
        <f t="shared" si="58"/>
        <v>14276.94483776382</v>
      </c>
      <c r="AZ131" s="1">
        <f t="shared" si="58"/>
        <v>3686.3424978238113</v>
      </c>
      <c r="BA131" s="1">
        <f t="shared" si="59"/>
        <v>13477.104896702926</v>
      </c>
      <c r="BB131" s="1">
        <f t="shared" si="59"/>
        <v>28263.536563743572</v>
      </c>
      <c r="BC131" s="1">
        <f t="shared" si="59"/>
        <v>35648.177472748335</v>
      </c>
      <c r="BD131" s="1">
        <f>SUM(BA131:BC131)*BT131*0.7+0.15*econlow!BD131+0.15*econhigh!BD131</f>
        <v>9768.5590329808419</v>
      </c>
      <c r="BE131" s="2">
        <f t="shared" si="88"/>
        <v>0.1724378764915922</v>
      </c>
      <c r="BF131" s="2">
        <f t="shared" si="88"/>
        <v>0.13039120264941753</v>
      </c>
      <c r="BG131" s="2">
        <f t="shared" si="88"/>
        <v>6.9918128391701598E-2</v>
      </c>
      <c r="BH131" s="2">
        <f t="shared" si="53"/>
        <v>0.11503764469887519</v>
      </c>
      <c r="BI131" s="2">
        <f t="shared" si="60"/>
        <v>2.9734821248929609E-3</v>
      </c>
      <c r="BJ131" s="2">
        <f t="shared" si="60"/>
        <v>1.700186572836147E-3</v>
      </c>
      <c r="BK131" s="2">
        <f t="shared" si="60"/>
        <v>4.8885446777984691E-4</v>
      </c>
      <c r="BL131" s="2">
        <f t="shared" si="54"/>
        <v>464.10389074861234</v>
      </c>
      <c r="BM131" s="2">
        <f t="shared" si="54"/>
        <v>89.643702653999298</v>
      </c>
      <c r="BN131" s="2">
        <f t="shared" si="54"/>
        <v>9.7780678773702139</v>
      </c>
      <c r="BO131" s="2">
        <f t="shared" si="61"/>
        <v>390.0821295886534</v>
      </c>
      <c r="BP131" s="2">
        <f t="shared" si="61"/>
        <v>42.779311427971038</v>
      </c>
      <c r="BQ131" s="2">
        <f t="shared" si="61"/>
        <v>9.8166184450836305</v>
      </c>
      <c r="BR131" s="11">
        <f t="shared" si="62"/>
        <v>4.2250616911475553E-2</v>
      </c>
      <c r="BS131" s="17">
        <f t="shared" si="102"/>
        <v>3.7015786720556471E-2</v>
      </c>
      <c r="BT131" s="17">
        <f t="shared" si="103"/>
        <v>0.12629735943783413</v>
      </c>
      <c r="BU131" s="12">
        <f>(BU$3*tempmid!$I241+BU$4*tempmid!$I241^2+BU$5*tempmid!$I241^6)*(K131/K$56)^$BW$1</f>
        <v>0.89476605050467806</v>
      </c>
      <c r="BV131" s="12">
        <f>(BV$3*tempmid!$I241+BV$4*tempmid!$I241^2+BV$5*tempmid!$I241^6)*(L131/L$56)^$BW$1</f>
        <v>-0.54412290858346524</v>
      </c>
      <c r="BW131" s="12">
        <f>(BW$3*tempmid!$I241+BW$4*tempmid!$I241^2+BW$5*tempmid!$I241^6)*(M131/M$56)^$BW$1</f>
        <v>-1.4825993022143986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 x14ac:dyDescent="0.3">
      <c r="A132" s="2">
        <f t="shared" si="89"/>
        <v>2086</v>
      </c>
      <c r="B132" s="5">
        <f t="shared" si="90"/>
        <v>1163.5629063097285</v>
      </c>
      <c r="C132" s="5">
        <f t="shared" si="90"/>
        <v>2954.9434279504244</v>
      </c>
      <c r="D132" s="5">
        <f t="shared" si="90"/>
        <v>4342.2340371229193</v>
      </c>
      <c r="E132" s="15">
        <f t="shared" si="91"/>
        <v>8.3295583343010989E-5</v>
      </c>
      <c r="F132" s="15">
        <f t="shared" si="91"/>
        <v>1.6409788461110926E-4</v>
      </c>
      <c r="G132" s="15">
        <f t="shared" si="91"/>
        <v>3.3499999412093043E-4</v>
      </c>
      <c r="H132" s="5">
        <f t="shared" si="92"/>
        <v>157849.95498707343</v>
      </c>
      <c r="I132" s="5">
        <f t="shared" si="92"/>
        <v>53508.138364254686</v>
      </c>
      <c r="J132" s="5">
        <f t="shared" si="92"/>
        <v>20275.943093284979</v>
      </c>
      <c r="K132" s="5">
        <f t="shared" si="93"/>
        <v>135660.86898361077</v>
      </c>
      <c r="L132" s="5">
        <f t="shared" si="93"/>
        <v>18108.007706045468</v>
      </c>
      <c r="M132" s="5">
        <f t="shared" si="93"/>
        <v>4669.4726539243447</v>
      </c>
      <c r="N132" s="15">
        <f t="shared" si="94"/>
        <v>1.1249714193574123E-2</v>
      </c>
      <c r="O132" s="15">
        <f t="shared" si="94"/>
        <v>1.4671299038608865E-2</v>
      </c>
      <c r="P132" s="15">
        <f t="shared" si="94"/>
        <v>1.3356226488648426E-2</v>
      </c>
      <c r="Q132" s="5">
        <f t="shared" si="95"/>
        <v>9777.126225209282</v>
      </c>
      <c r="R132" s="5">
        <f t="shared" si="95"/>
        <v>12635.77312791344</v>
      </c>
      <c r="S132" s="5">
        <f t="shared" si="95"/>
        <v>6331.7267938031782</v>
      </c>
      <c r="T132" s="5">
        <f t="shared" si="96"/>
        <v>61.939366571310998</v>
      </c>
      <c r="U132" s="5">
        <f t="shared" si="96"/>
        <v>236.1467528901095</v>
      </c>
      <c r="V132" s="5">
        <f t="shared" si="96"/>
        <v>312.27779465903757</v>
      </c>
      <c r="W132" s="15">
        <f t="shared" si="97"/>
        <v>-1.0734613539272964E-2</v>
      </c>
      <c r="X132" s="15">
        <f t="shared" si="97"/>
        <v>-1.217998157191269E-2</v>
      </c>
      <c r="Y132" s="15">
        <f t="shared" si="97"/>
        <v>-9.7425357312937999E-3</v>
      </c>
      <c r="Z132" s="5">
        <f t="shared" si="100"/>
        <v>13752.035928617121</v>
      </c>
      <c r="AA132" s="5">
        <f t="shared" si="100"/>
        <v>32236.556075590568</v>
      </c>
      <c r="AB132" s="5">
        <f t="shared" si="100"/>
        <v>28886.476701376145</v>
      </c>
      <c r="AC132" s="16">
        <f t="shared" si="86"/>
        <v>1.7004449232011498</v>
      </c>
      <c r="AD132" s="16">
        <f t="shared" si="86"/>
        <v>2.9410157783595854</v>
      </c>
      <c r="AE132" s="16">
        <f t="shared" si="86"/>
        <v>4.9238742878602659</v>
      </c>
      <c r="AF132" s="15">
        <f t="shared" si="56"/>
        <v>-4.0504037456468023E-3</v>
      </c>
      <c r="AG132" s="15">
        <f t="shared" si="56"/>
        <v>2.9673830763510267E-4</v>
      </c>
      <c r="AH132" s="15">
        <f t="shared" si="56"/>
        <v>9.7937136394747881E-3</v>
      </c>
      <c r="AI132" s="1">
        <f t="shared" si="87"/>
        <v>280239.44959897455</v>
      </c>
      <c r="AJ132" s="1">
        <f t="shared" si="87"/>
        <v>91962.80903253486</v>
      </c>
      <c r="AK132" s="1">
        <f t="shared" si="87"/>
        <v>35191.393689913304</v>
      </c>
      <c r="AL132" s="14">
        <f t="shared" si="98"/>
        <v>45.031859499453084</v>
      </c>
      <c r="AM132" s="14">
        <f t="shared" si="98"/>
        <v>9.1700280472920603</v>
      </c>
      <c r="AN132" s="14">
        <f t="shared" si="98"/>
        <v>3.1205115832238106</v>
      </c>
      <c r="AO132" s="11">
        <f t="shared" si="99"/>
        <v>9.6069838150500998E-3</v>
      </c>
      <c r="AP132" s="11">
        <f t="shared" si="99"/>
        <v>1.2102265798287611E-2</v>
      </c>
      <c r="AQ132" s="11">
        <f t="shared" si="99"/>
        <v>1.0978282073792509E-2</v>
      </c>
      <c r="AR132" s="1">
        <f t="shared" si="101"/>
        <v>157849.95498707343</v>
      </c>
      <c r="AS132" s="1">
        <f t="shared" si="101"/>
        <v>53508.138364254686</v>
      </c>
      <c r="AT132" s="1">
        <f t="shared" si="101"/>
        <v>20275.943093284979</v>
      </c>
      <c r="AU132" s="1">
        <f t="shared" si="57"/>
        <v>31569.990997414687</v>
      </c>
      <c r="AV132" s="1">
        <f t="shared" si="57"/>
        <v>10701.627672850938</v>
      </c>
      <c r="AW132" s="1">
        <f t="shared" si="57"/>
        <v>4055.1886186569959</v>
      </c>
      <c r="AX132" s="1">
        <f t="shared" si="58"/>
        <v>108528.6951868886</v>
      </c>
      <c r="AY132" s="1">
        <f t="shared" si="58"/>
        <v>14486.406164836371</v>
      </c>
      <c r="AZ132" s="1">
        <f t="shared" si="58"/>
        <v>3735.5781231394758</v>
      </c>
      <c r="BA132" s="1">
        <f t="shared" si="59"/>
        <v>13491.244149763601</v>
      </c>
      <c r="BB132" s="1">
        <f t="shared" si="59"/>
        <v>28311.21246429683</v>
      </c>
      <c r="BC132" s="1">
        <f t="shared" si="59"/>
        <v>35717.731584752983</v>
      </c>
      <c r="BD132" s="1">
        <f>SUM(BA132:BC132)*BT132*0.7+0.15*econlow!BD132+0.15*econhigh!BD132</f>
        <v>9500.0310441610818</v>
      </c>
      <c r="BE132" s="2">
        <f t="shared" si="88"/>
        <v>0.1724378764915922</v>
      </c>
      <c r="BF132" s="2">
        <f t="shared" si="88"/>
        <v>0.13039120264941753</v>
      </c>
      <c r="BG132" s="2">
        <f t="shared" si="88"/>
        <v>6.9918128391701598E-2</v>
      </c>
      <c r="BH132" s="2">
        <f t="shared" si="53"/>
        <v>0.11478351505122882</v>
      </c>
      <c r="BI132" s="2">
        <f t="shared" si="60"/>
        <v>2.9734821248929609E-3</v>
      </c>
      <c r="BJ132" s="2">
        <f t="shared" si="60"/>
        <v>1.700186572836147E-3</v>
      </c>
      <c r="BK132" s="2">
        <f t="shared" si="60"/>
        <v>4.8885446777984691E-4</v>
      </c>
      <c r="BL132" s="2">
        <f t="shared" si="54"/>
        <v>469.36401956922134</v>
      </c>
      <c r="BM132" s="2">
        <f t="shared" si="54"/>
        <v>90.973818384364534</v>
      </c>
      <c r="BN132" s="2">
        <f t="shared" si="54"/>
        <v>9.9119853696022915</v>
      </c>
      <c r="BO132" s="2">
        <f t="shared" si="61"/>
        <v>395.85863771083797</v>
      </c>
      <c r="BP132" s="2">
        <f t="shared" si="61"/>
        <v>43.286202759913081</v>
      </c>
      <c r="BQ132" s="2">
        <f t="shared" si="61"/>
        <v>9.8153610571108363</v>
      </c>
      <c r="BR132" s="11">
        <f t="shared" si="62"/>
        <v>4.2104222539162545E-2</v>
      </c>
      <c r="BS132" s="17">
        <f t="shared" si="102"/>
        <v>3.5515245680780863E-2</v>
      </c>
      <c r="BT132" s="17">
        <f t="shared" si="103"/>
        <v>0.12261879557071274</v>
      </c>
      <c r="BU132" s="12">
        <f>(BU$3*tempmid!$I242+BU$4*tempmid!$I242^2+BU$5*tempmid!$I242^6)*(K132/K$56)^$BW$1</f>
        <v>0.8018830743168579</v>
      </c>
      <c r="BV132" s="12">
        <f>(BV$3*tempmid!$I242+BV$4*tempmid!$I242^2+BV$5*tempmid!$I242^6)*(L132/L$56)^$BW$1</f>
        <v>-0.61655937134957717</v>
      </c>
      <c r="BW132" s="12">
        <f>(BW$3*tempmid!$I242+BW$4*tempmid!$I242^2+BW$5*tempmid!$I242^6)*(M132/M$56)^$BW$1</f>
        <v>-1.5470737827114152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 x14ac:dyDescent="0.3">
      <c r="A133" s="2">
        <f t="shared" si="89"/>
        <v>2087</v>
      </c>
      <c r="B133" s="5">
        <f t="shared" si="90"/>
        <v>1163.654979978214</v>
      </c>
      <c r="C133" s="5">
        <f t="shared" si="90"/>
        <v>2955.4040829178134</v>
      </c>
      <c r="D133" s="5">
        <f t="shared" si="90"/>
        <v>4343.6159530809819</v>
      </c>
      <c r="E133" s="15">
        <f t="shared" si="91"/>
        <v>7.9130804175860434E-5</v>
      </c>
      <c r="F133" s="15">
        <f t="shared" si="91"/>
        <v>1.5589299038055378E-4</v>
      </c>
      <c r="G133" s="15">
        <f t="shared" si="91"/>
        <v>3.1824999441488387E-4</v>
      </c>
      <c r="H133" s="5">
        <f t="shared" si="92"/>
        <v>159615.10284594903</v>
      </c>
      <c r="I133" s="5">
        <f t="shared" si="92"/>
        <v>54292.49325983067</v>
      </c>
      <c r="J133" s="5">
        <f t="shared" si="92"/>
        <v>20550.146249716941</v>
      </c>
      <c r="K133" s="5">
        <f t="shared" si="93"/>
        <v>137167.03455257619</v>
      </c>
      <c r="L133" s="5">
        <f t="shared" si="93"/>
        <v>18370.582071548313</v>
      </c>
      <c r="M133" s="5">
        <f t="shared" si="93"/>
        <v>4731.1149216910999</v>
      </c>
      <c r="N133" s="15">
        <f t="shared" si="94"/>
        <v>1.1102431970617666E-2</v>
      </c>
      <c r="O133" s="15">
        <f t="shared" si="94"/>
        <v>1.4500455807470392E-2</v>
      </c>
      <c r="P133" s="15">
        <f t="shared" si="94"/>
        <v>1.3201119769905789E-2</v>
      </c>
      <c r="Q133" s="5">
        <f t="shared" si="95"/>
        <v>9780.3310556670658</v>
      </c>
      <c r="R133" s="5">
        <f t="shared" si="95"/>
        <v>12664.836494730065</v>
      </c>
      <c r="S133" s="5">
        <f t="shared" si="95"/>
        <v>6354.8330467194273</v>
      </c>
      <c r="T133" s="5">
        <f t="shared" si="96"/>
        <v>61.274471408300613</v>
      </c>
      <c r="U133" s="5">
        <f t="shared" si="96"/>
        <v>233.27048979164095</v>
      </c>
      <c r="V133" s="5">
        <f t="shared" si="96"/>
        <v>309.23541708648224</v>
      </c>
      <c r="W133" s="15">
        <f t="shared" si="97"/>
        <v>-1.0734613539272964E-2</v>
      </c>
      <c r="X133" s="15">
        <f t="shared" si="97"/>
        <v>-1.217998157191269E-2</v>
      </c>
      <c r="Y133" s="15">
        <f t="shared" si="97"/>
        <v>-9.7425357312937999E-3</v>
      </c>
      <c r="Z133" s="5">
        <f t="shared" si="100"/>
        <v>13702.876928128901</v>
      </c>
      <c r="AA133" s="5">
        <f t="shared" si="100"/>
        <v>32325.998723174351</v>
      </c>
      <c r="AB133" s="5">
        <f t="shared" si="100"/>
        <v>29280.801871438336</v>
      </c>
      <c r="AC133" s="16">
        <f t="shared" si="86"/>
        <v>1.6935574347149498</v>
      </c>
      <c r="AD133" s="16">
        <f t="shared" si="86"/>
        <v>2.9418884904043838</v>
      </c>
      <c r="AE133" s="16">
        <f t="shared" si="86"/>
        <v>4.9720973026323421</v>
      </c>
      <c r="AF133" s="15">
        <f t="shared" si="56"/>
        <v>-4.0504037456468023E-3</v>
      </c>
      <c r="AG133" s="15">
        <f t="shared" si="56"/>
        <v>2.9673830763510267E-4</v>
      </c>
      <c r="AH133" s="15">
        <f t="shared" si="56"/>
        <v>9.7937136394747881E-3</v>
      </c>
      <c r="AI133" s="1">
        <f t="shared" si="87"/>
        <v>283785.4956364918</v>
      </c>
      <c r="AJ133" s="1">
        <f t="shared" si="87"/>
        <v>93468.155802132314</v>
      </c>
      <c r="AK133" s="1">
        <f t="shared" si="87"/>
        <v>35727.44293957897</v>
      </c>
      <c r="AL133" s="14">
        <f t="shared" si="98"/>
        <v>45.460153641372216</v>
      </c>
      <c r="AM133" s="14">
        <f t="shared" si="98"/>
        <v>9.2798963829300813</v>
      </c>
      <c r="AN133" s="14">
        <f t="shared" si="98"/>
        <v>3.1544268610352266</v>
      </c>
      <c r="AO133" s="11">
        <f t="shared" si="99"/>
        <v>9.5109139768995987E-3</v>
      </c>
      <c r="AP133" s="11">
        <f t="shared" si="99"/>
        <v>1.1981243140304734E-2</v>
      </c>
      <c r="AQ133" s="11">
        <f t="shared" si="99"/>
        <v>1.0868499253054584E-2</v>
      </c>
      <c r="AR133" s="1">
        <f t="shared" si="101"/>
        <v>159615.10284594903</v>
      </c>
      <c r="AS133" s="1">
        <f t="shared" si="101"/>
        <v>54292.49325983067</v>
      </c>
      <c r="AT133" s="1">
        <f t="shared" si="101"/>
        <v>20550.146249716941</v>
      </c>
      <c r="AU133" s="1">
        <f t="shared" si="57"/>
        <v>31923.020569189808</v>
      </c>
      <c r="AV133" s="1">
        <f t="shared" si="57"/>
        <v>10858.498651966134</v>
      </c>
      <c r="AW133" s="1">
        <f t="shared" si="57"/>
        <v>4110.0292499433881</v>
      </c>
      <c r="AX133" s="1">
        <f t="shared" si="58"/>
        <v>109733.62764206095</v>
      </c>
      <c r="AY133" s="1">
        <f t="shared" si="58"/>
        <v>14696.46565723865</v>
      </c>
      <c r="AZ133" s="1">
        <f t="shared" si="58"/>
        <v>3784.8919373528797</v>
      </c>
      <c r="BA133" s="1">
        <f t="shared" si="59"/>
        <v>13505.159931084832</v>
      </c>
      <c r="BB133" s="1">
        <f t="shared" si="59"/>
        <v>28358.172955078189</v>
      </c>
      <c r="BC133" s="1">
        <f t="shared" si="59"/>
        <v>35786.064165306561</v>
      </c>
      <c r="BD133" s="1">
        <f>SUM(BA133:BC133)*BT133*0.7+0.15*econlow!BD133+0.15*econhigh!BD133</f>
        <v>9238.5998761645606</v>
      </c>
      <c r="BE133" s="2">
        <f t="shared" si="88"/>
        <v>0.1724378764915922</v>
      </c>
      <c r="BF133" s="2">
        <f t="shared" si="88"/>
        <v>0.13039120264941753</v>
      </c>
      <c r="BG133" s="2">
        <f t="shared" si="88"/>
        <v>6.9918128391701598E-2</v>
      </c>
      <c r="BH133" s="2">
        <f t="shared" si="53"/>
        <v>0.1145295000330474</v>
      </c>
      <c r="BI133" s="2">
        <f t="shared" si="60"/>
        <v>2.9734821248929609E-3</v>
      </c>
      <c r="BJ133" s="2">
        <f t="shared" si="60"/>
        <v>1.700186572836147E-3</v>
      </c>
      <c r="BK133" s="2">
        <f t="shared" si="60"/>
        <v>4.8885446777984691E-4</v>
      </c>
      <c r="BL133" s="2">
        <f t="shared" si="54"/>
        <v>474.61265517538101</v>
      </c>
      <c r="BM133" s="2">
        <f t="shared" si="54"/>
        <v>92.307368046161116</v>
      </c>
      <c r="BN133" s="2">
        <f t="shared" si="54"/>
        <v>10.046030807703392</v>
      </c>
      <c r="BO133" s="2">
        <f t="shared" si="61"/>
        <v>401.72132516555928</v>
      </c>
      <c r="BP133" s="2">
        <f t="shared" si="61"/>
        <v>43.799194274604901</v>
      </c>
      <c r="BQ133" s="2">
        <f t="shared" si="61"/>
        <v>9.8141285219206615</v>
      </c>
      <c r="BR133" s="11">
        <f t="shared" si="62"/>
        <v>4.1958979681303105E-2</v>
      </c>
      <c r="BS133" s="17">
        <f t="shared" si="102"/>
        <v>3.4080320291040939E-2</v>
      </c>
      <c r="BT133" s="17">
        <f t="shared" si="103"/>
        <v>0.11904737434049781</v>
      </c>
      <c r="BU133" s="12">
        <f>(BU$3*tempmid!$I243+BU$4*tempmid!$I243^2+BU$5*tempmid!$I243^6)*(K133/K$56)^$BW$1</f>
        <v>0.70722449233320006</v>
      </c>
      <c r="BV133" s="12">
        <f>(BV$3*tempmid!$I243+BV$4*tempmid!$I243^2+BV$5*tempmid!$I243^6)*(L133/L$56)^$BW$1</f>
        <v>-0.69006340860362791</v>
      </c>
      <c r="BW133" s="12">
        <f>(BW$3*tempmid!$I243+BW$4*tempmid!$I243^2+BW$5*tempmid!$I243^6)*(M133/M$56)^$BW$1</f>
        <v>-1.612381338657688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 x14ac:dyDescent="0.3">
      <c r="A134" s="2">
        <f t="shared" si="89"/>
        <v>2088</v>
      </c>
      <c r="B134" s="5">
        <f t="shared" si="90"/>
        <v>1163.7424568848455</v>
      </c>
      <c r="C134" s="5">
        <f t="shared" si="90"/>
        <v>2955.8417733590686</v>
      </c>
      <c r="D134" s="5">
        <f t="shared" si="90"/>
        <v>4344.9291910461498</v>
      </c>
      <c r="E134" s="15">
        <f t="shared" si="91"/>
        <v>7.5174263967067411E-5</v>
      </c>
      <c r="F134" s="15">
        <f t="shared" si="91"/>
        <v>1.4809834086152609E-4</v>
      </c>
      <c r="G134" s="15">
        <f t="shared" si="91"/>
        <v>3.0233749469413967E-4</v>
      </c>
      <c r="H134" s="5">
        <f t="shared" si="92"/>
        <v>161376.0641799506</v>
      </c>
      <c r="I134" s="5">
        <f t="shared" si="92"/>
        <v>55078.734839047604</v>
      </c>
      <c r="J134" s="5">
        <f t="shared" si="92"/>
        <v>20824.572074845521</v>
      </c>
      <c r="K134" s="5">
        <f t="shared" si="93"/>
        <v>138669.91207997067</v>
      </c>
      <c r="L134" s="5">
        <f t="shared" si="93"/>
        <v>18633.857649442172</v>
      </c>
      <c r="M134" s="5">
        <f t="shared" si="93"/>
        <v>4792.8449830114459</v>
      </c>
      <c r="N134" s="15">
        <f t="shared" si="94"/>
        <v>1.0956550400733622E-2</v>
      </c>
      <c r="O134" s="15">
        <f t="shared" si="94"/>
        <v>1.4331368318569071E-2</v>
      </c>
      <c r="P134" s="15">
        <f t="shared" si="94"/>
        <v>1.3047677416865966E-2</v>
      </c>
      <c r="Q134" s="5">
        <f t="shared" si="95"/>
        <v>9782.0866704089349</v>
      </c>
      <c r="R134" s="5">
        <f t="shared" si="95"/>
        <v>12691.752084519461</v>
      </c>
      <c r="S134" s="5">
        <f t="shared" si="95"/>
        <v>6376.9562703236361</v>
      </c>
      <c r="T134" s="5">
        <f t="shared" si="96"/>
        <v>60.616713637909278</v>
      </c>
      <c r="U134" s="5">
        <f t="shared" si="96"/>
        <v>230.42925952470773</v>
      </c>
      <c r="V134" s="5">
        <f t="shared" si="96"/>
        <v>306.22267998613563</v>
      </c>
      <c r="W134" s="15">
        <f t="shared" si="97"/>
        <v>-1.0734613539272964E-2</v>
      </c>
      <c r="X134" s="15">
        <f t="shared" si="97"/>
        <v>-1.217998157191269E-2</v>
      </c>
      <c r="Y134" s="15">
        <f t="shared" si="97"/>
        <v>-9.7425357312937999E-3</v>
      </c>
      <c r="Z134" s="5">
        <f t="shared" si="100"/>
        <v>13651.848197870919</v>
      </c>
      <c r="AA134" s="5">
        <f t="shared" si="100"/>
        <v>32409.965730664917</v>
      </c>
      <c r="AB134" s="5">
        <f t="shared" si="100"/>
        <v>29675.470042561643</v>
      </c>
      <c r="AC134" s="16">
        <f t="shared" si="86"/>
        <v>1.6866978433379123</v>
      </c>
      <c r="AD134" s="16">
        <f t="shared" si="86"/>
        <v>2.9427614614162776</v>
      </c>
      <c r="AE134" s="16">
        <f t="shared" si="86"/>
        <v>5.0207925998019283</v>
      </c>
      <c r="AF134" s="15">
        <f t="shared" si="56"/>
        <v>-4.0504037456468023E-3</v>
      </c>
      <c r="AG134" s="15">
        <f t="shared" si="56"/>
        <v>2.9673830763510267E-4</v>
      </c>
      <c r="AH134" s="15">
        <f t="shared" si="56"/>
        <v>9.7937136394747881E-3</v>
      </c>
      <c r="AI134" s="1">
        <f t="shared" si="87"/>
        <v>287329.96664203244</v>
      </c>
      <c r="AJ134" s="1">
        <f t="shared" si="87"/>
        <v>94979.838873885223</v>
      </c>
      <c r="AK134" s="1">
        <f t="shared" si="87"/>
        <v>36264.727895564458</v>
      </c>
      <c r="AL134" s="14">
        <f t="shared" si="98"/>
        <v>45.888197575925354</v>
      </c>
      <c r="AM134" s="14">
        <f t="shared" si="98"/>
        <v>9.3899692308619951</v>
      </c>
      <c r="AN134" s="14">
        <f t="shared" si="98"/>
        <v>3.1883679081583738</v>
      </c>
      <c r="AO134" s="11">
        <f t="shared" si="99"/>
        <v>9.4158048371306025E-3</v>
      </c>
      <c r="AP134" s="11">
        <f t="shared" si="99"/>
        <v>1.1861430708901687E-2</v>
      </c>
      <c r="AQ134" s="11">
        <f t="shared" si="99"/>
        <v>1.0759814260524039E-2</v>
      </c>
      <c r="AR134" s="1">
        <f t="shared" si="101"/>
        <v>161376.0641799506</v>
      </c>
      <c r="AS134" s="1">
        <f t="shared" si="101"/>
        <v>55078.734839047604</v>
      </c>
      <c r="AT134" s="1">
        <f t="shared" si="101"/>
        <v>20824.572074845521</v>
      </c>
      <c r="AU134" s="1">
        <f t="shared" si="57"/>
        <v>32275.212835990122</v>
      </c>
      <c r="AV134" s="1">
        <f t="shared" si="57"/>
        <v>11015.746967809522</v>
      </c>
      <c r="AW134" s="1">
        <f t="shared" si="57"/>
        <v>4164.9144149691047</v>
      </c>
      <c r="AX134" s="1">
        <f t="shared" si="58"/>
        <v>110935.92966397654</v>
      </c>
      <c r="AY134" s="1">
        <f t="shared" si="58"/>
        <v>14907.086119553738</v>
      </c>
      <c r="AZ134" s="1">
        <f t="shared" si="58"/>
        <v>3834.2759864091563</v>
      </c>
      <c r="BA134" s="1">
        <f t="shared" si="59"/>
        <v>13518.856429176525</v>
      </c>
      <c r="BB134" s="1">
        <f t="shared" si="59"/>
        <v>28404.433332545781</v>
      </c>
      <c r="BC134" s="1">
        <f t="shared" si="59"/>
        <v>35853.208210222991</v>
      </c>
      <c r="BD134" s="1">
        <f>SUM(BA134:BC134)*BT134*0.7+0.15*econlow!BD134+0.15*econhigh!BD134</f>
        <v>8984.0935250052207</v>
      </c>
      <c r="BE134" s="2">
        <f t="shared" si="88"/>
        <v>0.1724378764915922</v>
      </c>
      <c r="BF134" s="2">
        <f t="shared" si="88"/>
        <v>0.13039120264941753</v>
      </c>
      <c r="BG134" s="2">
        <f t="shared" si="88"/>
        <v>6.9918128391701598E-2</v>
      </c>
      <c r="BH134" s="2">
        <f t="shared" ref="BH134:BH197" si="104">(BE134*Z134+BF134*AA134+BG134*AB134)/(Z134+AA134+AB134)</f>
        <v>0.11427559840536414</v>
      </c>
      <c r="BI134" s="2">
        <f t="shared" si="60"/>
        <v>2.9734821248929609E-3</v>
      </c>
      <c r="BJ134" s="2">
        <f t="shared" si="60"/>
        <v>1.700186572836147E-3</v>
      </c>
      <c r="BK134" s="2">
        <f t="shared" si="60"/>
        <v>4.8885446777984691E-4</v>
      </c>
      <c r="BL134" s="2">
        <f t="shared" ref="BL134:BN197" si="105">BI134*AR134</f>
        <v>479.84884222466235</v>
      </c>
      <c r="BM134" s="2">
        <f t="shared" si="105"/>
        <v>93.644125422151234</v>
      </c>
      <c r="BN134" s="2">
        <f t="shared" si="105"/>
        <v>10.18018509839167</v>
      </c>
      <c r="BO134" s="2">
        <f t="shared" si="61"/>
        <v>407.67148038023748</v>
      </c>
      <c r="BP134" s="2">
        <f t="shared" si="61"/>
        <v>44.318358962513159</v>
      </c>
      <c r="BQ134" s="2">
        <f t="shared" si="61"/>
        <v>9.8129202465404806</v>
      </c>
      <c r="BR134" s="11">
        <f t="shared" si="62"/>
        <v>4.1814897089679864E-2</v>
      </c>
      <c r="BS134" s="17">
        <f t="shared" si="102"/>
        <v>3.2707928964213977E-2</v>
      </c>
      <c r="BT134" s="17">
        <f t="shared" si="103"/>
        <v>0.11557997508786194</v>
      </c>
      <c r="BU134" s="12">
        <f>(BU$3*tempmid!$I244+BU$4*tempmid!$I244^2+BU$5*tempmid!$I244^6)*(K134/K$56)^$BW$1</f>
        <v>0.61080813354433572</v>
      </c>
      <c r="BV134" s="12">
        <f>(BV$3*tempmid!$I244+BV$4*tempmid!$I244^2+BV$5*tempmid!$I244^6)*(L134/L$56)^$BW$1</f>
        <v>-0.76462028172475449</v>
      </c>
      <c r="BW134" s="12">
        <f>(BW$3*tempmid!$I244+BW$4*tempmid!$I244^2+BW$5*tempmid!$I244^6)*(M134/M$56)^$BW$1</f>
        <v>-1.6785098509885379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 x14ac:dyDescent="0.3">
      <c r="A135" s="2">
        <f t="shared" si="89"/>
        <v>2089</v>
      </c>
      <c r="B135" s="5">
        <f t="shared" si="90"/>
        <v>1163.8255661933567</v>
      </c>
      <c r="C135" s="5">
        <f t="shared" si="90"/>
        <v>2956.2576408584277</v>
      </c>
      <c r="D135" s="5">
        <f t="shared" si="90"/>
        <v>4346.1771443020816</v>
      </c>
      <c r="E135" s="15">
        <f t="shared" si="91"/>
        <v>7.1415550768714036E-5</v>
      </c>
      <c r="F135" s="15">
        <f t="shared" si="91"/>
        <v>1.4069342381844977E-4</v>
      </c>
      <c r="G135" s="15">
        <f t="shared" si="91"/>
        <v>2.8722061995943267E-4</v>
      </c>
      <c r="H135" s="5">
        <f t="shared" si="92"/>
        <v>163132.52177249343</v>
      </c>
      <c r="I135" s="5">
        <f t="shared" si="92"/>
        <v>55866.730273009867</v>
      </c>
      <c r="J135" s="5">
        <f t="shared" si="92"/>
        <v>21099.181703637223</v>
      </c>
      <c r="K135" s="5">
        <f t="shared" si="93"/>
        <v>140169.21995112003</v>
      </c>
      <c r="L135" s="5">
        <f t="shared" si="93"/>
        <v>18897.788034735528</v>
      </c>
      <c r="M135" s="5">
        <f t="shared" si="93"/>
        <v>4854.6529520313361</v>
      </c>
      <c r="N135" s="15">
        <f t="shared" si="94"/>
        <v>1.0812063328378807E-2</v>
      </c>
      <c r="O135" s="15">
        <f t="shared" si="94"/>
        <v>1.4164022837281687E-2</v>
      </c>
      <c r="P135" s="15">
        <f t="shared" si="94"/>
        <v>1.2895883183990486E-2</v>
      </c>
      <c r="Q135" s="5">
        <f t="shared" si="95"/>
        <v>9782.4075156215422</v>
      </c>
      <c r="R135" s="5">
        <f t="shared" si="95"/>
        <v>12716.532375368559</v>
      </c>
      <c r="S135" s="5">
        <f t="shared" si="95"/>
        <v>6398.1009761240557</v>
      </c>
      <c r="T135" s="5">
        <f t="shared" si="96"/>
        <v>59.966016642985544</v>
      </c>
      <c r="U135" s="5">
        <f t="shared" si="96"/>
        <v>227.6226353900673</v>
      </c>
      <c r="V135" s="5">
        <f t="shared" si="96"/>
        <v>303.23929458463817</v>
      </c>
      <c r="W135" s="15">
        <f t="shared" si="97"/>
        <v>-1.0734613539272964E-2</v>
      </c>
      <c r="X135" s="15">
        <f t="shared" si="97"/>
        <v>-1.217998157191269E-2</v>
      </c>
      <c r="Y135" s="15">
        <f t="shared" si="97"/>
        <v>-9.7425357312937999E-3</v>
      </c>
      <c r="Z135" s="5">
        <f t="shared" si="100"/>
        <v>13598.993345004974</v>
      </c>
      <c r="AA135" s="5">
        <f t="shared" si="100"/>
        <v>32488.481821737518</v>
      </c>
      <c r="AB135" s="5">
        <f t="shared" si="100"/>
        <v>30070.424768807967</v>
      </c>
      <c r="AC135" s="16">
        <f t="shared" ref="AC135:AE150" si="106">AC134*(1+AF135)</f>
        <v>1.679866036075482</v>
      </c>
      <c r="AD135" s="16">
        <f t="shared" si="106"/>
        <v>2.9436346914721119</v>
      </c>
      <c r="AE135" s="16">
        <f t="shared" si="106"/>
        <v>5.0699648047675829</v>
      </c>
      <c r="AF135" s="15">
        <f t="shared" ref="AF135:AH198" si="107">AC$5-1</f>
        <v>-4.0504037456468023E-3</v>
      </c>
      <c r="AG135" s="15">
        <f t="shared" si="107"/>
        <v>2.9673830763510267E-4</v>
      </c>
      <c r="AH135" s="15">
        <f t="shared" si="107"/>
        <v>9.7937136394747881E-3</v>
      </c>
      <c r="AI135" s="1">
        <f t="shared" si="87"/>
        <v>290872.18281381932</v>
      </c>
      <c r="AJ135" s="1">
        <f t="shared" si="87"/>
        <v>96497.601954306228</v>
      </c>
      <c r="AK135" s="1">
        <f t="shared" si="87"/>
        <v>36803.169520977113</v>
      </c>
      <c r="AL135" s="14">
        <f t="shared" si="98"/>
        <v>46.315951145500932</v>
      </c>
      <c r="AM135" s="14">
        <f t="shared" si="98"/>
        <v>9.5002339155586775</v>
      </c>
      <c r="AN135" s="14">
        <f t="shared" si="98"/>
        <v>3.2223310921795134</v>
      </c>
      <c r="AO135" s="11">
        <f t="shared" si="99"/>
        <v>9.3216467887592969E-3</v>
      </c>
      <c r="AP135" s="11">
        <f t="shared" si="99"/>
        <v>1.174281640181267E-2</v>
      </c>
      <c r="AQ135" s="11">
        <f t="shared" si="99"/>
        <v>1.0652216117918799E-2</v>
      </c>
      <c r="AR135" s="1">
        <f t="shared" si="101"/>
        <v>163132.52177249343</v>
      </c>
      <c r="AS135" s="1">
        <f t="shared" si="101"/>
        <v>55866.730273009867</v>
      </c>
      <c r="AT135" s="1">
        <f t="shared" si="101"/>
        <v>21099.181703637223</v>
      </c>
      <c r="AU135" s="1">
        <f t="shared" ref="AU135:AW198" si="108">$AU$5*AR135</f>
        <v>32626.504354498687</v>
      </c>
      <c r="AV135" s="1">
        <f t="shared" si="108"/>
        <v>11173.346054601974</v>
      </c>
      <c r="AW135" s="1">
        <f t="shared" si="108"/>
        <v>4219.8363407274446</v>
      </c>
      <c r="AX135" s="1">
        <f t="shared" ref="AX135:AZ198" si="109">(AR135-AU135)/B135*1000</f>
        <v>112135.37596089602</v>
      </c>
      <c r="AY135" s="1">
        <f t="shared" si="109"/>
        <v>15118.23042778842</v>
      </c>
      <c r="AZ135" s="1">
        <f t="shared" si="109"/>
        <v>3883.722361625069</v>
      </c>
      <c r="BA135" s="1">
        <f t="shared" ref="BA135:BC198" si="110">LN(AX135)*B135</f>
        <v>13532.337701851915</v>
      </c>
      <c r="BB135" s="1">
        <f t="shared" si="110"/>
        <v>28450.008379467043</v>
      </c>
      <c r="BC135" s="1">
        <f t="shared" si="110"/>
        <v>35919.195468011749</v>
      </c>
      <c r="BD135" s="1">
        <f>SUM(BA135:BC135)*BT135*0.7+0.15*econlow!BD135+0.15*econhigh!BD135</f>
        <v>8736.3432008387008</v>
      </c>
      <c r="BE135" s="2">
        <f t="shared" si="88"/>
        <v>0.1724378764915922</v>
      </c>
      <c r="BF135" s="2">
        <f t="shared" si="88"/>
        <v>0.13039120264941753</v>
      </c>
      <c r="BG135" s="2">
        <f t="shared" si="88"/>
        <v>6.9918128391701598E-2</v>
      </c>
      <c r="BH135" s="2">
        <f t="shared" si="104"/>
        <v>0.11402180967375962</v>
      </c>
      <c r="BI135" s="2">
        <f t="shared" ref="BI135:BK198" si="111">BI$5*BE135^2</f>
        <v>2.9734821248929609E-3</v>
      </c>
      <c r="BJ135" s="2">
        <f t="shared" si="111"/>
        <v>1.700186572836147E-3</v>
      </c>
      <c r="BK135" s="2">
        <f t="shared" si="111"/>
        <v>4.8885446777984691E-4</v>
      </c>
      <c r="BL135" s="2">
        <f t="shared" si="105"/>
        <v>485.07163747922101</v>
      </c>
      <c r="BM135" s="2">
        <f t="shared" si="105"/>
        <v>94.983864678430066</v>
      </c>
      <c r="BN135" s="2">
        <f t="shared" si="105"/>
        <v>10.314429242321859</v>
      </c>
      <c r="BO135" s="2">
        <f t="shared" ref="BO135:BQ198" si="112">2*BI$5*BE135*AR135/Z135*1000</f>
        <v>413.7104111680394</v>
      </c>
      <c r="BP135" s="2">
        <f t="shared" si="112"/>
        <v>44.843770714545478</v>
      </c>
      <c r="BQ135" s="2">
        <f t="shared" si="112"/>
        <v>9.8117356615792701</v>
      </c>
      <c r="BR135" s="11">
        <f t="shared" ref="BR135:BR198" si="113">SUM(H135:J135)*SUM(B134:D134)/SUM(H134:J134)/SUM(B135:D135)-1+BR$5</f>
        <v>4.1671982599011254E-2</v>
      </c>
      <c r="BS135" s="17">
        <f t="shared" si="102"/>
        <v>3.1395144238754787E-2</v>
      </c>
      <c r="BT135" s="17">
        <f t="shared" si="103"/>
        <v>0.1122135680464679</v>
      </c>
      <c r="BU135" s="12">
        <f>(BU$3*tempmid!$I245+BU$4*tempmid!$I245^2+BU$5*tempmid!$I245^6)*(K135/K$56)^$BW$1</f>
        <v>0.51265245225738909</v>
      </c>
      <c r="BV135" s="12">
        <f>(BV$3*tempmid!$I245+BV$4*tempmid!$I245^2+BV$5*tempmid!$I245^6)*(L135/L$56)^$BW$1</f>
        <v>-0.84021492280788512</v>
      </c>
      <c r="BW135" s="12">
        <f>(BW$3*tempmid!$I245+BW$4*tempmid!$I245^2+BW$5*tempmid!$I245^6)*(M135/M$56)^$BW$1</f>
        <v>-1.7454469519957476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 x14ac:dyDescent="0.3">
      <c r="A136" s="2">
        <f t="shared" si="89"/>
        <v>2090</v>
      </c>
      <c r="B136" s="5">
        <f t="shared" si="90"/>
        <v>1163.9045256749748</v>
      </c>
      <c r="C136" s="5">
        <f t="shared" si="90"/>
        <v>2956.6527705671506</v>
      </c>
      <c r="D136" s="5">
        <f t="shared" si="90"/>
        <v>4347.3630404112291</v>
      </c>
      <c r="E136" s="15">
        <f t="shared" si="91"/>
        <v>6.7844773230278332E-5</v>
      </c>
      <c r="F136" s="15">
        <f t="shared" si="91"/>
        <v>1.3365875262752726E-4</v>
      </c>
      <c r="G136" s="15">
        <f t="shared" si="91"/>
        <v>2.7285958896146101E-4</v>
      </c>
      <c r="H136" s="5">
        <f t="shared" si="92"/>
        <v>164884.16262335822</v>
      </c>
      <c r="I136" s="5">
        <f t="shared" si="92"/>
        <v>56656.347031251324</v>
      </c>
      <c r="J136" s="5">
        <f t="shared" si="92"/>
        <v>21373.936479504198</v>
      </c>
      <c r="K136" s="5">
        <f t="shared" si="93"/>
        <v>141664.68038066794</v>
      </c>
      <c r="L136" s="5">
        <f t="shared" si="93"/>
        <v>19162.326937830916</v>
      </c>
      <c r="M136" s="5">
        <f t="shared" si="93"/>
        <v>4916.5290040931059</v>
      </c>
      <c r="N136" s="15">
        <f t="shared" si="94"/>
        <v>1.0668964484994659E-2</v>
      </c>
      <c r="O136" s="15">
        <f t="shared" si="94"/>
        <v>1.3998405665739622E-2</v>
      </c>
      <c r="P136" s="15">
        <f t="shared" si="94"/>
        <v>1.2745720996570675E-2</v>
      </c>
      <c r="Q136" s="5">
        <f t="shared" si="95"/>
        <v>9781.3085236129755</v>
      </c>
      <c r="R136" s="5">
        <f t="shared" si="95"/>
        <v>12739.190728143136</v>
      </c>
      <c r="S136" s="5">
        <f t="shared" si="95"/>
        <v>6418.2719797326599</v>
      </c>
      <c r="T136" s="5">
        <f t="shared" si="96"/>
        <v>59.322304628833486</v>
      </c>
      <c r="U136" s="5">
        <f t="shared" si="96"/>
        <v>224.85019588566607</v>
      </c>
      <c r="V136" s="5">
        <f t="shared" si="96"/>
        <v>300.28497492201501</v>
      </c>
      <c r="W136" s="15">
        <f t="shared" si="97"/>
        <v>-1.0734613539272964E-2</v>
      </c>
      <c r="X136" s="15">
        <f t="shared" si="97"/>
        <v>-1.217998157191269E-2</v>
      </c>
      <c r="Y136" s="15">
        <f t="shared" si="97"/>
        <v>-9.7425357312937999E-3</v>
      </c>
      <c r="Z136" s="5">
        <f t="shared" si="100"/>
        <v>13544.356161724052</v>
      </c>
      <c r="AA136" s="5">
        <f t="shared" si="100"/>
        <v>32561.574073586638</v>
      </c>
      <c r="AB136" s="5">
        <f t="shared" si="100"/>
        <v>30465.609891682587</v>
      </c>
      <c r="AC136" s="16">
        <f t="shared" si="106"/>
        <v>1.673061900390777</v>
      </c>
      <c r="AD136" s="16">
        <f t="shared" si="106"/>
        <v>2.9445081806487554</v>
      </c>
      <c r="AE136" s="16">
        <f t="shared" si="106"/>
        <v>5.1196185882276923</v>
      </c>
      <c r="AF136" s="15">
        <f t="shared" si="107"/>
        <v>-4.0504037456468023E-3</v>
      </c>
      <c r="AG136" s="15">
        <f t="shared" si="107"/>
        <v>2.9673830763510267E-4</v>
      </c>
      <c r="AH136" s="15">
        <f t="shared" si="107"/>
        <v>9.7937136394747881E-3</v>
      </c>
      <c r="AI136" s="1">
        <f t="shared" ref="AI136:AK151" si="114">(1-$AI$5)*AI135+AU135</f>
        <v>294411.46888693608</v>
      </c>
      <c r="AJ136" s="1">
        <f t="shared" si="114"/>
        <v>98021.187813477591</v>
      </c>
      <c r="AK136" s="1">
        <f t="shared" si="114"/>
        <v>37342.688909606848</v>
      </c>
      <c r="AL136" s="14">
        <f t="shared" si="98"/>
        <v>46.743374673392083</v>
      </c>
      <c r="AM136" s="14">
        <f t="shared" si="98"/>
        <v>9.6106778231769106</v>
      </c>
      <c r="AN136" s="14">
        <f t="shared" si="98"/>
        <v>3.2563128097049252</v>
      </c>
      <c r="AO136" s="11">
        <f t="shared" si="99"/>
        <v>9.2284303208717035E-3</v>
      </c>
      <c r="AP136" s="11">
        <f t="shared" si="99"/>
        <v>1.1625388237794543E-2</v>
      </c>
      <c r="AQ136" s="11">
        <f t="shared" si="99"/>
        <v>1.0545693956739611E-2</v>
      </c>
      <c r="AR136" s="1">
        <f t="shared" si="101"/>
        <v>164884.16262335822</v>
      </c>
      <c r="AS136" s="1">
        <f t="shared" si="101"/>
        <v>56656.347031251324</v>
      </c>
      <c r="AT136" s="1">
        <f t="shared" si="101"/>
        <v>21373.936479504198</v>
      </c>
      <c r="AU136" s="1">
        <f t="shared" si="108"/>
        <v>32976.832524671649</v>
      </c>
      <c r="AV136" s="1">
        <f t="shared" si="108"/>
        <v>11331.269406250265</v>
      </c>
      <c r="AW136" s="1">
        <f t="shared" si="108"/>
        <v>4274.78729590084</v>
      </c>
      <c r="AX136" s="1">
        <f t="shared" si="109"/>
        <v>113331.74430453434</v>
      </c>
      <c r="AY136" s="1">
        <f t="shared" si="109"/>
        <v>15329.861550264734</v>
      </c>
      <c r="AZ136" s="1">
        <f t="shared" si="109"/>
        <v>3933.2232032744851</v>
      </c>
      <c r="BA136" s="1">
        <f t="shared" si="110"/>
        <v>13545.607681933123</v>
      </c>
      <c r="BB136" s="1">
        <f t="shared" si="110"/>
        <v>28494.912386372991</v>
      </c>
      <c r="BC136" s="1">
        <f t="shared" si="110"/>
        <v>35984.056491481089</v>
      </c>
      <c r="BD136" s="1">
        <f>SUM(BA136:BC136)*BT136*0.7+0.15*econlow!BD136+0.15*econhigh!BD136</f>
        <v>8495.1833355845138</v>
      </c>
      <c r="BE136" s="2">
        <f t="shared" ref="BE136:BG151" si="115">BE135</f>
        <v>0.1724378764915922</v>
      </c>
      <c r="BF136" s="2">
        <f t="shared" si="115"/>
        <v>0.13039120264941753</v>
      </c>
      <c r="BG136" s="2">
        <f t="shared" si="115"/>
        <v>6.9918128391701598E-2</v>
      </c>
      <c r="BH136" s="2">
        <f t="shared" si="104"/>
        <v>0.11376813406230216</v>
      </c>
      <c r="BI136" s="2">
        <f t="shared" si="111"/>
        <v>2.9734821248929609E-3</v>
      </c>
      <c r="BJ136" s="2">
        <f t="shared" si="111"/>
        <v>1.700186572836147E-3</v>
      </c>
      <c r="BK136" s="2">
        <f t="shared" si="111"/>
        <v>4.8885446777984691E-4</v>
      </c>
      <c r="BL136" s="2">
        <f t="shared" si="105"/>
        <v>490.28011023849973</v>
      </c>
      <c r="BM136" s="2">
        <f t="shared" si="105"/>
        <v>96.326360488478599</v>
      </c>
      <c r="BN136" s="2">
        <f t="shared" si="105"/>
        <v>10.448744342048279</v>
      </c>
      <c r="BO136" s="2">
        <f t="shared" si="112"/>
        <v>419.8394450112736</v>
      </c>
      <c r="BP136" s="2">
        <f t="shared" si="112"/>
        <v>45.375504331777464</v>
      </c>
      <c r="BQ136" s="2">
        <f t="shared" si="112"/>
        <v>9.8105742200686574</v>
      </c>
      <c r="BR136" s="11">
        <f t="shared" si="113"/>
        <v>4.1530243164801001E-2</v>
      </c>
      <c r="BS136" s="17">
        <f t="shared" si="102"/>
        <v>3.0139184660052682E-2</v>
      </c>
      <c r="BT136" s="17">
        <f t="shared" si="103"/>
        <v>0.1089452116955999</v>
      </c>
      <c r="BU136" s="12">
        <f>(BU$3*tempmid!$I246+BU$4*tempmid!$I246^2+BU$5*tempmid!$I246^6)*(K136/K$56)^$BW$1</f>
        <v>0.41277649561933805</v>
      </c>
      <c r="BV136" s="12">
        <f>(BV$3*tempmid!$I246+BV$4*tempmid!$I246^2+BV$5*tempmid!$I246^6)*(L136/L$56)^$BW$1</f>
        <v>-0.9168319568323946</v>
      </c>
      <c r="BW136" s="12">
        <f>(BW$3*tempmid!$I246+BW$4*tempmid!$I246^2+BW$5*tempmid!$I246^6)*(M136/M$56)^$BW$1</f>
        <v>-1.8131800425118776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 x14ac:dyDescent="0.3">
      <c r="A137" s="2">
        <f t="shared" si="89"/>
        <v>2091</v>
      </c>
      <c r="B137" s="5">
        <f t="shared" si="90"/>
        <v>1163.9795422716506</v>
      </c>
      <c r="C137" s="5">
        <f t="shared" si="90"/>
        <v>2957.0281939623542</v>
      </c>
      <c r="D137" s="5">
        <f t="shared" si="90"/>
        <v>4348.4899491188889</v>
      </c>
      <c r="E137" s="15">
        <f t="shared" si="91"/>
        <v>6.4452534568764416E-5</v>
      </c>
      <c r="F137" s="15">
        <f t="shared" si="91"/>
        <v>1.269758149961509E-4</v>
      </c>
      <c r="G137" s="15">
        <f t="shared" si="91"/>
        <v>2.5921660951338794E-4</v>
      </c>
      <c r="H137" s="5">
        <f t="shared" si="92"/>
        <v>166630.67808688642</v>
      </c>
      <c r="I137" s="5">
        <f t="shared" si="92"/>
        <v>57447.452953153937</v>
      </c>
      <c r="J137" s="5">
        <f t="shared" si="92"/>
        <v>21648.797970330837</v>
      </c>
      <c r="K137" s="5">
        <f t="shared" si="93"/>
        <v>143156.01953079514</v>
      </c>
      <c r="L137" s="5">
        <f t="shared" si="93"/>
        <v>19427.428210001468</v>
      </c>
      <c r="M137" s="5">
        <f t="shared" si="93"/>
        <v>4978.4633800791962</v>
      </c>
      <c r="N137" s="15">
        <f t="shared" si="94"/>
        <v>1.0527247484128033E-2</v>
      </c>
      <c r="O137" s="15">
        <f t="shared" si="94"/>
        <v>1.3834503138926202E-2</v>
      </c>
      <c r="P137" s="15">
        <f t="shared" si="94"/>
        <v>1.2597174944870337E-2</v>
      </c>
      <c r="Q137" s="5">
        <f t="shared" si="95"/>
        <v>9778.8050945045416</v>
      </c>
      <c r="R137" s="5">
        <f t="shared" si="95"/>
        <v>12759.741362301433</v>
      </c>
      <c r="S137" s="5">
        <f t="shared" si="95"/>
        <v>6437.4743940287017</v>
      </c>
      <c r="T137" s="5">
        <f t="shared" si="96"/>
        <v>58.685502614383935</v>
      </c>
      <c r="U137" s="5">
        <f t="shared" si="96"/>
        <v>222.1115246433377</v>
      </c>
      <c r="V137" s="5">
        <f t="shared" si="96"/>
        <v>297.35943782426659</v>
      </c>
      <c r="W137" s="15">
        <f t="shared" si="97"/>
        <v>-1.0734613539272964E-2</v>
      </c>
      <c r="X137" s="15">
        <f t="shared" si="97"/>
        <v>-1.217998157191269E-2</v>
      </c>
      <c r="Y137" s="15">
        <f t="shared" si="97"/>
        <v>-9.7425357312937999E-3</v>
      </c>
      <c r="Z137" s="5">
        <f t="shared" si="100"/>
        <v>13487.98059068528</v>
      </c>
      <c r="AA137" s="5">
        <f t="shared" si="100"/>
        <v>32629.271859522447</v>
      </c>
      <c r="AB137" s="5">
        <f t="shared" si="100"/>
        <v>30860.969563590868</v>
      </c>
      <c r="AC137" s="16">
        <f t="shared" si="106"/>
        <v>1.6662853242027351</v>
      </c>
      <c r="AD137" s="16">
        <f t="shared" si="106"/>
        <v>2.9453819290230987</v>
      </c>
      <c r="AE137" s="16">
        <f t="shared" si="106"/>
        <v>5.1697586666241264</v>
      </c>
      <c r="AF137" s="15">
        <f t="shared" si="107"/>
        <v>-4.0504037456468023E-3</v>
      </c>
      <c r="AG137" s="15">
        <f t="shared" si="107"/>
        <v>2.9673830763510267E-4</v>
      </c>
      <c r="AH137" s="15">
        <f t="shared" si="107"/>
        <v>9.7937136394747881E-3</v>
      </c>
      <c r="AI137" s="1">
        <f t="shared" si="114"/>
        <v>297947.15452291409</v>
      </c>
      <c r="AJ137" s="1">
        <f t="shared" si="114"/>
        <v>99550.338438380102</v>
      </c>
      <c r="AK137" s="1">
        <f t="shared" si="114"/>
        <v>37883.207314547006</v>
      </c>
      <c r="AL137" s="14">
        <f t="shared" si="98"/>
        <v>47.170428969766519</v>
      </c>
      <c r="AM137" s="14">
        <f t="shared" si="98"/>
        <v>9.7212884054904762</v>
      </c>
      <c r="AN137" s="14">
        <f t="shared" si="98"/>
        <v>3.2903094872402985</v>
      </c>
      <c r="AO137" s="11">
        <f t="shared" si="99"/>
        <v>9.1361460176629869E-3</v>
      </c>
      <c r="AP137" s="11">
        <f t="shared" si="99"/>
        <v>1.1509134355416598E-2</v>
      </c>
      <c r="AQ137" s="11">
        <f t="shared" si="99"/>
        <v>1.0440237017172215E-2</v>
      </c>
      <c r="AR137" s="1">
        <f t="shared" si="101"/>
        <v>166630.67808688642</v>
      </c>
      <c r="AS137" s="1">
        <f t="shared" si="101"/>
        <v>57447.452953153937</v>
      </c>
      <c r="AT137" s="1">
        <f t="shared" si="101"/>
        <v>21648.797970330837</v>
      </c>
      <c r="AU137" s="1">
        <f t="shared" si="108"/>
        <v>33326.135617377287</v>
      </c>
      <c r="AV137" s="1">
        <f t="shared" si="108"/>
        <v>11489.490590630789</v>
      </c>
      <c r="AW137" s="1">
        <f t="shared" si="108"/>
        <v>4329.7595940661677</v>
      </c>
      <c r="AX137" s="1">
        <f t="shared" si="109"/>
        <v>114524.8156246361</v>
      </c>
      <c r="AY137" s="1">
        <f t="shared" si="109"/>
        <v>15541.942568001175</v>
      </c>
      <c r="AZ137" s="1">
        <f t="shared" si="109"/>
        <v>3982.7707040633572</v>
      </c>
      <c r="BA137" s="1">
        <f t="shared" si="110"/>
        <v>13558.670182683443</v>
      </c>
      <c r="BB137" s="1">
        <f t="shared" si="110"/>
        <v>28539.15917209629</v>
      </c>
      <c r="BC137" s="1">
        <f t="shared" si="110"/>
        <v>36047.820687359803</v>
      </c>
      <c r="BD137" s="1">
        <f>SUM(BA137:BC137)*BT137*0.7+0.15*econlow!BD137+0.15*econhigh!BD137</f>
        <v>8260.4515841784923</v>
      </c>
      <c r="BE137" s="2">
        <f t="shared" si="115"/>
        <v>0.1724378764915922</v>
      </c>
      <c r="BF137" s="2">
        <f t="shared" si="115"/>
        <v>0.13039120264941753</v>
      </c>
      <c r="BG137" s="2">
        <f t="shared" si="115"/>
        <v>6.9918128391701598E-2</v>
      </c>
      <c r="BH137" s="2">
        <f t="shared" si="104"/>
        <v>0.11351457248816046</v>
      </c>
      <c r="BI137" s="2">
        <f t="shared" si="111"/>
        <v>2.9734821248929609E-3</v>
      </c>
      <c r="BJ137" s="2">
        <f t="shared" si="111"/>
        <v>1.700186572836147E-3</v>
      </c>
      <c r="BK137" s="2">
        <f t="shared" si="111"/>
        <v>4.8885446777984691E-4</v>
      </c>
      <c r="BL137" s="2">
        <f t="shared" si="105"/>
        <v>495.47334275014998</v>
      </c>
      <c r="BM137" s="2">
        <f t="shared" si="105"/>
        <v>97.671388154588584</v>
      </c>
      <c r="BN137" s="2">
        <f t="shared" si="105"/>
        <v>10.583111609859511</v>
      </c>
      <c r="BO137" s="2">
        <f t="shared" si="112"/>
        <v>426.05992934924478</v>
      </c>
      <c r="BP137" s="2">
        <f t="shared" si="112"/>
        <v>45.913635535336191</v>
      </c>
      <c r="BQ137" s="2">
        <f t="shared" si="112"/>
        <v>9.8094353963614012</v>
      </c>
      <c r="BR137" s="11">
        <f t="shared" si="113"/>
        <v>4.1389684899769213E-2</v>
      </c>
      <c r="BS137" s="17">
        <f t="shared" si="102"/>
        <v>2.8937407106366442E-2</v>
      </c>
      <c r="BT137" s="17">
        <f t="shared" si="103"/>
        <v>0.10577205018990281</v>
      </c>
      <c r="BU137" s="12">
        <f>(BU$3*tempmid!$I247+BU$4*tempmid!$I247^2+BU$5*tempmid!$I247^6)*(K137/K$56)^$BW$1</f>
        <v>0.31119987137335819</v>
      </c>
      <c r="BV137" s="12">
        <f>(BV$3*tempmid!$I247+BV$4*tempmid!$I247^2+BV$5*tempmid!$I247^6)*(L137/L$56)^$BW$1</f>
        <v>-0.99445572352963729</v>
      </c>
      <c r="BW137" s="12">
        <f>(BW$3*tempmid!$I247+BW$4*tempmid!$I247^2+BW$5*tempmid!$I247^6)*(M137/M$56)^$BW$1</f>
        <v>-1.8816963088592398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 x14ac:dyDescent="0.3">
      <c r="A138" s="2">
        <f t="shared" si="89"/>
        <v>2092</v>
      </c>
      <c r="B138" s="5">
        <f t="shared" ref="B138:D153" si="116">B137*(1+E138)</f>
        <v>1164.050812631752</v>
      </c>
      <c r="C138" s="5">
        <f t="shared" si="116"/>
        <v>2957.3848914740047</v>
      </c>
      <c r="D138" s="5">
        <f t="shared" si="116"/>
        <v>4349.5607898989465</v>
      </c>
      <c r="E138" s="15">
        <f t="shared" ref="E138:G153" si="117">E137*$E$5</f>
        <v>6.1229907840326195E-5</v>
      </c>
      <c r="F138" s="15">
        <f t="shared" si="117"/>
        <v>1.2062702424634335E-4</v>
      </c>
      <c r="G138" s="15">
        <f t="shared" si="117"/>
        <v>2.4625577903771852E-4</v>
      </c>
      <c r="H138" s="5">
        <f t="shared" si="92"/>
        <v>168371.76400285028</v>
      </c>
      <c r="I138" s="5">
        <f t="shared" si="92"/>
        <v>58239.91631776026</v>
      </c>
      <c r="J138" s="5">
        <f t="shared" si="92"/>
        <v>21923.727984208301</v>
      </c>
      <c r="K138" s="5">
        <f t="shared" si="93"/>
        <v>144642.96762285303</v>
      </c>
      <c r="L138" s="5">
        <f t="shared" si="93"/>
        <v>19693.045868213863</v>
      </c>
      <c r="M138" s="5">
        <f t="shared" si="93"/>
        <v>5040.4463906153742</v>
      </c>
      <c r="N138" s="15">
        <f t="shared" si="94"/>
        <v>1.0386905817383552E-2</v>
      </c>
      <c r="O138" s="15">
        <f t="shared" si="94"/>
        <v>1.3672301621253879E-2</v>
      </c>
      <c r="P138" s="15">
        <f t="shared" si="94"/>
        <v>1.2450229278414771E-2</v>
      </c>
      <c r="Q138" s="5">
        <f t="shared" si="95"/>
        <v>9774.9130777497758</v>
      </c>
      <c r="R138" s="5">
        <f t="shared" si="95"/>
        <v>12778.199331328608</v>
      </c>
      <c r="S138" s="5">
        <f t="shared" si="95"/>
        <v>6455.7136222347399</v>
      </c>
      <c r="T138" s="5">
        <f t="shared" ref="T138:V153" si="118">T137*(1+W138)</f>
        <v>58.055536423460531</v>
      </c>
      <c r="U138" s="5">
        <f t="shared" si="118"/>
        <v>219.4062103662724</v>
      </c>
      <c r="V138" s="5">
        <f t="shared" si="118"/>
        <v>294.46240287622624</v>
      </c>
      <c r="W138" s="15">
        <f t="shared" si="97"/>
        <v>-1.0734613539272964E-2</v>
      </c>
      <c r="X138" s="15">
        <f t="shared" si="97"/>
        <v>-1.217998157191269E-2</v>
      </c>
      <c r="Y138" s="15">
        <f t="shared" si="97"/>
        <v>-9.7425357312937999E-3</v>
      </c>
      <c r="Z138" s="5">
        <f t="shared" si="100"/>
        <v>13429.91069090155</v>
      </c>
      <c r="AA138" s="5">
        <f t="shared" si="100"/>
        <v>32691.606790384601</v>
      </c>
      <c r="AB138" s="5">
        <f t="shared" si="100"/>
        <v>31256.448270909754</v>
      </c>
      <c r="AC138" s="16">
        <f t="shared" si="106"/>
        <v>1.659536195884268</v>
      </c>
      <c r="AD138" s="16">
        <f t="shared" si="106"/>
        <v>2.9462559366720562</v>
      </c>
      <c r="AE138" s="16">
        <f t="shared" si="106"/>
        <v>5.220389802590236</v>
      </c>
      <c r="AF138" s="15">
        <f t="shared" si="107"/>
        <v>-4.0504037456468023E-3</v>
      </c>
      <c r="AG138" s="15">
        <f t="shared" si="107"/>
        <v>2.9673830763510267E-4</v>
      </c>
      <c r="AH138" s="15">
        <f t="shared" si="107"/>
        <v>9.7937136394747881E-3</v>
      </c>
      <c r="AI138" s="1">
        <f t="shared" si="114"/>
        <v>301478.57468799996</v>
      </c>
      <c r="AJ138" s="1">
        <f t="shared" si="114"/>
        <v>101084.79518517287</v>
      </c>
      <c r="AK138" s="1">
        <f t="shared" si="114"/>
        <v>38424.64617715848</v>
      </c>
      <c r="AL138" s="14">
        <f t="shared" ref="AL138:AN153" si="119">AL137*(1+AO138)</f>
        <v>47.59707533728227</v>
      </c>
      <c r="AM138" s="14">
        <f t="shared" si="119"/>
        <v>9.832053183713354</v>
      </c>
      <c r="AN138" s="14">
        <f t="shared" si="119"/>
        <v>3.324317582037871</v>
      </c>
      <c r="AO138" s="11">
        <f t="shared" ref="AO138:AQ153" si="120">AO$5*AO137</f>
        <v>9.0447845574863576E-3</v>
      </c>
      <c r="AP138" s="11">
        <f t="shared" si="120"/>
        <v>1.1394043011862432E-2</v>
      </c>
      <c r="AQ138" s="11">
        <f t="shared" si="120"/>
        <v>1.0335834647000492E-2</v>
      </c>
      <c r="AR138" s="1">
        <f t="shared" si="101"/>
        <v>168371.76400285028</v>
      </c>
      <c r="AS138" s="1">
        <f t="shared" si="101"/>
        <v>58239.91631776026</v>
      </c>
      <c r="AT138" s="1">
        <f t="shared" si="101"/>
        <v>21923.727984208301</v>
      </c>
      <c r="AU138" s="1">
        <f t="shared" si="108"/>
        <v>33674.352800570057</v>
      </c>
      <c r="AV138" s="1">
        <f t="shared" si="108"/>
        <v>11647.983263552052</v>
      </c>
      <c r="AW138" s="1">
        <f t="shared" si="108"/>
        <v>4384.7455968416607</v>
      </c>
      <c r="AX138" s="1">
        <f t="shared" si="109"/>
        <v>115714.37409828244</v>
      </c>
      <c r="AY138" s="1">
        <f t="shared" si="109"/>
        <v>15754.436694571094</v>
      </c>
      <c r="AZ138" s="1">
        <f t="shared" si="109"/>
        <v>4032.3571124922992</v>
      </c>
      <c r="BA138" s="1">
        <f t="shared" si="110"/>
        <v>13571.528902979075</v>
      </c>
      <c r="BB138" s="1">
        <f t="shared" si="110"/>
        <v>28582.762103428166</v>
      </c>
      <c r="BC138" s="1">
        <f t="shared" si="110"/>
        <v>36110.516363991177</v>
      </c>
      <c r="BD138" s="1">
        <f>SUM(BA138:BC138)*BT138*0.7+0.15*econlow!BD138+0.15*econhigh!BD138</f>
        <v>8031.9888200316063</v>
      </c>
      <c r="BE138" s="2">
        <f t="shared" si="115"/>
        <v>0.1724378764915922</v>
      </c>
      <c r="BF138" s="2">
        <f t="shared" si="115"/>
        <v>0.13039120264941753</v>
      </c>
      <c r="BG138" s="2">
        <f t="shared" si="115"/>
        <v>6.9918128391701598E-2</v>
      </c>
      <c r="BH138" s="2">
        <f t="shared" si="104"/>
        <v>0.11326112653686873</v>
      </c>
      <c r="BI138" s="2">
        <f t="shared" si="111"/>
        <v>2.9734821248929609E-3</v>
      </c>
      <c r="BJ138" s="2">
        <f t="shared" si="111"/>
        <v>1.700186572836147E-3</v>
      </c>
      <c r="BK138" s="2">
        <f t="shared" si="111"/>
        <v>4.8885446777984691E-4</v>
      </c>
      <c r="BL138" s="2">
        <f t="shared" si="105"/>
        <v>500.65043059917139</v>
      </c>
      <c r="BM138" s="2">
        <f t="shared" si="105"/>
        <v>99.018723726556814</v>
      </c>
      <c r="BN138" s="2">
        <f t="shared" si="105"/>
        <v>10.717512375470285</v>
      </c>
      <c r="BO138" s="2">
        <f t="shared" si="112"/>
        <v>432.37323187062793</v>
      </c>
      <c r="BP138" s="2">
        <f t="shared" si="112"/>
        <v>46.45824097644396</v>
      </c>
      <c r="BQ138" s="2">
        <f t="shared" si="112"/>
        <v>9.8083186850839326</v>
      </c>
      <c r="BR138" s="11">
        <f t="shared" si="113"/>
        <v>4.1250313108950082E-2</v>
      </c>
      <c r="BS138" s="17">
        <f t="shared" si="102"/>
        <v>2.7787299534421241E-2</v>
      </c>
      <c r="BT138" s="17">
        <f t="shared" si="103"/>
        <v>0.10269131086398331</v>
      </c>
      <c r="BU138" s="12">
        <f>(BU$3*tempmid!$I248+BU$4*tempmid!$I248^2+BU$5*tempmid!$I248^6)*(K138/K$56)^$BW$1</f>
        <v>0.20794271590384106</v>
      </c>
      <c r="BV138" s="12">
        <f>(BV$3*tempmid!$I248+BV$4*tempmid!$I248^2+BV$5*tempmid!$I248^6)*(L138/L$56)^$BW$1</f>
        <v>-1.0730702989187766</v>
      </c>
      <c r="BW138" s="12">
        <f>(BW$3*tempmid!$I248+BW$4*tempmid!$I248^2+BW$5*tempmid!$I248^6)*(M138/M$56)^$BW$1</f>
        <v>-1.9509827395413444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 x14ac:dyDescent="0.3">
      <c r="A139" s="2">
        <f t="shared" si="89"/>
        <v>2093</v>
      </c>
      <c r="B139" s="5">
        <f t="shared" si="116"/>
        <v>1164.118523619532</v>
      </c>
      <c r="C139" s="5">
        <f t="shared" si="116"/>
        <v>2957.7237949860637</v>
      </c>
      <c r="D139" s="5">
        <f t="shared" si="116"/>
        <v>4350.5783391556952</v>
      </c>
      <c r="E139" s="15">
        <f t="shared" si="117"/>
        <v>5.8168412448309883E-5</v>
      </c>
      <c r="F139" s="15">
        <f t="shared" si="117"/>
        <v>1.1459567303402617E-4</v>
      </c>
      <c r="G139" s="15">
        <f t="shared" si="117"/>
        <v>2.3394299008583258E-4</v>
      </c>
      <c r="H139" s="5">
        <f t="shared" si="92"/>
        <v>170107.12082001296</v>
      </c>
      <c r="I139" s="5">
        <f t="shared" si="92"/>
        <v>59033.605911920764</v>
      </c>
      <c r="J139" s="5">
        <f t="shared" si="92"/>
        <v>22198.688584852425</v>
      </c>
      <c r="K139" s="5">
        <f t="shared" si="93"/>
        <v>146125.25904244519</v>
      </c>
      <c r="L139" s="5">
        <f t="shared" si="93"/>
        <v>19959.134119282739</v>
      </c>
      <c r="M139" s="5">
        <f t="shared" si="93"/>
        <v>5102.4684201320379</v>
      </c>
      <c r="N139" s="15">
        <f t="shared" si="94"/>
        <v>1.0247932851164432E-2</v>
      </c>
      <c r="O139" s="15">
        <f t="shared" si="94"/>
        <v>1.3511787503545314E-2</v>
      </c>
      <c r="P139" s="15">
        <f t="shared" si="94"/>
        <v>1.2304868400572655E-2</v>
      </c>
      <c r="Q139" s="5">
        <f t="shared" si="95"/>
        <v>9769.6487535152392</v>
      </c>
      <c r="R139" s="5">
        <f t="shared" si="95"/>
        <v>12794.580497832341</v>
      </c>
      <c r="S139" s="5">
        <f t="shared" si="95"/>
        <v>6472.9953509079378</v>
      </c>
      <c r="T139" s="5">
        <f t="shared" si="118"/>
        <v>57.432332676139495</v>
      </c>
      <c r="U139" s="5">
        <f t="shared" si="118"/>
        <v>216.733846767248</v>
      </c>
      <c r="V139" s="5">
        <f t="shared" si="118"/>
        <v>291.59359239468199</v>
      </c>
      <c r="W139" s="15">
        <f t="shared" si="97"/>
        <v>-1.0734613539272964E-2</v>
      </c>
      <c r="X139" s="15">
        <f t="shared" si="97"/>
        <v>-1.217998157191269E-2</v>
      </c>
      <c r="Y139" s="15">
        <f t="shared" si="97"/>
        <v>-9.7425357312937999E-3</v>
      </c>
      <c r="Z139" s="5">
        <f t="shared" si="100"/>
        <v>13370.190604138123</v>
      </c>
      <c r="AA139" s="5">
        <f t="shared" si="100"/>
        <v>32748.612654876899</v>
      </c>
      <c r="AB139" s="5">
        <f t="shared" si="100"/>
        <v>31651.990856631393</v>
      </c>
      <c r="AC139" s="16">
        <f t="shared" si="106"/>
        <v>1.652814404260422</v>
      </c>
      <c r="AD139" s="16">
        <f t="shared" si="106"/>
        <v>2.9471302036725642</v>
      </c>
      <c r="AE139" s="16">
        <f t="shared" si="106"/>
        <v>5.2715168054032393</v>
      </c>
      <c r="AF139" s="15">
        <f t="shared" si="107"/>
        <v>-4.0504037456468023E-3</v>
      </c>
      <c r="AG139" s="15">
        <f t="shared" si="107"/>
        <v>2.9673830763510267E-4</v>
      </c>
      <c r="AH139" s="15">
        <f t="shared" si="107"/>
        <v>9.7937136394747881E-3</v>
      </c>
      <c r="AI139" s="1">
        <f t="shared" si="114"/>
        <v>305005.07001977006</v>
      </c>
      <c r="AJ139" s="1">
        <f t="shared" si="114"/>
        <v>102624.29893020765</v>
      </c>
      <c r="AK139" s="1">
        <f t="shared" si="114"/>
        <v>38966.927156284291</v>
      </c>
      <c r="AL139" s="14">
        <f t="shared" si="119"/>
        <v>48.023275576354521</v>
      </c>
      <c r="AM139" s="14">
        <f t="shared" si="119"/>
        <v>9.9429597522148008</v>
      </c>
      <c r="AN139" s="14">
        <f t="shared" si="119"/>
        <v>3.3583335829115106</v>
      </c>
      <c r="AO139" s="11">
        <f t="shared" si="120"/>
        <v>8.9543367119114935E-3</v>
      </c>
      <c r="AP139" s="11">
        <f t="shared" si="120"/>
        <v>1.1280102581743808E-2</v>
      </c>
      <c r="AQ139" s="11">
        <f t="shared" si="120"/>
        <v>1.0232476300530487E-2</v>
      </c>
      <c r="AR139" s="1">
        <f t="shared" si="101"/>
        <v>170107.12082001296</v>
      </c>
      <c r="AS139" s="1">
        <f t="shared" si="101"/>
        <v>59033.605911920764</v>
      </c>
      <c r="AT139" s="1">
        <f t="shared" si="101"/>
        <v>22198.688584852425</v>
      </c>
      <c r="AU139" s="1">
        <f t="shared" si="108"/>
        <v>34021.424164002594</v>
      </c>
      <c r="AV139" s="1">
        <f t="shared" si="108"/>
        <v>11806.721182384154</v>
      </c>
      <c r="AW139" s="1">
        <f t="shared" si="108"/>
        <v>4439.7377169704851</v>
      </c>
      <c r="AX139" s="1">
        <f t="shared" si="109"/>
        <v>116900.20723395617</v>
      </c>
      <c r="AY139" s="1">
        <f t="shared" si="109"/>
        <v>15967.30729542619</v>
      </c>
      <c r="AZ139" s="1">
        <f t="shared" si="109"/>
        <v>4081.9747361056307</v>
      </c>
      <c r="BA139" s="1">
        <f t="shared" si="110"/>
        <v>13584.187432232287</v>
      </c>
      <c r="BB139" s="1">
        <f t="shared" si="110"/>
        <v>28625.734113927967</v>
      </c>
      <c r="BC139" s="1">
        <f t="shared" si="110"/>
        <v>36172.170777154497</v>
      </c>
      <c r="BD139" s="1">
        <f>SUM(BA139:BC139)*BT139*0.7+0.15*econlow!BD139+0.15*econhigh!BD139</f>
        <v>7809.6391252297217</v>
      </c>
      <c r="BE139" s="2">
        <f t="shared" si="115"/>
        <v>0.1724378764915922</v>
      </c>
      <c r="BF139" s="2">
        <f t="shared" si="115"/>
        <v>0.13039120264941753</v>
      </c>
      <c r="BG139" s="2">
        <f t="shared" si="115"/>
        <v>6.9918128391701598E-2</v>
      </c>
      <c r="BH139" s="2">
        <f t="shared" si="104"/>
        <v>0.11300779843822503</v>
      </c>
      <c r="BI139" s="2">
        <f t="shared" si="111"/>
        <v>2.9734821248929609E-3</v>
      </c>
      <c r="BJ139" s="2">
        <f t="shared" si="111"/>
        <v>1.700186572836147E-3</v>
      </c>
      <c r="BK139" s="2">
        <f t="shared" si="111"/>
        <v>4.8885446777984691E-4</v>
      </c>
      <c r="BL139" s="2">
        <f t="shared" si="105"/>
        <v>505.8104830753158</v>
      </c>
      <c r="BM139" s="2">
        <f t="shared" si="105"/>
        <v>100.36814411754827</v>
      </c>
      <c r="BN139" s="2">
        <f t="shared" si="105"/>
        <v>10.851928093558595</v>
      </c>
      <c r="BO139" s="2">
        <f t="shared" si="112"/>
        <v>438.78074081042803</v>
      </c>
      <c r="BP139" s="2">
        <f t="shared" si="112"/>
        <v>47.009398246620464</v>
      </c>
      <c r="BQ139" s="2">
        <f t="shared" si="112"/>
        <v>9.8072236001416311</v>
      </c>
      <c r="BR139" s="11">
        <f t="shared" si="113"/>
        <v>4.1112132323506162E-2</v>
      </c>
      <c r="BS139" s="17">
        <f t="shared" si="102"/>
        <v>2.6686474121149915E-2</v>
      </c>
      <c r="BT139" s="17">
        <f t="shared" si="103"/>
        <v>9.9700301809692526E-2</v>
      </c>
      <c r="BU139" s="12">
        <f>(BU$3*tempmid!$I249+BU$4*tempmid!$I249^2+BU$5*tempmid!$I249^6)*(K139/K$56)^$BW$1</f>
        <v>0.10302566262146227</v>
      </c>
      <c r="BV139" s="12">
        <f>(BV$3*tempmid!$I249+BV$4*tempmid!$I249^2+BV$5*tempmid!$I249^6)*(L139/L$56)^$BW$1</f>
        <v>-1.1526595164832263</v>
      </c>
      <c r="BW139" s="12">
        <f>(BW$3*tempmid!$I249+BW$4*tempmid!$I249^2+BW$5*tempmid!$I249^6)*(M139/M$56)^$BW$1</f>
        <v>-2.0210261416564665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 x14ac:dyDescent="0.3">
      <c r="A140" s="2">
        <f t="shared" si="89"/>
        <v>2094</v>
      </c>
      <c r="B140" s="5">
        <f t="shared" si="116"/>
        <v>1164.1828527996317</v>
      </c>
      <c r="C140" s="5">
        <f t="shared" si="116"/>
        <v>2958.0457902175522</v>
      </c>
      <c r="D140" s="5">
        <f t="shared" si="116"/>
        <v>4351.5452370956973</v>
      </c>
      <c r="E140" s="15">
        <f t="shared" si="117"/>
        <v>5.5259991825894384E-5</v>
      </c>
      <c r="F140" s="15">
        <f t="shared" si="117"/>
        <v>1.0886588938232486E-4</v>
      </c>
      <c r="G140" s="15">
        <f t="shared" si="117"/>
        <v>2.2224584058154093E-4</v>
      </c>
      <c r="H140" s="5">
        <f t="shared" si="92"/>
        <v>171836.4537124043</v>
      </c>
      <c r="I140" s="5">
        <f t="shared" si="92"/>
        <v>59828.39109672515</v>
      </c>
      <c r="J140" s="5">
        <f t="shared" si="92"/>
        <v>22473.642106679647</v>
      </c>
      <c r="K140" s="5">
        <f t="shared" si="93"/>
        <v>147602.63243799825</v>
      </c>
      <c r="L140" s="5">
        <f t="shared" si="93"/>
        <v>20225.647383343927</v>
      </c>
      <c r="M140" s="5">
        <f t="shared" si="93"/>
        <v>5164.5199307818693</v>
      </c>
      <c r="N140" s="15">
        <f t="shared" si="94"/>
        <v>1.0110321824127189E-2</v>
      </c>
      <c r="O140" s="15">
        <f t="shared" si="94"/>
        <v>1.3352947200435228E-2</v>
      </c>
      <c r="P140" s="15">
        <f t="shared" si="94"/>
        <v>1.2161076863308695E-2</v>
      </c>
      <c r="Q140" s="5">
        <f t="shared" si="95"/>
        <v>9763.0288139565619</v>
      </c>
      <c r="R140" s="5">
        <f t="shared" si="95"/>
        <v>12808.901508340468</v>
      </c>
      <c r="S140" s="5">
        <f t="shared" si="95"/>
        <v>6489.3255428493621</v>
      </c>
      <c r="T140" s="5">
        <f t="shared" si="118"/>
        <v>56.815818780202179</v>
      </c>
      <c r="U140" s="5">
        <f t="shared" si="118"/>
        <v>214.09403250761318</v>
      </c>
      <c r="V140" s="5">
        <f t="shared" si="118"/>
        <v>288.75273140176046</v>
      </c>
      <c r="W140" s="15">
        <f t="shared" si="97"/>
        <v>-1.0734613539272964E-2</v>
      </c>
      <c r="X140" s="15">
        <f t="shared" si="97"/>
        <v>-1.217998157191269E-2</v>
      </c>
      <c r="Y140" s="15">
        <f t="shared" si="97"/>
        <v>-9.7425357312937999E-3</v>
      </c>
      <c r="Z140" s="5">
        <f t="shared" si="100"/>
        <v>13308.864521858046</v>
      </c>
      <c r="AA140" s="5">
        <f t="shared" si="100"/>
        <v>32800.325358924187</v>
      </c>
      <c r="AB140" s="5">
        <f t="shared" si="100"/>
        <v>32047.542542543742</v>
      </c>
      <c r="AC140" s="16">
        <f t="shared" si="106"/>
        <v>1.6461198386065465</v>
      </c>
      <c r="AD140" s="16">
        <f t="shared" si="106"/>
        <v>2.9480047301015824</v>
      </c>
      <c r="AE140" s="16">
        <f t="shared" si="106"/>
        <v>5.3231445314410379</v>
      </c>
      <c r="AF140" s="15">
        <f t="shared" si="107"/>
        <v>-4.0504037456468023E-3</v>
      </c>
      <c r="AG140" s="15">
        <f t="shared" si="107"/>
        <v>2.9673830763510267E-4</v>
      </c>
      <c r="AH140" s="15">
        <f t="shared" si="107"/>
        <v>9.7937136394747881E-3</v>
      </c>
      <c r="AI140" s="1">
        <f t="shared" si="114"/>
        <v>308525.98718179564</v>
      </c>
      <c r="AJ140" s="1">
        <f t="shared" si="114"/>
        <v>104168.59021957104</v>
      </c>
      <c r="AK140" s="1">
        <f t="shared" si="114"/>
        <v>39509.972157626347</v>
      </c>
      <c r="AL140" s="14">
        <f t="shared" si="119"/>
        <v>48.448991990078916</v>
      </c>
      <c r="AM140" s="14">
        <f t="shared" si="119"/>
        <v>10.053995782126222</v>
      </c>
      <c r="AN140" s="14">
        <f t="shared" si="119"/>
        <v>3.3923540110199641</v>
      </c>
      <c r="AO140" s="11">
        <f t="shared" si="120"/>
        <v>8.864793344792378E-3</v>
      </c>
      <c r="AP140" s="11">
        <f t="shared" si="120"/>
        <v>1.116730155592637E-2</v>
      </c>
      <c r="AQ140" s="11">
        <f t="shared" si="120"/>
        <v>1.0130151537525181E-2</v>
      </c>
      <c r="AR140" s="1">
        <f t="shared" si="101"/>
        <v>171836.4537124043</v>
      </c>
      <c r="AS140" s="1">
        <f t="shared" si="101"/>
        <v>59828.39109672515</v>
      </c>
      <c r="AT140" s="1">
        <f t="shared" si="101"/>
        <v>22473.642106679647</v>
      </c>
      <c r="AU140" s="1">
        <f t="shared" si="108"/>
        <v>34367.290742480858</v>
      </c>
      <c r="AV140" s="1">
        <f t="shared" si="108"/>
        <v>11965.678219345031</v>
      </c>
      <c r="AW140" s="1">
        <f t="shared" si="108"/>
        <v>4494.7284213359299</v>
      </c>
      <c r="AX140" s="1">
        <f t="shared" si="109"/>
        <v>118082.10595039862</v>
      </c>
      <c r="AY140" s="1">
        <f t="shared" si="109"/>
        <v>16180.517906675143</v>
      </c>
      <c r="AZ140" s="1">
        <f t="shared" si="109"/>
        <v>4131.6159446254951</v>
      </c>
      <c r="BA140" s="1">
        <f t="shared" si="110"/>
        <v>13596.649255077711</v>
      </c>
      <c r="BB140" s="1">
        <f t="shared" si="110"/>
        <v>28668.087721918615</v>
      </c>
      <c r="BC140" s="1">
        <f t="shared" si="110"/>
        <v>36232.810174069084</v>
      </c>
      <c r="BD140" s="1">
        <f>SUM(BA140:BC140)*BT140*0.7+0.15*econlow!BD140+0.15*econhigh!BD140</f>
        <v>7593.2497759696171</v>
      </c>
      <c r="BE140" s="2">
        <f t="shared" si="115"/>
        <v>0.1724378764915922</v>
      </c>
      <c r="BF140" s="2">
        <f t="shared" si="115"/>
        <v>0.13039120264941753</v>
      </c>
      <c r="BG140" s="2">
        <f t="shared" si="115"/>
        <v>6.9918128391701598E-2</v>
      </c>
      <c r="BH140" s="2">
        <f t="shared" si="104"/>
        <v>0.11275459104280293</v>
      </c>
      <c r="BI140" s="2">
        <f t="shared" si="111"/>
        <v>2.9734821248929609E-3</v>
      </c>
      <c r="BJ140" s="2">
        <f t="shared" si="111"/>
        <v>1.700186572836147E-3</v>
      </c>
      <c r="BK140" s="2">
        <f t="shared" si="111"/>
        <v>4.8885446777984691E-4</v>
      </c>
      <c r="BL140" s="2">
        <f t="shared" si="105"/>
        <v>510.95262351883088</v>
      </c>
      <c r="BM140" s="2">
        <f t="shared" si="105"/>
        <v>101.71942721704178</v>
      </c>
      <c r="BN140" s="2">
        <f t="shared" si="105"/>
        <v>10.986340351135636</v>
      </c>
      <c r="BO140" s="2">
        <f t="shared" si="112"/>
        <v>445.28386525157873</v>
      </c>
      <c r="BP140" s="2">
        <f t="shared" si="112"/>
        <v>47.567185888046104</v>
      </c>
      <c r="BQ140" s="2">
        <f t="shared" si="112"/>
        <v>9.8061496737731275</v>
      </c>
      <c r="BR140" s="11">
        <f t="shared" si="113"/>
        <v>4.0975146333298545E-2</v>
      </c>
      <c r="BS140" s="17">
        <f t="shared" si="102"/>
        <v>2.5632660779384319E-2</v>
      </c>
      <c r="BT140" s="17">
        <f t="shared" si="103"/>
        <v>9.6796409523973323E-2</v>
      </c>
      <c r="BU140" s="12">
        <f>(BU$3*tempmid!$I250+BU$4*tempmid!$I250^2+BU$5*tempmid!$I250^6)*(K140/K$56)^$BW$1</f>
        <v>-3.5301892645122454E-3</v>
      </c>
      <c r="BV140" s="12">
        <f>(BV$3*tempmid!$I250+BV$4*tempmid!$I250^2+BV$5*tempmid!$I250^6)*(L140/L$56)^$BW$1</f>
        <v>-1.2332069879625236</v>
      </c>
      <c r="BW140" s="12">
        <f>(BW$3*tempmid!$I250+BW$4*tempmid!$I250^2+BW$5*tempmid!$I250^6)*(M140/M$56)^$BW$1</f>
        <v>-2.0918131570148568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 x14ac:dyDescent="0.3">
      <c r="A141" s="2">
        <f t="shared" si="89"/>
        <v>2095</v>
      </c>
      <c r="B141" s="5">
        <f t="shared" si="116"/>
        <v>1164.243968897815</v>
      </c>
      <c r="C141" s="5">
        <f t="shared" si="116"/>
        <v>2958.3517189890485</v>
      </c>
      <c r="D141" s="5">
        <f t="shared" si="116"/>
        <v>4352.4639942832919</v>
      </c>
      <c r="E141" s="15">
        <f t="shared" si="117"/>
        <v>5.249699223459966E-5</v>
      </c>
      <c r="F141" s="15">
        <f t="shared" si="117"/>
        <v>1.0342259491320861E-4</v>
      </c>
      <c r="G141" s="15">
        <f t="shared" si="117"/>
        <v>2.1113354855246388E-4</v>
      </c>
      <c r="H141" s="5">
        <f t="shared" si="92"/>
        <v>173559.47268835665</v>
      </c>
      <c r="I141" s="5">
        <f t="shared" si="92"/>
        <v>60624.141872171225</v>
      </c>
      <c r="J141" s="5">
        <f t="shared" si="92"/>
        <v>22748.551169520015</v>
      </c>
      <c r="K141" s="5">
        <f t="shared" si="93"/>
        <v>149074.83081287911</v>
      </c>
      <c r="L141" s="5">
        <f t="shared" si="93"/>
        <v>20492.540316635572</v>
      </c>
      <c r="M141" s="5">
        <f t="shared" si="93"/>
        <v>5226.5914662129107</v>
      </c>
      <c r="N141" s="15">
        <f t="shared" si="94"/>
        <v>9.9740658453315589E-3</v>
      </c>
      <c r="O141" s="15">
        <f t="shared" si="94"/>
        <v>1.3195767148172166E-2</v>
      </c>
      <c r="P141" s="15">
        <f t="shared" si="94"/>
        <v>1.2018839362218259E-2</v>
      </c>
      <c r="Q141" s="5">
        <f t="shared" si="95"/>
        <v>9755.0703444226438</v>
      </c>
      <c r="R141" s="5">
        <f t="shared" si="95"/>
        <v>12821.179767840993</v>
      </c>
      <c r="S141" s="5">
        <f t="shared" si="95"/>
        <v>6504.7104299354769</v>
      </c>
      <c r="T141" s="5">
        <f t="shared" si="118"/>
        <v>56.205922922679342</v>
      </c>
      <c r="U141" s="5">
        <f t="shared" si="118"/>
        <v>211.48637113701398</v>
      </c>
      <c r="V141" s="5">
        <f t="shared" si="118"/>
        <v>285.93954759857013</v>
      </c>
      <c r="W141" s="15">
        <f t="shared" si="97"/>
        <v>-1.0734613539272964E-2</v>
      </c>
      <c r="X141" s="15">
        <f t="shared" si="97"/>
        <v>-1.217998157191269E-2</v>
      </c>
      <c r="Y141" s="15">
        <f t="shared" si="97"/>
        <v>-9.7425357312937999E-3</v>
      </c>
      <c r="Z141" s="5">
        <f t="shared" si="100"/>
        <v>13245.976652757172</v>
      </c>
      <c r="AA141" s="5">
        <f t="shared" si="100"/>
        <v>32846.782864154215</v>
      </c>
      <c r="AB141" s="5">
        <f t="shared" si="100"/>
        <v>32443.048950911463</v>
      </c>
      <c r="AC141" s="16">
        <f t="shared" si="106"/>
        <v>1.6394523886464711</v>
      </c>
      <c r="AD141" s="16">
        <f t="shared" si="106"/>
        <v>2.9488795160360928</v>
      </c>
      <c r="AE141" s="16">
        <f t="shared" si="106"/>
        <v>5.3752778846435074</v>
      </c>
      <c r="AF141" s="15">
        <f t="shared" si="107"/>
        <v>-4.0504037456468023E-3</v>
      </c>
      <c r="AG141" s="15">
        <f t="shared" si="107"/>
        <v>2.9673830763510267E-4</v>
      </c>
      <c r="AH141" s="15">
        <f t="shared" si="107"/>
        <v>9.7937136394747881E-3</v>
      </c>
      <c r="AI141" s="1">
        <f t="shared" si="114"/>
        <v>312040.67920609692</v>
      </c>
      <c r="AJ141" s="1">
        <f t="shared" si="114"/>
        <v>105717.40941695897</v>
      </c>
      <c r="AK141" s="1">
        <f t="shared" si="114"/>
        <v>40053.703363199646</v>
      </c>
      <c r="AL141" s="14">
        <f t="shared" si="119"/>
        <v>48.874187388816907</v>
      </c>
      <c r="AM141" s="14">
        <f t="shared" si="119"/>
        <v>10.165149024839828</v>
      </c>
      <c r="AN141" s="14">
        <f t="shared" si="119"/>
        <v>3.426375420618522</v>
      </c>
      <c r="AO141" s="11">
        <f t="shared" si="120"/>
        <v>8.7761454113444541E-3</v>
      </c>
      <c r="AP141" s="11">
        <f t="shared" si="120"/>
        <v>1.1055628540367107E-2</v>
      </c>
      <c r="AQ141" s="11">
        <f t="shared" si="120"/>
        <v>1.0028850022149928E-2</v>
      </c>
      <c r="AR141" s="1">
        <f t="shared" si="101"/>
        <v>173559.47268835665</v>
      </c>
      <c r="AS141" s="1">
        <f t="shared" si="101"/>
        <v>60624.141872171225</v>
      </c>
      <c r="AT141" s="1">
        <f t="shared" si="101"/>
        <v>22748.551169520015</v>
      </c>
      <c r="AU141" s="1">
        <f t="shared" si="108"/>
        <v>34711.894537671331</v>
      </c>
      <c r="AV141" s="1">
        <f t="shared" si="108"/>
        <v>12124.828374434246</v>
      </c>
      <c r="AW141" s="1">
        <f t="shared" si="108"/>
        <v>4549.710233904003</v>
      </c>
      <c r="AX141" s="1">
        <f t="shared" si="109"/>
        <v>119259.86465030328</v>
      </c>
      <c r="AY141" s="1">
        <f t="shared" si="109"/>
        <v>16394.032253308455</v>
      </c>
      <c r="AZ141" s="1">
        <f t="shared" si="109"/>
        <v>4181.2731729703291</v>
      </c>
      <c r="BA141" s="1">
        <f t="shared" si="110"/>
        <v>13608.917755832794</v>
      </c>
      <c r="BB141" s="1">
        <f t="shared" si="110"/>
        <v>28709.8350477001</v>
      </c>
      <c r="BC141" s="1">
        <f t="shared" si="110"/>
        <v>36292.459835636982</v>
      </c>
      <c r="BD141" s="1">
        <f>SUM(BA141:BC141)*BT141*0.7+0.15*econlow!BD141+0.15*econhigh!BD141</f>
        <v>7382.6712236903722</v>
      </c>
      <c r="BE141" s="2">
        <f t="shared" si="115"/>
        <v>0.1724378764915922</v>
      </c>
      <c r="BF141" s="2">
        <f t="shared" si="115"/>
        <v>0.13039120264941753</v>
      </c>
      <c r="BG141" s="2">
        <f t="shared" si="115"/>
        <v>6.9918128391701598E-2</v>
      </c>
      <c r="BH141" s="2">
        <f t="shared" si="104"/>
        <v>0.11250150779905789</v>
      </c>
      <c r="BI141" s="2">
        <f t="shared" si="111"/>
        <v>2.9734821248929609E-3</v>
      </c>
      <c r="BJ141" s="2">
        <f t="shared" si="111"/>
        <v>1.700186572836147E-3</v>
      </c>
      <c r="BK141" s="2">
        <f t="shared" si="111"/>
        <v>4.8885446777984691E-4</v>
      </c>
      <c r="BL141" s="2">
        <f t="shared" si="105"/>
        <v>516.0759896446765</v>
      </c>
      <c r="BM141" s="2">
        <f t="shared" si="105"/>
        <v>103.07235200077915</v>
      </c>
      <c r="BN141" s="2">
        <f t="shared" si="105"/>
        <v>11.120730874738321</v>
      </c>
      <c r="BO141" s="2">
        <f t="shared" si="112"/>
        <v>451.88403543125827</v>
      </c>
      <c r="BP141" s="2">
        <f t="shared" si="112"/>
        <v>48.131683404087084</v>
      </c>
      <c r="BQ141" s="2">
        <f t="shared" si="112"/>
        <v>9.8050964556523841</v>
      </c>
      <c r="BR141" s="11">
        <f t="shared" si="113"/>
        <v>4.0839358218301952E-2</v>
      </c>
      <c r="BS141" s="17">
        <f t="shared" si="102"/>
        <v>2.4623701026553878E-2</v>
      </c>
      <c r="BT141" s="17">
        <f t="shared" si="103"/>
        <v>9.3977096625216819E-2</v>
      </c>
      <c r="BU141" s="12">
        <f>(BU$3*tempmid!$I251+BU$4*tempmid!$I251^2+BU$5*tempmid!$I251^6)*(K141/K$56)^$BW$1</f>
        <v>-0.11170330554340377</v>
      </c>
      <c r="BV141" s="12">
        <f>(BV$3*tempmid!$I251+BV$4*tempmid!$I251^2+BV$5*tempmid!$I251^6)*(L141/L$56)^$BW$1</f>
        <v>-1.314696123737082</v>
      </c>
      <c r="BW141" s="12">
        <f>(BW$3*tempmid!$I251+BW$4*tempmid!$I251^2+BW$5*tempmid!$I251^6)*(M141/M$56)^$BW$1</f>
        <v>-2.1633302779428578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 x14ac:dyDescent="0.3">
      <c r="A142" s="2">
        <f t="shared" si="89"/>
        <v>2096</v>
      </c>
      <c r="B142" s="5">
        <f t="shared" si="116"/>
        <v>1164.3020322390798</v>
      </c>
      <c r="C142" s="5">
        <f t="shared" si="116"/>
        <v>2958.6423813799202</v>
      </c>
      <c r="D142" s="5">
        <f t="shared" si="116"/>
        <v>4353.3369978929486</v>
      </c>
      <c r="E142" s="15">
        <f t="shared" si="117"/>
        <v>4.9872142622869677E-5</v>
      </c>
      <c r="F142" s="15">
        <f t="shared" si="117"/>
        <v>9.8251465167548176E-5</v>
      </c>
      <c r="G142" s="15">
        <f t="shared" si="117"/>
        <v>2.0057687112484069E-4</v>
      </c>
      <c r="H142" s="5">
        <f t="shared" si="92"/>
        <v>175275.89269235297</v>
      </c>
      <c r="I142" s="5">
        <f t="shared" si="92"/>
        <v>61420.728940028988</v>
      </c>
      <c r="J142" s="5">
        <f t="shared" si="92"/>
        <v>23023.378692947426</v>
      </c>
      <c r="K142" s="5">
        <f t="shared" si="93"/>
        <v>150541.60161112002</v>
      </c>
      <c r="L142" s="5">
        <f t="shared" si="93"/>
        <v>20759.767833577156</v>
      </c>
      <c r="M142" s="5">
        <f t="shared" si="93"/>
        <v>5288.6736551962167</v>
      </c>
      <c r="N142" s="15">
        <f t="shared" si="94"/>
        <v>9.839157893004824E-3</v>
      </c>
      <c r="O142" s="15">
        <f t="shared" si="94"/>
        <v>1.3040233802768419E-2</v>
      </c>
      <c r="P142" s="15">
        <f t="shared" si="94"/>
        <v>1.1878140731800713E-2</v>
      </c>
      <c r="Q142" s="5">
        <f t="shared" si="95"/>
        <v>9745.7908046196662</v>
      </c>
      <c r="R142" s="5">
        <f t="shared" si="95"/>
        <v>12831.433414104153</v>
      </c>
      <c r="S142" s="5">
        <f t="shared" si="95"/>
        <v>6519.1565058763672</v>
      </c>
      <c r="T142" s="5">
        <f t="shared" si="118"/>
        <v>55.602574061486216</v>
      </c>
      <c r="U142" s="5">
        <f t="shared" si="118"/>
        <v>208.91047103385446</v>
      </c>
      <c r="V142" s="5">
        <f t="shared" si="118"/>
        <v>283.15377133910107</v>
      </c>
      <c r="W142" s="15">
        <f t="shared" si="97"/>
        <v>-1.0734613539272964E-2</v>
      </c>
      <c r="X142" s="15">
        <f t="shared" si="97"/>
        <v>-1.217998157191269E-2</v>
      </c>
      <c r="Y142" s="15">
        <f t="shared" si="97"/>
        <v>-9.7425357312937999E-3</v>
      </c>
      <c r="Z142" s="5">
        <f t="shared" si="100"/>
        <v>13181.571190927296</v>
      </c>
      <c r="AA142" s="5">
        <f t="shared" si="100"/>
        <v>32888.025125606495</v>
      </c>
      <c r="AB142" s="5">
        <f t="shared" si="100"/>
        <v>32838.456125627308</v>
      </c>
      <c r="AC142" s="16">
        <f t="shared" si="106"/>
        <v>1.6328119445506879</v>
      </c>
      <c r="AD142" s="16">
        <f t="shared" si="106"/>
        <v>2.9497545615531013</v>
      </c>
      <c r="AE142" s="16">
        <f t="shared" si="106"/>
        <v>5.4279218169783077</v>
      </c>
      <c r="AF142" s="15">
        <f t="shared" si="107"/>
        <v>-4.0504037456468023E-3</v>
      </c>
      <c r="AG142" s="15">
        <f t="shared" si="107"/>
        <v>2.9673830763510267E-4</v>
      </c>
      <c r="AH142" s="15">
        <f t="shared" si="107"/>
        <v>9.7937136394747881E-3</v>
      </c>
      <c r="AI142" s="1">
        <f t="shared" si="114"/>
        <v>315548.5058231586</v>
      </c>
      <c r="AJ142" s="1">
        <f t="shared" si="114"/>
        <v>107270.49684969732</v>
      </c>
      <c r="AK142" s="1">
        <f t="shared" si="114"/>
        <v>40598.043260783685</v>
      </c>
      <c r="AL142" s="14">
        <f t="shared" si="119"/>
        <v>49.298825094448603</v>
      </c>
      <c r="AM142" s="14">
        <f t="shared" si="119"/>
        <v>10.276407315399169</v>
      </c>
      <c r="AN142" s="14">
        <f t="shared" si="119"/>
        <v>3.4603943997793563</v>
      </c>
      <c r="AO142" s="11">
        <f t="shared" si="120"/>
        <v>8.6883839572310089E-3</v>
      </c>
      <c r="AP142" s="11">
        <f t="shared" si="120"/>
        <v>1.0945072254963436E-2</v>
      </c>
      <c r="AQ142" s="11">
        <f t="shared" si="120"/>
        <v>9.9285615219284282E-3</v>
      </c>
      <c r="AR142" s="1">
        <f t="shared" si="101"/>
        <v>175275.89269235297</v>
      </c>
      <c r="AS142" s="1">
        <f t="shared" si="101"/>
        <v>61420.728940028988</v>
      </c>
      <c r="AT142" s="1">
        <f t="shared" si="101"/>
        <v>23023.378692947426</v>
      </c>
      <c r="AU142" s="1">
        <f t="shared" si="108"/>
        <v>35055.178538470595</v>
      </c>
      <c r="AV142" s="1">
        <f t="shared" si="108"/>
        <v>12284.145788005799</v>
      </c>
      <c r="AW142" s="1">
        <f t="shared" si="108"/>
        <v>4604.6757385894853</v>
      </c>
      <c r="AX142" s="1">
        <f t="shared" si="109"/>
        <v>120433.28128889602</v>
      </c>
      <c r="AY142" s="1">
        <f t="shared" si="109"/>
        <v>16607.814266861726</v>
      </c>
      <c r="AZ142" s="1">
        <f t="shared" si="109"/>
        <v>4230.9389241569734</v>
      </c>
      <c r="BA142" s="1">
        <f t="shared" si="110"/>
        <v>13620.996222743091</v>
      </c>
      <c r="BB142" s="1">
        <f t="shared" si="110"/>
        <v>28750.98783001232</v>
      </c>
      <c r="BC142" s="1">
        <f t="shared" si="110"/>
        <v>36351.144116980024</v>
      </c>
      <c r="BD142" s="1">
        <f>SUM(BA142:BC142)*BT142*0.7+0.15*econlow!BD142+0.15*econhigh!BD142</f>
        <v>7177.7570723250747</v>
      </c>
      <c r="BE142" s="2">
        <f t="shared" si="115"/>
        <v>0.1724378764915922</v>
      </c>
      <c r="BF142" s="2">
        <f t="shared" si="115"/>
        <v>0.13039120264941753</v>
      </c>
      <c r="BG142" s="2">
        <f t="shared" si="115"/>
        <v>6.9918128391701598E-2</v>
      </c>
      <c r="BH142" s="2">
        <f t="shared" si="104"/>
        <v>0.11224855273100989</v>
      </c>
      <c r="BI142" s="2">
        <f t="shared" si="111"/>
        <v>2.9734821248929609E-3</v>
      </c>
      <c r="BJ142" s="2">
        <f t="shared" si="111"/>
        <v>1.700186572836147E-3</v>
      </c>
      <c r="BK142" s="2">
        <f t="shared" si="111"/>
        <v>4.8885446777984691E-4</v>
      </c>
      <c r="BL142" s="2">
        <f t="shared" si="105"/>
        <v>521.17973384536833</v>
      </c>
      <c r="BM142" s="2">
        <f t="shared" si="105"/>
        <v>104.42669863764584</v>
      </c>
      <c r="BN142" s="2">
        <f t="shared" si="105"/>
        <v>11.255081537434682</v>
      </c>
      <c r="BO142" s="2">
        <f t="shared" si="112"/>
        <v>458.58270305197692</v>
      </c>
      <c r="BP142" s="2">
        <f t="shared" si="112"/>
        <v>48.702971269981802</v>
      </c>
      <c r="BQ142" s="2">
        <f t="shared" si="112"/>
        <v>9.8040635120358566</v>
      </c>
      <c r="BR142" s="11">
        <f t="shared" si="113"/>
        <v>4.0704770378865412E-2</v>
      </c>
      <c r="BS142" s="17">
        <f t="shared" si="102"/>
        <v>2.3657542186629524E-2</v>
      </c>
      <c r="BT142" s="17">
        <f t="shared" si="103"/>
        <v>9.1239899636132826E-2</v>
      </c>
      <c r="BU142" s="12">
        <f>(BU$3*tempmid!$I252+BU$4*tempmid!$I252^2+BU$5*tempmid!$I252^6)*(K142/K$56)^$BW$1</f>
        <v>-0.22147174733034483</v>
      </c>
      <c r="BV142" s="12">
        <f>(BV$3*tempmid!$I252+BV$4*tempmid!$I252^2+BV$5*tempmid!$I252^6)*(L142/L$56)^$BW$1</f>
        <v>-1.3971101527855829</v>
      </c>
      <c r="BW142" s="12">
        <f>(BW$3*tempmid!$I252+BW$4*tempmid!$I252^2+BW$5*tempmid!$I252^6)*(M142/M$56)^$BW$1</f>
        <v>-2.2355638627588674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 x14ac:dyDescent="0.3">
      <c r="A143" s="2">
        <f t="shared" si="89"/>
        <v>2097</v>
      </c>
      <c r="B143" s="5">
        <f t="shared" si="116"/>
        <v>1164.3571951642373</v>
      </c>
      <c r="C143" s="5">
        <f t="shared" si="116"/>
        <v>2958.9185377813533</v>
      </c>
      <c r="D143" s="5">
        <f t="shared" si="116"/>
        <v>4354.1665176712386</v>
      </c>
      <c r="E143" s="15">
        <f t="shared" si="117"/>
        <v>4.737853549172619E-5</v>
      </c>
      <c r="F143" s="15">
        <f t="shared" si="117"/>
        <v>9.3338891909170766E-5</v>
      </c>
      <c r="G143" s="15">
        <f t="shared" si="117"/>
        <v>1.9054802756859865E-4</v>
      </c>
      <c r="H143" s="5">
        <f t="shared" si="92"/>
        <v>176985.43369975293</v>
      </c>
      <c r="I143" s="5">
        <f t="shared" si="92"/>
        <v>62218.023764864338</v>
      </c>
      <c r="J143" s="5">
        <f t="shared" si="92"/>
        <v>23298.087910208451</v>
      </c>
      <c r="K143" s="5">
        <f t="shared" si="93"/>
        <v>152002.69679682655</v>
      </c>
      <c r="L143" s="5">
        <f t="shared" si="93"/>
        <v>21027.285128138898</v>
      </c>
      <c r="M143" s="5">
        <f t="shared" si="93"/>
        <v>5350.7572151074019</v>
      </c>
      <c r="N143" s="15">
        <f t="shared" si="94"/>
        <v>9.7055908138989899E-3</v>
      </c>
      <c r="O143" s="15">
        <f t="shared" si="94"/>
        <v>1.288633363852254E-2</v>
      </c>
      <c r="P143" s="15">
        <f t="shared" si="94"/>
        <v>1.1738965940957025E-2</v>
      </c>
      <c r="Q143" s="5">
        <f t="shared" si="95"/>
        <v>9735.2080097656562</v>
      </c>
      <c r="R143" s="5">
        <f t="shared" si="95"/>
        <v>12839.681291826144</v>
      </c>
      <c r="S143" s="5">
        <f t="shared" si="95"/>
        <v>6532.6705189056484</v>
      </c>
      <c r="T143" s="5">
        <f t="shared" si="118"/>
        <v>55.005701917147356</v>
      </c>
      <c r="U143" s="5">
        <f t="shared" si="118"/>
        <v>206.3659453464825</v>
      </c>
      <c r="V143" s="5">
        <f t="shared" si="118"/>
        <v>280.39513560437928</v>
      </c>
      <c r="W143" s="15">
        <f t="shared" si="97"/>
        <v>-1.0734613539272964E-2</v>
      </c>
      <c r="X143" s="15">
        <f t="shared" si="97"/>
        <v>-1.217998157191269E-2</v>
      </c>
      <c r="Y143" s="15">
        <f t="shared" si="97"/>
        <v>-9.7425357312937999E-3</v>
      </c>
      <c r="Z143" s="5">
        <f t="shared" si="100"/>
        <v>13115.692284682964</v>
      </c>
      <c r="AA143" s="5">
        <f t="shared" si="100"/>
        <v>32924.094028768151</v>
      </c>
      <c r="AB143" s="5">
        <f t="shared" si="100"/>
        <v>33233.710552805242</v>
      </c>
      <c r="AC143" s="16">
        <f t="shared" si="106"/>
        <v>1.626198396934543</v>
      </c>
      <c r="AD143" s="16">
        <f t="shared" si="106"/>
        <v>2.9506298667296353</v>
      </c>
      <c r="AE143" s="16">
        <f t="shared" si="106"/>
        <v>5.4810813289112508</v>
      </c>
      <c r="AF143" s="15">
        <f t="shared" si="107"/>
        <v>-4.0504037456468023E-3</v>
      </c>
      <c r="AG143" s="15">
        <f t="shared" si="107"/>
        <v>2.9673830763510267E-4</v>
      </c>
      <c r="AH143" s="15">
        <f t="shared" si="107"/>
        <v>9.7937136394747881E-3</v>
      </c>
      <c r="AI143" s="1">
        <f t="shared" si="114"/>
        <v>319048.83377931331</v>
      </c>
      <c r="AJ143" s="1">
        <f t="shared" si="114"/>
        <v>108827.59295273339</v>
      </c>
      <c r="AK143" s="1">
        <f t="shared" si="114"/>
        <v>41142.914673294799</v>
      </c>
      <c r="AL143" s="14">
        <f t="shared" si="119"/>
        <v>49.722868944298938</v>
      </c>
      <c r="AM143" s="14">
        <f t="shared" si="119"/>
        <v>10.387758575781763</v>
      </c>
      <c r="AN143" s="14">
        <f t="shared" si="119"/>
        <v>3.4944075710808185</v>
      </c>
      <c r="AO143" s="11">
        <f t="shared" si="120"/>
        <v>8.6015001176586985E-3</v>
      </c>
      <c r="AP143" s="11">
        <f t="shared" si="120"/>
        <v>1.0835621532413801E-2</v>
      </c>
      <c r="AQ143" s="11">
        <f t="shared" si="120"/>
        <v>9.8292759067091437E-3</v>
      </c>
      <c r="AR143" s="1">
        <f t="shared" si="101"/>
        <v>176985.43369975293</v>
      </c>
      <c r="AS143" s="1">
        <f t="shared" si="101"/>
        <v>62218.023764864338</v>
      </c>
      <c r="AT143" s="1">
        <f t="shared" si="101"/>
        <v>23298.087910208451</v>
      </c>
      <c r="AU143" s="1">
        <f t="shared" si="108"/>
        <v>35397.086739950588</v>
      </c>
      <c r="AV143" s="1">
        <f t="shared" si="108"/>
        <v>12443.604752972868</v>
      </c>
      <c r="AW143" s="1">
        <f t="shared" si="108"/>
        <v>4659.6175820416902</v>
      </c>
      <c r="AX143" s="1">
        <f t="shared" si="109"/>
        <v>121602.15743746122</v>
      </c>
      <c r="AY143" s="1">
        <f t="shared" si="109"/>
        <v>16821.828102511117</v>
      </c>
      <c r="AZ143" s="1">
        <f t="shared" si="109"/>
        <v>4280.6057720859217</v>
      </c>
      <c r="BA143" s="1">
        <f t="shared" si="110"/>
        <v>13632.887852022566</v>
      </c>
      <c r="BB143" s="1">
        <f t="shared" si="110"/>
        <v>28791.557441777597</v>
      </c>
      <c r="BC143" s="1">
        <f t="shared" si="110"/>
        <v>36408.88648632673</v>
      </c>
      <c r="BD143" s="1">
        <f>SUM(BA143:BC143)*BT143*0.7+0.15*econlow!BD143+0.15*econhigh!BD143</f>
        <v>6978.3640520661893</v>
      </c>
      <c r="BE143" s="2">
        <f t="shared" si="115"/>
        <v>0.1724378764915922</v>
      </c>
      <c r="BF143" s="2">
        <f t="shared" si="115"/>
        <v>0.13039120264941753</v>
      </c>
      <c r="BG143" s="2">
        <f t="shared" si="115"/>
        <v>6.9918128391701598E-2</v>
      </c>
      <c r="BH143" s="2">
        <f t="shared" si="104"/>
        <v>0.11199573041648306</v>
      </c>
      <c r="BI143" s="2">
        <f t="shared" si="111"/>
        <v>2.9734821248929609E-3</v>
      </c>
      <c r="BJ143" s="2">
        <f t="shared" si="111"/>
        <v>1.700186572836147E-3</v>
      </c>
      <c r="BK143" s="2">
        <f t="shared" si="111"/>
        <v>4.8885446777984691E-4</v>
      </c>
      <c r="BL143" s="2">
        <f t="shared" si="105"/>
        <v>526.26302347264357</v>
      </c>
      <c r="BM143" s="2">
        <f t="shared" si="105"/>
        <v>105.78224859342265</v>
      </c>
      <c r="BN143" s="2">
        <f t="shared" si="105"/>
        <v>11.389374365633039</v>
      </c>
      <c r="BO143" s="2">
        <f t="shared" si="112"/>
        <v>465.38134159750285</v>
      </c>
      <c r="BP143" s="2">
        <f t="shared" si="112"/>
        <v>49.281130943691672</v>
      </c>
      <c r="BQ143" s="2">
        <f t="shared" si="112"/>
        <v>9.8030504249523567</v>
      </c>
      <c r="BR143" s="11">
        <f t="shared" si="113"/>
        <v>4.0571384564899809E-2</v>
      </c>
      <c r="BS143" s="17">
        <f t="shared" si="102"/>
        <v>2.2732231906669426E-2</v>
      </c>
      <c r="BT143" s="17">
        <f t="shared" si="103"/>
        <v>8.8582426831196923E-2</v>
      </c>
      <c r="BU143" s="12">
        <f>(BU$3*tempmid!$I253+BU$4*tempmid!$I253^2+BU$5*tempmid!$I253^6)*(K143/K$56)^$BW$1</f>
        <v>-0.33281320088769317</v>
      </c>
      <c r="BV143" s="12">
        <f>(BV$3*tempmid!$I253+BV$4*tempmid!$I253^2+BV$5*tempmid!$I253^6)*(L143/L$56)^$BW$1</f>
        <v>-1.4804321421970972</v>
      </c>
      <c r="BW143" s="12">
        <f>(BW$3*tempmid!$I253+BW$4*tempmid!$I253^2+BW$5*tempmid!$I253^6)*(M143/M$56)^$BW$1</f>
        <v>-2.3085001509077241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 x14ac:dyDescent="0.3">
      <c r="A144" s="2">
        <f t="shared" si="89"/>
        <v>2098</v>
      </c>
      <c r="B144" s="5">
        <f t="shared" si="116"/>
        <v>1164.4096024259986</v>
      </c>
      <c r="C144" s="5">
        <f t="shared" si="116"/>
        <v>2959.1809108500406</v>
      </c>
      <c r="D144" s="5">
        <f t="shared" si="116"/>
        <v>4354.9547116208032</v>
      </c>
      <c r="E144" s="15">
        <f t="shared" si="117"/>
        <v>4.5009608717139881E-5</v>
      </c>
      <c r="F144" s="15">
        <f t="shared" si="117"/>
        <v>8.8671947313712221E-5</v>
      </c>
      <c r="G144" s="15">
        <f t="shared" si="117"/>
        <v>1.8102062619016873E-4</v>
      </c>
      <c r="H144" s="5">
        <f t="shared" si="92"/>
        <v>178687.82080447464</v>
      </c>
      <c r="I144" s="5">
        <f t="shared" si="92"/>
        <v>63015.89863318987</v>
      </c>
      <c r="J144" s="5">
        <f t="shared" si="92"/>
        <v>23572.642381735059</v>
      </c>
      <c r="K144" s="5">
        <f t="shared" si="93"/>
        <v>153457.87292734964</v>
      </c>
      <c r="L144" s="5">
        <f t="shared" si="93"/>
        <v>21295.047694494693</v>
      </c>
      <c r="M144" s="5">
        <f t="shared" si="93"/>
        <v>5412.8329552621044</v>
      </c>
      <c r="N144" s="15">
        <f t="shared" si="94"/>
        <v>9.5733573231804314E-3</v>
      </c>
      <c r="O144" s="15">
        <f t="shared" si="94"/>
        <v>1.2734053146855162E-2</v>
      </c>
      <c r="P144" s="15">
        <f t="shared" si="94"/>
        <v>1.1601300088786903E-2</v>
      </c>
      <c r="Q144" s="5">
        <f t="shared" si="95"/>
        <v>9723.3401117653157</v>
      </c>
      <c r="R144" s="5">
        <f t="shared" si="95"/>
        <v>12845.942926633023</v>
      </c>
      <c r="S144" s="5">
        <f t="shared" si="95"/>
        <v>6545.2594644080646</v>
      </c>
      <c r="T144" s="5">
        <f t="shared" si="118"/>
        <v>54.41523696461033</v>
      </c>
      <c r="U144" s="5">
        <f t="shared" si="118"/>
        <v>203.85241193509199</v>
      </c>
      <c r="V144" s="5">
        <f t="shared" si="118"/>
        <v>277.66337597687266</v>
      </c>
      <c r="W144" s="15">
        <f t="shared" si="97"/>
        <v>-1.0734613539272964E-2</v>
      </c>
      <c r="X144" s="15">
        <f t="shared" si="97"/>
        <v>-1.217998157191269E-2</v>
      </c>
      <c r="Y144" s="15">
        <f t="shared" si="97"/>
        <v>-9.7425357312937999E-3</v>
      </c>
      <c r="Z144" s="5">
        <f t="shared" si="100"/>
        <v>13048.384006084845</v>
      </c>
      <c r="AA144" s="5">
        <f t="shared" si="100"/>
        <v>32955.033326037497</v>
      </c>
      <c r="AB144" s="5">
        <f t="shared" si="100"/>
        <v>33628.759180788766</v>
      </c>
      <c r="AC144" s="16">
        <f t="shared" si="106"/>
        <v>1.6196116368564346</v>
      </c>
      <c r="AD144" s="16">
        <f t="shared" si="106"/>
        <v>2.9515054316427465</v>
      </c>
      <c r="AE144" s="16">
        <f t="shared" si="106"/>
        <v>5.5347614698812793</v>
      </c>
      <c r="AF144" s="15">
        <f t="shared" si="107"/>
        <v>-4.0504037456468023E-3</v>
      </c>
      <c r="AG144" s="15">
        <f t="shared" si="107"/>
        <v>2.9673830763510267E-4</v>
      </c>
      <c r="AH144" s="15">
        <f t="shared" si="107"/>
        <v>9.7937136394747881E-3</v>
      </c>
      <c r="AI144" s="1">
        <f t="shared" si="114"/>
        <v>322541.03714133258</v>
      </c>
      <c r="AJ144" s="1">
        <f t="shared" si="114"/>
        <v>110388.43841043292</v>
      </c>
      <c r="AK144" s="1">
        <f t="shared" si="114"/>
        <v>41688.24078800701</v>
      </c>
      <c r="AL144" s="14">
        <f t="shared" si="119"/>
        <v>50.146283294742908</v>
      </c>
      <c r="AM144" s="14">
        <f t="shared" si="119"/>
        <v>10.499190818074046</v>
      </c>
      <c r="AN144" s="14">
        <f t="shared" si="119"/>
        <v>3.5284115922659987</v>
      </c>
      <c r="AO144" s="11">
        <f t="shared" si="120"/>
        <v>8.5154851164821119E-3</v>
      </c>
      <c r="AP144" s="11">
        <f t="shared" si="120"/>
        <v>1.0727265317089663E-2</v>
      </c>
      <c r="AQ144" s="11">
        <f t="shared" si="120"/>
        <v>9.7309831476420517E-3</v>
      </c>
      <c r="AR144" s="1">
        <f t="shared" si="101"/>
        <v>178687.82080447464</v>
      </c>
      <c r="AS144" s="1">
        <f t="shared" si="101"/>
        <v>63015.89863318987</v>
      </c>
      <c r="AT144" s="1">
        <f t="shared" si="101"/>
        <v>23572.642381735059</v>
      </c>
      <c r="AU144" s="1">
        <f t="shared" si="108"/>
        <v>35737.56416089493</v>
      </c>
      <c r="AV144" s="1">
        <f t="shared" si="108"/>
        <v>12603.179726637974</v>
      </c>
      <c r="AW144" s="1">
        <f t="shared" si="108"/>
        <v>4714.5284763470117</v>
      </c>
      <c r="AX144" s="1">
        <f t="shared" si="109"/>
        <v>122766.29834187974</v>
      </c>
      <c r="AY144" s="1">
        <f t="shared" si="109"/>
        <v>17036.038155595757</v>
      </c>
      <c r="AZ144" s="1">
        <f t="shared" si="109"/>
        <v>4330.2663642096841</v>
      </c>
      <c r="BA144" s="1">
        <f t="shared" si="110"/>
        <v>13644.595751698638</v>
      </c>
      <c r="BB144" s="1">
        <f t="shared" si="110"/>
        <v>28831.554905152243</v>
      </c>
      <c r="BC144" s="1">
        <f t="shared" si="110"/>
        <v>36465.709562304473</v>
      </c>
      <c r="BD144" s="1">
        <f>SUM(BA144:BC144)*BT144*0.7+0.15*econlow!BD144+0.15*econhigh!BD144</f>
        <v>6784.3519900081928</v>
      </c>
      <c r="BE144" s="2">
        <f t="shared" si="115"/>
        <v>0.1724378764915922</v>
      </c>
      <c r="BF144" s="2">
        <f t="shared" si="115"/>
        <v>0.13039120264941753</v>
      </c>
      <c r="BG144" s="2">
        <f t="shared" si="115"/>
        <v>6.9918128391701598E-2</v>
      </c>
      <c r="BH144" s="2">
        <f t="shared" si="104"/>
        <v>0.11174304596588625</v>
      </c>
      <c r="BI144" s="2">
        <f t="shared" si="111"/>
        <v>2.9734821248929609E-3</v>
      </c>
      <c r="BJ144" s="2">
        <f t="shared" si="111"/>
        <v>1.700186572836147E-3</v>
      </c>
      <c r="BK144" s="2">
        <f t="shared" si="111"/>
        <v>4.8885446777984691E-4</v>
      </c>
      <c r="BL144" s="2">
        <f t="shared" si="105"/>
        <v>531.32504109818194</v>
      </c>
      <c r="BM144" s="2">
        <f t="shared" si="105"/>
        <v>107.13878473135313</v>
      </c>
      <c r="BN144" s="2">
        <f t="shared" si="105"/>
        <v>11.523591545687754</v>
      </c>
      <c r="BO144" s="2">
        <f t="shared" si="112"/>
        <v>472.2814466536999</v>
      </c>
      <c r="BP144" s="2">
        <f t="shared" si="112"/>
        <v>49.866244876915076</v>
      </c>
      <c r="BQ144" s="2">
        <f t="shared" si="112"/>
        <v>9.8020567914344365</v>
      </c>
      <c r="BR144" s="11">
        <f t="shared" si="113"/>
        <v>4.0439201904024918E-2</v>
      </c>
      <c r="BS144" s="17">
        <f t="shared" si="102"/>
        <v>2.184591297037693E-2</v>
      </c>
      <c r="BT144" s="17">
        <f t="shared" si="103"/>
        <v>8.6002356146793121E-2</v>
      </c>
      <c r="BU144" s="12">
        <f>(BU$3*tempmid!$I254+BU$4*tempmid!$I254^2+BU$5*tempmid!$I254^6)*(K144/K$56)^$BW$1</f>
        <v>-0.44570500690823911</v>
      </c>
      <c r="BV144" s="12">
        <f>(BV$3*tempmid!$I254+BV$4*tempmid!$I254^2+BV$5*tempmid!$I254^6)*(L144/L$56)^$BW$1</f>
        <v>-1.5646450162220948</v>
      </c>
      <c r="BW144" s="12">
        <f>(BW$3*tempmid!$I254+BW$4*tempmid!$I254^2+BW$5*tempmid!$I254^6)*(M144/M$56)^$BW$1</f>
        <v>-2.382125277741566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 x14ac:dyDescent="0.3">
      <c r="A145" s="2">
        <f t="shared" si="89"/>
        <v>2099</v>
      </c>
      <c r="B145" s="5">
        <f t="shared" si="116"/>
        <v>1164.4593915655607</v>
      </c>
      <c r="C145" s="5">
        <f t="shared" si="116"/>
        <v>2959.4301873671679</v>
      </c>
      <c r="D145" s="5">
        <f t="shared" si="116"/>
        <v>4355.7036314182842</v>
      </c>
      <c r="E145" s="15">
        <f t="shared" si="117"/>
        <v>4.2759128281282883E-5</v>
      </c>
      <c r="F145" s="15">
        <f t="shared" si="117"/>
        <v>8.42383499480266E-5</v>
      </c>
      <c r="G145" s="15">
        <f t="shared" si="117"/>
        <v>1.7196959488066028E-4</v>
      </c>
      <c r="H145" s="5">
        <f t="shared" si="92"/>
        <v>180382.78429971915</v>
      </c>
      <c r="I145" s="5">
        <f t="shared" si="92"/>
        <v>63814.226710716408</v>
      </c>
      <c r="J145" s="5">
        <f t="shared" si="92"/>
        <v>23847.006008226035</v>
      </c>
      <c r="K145" s="5">
        <f t="shared" si="93"/>
        <v>154906.89122031385</v>
      </c>
      <c r="L145" s="5">
        <f t="shared" si="93"/>
        <v>21563.01134695399</v>
      </c>
      <c r="M145" s="5">
        <f t="shared" si="93"/>
        <v>5474.8917801051311</v>
      </c>
      <c r="N145" s="15">
        <f t="shared" si="94"/>
        <v>9.4424500048309046E-3</v>
      </c>
      <c r="O145" s="15">
        <f t="shared" si="94"/>
        <v>1.2583378835473225E-2</v>
      </c>
      <c r="P145" s="15">
        <f t="shared" si="94"/>
        <v>1.1465128400590219E-2</v>
      </c>
      <c r="Q145" s="5">
        <f t="shared" si="95"/>
        <v>9710.2055804337033</v>
      </c>
      <c r="R145" s="5">
        <f t="shared" si="95"/>
        <v>12850.238498982913</v>
      </c>
      <c r="S145" s="5">
        <f t="shared" si="95"/>
        <v>6556.9305774905934</v>
      </c>
      <c r="T145" s="5">
        <f t="shared" si="118"/>
        <v>53.83111042514728</v>
      </c>
      <c r="U145" s="5">
        <f t="shared" si="118"/>
        <v>201.36949331433263</v>
      </c>
      <c r="V145" s="5">
        <f t="shared" si="118"/>
        <v>274.95823061514631</v>
      </c>
      <c r="W145" s="15">
        <f t="shared" si="97"/>
        <v>-1.0734613539272964E-2</v>
      </c>
      <c r="X145" s="15">
        <f t="shared" si="97"/>
        <v>-1.217998157191269E-2</v>
      </c>
      <c r="Y145" s="15">
        <f t="shared" si="97"/>
        <v>-9.7425357312937999E-3</v>
      </c>
      <c r="Z145" s="5">
        <f t="shared" si="100"/>
        <v>12979.690321189983</v>
      </c>
      <c r="AA145" s="5">
        <f t="shared" si="100"/>
        <v>32980.888572712807</v>
      </c>
      <c r="AB145" s="5">
        <f t="shared" si="100"/>
        <v>34023.549439553259</v>
      </c>
      <c r="AC145" s="16">
        <f t="shared" si="106"/>
        <v>1.6130515558160181</v>
      </c>
      <c r="AD145" s="16">
        <f t="shared" si="106"/>
        <v>2.9523812563695078</v>
      </c>
      <c r="AE145" s="16">
        <f t="shared" si="106"/>
        <v>5.5889673387800949</v>
      </c>
      <c r="AF145" s="15">
        <f t="shared" si="107"/>
        <v>-4.0504037456468023E-3</v>
      </c>
      <c r="AG145" s="15">
        <f t="shared" si="107"/>
        <v>2.9673830763510267E-4</v>
      </c>
      <c r="AH145" s="15">
        <f t="shared" si="107"/>
        <v>9.7937136394747881E-3</v>
      </c>
      <c r="AI145" s="1">
        <f t="shared" si="114"/>
        <v>326024.49758809427</v>
      </c>
      <c r="AJ145" s="1">
        <f t="shared" si="114"/>
        <v>111952.77429602761</v>
      </c>
      <c r="AK145" s="1">
        <f t="shared" si="114"/>
        <v>42233.945185553319</v>
      </c>
      <c r="AL145" s="14">
        <f t="shared" si="119"/>
        <v>50.569033024495752</v>
      </c>
      <c r="AM145" s="14">
        <f t="shared" si="119"/>
        <v>10.610692147539076</v>
      </c>
      <c r="AN145" s="14">
        <f t="shared" si="119"/>
        <v>3.5624031568708614</v>
      </c>
      <c r="AO145" s="11">
        <f t="shared" si="120"/>
        <v>8.4303302653172905E-3</v>
      </c>
      <c r="AP145" s="11">
        <f t="shared" si="120"/>
        <v>1.0619992663918767E-2</v>
      </c>
      <c r="AQ145" s="11">
        <f t="shared" si="120"/>
        <v>9.6336733161656307E-3</v>
      </c>
      <c r="AR145" s="1">
        <f t="shared" si="101"/>
        <v>180382.78429971915</v>
      </c>
      <c r="AS145" s="1">
        <f t="shared" si="101"/>
        <v>63814.226710716408</v>
      </c>
      <c r="AT145" s="1">
        <f t="shared" si="101"/>
        <v>23847.006008226035</v>
      </c>
      <c r="AU145" s="1">
        <f t="shared" si="108"/>
        <v>36076.556859943834</v>
      </c>
      <c r="AV145" s="1">
        <f t="shared" si="108"/>
        <v>12762.845342143282</v>
      </c>
      <c r="AW145" s="1">
        <f t="shared" si="108"/>
        <v>4769.401201645207</v>
      </c>
      <c r="AX145" s="1">
        <f t="shared" si="109"/>
        <v>123925.51297625106</v>
      </c>
      <c r="AY145" s="1">
        <f t="shared" si="109"/>
        <v>17250.409077563192</v>
      </c>
      <c r="AZ145" s="1">
        <f t="shared" si="109"/>
        <v>4379.9134240841049</v>
      </c>
      <c r="BA145" s="1">
        <f t="shared" si="110"/>
        <v>13656.122945271278</v>
      </c>
      <c r="BB145" s="1">
        <f t="shared" si="110"/>
        <v>28870.990905915696</v>
      </c>
      <c r="BC145" s="1">
        <f t="shared" si="110"/>
        <v>36521.635149691283</v>
      </c>
      <c r="BD145" s="1">
        <f>SUM(BA145:BC145)*BT145*0.7+0.15*econlow!BD145+0.15*econhigh!BD145</f>
        <v>6595.5837780036654</v>
      </c>
      <c r="BE145" s="2">
        <f t="shared" si="115"/>
        <v>0.1724378764915922</v>
      </c>
      <c r="BF145" s="2">
        <f t="shared" si="115"/>
        <v>0.13039120264941753</v>
      </c>
      <c r="BG145" s="2">
        <f t="shared" si="115"/>
        <v>6.9918128391701598E-2</v>
      </c>
      <c r="BH145" s="2">
        <f t="shared" si="104"/>
        <v>0.11149050500151524</v>
      </c>
      <c r="BI145" s="2">
        <f t="shared" si="111"/>
        <v>2.9734821248929609E-3</v>
      </c>
      <c r="BJ145" s="2">
        <f t="shared" si="111"/>
        <v>1.700186572836147E-3</v>
      </c>
      <c r="BK145" s="2">
        <f t="shared" si="111"/>
        <v>4.8885446777984691E-4</v>
      </c>
      <c r="BL145" s="2">
        <f t="shared" si="105"/>
        <v>536.36498475363749</v>
      </c>
      <c r="BM145" s="2">
        <f t="shared" si="105"/>
        <v>108.49609140948183</v>
      </c>
      <c r="BN145" s="2">
        <f t="shared" si="105"/>
        <v>11.65771543029415</v>
      </c>
      <c r="BO145" s="2">
        <f t="shared" si="112"/>
        <v>479.28453623434041</v>
      </c>
      <c r="BP145" s="2">
        <f t="shared" si="112"/>
        <v>50.458396526267258</v>
      </c>
      <c r="BQ145" s="2">
        <f t="shared" si="112"/>
        <v>9.8010822227883363</v>
      </c>
      <c r="BR145" s="11">
        <f t="shared" si="113"/>
        <v>4.0308222928708143E-2</v>
      </c>
      <c r="BS145" s="17">
        <f t="shared" si="102"/>
        <v>2.0996818392077562E-2</v>
      </c>
      <c r="BT145" s="17">
        <f t="shared" si="103"/>
        <v>8.3497433152226325E-2</v>
      </c>
      <c r="BU145" s="12">
        <f>(BU$3*tempmid!$I255+BU$4*tempmid!$I255^2+BU$5*tempmid!$I255^6)*(K145/K$56)^$BW$1</f>
        <v>-0.56012418923110907</v>
      </c>
      <c r="BV145" s="12">
        <f>(BV$3*tempmid!$I255+BV$4*tempmid!$I255^2+BV$5*tempmid!$I255^6)*(L145/L$56)^$BW$1</f>
        <v>-1.6497315748487014</v>
      </c>
      <c r="BW145" s="12">
        <f>(BW$3*tempmid!$I255+BW$4*tempmid!$I255^2+BW$5*tempmid!$I255^6)*(M145/M$56)^$BW$1</f>
        <v>-2.4564252889367628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 x14ac:dyDescent="0.3">
      <c r="A146" s="2">
        <f t="shared" si="89"/>
        <v>2100</v>
      </c>
      <c r="B146" s="5">
        <f t="shared" si="116"/>
        <v>1164.5066932706379</v>
      </c>
      <c r="C146" s="5">
        <f t="shared" si="116"/>
        <v>2959.6670200071494</v>
      </c>
      <c r="D146" s="5">
        <f t="shared" si="116"/>
        <v>4356.4152275777533</v>
      </c>
      <c r="E146" s="15">
        <f t="shared" si="117"/>
        <v>4.0621171867218736E-5</v>
      </c>
      <c r="F146" s="15">
        <f t="shared" si="117"/>
        <v>8.0026432450625273E-5</v>
      </c>
      <c r="G146" s="15">
        <f t="shared" si="117"/>
        <v>1.6337111513662725E-4</v>
      </c>
      <c r="H146" s="5">
        <f t="shared" si="92"/>
        <v>182070.05975183341</v>
      </c>
      <c r="I146" s="5">
        <f t="shared" si="92"/>
        <v>64612.882097681351</v>
      </c>
      <c r="J146" s="5">
        <f t="shared" si="92"/>
        <v>24121.143043285152</v>
      </c>
      <c r="K146" s="5">
        <f t="shared" si="93"/>
        <v>156349.51761459676</v>
      </c>
      <c r="L146" s="5">
        <f t="shared" si="93"/>
        <v>21831.132239168332</v>
      </c>
      <c r="M146" s="5">
        <f t="shared" si="93"/>
        <v>5536.9246922536695</v>
      </c>
      <c r="N146" s="15">
        <f t="shared" si="94"/>
        <v>9.3128613124844328E-3</v>
      </c>
      <c r="O146" s="15">
        <f t="shared" si="94"/>
        <v>1.2434297227794877E-2</v>
      </c>
      <c r="P146" s="15">
        <f t="shared" si="94"/>
        <v>1.1330436224137985E-2</v>
      </c>
      <c r="Q146" s="5">
        <f t="shared" si="95"/>
        <v>9695.8231847961597</v>
      </c>
      <c r="R146" s="5">
        <f t="shared" si="95"/>
        <v>12852.588818003427</v>
      </c>
      <c r="S146" s="5">
        <f t="shared" si="95"/>
        <v>6567.6913255036488</v>
      </c>
      <c r="T146" s="5">
        <f t="shared" si="118"/>
        <v>53.253254258343397</v>
      </c>
      <c r="U146" s="5">
        <f t="shared" si="118"/>
        <v>198.91681659661867</v>
      </c>
      <c r="V146" s="5">
        <f t="shared" si="118"/>
        <v>272.27944022876494</v>
      </c>
      <c r="W146" s="15">
        <f t="shared" si="97"/>
        <v>-1.0734613539272964E-2</v>
      </c>
      <c r="X146" s="15">
        <f t="shared" si="97"/>
        <v>-1.217998157191269E-2</v>
      </c>
      <c r="Y146" s="15">
        <f t="shared" si="97"/>
        <v>-9.7425357312937999E-3</v>
      </c>
      <c r="Z146" s="5">
        <f t="shared" si="100"/>
        <v>12909.655061056572</v>
      </c>
      <c r="AA146" s="5">
        <f t="shared" si="100"/>
        <v>33001.707062603695</v>
      </c>
      <c r="AB146" s="5">
        <f t="shared" si="100"/>
        <v>34418.02925948074</v>
      </c>
      <c r="AC146" s="16">
        <f t="shared" si="106"/>
        <v>1.6065180457524195</v>
      </c>
      <c r="AD146" s="16">
        <f t="shared" si="106"/>
        <v>2.9532573409870166</v>
      </c>
      <c r="AE146" s="16">
        <f t="shared" si="106"/>
        <v>5.643704084436485</v>
      </c>
      <c r="AF146" s="15">
        <f t="shared" si="107"/>
        <v>-4.0504037456468023E-3</v>
      </c>
      <c r="AG146" s="15">
        <f t="shared" si="107"/>
        <v>2.9673830763510267E-4</v>
      </c>
      <c r="AH146" s="15">
        <f t="shared" si="107"/>
        <v>9.7937136394747881E-3</v>
      </c>
      <c r="AI146" s="1">
        <f t="shared" si="114"/>
        <v>329498.6046892287</v>
      </c>
      <c r="AJ146" s="1">
        <f t="shared" si="114"/>
        <v>113520.34220856812</v>
      </c>
      <c r="AK146" s="1">
        <f t="shared" si="114"/>
        <v>42779.951868643198</v>
      </c>
      <c r="AL146" s="14">
        <f t="shared" si="119"/>
        <v>50.991083537594044</v>
      </c>
      <c r="AM146" s="14">
        <f t="shared" si="119"/>
        <v>10.722250765577382</v>
      </c>
      <c r="AN146" s="14">
        <f t="shared" si="119"/>
        <v>3.5963789948222948</v>
      </c>
      <c r="AO146" s="11">
        <f t="shared" si="120"/>
        <v>8.346026962664118E-3</v>
      </c>
      <c r="AP146" s="11">
        <f t="shared" si="120"/>
        <v>1.0513792737279579E-2</v>
      </c>
      <c r="AQ146" s="11">
        <f t="shared" si="120"/>
        <v>9.5373365830039736E-3</v>
      </c>
      <c r="AR146" s="1">
        <f t="shared" si="101"/>
        <v>182070.05975183341</v>
      </c>
      <c r="AS146" s="1">
        <f t="shared" si="101"/>
        <v>64612.882097681351</v>
      </c>
      <c r="AT146" s="1">
        <f t="shared" si="101"/>
        <v>24121.143043285152</v>
      </c>
      <c r="AU146" s="1">
        <f t="shared" si="108"/>
        <v>36414.011950366687</v>
      </c>
      <c r="AV146" s="1">
        <f t="shared" si="108"/>
        <v>12922.576419536272</v>
      </c>
      <c r="AW146" s="1">
        <f t="shared" si="108"/>
        <v>4824.2286086570302</v>
      </c>
      <c r="AX146" s="1">
        <f t="shared" si="109"/>
        <v>125079.61409167739</v>
      </c>
      <c r="AY146" s="1">
        <f t="shared" si="109"/>
        <v>17464.90579133467</v>
      </c>
      <c r="AZ146" s="1">
        <f t="shared" si="109"/>
        <v>4429.5397538029356</v>
      </c>
      <c r="BA146" s="1">
        <f t="shared" si="110"/>
        <v>13667.47237519509</v>
      </c>
      <c r="BB146" s="1">
        <f t="shared" si="110"/>
        <v>28909.875807224664</v>
      </c>
      <c r="BC146" s="1">
        <f t="shared" si="110"/>
        <v>36576.684273681341</v>
      </c>
      <c r="BD146" s="1">
        <f>SUM(BA146:BC146)*BT146*0.7+0.15*econlow!BD146+0.15*econhigh!BD146</f>
        <v>6411.9253380431901</v>
      </c>
      <c r="BE146" s="2">
        <f t="shared" si="115"/>
        <v>0.1724378764915922</v>
      </c>
      <c r="BF146" s="2">
        <f t="shared" si="115"/>
        <v>0.13039120264941753</v>
      </c>
      <c r="BG146" s="2">
        <f t="shared" si="115"/>
        <v>6.9918128391701598E-2</v>
      </c>
      <c r="BH146" s="2">
        <f t="shared" si="104"/>
        <v>0.11123811363736141</v>
      </c>
      <c r="BI146" s="2">
        <f t="shared" si="111"/>
        <v>2.9734821248929609E-3</v>
      </c>
      <c r="BJ146" s="2">
        <f t="shared" si="111"/>
        <v>1.700186572836147E-3</v>
      </c>
      <c r="BK146" s="2">
        <f t="shared" si="111"/>
        <v>4.8885446777984691E-4</v>
      </c>
      <c r="BL146" s="2">
        <f t="shared" si="105"/>
        <v>541.38206815027002</v>
      </c>
      <c r="BM146" s="2">
        <f t="shared" si="105"/>
        <v>109.85395457472289</v>
      </c>
      <c r="BN146" s="2">
        <f t="shared" si="105"/>
        <v>11.79172854466672</v>
      </c>
      <c r="BO146" s="2">
        <f t="shared" si="112"/>
        <v>486.39215111195875</v>
      </c>
      <c r="BP146" s="2">
        <f t="shared" si="112"/>
        <v>51.057670364625061</v>
      </c>
      <c r="BQ146" s="2">
        <f t="shared" si="112"/>
        <v>9.8001263439012796</v>
      </c>
      <c r="BR146" s="11">
        <f t="shared" si="113"/>
        <v>4.0178447602439576E-2</v>
      </c>
      <c r="BS146" s="17">
        <f t="shared" si="102"/>
        <v>2.0183266775462626E-2</v>
      </c>
      <c r="BT146" s="17">
        <f t="shared" si="103"/>
        <v>8.1065469079831379E-2</v>
      </c>
      <c r="BU146" s="12">
        <f>(BU$3*tempmid!$I256+BU$4*tempmid!$I256^2+BU$5*tempmid!$I256^6)*(K146/K$56)^$BW$1</f>
        <v>-0.67604748296432038</v>
      </c>
      <c r="BV146" s="12">
        <f>(BV$3*tempmid!$I256+BV$4*tempmid!$I256^2+BV$5*tempmid!$I256^6)*(L146/L$56)^$BW$1</f>
        <v>-1.7356745118922701</v>
      </c>
      <c r="BW146" s="12">
        <f>(BW$3*tempmid!$I256+BW$4*tempmid!$I256^2+BW$5*tempmid!$I256^6)*(M146/M$56)^$BW$1</f>
        <v>-2.5313861545378247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 x14ac:dyDescent="0.3">
      <c r="A147" s="2">
        <f t="shared" si="89"/>
        <v>2101</v>
      </c>
      <c r="B147" s="5">
        <f t="shared" si="116"/>
        <v>1164.5516317158392</v>
      </c>
      <c r="C147" s="5">
        <f t="shared" si="116"/>
        <v>2959.8920290203596</v>
      </c>
      <c r="D147" s="5">
        <f t="shared" si="116"/>
        <v>4357.0913543707948</v>
      </c>
      <c r="E147" s="15">
        <f t="shared" si="117"/>
        <v>3.8590113273857797E-5</v>
      </c>
      <c r="F147" s="15">
        <f t="shared" si="117"/>
        <v>7.6025110828094008E-5</v>
      </c>
      <c r="G147" s="15">
        <f t="shared" si="117"/>
        <v>1.5520255937979588E-4</v>
      </c>
      <c r="H147" s="5">
        <f t="shared" si="92"/>
        <v>183749.38806742145</v>
      </c>
      <c r="I147" s="5">
        <f t="shared" si="92"/>
        <v>65411.739882237584</v>
      </c>
      <c r="J147" s="5">
        <f t="shared" si="92"/>
        <v>24395.018105605319</v>
      </c>
      <c r="K147" s="5">
        <f t="shared" si="93"/>
        <v>157785.52282537002</v>
      </c>
      <c r="L147" s="5">
        <f t="shared" si="93"/>
        <v>22099.366882611259</v>
      </c>
      <c r="M147" s="5">
        <f t="shared" si="93"/>
        <v>5598.9227953950467</v>
      </c>
      <c r="N147" s="15">
        <f t="shared" si="94"/>
        <v>9.184583570721605E-3</v>
      </c>
      <c r="O147" s="15">
        <f t="shared" si="94"/>
        <v>1.2286794862690353E-2</v>
      </c>
      <c r="P147" s="15">
        <f t="shared" si="94"/>
        <v>1.1197209026179156E-2</v>
      </c>
      <c r="Q147" s="5">
        <f t="shared" si="95"/>
        <v>9680.2119744909651</v>
      </c>
      <c r="R147" s="5">
        <f t="shared" si="95"/>
        <v>12853.015295300922</v>
      </c>
      <c r="S147" s="5">
        <f t="shared" si="95"/>
        <v>6577.5494005191413</v>
      </c>
      <c r="T147" s="5">
        <f t="shared" si="118"/>
        <v>52.681601154171439</v>
      </c>
      <c r="U147" s="5">
        <f t="shared" si="118"/>
        <v>196.49401343612831</v>
      </c>
      <c r="V147" s="5">
        <f t="shared" si="118"/>
        <v>269.62674805343954</v>
      </c>
      <c r="W147" s="15">
        <f t="shared" si="97"/>
        <v>-1.0734613539272964E-2</v>
      </c>
      <c r="X147" s="15">
        <f t="shared" si="97"/>
        <v>-1.217998157191269E-2</v>
      </c>
      <c r="Y147" s="15">
        <f t="shared" si="97"/>
        <v>-9.7425357312937999E-3</v>
      </c>
      <c r="Z147" s="5">
        <f t="shared" si="100"/>
        <v>12838.321893528162</v>
      </c>
      <c r="AA147" s="5">
        <f t="shared" si="100"/>
        <v>33017.537763358865</v>
      </c>
      <c r="AB147" s="5">
        <f t="shared" si="100"/>
        <v>34812.147089489867</v>
      </c>
      <c r="AC147" s="16">
        <f t="shared" si="106"/>
        <v>1.6000109990424547</v>
      </c>
      <c r="AD147" s="16">
        <f t="shared" si="106"/>
        <v>2.9541336855723919</v>
      </c>
      <c r="AE147" s="16">
        <f t="shared" si="106"/>
        <v>5.6989769061053899</v>
      </c>
      <c r="AF147" s="15">
        <f t="shared" si="107"/>
        <v>-4.0504037456468023E-3</v>
      </c>
      <c r="AG147" s="15">
        <f t="shared" si="107"/>
        <v>2.9673830763510267E-4</v>
      </c>
      <c r="AH147" s="15">
        <f t="shared" si="107"/>
        <v>9.7937136394747881E-3</v>
      </c>
      <c r="AI147" s="1">
        <f t="shared" si="114"/>
        <v>332962.75617067248</v>
      </c>
      <c r="AJ147" s="1">
        <f t="shared" si="114"/>
        <v>115090.88440724759</v>
      </c>
      <c r="AK147" s="1">
        <f t="shared" si="114"/>
        <v>43326.185290435911</v>
      </c>
      <c r="AL147" s="14">
        <f t="shared" si="119"/>
        <v>51.412400766073652</v>
      </c>
      <c r="AM147" s="14">
        <f t="shared" si="119"/>
        <v>10.833854972581534</v>
      </c>
      <c r="AN147" s="14">
        <f t="shared" si="119"/>
        <v>3.6303358730064237</v>
      </c>
      <c r="AO147" s="11">
        <f t="shared" si="120"/>
        <v>8.2625666930374771E-3</v>
      </c>
      <c r="AP147" s="11">
        <f t="shared" si="120"/>
        <v>1.0408654809906782E-2</v>
      </c>
      <c r="AQ147" s="11">
        <f t="shared" si="120"/>
        <v>9.4419632171739345E-3</v>
      </c>
      <c r="AR147" s="1">
        <f t="shared" si="101"/>
        <v>183749.38806742145</v>
      </c>
      <c r="AS147" s="1">
        <f t="shared" si="101"/>
        <v>65411.739882237584</v>
      </c>
      <c r="AT147" s="1">
        <f t="shared" si="101"/>
        <v>24395.018105605319</v>
      </c>
      <c r="AU147" s="1">
        <f t="shared" si="108"/>
        <v>36749.877613484292</v>
      </c>
      <c r="AV147" s="1">
        <f t="shared" si="108"/>
        <v>13082.347976447518</v>
      </c>
      <c r="AW147" s="1">
        <f t="shared" si="108"/>
        <v>4879.0036211210636</v>
      </c>
      <c r="AX147" s="1">
        <f t="shared" si="109"/>
        <v>126228.41826029602</v>
      </c>
      <c r="AY147" s="1">
        <f t="shared" si="109"/>
        <v>17679.493506089006</v>
      </c>
      <c r="AZ147" s="1">
        <f t="shared" si="109"/>
        <v>4479.1382363160365</v>
      </c>
      <c r="BA147" s="1">
        <f t="shared" si="110"/>
        <v>13678.646906192853</v>
      </c>
      <c r="BB147" s="1">
        <f t="shared" si="110"/>
        <v>28948.219662758955</v>
      </c>
      <c r="BC147" s="1">
        <f t="shared" si="110"/>
        <v>36630.877212717125</v>
      </c>
      <c r="BD147" s="1">
        <f>SUM(BA147:BC147)*BT147*0.7+0.15*econlow!BD147+0.15*econhigh!BD147</f>
        <v>6233.2455854455748</v>
      </c>
      <c r="BE147" s="2">
        <f t="shared" si="115"/>
        <v>0.1724378764915922</v>
      </c>
      <c r="BF147" s="2">
        <f t="shared" si="115"/>
        <v>0.13039120264941753</v>
      </c>
      <c r="BG147" s="2">
        <f t="shared" si="115"/>
        <v>6.9918128391701598E-2</v>
      </c>
      <c r="BH147" s="2">
        <f t="shared" si="104"/>
        <v>0.11098587845940922</v>
      </c>
      <c r="BI147" s="2">
        <f t="shared" si="111"/>
        <v>2.9734821248929609E-3</v>
      </c>
      <c r="BJ147" s="2">
        <f t="shared" si="111"/>
        <v>1.700186572836147E-3</v>
      </c>
      <c r="BK147" s="2">
        <f t="shared" si="111"/>
        <v>4.8885446777984691E-4</v>
      </c>
      <c r="BL147" s="2">
        <f t="shared" si="105"/>
        <v>546.37552087849758</v>
      </c>
      <c r="BM147" s="2">
        <f t="shared" si="105"/>
        <v>111.21216185363103</v>
      </c>
      <c r="BN147" s="2">
        <f t="shared" si="105"/>
        <v>11.925613592495418</v>
      </c>
      <c r="BO147" s="2">
        <f t="shared" si="112"/>
        <v>493.60585515383212</v>
      </c>
      <c r="BP147" s="2">
        <f t="shared" si="112"/>
        <v>51.66415189264049</v>
      </c>
      <c r="BQ147" s="2">
        <f t="shared" si="112"/>
        <v>9.7991887925841379</v>
      </c>
      <c r="BR147" s="11">
        <f t="shared" si="113"/>
        <v>4.0049875344998459E-2</v>
      </c>
      <c r="BS147" s="17">
        <f t="shared" si="102"/>
        <v>1.940365792233445E-2</v>
      </c>
      <c r="BT147" s="17">
        <f t="shared" si="103"/>
        <v>7.870433891245765E-2</v>
      </c>
      <c r="BU147" s="12">
        <f>(BU$3*tempmid!$I257+BU$4*tempmid!$I257^2+BU$5*tempmid!$I257^6)*(K147/K$56)^$BW$1</f>
        <v>-0.79345136199101252</v>
      </c>
      <c r="BV147" s="12">
        <f>(BV$3*tempmid!$I257+BV$4*tempmid!$I257^2+BV$5*tempmid!$I257^6)*(L147/L$56)^$BW$1</f>
        <v>-1.8224564325883887</v>
      </c>
      <c r="BW147" s="12">
        <f>(BW$3*tempmid!$I257+BW$4*tempmid!$I257^2+BW$5*tempmid!$I257^6)*(M147/M$56)^$BW$1</f>
        <v>-2.6069937826205836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 x14ac:dyDescent="0.3">
      <c r="A148" s="2">
        <f t="shared" si="89"/>
        <v>2102</v>
      </c>
      <c r="B148" s="5">
        <f t="shared" si="116"/>
        <v>1164.5943248862513</v>
      </c>
      <c r="C148" s="5">
        <f t="shared" si="116"/>
        <v>2960.1058038339274</v>
      </c>
      <c r="D148" s="5">
        <f t="shared" si="116"/>
        <v>4357.7337745139621</v>
      </c>
      <c r="E148" s="15">
        <f t="shared" si="117"/>
        <v>3.6660607610164905E-5</v>
      </c>
      <c r="F148" s="15">
        <f t="shared" si="117"/>
        <v>7.2223855286689307E-5</v>
      </c>
      <c r="G148" s="15">
        <f t="shared" si="117"/>
        <v>1.4744243141080607E-4</v>
      </c>
      <c r="H148" s="5">
        <f t="shared" si="92"/>
        <v>185420.5155538148</v>
      </c>
      <c r="I148" s="5">
        <f t="shared" si="92"/>
        <v>66210.676191887134</v>
      </c>
      <c r="J148" s="5">
        <f t="shared" si="92"/>
        <v>24668.596190689768</v>
      </c>
      <c r="K148" s="5">
        <f t="shared" si="93"/>
        <v>159214.68239330914</v>
      </c>
      <c r="L148" s="5">
        <f t="shared" si="93"/>
        <v>22367.672164329768</v>
      </c>
      <c r="M148" s="5">
        <f t="shared" si="93"/>
        <v>5660.8772970398286</v>
      </c>
      <c r="N148" s="15">
        <f t="shared" si="94"/>
        <v>9.0576089767173684E-3</v>
      </c>
      <c r="O148" s="15">
        <f t="shared" si="94"/>
        <v>1.2140858294434898E-2</v>
      </c>
      <c r="P148" s="15">
        <f t="shared" si="94"/>
        <v>1.106543238919766E-2</v>
      </c>
      <c r="Q148" s="5">
        <f t="shared" si="95"/>
        <v>9663.3912612997428</v>
      </c>
      <c r="R148" s="5">
        <f t="shared" si="95"/>
        <v>12851.539918776582</v>
      </c>
      <c r="S148" s="5">
        <f t="shared" si="95"/>
        <v>6586.5127117724851</v>
      </c>
      <c r="T148" s="5">
        <f t="shared" si="118"/>
        <v>52.116084525151294</v>
      </c>
      <c r="U148" s="5">
        <f t="shared" si="118"/>
        <v>194.1007199734851</v>
      </c>
      <c r="V148" s="5">
        <f t="shared" si="118"/>
        <v>266.99989982641637</v>
      </c>
      <c r="W148" s="15">
        <f t="shared" si="97"/>
        <v>-1.0734613539272964E-2</v>
      </c>
      <c r="X148" s="15">
        <f t="shared" si="97"/>
        <v>-1.217998157191269E-2</v>
      </c>
      <c r="Y148" s="15">
        <f t="shared" si="97"/>
        <v>-9.7425357312937999E-3</v>
      </c>
      <c r="Z148" s="5">
        <f t="shared" si="100"/>
        <v>12765.734295819988</v>
      </c>
      <c r="AA148" s="5">
        <f t="shared" si="100"/>
        <v>33028.431251604234</v>
      </c>
      <c r="AB148" s="5">
        <f t="shared" si="100"/>
        <v>35205.851914505925</v>
      </c>
      <c r="AC148" s="16">
        <f t="shared" si="106"/>
        <v>1.593530308498857</v>
      </c>
      <c r="AD148" s="16">
        <f t="shared" si="106"/>
        <v>2.9550102902027766</v>
      </c>
      <c r="AE148" s="16">
        <f t="shared" si="106"/>
        <v>5.7547910539617657</v>
      </c>
      <c r="AF148" s="15">
        <f t="shared" si="107"/>
        <v>-4.0504037456468023E-3</v>
      </c>
      <c r="AG148" s="15">
        <f t="shared" si="107"/>
        <v>2.9673830763510267E-4</v>
      </c>
      <c r="AH148" s="15">
        <f t="shared" si="107"/>
        <v>9.7937136394747881E-3</v>
      </c>
      <c r="AI148" s="1">
        <f t="shared" si="114"/>
        <v>336416.35816708952</v>
      </c>
      <c r="AJ148" s="1">
        <f t="shared" si="114"/>
        <v>116664.14394297036</v>
      </c>
      <c r="AK148" s="1">
        <f t="shared" si="114"/>
        <v>43872.570382513382</v>
      </c>
      <c r="AL148" s="14">
        <f t="shared" si="119"/>
        <v>51.832951172350725</v>
      </c>
      <c r="AM148" s="14">
        <f t="shared" si="119"/>
        <v>10.945493170685026</v>
      </c>
      <c r="AN148" s="14">
        <f t="shared" si="119"/>
        <v>3.6642705958075479</v>
      </c>
      <c r="AO148" s="11">
        <f t="shared" si="120"/>
        <v>8.1799410261071022E-3</v>
      </c>
      <c r="AP148" s="11">
        <f t="shared" si="120"/>
        <v>1.0304568261807714E-2</v>
      </c>
      <c r="AQ148" s="11">
        <f t="shared" si="120"/>
        <v>9.3475435850021958E-3</v>
      </c>
      <c r="AR148" s="1">
        <f t="shared" si="101"/>
        <v>185420.5155538148</v>
      </c>
      <c r="AS148" s="1">
        <f t="shared" si="101"/>
        <v>66210.676191887134</v>
      </c>
      <c r="AT148" s="1">
        <f t="shared" si="101"/>
        <v>24668.596190689768</v>
      </c>
      <c r="AU148" s="1">
        <f t="shared" si="108"/>
        <v>37084.103110762961</v>
      </c>
      <c r="AV148" s="1">
        <f t="shared" si="108"/>
        <v>13242.135238377428</v>
      </c>
      <c r="AW148" s="1">
        <f t="shared" si="108"/>
        <v>4933.7192381379537</v>
      </c>
      <c r="AX148" s="1">
        <f t="shared" si="109"/>
        <v>127371.74591464733</v>
      </c>
      <c r="AY148" s="1">
        <f t="shared" si="109"/>
        <v>17894.137731463816</v>
      </c>
      <c r="AZ148" s="1">
        <f t="shared" si="109"/>
        <v>4528.7018376318629</v>
      </c>
      <c r="BA148" s="1">
        <f t="shared" si="110"/>
        <v>13689.649328408719</v>
      </c>
      <c r="BB148" s="1">
        <f t="shared" si="110"/>
        <v>28986.032229284607</v>
      </c>
      <c r="BC148" s="1">
        <f t="shared" si="110"/>
        <v>36684.233529940255</v>
      </c>
      <c r="BD148" s="1">
        <f>SUM(BA148:BC148)*BT148*0.7+0.15*econlow!BD148+0.15*econhigh!BD148</f>
        <v>6059.4163901225829</v>
      </c>
      <c r="BE148" s="2">
        <f t="shared" si="115"/>
        <v>0.1724378764915922</v>
      </c>
      <c r="BF148" s="2">
        <f t="shared" si="115"/>
        <v>0.13039120264941753</v>
      </c>
      <c r="BG148" s="2">
        <f t="shared" si="115"/>
        <v>6.9918128391701598E-2</v>
      </c>
      <c r="BH148" s="2">
        <f t="shared" si="104"/>
        <v>0.11073380650640788</v>
      </c>
      <c r="BI148" s="2">
        <f t="shared" si="111"/>
        <v>2.9734821248929609E-3</v>
      </c>
      <c r="BJ148" s="2">
        <f t="shared" si="111"/>
        <v>1.700186572836147E-3</v>
      </c>
      <c r="BK148" s="2">
        <f t="shared" si="111"/>
        <v>4.8885446777984691E-4</v>
      </c>
      <c r="BL148" s="2">
        <f t="shared" si="105"/>
        <v>551.34458858770552</v>
      </c>
      <c r="BM148" s="2">
        <f t="shared" si="105"/>
        <v>112.57050263984846</v>
      </c>
      <c r="BN148" s="2">
        <f t="shared" si="105"/>
        <v>12.059353461675606</v>
      </c>
      <c r="BO148" s="2">
        <f t="shared" si="112"/>
        <v>500.92723566313725</v>
      </c>
      <c r="BP148" s="2">
        <f t="shared" si="112"/>
        <v>52.277927650420814</v>
      </c>
      <c r="BQ148" s="2">
        <f t="shared" si="112"/>
        <v>9.7982692189477945</v>
      </c>
      <c r="BR148" s="11">
        <f t="shared" si="113"/>
        <v>3.9922505056807028E-2</v>
      </c>
      <c r="BS148" s="17">
        <f t="shared" si="102"/>
        <v>1.8656468677425684E-2</v>
      </c>
      <c r="BT148" s="17">
        <f t="shared" si="103"/>
        <v>7.6411979526657917E-2</v>
      </c>
      <c r="BU148" s="12">
        <f>(BU$3*tempmid!$I258+BU$4*tempmid!$I258^2+BU$5*tempmid!$I258^6)*(K148/K$56)^$BW$1</f>
        <v>-0.91231206583906788</v>
      </c>
      <c r="BV148" s="12">
        <f>(BV$3*tempmid!$I258+BV$4*tempmid!$I258^2+BV$5*tempmid!$I258^6)*(L148/L$56)^$BW$1</f>
        <v>-1.9100598706809946</v>
      </c>
      <c r="BW148" s="12">
        <f>(BW$3*tempmid!$I258+BW$4*tempmid!$I258^2+BW$5*tempmid!$I258^6)*(M148/M$56)^$BW$1</f>
        <v>-2.6832340325681439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 x14ac:dyDescent="0.3">
      <c r="A149" s="2">
        <f t="shared" si="89"/>
        <v>2103</v>
      </c>
      <c r="B149" s="5">
        <f t="shared" si="116"/>
        <v>1164.6348848850425</v>
      </c>
      <c r="C149" s="5">
        <f t="shared" si="116"/>
        <v>2960.3089045744769</v>
      </c>
      <c r="D149" s="5">
        <f t="shared" si="116"/>
        <v>4358.3441636339594</v>
      </c>
      <c r="E149" s="15">
        <f t="shared" si="117"/>
        <v>3.4827577229656655E-5</v>
      </c>
      <c r="F149" s="15">
        <f t="shared" si="117"/>
        <v>6.8612662522354835E-5</v>
      </c>
      <c r="G149" s="15">
        <f t="shared" si="117"/>
        <v>1.4007030984026575E-4</v>
      </c>
      <c r="H149" s="5">
        <f t="shared" si="92"/>
        <v>187083.19397302432</v>
      </c>
      <c r="I149" s="5">
        <f t="shared" si="92"/>
        <v>67009.568242950481</v>
      </c>
      <c r="J149" s="5">
        <f t="shared" si="92"/>
        <v>24941.842682101931</v>
      </c>
      <c r="K149" s="5">
        <f t="shared" si="93"/>
        <v>160636.7767280908</v>
      </c>
      <c r="L149" s="5">
        <f t="shared" si="93"/>
        <v>22636.005363968132</v>
      </c>
      <c r="M149" s="5">
        <f t="shared" si="93"/>
        <v>5722.7795111310306</v>
      </c>
      <c r="N149" s="15">
        <f t="shared" si="94"/>
        <v>8.9319296022503103E-3</v>
      </c>
      <c r="O149" s="15">
        <f t="shared" si="94"/>
        <v>1.1996474092922371E-2</v>
      </c>
      <c r="P149" s="15">
        <f t="shared" si="94"/>
        <v>1.0935092008366176E-2</v>
      </c>
      <c r="Q149" s="5">
        <f t="shared" si="95"/>
        <v>9645.3806008295014</v>
      </c>
      <c r="R149" s="5">
        <f t="shared" si="95"/>
        <v>12848.185226483711</v>
      </c>
      <c r="S149" s="5">
        <f t="shared" si="95"/>
        <v>6594.5893780755496</v>
      </c>
      <c r="T149" s="5">
        <f t="shared" si="118"/>
        <v>51.556638498593713</v>
      </c>
      <c r="U149" s="5">
        <f t="shared" si="118"/>
        <v>191.73657678111306</v>
      </c>
      <c r="V149" s="5">
        <f t="shared" si="118"/>
        <v>264.39864376210562</v>
      </c>
      <c r="W149" s="15">
        <f t="shared" si="97"/>
        <v>-1.0734613539272964E-2</v>
      </c>
      <c r="X149" s="15">
        <f t="shared" si="97"/>
        <v>-1.217998157191269E-2</v>
      </c>
      <c r="Y149" s="15">
        <f t="shared" si="97"/>
        <v>-9.7425357312937999E-3</v>
      </c>
      <c r="Z149" s="5">
        <f t="shared" si="100"/>
        <v>12691.935527927182</v>
      </c>
      <c r="AA149" s="5">
        <f t="shared" si="100"/>
        <v>33034.43964798082</v>
      </c>
      <c r="AB149" s="5">
        <f t="shared" si="100"/>
        <v>35599.093272258018</v>
      </c>
      <c r="AC149" s="16">
        <f t="shared" si="106"/>
        <v>1.5870758673685115</v>
      </c>
      <c r="AD149" s="16">
        <f t="shared" si="106"/>
        <v>2.9558871549553358</v>
      </c>
      <c r="AE149" s="16">
        <f t="shared" si="106"/>
        <v>5.8111518295992788</v>
      </c>
      <c r="AF149" s="15">
        <f t="shared" si="107"/>
        <v>-4.0504037456468023E-3</v>
      </c>
      <c r="AG149" s="15">
        <f t="shared" si="107"/>
        <v>2.9673830763510267E-4</v>
      </c>
      <c r="AH149" s="15">
        <f t="shared" si="107"/>
        <v>9.7937136394747881E-3</v>
      </c>
      <c r="AI149" s="1">
        <f t="shared" si="114"/>
        <v>339858.82546114351</v>
      </c>
      <c r="AJ149" s="1">
        <f t="shared" si="114"/>
        <v>118239.86478705076</v>
      </c>
      <c r="AK149" s="1">
        <f t="shared" si="114"/>
        <v>44419.032582400003</v>
      </c>
      <c r="AL149" s="14">
        <f t="shared" si="119"/>
        <v>52.252701751311655</v>
      </c>
      <c r="AM149" s="14">
        <f t="shared" si="119"/>
        <v>11.057153866406136</v>
      </c>
      <c r="AN149" s="14">
        <f t="shared" si="119"/>
        <v>3.6981800056180854</v>
      </c>
      <c r="AO149" s="11">
        <f t="shared" si="120"/>
        <v>8.0981416158460318E-3</v>
      </c>
      <c r="AP149" s="11">
        <f t="shared" si="120"/>
        <v>1.0201522579189637E-2</v>
      </c>
      <c r="AQ149" s="11">
        <f t="shared" si="120"/>
        <v>9.254068149152174E-3</v>
      </c>
      <c r="AR149" s="1">
        <f t="shared" si="101"/>
        <v>187083.19397302432</v>
      </c>
      <c r="AS149" s="1">
        <f t="shared" si="101"/>
        <v>67009.568242950481</v>
      </c>
      <c r="AT149" s="1">
        <f t="shared" si="101"/>
        <v>24941.842682101931</v>
      </c>
      <c r="AU149" s="1">
        <f t="shared" si="108"/>
        <v>37416.638794604864</v>
      </c>
      <c r="AV149" s="1">
        <f t="shared" si="108"/>
        <v>13401.913648590096</v>
      </c>
      <c r="AW149" s="1">
        <f t="shared" si="108"/>
        <v>4988.3685364203866</v>
      </c>
      <c r="AX149" s="1">
        <f t="shared" si="109"/>
        <v>128509.42138247265</v>
      </c>
      <c r="AY149" s="1">
        <f t="shared" si="109"/>
        <v>18108.804291174503</v>
      </c>
      <c r="AZ149" s="1">
        <f t="shared" si="109"/>
        <v>4578.2236089048247</v>
      </c>
      <c r="BA149" s="1">
        <f t="shared" si="110"/>
        <v>13700.482360408721</v>
      </c>
      <c r="BB149" s="1">
        <f t="shared" si="110"/>
        <v>29023.322978659126</v>
      </c>
      <c r="BC149" s="1">
        <f t="shared" si="110"/>
        <v>36736.772103312076</v>
      </c>
      <c r="BD149" s="1">
        <f>SUM(BA149:BC149)*BT149*0.7+0.15*econlow!BD149+0.15*econhigh!BD149</f>
        <v>5890.312536161664</v>
      </c>
      <c r="BE149" s="2">
        <f t="shared" si="115"/>
        <v>0.1724378764915922</v>
      </c>
      <c r="BF149" s="2">
        <f t="shared" si="115"/>
        <v>0.13039120264941753</v>
      </c>
      <c r="BG149" s="2">
        <f t="shared" si="115"/>
        <v>6.9918128391701598E-2</v>
      </c>
      <c r="BH149" s="2">
        <f t="shared" si="104"/>
        <v>0.11048190525110092</v>
      </c>
      <c r="BI149" s="2">
        <f t="shared" si="111"/>
        <v>2.9734821248929609E-3</v>
      </c>
      <c r="BJ149" s="2">
        <f t="shared" si="111"/>
        <v>1.700186572836147E-3</v>
      </c>
      <c r="BK149" s="2">
        <f t="shared" si="111"/>
        <v>4.8885446777984691E-4</v>
      </c>
      <c r="BL149" s="2">
        <f t="shared" si="105"/>
        <v>556.28853314667037</v>
      </c>
      <c r="BM149" s="2">
        <f t="shared" si="105"/>
        <v>113.9287681782119</v>
      </c>
      <c r="BN149" s="2">
        <f t="shared" si="105"/>
        <v>12.192931229807609</v>
      </c>
      <c r="BO149" s="2">
        <f t="shared" si="112"/>
        <v>508.35790372536849</v>
      </c>
      <c r="BP149" s="2">
        <f t="shared" si="112"/>
        <v>52.899085229378755</v>
      </c>
      <c r="BQ149" s="2">
        <f t="shared" si="112"/>
        <v>9.797367284811255</v>
      </c>
      <c r="BR149" s="11">
        <f t="shared" si="113"/>
        <v>3.9796335142431943E-2</v>
      </c>
      <c r="BS149" s="17">
        <f t="shared" si="102"/>
        <v>1.7940248996156257E-2</v>
      </c>
      <c r="BT149" s="17">
        <f t="shared" si="103"/>
        <v>7.4186387889959141E-2</v>
      </c>
      <c r="BU149" s="12">
        <f>(BU$3*tempmid!$I259+BU$4*tempmid!$I259^2+BU$5*tempmid!$I259^6)*(K149/K$56)^$BW$1</f>
        <v>-1.0326056258966145</v>
      </c>
      <c r="BV149" s="12">
        <f>(BV$3*tempmid!$I259+BV$4*tempmid!$I259^2+BV$5*tempmid!$I259^6)*(L149/L$56)^$BW$1</f>
        <v>-1.9984673049990072</v>
      </c>
      <c r="BW149" s="12">
        <f>(BW$3*tempmid!$I259+BW$4*tempmid!$I259^2+BW$5*tempmid!$I259^6)*(M149/M$56)^$BW$1</f>
        <v>-2.7600927279543659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 x14ac:dyDescent="0.3">
      <c r="A150" s="2">
        <f t="shared" si="89"/>
        <v>2104</v>
      </c>
      <c r="B150" s="5">
        <f t="shared" si="116"/>
        <v>1164.6734182258704</v>
      </c>
      <c r="C150" s="5">
        <f t="shared" si="116"/>
        <v>2960.5018635165166</v>
      </c>
      <c r="D150" s="5">
        <f t="shared" si="116"/>
        <v>4358.9241145204805</v>
      </c>
      <c r="E150" s="15">
        <f t="shared" si="117"/>
        <v>3.3086198368173824E-5</v>
      </c>
      <c r="F150" s="15">
        <f t="shared" si="117"/>
        <v>6.5182029396237086E-5</v>
      </c>
      <c r="G150" s="15">
        <f t="shared" si="117"/>
        <v>1.3306679434825245E-4</v>
      </c>
      <c r="H150" s="5">
        <f t="shared" si="92"/>
        <v>188737.18058930777</v>
      </c>
      <c r="I150" s="5">
        <f t="shared" si="92"/>
        <v>67808.294388064736</v>
      </c>
      <c r="J150" s="5">
        <f t="shared" si="92"/>
        <v>25214.723362239005</v>
      </c>
      <c r="K150" s="5">
        <f t="shared" si="93"/>
        <v>162051.59114630459</v>
      </c>
      <c r="L150" s="5">
        <f t="shared" si="93"/>
        <v>22904.324170065309</v>
      </c>
      <c r="M150" s="5">
        <f t="shared" si="93"/>
        <v>5784.6208605108613</v>
      </c>
      <c r="N150" s="15">
        <f t="shared" si="94"/>
        <v>8.8075373960512238E-3</v>
      </c>
      <c r="O150" s="15">
        <f t="shared" si="94"/>
        <v>1.1853628844084252E-2</v>
      </c>
      <c r="P150" s="15">
        <f t="shared" si="94"/>
        <v>1.0806173688772569E-2</v>
      </c>
      <c r="Q150" s="5">
        <f t="shared" si="95"/>
        <v>9626.1997743694174</v>
      </c>
      <c r="R150" s="5">
        <f t="shared" si="95"/>
        <v>12842.974280559338</v>
      </c>
      <c r="S150" s="5">
        <f t="shared" si="95"/>
        <v>6601.78772020825</v>
      </c>
      <c r="T150" s="5">
        <f t="shared" si="118"/>
        <v>51.003197908927305</v>
      </c>
      <c r="U150" s="5">
        <f t="shared" si="118"/>
        <v>189.40122880925747</v>
      </c>
      <c r="V150" s="5">
        <f t="shared" si="118"/>
        <v>261.82273052794767</v>
      </c>
      <c r="W150" s="15">
        <f t="shared" si="97"/>
        <v>-1.0734613539272964E-2</v>
      </c>
      <c r="X150" s="15">
        <f t="shared" si="97"/>
        <v>-1.217998157191269E-2</v>
      </c>
      <c r="Y150" s="15">
        <f t="shared" si="97"/>
        <v>-9.7425357312937999E-3</v>
      </c>
      <c r="Z150" s="5">
        <f t="shared" si="100"/>
        <v>12616.968606872288</v>
      </c>
      <c r="AA150" s="5">
        <f t="shared" si="100"/>
        <v>33035.616552170919</v>
      </c>
      <c r="AB150" s="5">
        <f t="shared" si="100"/>
        <v>35991.821269391723</v>
      </c>
      <c r="AC150" s="16">
        <f t="shared" si="106"/>
        <v>1.5806475693306965</v>
      </c>
      <c r="AD150" s="16">
        <f t="shared" si="106"/>
        <v>2.9567642799072575</v>
      </c>
      <c r="AE150" s="16">
        <f t="shared" si="106"/>
        <v>5.8680645865338841</v>
      </c>
      <c r="AF150" s="15">
        <f t="shared" si="107"/>
        <v>-4.0504037456468023E-3</v>
      </c>
      <c r="AG150" s="15">
        <f t="shared" si="107"/>
        <v>2.9673830763510267E-4</v>
      </c>
      <c r="AH150" s="15">
        <f t="shared" si="107"/>
        <v>9.7937136394747881E-3</v>
      </c>
      <c r="AI150" s="1">
        <f t="shared" si="114"/>
        <v>343289.58170963405</v>
      </c>
      <c r="AJ150" s="1">
        <f t="shared" si="114"/>
        <v>119817.79195693578</v>
      </c>
      <c r="AK150" s="1">
        <f t="shared" si="114"/>
        <v>44965.497860580392</v>
      </c>
      <c r="AL150" s="14">
        <f t="shared" si="119"/>
        <v>52.671620032118419</v>
      </c>
      <c r="AM150" s="14">
        <f t="shared" si="119"/>
        <v>11.168825673187555</v>
      </c>
      <c r="AN150" s="14">
        <f t="shared" si="119"/>
        <v>3.7320609833199088</v>
      </c>
      <c r="AO150" s="11">
        <f t="shared" si="120"/>
        <v>8.0171601996875709E-3</v>
      </c>
      <c r="AP150" s="11">
        <f t="shared" si="120"/>
        <v>1.0099507353397741E-2</v>
      </c>
      <c r="AQ150" s="11">
        <f t="shared" si="120"/>
        <v>9.1615274676606524E-3</v>
      </c>
      <c r="AR150" s="1">
        <f t="shared" si="101"/>
        <v>188737.18058930777</v>
      </c>
      <c r="AS150" s="1">
        <f t="shared" si="101"/>
        <v>67808.294388064736</v>
      </c>
      <c r="AT150" s="1">
        <f t="shared" si="101"/>
        <v>25214.723362239005</v>
      </c>
      <c r="AU150" s="1">
        <f t="shared" si="108"/>
        <v>37747.436117861558</v>
      </c>
      <c r="AV150" s="1">
        <f t="shared" si="108"/>
        <v>13561.658877612948</v>
      </c>
      <c r="AW150" s="1">
        <f t="shared" si="108"/>
        <v>5042.9446724478012</v>
      </c>
      <c r="AX150" s="1">
        <f t="shared" si="109"/>
        <v>129641.27291704367</v>
      </c>
      <c r="AY150" s="1">
        <f t="shared" si="109"/>
        <v>18323.459336052245</v>
      </c>
      <c r="AZ150" s="1">
        <f t="shared" si="109"/>
        <v>4627.6966884086887</v>
      </c>
      <c r="BA150" s="1">
        <f t="shared" si="110"/>
        <v>13711.148652036136</v>
      </c>
      <c r="BB150" s="1">
        <f t="shared" si="110"/>
        <v>29060.101109302628</v>
      </c>
      <c r="BC150" s="1">
        <f t="shared" si="110"/>
        <v>36788.511154453947</v>
      </c>
      <c r="BD150" s="1">
        <f>SUM(BA150:BC150)*BT150*0.7+0.15*econlow!BD150+0.15*econhigh!BD150</f>
        <v>5725.8116799508716</v>
      </c>
      <c r="BE150" s="2">
        <f t="shared" si="115"/>
        <v>0.1724378764915922</v>
      </c>
      <c r="BF150" s="2">
        <f t="shared" si="115"/>
        <v>0.13039120264941753</v>
      </c>
      <c r="BG150" s="2">
        <f t="shared" si="115"/>
        <v>6.9918128391701598E-2</v>
      </c>
      <c r="BH150" s="2">
        <f t="shared" si="104"/>
        <v>0.11023018258189982</v>
      </c>
      <c r="BI150" s="2">
        <f t="shared" si="111"/>
        <v>2.9734821248929609E-3</v>
      </c>
      <c r="BJ150" s="2">
        <f t="shared" si="111"/>
        <v>1.700186572836147E-3</v>
      </c>
      <c r="BK150" s="2">
        <f t="shared" si="111"/>
        <v>4.8885446777984691E-4</v>
      </c>
      <c r="BL150" s="2">
        <f t="shared" si="105"/>
        <v>561.20663278500137</v>
      </c>
      <c r="BM150" s="2">
        <f t="shared" si="105"/>
        <v>115.28675164550833</v>
      </c>
      <c r="BN150" s="2">
        <f t="shared" si="105"/>
        <v>12.326330169463422</v>
      </c>
      <c r="BO150" s="2">
        <f t="shared" si="112"/>
        <v>515.89949456010106</v>
      </c>
      <c r="BP150" s="2">
        <f t="shared" si="112"/>
        <v>53.527713284252229</v>
      </c>
      <c r="BQ150" s="2">
        <f t="shared" si="112"/>
        <v>9.796482663140651</v>
      </c>
      <c r="BR150" s="11">
        <f t="shared" si="113"/>
        <v>3.9671363533276577E-2</v>
      </c>
      <c r="BS150" s="17">
        <f t="shared" si="102"/>
        <v>1.7253618222936695E-2</v>
      </c>
      <c r="BT150" s="17">
        <f t="shared" si="103"/>
        <v>7.2025619310639943E-2</v>
      </c>
      <c r="BU150" s="12">
        <f>(BU$3*tempmid!$I260+BU$4*tempmid!$I260^2+BU$5*tempmid!$I260^6)*(K150/K$56)^$BW$1</f>
        <v>-1.1543078909582818</v>
      </c>
      <c r="BV150" s="12">
        <f>(BV$3*tempmid!$I260+BV$4*tempmid!$I260^2+BV$5*tempmid!$I260^6)*(L150/L$56)^$BW$1</f>
        <v>-2.087661175516311</v>
      </c>
      <c r="BW150" s="12">
        <f>(BW$3*tempmid!$I260+BW$4*tempmid!$I260^2+BW$5*tempmid!$I260^6)*(M150/M$56)^$BW$1</f>
        <v>-2.8375556690306478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 x14ac:dyDescent="0.3">
      <c r="A151" s="2">
        <f t="shared" si="89"/>
        <v>2105</v>
      </c>
      <c r="B151" s="5">
        <f t="shared" si="116"/>
        <v>1164.7100261108324</v>
      </c>
      <c r="C151" s="5">
        <f t="shared" si="116"/>
        <v>2960.6851864600371</v>
      </c>
      <c r="D151" s="5">
        <f t="shared" si="116"/>
        <v>4359.4751411762709</v>
      </c>
      <c r="E151" s="15">
        <f t="shared" si="117"/>
        <v>3.143188844976513E-5</v>
      </c>
      <c r="F151" s="15">
        <f t="shared" si="117"/>
        <v>6.1922927926425227E-5</v>
      </c>
      <c r="G151" s="15">
        <f t="shared" si="117"/>
        <v>1.2641345463083981E-4</v>
      </c>
      <c r="H151" s="5">
        <f t="shared" si="92"/>
        <v>190382.23821048229</v>
      </c>
      <c r="I151" s="5">
        <f t="shared" si="92"/>
        <v>68606.734161709057</v>
      </c>
      <c r="J151" s="5">
        <f t="shared" si="92"/>
        <v>25487.204422623407</v>
      </c>
      <c r="K151" s="5">
        <f t="shared" si="93"/>
        <v>163458.91590390221</v>
      </c>
      <c r="L151" s="5">
        <f t="shared" si="93"/>
        <v>23172.586695628775</v>
      </c>
      <c r="M151" s="5">
        <f t="shared" si="93"/>
        <v>5846.3928792461156</v>
      </c>
      <c r="N151" s="15">
        <f t="shared" si="94"/>
        <v>8.684424186412576E-3</v>
      </c>
      <c r="O151" s="15">
        <f t="shared" si="94"/>
        <v>1.1712309150517131E-2</v>
      </c>
      <c r="P151" s="15">
        <f t="shared" si="94"/>
        <v>1.067866334282086E-2</v>
      </c>
      <c r="Q151" s="5">
        <f t="shared" si="95"/>
        <v>9605.8687709435508</v>
      </c>
      <c r="R151" s="5">
        <f t="shared" si="95"/>
        <v>12835.930641262325</v>
      </c>
      <c r="S151" s="5">
        <f t="shared" si="95"/>
        <v>6608.1162532959224</v>
      </c>
      <c r="T151" s="5">
        <f t="shared" si="118"/>
        <v>50.455698290107918</v>
      </c>
      <c r="U151" s="5">
        <f t="shared" si="118"/>
        <v>187.09432533266309</v>
      </c>
      <c r="V151" s="5">
        <f t="shared" si="118"/>
        <v>259.27191322051425</v>
      </c>
      <c r="W151" s="15">
        <f t="shared" si="97"/>
        <v>-1.0734613539272964E-2</v>
      </c>
      <c r="X151" s="15">
        <f t="shared" si="97"/>
        <v>-1.217998157191269E-2</v>
      </c>
      <c r="Y151" s="15">
        <f t="shared" si="97"/>
        <v>-9.7425357312937999E-3</v>
      </c>
      <c r="Z151" s="5">
        <f t="shared" si="100"/>
        <v>12540.876281807563</v>
      </c>
      <c r="AA151" s="5">
        <f t="shared" si="100"/>
        <v>33032.016977997664</v>
      </c>
      <c r="AB151" s="5">
        <f t="shared" si="100"/>
        <v>36383.98659689015</v>
      </c>
      <c r="AC151" s="16">
        <f t="shared" ref="AC151:AE166" si="121">AC150*(1+AF151)</f>
        <v>1.5742453084953318</v>
      </c>
      <c r="AD151" s="16">
        <f t="shared" si="121"/>
        <v>2.9576416651357533</v>
      </c>
      <c r="AE151" s="16">
        <f t="shared" si="121"/>
        <v>5.9255347307123403</v>
      </c>
      <c r="AF151" s="15">
        <f t="shared" si="107"/>
        <v>-4.0504037456468023E-3</v>
      </c>
      <c r="AG151" s="15">
        <f t="shared" si="107"/>
        <v>2.9673830763510267E-4</v>
      </c>
      <c r="AH151" s="15">
        <f t="shared" si="107"/>
        <v>9.7937136394747881E-3</v>
      </c>
      <c r="AI151" s="1">
        <f t="shared" si="114"/>
        <v>346708.05965653219</v>
      </c>
      <c r="AJ151" s="1">
        <f t="shared" si="114"/>
        <v>121397.67163885516</v>
      </c>
      <c r="AK151" s="1">
        <f t="shared" si="114"/>
        <v>45511.892746970159</v>
      </c>
      <c r="AL151" s="14">
        <f t="shared" si="119"/>
        <v>53.089674079735246</v>
      </c>
      <c r="AM151" s="14">
        <f t="shared" si="119"/>
        <v>11.28049731383258</v>
      </c>
      <c r="AN151" s="14">
        <f t="shared" si="119"/>
        <v>3.7659104487374822</v>
      </c>
      <c r="AO151" s="11">
        <f t="shared" si="120"/>
        <v>7.9369885976906945E-3</v>
      </c>
      <c r="AP151" s="11">
        <f t="shared" si="120"/>
        <v>9.9985122798637634E-3</v>
      </c>
      <c r="AQ151" s="11">
        <f t="shared" si="120"/>
        <v>9.0699121929840466E-3</v>
      </c>
      <c r="AR151" s="1">
        <f t="shared" si="101"/>
        <v>190382.23821048229</v>
      </c>
      <c r="AS151" s="1">
        <f t="shared" si="101"/>
        <v>68606.734161709057</v>
      </c>
      <c r="AT151" s="1">
        <f t="shared" si="101"/>
        <v>25487.204422623407</v>
      </c>
      <c r="AU151" s="1">
        <f t="shared" si="108"/>
        <v>38076.447642096457</v>
      </c>
      <c r="AV151" s="1">
        <f t="shared" si="108"/>
        <v>13721.346832341813</v>
      </c>
      <c r="AW151" s="1">
        <f t="shared" si="108"/>
        <v>5097.4408845246817</v>
      </c>
      <c r="AX151" s="1">
        <f t="shared" si="109"/>
        <v>130767.13272312176</v>
      </c>
      <c r="AY151" s="1">
        <f t="shared" si="109"/>
        <v>18538.06935650302</v>
      </c>
      <c r="AZ151" s="1">
        <f t="shared" si="109"/>
        <v>4677.1143033968929</v>
      </c>
      <c r="BA151" s="1">
        <f t="shared" si="110"/>
        <v>13721.650787128689</v>
      </c>
      <c r="BB151" s="1">
        <f t="shared" si="110"/>
        <v>29096.375557158044</v>
      </c>
      <c r="BC151" s="1">
        <f t="shared" si="110"/>
        <v>36839.468276255742</v>
      </c>
      <c r="BD151" s="1">
        <f>SUM(BA151:BC151)*BT151*0.7+0.15*econlow!BD151+0.15*econhigh!BD151</f>
        <v>5565.7943070522479</v>
      </c>
      <c r="BE151" s="2">
        <f t="shared" si="115"/>
        <v>0.1724378764915922</v>
      </c>
      <c r="BF151" s="2">
        <f t="shared" si="115"/>
        <v>0.13039120264941753</v>
      </c>
      <c r="BG151" s="2">
        <f t="shared" si="115"/>
        <v>6.9918128391701598E-2</v>
      </c>
      <c r="BH151" s="2">
        <f t="shared" si="104"/>
        <v>0.10997864678498656</v>
      </c>
      <c r="BI151" s="2">
        <f t="shared" si="111"/>
        <v>2.9734821248929609E-3</v>
      </c>
      <c r="BJ151" s="2">
        <f t="shared" si="111"/>
        <v>1.700186572836147E-3</v>
      </c>
      <c r="BK151" s="2">
        <f t="shared" si="111"/>
        <v>4.8885446777984691E-4</v>
      </c>
      <c r="BL151" s="2">
        <f t="shared" si="105"/>
        <v>566.09818221598277</v>
      </c>
      <c r="BM151" s="2">
        <f t="shared" si="105"/>
        <v>116.64424822787673</v>
      </c>
      <c r="BN151" s="2">
        <f t="shared" si="105"/>
        <v>12.459533753217725</v>
      </c>
      <c r="BO151" s="2">
        <f t="shared" si="112"/>
        <v>523.55366787814683</v>
      </c>
      <c r="BP151" s="2">
        <f t="shared" si="112"/>
        <v>54.163901545296397</v>
      </c>
      <c r="BQ151" s="2">
        <f t="shared" si="112"/>
        <v>9.7956150375167681</v>
      </c>
      <c r="BR151" s="11">
        <f t="shared" si="113"/>
        <v>3.9547587709449078E-2</v>
      </c>
      <c r="BS151" s="17">
        <f t="shared" si="102"/>
        <v>1.6595261568329675E-2</v>
      </c>
      <c r="BT151" s="17">
        <f t="shared" si="103"/>
        <v>6.9927785738485376E-2</v>
      </c>
      <c r="BU151" s="12">
        <f>(BU$3*tempmid!$I261+BU$4*tempmid!$I261^2+BU$5*tempmid!$I261^6)*(K151/K$56)^$BW$1</f>
        <v>-1.2773945520895937</v>
      </c>
      <c r="BV151" s="12">
        <f>(BV$3*tempmid!$I261+BV$4*tempmid!$I261^2+BV$5*tempmid!$I261^6)*(L151/L$56)^$BW$1</f>
        <v>-2.177623898891444</v>
      </c>
      <c r="BW151" s="12">
        <f>(BW$3*tempmid!$I261+BW$4*tempmid!$I261^2+BW$5*tempmid!$I261^6)*(M151/M$56)^$BW$1</f>
        <v>-2.9156086448129646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 x14ac:dyDescent="0.3">
      <c r="A152" s="2">
        <f t="shared" si="89"/>
        <v>2106</v>
      </c>
      <c r="B152" s="5">
        <f t="shared" si="116"/>
        <v>1164.7448046946683</v>
      </c>
      <c r="C152" s="5">
        <f t="shared" si="116"/>
        <v>2960.85935404068</v>
      </c>
      <c r="D152" s="5">
        <f t="shared" si="116"/>
        <v>4359.9986826735958</v>
      </c>
      <c r="E152" s="15">
        <f t="shared" si="117"/>
        <v>2.9860294027276873E-5</v>
      </c>
      <c r="F152" s="15">
        <f t="shared" si="117"/>
        <v>5.8826781530103961E-5</v>
      </c>
      <c r="G152" s="15">
        <f t="shared" si="117"/>
        <v>1.2009278189929781E-4</v>
      </c>
      <c r="H152" s="5">
        <f t="shared" si="92"/>
        <v>192018.13522312974</v>
      </c>
      <c r="I152" s="5">
        <f t="shared" si="92"/>
        <v>69404.768323757409</v>
      </c>
      <c r="J152" s="5">
        <f t="shared" si="92"/>
        <v>25759.252473709206</v>
      </c>
      <c r="K152" s="5">
        <f t="shared" si="93"/>
        <v>164858.54622332167</v>
      </c>
      <c r="L152" s="5">
        <f t="shared" si="93"/>
        <v>23440.751492988285</v>
      </c>
      <c r="M152" s="5">
        <f t="shared" si="93"/>
        <v>5908.0872148138742</v>
      </c>
      <c r="N152" s="15">
        <f t="shared" si="94"/>
        <v>8.5625816840868563E-3</v>
      </c>
      <c r="O152" s="15">
        <f t="shared" si="94"/>
        <v>1.1572501632288512E-2</v>
      </c>
      <c r="P152" s="15">
        <f t="shared" si="94"/>
        <v>1.0552546987864009E-2</v>
      </c>
      <c r="Q152" s="5">
        <f t="shared" si="95"/>
        <v>9584.4077695801989</v>
      </c>
      <c r="R152" s="5">
        <f t="shared" si="95"/>
        <v>12827.078341148654</v>
      </c>
      <c r="S152" s="5">
        <f t="shared" si="95"/>
        <v>6613.5836791801703</v>
      </c>
      <c r="T152" s="5">
        <f t="shared" si="118"/>
        <v>49.914075868109457</v>
      </c>
      <c r="U152" s="5">
        <f t="shared" si="118"/>
        <v>184.81551989790182</v>
      </c>
      <c r="V152" s="5">
        <f t="shared" si="118"/>
        <v>256.74594734184251</v>
      </c>
      <c r="W152" s="15">
        <f t="shared" si="97"/>
        <v>-1.0734613539272964E-2</v>
      </c>
      <c r="X152" s="15">
        <f t="shared" si="97"/>
        <v>-1.217998157191269E-2</v>
      </c>
      <c r="Y152" s="15">
        <f t="shared" si="97"/>
        <v>-9.7425357312937999E-3</v>
      </c>
      <c r="Z152" s="5">
        <f t="shared" si="100"/>
        <v>12463.701009984385</v>
      </c>
      <c r="AA152" s="5">
        <f t="shared" si="100"/>
        <v>33023.697288681098</v>
      </c>
      <c r="AB152" s="5">
        <f t="shared" si="100"/>
        <v>36775.540544795163</v>
      </c>
      <c r="AC152" s="16">
        <f t="shared" si="121"/>
        <v>1.5678689794012355</v>
      </c>
      <c r="AD152" s="16">
        <f t="shared" si="121"/>
        <v>2.958519310718057</v>
      </c>
      <c r="AE152" s="16">
        <f t="shared" si="121"/>
        <v>5.9835677210256994</v>
      </c>
      <c r="AF152" s="15">
        <f t="shared" si="107"/>
        <v>-4.0504037456468023E-3</v>
      </c>
      <c r="AG152" s="15">
        <f t="shared" si="107"/>
        <v>2.9673830763510267E-4</v>
      </c>
      <c r="AH152" s="15">
        <f t="shared" si="107"/>
        <v>9.7937136394747881E-3</v>
      </c>
      <c r="AI152" s="1">
        <f t="shared" ref="AI152:AK167" si="122">(1-$AI$5)*AI151+AU151</f>
        <v>350113.70133297541</v>
      </c>
      <c r="AJ152" s="1">
        <f t="shared" si="122"/>
        <v>122979.25130731147</v>
      </c>
      <c r="AK152" s="1">
        <f t="shared" si="122"/>
        <v>46058.144356797828</v>
      </c>
      <c r="AL152" s="14">
        <f t="shared" si="119"/>
        <v>53.506832496182966</v>
      </c>
      <c r="AM152" s="14">
        <f t="shared" si="119"/>
        <v>11.39215762283875</v>
      </c>
      <c r="AN152" s="14">
        <f t="shared" si="119"/>
        <v>3.7997253610632056</v>
      </c>
      <c r="AO152" s="11">
        <f t="shared" si="120"/>
        <v>7.8576187117137871E-3</v>
      </c>
      <c r="AP152" s="11">
        <f t="shared" si="120"/>
        <v>9.8985271570651255E-3</v>
      </c>
      <c r="AQ152" s="11">
        <f t="shared" si="120"/>
        <v>8.9792130710542057E-3</v>
      </c>
      <c r="AR152" s="1">
        <f t="shared" si="101"/>
        <v>192018.13522312974</v>
      </c>
      <c r="AS152" s="1">
        <f t="shared" si="101"/>
        <v>69404.768323757409</v>
      </c>
      <c r="AT152" s="1">
        <f t="shared" si="101"/>
        <v>25759.252473709206</v>
      </c>
      <c r="AU152" s="1">
        <f t="shared" si="108"/>
        <v>38403.627044625951</v>
      </c>
      <c r="AV152" s="1">
        <f t="shared" si="108"/>
        <v>13880.953664751483</v>
      </c>
      <c r="AW152" s="1">
        <f t="shared" si="108"/>
        <v>5151.8504947418414</v>
      </c>
      <c r="AX152" s="1">
        <f t="shared" si="109"/>
        <v>131886.83697865732</v>
      </c>
      <c r="AY152" s="1">
        <f t="shared" si="109"/>
        <v>18752.601194390627</v>
      </c>
      <c r="AZ152" s="1">
        <f t="shared" si="109"/>
        <v>4726.4697718510997</v>
      </c>
      <c r="BA152" s="1">
        <f t="shared" si="110"/>
        <v>13731.99128610439</v>
      </c>
      <c r="BB152" s="1">
        <f t="shared" si="110"/>
        <v>29132.155006162324</v>
      </c>
      <c r="BC152" s="1">
        <f t="shared" si="110"/>
        <v>36889.660459300329</v>
      </c>
      <c r="BD152" s="1">
        <f>SUM(BA152:BC152)*BT152*0.7+0.15*econlow!BD152+0.15*econhigh!BD152</f>
        <v>5410.1436880133024</v>
      </c>
      <c r="BE152" s="2">
        <f t="shared" ref="BE152:BG167" si="123">BE151</f>
        <v>0.1724378764915922</v>
      </c>
      <c r="BF152" s="2">
        <f t="shared" si="123"/>
        <v>0.13039120264941753</v>
      </c>
      <c r="BG152" s="2">
        <f t="shared" si="123"/>
        <v>6.9918128391701598E-2</v>
      </c>
      <c r="BH152" s="2">
        <f t="shared" si="104"/>
        <v>0.10972730652683241</v>
      </c>
      <c r="BI152" s="2">
        <f t="shared" si="111"/>
        <v>2.9734821248929609E-3</v>
      </c>
      <c r="BJ152" s="2">
        <f t="shared" si="111"/>
        <v>1.700186572836147E-3</v>
      </c>
      <c r="BK152" s="2">
        <f t="shared" si="111"/>
        <v>4.8885446777984691E-4</v>
      </c>
      <c r="BL152" s="2">
        <f t="shared" si="105"/>
        <v>570.96249274125569</v>
      </c>
      <c r="BM152" s="2">
        <f t="shared" si="105"/>
        <v>118.00105519485588</v>
      </c>
      <c r="BN152" s="2">
        <f t="shared" si="105"/>
        <v>12.592525658441819</v>
      </c>
      <c r="BO152" s="2">
        <f t="shared" si="112"/>
        <v>531.32210824420883</v>
      </c>
      <c r="BP152" s="2">
        <f t="shared" si="112"/>
        <v>54.807740830647354</v>
      </c>
      <c r="BQ152" s="2">
        <f t="shared" si="112"/>
        <v>9.7947641016303599</v>
      </c>
      <c r="BR152" s="11">
        <f t="shared" si="113"/>
        <v>3.9425004720889251E-2</v>
      </c>
      <c r="BS152" s="17">
        <f t="shared" si="102"/>
        <v>1.5963926774045872E-2</v>
      </c>
      <c r="BT152" s="17">
        <f t="shared" si="103"/>
        <v>6.7891054115034349E-2</v>
      </c>
      <c r="BU152" s="12">
        <f>(BU$3*tempmid!$I262+BU$4*tempmid!$I262^2+BU$5*tempmid!$I262^6)*(K152/K$56)^$BW$1</f>
        <v>-1.4018411667990289</v>
      </c>
      <c r="BV152" s="12">
        <f>(BV$3*tempmid!$I262+BV$4*tempmid!$I262^2+BV$5*tempmid!$I262^6)*(L152/L$56)^$BW$1</f>
        <v>-2.2683378834846435</v>
      </c>
      <c r="BW152" s="12">
        <f>(BW$3*tempmid!$I262+BW$4*tempmid!$I262^2+BW$5*tempmid!$I262^6)*(M152/M$56)^$BW$1</f>
        <v>-2.9942374447670326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 x14ac:dyDescent="0.3">
      <c r="A153" s="2">
        <f t="shared" si="89"/>
        <v>2107</v>
      </c>
      <c r="B153" s="5">
        <f t="shared" si="116"/>
        <v>1164.7778453358867</v>
      </c>
      <c r="C153" s="5">
        <f t="shared" si="116"/>
        <v>2961.0248229757231</v>
      </c>
      <c r="D153" s="5">
        <f t="shared" si="116"/>
        <v>4360.4961068259317</v>
      </c>
      <c r="E153" s="15">
        <f t="shared" si="117"/>
        <v>2.8367279325913028E-5</v>
      </c>
      <c r="F153" s="15">
        <f t="shared" si="117"/>
        <v>5.5885442453598761E-5</v>
      </c>
      <c r="G153" s="15">
        <f t="shared" si="117"/>
        <v>1.1408814280433292E-4</v>
      </c>
      <c r="H153" s="5">
        <f t="shared" si="92"/>
        <v>193644.64562183805</v>
      </c>
      <c r="I153" s="5">
        <f t="shared" si="92"/>
        <v>70202.278901063488</v>
      </c>
      <c r="J153" s="5">
        <f t="shared" si="92"/>
        <v>26030.834554200981</v>
      </c>
      <c r="K153" s="5">
        <f t="shared" si="93"/>
        <v>166250.28231542025</v>
      </c>
      <c r="L153" s="5">
        <f t="shared" si="93"/>
        <v>23708.777567934314</v>
      </c>
      <c r="M153" s="5">
        <f t="shared" si="93"/>
        <v>5969.6956301491118</v>
      </c>
      <c r="N153" s="15">
        <f t="shared" si="94"/>
        <v>8.4420014854025283E-3</v>
      </c>
      <c r="O153" s="15">
        <f t="shared" si="94"/>
        <v>1.1434192927910258E-2</v>
      </c>
      <c r="P153" s="15">
        <f t="shared" si="94"/>
        <v>1.0427810744018995E-2</v>
      </c>
      <c r="Q153" s="5">
        <f t="shared" si="95"/>
        <v>9561.8371218169104</v>
      </c>
      <c r="R153" s="5">
        <f t="shared" si="95"/>
        <v>12816.441859413659</v>
      </c>
      <c r="S153" s="5">
        <f t="shared" si="95"/>
        <v>6618.1988787905811</v>
      </c>
      <c r="T153" s="5">
        <f t="shared" si="118"/>
        <v>49.378267553495348</v>
      </c>
      <c r="U153" s="5">
        <f t="shared" si="118"/>
        <v>182.56447027134192</v>
      </c>
      <c r="V153" s="5">
        <f t="shared" si="118"/>
        <v>254.24459077599974</v>
      </c>
      <c r="W153" s="15">
        <f t="shared" si="97"/>
        <v>-1.0734613539272964E-2</v>
      </c>
      <c r="X153" s="15">
        <f t="shared" si="97"/>
        <v>-1.217998157191269E-2</v>
      </c>
      <c r="Y153" s="15">
        <f t="shared" si="97"/>
        <v>-9.7425357312937999E-3</v>
      </c>
      <c r="Z153" s="5">
        <f t="shared" si="100"/>
        <v>12385.484933600634</v>
      </c>
      <c r="AA153" s="5">
        <f t="shared" si="100"/>
        <v>33010.715132330253</v>
      </c>
      <c r="AB153" s="5">
        <f t="shared" si="100"/>
        <v>37166.435016225019</v>
      </c>
      <c r="AC153" s="16">
        <f t="shared" si="121"/>
        <v>1.5615184770143853</v>
      </c>
      <c r="AD153" s="16">
        <f t="shared" si="121"/>
        <v>2.9593972167314253</v>
      </c>
      <c r="AE153" s="16">
        <f t="shared" si="121"/>
        <v>6.0421690698278301</v>
      </c>
      <c r="AF153" s="15">
        <f t="shared" si="107"/>
        <v>-4.0504037456468023E-3</v>
      </c>
      <c r="AG153" s="15">
        <f t="shared" si="107"/>
        <v>2.9673830763510267E-4</v>
      </c>
      <c r="AH153" s="15">
        <f t="shared" si="107"/>
        <v>9.7937136394747881E-3</v>
      </c>
      <c r="AI153" s="1">
        <f t="shared" si="122"/>
        <v>353505.95824430382</v>
      </c>
      <c r="AJ153" s="1">
        <f t="shared" si="122"/>
        <v>124562.27984133179</v>
      </c>
      <c r="AK153" s="1">
        <f t="shared" si="122"/>
        <v>46604.18041585989</v>
      </c>
      <c r="AL153" s="14">
        <f t="shared" si="119"/>
        <v>53.923064421527243</v>
      </c>
      <c r="AM153" s="14">
        <f t="shared" si="119"/>
        <v>11.503795548629913</v>
      </c>
      <c r="AN153" s="14">
        <f t="shared" si="119"/>
        <v>3.8335027192553954</v>
      </c>
      <c r="AO153" s="11">
        <f t="shared" si="120"/>
        <v>7.779042524596649E-3</v>
      </c>
      <c r="AP153" s="11">
        <f t="shared" si="120"/>
        <v>9.7995418854944748E-3</v>
      </c>
      <c r="AQ153" s="11">
        <f t="shared" si="120"/>
        <v>8.8894209403436644E-3</v>
      </c>
      <c r="AR153" s="1">
        <f t="shared" si="101"/>
        <v>193644.64562183805</v>
      </c>
      <c r="AS153" s="1">
        <f t="shared" si="101"/>
        <v>70202.278901063488</v>
      </c>
      <c r="AT153" s="1">
        <f t="shared" si="101"/>
        <v>26030.834554200981</v>
      </c>
      <c r="AU153" s="1">
        <f t="shared" si="108"/>
        <v>38728.929124367613</v>
      </c>
      <c r="AV153" s="1">
        <f t="shared" si="108"/>
        <v>14040.455780212698</v>
      </c>
      <c r="AW153" s="1">
        <f t="shared" si="108"/>
        <v>5206.1669108401966</v>
      </c>
      <c r="AX153" s="1">
        <f t="shared" si="109"/>
        <v>133000.22585233621</v>
      </c>
      <c r="AY153" s="1">
        <f t="shared" si="109"/>
        <v>18967.02205434745</v>
      </c>
      <c r="AZ153" s="1">
        <f t="shared" si="109"/>
        <v>4775.7565041192902</v>
      </c>
      <c r="BA153" s="1">
        <f t="shared" si="110"/>
        <v>13742.172608422461</v>
      </c>
      <c r="BB153" s="1">
        <f t="shared" si="110"/>
        <v>29167.447898250099</v>
      </c>
      <c r="BC153" s="1">
        <f t="shared" si="110"/>
        <v>36939.104117149836</v>
      </c>
      <c r="BD153" s="1">
        <f>SUM(BA153:BC153)*BT153*0.7+0.15*econlow!BD153+0.15*econhigh!BD153</f>
        <v>5258.7458332907063</v>
      </c>
      <c r="BE153" s="2">
        <f t="shared" si="123"/>
        <v>0.1724378764915922</v>
      </c>
      <c r="BF153" s="2">
        <f t="shared" si="123"/>
        <v>0.13039120264941753</v>
      </c>
      <c r="BG153" s="2">
        <f t="shared" si="123"/>
        <v>6.9918128391701598E-2</v>
      </c>
      <c r="BH153" s="2">
        <f t="shared" si="104"/>
        <v>0.10947617083711912</v>
      </c>
      <c r="BI153" s="2">
        <f t="shared" si="111"/>
        <v>2.9734821248929609E-3</v>
      </c>
      <c r="BJ153" s="2">
        <f t="shared" si="111"/>
        <v>1.700186572836147E-3</v>
      </c>
      <c r="BK153" s="2">
        <f t="shared" si="111"/>
        <v>4.8885446777984691E-4</v>
      </c>
      <c r="BL153" s="2">
        <f t="shared" si="105"/>
        <v>575.79889233776737</v>
      </c>
      <c r="BM153" s="2">
        <f t="shared" si="105"/>
        <v>119.35697197008649</v>
      </c>
      <c r="BN153" s="2">
        <f t="shared" si="105"/>
        <v>12.725289771859169</v>
      </c>
      <c r="BO153" s="2">
        <f t="shared" si="112"/>
        <v>539.20652544509176</v>
      </c>
      <c r="BP153" s="2">
        <f t="shared" si="112"/>
        <v>55.45932305885993</v>
      </c>
      <c r="BQ153" s="2">
        <f t="shared" si="112"/>
        <v>9.7939295588034376</v>
      </c>
      <c r="BR153" s="11">
        <f t="shared" si="113"/>
        <v>3.930361120773182E-2</v>
      </c>
      <c r="BS153" s="17">
        <f t="shared" si="102"/>
        <v>1.5358420955374815E-2</v>
      </c>
      <c r="BT153" s="17">
        <f t="shared" si="103"/>
        <v>6.5913644771878013E-2</v>
      </c>
      <c r="BU153" s="12">
        <f>(BU$3*tempmid!$I263+BU$4*tempmid!$I263^2+BU$5*tempmid!$I263^6)*(K153/K$56)^$BW$1</f>
        <v>-1.5276231825094067</v>
      </c>
      <c r="BV153" s="12">
        <f>(BV$3*tempmid!$I263+BV$4*tempmid!$I263^2+BV$5*tempmid!$I263^6)*(L153/L$56)^$BW$1</f>
        <v>-2.3597855438511477</v>
      </c>
      <c r="BW153" s="12">
        <f>(BW$3*tempmid!$I263+BW$4*tempmid!$I263^2+BW$5*tempmid!$I263^6)*(M153/M$56)^$BW$1</f>
        <v>-3.0734278700904505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 x14ac:dyDescent="0.3">
      <c r="A154" s="2">
        <f t="shared" si="89"/>
        <v>2108</v>
      </c>
      <c r="B154" s="5">
        <f t="shared" ref="B154:D169" si="124">B153*(1+E154)</f>
        <v>1164.8092348354535</v>
      </c>
      <c r="C154" s="5">
        <f t="shared" si="124"/>
        <v>2961.1820272489535</v>
      </c>
      <c r="D154" s="5">
        <f t="shared" si="124"/>
        <v>4360.9687136833381</v>
      </c>
      <c r="E154" s="15">
        <f t="shared" ref="E154:G169" si="125">E153*$E$5</f>
        <v>2.6948915359617375E-5</v>
      </c>
      <c r="F154" s="15">
        <f t="shared" si="125"/>
        <v>5.309117033091882E-5</v>
      </c>
      <c r="G154" s="15">
        <f t="shared" si="125"/>
        <v>1.0838373566411626E-4</v>
      </c>
      <c r="H154" s="5">
        <f t="shared" si="92"/>
        <v>195261.54903263281</v>
      </c>
      <c r="I154" s="5">
        <f t="shared" si="92"/>
        <v>70999.149227086251</v>
      </c>
      <c r="J154" s="5">
        <f t="shared" si="92"/>
        <v>26301.918139884681</v>
      </c>
      <c r="K154" s="5">
        <f t="shared" si="93"/>
        <v>167633.92939635852</v>
      </c>
      <c r="L154" s="5">
        <f t="shared" si="93"/>
        <v>23976.624393147173</v>
      </c>
      <c r="M154" s="5">
        <f t="shared" si="93"/>
        <v>6031.2100055562414</v>
      </c>
      <c r="N154" s="15">
        <f t="shared" si="94"/>
        <v>8.3226750756015822E-3</v>
      </c>
      <c r="O154" s="15">
        <f t="shared" si="94"/>
        <v>1.1297369695480119E-2</v>
      </c>
      <c r="P154" s="15">
        <f t="shared" si="94"/>
        <v>1.030444083220261E-2</v>
      </c>
      <c r="Q154" s="5">
        <f t="shared" si="95"/>
        <v>9538.177334459253</v>
      </c>
      <c r="R154" s="5">
        <f t="shared" si="95"/>
        <v>12804.046096429776</v>
      </c>
      <c r="S154" s="5">
        <f t="shared" si="95"/>
        <v>6621.9709045250038</v>
      </c>
      <c r="T154" s="5">
        <f t="shared" ref="T154:V169" si="126">T153*(1+W154)</f>
        <v>48.848210934069755</v>
      </c>
      <c r="U154" s="5">
        <f t="shared" si="126"/>
        <v>180.34083838775098</v>
      </c>
      <c r="V154" s="5">
        <f t="shared" si="126"/>
        <v>251.7676037658764</v>
      </c>
      <c r="W154" s="15">
        <f t="shared" si="97"/>
        <v>-1.0734613539272964E-2</v>
      </c>
      <c r="X154" s="15">
        <f t="shared" si="97"/>
        <v>-1.217998157191269E-2</v>
      </c>
      <c r="Y154" s="15">
        <f t="shared" si="97"/>
        <v>-9.7425357312937999E-3</v>
      </c>
      <c r="Z154" s="5">
        <f t="shared" si="100"/>
        <v>12306.269857534222</v>
      </c>
      <c r="AA154" s="5">
        <f t="shared" si="100"/>
        <v>32993.129377748293</v>
      </c>
      <c r="AB154" s="5">
        <f t="shared" si="100"/>
        <v>37556.62254068465</v>
      </c>
      <c r="AC154" s="16">
        <f t="shared" si="121"/>
        <v>1.5551936967261895</v>
      </c>
      <c r="AD154" s="16">
        <f t="shared" si="121"/>
        <v>2.9602753832531383</v>
      </c>
      <c r="AE154" s="16">
        <f t="shared" si="121"/>
        <v>6.101344343459016</v>
      </c>
      <c r="AF154" s="15">
        <f t="shared" si="107"/>
        <v>-4.0504037456468023E-3</v>
      </c>
      <c r="AG154" s="15">
        <f t="shared" si="107"/>
        <v>2.9673830763510267E-4</v>
      </c>
      <c r="AH154" s="15">
        <f t="shared" si="107"/>
        <v>9.7937136394747881E-3</v>
      </c>
      <c r="AI154" s="1">
        <f t="shared" si="122"/>
        <v>356884.29154424107</v>
      </c>
      <c r="AJ154" s="1">
        <f t="shared" si="122"/>
        <v>126146.50763741131</v>
      </c>
      <c r="AK154" s="1">
        <f t="shared" si="122"/>
        <v>47149.9292851141</v>
      </c>
      <c r="AL154" s="14">
        <f t="shared" ref="AL154:AN169" si="127">AL153*(1+AO154)</f>
        <v>54.338339534606952</v>
      </c>
      <c r="AM154" s="14">
        <f t="shared" si="127"/>
        <v>11.615400155687666</v>
      </c>
      <c r="AN154" s="14">
        <f t="shared" si="127"/>
        <v>3.8672395624093343</v>
      </c>
      <c r="AO154" s="11">
        <f t="shared" ref="AO154:AQ169" si="128">AO$5*AO153</f>
        <v>7.7012520993506826E-3</v>
      </c>
      <c r="AP154" s="11">
        <f t="shared" si="128"/>
        <v>9.7015464666395292E-3</v>
      </c>
      <c r="AQ154" s="11">
        <f t="shared" si="128"/>
        <v>8.800526730940228E-3</v>
      </c>
      <c r="AR154" s="1">
        <f t="shared" si="101"/>
        <v>195261.54903263281</v>
      </c>
      <c r="AS154" s="1">
        <f t="shared" si="101"/>
        <v>70999.149227086251</v>
      </c>
      <c r="AT154" s="1">
        <f t="shared" si="101"/>
        <v>26301.918139884681</v>
      </c>
      <c r="AU154" s="1">
        <f t="shared" si="108"/>
        <v>39052.309806526566</v>
      </c>
      <c r="AV154" s="1">
        <f t="shared" si="108"/>
        <v>14199.829845417251</v>
      </c>
      <c r="AW154" s="1">
        <f t="shared" si="108"/>
        <v>5260.3836279769366</v>
      </c>
      <c r="AX154" s="1">
        <f t="shared" si="109"/>
        <v>134107.14351708684</v>
      </c>
      <c r="AY154" s="1">
        <f t="shared" si="109"/>
        <v>19181.299514517741</v>
      </c>
      <c r="AZ154" s="1">
        <f t="shared" si="109"/>
        <v>4824.9680044449942</v>
      </c>
      <c r="BA154" s="1">
        <f t="shared" si="110"/>
        <v>13752.197154925436</v>
      </c>
      <c r="BB154" s="1">
        <f t="shared" si="110"/>
        <v>29202.262442910258</v>
      </c>
      <c r="BC154" s="1">
        <f t="shared" si="110"/>
        <v>36987.815110539159</v>
      </c>
      <c r="BD154" s="1">
        <f>SUM(BA154:BC154)*BT154*0.7+0.15*econlow!BD154+0.15*econhigh!BD154</f>
        <v>5111.4894474460116</v>
      </c>
      <c r="BE154" s="2">
        <f t="shared" si="123"/>
        <v>0.1724378764915922</v>
      </c>
      <c r="BF154" s="2">
        <f t="shared" si="123"/>
        <v>0.13039120264941753</v>
      </c>
      <c r="BG154" s="2">
        <f t="shared" si="123"/>
        <v>6.9918128391701598E-2</v>
      </c>
      <c r="BH154" s="2">
        <f t="shared" si="104"/>
        <v>0.1092252490920506</v>
      </c>
      <c r="BI154" s="2">
        <f t="shared" si="111"/>
        <v>2.9734821248929609E-3</v>
      </c>
      <c r="BJ154" s="2">
        <f t="shared" si="111"/>
        <v>1.700186572836147E-3</v>
      </c>
      <c r="BK154" s="2">
        <f t="shared" si="111"/>
        <v>4.8885446777984691E-4</v>
      </c>
      <c r="BL154" s="2">
        <f t="shared" si="105"/>
        <v>580.60672572744409</v>
      </c>
      <c r="BM154" s="2">
        <f t="shared" si="105"/>
        <v>120.71180019868196</v>
      </c>
      <c r="BN154" s="2">
        <f t="shared" si="105"/>
        <v>12.857810193862427</v>
      </c>
      <c r="BO154" s="2">
        <f t="shared" si="112"/>
        <v>547.20865486355558</v>
      </c>
      <c r="BP154" s="2">
        <f t="shared" si="112"/>
        <v>56.118741261621146</v>
      </c>
      <c r="BQ154" s="2">
        <f t="shared" si="112"/>
        <v>9.7931111215356808</v>
      </c>
      <c r="BR154" s="11">
        <f t="shared" si="113"/>
        <v>3.918340341997692E-2</v>
      </c>
      <c r="BS154" s="17">
        <f t="shared" si="102"/>
        <v>1.4777607611242135E-2</v>
      </c>
      <c r="BT154" s="17">
        <f t="shared" si="103"/>
        <v>6.3993829875609726E-2</v>
      </c>
      <c r="BU154" s="12">
        <f>(BU$3*tempmid!$I264+BU$4*tempmid!$I264^2+BU$5*tempmid!$I264^6)*(K154/K$56)^$BW$1</f>
        <v>-1.65471595932225</v>
      </c>
      <c r="BV154" s="12">
        <f>(BV$3*tempmid!$I264+BV$4*tempmid!$I264^2+BV$5*tempmid!$I264^6)*(L154/L$56)^$BW$1</f>
        <v>-2.4519493147108284</v>
      </c>
      <c r="BW154" s="12">
        <f>(BW$3*tempmid!$I264+BW$4*tempmid!$I264^2+BW$5*tempmid!$I264^6)*(M154/M$56)^$BW$1</f>
        <v>-3.1531657445915147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 x14ac:dyDescent="0.3">
      <c r="A155" s="2">
        <f t="shared" si="89"/>
        <v>2109</v>
      </c>
      <c r="B155" s="5">
        <f t="shared" si="124"/>
        <v>1164.8390556636591</v>
      </c>
      <c r="C155" s="5">
        <f t="shared" si="124"/>
        <v>2961.3313792373738</v>
      </c>
      <c r="D155" s="5">
        <f t="shared" si="124"/>
        <v>4361.4177388596263</v>
      </c>
      <c r="E155" s="15">
        <f t="shared" si="125"/>
        <v>2.5601469591636505E-5</v>
      </c>
      <c r="F155" s="15">
        <f t="shared" si="125"/>
        <v>5.0436611814372876E-5</v>
      </c>
      <c r="G155" s="15">
        <f t="shared" si="125"/>
        <v>1.0296454888091045E-4</v>
      </c>
      <c r="H155" s="5">
        <f t="shared" si="92"/>
        <v>196868.63073075426</v>
      </c>
      <c r="I155" s="5">
        <f t="shared" si="92"/>
        <v>71795.263979564479</v>
      </c>
      <c r="J155" s="5">
        <f t="shared" si="92"/>
        <v>26572.471151969512</v>
      </c>
      <c r="K155" s="5">
        <f t="shared" si="93"/>
        <v>169009.29769957764</v>
      </c>
      <c r="L155" s="5">
        <f t="shared" si="93"/>
        <v>24244.251920922739</v>
      </c>
      <c r="M155" s="5">
        <f t="shared" si="93"/>
        <v>6092.6223404863249</v>
      </c>
      <c r="N155" s="15">
        <f t="shared" si="94"/>
        <v>8.2045938323569434E-3</v>
      </c>
      <c r="O155" s="15">
        <f t="shared" si="94"/>
        <v>1.1162018613932068E-2</v>
      </c>
      <c r="P155" s="15">
        <f t="shared" si="94"/>
        <v>1.0182423572302701E-2</v>
      </c>
      <c r="Q155" s="5">
        <f t="shared" si="95"/>
        <v>9513.4490526101217</v>
      </c>
      <c r="R155" s="5">
        <f t="shared" si="95"/>
        <v>12789.916348506556</v>
      </c>
      <c r="S155" s="5">
        <f t="shared" si="95"/>
        <v>6624.9089726454986</v>
      </c>
      <c r="T155" s="5">
        <f t="shared" si="126"/>
        <v>48.323844267607626</v>
      </c>
      <c r="U155" s="5">
        <f t="shared" si="126"/>
        <v>178.1442902995249</v>
      </c>
      <c r="V155" s="5">
        <f t="shared" si="126"/>
        <v>249.31474889020512</v>
      </c>
      <c r="W155" s="15">
        <f t="shared" si="97"/>
        <v>-1.0734613539272964E-2</v>
      </c>
      <c r="X155" s="15">
        <f t="shared" si="97"/>
        <v>-1.217998157191269E-2</v>
      </c>
      <c r="Y155" s="15">
        <f t="shared" si="97"/>
        <v>-9.7425357312937999E-3</v>
      </c>
      <c r="Z155" s="5">
        <f t="shared" si="100"/>
        <v>12226.097227969101</v>
      </c>
      <c r="AA155" s="5">
        <f t="shared" si="100"/>
        <v>32971.000050625225</v>
      </c>
      <c r="AB155" s="5">
        <f t="shared" si="100"/>
        <v>37946.056286668485</v>
      </c>
      <c r="AC155" s="16">
        <f t="shared" si="121"/>
        <v>1.5488945343517635</v>
      </c>
      <c r="AD155" s="16">
        <f t="shared" si="121"/>
        <v>2.9611538103604986</v>
      </c>
      <c r="AE155" s="16">
        <f t="shared" si="121"/>
        <v>6.1610991627746827</v>
      </c>
      <c r="AF155" s="15">
        <f t="shared" si="107"/>
        <v>-4.0504037456468023E-3</v>
      </c>
      <c r="AG155" s="15">
        <f t="shared" si="107"/>
        <v>2.9673830763510267E-4</v>
      </c>
      <c r="AH155" s="15">
        <f t="shared" si="107"/>
        <v>9.7937136394747881E-3</v>
      </c>
      <c r="AI155" s="1">
        <f t="shared" si="122"/>
        <v>360248.17219634354</v>
      </c>
      <c r="AJ155" s="1">
        <f t="shared" si="122"/>
        <v>127731.68671908743</v>
      </c>
      <c r="AK155" s="1">
        <f t="shared" si="122"/>
        <v>47695.319984579626</v>
      </c>
      <c r="AL155" s="14">
        <f t="shared" si="127"/>
        <v>54.752628053508914</v>
      </c>
      <c r="AM155" s="14">
        <f t="shared" si="127"/>
        <v>11.726960626583294</v>
      </c>
      <c r="AN155" s="14">
        <f t="shared" si="127"/>
        <v>3.9009329701018278</v>
      </c>
      <c r="AO155" s="11">
        <f t="shared" si="128"/>
        <v>7.6242395783571761E-3</v>
      </c>
      <c r="AP155" s="11">
        <f t="shared" si="128"/>
        <v>9.6045310019731347E-3</v>
      </c>
      <c r="AQ155" s="11">
        <f t="shared" si="128"/>
        <v>8.7125214636308256E-3</v>
      </c>
      <c r="AR155" s="1">
        <f t="shared" si="101"/>
        <v>196868.63073075426</v>
      </c>
      <c r="AS155" s="1">
        <f t="shared" si="101"/>
        <v>71795.263979564479</v>
      </c>
      <c r="AT155" s="1">
        <f t="shared" si="101"/>
        <v>26572.471151969512</v>
      </c>
      <c r="AU155" s="1">
        <f t="shared" si="108"/>
        <v>39373.726146150853</v>
      </c>
      <c r="AV155" s="1">
        <f t="shared" si="108"/>
        <v>14359.052795912896</v>
      </c>
      <c r="AW155" s="1">
        <f t="shared" si="108"/>
        <v>5314.4942303939024</v>
      </c>
      <c r="AX155" s="1">
        <f t="shared" si="109"/>
        <v>135207.43815966212</v>
      </c>
      <c r="AY155" s="1">
        <f t="shared" si="109"/>
        <v>19395.401536738191</v>
      </c>
      <c r="AZ155" s="1">
        <f t="shared" si="109"/>
        <v>4874.0978723890603</v>
      </c>
      <c r="BA155" s="1">
        <f t="shared" si="110"/>
        <v>13762.067270068368</v>
      </c>
      <c r="BB155" s="1">
        <f t="shared" si="110"/>
        <v>29236.606626315046</v>
      </c>
      <c r="BC155" s="1">
        <f t="shared" si="110"/>
        <v>37035.808770519689</v>
      </c>
      <c r="BD155" s="1">
        <f>SUM(BA155:BC155)*BT155*0.7+0.15*econlow!BD155+0.15*econhigh!BD155</f>
        <v>4968.265882759787</v>
      </c>
      <c r="BE155" s="2">
        <f t="shared" si="123"/>
        <v>0.1724378764915922</v>
      </c>
      <c r="BF155" s="2">
        <f t="shared" si="123"/>
        <v>0.13039120264941753</v>
      </c>
      <c r="BG155" s="2">
        <f t="shared" si="123"/>
        <v>6.9918128391701598E-2</v>
      </c>
      <c r="BH155" s="2">
        <f t="shared" si="104"/>
        <v>0.10897455099804219</v>
      </c>
      <c r="BI155" s="2">
        <f t="shared" si="111"/>
        <v>2.9734821248929609E-3</v>
      </c>
      <c r="BJ155" s="2">
        <f t="shared" si="111"/>
        <v>1.700186572836147E-3</v>
      </c>
      <c r="BK155" s="2">
        <f t="shared" si="111"/>
        <v>4.8885446777984691E-4</v>
      </c>
      <c r="BL155" s="2">
        <f t="shared" si="105"/>
        <v>585.38535443005082</v>
      </c>
      <c r="BM155" s="2">
        <f t="shared" si="105"/>
        <v>122.0653438112822</v>
      </c>
      <c r="BN155" s="2">
        <f t="shared" si="105"/>
        <v>12.990071242591391</v>
      </c>
      <c r="BO155" s="2">
        <f t="shared" si="112"/>
        <v>555.33025785789164</v>
      </c>
      <c r="BP155" s="2">
        <f t="shared" si="112"/>
        <v>56.786089596638114</v>
      </c>
      <c r="BQ155" s="2">
        <f t="shared" si="112"/>
        <v>9.7923085110740384</v>
      </c>
      <c r="BR155" s="11">
        <f t="shared" si="113"/>
        <v>3.9064377236453146E-2</v>
      </c>
      <c r="BS155" s="17">
        <f t="shared" si="102"/>
        <v>1.4220403792640146E-2</v>
      </c>
      <c r="BT155" s="17">
        <f t="shared" si="103"/>
        <v>6.2129931918067691E-2</v>
      </c>
      <c r="BU155" s="12">
        <f>(BU$3*tempmid!$I265+BU$4*tempmid!$I265^2+BU$5*tempmid!$I265^6)*(K155/K$56)^$BW$1</f>
        <v>-1.7830947920706339</v>
      </c>
      <c r="BV155" s="12">
        <f>(BV$3*tempmid!$I265+BV$4*tempmid!$I265^2+BV$5*tempmid!$I265^6)*(L155/L$56)^$BW$1</f>
        <v>-2.5448116643953682</v>
      </c>
      <c r="BW155" s="12">
        <f>(BW$3*tempmid!$I265+BW$4*tempmid!$I265^2+BW$5*tempmid!$I265^6)*(M155/M$56)^$BW$1</f>
        <v>-3.2334369251652917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 x14ac:dyDescent="0.3">
      <c r="A156" s="2">
        <f t="shared" si="89"/>
        <v>2110</v>
      </c>
      <c r="B156" s="5">
        <f t="shared" si="124"/>
        <v>1164.8673861757386</v>
      </c>
      <c r="C156" s="5">
        <f t="shared" si="124"/>
        <v>2961.4732707825406</v>
      </c>
      <c r="D156" s="5">
        <f t="shared" si="124"/>
        <v>4361.8443566990909</v>
      </c>
      <c r="E156" s="15">
        <f t="shared" si="125"/>
        <v>2.4321396112054679E-5</v>
      </c>
      <c r="F156" s="15">
        <f t="shared" si="125"/>
        <v>4.7914781223654231E-5</v>
      </c>
      <c r="G156" s="15">
        <f t="shared" si="125"/>
        <v>9.7816321436864918E-5</v>
      </c>
      <c r="H156" s="5">
        <f t="shared" si="92"/>
        <v>198465.68165293877</v>
      </c>
      <c r="I156" s="5">
        <f t="shared" si="92"/>
        <v>72590.509216256614</v>
      </c>
      <c r="J156" s="5">
        <f t="shared" si="92"/>
        <v>26842.461964943144</v>
      </c>
      <c r="K156" s="5">
        <f t="shared" si="93"/>
        <v>170376.20248301563</v>
      </c>
      <c r="L156" s="5">
        <f t="shared" si="93"/>
        <v>24511.620595203036</v>
      </c>
      <c r="M156" s="5">
        <f t="shared" si="93"/>
        <v>6153.9247551823901</v>
      </c>
      <c r="N156" s="15">
        <f t="shared" si="94"/>
        <v>8.0877490294513077E-3</v>
      </c>
      <c r="O156" s="15">
        <f t="shared" si="94"/>
        <v>1.1028126384446502E-2</v>
      </c>
      <c r="P156" s="15">
        <f t="shared" si="94"/>
        <v>1.0061745381574339E-2</v>
      </c>
      <c r="Q156" s="5">
        <f t="shared" si="95"/>
        <v>9487.6730429852796</v>
      </c>
      <c r="R156" s="5">
        <f t="shared" si="95"/>
        <v>12774.078282899369</v>
      </c>
      <c r="S156" s="5">
        <f t="shared" si="95"/>
        <v>6627.0224556976755</v>
      </c>
      <c r="T156" s="5">
        <f t="shared" si="126"/>
        <v>47.80510647466285</v>
      </c>
      <c r="U156" s="5">
        <f t="shared" si="126"/>
        <v>175.97449612653523</v>
      </c>
      <c r="V156" s="5">
        <f t="shared" si="126"/>
        <v>246.88579104080375</v>
      </c>
      <c r="W156" s="15">
        <f t="shared" si="97"/>
        <v>-1.0734613539272964E-2</v>
      </c>
      <c r="X156" s="15">
        <f t="shared" si="97"/>
        <v>-1.217998157191269E-2</v>
      </c>
      <c r="Y156" s="15">
        <f t="shared" si="97"/>
        <v>-9.7425357312937999E-3</v>
      </c>
      <c r="Z156" s="5">
        <f t="shared" si="100"/>
        <v>12145.008111917889</v>
      </c>
      <c r="AA156" s="5">
        <f t="shared" si="100"/>
        <v>32944.388270187883</v>
      </c>
      <c r="AB156" s="5">
        <f t="shared" si="100"/>
        <v>38334.690073554397</v>
      </c>
      <c r="AC156" s="16">
        <f t="shared" si="121"/>
        <v>1.5426208861282134</v>
      </c>
      <c r="AD156" s="16">
        <f t="shared" si="121"/>
        <v>2.9620324981308324</v>
      </c>
      <c r="AE156" s="16">
        <f t="shared" si="121"/>
        <v>6.2214392036793056</v>
      </c>
      <c r="AF156" s="15">
        <f t="shared" si="107"/>
        <v>-4.0504037456468023E-3</v>
      </c>
      <c r="AG156" s="15">
        <f t="shared" si="107"/>
        <v>2.9673830763510267E-4</v>
      </c>
      <c r="AH156" s="15">
        <f t="shared" si="107"/>
        <v>9.7937136394747881E-3</v>
      </c>
      <c r="AI156" s="1">
        <f t="shared" si="122"/>
        <v>363597.08112286002</v>
      </c>
      <c r="AJ156" s="1">
        <f t="shared" si="122"/>
        <v>129317.57084309158</v>
      </c>
      <c r="AK156" s="1">
        <f t="shared" si="122"/>
        <v>48240.282216515567</v>
      </c>
      <c r="AL156" s="14">
        <f t="shared" si="127"/>
        <v>55.165900735795297</v>
      </c>
      <c r="AM156" s="14">
        <f t="shared" si="127"/>
        <v>11.838466263911261</v>
      </c>
      <c r="AN156" s="14">
        <f t="shared" si="127"/>
        <v>3.9345800627097236</v>
      </c>
      <c r="AO156" s="11">
        <f t="shared" si="128"/>
        <v>7.5479971825736045E-3</v>
      </c>
      <c r="AP156" s="11">
        <f t="shared" si="128"/>
        <v>9.5084856919534031E-3</v>
      </c>
      <c r="AQ156" s="11">
        <f t="shared" si="128"/>
        <v>8.6253962489945164E-3</v>
      </c>
      <c r="AR156" s="1">
        <f t="shared" si="101"/>
        <v>198465.68165293877</v>
      </c>
      <c r="AS156" s="1">
        <f t="shared" si="101"/>
        <v>72590.509216256614</v>
      </c>
      <c r="AT156" s="1">
        <f t="shared" si="101"/>
        <v>26842.461964943144</v>
      </c>
      <c r="AU156" s="1">
        <f t="shared" si="108"/>
        <v>39693.13633058776</v>
      </c>
      <c r="AV156" s="1">
        <f t="shared" si="108"/>
        <v>14518.101843251323</v>
      </c>
      <c r="AW156" s="1">
        <f t="shared" si="108"/>
        <v>5368.492392988629</v>
      </c>
      <c r="AX156" s="1">
        <f t="shared" si="109"/>
        <v>136300.9619864125</v>
      </c>
      <c r="AY156" s="1">
        <f t="shared" si="109"/>
        <v>19609.296476162428</v>
      </c>
      <c r="AZ156" s="1">
        <f t="shared" si="109"/>
        <v>4923.1398041459124</v>
      </c>
      <c r="BA156" s="1">
        <f t="shared" si="110"/>
        <v>13771.785244040704</v>
      </c>
      <c r="BB156" s="1">
        <f t="shared" si="110"/>
        <v>29270.488220040676</v>
      </c>
      <c r="BC156" s="1">
        <f t="shared" si="110"/>
        <v>37083.099920596098</v>
      </c>
      <c r="BD156" s="1">
        <f>SUM(BA156:BC156)*BT156*0.7+0.15*econlow!BD156+0.15*econhigh!BD156</f>
        <v>4828.969092398278</v>
      </c>
      <c r="BE156" s="2">
        <f t="shared" si="123"/>
        <v>0.1724378764915922</v>
      </c>
      <c r="BF156" s="2">
        <f t="shared" si="123"/>
        <v>0.13039120264941753</v>
      </c>
      <c r="BG156" s="2">
        <f t="shared" si="123"/>
        <v>6.9918128391701598E-2</v>
      </c>
      <c r="BH156" s="2">
        <f t="shared" si="104"/>
        <v>0.10872408657577709</v>
      </c>
      <c r="BI156" s="2">
        <f t="shared" si="111"/>
        <v>2.9734821248929609E-3</v>
      </c>
      <c r="BJ156" s="2">
        <f t="shared" si="111"/>
        <v>1.700186572836147E-3</v>
      </c>
      <c r="BK156" s="2">
        <f t="shared" si="111"/>
        <v>4.8885446777984691E-4</v>
      </c>
      <c r="BL156" s="2">
        <f t="shared" si="105"/>
        <v>590.13415679971035</v>
      </c>
      <c r="BM156" s="2">
        <f t="shared" si="105"/>
        <v>123.41740908481808</v>
      </c>
      <c r="BN156" s="2">
        <f t="shared" si="105"/>
        <v>13.122057457773064</v>
      </c>
      <c r="BO156" s="2">
        <f t="shared" si="112"/>
        <v>563.57312214729779</v>
      </c>
      <c r="BP156" s="2">
        <f t="shared" si="112"/>
        <v>57.461463360705764</v>
      </c>
      <c r="BQ156" s="2">
        <f t="shared" si="112"/>
        <v>9.7915214570052047</v>
      </c>
      <c r="BR156" s="11">
        <f t="shared" si="113"/>
        <v>3.8946528183118029E-2</v>
      </c>
      <c r="BS156" s="17">
        <f t="shared" si="102"/>
        <v>1.3685777420703645E-2</v>
      </c>
      <c r="BT156" s="17">
        <f t="shared" si="103"/>
        <v>6.0320322250551152E-2</v>
      </c>
      <c r="BU156" s="12">
        <f>(BU$3*tempmid!$I266+BU$4*tempmid!$I266^2+BU$5*tempmid!$I266^6)*(K156/K$56)^$BW$1</f>
        <v>-1.912734931657742</v>
      </c>
      <c r="BV156" s="12">
        <f>(BV$3*tempmid!$I266+BV$4*tempmid!$I266^2+BV$5*tempmid!$I266^6)*(L156/L$56)^$BW$1</f>
        <v>-2.6383551077751064</v>
      </c>
      <c r="BW156" s="12">
        <f>(BW$3*tempmid!$I266+BW$4*tempmid!$I266^2+BW$5*tempmid!$I266^6)*(M156/M$56)^$BW$1</f>
        <v>-3.3142273118682191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 x14ac:dyDescent="0.3">
      <c r="A157" s="2">
        <f t="shared" si="89"/>
        <v>2111</v>
      </c>
      <c r="B157" s="5">
        <f t="shared" si="124"/>
        <v>1164.8943008167998</v>
      </c>
      <c r="C157" s="5">
        <f t="shared" si="124"/>
        <v>2961.6080742092163</v>
      </c>
      <c r="D157" s="5">
        <f t="shared" si="124"/>
        <v>4362.2496832902607</v>
      </c>
      <c r="E157" s="15">
        <f t="shared" si="125"/>
        <v>2.3105326306451945E-5</v>
      </c>
      <c r="F157" s="15">
        <f t="shared" si="125"/>
        <v>4.5519042162471515E-5</v>
      </c>
      <c r="G157" s="15">
        <f t="shared" si="125"/>
        <v>9.2925505365021663E-5</v>
      </c>
      <c r="H157" s="5">
        <f t="shared" si="92"/>
        <v>200052.4984043708</v>
      </c>
      <c r="I157" s="5">
        <f t="shared" si="92"/>
        <v>73384.772408759862</v>
      </c>
      <c r="J157" s="5">
        <f t="shared" si="92"/>
        <v>27111.859413941387</v>
      </c>
      <c r="K157" s="5">
        <f t="shared" si="93"/>
        <v>171734.46403171355</v>
      </c>
      <c r="L157" s="5">
        <f t="shared" si="93"/>
        <v>24778.691362919264</v>
      </c>
      <c r="M157" s="5">
        <f t="shared" si="93"/>
        <v>6215.1094921948752</v>
      </c>
      <c r="N157" s="15">
        <f t="shared" si="94"/>
        <v>7.9721318406149599E-3</v>
      </c>
      <c r="O157" s="15">
        <f t="shared" si="94"/>
        <v>1.0895679731942831E-2</v>
      </c>
      <c r="P157" s="15">
        <f t="shared" si="94"/>
        <v>9.9423927731583372E-3</v>
      </c>
      <c r="Q157" s="5">
        <f t="shared" si="95"/>
        <v>9460.8701775297159</v>
      </c>
      <c r="R157" s="5">
        <f t="shared" si="95"/>
        <v>12756.557913090965</v>
      </c>
      <c r="S157" s="5">
        <f t="shared" si="95"/>
        <v>6628.3208749603473</v>
      </c>
      <c r="T157" s="5">
        <f t="shared" si="126"/>
        <v>47.291937131453551</v>
      </c>
      <c r="U157" s="5">
        <f t="shared" si="126"/>
        <v>173.83113000658741</v>
      </c>
      <c r="V157" s="5">
        <f t="shared" si="126"/>
        <v>244.48049740003998</v>
      </c>
      <c r="W157" s="15">
        <f t="shared" si="97"/>
        <v>-1.0734613539272964E-2</v>
      </c>
      <c r="X157" s="15">
        <f t="shared" si="97"/>
        <v>-1.217998157191269E-2</v>
      </c>
      <c r="Y157" s="15">
        <f t="shared" si="97"/>
        <v>-9.7425357312937999E-3</v>
      </c>
      <c r="Z157" s="5">
        <f t="shared" si="100"/>
        <v>12063.043177643436</v>
      </c>
      <c r="AA157" s="5">
        <f t="shared" si="100"/>
        <v>32913.356186376448</v>
      </c>
      <c r="AB157" s="5">
        <f t="shared" si="100"/>
        <v>38722.478382792513</v>
      </c>
      <c r="AC157" s="16">
        <f t="shared" si="121"/>
        <v>1.5363726487129266</v>
      </c>
      <c r="AD157" s="16">
        <f t="shared" si="121"/>
        <v>2.9629114466414879</v>
      </c>
      <c r="AE157" s="16">
        <f t="shared" si="121"/>
        <v>6.2823701976655428</v>
      </c>
      <c r="AF157" s="15">
        <f t="shared" si="107"/>
        <v>-4.0504037456468023E-3</v>
      </c>
      <c r="AG157" s="15">
        <f t="shared" si="107"/>
        <v>2.9673830763510267E-4</v>
      </c>
      <c r="AH157" s="15">
        <f t="shared" si="107"/>
        <v>9.7937136394747881E-3</v>
      </c>
      <c r="AI157" s="1">
        <f t="shared" si="122"/>
        <v>366930.50934116181</v>
      </c>
      <c r="AJ157" s="1">
        <f t="shared" si="122"/>
        <v>130903.91560203375</v>
      </c>
      <c r="AK157" s="1">
        <f t="shared" si="122"/>
        <v>48784.74638785264</v>
      </c>
      <c r="AL157" s="14">
        <f t="shared" si="127"/>
        <v>55.578128878489942</v>
      </c>
      <c r="AM157" s="14">
        <f t="shared" si="127"/>
        <v>11.949906492125484</v>
      </c>
      <c r="AN157" s="14">
        <f t="shared" si="127"/>
        <v>3.9681780017028463</v>
      </c>
      <c r="AO157" s="11">
        <f t="shared" si="128"/>
        <v>7.4725172107478685E-3</v>
      </c>
      <c r="AP157" s="11">
        <f t="shared" si="128"/>
        <v>9.413400835033869E-3</v>
      </c>
      <c r="AQ157" s="11">
        <f t="shared" si="128"/>
        <v>8.5391422865045714E-3</v>
      </c>
      <c r="AR157" s="1">
        <f t="shared" si="101"/>
        <v>200052.4984043708</v>
      </c>
      <c r="AS157" s="1">
        <f t="shared" si="101"/>
        <v>73384.772408759862</v>
      </c>
      <c r="AT157" s="1">
        <f t="shared" si="101"/>
        <v>27111.859413941387</v>
      </c>
      <c r="AU157" s="1">
        <f t="shared" si="108"/>
        <v>40010.499680874163</v>
      </c>
      <c r="AV157" s="1">
        <f t="shared" si="108"/>
        <v>14676.954481751973</v>
      </c>
      <c r="AW157" s="1">
        <f t="shared" si="108"/>
        <v>5422.3718827882776</v>
      </c>
      <c r="AX157" s="1">
        <f t="shared" si="109"/>
        <v>137387.5712253708</v>
      </c>
      <c r="AY157" s="1">
        <f t="shared" si="109"/>
        <v>19822.95309033541</v>
      </c>
      <c r="AZ157" s="1">
        <f t="shared" si="109"/>
        <v>4972.0875937559003</v>
      </c>
      <c r="BA157" s="1">
        <f t="shared" si="110"/>
        <v>13781.35331478612</v>
      </c>
      <c r="BB157" s="1">
        <f t="shared" si="110"/>
        <v>29303.914789397633</v>
      </c>
      <c r="BC157" s="1">
        <f t="shared" si="110"/>
        <v>37129.702897896801</v>
      </c>
      <c r="BD157" s="1">
        <f>SUM(BA157:BC157)*BT157*0.7+0.15*econlow!BD157+0.15*econhigh!BD157</f>
        <v>4693.4955832551132</v>
      </c>
      <c r="BE157" s="2">
        <f t="shared" si="123"/>
        <v>0.1724378764915922</v>
      </c>
      <c r="BF157" s="2">
        <f t="shared" si="123"/>
        <v>0.13039120264941753</v>
      </c>
      <c r="BG157" s="2">
        <f t="shared" si="123"/>
        <v>6.9918128391701598E-2</v>
      </c>
      <c r="BH157" s="2">
        <f t="shared" si="104"/>
        <v>0.10847386614461799</v>
      </c>
      <c r="BI157" s="2">
        <f t="shared" si="111"/>
        <v>2.9734821248929609E-3</v>
      </c>
      <c r="BJ157" s="2">
        <f t="shared" si="111"/>
        <v>1.700186572836147E-3</v>
      </c>
      <c r="BK157" s="2">
        <f t="shared" si="111"/>
        <v>4.8885446777984691E-4</v>
      </c>
      <c r="BL157" s="2">
        <f t="shared" si="105"/>
        <v>594.8525280455741</v>
      </c>
      <c r="BM157" s="2">
        <f t="shared" si="105"/>
        <v>124.76780470001007</v>
      </c>
      <c r="BN157" s="2">
        <f t="shared" si="105"/>
        <v>13.253753604324348</v>
      </c>
      <c r="BO157" s="2">
        <f t="shared" si="112"/>
        <v>571.93906220314784</v>
      </c>
      <c r="BP157" s="2">
        <f t="shared" si="112"/>
        <v>58.144959002951488</v>
      </c>
      <c r="BQ157" s="2">
        <f t="shared" si="112"/>
        <v>9.7907496968690335</v>
      </c>
      <c r="BR157" s="11">
        <f t="shared" si="113"/>
        <v>3.8829851450731673E-2</v>
      </c>
      <c r="BS157" s="17">
        <f t="shared" si="102"/>
        <v>1.3172744746196868E-2</v>
      </c>
      <c r="BT157" s="17">
        <f t="shared" si="103"/>
        <v>5.8563419660729275E-2</v>
      </c>
      <c r="BU157" s="12">
        <f>(BU$3*tempmid!$I267+BU$4*tempmid!$I267^2+BU$5*tempmid!$I267^6)*(K157/K$56)^$BW$1</f>
        <v>-2.043611605680014</v>
      </c>
      <c r="BV157" s="12">
        <f>(BV$3*tempmid!$I267+BV$4*tempmid!$I267^2+BV$5*tempmid!$I267^6)*(L157/L$56)^$BW$1</f>
        <v>-2.7325622186687224</v>
      </c>
      <c r="BW157" s="12">
        <f>(BW$3*tempmid!$I267+BW$4*tempmid!$I267^2+BW$5*tempmid!$I267^6)*(M157/M$56)^$BW$1</f>
        <v>-3.3955228575933121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 x14ac:dyDescent="0.3">
      <c r="A158" s="2">
        <f t="shared" si="89"/>
        <v>2112</v>
      </c>
      <c r="B158" s="5">
        <f t="shared" si="124"/>
        <v>1164.9198703165862</v>
      </c>
      <c r="C158" s="5">
        <f t="shared" si="124"/>
        <v>2961.7361432938751</v>
      </c>
      <c r="D158" s="5">
        <f t="shared" si="124"/>
        <v>4362.6347793337909</v>
      </c>
      <c r="E158" s="15">
        <f t="shared" si="125"/>
        <v>2.1950059991129345E-5</v>
      </c>
      <c r="F158" s="15">
        <f t="shared" si="125"/>
        <v>4.3243090054347937E-5</v>
      </c>
      <c r="G158" s="15">
        <f t="shared" si="125"/>
        <v>8.8279230096770575E-5</v>
      </c>
      <c r="H158" s="5">
        <f t="shared" si="92"/>
        <v>201628.88326046677</v>
      </c>
      <c r="I158" s="5">
        <f t="shared" si="92"/>
        <v>74177.942474428812</v>
      </c>
      <c r="J158" s="5">
        <f t="shared" si="92"/>
        <v>27380.632801635806</v>
      </c>
      <c r="K158" s="5">
        <f t="shared" si="93"/>
        <v>173083.90765595817</v>
      </c>
      <c r="L158" s="5">
        <f t="shared" si="93"/>
        <v>25045.425684656806</v>
      </c>
      <c r="M158" s="5">
        <f t="shared" si="93"/>
        <v>6276.168917769699</v>
      </c>
      <c r="N158" s="15">
        <f t="shared" si="94"/>
        <v>7.8577333434681762E-3</v>
      </c>
      <c r="O158" s="15">
        <f t="shared" si="94"/>
        <v>1.0764665406693075E-2</v>
      </c>
      <c r="P158" s="15">
        <f t="shared" si="94"/>
        <v>9.8243523547740796E-3</v>
      </c>
      <c r="Q158" s="5">
        <f t="shared" si="95"/>
        <v>9433.0614173481044</v>
      </c>
      <c r="R158" s="5">
        <f t="shared" si="95"/>
        <v>12737.381574369516</v>
      </c>
      <c r="S158" s="5">
        <f t="shared" si="95"/>
        <v>6628.8138929327415</v>
      </c>
      <c r="T158" s="5">
        <f t="shared" si="126"/>
        <v>46.784276462823804</v>
      </c>
      <c r="U158" s="5">
        <f t="shared" si="126"/>
        <v>171.71387004648241</v>
      </c>
      <c r="V158" s="5">
        <f t="shared" si="126"/>
        <v>242.09863741851561</v>
      </c>
      <c r="W158" s="15">
        <f t="shared" si="97"/>
        <v>-1.0734613539272964E-2</v>
      </c>
      <c r="X158" s="15">
        <f t="shared" si="97"/>
        <v>-1.217998157191269E-2</v>
      </c>
      <c r="Y158" s="15">
        <f t="shared" si="97"/>
        <v>-9.7425357312937999E-3</v>
      </c>
      <c r="Z158" s="5">
        <f t="shared" si="100"/>
        <v>11980.242675979858</v>
      </c>
      <c r="AA158" s="5">
        <f t="shared" si="100"/>
        <v>32877.966917610916</v>
      </c>
      <c r="AB158" s="5">
        <f t="shared" si="100"/>
        <v>39109.376368390484</v>
      </c>
      <c r="AC158" s="16">
        <f t="shared" si="121"/>
        <v>1.5301497191818705</v>
      </c>
      <c r="AD158" s="16">
        <f t="shared" si="121"/>
        <v>2.963790655969837</v>
      </c>
      <c r="AE158" s="16">
        <f t="shared" si="121"/>
        <v>6.34389793235865</v>
      </c>
      <c r="AF158" s="15">
        <f t="shared" si="107"/>
        <v>-4.0504037456468023E-3</v>
      </c>
      <c r="AG158" s="15">
        <f t="shared" si="107"/>
        <v>2.9673830763510267E-4</v>
      </c>
      <c r="AH158" s="15">
        <f t="shared" si="107"/>
        <v>9.7937136394747881E-3</v>
      </c>
      <c r="AI158" s="1">
        <f t="shared" si="122"/>
        <v>370247.9580879198</v>
      </c>
      <c r="AJ158" s="1">
        <f t="shared" si="122"/>
        <v>132490.47852358237</v>
      </c>
      <c r="AK158" s="1">
        <f t="shared" si="122"/>
        <v>49328.643631855652</v>
      </c>
      <c r="AL158" s="14">
        <f t="shared" si="127"/>
        <v>55.989284317829764</v>
      </c>
      <c r="AM158" s="14">
        <f t="shared" si="127"/>
        <v>12.061270859279519</v>
      </c>
      <c r="AN158" s="14">
        <f t="shared" si="127"/>
        <v>4.0017239899118175</v>
      </c>
      <c r="AO158" s="11">
        <f t="shared" si="128"/>
        <v>7.3977920386403898E-3</v>
      </c>
      <c r="AP158" s="11">
        <f t="shared" si="128"/>
        <v>9.3192668266835303E-3</v>
      </c>
      <c r="AQ158" s="11">
        <f t="shared" si="128"/>
        <v>8.4537508636395257E-3</v>
      </c>
      <c r="AR158" s="1">
        <f t="shared" si="101"/>
        <v>201628.88326046677</v>
      </c>
      <c r="AS158" s="1">
        <f t="shared" si="101"/>
        <v>74177.942474428812</v>
      </c>
      <c r="AT158" s="1">
        <f t="shared" si="101"/>
        <v>27380.632801635806</v>
      </c>
      <c r="AU158" s="1">
        <f t="shared" si="108"/>
        <v>40325.776652093358</v>
      </c>
      <c r="AV158" s="1">
        <f t="shared" si="108"/>
        <v>14835.588494885764</v>
      </c>
      <c r="AW158" s="1">
        <f t="shared" si="108"/>
        <v>5476.1265603271613</v>
      </c>
      <c r="AX158" s="1">
        <f t="shared" si="109"/>
        <v>138467.12612476654</v>
      </c>
      <c r="AY158" s="1">
        <f t="shared" si="109"/>
        <v>20036.340547725446</v>
      </c>
      <c r="AZ158" s="1">
        <f t="shared" si="109"/>
        <v>5020.9351342157588</v>
      </c>
      <c r="BA158" s="1">
        <f t="shared" si="110"/>
        <v>13790.773669925406</v>
      </c>
      <c r="BB158" s="1">
        <f t="shared" si="110"/>
        <v>29336.893701387999</v>
      </c>
      <c r="BC158" s="1">
        <f t="shared" si="110"/>
        <v>37175.631573417762</v>
      </c>
      <c r="BD158" s="1">
        <f>SUM(BA158:BC158)*BT158*0.7+0.15*econlow!BD158+0.15*econhigh!BD158</f>
        <v>4561.7443685800317</v>
      </c>
      <c r="BE158" s="2">
        <f t="shared" si="123"/>
        <v>0.1724378764915922</v>
      </c>
      <c r="BF158" s="2">
        <f t="shared" si="123"/>
        <v>0.13039120264941753</v>
      </c>
      <c r="BG158" s="2">
        <f t="shared" si="123"/>
        <v>6.9918128391701598E-2</v>
      </c>
      <c r="BH158" s="2">
        <f t="shared" si="104"/>
        <v>0.10822390030736397</v>
      </c>
      <c r="BI158" s="2">
        <f t="shared" si="111"/>
        <v>2.9734821248929609E-3</v>
      </c>
      <c r="BJ158" s="2">
        <f t="shared" si="111"/>
        <v>1.700186572836147E-3</v>
      </c>
      <c r="BK158" s="2">
        <f t="shared" si="111"/>
        <v>4.8885446777984691E-4</v>
      </c>
      <c r="BL158" s="2">
        <f t="shared" si="105"/>
        <v>599.53988023712748</v>
      </c>
      <c r="BM158" s="2">
        <f t="shared" si="105"/>
        <v>126.11634179563599</v>
      </c>
      <c r="BN158" s="2">
        <f t="shared" si="105"/>
        <v>13.38514467571909</v>
      </c>
      <c r="BO158" s="2">
        <f t="shared" si="112"/>
        <v>580.42991964622013</v>
      </c>
      <c r="BP158" s="2">
        <f t="shared" si="112"/>
        <v>58.836674138261543</v>
      </c>
      <c r="BQ158" s="2">
        <f t="shared" si="112"/>
        <v>9.7899929757923392</v>
      </c>
      <c r="BR158" s="11">
        <f t="shared" si="113"/>
        <v>3.8714341911883804E-2</v>
      </c>
      <c r="BS158" s="17">
        <f t="shared" si="102"/>
        <v>1.2680367942643404E-2</v>
      </c>
      <c r="BT158" s="17">
        <f t="shared" si="103"/>
        <v>5.6857688990999293E-2</v>
      </c>
      <c r="BU158" s="12">
        <f>(BU$3*tempmid!$I268+BU$4*tempmid!$I268^2+BU$5*tempmid!$I268^6)*(K158/K$56)^$BW$1</f>
        <v>-2.175700038335298</v>
      </c>
      <c r="BV158" s="12">
        <f>(BV$3*tempmid!$I268+BV$4*tempmid!$I268^2+BV$5*tempmid!$I268^6)*(L158/L$56)^$BW$1</f>
        <v>-2.8274156417397305</v>
      </c>
      <c r="BW158" s="12">
        <f>(BW$3*tempmid!$I268+BW$4*tempmid!$I268^2+BW$5*tempmid!$I268^6)*(M158/M$56)^$BW$1</f>
        <v>-3.4773095773486573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 x14ac:dyDescent="0.3">
      <c r="A159" s="2">
        <f t="shared" si="89"/>
        <v>2113</v>
      </c>
      <c r="B159" s="5">
        <f t="shared" si="124"/>
        <v>1164.9441618745725</v>
      </c>
      <c r="C159" s="5">
        <f t="shared" si="124"/>
        <v>2961.8578141854987</v>
      </c>
      <c r="D159" s="5">
        <f t="shared" si="124"/>
        <v>4363.0006528713284</v>
      </c>
      <c r="E159" s="15">
        <f t="shared" si="125"/>
        <v>2.0852556991572876E-5</v>
      </c>
      <c r="F159" s="15">
        <f t="shared" si="125"/>
        <v>4.1080935551630536E-5</v>
      </c>
      <c r="G159" s="15">
        <f t="shared" si="125"/>
        <v>8.3865268591932045E-5</v>
      </c>
      <c r="H159" s="5">
        <f t="shared" si="92"/>
        <v>203194.64416366137</v>
      </c>
      <c r="I159" s="5">
        <f t="shared" si="92"/>
        <v>74969.909806413547</v>
      </c>
      <c r="J159" s="5">
        <f t="shared" si="92"/>
        <v>27648.751904643352</v>
      </c>
      <c r="K159" s="5">
        <f t="shared" si="93"/>
        <v>174424.36368511454</v>
      </c>
      <c r="L159" s="5">
        <f t="shared" si="93"/>
        <v>25311.785544651484</v>
      </c>
      <c r="M159" s="5">
        <f t="shared" si="93"/>
        <v>6337.0955231114785</v>
      </c>
      <c r="N159" s="15">
        <f t="shared" si="94"/>
        <v>7.7445445235775345E-3</v>
      </c>
      <c r="O159" s="15">
        <f t="shared" si="94"/>
        <v>1.0635070186004292E-2</v>
      </c>
      <c r="P159" s="15">
        <f t="shared" si="94"/>
        <v>9.7076108275668815E-3</v>
      </c>
      <c r="Q159" s="5">
        <f t="shared" si="95"/>
        <v>9404.2677969617271</v>
      </c>
      <c r="R159" s="5">
        <f t="shared" si="95"/>
        <v>12716.575899724929</v>
      </c>
      <c r="S159" s="5">
        <f t="shared" si="95"/>
        <v>6628.5113058662437</v>
      </c>
      <c r="T159" s="5">
        <f t="shared" si="126"/>
        <v>46.282065335280883</v>
      </c>
      <c r="U159" s="5">
        <f t="shared" si="126"/>
        <v>169.62239827367443</v>
      </c>
      <c r="V159" s="5">
        <f t="shared" si="126"/>
        <v>239.73998279296816</v>
      </c>
      <c r="W159" s="15">
        <f t="shared" si="97"/>
        <v>-1.0734613539272964E-2</v>
      </c>
      <c r="X159" s="15">
        <f t="shared" si="97"/>
        <v>-1.217998157191269E-2</v>
      </c>
      <c r="Y159" s="15">
        <f t="shared" si="97"/>
        <v>-9.7425357312937999E-3</v>
      </c>
      <c r="Z159" s="5">
        <f t="shared" si="100"/>
        <v>11896.646422551497</v>
      </c>
      <c r="AA159" s="5">
        <f t="shared" si="100"/>
        <v>32838.284489209807</v>
      </c>
      <c r="AB159" s="5">
        <f t="shared" si="100"/>
        <v>39495.33986670072</v>
      </c>
      <c r="AC159" s="16">
        <f t="shared" si="121"/>
        <v>1.5239519950278959</v>
      </c>
      <c r="AD159" s="16">
        <f t="shared" si="121"/>
        <v>2.9646701261932744</v>
      </c>
      <c r="AE159" s="16">
        <f t="shared" si="121"/>
        <v>6.4060282520662266</v>
      </c>
      <c r="AF159" s="15">
        <f t="shared" si="107"/>
        <v>-4.0504037456468023E-3</v>
      </c>
      <c r="AG159" s="15">
        <f t="shared" si="107"/>
        <v>2.9673830763510267E-4</v>
      </c>
      <c r="AH159" s="15">
        <f t="shared" si="107"/>
        <v>9.7937136394747881E-3</v>
      </c>
      <c r="AI159" s="1">
        <f t="shared" si="122"/>
        <v>373548.93893122114</v>
      </c>
      <c r="AJ159" s="1">
        <f t="shared" si="122"/>
        <v>134077.01916610991</v>
      </c>
      <c r="AK159" s="1">
        <f t="shared" si="122"/>
        <v>49871.905828997245</v>
      </c>
      <c r="AL159" s="14">
        <f t="shared" si="127"/>
        <v>56.39933942878762</v>
      </c>
      <c r="AM159" s="14">
        <f t="shared" si="127"/>
        <v>12.172549038671983</v>
      </c>
      <c r="AN159" s="14">
        <f t="shared" si="127"/>
        <v>4.0352152717712233</v>
      </c>
      <c r="AO159" s="11">
        <f t="shared" si="128"/>
        <v>7.3238141182539861E-3</v>
      </c>
      <c r="AP159" s="11">
        <f t="shared" si="128"/>
        <v>9.2260741584166955E-3</v>
      </c>
      <c r="AQ159" s="11">
        <f t="shared" si="128"/>
        <v>8.3692133550031297E-3</v>
      </c>
      <c r="AR159" s="1">
        <f t="shared" si="101"/>
        <v>203194.64416366137</v>
      </c>
      <c r="AS159" s="1">
        <f t="shared" si="101"/>
        <v>74969.909806413547</v>
      </c>
      <c r="AT159" s="1">
        <f t="shared" si="101"/>
        <v>27648.751904643352</v>
      </c>
      <c r="AU159" s="1">
        <f t="shared" si="108"/>
        <v>40638.928832732279</v>
      </c>
      <c r="AV159" s="1">
        <f t="shared" si="108"/>
        <v>14993.98196128271</v>
      </c>
      <c r="AW159" s="1">
        <f t="shared" si="108"/>
        <v>5529.7503809286709</v>
      </c>
      <c r="AX159" s="1">
        <f t="shared" si="109"/>
        <v>139539.49094809161</v>
      </c>
      <c r="AY159" s="1">
        <f t="shared" si="109"/>
        <v>20249.428435721184</v>
      </c>
      <c r="AZ159" s="1">
        <f t="shared" si="109"/>
        <v>5069.6764184891827</v>
      </c>
      <c r="BA159" s="1">
        <f t="shared" si="110"/>
        <v>13800.048448587268</v>
      </c>
      <c r="BB159" s="1">
        <f t="shared" si="110"/>
        <v>29369.432132306574</v>
      </c>
      <c r="BC159" s="1">
        <f t="shared" si="110"/>
        <v>37220.89937137824</v>
      </c>
      <c r="BD159" s="1">
        <f>SUM(BA159:BC159)*BT159*0.7+0.15*econlow!BD159+0.15*econhigh!BD159</f>
        <v>4433.6169204966709</v>
      </c>
      <c r="BE159" s="2">
        <f t="shared" si="123"/>
        <v>0.1724378764915922</v>
      </c>
      <c r="BF159" s="2">
        <f t="shared" si="123"/>
        <v>0.13039120264941753</v>
      </c>
      <c r="BG159" s="2">
        <f t="shared" si="123"/>
        <v>6.9918128391701598E-2</v>
      </c>
      <c r="BH159" s="2">
        <f t="shared" si="104"/>
        <v>0.10797419993534288</v>
      </c>
      <c r="BI159" s="2">
        <f t="shared" si="111"/>
        <v>2.9734821248929609E-3</v>
      </c>
      <c r="BJ159" s="2">
        <f t="shared" si="111"/>
        <v>1.700186572836147E-3</v>
      </c>
      <c r="BK159" s="2">
        <f t="shared" si="111"/>
        <v>4.8885446777984691E-4</v>
      </c>
      <c r="BL159" s="2">
        <f t="shared" si="105"/>
        <v>604.19564229463288</v>
      </c>
      <c r="BM159" s="2">
        <f t="shared" si="105"/>
        <v>127.4628340196013</v>
      </c>
      <c r="BN159" s="2">
        <f t="shared" si="105"/>
        <v>13.516215897121455</v>
      </c>
      <c r="BO159" s="2">
        <f t="shared" si="112"/>
        <v>589.04756364998696</v>
      </c>
      <c r="BP159" s="2">
        <f t="shared" si="112"/>
        <v>59.536707560887876</v>
      </c>
      <c r="BQ159" s="2">
        <f t="shared" si="112"/>
        <v>9.7892510461419437</v>
      </c>
      <c r="BR159" s="11">
        <f t="shared" si="113"/>
        <v>3.859999413743595E-2</v>
      </c>
      <c r="BS159" s="17">
        <f t="shared" si="102"/>
        <v>1.2207752825770749E-2</v>
      </c>
      <c r="BT159" s="17">
        <f t="shared" si="103"/>
        <v>5.5201639797086692E-2</v>
      </c>
      <c r="BU159" s="12">
        <f>(BU$3*tempmid!$I269+BU$4*tempmid!$I269^2+BU$5*tempmid!$I269^6)*(K159/K$56)^$BW$1</f>
        <v>-2.3089754696177121</v>
      </c>
      <c r="BV159" s="12">
        <f>(BV$3*tempmid!$I269+BV$4*tempmid!$I269^2+BV$5*tempmid!$I269^6)*(L159/L$56)^$BW$1</f>
        <v>-2.9228981038845694</v>
      </c>
      <c r="BW159" s="12">
        <f>(BW$3*tempmid!$I269+BW$4*tempmid!$I269^2+BW$5*tempmid!$I269^6)*(M159/M$56)^$BW$1</f>
        <v>-3.5595735571425151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 x14ac:dyDescent="0.3">
      <c r="A160" s="2">
        <f t="shared" si="89"/>
        <v>2114</v>
      </c>
      <c r="B160" s="5">
        <f t="shared" si="124"/>
        <v>1164.9672393358735</v>
      </c>
      <c r="C160" s="5">
        <f t="shared" si="124"/>
        <v>2961.9734062809771</v>
      </c>
      <c r="D160" s="5">
        <f t="shared" si="124"/>
        <v>4363.3482618818671</v>
      </c>
      <c r="E160" s="15">
        <f t="shared" si="125"/>
        <v>1.9809929141994232E-5</v>
      </c>
      <c r="F160" s="15">
        <f t="shared" si="125"/>
        <v>3.9026888774049008E-5</v>
      </c>
      <c r="G160" s="15">
        <f t="shared" si="125"/>
        <v>7.9672005162335436E-5</v>
      </c>
      <c r="H160" s="5">
        <f t="shared" si="92"/>
        <v>204749.59471536489</v>
      </c>
      <c r="I160" s="5">
        <f t="shared" si="92"/>
        <v>75760.566301841594</v>
      </c>
      <c r="J160" s="5">
        <f t="shared" si="92"/>
        <v>27916.18697946176</v>
      </c>
      <c r="K160" s="5">
        <f t="shared" si="93"/>
        <v>175755.66745730024</v>
      </c>
      <c r="L160" s="5">
        <f t="shared" si="93"/>
        <v>25577.733460127776</v>
      </c>
      <c r="M160" s="5">
        <f t="shared" si="93"/>
        <v>6397.8819255242752</v>
      </c>
      <c r="N160" s="15">
        <f t="shared" si="94"/>
        <v>7.6325562786003776E-3</v>
      </c>
      <c r="O160" s="15">
        <f t="shared" si="94"/>
        <v>1.0506880875991387E-2</v>
      </c>
      <c r="P160" s="15">
        <f t="shared" si="94"/>
        <v>9.5921549850570553E-3</v>
      </c>
      <c r="Q160" s="5">
        <f t="shared" si="95"/>
        <v>9374.5104089030483</v>
      </c>
      <c r="R160" s="5">
        <f t="shared" si="95"/>
        <v>12694.167796084304</v>
      </c>
      <c r="S160" s="5">
        <f t="shared" si="95"/>
        <v>6627.4230363471579</v>
      </c>
      <c r="T160" s="5">
        <f t="shared" si="126"/>
        <v>45.785245250107259</v>
      </c>
      <c r="U160" s="5">
        <f t="shared" si="126"/>
        <v>167.55640058851745</v>
      </c>
      <c r="V160" s="5">
        <f t="shared" si="126"/>
        <v>237.40430744438791</v>
      </c>
      <c r="W160" s="15">
        <f t="shared" si="97"/>
        <v>-1.0734613539272964E-2</v>
      </c>
      <c r="X160" s="15">
        <f t="shared" si="97"/>
        <v>-1.217998157191269E-2</v>
      </c>
      <c r="Y160" s="15">
        <f t="shared" si="97"/>
        <v>-9.7425357312937999E-3</v>
      </c>
      <c r="Z160" s="5">
        <f t="shared" si="100"/>
        <v>11812.293780886919</v>
      </c>
      <c r="AA160" s="5">
        <f t="shared" si="100"/>
        <v>32794.373772518724</v>
      </c>
      <c r="AB160" s="5">
        <f t="shared" si="100"/>
        <v>39880.325405515607</v>
      </c>
      <c r="AC160" s="16">
        <f t="shared" si="121"/>
        <v>1.5177793741590491</v>
      </c>
      <c r="AD160" s="16">
        <f t="shared" si="121"/>
        <v>2.9655498573892172</v>
      </c>
      <c r="AE160" s="16">
        <f t="shared" si="121"/>
        <v>6.4687670583333485</v>
      </c>
      <c r="AF160" s="15">
        <f t="shared" si="107"/>
        <v>-4.0504037456468023E-3</v>
      </c>
      <c r="AG160" s="15">
        <f t="shared" si="107"/>
        <v>2.9673830763510267E-4</v>
      </c>
      <c r="AH160" s="15">
        <f t="shared" si="107"/>
        <v>9.7937136394747881E-3</v>
      </c>
      <c r="AI160" s="1">
        <f t="shared" si="122"/>
        <v>376832.97387083131</v>
      </c>
      <c r="AJ160" s="1">
        <f t="shared" si="122"/>
        <v>135663.29921078164</v>
      </c>
      <c r="AK160" s="1">
        <f t="shared" si="122"/>
        <v>50414.465627026191</v>
      </c>
      <c r="AL160" s="14">
        <f t="shared" si="127"/>
        <v>56.808267124372684</v>
      </c>
      <c r="AM160" s="14">
        <f t="shared" si="127"/>
        <v>12.283730830398458</v>
      </c>
      <c r="AN160" s="14">
        <f t="shared" si="127"/>
        <v>4.0686491335386155</v>
      </c>
      <c r="AO160" s="11">
        <f t="shared" si="128"/>
        <v>7.2505759770714459E-3</v>
      </c>
      <c r="AP160" s="11">
        <f t="shared" si="128"/>
        <v>9.1338134168325279E-3</v>
      </c>
      <c r="AQ160" s="11">
        <f t="shared" si="128"/>
        <v>8.2855212214530977E-3</v>
      </c>
      <c r="AR160" s="1">
        <f t="shared" si="101"/>
        <v>204749.59471536489</v>
      </c>
      <c r="AS160" s="1">
        <f t="shared" si="101"/>
        <v>75760.566301841594</v>
      </c>
      <c r="AT160" s="1">
        <f t="shared" si="101"/>
        <v>27916.18697946176</v>
      </c>
      <c r="AU160" s="1">
        <f t="shared" si="108"/>
        <v>40949.918943072982</v>
      </c>
      <c r="AV160" s="1">
        <f t="shared" si="108"/>
        <v>15152.11326036832</v>
      </c>
      <c r="AW160" s="1">
        <f t="shared" si="108"/>
        <v>5583.2373958923527</v>
      </c>
      <c r="AX160" s="1">
        <f t="shared" si="109"/>
        <v>140604.53396584018</v>
      </c>
      <c r="AY160" s="1">
        <f t="shared" si="109"/>
        <v>20462.18676810222</v>
      </c>
      <c r="AZ160" s="1">
        <f t="shared" si="109"/>
        <v>5118.3055404194201</v>
      </c>
      <c r="BA160" s="1">
        <f t="shared" si="110"/>
        <v>13809.179743151581</v>
      </c>
      <c r="BB160" s="1">
        <f t="shared" si="110"/>
        <v>29401.537075001863</v>
      </c>
      <c r="BC160" s="1">
        <f t="shared" si="110"/>
        <v>37265.519287725008</v>
      </c>
      <c r="BD160" s="1">
        <f>SUM(BA160:BC160)*BT160*0.7+0.15*econlow!BD160+0.15*econhigh!BD160</f>
        <v>4309.0171225023441</v>
      </c>
      <c r="BE160" s="2">
        <f t="shared" si="123"/>
        <v>0.1724378764915922</v>
      </c>
      <c r="BF160" s="2">
        <f t="shared" si="123"/>
        <v>0.13039120264941753</v>
      </c>
      <c r="BG160" s="2">
        <f t="shared" si="123"/>
        <v>6.9918128391701598E-2</v>
      </c>
      <c r="BH160" s="2">
        <f t="shared" si="104"/>
        <v>0.10772477615382872</v>
      </c>
      <c r="BI160" s="2">
        <f t="shared" si="111"/>
        <v>2.9734821248929609E-3</v>
      </c>
      <c r="BJ160" s="2">
        <f t="shared" si="111"/>
        <v>1.700186572836147E-3</v>
      </c>
      <c r="BK160" s="2">
        <f t="shared" si="111"/>
        <v>4.8885446777984691E-4</v>
      </c>
      <c r="BL160" s="2">
        <f t="shared" si="105"/>
        <v>608.81925996521579</v>
      </c>
      <c r="BM160" s="2">
        <f t="shared" si="105"/>
        <v>128.80709757685375</v>
      </c>
      <c r="BN160" s="2">
        <f t="shared" si="105"/>
        <v>13.64695272828747</v>
      </c>
      <c r="BO160" s="2">
        <f t="shared" si="112"/>
        <v>597.79389135004521</v>
      </c>
      <c r="BP160" s="2">
        <f t="shared" si="112"/>
        <v>60.24515925823917</v>
      </c>
      <c r="BQ160" s="2">
        <f t="shared" si="112"/>
        <v>9.7885236671955926</v>
      </c>
      <c r="BR160" s="11">
        <f t="shared" si="113"/>
        <v>3.8486802412381421E-2</v>
      </c>
      <c r="BS160" s="17">
        <f t="shared" si="102"/>
        <v>1.1754046692354709E-2</v>
      </c>
      <c r="BT160" s="17">
        <f t="shared" si="103"/>
        <v>5.3593825045715235E-2</v>
      </c>
      <c r="BU160" s="12">
        <f>(BU$3*tempmid!$I270+BU$4*tempmid!$I270^2+BU$5*tempmid!$I270^6)*(K160/K$56)^$BW$1</f>
        <v>-2.4434131738024369</v>
      </c>
      <c r="BV160" s="12">
        <f>(BV$3*tempmid!$I270+BV$4*tempmid!$I270^2+BV$5*tempmid!$I270^6)*(L160/L$56)^$BW$1</f>
        <v>-3.0189924251178075</v>
      </c>
      <c r="BW160" s="12">
        <f>(BW$3*tempmid!$I270+BW$4*tempmid!$I270^2+BW$5*tempmid!$I270^6)*(M160/M$56)^$BW$1</f>
        <v>-3.6423009624789451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 x14ac:dyDescent="0.3">
      <c r="A161" s="2">
        <f t="shared" si="89"/>
        <v>2115</v>
      </c>
      <c r="B161" s="5">
        <f t="shared" si="124"/>
        <v>1164.9891633584143</v>
      </c>
      <c r="C161" s="5">
        <f t="shared" si="124"/>
        <v>2962.0832230573214</v>
      </c>
      <c r="D161" s="5">
        <f t="shared" si="124"/>
        <v>4363.678516751851</v>
      </c>
      <c r="E161" s="15">
        <f t="shared" si="125"/>
        <v>1.8819432684894519E-5</v>
      </c>
      <c r="F161" s="15">
        <f t="shared" si="125"/>
        <v>3.7075544335346559E-5</v>
      </c>
      <c r="G161" s="15">
        <f t="shared" si="125"/>
        <v>7.5688404904218658E-5</v>
      </c>
      <c r="H161" s="5">
        <f t="shared" si="92"/>
        <v>206293.5541632621</v>
      </c>
      <c r="I161" s="5">
        <f t="shared" si="92"/>
        <v>76549.805388168446</v>
      </c>
      <c r="J161" s="5">
        <f t="shared" si="92"/>
        <v>28182.908767937603</v>
      </c>
      <c r="K161" s="5">
        <f t="shared" si="93"/>
        <v>177077.65930505478</v>
      </c>
      <c r="L161" s="5">
        <f t="shared" si="93"/>
        <v>25843.232489989725</v>
      </c>
      <c r="M161" s="5">
        <f t="shared" si="93"/>
        <v>6458.5208694328476</v>
      </c>
      <c r="N161" s="15">
        <f t="shared" si="94"/>
        <v>7.521759422498997E-3</v>
      </c>
      <c r="O161" s="15">
        <f t="shared" si="94"/>
        <v>1.0380084313405868E-2</v>
      </c>
      <c r="P161" s="15">
        <f t="shared" si="94"/>
        <v>9.4779717122714935E-3</v>
      </c>
      <c r="Q161" s="5">
        <f t="shared" si="95"/>
        <v>9343.8103886580648</v>
      </c>
      <c r="R161" s="5">
        <f t="shared" si="95"/>
        <v>12670.184420905904</v>
      </c>
      <c r="S161" s="5">
        <f t="shared" si="95"/>
        <v>6625.5591259374396</v>
      </c>
      <c r="T161" s="5">
        <f t="shared" si="126"/>
        <v>45.293758336546524</v>
      </c>
      <c r="U161" s="5">
        <f t="shared" si="126"/>
        <v>165.51556671709329</v>
      </c>
      <c r="V161" s="5">
        <f t="shared" si="126"/>
        <v>235.09138749634789</v>
      </c>
      <c r="W161" s="15">
        <f t="shared" si="97"/>
        <v>-1.0734613539272964E-2</v>
      </c>
      <c r="X161" s="15">
        <f t="shared" si="97"/>
        <v>-1.217998157191269E-2</v>
      </c>
      <c r="Y161" s="15">
        <f t="shared" si="97"/>
        <v>-9.7425357312937999E-3</v>
      </c>
      <c r="Z161" s="5">
        <f t="shared" si="100"/>
        <v>11727.223646423296</v>
      </c>
      <c r="AA161" s="5">
        <f t="shared" si="100"/>
        <v>32746.300424804322</v>
      </c>
      <c r="AB161" s="5">
        <f t="shared" si="100"/>
        <v>40264.290212476095</v>
      </c>
      <c r="AC161" s="16">
        <f t="shared" si="121"/>
        <v>1.5116317548968898</v>
      </c>
      <c r="AD161" s="16">
        <f t="shared" si="121"/>
        <v>2.9664298496351065</v>
      </c>
      <c r="AE161" s="16">
        <f t="shared" si="121"/>
        <v>6.5321203105031334</v>
      </c>
      <c r="AF161" s="15">
        <f t="shared" si="107"/>
        <v>-4.0504037456468023E-3</v>
      </c>
      <c r="AG161" s="15">
        <f t="shared" si="107"/>
        <v>2.9673830763510267E-4</v>
      </c>
      <c r="AH161" s="15">
        <f t="shared" si="107"/>
        <v>9.7937136394747881E-3</v>
      </c>
      <c r="AI161" s="1">
        <f t="shared" si="122"/>
        <v>380099.59542682115</v>
      </c>
      <c r="AJ161" s="1">
        <f t="shared" si="122"/>
        <v>137249.08255007179</v>
      </c>
      <c r="AK161" s="1">
        <f t="shared" si="122"/>
        <v>50956.256460215925</v>
      </c>
      <c r="AL161" s="14">
        <f t="shared" si="127"/>
        <v>57.216040854714606</v>
      </c>
      <c r="AM161" s="14">
        <f t="shared" si="127"/>
        <v>12.394806162811236</v>
      </c>
      <c r="AN161" s="14">
        <f t="shared" si="127"/>
        <v>4.1020229034898099</v>
      </c>
      <c r="AO161" s="11">
        <f t="shared" si="128"/>
        <v>7.1780702173007312E-3</v>
      </c>
      <c r="AP161" s="11">
        <f t="shared" si="128"/>
        <v>9.0424752826642023E-3</v>
      </c>
      <c r="AQ161" s="11">
        <f t="shared" si="128"/>
        <v>8.2026660092385673E-3</v>
      </c>
      <c r="AR161" s="1">
        <f t="shared" si="101"/>
        <v>206293.5541632621</v>
      </c>
      <c r="AS161" s="1">
        <f t="shared" si="101"/>
        <v>76549.805388168446</v>
      </c>
      <c r="AT161" s="1">
        <f t="shared" si="101"/>
        <v>28182.908767937603</v>
      </c>
      <c r="AU161" s="1">
        <f t="shared" si="108"/>
        <v>41258.710832652425</v>
      </c>
      <c r="AV161" s="1">
        <f t="shared" si="108"/>
        <v>15309.96107763369</v>
      </c>
      <c r="AW161" s="1">
        <f t="shared" si="108"/>
        <v>5636.5817535875212</v>
      </c>
      <c r="AX161" s="1">
        <f t="shared" si="109"/>
        <v>141662.12744404381</v>
      </c>
      <c r="AY161" s="1">
        <f t="shared" si="109"/>
        <v>20674.585991991775</v>
      </c>
      <c r="AZ161" s="1">
        <f t="shared" si="109"/>
        <v>5166.8166955462775</v>
      </c>
      <c r="BA161" s="1">
        <f t="shared" si="110"/>
        <v>13818.169600909552</v>
      </c>
      <c r="BB161" s="1">
        <f t="shared" si="110"/>
        <v>29433.215345812187</v>
      </c>
      <c r="BC161" s="1">
        <f t="shared" si="110"/>
        <v>37309.503907821309</v>
      </c>
      <c r="BD161" s="1">
        <f>SUM(BA161:BC161)*BT161*0.7+0.15*econlow!BD161+0.15*econhigh!BD161</f>
        <v>4187.8512220342736</v>
      </c>
      <c r="BE161" s="2">
        <f t="shared" si="123"/>
        <v>0.1724378764915922</v>
      </c>
      <c r="BF161" s="2">
        <f t="shared" si="123"/>
        <v>0.13039120264941753</v>
      </c>
      <c r="BG161" s="2">
        <f t="shared" si="123"/>
        <v>6.9918128391701598E-2</v>
      </c>
      <c r="BH161" s="2">
        <f t="shared" si="104"/>
        <v>0.10747564032777604</v>
      </c>
      <c r="BI161" s="2">
        <f t="shared" si="111"/>
        <v>2.9734821248929609E-3</v>
      </c>
      <c r="BJ161" s="2">
        <f t="shared" si="111"/>
        <v>1.700186572836147E-3</v>
      </c>
      <c r="BK161" s="2">
        <f t="shared" si="111"/>
        <v>4.8885446777984691E-4</v>
      </c>
      <c r="BL161" s="2">
        <f t="shared" si="105"/>
        <v>613.4101957850977</v>
      </c>
      <c r="BM161" s="2">
        <f t="shared" si="105"/>
        <v>130.14895127418413</v>
      </c>
      <c r="BN161" s="2">
        <f t="shared" si="105"/>
        <v>13.777340866238118</v>
      </c>
      <c r="BO161" s="2">
        <f t="shared" si="112"/>
        <v>606.67082825977457</v>
      </c>
      <c r="BP161" s="2">
        <f t="shared" si="112"/>
        <v>60.962130424855722</v>
      </c>
      <c r="BQ161" s="2">
        <f t="shared" si="112"/>
        <v>9.7878106048307085</v>
      </c>
      <c r="BR161" s="11">
        <f t="shared" si="113"/>
        <v>3.8374760751137743E-2</v>
      </c>
      <c r="BS161" s="17">
        <f t="shared" si="102"/>
        <v>1.1318436271939444E-2</v>
      </c>
      <c r="BT161" s="17">
        <f t="shared" si="103"/>
        <v>5.2032839850208963E-2</v>
      </c>
      <c r="BU161" s="12">
        <f>(BU$3*tempmid!$I271+BU$4*tempmid!$I271^2+BU$5*tempmid!$I271^6)*(K161/K$56)^$BW$1</f>
        <v>-2.578988477224712</v>
      </c>
      <c r="BV161" s="12">
        <f>(BV$3*tempmid!$I271+BV$4*tempmid!$I271^2+BV$5*tempmid!$I271^6)*(L161/L$56)^$BW$1</f>
        <v>-3.1156815289606947</v>
      </c>
      <c r="BW161" s="12">
        <f>(BW$3*tempmid!$I271+BW$4*tempmid!$I271^2+BW$5*tempmid!$I271^6)*(M161/M$56)^$BW$1</f>
        <v>-3.7254780464683606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 x14ac:dyDescent="0.3">
      <c r="A162" s="2">
        <f t="shared" si="89"/>
        <v>2116</v>
      </c>
      <c r="B162" s="5">
        <f t="shared" si="124"/>
        <v>1165.009991571796</v>
      </c>
      <c r="C162" s="5">
        <f t="shared" si="124"/>
        <v>2962.1875528627902</v>
      </c>
      <c r="D162" s="5">
        <f t="shared" si="124"/>
        <v>4363.9922826249767</v>
      </c>
      <c r="E162" s="15">
        <f t="shared" si="125"/>
        <v>1.7878461050649794E-5</v>
      </c>
      <c r="F162" s="15">
        <f t="shared" si="125"/>
        <v>3.5221767118579231E-5</v>
      </c>
      <c r="G162" s="15">
        <f t="shared" si="125"/>
        <v>7.1903984659007724E-5</v>
      </c>
      <c r="H162" s="5">
        <f t="shared" si="92"/>
        <v>207826.3473841259</v>
      </c>
      <c r="I162" s="5">
        <f t="shared" si="92"/>
        <v>77337.522047724153</v>
      </c>
      <c r="J162" s="5">
        <f t="shared" si="92"/>
        <v>28448.888502271489</v>
      </c>
      <c r="K162" s="5">
        <f t="shared" si="93"/>
        <v>178390.18453715826</v>
      </c>
      <c r="L162" s="5">
        <f t="shared" si="93"/>
        <v>26108.246242876052</v>
      </c>
      <c r="M162" s="5">
        <f t="shared" si="93"/>
        <v>6519.0052272868024</v>
      </c>
      <c r="N162" s="15">
        <f t="shared" si="94"/>
        <v>7.412144689818545E-3</v>
      </c>
      <c r="O162" s="15">
        <f t="shared" si="94"/>
        <v>1.0254667367519898E-2</v>
      </c>
      <c r="P162" s="15">
        <f t="shared" si="94"/>
        <v>9.3650479849369805E-3</v>
      </c>
      <c r="Q162" s="5">
        <f t="shared" si="95"/>
        <v>9312.1888999656221</v>
      </c>
      <c r="R162" s="5">
        <f t="shared" si="95"/>
        <v>12644.65315914973</v>
      </c>
      <c r="S162" s="5">
        <f t="shared" si="95"/>
        <v>6622.9297278792747</v>
      </c>
      <c r="T162" s="5">
        <f t="shared" si="126"/>
        <v>44.807547345062474</v>
      </c>
      <c r="U162" s="5">
        <f t="shared" si="126"/>
        <v>163.4995901646144</v>
      </c>
      <c r="V162" s="5">
        <f t="shared" si="126"/>
        <v>232.80100125354528</v>
      </c>
      <c r="W162" s="15">
        <f t="shared" si="97"/>
        <v>-1.0734613539272964E-2</v>
      </c>
      <c r="X162" s="15">
        <f t="shared" si="97"/>
        <v>-1.217998157191269E-2</v>
      </c>
      <c r="Y162" s="15">
        <f t="shared" si="97"/>
        <v>-9.7425357312937999E-3</v>
      </c>
      <c r="Z162" s="5">
        <f t="shared" si="100"/>
        <v>11641.474431395003</v>
      </c>
      <c r="AA162" s="5">
        <f t="shared" si="100"/>
        <v>32694.130829965172</v>
      </c>
      <c r="AB162" s="5">
        <f t="shared" si="100"/>
        <v>40647.192222804253</v>
      </c>
      <c r="AC162" s="16">
        <f t="shared" si="121"/>
        <v>1.5055090359748169</v>
      </c>
      <c r="AD162" s="16">
        <f t="shared" si="121"/>
        <v>2.9673101030084053</v>
      </c>
      <c r="AE162" s="16">
        <f t="shared" si="121"/>
        <v>6.5960940262827981</v>
      </c>
      <c r="AF162" s="15">
        <f t="shared" si="107"/>
        <v>-4.0504037456468023E-3</v>
      </c>
      <c r="AG162" s="15">
        <f t="shared" si="107"/>
        <v>2.9673830763510267E-4</v>
      </c>
      <c r="AH162" s="15">
        <f t="shared" si="107"/>
        <v>9.7937136394747881E-3</v>
      </c>
      <c r="AI162" s="1">
        <f t="shared" si="122"/>
        <v>383348.34671679145</v>
      </c>
      <c r="AJ162" s="1">
        <f t="shared" si="122"/>
        <v>138834.13537269831</v>
      </c>
      <c r="AK162" s="1">
        <f t="shared" si="122"/>
        <v>51497.212567781855</v>
      </c>
      <c r="AL162" s="14">
        <f t="shared" si="127"/>
        <v>57.622634605937584</v>
      </c>
      <c r="AM162" s="14">
        <f t="shared" si="127"/>
        <v>12.505765093888263</v>
      </c>
      <c r="AN162" s="14">
        <f t="shared" si="127"/>
        <v>4.1353339520909884</v>
      </c>
      <c r="AO162" s="11">
        <f t="shared" si="128"/>
        <v>7.1062895151277235E-3</v>
      </c>
      <c r="AP162" s="11">
        <f t="shared" si="128"/>
        <v>8.9520505298375606E-3</v>
      </c>
      <c r="AQ162" s="11">
        <f t="shared" si="128"/>
        <v>8.1206393491461814E-3</v>
      </c>
      <c r="AR162" s="1">
        <f t="shared" si="101"/>
        <v>207826.3473841259</v>
      </c>
      <c r="AS162" s="1">
        <f t="shared" si="101"/>
        <v>77337.522047724153</v>
      </c>
      <c r="AT162" s="1">
        <f t="shared" si="101"/>
        <v>28448.888502271489</v>
      </c>
      <c r="AU162" s="1">
        <f t="shared" si="108"/>
        <v>41565.269476825182</v>
      </c>
      <c r="AV162" s="1">
        <f t="shared" si="108"/>
        <v>15467.504409544832</v>
      </c>
      <c r="AW162" s="1">
        <f t="shared" si="108"/>
        <v>5689.7777004542986</v>
      </c>
      <c r="AX162" s="1">
        <f t="shared" si="109"/>
        <v>142712.14762972662</v>
      </c>
      <c r="AY162" s="1">
        <f t="shared" si="109"/>
        <v>20886.596994300842</v>
      </c>
      <c r="AZ162" s="1">
        <f t="shared" si="109"/>
        <v>5215.2041818294419</v>
      </c>
      <c r="BA162" s="1">
        <f t="shared" si="110"/>
        <v>13827.020025644875</v>
      </c>
      <c r="BB162" s="1">
        <f t="shared" si="110"/>
        <v>29464.473591191741</v>
      </c>
      <c r="BC162" s="1">
        <f t="shared" si="110"/>
        <v>37352.865423354604</v>
      </c>
      <c r="BD162" s="1">
        <f>SUM(BA162:BC162)*BT162*0.7+0.15*econlow!BD162+0.15*econhigh!BD162</f>
        <v>4070.0277831788781</v>
      </c>
      <c r="BE162" s="2">
        <f t="shared" si="123"/>
        <v>0.1724378764915922</v>
      </c>
      <c r="BF162" s="2">
        <f t="shared" si="123"/>
        <v>0.13039120264941753</v>
      </c>
      <c r="BG162" s="2">
        <f t="shared" si="123"/>
        <v>6.9918128391701598E-2</v>
      </c>
      <c r="BH162" s="2">
        <f t="shared" si="104"/>
        <v>0.10722680404786249</v>
      </c>
      <c r="BI162" s="2">
        <f t="shared" si="111"/>
        <v>2.9734821248929609E-3</v>
      </c>
      <c r="BJ162" s="2">
        <f t="shared" si="111"/>
        <v>1.700186572836147E-3</v>
      </c>
      <c r="BK162" s="2">
        <f t="shared" si="111"/>
        <v>4.8885446777984691E-4</v>
      </c>
      <c r="BL162" s="2">
        <f t="shared" si="105"/>
        <v>617.96792902849336</v>
      </c>
      <c r="BM162" s="2">
        <f t="shared" si="105"/>
        <v>131.48821656196009</v>
      </c>
      <c r="BN162" s="2">
        <f t="shared" si="105"/>
        <v>13.907366247706134</v>
      </c>
      <c r="BO162" s="2">
        <f t="shared" si="112"/>
        <v>615.68032869232104</v>
      </c>
      <c r="BP162" s="2">
        <f t="shared" si="112"/>
        <v>61.687723476570788</v>
      </c>
      <c r="BQ162" s="2">
        <f t="shared" si="112"/>
        <v>9.7871116312288979</v>
      </c>
      <c r="BR162" s="11">
        <f t="shared" si="113"/>
        <v>3.8263862912305296E-2</v>
      </c>
      <c r="BS162" s="17">
        <f t="shared" si="102"/>
        <v>1.090014578527692E-2</v>
      </c>
      <c r="BT162" s="17">
        <f t="shared" si="103"/>
        <v>5.0517320242921319E-2</v>
      </c>
      <c r="BU162" s="12">
        <f>(BU$3*tempmid!$I272+BU$4*tempmid!$I272^2+BU$5*tempmid!$I272^6)*(K162/K$56)^$BW$1</f>
        <v>-2.715676775358475</v>
      </c>
      <c r="BV162" s="12">
        <f>(BV$3*tempmid!$I272+BV$4*tempmid!$I272^2+BV$5*tempmid!$I272^6)*(L162/L$56)^$BW$1</f>
        <v>-3.2129484523398331</v>
      </c>
      <c r="BW162" s="12">
        <f>(BW$3*tempmid!$I272+BW$4*tempmid!$I272^2+BW$5*tempmid!$I272^6)*(M162/M$56)^$BW$1</f>
        <v>-3.8090911575579423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 x14ac:dyDescent="0.3">
      <c r="A163" s="2">
        <f t="shared" si="89"/>
        <v>2117</v>
      </c>
      <c r="B163" s="5">
        <f t="shared" si="124"/>
        <v>1165.0297787282659</v>
      </c>
      <c r="C163" s="5">
        <f t="shared" si="124"/>
        <v>2962.2866696689312</v>
      </c>
      <c r="D163" s="5">
        <f t="shared" si="124"/>
        <v>4364.2903816374119</v>
      </c>
      <c r="E163" s="15">
        <f t="shared" si="125"/>
        <v>1.6984537998117304E-5</v>
      </c>
      <c r="F163" s="15">
        <f t="shared" si="125"/>
        <v>3.3460678762650268E-5</v>
      </c>
      <c r="G163" s="15">
        <f t="shared" si="125"/>
        <v>6.8308785426057333E-5</v>
      </c>
      <c r="H163" s="5">
        <f t="shared" si="92"/>
        <v>209347.80486231361</v>
      </c>
      <c r="I163" s="5">
        <f t="shared" si="92"/>
        <v>78123.612840485861</v>
      </c>
      <c r="J163" s="5">
        <f t="shared" si="92"/>
        <v>28714.097909568296</v>
      </c>
      <c r="K163" s="5">
        <f t="shared" si="93"/>
        <v>179693.09341674976</v>
      </c>
      <c r="L163" s="5">
        <f t="shared" si="93"/>
        <v>26372.738884591832</v>
      </c>
      <c r="M163" s="5">
        <f t="shared" si="93"/>
        <v>6579.3280003507061</v>
      </c>
      <c r="N163" s="15">
        <f t="shared" si="94"/>
        <v>7.3037027399907029E-3</v>
      </c>
      <c r="O163" s="15">
        <f t="shared" si="94"/>
        <v>1.0130616942068738E-2</v>
      </c>
      <c r="P163" s="15">
        <f t="shared" si="94"/>
        <v>9.2533708688264937E-3</v>
      </c>
      <c r="Q163" s="5">
        <f t="shared" si="95"/>
        <v>9279.6671204815866</v>
      </c>
      <c r="R163" s="5">
        <f t="shared" si="95"/>
        <v>12617.601600641829</v>
      </c>
      <c r="S163" s="5">
        <f t="shared" si="95"/>
        <v>6619.5450998699343</v>
      </c>
      <c r="T163" s="5">
        <f t="shared" si="126"/>
        <v>44.326555640670556</v>
      </c>
      <c r="U163" s="5">
        <f t="shared" si="126"/>
        <v>161.50816816939411</v>
      </c>
      <c r="V163" s="5">
        <f t="shared" si="126"/>
        <v>230.53292918055163</v>
      </c>
      <c r="W163" s="15">
        <f t="shared" si="97"/>
        <v>-1.0734613539272964E-2</v>
      </c>
      <c r="X163" s="15">
        <f t="shared" si="97"/>
        <v>-1.217998157191269E-2</v>
      </c>
      <c r="Y163" s="15">
        <f t="shared" si="97"/>
        <v>-9.7425357312937999E-3</v>
      </c>
      <c r="Z163" s="5">
        <f t="shared" si="100"/>
        <v>11555.084050598984</v>
      </c>
      <c r="AA163" s="5">
        <f t="shared" si="100"/>
        <v>32637.932040108295</v>
      </c>
      <c r="AB163" s="5">
        <f t="shared" si="100"/>
        <v>41028.990086366008</v>
      </c>
      <c r="AC163" s="16">
        <f t="shared" si="121"/>
        <v>1.4994111165363995</v>
      </c>
      <c r="AD163" s="16">
        <f t="shared" si="121"/>
        <v>2.9681906175866004</v>
      </c>
      <c r="AE163" s="16">
        <f t="shared" si="121"/>
        <v>6.6606942823152622</v>
      </c>
      <c r="AF163" s="15">
        <f t="shared" si="107"/>
        <v>-4.0504037456468023E-3</v>
      </c>
      <c r="AG163" s="15">
        <f t="shared" si="107"/>
        <v>2.9673830763510267E-4</v>
      </c>
      <c r="AH163" s="15">
        <f t="shared" si="107"/>
        <v>9.7937136394747881E-3</v>
      </c>
      <c r="AI163" s="1">
        <f t="shared" si="122"/>
        <v>386578.78152193752</v>
      </c>
      <c r="AJ163" s="1">
        <f t="shared" si="122"/>
        <v>140418.22624497331</v>
      </c>
      <c r="AK163" s="1">
        <f t="shared" si="122"/>
        <v>52037.269011457975</v>
      </c>
      <c r="AL163" s="14">
        <f t="shared" si="127"/>
        <v>58.02802289883045</v>
      </c>
      <c r="AM163" s="14">
        <f t="shared" si="127"/>
        <v>12.616597812512683</v>
      </c>
      <c r="AN163" s="14">
        <f t="shared" si="127"/>
        <v>4.1685796921480671</v>
      </c>
      <c r="AO163" s="11">
        <f t="shared" si="128"/>
        <v>7.0352266199764464E-3</v>
      </c>
      <c r="AP163" s="11">
        <f t="shared" si="128"/>
        <v>8.8625300245391853E-3</v>
      </c>
      <c r="AQ163" s="11">
        <f t="shared" si="128"/>
        <v>8.0394329556547194E-3</v>
      </c>
      <c r="AR163" s="1">
        <f t="shared" si="101"/>
        <v>209347.80486231361</v>
      </c>
      <c r="AS163" s="1">
        <f t="shared" si="101"/>
        <v>78123.612840485861</v>
      </c>
      <c r="AT163" s="1">
        <f t="shared" si="101"/>
        <v>28714.097909568296</v>
      </c>
      <c r="AU163" s="1">
        <f t="shared" si="108"/>
        <v>41869.560972462728</v>
      </c>
      <c r="AV163" s="1">
        <f t="shared" si="108"/>
        <v>15624.722568097173</v>
      </c>
      <c r="AW163" s="1">
        <f t="shared" si="108"/>
        <v>5742.8195819136599</v>
      </c>
      <c r="AX163" s="1">
        <f t="shared" si="109"/>
        <v>143754.47473339984</v>
      </c>
      <c r="AY163" s="1">
        <f t="shared" si="109"/>
        <v>21098.191107673465</v>
      </c>
      <c r="AZ163" s="1">
        <f t="shared" si="109"/>
        <v>5263.4624002805658</v>
      </c>
      <c r="BA163" s="1">
        <f t="shared" si="110"/>
        <v>13835.732979139912</v>
      </c>
      <c r="BB163" s="1">
        <f t="shared" si="110"/>
        <v>29495.318294040648</v>
      </c>
      <c r="BC163" s="1">
        <f t="shared" si="110"/>
        <v>37395.615648496525</v>
      </c>
      <c r="BD163" s="1">
        <f>SUM(BA163:BC163)*BT163*0.7+0.15*econlow!BD163+0.15*econhigh!BD163</f>
        <v>3955.4576395935046</v>
      </c>
      <c r="BE163" s="2">
        <f t="shared" si="123"/>
        <v>0.1724378764915922</v>
      </c>
      <c r="BF163" s="2">
        <f t="shared" si="123"/>
        <v>0.13039120264941753</v>
      </c>
      <c r="BG163" s="2">
        <f t="shared" si="123"/>
        <v>6.9918128391701598E-2</v>
      </c>
      <c r="BH163" s="2">
        <f t="shared" si="104"/>
        <v>0.10697827911683078</v>
      </c>
      <c r="BI163" s="2">
        <f t="shared" si="111"/>
        <v>2.9734821248929609E-3</v>
      </c>
      <c r="BJ163" s="2">
        <f t="shared" si="111"/>
        <v>1.700186572836147E-3</v>
      </c>
      <c r="BK163" s="2">
        <f t="shared" si="111"/>
        <v>4.8885446777984691E-4</v>
      </c>
      <c r="BL163" s="2">
        <f t="shared" si="105"/>
        <v>622.49195564366926</v>
      </c>
      <c r="BM163" s="2">
        <f t="shared" si="105"/>
        <v>132.82471757284367</v>
      </c>
      <c r="BN163" s="2">
        <f t="shared" si="105"/>
        <v>14.037015051360424</v>
      </c>
      <c r="BO163" s="2">
        <f t="shared" si="112"/>
        <v>624.82437618897768</v>
      </c>
      <c r="BP163" s="2">
        <f t="shared" si="112"/>
        <v>62.422042064860122</v>
      </c>
      <c r="BQ163" s="2">
        <f t="shared" si="112"/>
        <v>9.7864265245964557</v>
      </c>
      <c r="BR163" s="11">
        <f t="shared" si="113"/>
        <v>3.815410241288883E-2</v>
      </c>
      <c r="BS163" s="17">
        <f t="shared" si="102"/>
        <v>1.0498435103676122E-2</v>
      </c>
      <c r="BT163" s="17">
        <f t="shared" si="103"/>
        <v>4.9045941983418759E-2</v>
      </c>
      <c r="BU163" s="12">
        <f>(BU$3*tempmid!$I273+BU$4*tempmid!$I273^2+BU$5*tempmid!$I273^6)*(K163/K$56)^$BW$1</f>
        <v>-2.8534535492011743</v>
      </c>
      <c r="BV163" s="12">
        <f>(BV$3*tempmid!$I273+BV$4*tempmid!$I273^2+BV$5*tempmid!$I273^6)*(L163/L$56)^$BW$1</f>
        <v>-3.3107763550033407</v>
      </c>
      <c r="BW163" s="12">
        <f>(BW$3*tempmid!$I273+BW$4*tempmid!$I273^2+BW$5*tempmid!$I273^6)*(M163/M$56)^$BW$1</f>
        <v>-3.8931267468872526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 x14ac:dyDescent="0.3">
      <c r="A164" s="2">
        <f t="shared" si="89"/>
        <v>2118</v>
      </c>
      <c r="B164" s="5">
        <f t="shared" si="124"/>
        <v>1165.0485768461842</v>
      </c>
      <c r="C164" s="5">
        <f t="shared" si="124"/>
        <v>2962.3808337854553</v>
      </c>
      <c r="D164" s="5">
        <f t="shared" si="124"/>
        <v>4364.5735950438666</v>
      </c>
      <c r="E164" s="15">
        <f t="shared" si="125"/>
        <v>1.6135311098211439E-5</v>
      </c>
      <c r="F164" s="15">
        <f t="shared" si="125"/>
        <v>3.1787644824517755E-5</v>
      </c>
      <c r="G164" s="15">
        <f t="shared" si="125"/>
        <v>6.4893346154754468E-5</v>
      </c>
      <c r="H164" s="5">
        <f t="shared" si="92"/>
        <v>210857.76266412364</v>
      </c>
      <c r="I164" s="5">
        <f t="shared" si="92"/>
        <v>78907.975925105871</v>
      </c>
      <c r="J164" s="5">
        <f t="shared" si="92"/>
        <v>28978.509215939481</v>
      </c>
      <c r="K164" s="5">
        <f t="shared" si="93"/>
        <v>180986.24113590259</v>
      </c>
      <c r="L164" s="5">
        <f t="shared" si="93"/>
        <v>26636.675144928591</v>
      </c>
      <c r="M164" s="5">
        <f t="shared" si="93"/>
        <v>6639.4823193829607</v>
      </c>
      <c r="N164" s="15">
        <f t="shared" si="94"/>
        <v>7.1964241616884195E-3</v>
      </c>
      <c r="O164" s="15">
        <f t="shared" si="94"/>
        <v>1.0007919977206514E-2</v>
      </c>
      <c r="P164" s="15">
        <f t="shared" si="94"/>
        <v>9.1429275192007609E-3</v>
      </c>
      <c r="Q164" s="5">
        <f t="shared" si="95"/>
        <v>9246.2662278152766</v>
      </c>
      <c r="R164" s="5">
        <f t="shared" si="95"/>
        <v>12589.057517847619</v>
      </c>
      <c r="S164" s="5">
        <f t="shared" si="95"/>
        <v>6615.4155969126532</v>
      </c>
      <c r="T164" s="5">
        <f t="shared" si="126"/>
        <v>43.850727196340877</v>
      </c>
      <c r="U164" s="5">
        <f t="shared" si="126"/>
        <v>159.54100165737751</v>
      </c>
      <c r="V164" s="5">
        <f t="shared" si="126"/>
        <v>228.28695388077028</v>
      </c>
      <c r="W164" s="15">
        <f t="shared" si="97"/>
        <v>-1.0734613539272964E-2</v>
      </c>
      <c r="X164" s="15">
        <f t="shared" si="97"/>
        <v>-1.217998157191269E-2</v>
      </c>
      <c r="Y164" s="15">
        <f t="shared" si="97"/>
        <v>-9.7425357312937999E-3</v>
      </c>
      <c r="Z164" s="5">
        <f t="shared" si="100"/>
        <v>11468.089908027723</v>
      </c>
      <c r="AA164" s="5">
        <f t="shared" si="100"/>
        <v>32577.771718037158</v>
      </c>
      <c r="AB164" s="5">
        <f t="shared" si="100"/>
        <v>41409.643174076016</v>
      </c>
      <c r="AC164" s="16">
        <f t="shared" si="121"/>
        <v>1.493337896133716</v>
      </c>
      <c r="AD164" s="16">
        <f t="shared" si="121"/>
        <v>2.9690713934472015</v>
      </c>
      <c r="AE164" s="16">
        <f t="shared" si="121"/>
        <v>6.7259272147563447</v>
      </c>
      <c r="AF164" s="15">
        <f t="shared" si="107"/>
        <v>-4.0504037456468023E-3</v>
      </c>
      <c r="AG164" s="15">
        <f t="shared" si="107"/>
        <v>2.9673830763510267E-4</v>
      </c>
      <c r="AH164" s="15">
        <f t="shared" si="107"/>
        <v>9.7937136394747881E-3</v>
      </c>
      <c r="AI164" s="1">
        <f t="shared" si="122"/>
        <v>389790.46434220648</v>
      </c>
      <c r="AJ164" s="1">
        <f t="shared" si="122"/>
        <v>142001.12618857314</v>
      </c>
      <c r="AK164" s="1">
        <f t="shared" si="122"/>
        <v>52576.361692225837</v>
      </c>
      <c r="AL164" s="14">
        <f t="shared" si="127"/>
        <v>58.432180787318877</v>
      </c>
      <c r="AM164" s="14">
        <f t="shared" si="127"/>
        <v>12.727294639664404</v>
      </c>
      <c r="AN164" s="14">
        <f t="shared" si="127"/>
        <v>4.2017575789338419</v>
      </c>
      <c r="AO164" s="11">
        <f t="shared" si="128"/>
        <v>6.9648743537766818E-3</v>
      </c>
      <c r="AP164" s="11">
        <f t="shared" si="128"/>
        <v>8.7739047242937941E-3</v>
      </c>
      <c r="AQ164" s="11">
        <f t="shared" si="128"/>
        <v>7.9590386260981714E-3</v>
      </c>
      <c r="AR164" s="1">
        <f t="shared" si="101"/>
        <v>210857.76266412364</v>
      </c>
      <c r="AS164" s="1">
        <f t="shared" si="101"/>
        <v>78907.975925105871</v>
      </c>
      <c r="AT164" s="1">
        <f t="shared" si="101"/>
        <v>28978.509215939481</v>
      </c>
      <c r="AU164" s="1">
        <f t="shared" si="108"/>
        <v>42171.552532824731</v>
      </c>
      <c r="AV164" s="1">
        <f t="shared" si="108"/>
        <v>15781.595185021175</v>
      </c>
      <c r="AW164" s="1">
        <f t="shared" si="108"/>
        <v>5795.7018431878969</v>
      </c>
      <c r="AX164" s="1">
        <f t="shared" si="109"/>
        <v>144788.99290872208</v>
      </c>
      <c r="AY164" s="1">
        <f t="shared" si="109"/>
        <v>21309.340115942872</v>
      </c>
      <c r="AZ164" s="1">
        <f t="shared" si="109"/>
        <v>5311.5858555063687</v>
      </c>
      <c r="BA164" s="1">
        <f t="shared" si="110"/>
        <v>13844.310382610694</v>
      </c>
      <c r="BB164" s="1">
        <f t="shared" si="110"/>
        <v>29525.755779752501</v>
      </c>
      <c r="BC164" s="1">
        <f t="shared" si="110"/>
        <v>37437.766035347086</v>
      </c>
      <c r="BD164" s="1">
        <f>SUM(BA164:BC164)*BT164*0.7+0.15*econlow!BD164+0.15*econhigh!BD164</f>
        <v>3844.0538477032637</v>
      </c>
      <c r="BE164" s="2">
        <f t="shared" si="123"/>
        <v>0.1724378764915922</v>
      </c>
      <c r="BF164" s="2">
        <f t="shared" si="123"/>
        <v>0.13039120264941753</v>
      </c>
      <c r="BG164" s="2">
        <f t="shared" si="123"/>
        <v>6.9918128391701598E-2</v>
      </c>
      <c r="BH164" s="2">
        <f t="shared" si="104"/>
        <v>0.10673007753612339</v>
      </c>
      <c r="BI164" s="2">
        <f t="shared" si="111"/>
        <v>2.9734821248929609E-3</v>
      </c>
      <c r="BJ164" s="2">
        <f t="shared" si="111"/>
        <v>1.700186572836147E-3</v>
      </c>
      <c r="BK164" s="2">
        <f t="shared" si="111"/>
        <v>4.8885446777984691E-4</v>
      </c>
      <c r="BL164" s="2">
        <f t="shared" si="105"/>
        <v>626.98178817669407</v>
      </c>
      <c r="BM164" s="2">
        <f t="shared" si="105"/>
        <v>134.15828115754294</v>
      </c>
      <c r="BN164" s="2">
        <f t="shared" si="105"/>
        <v>14.166273699811484</v>
      </c>
      <c r="BO164" s="2">
        <f t="shared" si="112"/>
        <v>634.1049839540849</v>
      </c>
      <c r="BP164" s="2">
        <f t="shared" si="112"/>
        <v>63.165191091379874</v>
      </c>
      <c r="BQ164" s="2">
        <f t="shared" si="112"/>
        <v>9.7857550688994763</v>
      </c>
      <c r="BR164" s="11">
        <f t="shared" si="113"/>
        <v>3.8045472542022923E-2</v>
      </c>
      <c r="BS164" s="17">
        <f t="shared" si="102"/>
        <v>1.0112598003779541E-2</v>
      </c>
      <c r="BT164" s="17">
        <f t="shared" si="103"/>
        <v>4.7617419401377432E-2</v>
      </c>
      <c r="BU164" s="12">
        <f>(BU$3*tempmid!$I274+BU$4*tempmid!$I274^2+BU$5*tempmid!$I274^6)*(K164/K$56)^$BW$1</f>
        <v>-2.9922943809721287</v>
      </c>
      <c r="BV164" s="12">
        <f>(BV$3*tempmid!$I274+BV$4*tempmid!$I274^2+BV$5*tempmid!$I274^6)*(L164/L$56)^$BW$1</f>
        <v>-3.4091485284623988</v>
      </c>
      <c r="BW164" s="12">
        <f>(BW$3*tempmid!$I274+BW$4*tempmid!$I274^2+BW$5*tempmid!$I274^6)*(M164/M$56)^$BW$1</f>
        <v>-3.977571375274783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 x14ac:dyDescent="0.3">
      <c r="A165" s="2">
        <f t="shared" si="89"/>
        <v>2119</v>
      </c>
      <c r="B165" s="5">
        <f t="shared" si="124"/>
        <v>1165.0664353463546</v>
      </c>
      <c r="C165" s="5">
        <f t="shared" si="124"/>
        <v>2962.4702925397455</v>
      </c>
      <c r="D165" s="5">
        <f t="shared" si="124"/>
        <v>4364.8426652397311</v>
      </c>
      <c r="E165" s="15">
        <f t="shared" si="125"/>
        <v>1.5328545543300865E-5</v>
      </c>
      <c r="F165" s="15">
        <f t="shared" si="125"/>
        <v>3.0198262583291866E-5</v>
      </c>
      <c r="G165" s="15">
        <f t="shared" si="125"/>
        <v>6.1648678847016743E-5</v>
      </c>
      <c r="H165" s="5">
        <f t="shared" si="92"/>
        <v>212356.06240817919</v>
      </c>
      <c r="I165" s="5">
        <f t="shared" si="92"/>
        <v>79690.511078227864</v>
      </c>
      <c r="J165" s="5">
        <f t="shared" si="92"/>
        <v>29242.095150164889</v>
      </c>
      <c r="K165" s="5">
        <f t="shared" si="93"/>
        <v>182269.48778680532</v>
      </c>
      <c r="L165" s="5">
        <f t="shared" si="93"/>
        <v>26900.020323886067</v>
      </c>
      <c r="M165" s="5">
        <f t="shared" si="93"/>
        <v>6699.4614452062542</v>
      </c>
      <c r="N165" s="15">
        <f t="shared" si="94"/>
        <v>7.0902994771804284E-3</v>
      </c>
      <c r="O165" s="15">
        <f t="shared" si="94"/>
        <v>9.8865634515055145E-3</v>
      </c>
      <c r="P165" s="15">
        <f t="shared" si="94"/>
        <v>9.0337051803262014E-3</v>
      </c>
      <c r="Q165" s="5">
        <f t="shared" si="95"/>
        <v>9212.0073859440872</v>
      </c>
      <c r="R165" s="5">
        <f t="shared" si="95"/>
        <v>12559.048844068839</v>
      </c>
      <c r="S165" s="5">
        <f t="shared" si="95"/>
        <v>6610.5516642490675</v>
      </c>
      <c r="T165" s="5">
        <f t="shared" si="126"/>
        <v>43.380006586472071</v>
      </c>
      <c r="U165" s="5">
        <f t="shared" si="126"/>
        <v>157.59779519722616</v>
      </c>
      <c r="V165" s="5">
        <f t="shared" si="126"/>
        <v>226.06286007559865</v>
      </c>
      <c r="W165" s="15">
        <f t="shared" si="97"/>
        <v>-1.0734613539272964E-2</v>
      </c>
      <c r="X165" s="15">
        <f t="shared" si="97"/>
        <v>-1.217998157191269E-2</v>
      </c>
      <c r="Y165" s="15">
        <f t="shared" si="97"/>
        <v>-9.7425357312937999E-3</v>
      </c>
      <c r="Z165" s="5">
        <f t="shared" si="100"/>
        <v>11380.528884360001</v>
      </c>
      <c r="AA165" s="5">
        <f t="shared" si="100"/>
        <v>32513.718080692943</v>
      </c>
      <c r="AB165" s="5">
        <f t="shared" si="100"/>
        <v>41789.111583654761</v>
      </c>
      <c r="AC165" s="16">
        <f t="shared" si="121"/>
        <v>1.4872892747256998</v>
      </c>
      <c r="AD165" s="16">
        <f t="shared" si="121"/>
        <v>2.9699524306677407</v>
      </c>
      <c r="AE165" s="16">
        <f t="shared" si="121"/>
        <v>6.7917990198576188</v>
      </c>
      <c r="AF165" s="15">
        <f t="shared" si="107"/>
        <v>-4.0504037456468023E-3</v>
      </c>
      <c r="AG165" s="15">
        <f t="shared" si="107"/>
        <v>2.9673830763510267E-4</v>
      </c>
      <c r="AH165" s="15">
        <f t="shared" si="107"/>
        <v>9.7937136394747881E-3</v>
      </c>
      <c r="AI165" s="1">
        <f t="shared" si="122"/>
        <v>392982.9704408106</v>
      </c>
      <c r="AJ165" s="1">
        <f t="shared" si="122"/>
        <v>143582.60875473701</v>
      </c>
      <c r="AK165" s="1">
        <f t="shared" si="122"/>
        <v>53114.42736619115</v>
      </c>
      <c r="AL165" s="14">
        <f t="shared" si="127"/>
        <v>58.835083856745705</v>
      </c>
      <c r="AM165" s="14">
        <f t="shared" si="127"/>
        <v>12.837846029525171</v>
      </c>
      <c r="AN165" s="14">
        <f t="shared" si="127"/>
        <v>4.234865110293395</v>
      </c>
      <c r="AO165" s="11">
        <f t="shared" si="128"/>
        <v>6.8952256102389146E-3</v>
      </c>
      <c r="AP165" s="11">
        <f t="shared" si="128"/>
        <v>8.6861656770508555E-3</v>
      </c>
      <c r="AQ165" s="11">
        <f t="shared" si="128"/>
        <v>7.879448239837189E-3</v>
      </c>
      <c r="AR165" s="1">
        <f t="shared" si="101"/>
        <v>212356.06240817919</v>
      </c>
      <c r="AS165" s="1">
        <f t="shared" si="101"/>
        <v>79690.511078227864</v>
      </c>
      <c r="AT165" s="1">
        <f t="shared" si="101"/>
        <v>29242.095150164889</v>
      </c>
      <c r="AU165" s="1">
        <f t="shared" si="108"/>
        <v>42471.212481635841</v>
      </c>
      <c r="AV165" s="1">
        <f t="shared" si="108"/>
        <v>15938.102215645573</v>
      </c>
      <c r="AW165" s="1">
        <f t="shared" si="108"/>
        <v>5848.4190300329783</v>
      </c>
      <c r="AX165" s="1">
        <f t="shared" si="109"/>
        <v>145815.59022944426</v>
      </c>
      <c r="AY165" s="1">
        <f t="shared" si="109"/>
        <v>21520.016259108856</v>
      </c>
      <c r="AZ165" s="1">
        <f t="shared" si="109"/>
        <v>5359.5691561650028</v>
      </c>
      <c r="BA165" s="1">
        <f t="shared" si="110"/>
        <v>13852.754118074243</v>
      </c>
      <c r="BB165" s="1">
        <f t="shared" si="110"/>
        <v>29555.792221992342</v>
      </c>
      <c r="BC165" s="1">
        <f t="shared" si="110"/>
        <v>37479.327688693716</v>
      </c>
      <c r="BD165" s="1">
        <f>SUM(BA165:BC165)*BT165*0.7+0.15*econlow!BD165+0.15*econhigh!BD165</f>
        <v>3735.7316402294064</v>
      </c>
      <c r="BE165" s="2">
        <f t="shared" si="123"/>
        <v>0.1724378764915922</v>
      </c>
      <c r="BF165" s="2">
        <f t="shared" si="123"/>
        <v>0.13039120264941753</v>
      </c>
      <c r="BG165" s="2">
        <f t="shared" si="123"/>
        <v>6.9918128391701598E-2</v>
      </c>
      <c r="BH165" s="2">
        <f t="shared" si="104"/>
        <v>0.10648221149280167</v>
      </c>
      <c r="BI165" s="2">
        <f t="shared" si="111"/>
        <v>2.9734821248929609E-3</v>
      </c>
      <c r="BJ165" s="2">
        <f t="shared" si="111"/>
        <v>1.700186572836147E-3</v>
      </c>
      <c r="BK165" s="2">
        <f t="shared" si="111"/>
        <v>4.8885446777984691E-4</v>
      </c>
      <c r="BL165" s="2">
        <f t="shared" si="105"/>
        <v>631.43695568337489</v>
      </c>
      <c r="BM165" s="2">
        <f t="shared" si="105"/>
        <v>135.48873691765323</v>
      </c>
      <c r="BN165" s="2">
        <f t="shared" si="105"/>
        <v>14.2951288614015</v>
      </c>
      <c r="BO165" s="2">
        <f t="shared" si="112"/>
        <v>643.52419529651274</v>
      </c>
      <c r="BP165" s="2">
        <f t="shared" si="112"/>
        <v>63.91727672269591</v>
      </c>
      <c r="BQ165" s="2">
        <f t="shared" si="112"/>
        <v>9.7850970536127999</v>
      </c>
      <c r="BR165" s="11">
        <f t="shared" si="113"/>
        <v>3.793796637419386E-2</v>
      </c>
      <c r="BS165" s="17">
        <f t="shared" si="102"/>
        <v>9.7419605125922421E-3</v>
      </c>
      <c r="BT165" s="17">
        <f t="shared" si="103"/>
        <v>4.6230504273181969E-2</v>
      </c>
      <c r="BU165" s="12">
        <f>(BU$3*tempmid!$I275+BU$4*tempmid!$I275^2+BU$5*tempmid!$I275^6)*(K165/K$56)^$BW$1</f>
        <v>-3.1321749691328429</v>
      </c>
      <c r="BV165" s="12">
        <f>(BV$3*tempmid!$I275+BV$4*tempmid!$I275^2+BV$5*tempmid!$I275^6)*(L165/L$56)^$BW$1</f>
        <v>-3.5080484044665092</v>
      </c>
      <c r="BW165" s="12">
        <f>(BW$3*tempmid!$I275+BW$4*tempmid!$I275^2+BW$5*tempmid!$I275^6)*(M165/M$56)^$BW$1</f>
        <v>-4.0624117198416227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 x14ac:dyDescent="0.3">
      <c r="A166" s="2">
        <f t="shared" si="89"/>
        <v>2120</v>
      </c>
      <c r="B166" s="5">
        <f t="shared" si="124"/>
        <v>1165.0834011815741</v>
      </c>
      <c r="C166" s="5">
        <f t="shared" si="124"/>
        <v>2962.5552809227452</v>
      </c>
      <c r="D166" s="5">
        <f t="shared" si="124"/>
        <v>4365.0982976842333</v>
      </c>
      <c r="E166" s="15">
        <f t="shared" si="125"/>
        <v>1.4562118266135821E-5</v>
      </c>
      <c r="F166" s="15">
        <f t="shared" si="125"/>
        <v>2.868834945412727E-5</v>
      </c>
      <c r="G166" s="15">
        <f t="shared" si="125"/>
        <v>5.8566244904665905E-5</v>
      </c>
      <c r="H166" s="5">
        <f t="shared" si="92"/>
        <v>213842.551232014</v>
      </c>
      <c r="I166" s="5">
        <f t="shared" si="92"/>
        <v>80471.119712126281</v>
      </c>
      <c r="J166" s="5">
        <f t="shared" si="92"/>
        <v>29504.828946922949</v>
      </c>
      <c r="K166" s="5">
        <f t="shared" si="93"/>
        <v>183542.69832970301</v>
      </c>
      <c r="L166" s="5">
        <f t="shared" si="93"/>
        <v>27162.740297309148</v>
      </c>
      <c r="M166" s="5">
        <f t="shared" si="93"/>
        <v>6759.258769172694</v>
      </c>
      <c r="N166" s="15">
        <f t="shared" si="94"/>
        <v>6.9853191467073028E-3</v>
      </c>
      <c r="O166" s="15">
        <f t="shared" si="94"/>
        <v>9.7665343839832275E-3</v>
      </c>
      <c r="P166" s="15">
        <f t="shared" si="94"/>
        <v>8.9256911851067766E-3</v>
      </c>
      <c r="Q166" s="5">
        <f t="shared" si="95"/>
        <v>9176.9117320117239</v>
      </c>
      <c r="R166" s="5">
        <f t="shared" si="95"/>
        <v>12527.6036520774</v>
      </c>
      <c r="S166" s="5">
        <f t="shared" si="95"/>
        <v>6604.9638303786669</v>
      </c>
      <c r="T166" s="5">
        <f t="shared" si="126"/>
        <v>42.914338980435176</v>
      </c>
      <c r="U166" s="5">
        <f t="shared" si="126"/>
        <v>155.67825695594988</v>
      </c>
      <c r="V166" s="5">
        <f t="shared" si="126"/>
        <v>223.86043458379365</v>
      </c>
      <c r="W166" s="15">
        <f t="shared" si="97"/>
        <v>-1.0734613539272964E-2</v>
      </c>
      <c r="X166" s="15">
        <f t="shared" si="97"/>
        <v>-1.217998157191269E-2</v>
      </c>
      <c r="Y166" s="15">
        <f t="shared" si="97"/>
        <v>-9.7425357312937999E-3</v>
      </c>
      <c r="Z166" s="5">
        <f t="shared" si="100"/>
        <v>11292.437325297826</v>
      </c>
      <c r="AA166" s="5">
        <f t="shared" si="100"/>
        <v>32445.839843588681</v>
      </c>
      <c r="AB166" s="5">
        <f t="shared" si="100"/>
        <v>42167.356144748992</v>
      </c>
      <c r="AC166" s="16">
        <f t="shared" si="121"/>
        <v>1.4812651526764906</v>
      </c>
      <c r="AD166" s="16">
        <f t="shared" si="121"/>
        <v>2.9708337293257738</v>
      </c>
      <c r="AE166" s="16">
        <f t="shared" si="121"/>
        <v>6.8583159545549695</v>
      </c>
      <c r="AF166" s="15">
        <f t="shared" si="107"/>
        <v>-4.0504037456468023E-3</v>
      </c>
      <c r="AG166" s="15">
        <f t="shared" si="107"/>
        <v>2.9673830763510267E-4</v>
      </c>
      <c r="AH166" s="15">
        <f t="shared" si="107"/>
        <v>9.7937136394747881E-3</v>
      </c>
      <c r="AI166" s="1">
        <f t="shared" si="122"/>
        <v>396155.88587836543</v>
      </c>
      <c r="AJ166" s="1">
        <f t="shared" si="122"/>
        <v>145162.45009490888</v>
      </c>
      <c r="AK166" s="1">
        <f t="shared" si="122"/>
        <v>53651.403659605014</v>
      </c>
      <c r="AL166" s="14">
        <f t="shared" si="127"/>
        <v>59.236708221965394</v>
      </c>
      <c r="AM166" s="14">
        <f t="shared" si="127"/>
        <v>12.948242570498605</v>
      </c>
      <c r="AN166" s="14">
        <f t="shared" si="127"/>
        <v>4.267899826728252</v>
      </c>
      <c r="AO166" s="11">
        <f t="shared" si="128"/>
        <v>6.8262733541365255E-3</v>
      </c>
      <c r="AP166" s="11">
        <f t="shared" si="128"/>
        <v>8.5993040202803472E-3</v>
      </c>
      <c r="AQ166" s="11">
        <f t="shared" si="128"/>
        <v>7.8006537574388168E-3</v>
      </c>
      <c r="AR166" s="1">
        <f t="shared" si="101"/>
        <v>213842.551232014</v>
      </c>
      <c r="AS166" s="1">
        <f t="shared" si="101"/>
        <v>80471.119712126281</v>
      </c>
      <c r="AT166" s="1">
        <f t="shared" si="101"/>
        <v>29504.828946922949</v>
      </c>
      <c r="AU166" s="1">
        <f t="shared" si="108"/>
        <v>42768.510246402802</v>
      </c>
      <c r="AV166" s="1">
        <f t="shared" si="108"/>
        <v>16094.223942425257</v>
      </c>
      <c r="AW166" s="1">
        <f t="shared" si="108"/>
        <v>5900.9657893845906</v>
      </c>
      <c r="AX166" s="1">
        <f t="shared" si="109"/>
        <v>146834.15866376241</v>
      </c>
      <c r="AY166" s="1">
        <f t="shared" si="109"/>
        <v>21730.192237847321</v>
      </c>
      <c r="AZ166" s="1">
        <f t="shared" si="109"/>
        <v>5407.4070153381545</v>
      </c>
      <c r="BA166" s="1">
        <f t="shared" si="110"/>
        <v>13861.066029651722</v>
      </c>
      <c r="BB166" s="1">
        <f t="shared" si="110"/>
        <v>29585.433648217469</v>
      </c>
      <c r="BC166" s="1">
        <f t="shared" si="110"/>
        <v>37520.311380115054</v>
      </c>
      <c r="BD166" s="1">
        <f>SUM(BA166:BC166)*BT166*0.7+0.15*econlow!BD166+0.15*econhigh!BD166</f>
        <v>3630.4083801000147</v>
      </c>
      <c r="BE166" s="2">
        <f t="shared" si="123"/>
        <v>0.1724378764915922</v>
      </c>
      <c r="BF166" s="2">
        <f t="shared" si="123"/>
        <v>0.13039120264941753</v>
      </c>
      <c r="BG166" s="2">
        <f t="shared" si="123"/>
        <v>6.9918128391701598E-2</v>
      </c>
      <c r="BH166" s="2">
        <f t="shared" si="104"/>
        <v>0.10623469334674324</v>
      </c>
      <c r="BI166" s="2">
        <f t="shared" si="111"/>
        <v>2.9734821248929609E-3</v>
      </c>
      <c r="BJ166" s="2">
        <f t="shared" si="111"/>
        <v>1.700186572836147E-3</v>
      </c>
      <c r="BK166" s="2">
        <f t="shared" si="111"/>
        <v>4.8885446777984691E-4</v>
      </c>
      <c r="BL166" s="2">
        <f t="shared" si="105"/>
        <v>635.85700362990087</v>
      </c>
      <c r="BM166" s="2">
        <f t="shared" si="105"/>
        <v>136.81591723564731</v>
      </c>
      <c r="BN166" s="2">
        <f t="shared" si="105"/>
        <v>14.423567451783439</v>
      </c>
      <c r="BO166" s="2">
        <f t="shared" si="112"/>
        <v>653.08408407784498</v>
      </c>
      <c r="BP166" s="2">
        <f t="shared" si="112"/>
        <v>64.678406405206758</v>
      </c>
      <c r="BQ166" s="2">
        <f t="shared" si="112"/>
        <v>9.7844522734823816</v>
      </c>
      <c r="BR166" s="11">
        <f t="shared" si="113"/>
        <v>3.7831576781999859E-2</v>
      </c>
      <c r="BS166" s="17">
        <f t="shared" si="102"/>
        <v>9.3858793378795279E-3</v>
      </c>
      <c r="BT166" s="17">
        <f t="shared" si="103"/>
        <v>4.4883984731244629E-2</v>
      </c>
      <c r="BU166" s="12">
        <f>(BU$3*tempmid!$I276+BU$4*tempmid!$I276^2+BU$5*tempmid!$I276^6)*(K166/K$56)^$BW$1</f>
        <v>-3.273071142738293</v>
      </c>
      <c r="BV166" s="12">
        <f>(BV$3*tempmid!$I276+BV$4*tempmid!$I276^2+BV$5*tempmid!$I276^6)*(L166/L$56)^$BW$1</f>
        <v>-3.6074595630211586</v>
      </c>
      <c r="BW166" s="12">
        <f>(BW$3*tempmid!$I276+BW$4*tempmid!$I276^2+BW$5*tempmid!$I276^6)*(M166/M$56)^$BW$1</f>
        <v>-4.1476345802786279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 x14ac:dyDescent="0.3">
      <c r="A167" s="2">
        <f t="shared" si="89"/>
        <v>2121</v>
      </c>
      <c r="B167" s="5">
        <f t="shared" si="124"/>
        <v>1165.0995189597381</v>
      </c>
      <c r="C167" s="5">
        <f t="shared" si="124"/>
        <v>2962.6360222028625</v>
      </c>
      <c r="D167" s="5">
        <f t="shared" si="124"/>
        <v>4365.3411627293717</v>
      </c>
      <c r="E167" s="15">
        <f t="shared" si="125"/>
        <v>1.3834012352829029E-5</v>
      </c>
      <c r="F167" s="15">
        <f t="shared" si="125"/>
        <v>2.7253931981420906E-5</v>
      </c>
      <c r="G167" s="15">
        <f t="shared" si="125"/>
        <v>5.5637932659432604E-5</v>
      </c>
      <c r="H167" s="5">
        <f t="shared" si="92"/>
        <v>215317.08175502825</v>
      </c>
      <c r="I167" s="5">
        <f t="shared" si="92"/>
        <v>81249.704890701352</v>
      </c>
      <c r="J167" s="5">
        <f t="shared" si="92"/>
        <v>29766.684349597661</v>
      </c>
      <c r="K167" s="5">
        <f t="shared" si="93"/>
        <v>184805.742557747</v>
      </c>
      <c r="L167" s="5">
        <f t="shared" si="93"/>
        <v>27424.801521952835</v>
      </c>
      <c r="M167" s="5">
        <f t="shared" si="93"/>
        <v>6818.8678135265</v>
      </c>
      <c r="N167" s="15">
        <f t="shared" si="94"/>
        <v>6.8814735728421894E-3</v>
      </c>
      <c r="O167" s="15">
        <f t="shared" si="94"/>
        <v>9.6478198361173995E-3</v>
      </c>
      <c r="P167" s="15">
        <f t="shared" si="94"/>
        <v>8.8188729547784561E-3</v>
      </c>
      <c r="Q167" s="5">
        <f t="shared" si="95"/>
        <v>9141.0003635143439</v>
      </c>
      <c r="R167" s="5">
        <f t="shared" si="95"/>
        <v>12494.750133197884</v>
      </c>
      <c r="S167" s="5">
        <f t="shared" si="95"/>
        <v>6598.6627001702718</v>
      </c>
      <c r="T167" s="5">
        <f t="shared" si="126"/>
        <v>42.453670136186844</v>
      </c>
      <c r="U167" s="5">
        <f t="shared" si="126"/>
        <v>153.78209865507893</v>
      </c>
      <c r="V167" s="5">
        <f t="shared" si="126"/>
        <v>221.67946630103808</v>
      </c>
      <c r="W167" s="15">
        <f t="shared" si="97"/>
        <v>-1.0734613539272964E-2</v>
      </c>
      <c r="X167" s="15">
        <f t="shared" si="97"/>
        <v>-1.217998157191269E-2</v>
      </c>
      <c r="Y167" s="15">
        <f t="shared" si="97"/>
        <v>-9.7425357312937999E-3</v>
      </c>
      <c r="Z167" s="5">
        <f t="shared" si="100"/>
        <v>11203.851030737314</v>
      </c>
      <c r="AA167" s="5">
        <f t="shared" si="100"/>
        <v>32374.206166272885</v>
      </c>
      <c r="AB167" s="5">
        <f t="shared" si="100"/>
        <v>42544.338423428344</v>
      </c>
      <c r="AC167" s="16">
        <f t="shared" ref="AC167:AE182" si="129">AC166*(1+AF167)</f>
        <v>1.4752654307537936</v>
      </c>
      <c r="AD167" s="16">
        <f t="shared" si="129"/>
        <v>2.9717152894988792</v>
      </c>
      <c r="AE167" s="16">
        <f t="shared" si="129"/>
        <v>6.9254843370629224</v>
      </c>
      <c r="AF167" s="15">
        <f t="shared" si="107"/>
        <v>-4.0504037456468023E-3</v>
      </c>
      <c r="AG167" s="15">
        <f t="shared" si="107"/>
        <v>2.9673830763510267E-4</v>
      </c>
      <c r="AH167" s="15">
        <f t="shared" si="107"/>
        <v>9.7937136394747881E-3</v>
      </c>
      <c r="AI167" s="1">
        <f t="shared" si="122"/>
        <v>399308.80753693171</v>
      </c>
      <c r="AJ167" s="1">
        <f t="shared" si="122"/>
        <v>146740.42902784326</v>
      </c>
      <c r="AK167" s="1">
        <f t="shared" si="122"/>
        <v>54187.229083029102</v>
      </c>
      <c r="AL167" s="14">
        <f t="shared" si="127"/>
        <v>59.637030525258531</v>
      </c>
      <c r="AM167" s="14">
        <f t="shared" si="127"/>
        <v>13.058474986146738</v>
      </c>
      <c r="AN167" s="14">
        <f t="shared" si="127"/>
        <v>4.3008593114597948</v>
      </c>
      <c r="AO167" s="11">
        <f t="shared" si="128"/>
        <v>6.7580106205951604E-3</v>
      </c>
      <c r="AP167" s="11">
        <f t="shared" si="128"/>
        <v>8.5133109800775431E-3</v>
      </c>
      <c r="AQ167" s="11">
        <f t="shared" si="128"/>
        <v>7.7226472198644288E-3</v>
      </c>
      <c r="AR167" s="1">
        <f t="shared" si="101"/>
        <v>215317.08175502825</v>
      </c>
      <c r="AS167" s="1">
        <f t="shared" si="101"/>
        <v>81249.704890701352</v>
      </c>
      <c r="AT167" s="1">
        <f t="shared" si="101"/>
        <v>29766.684349597661</v>
      </c>
      <c r="AU167" s="1">
        <f t="shared" si="108"/>
        <v>43063.416351005653</v>
      </c>
      <c r="AV167" s="1">
        <f t="shared" si="108"/>
        <v>16249.940978140272</v>
      </c>
      <c r="AW167" s="1">
        <f t="shared" si="108"/>
        <v>5953.3368699195325</v>
      </c>
      <c r="AX167" s="1">
        <f t="shared" si="109"/>
        <v>147844.59404619763</v>
      </c>
      <c r="AY167" s="1">
        <f t="shared" si="109"/>
        <v>21939.841217562269</v>
      </c>
      <c r="AZ167" s="1">
        <f t="shared" si="109"/>
        <v>5455.0942508212001</v>
      </c>
      <c r="BA167" s="1">
        <f t="shared" si="110"/>
        <v>13869.247924810647</v>
      </c>
      <c r="BB167" s="1">
        <f t="shared" si="110"/>
        <v>29614.685944952802</v>
      </c>
      <c r="BC167" s="1">
        <f t="shared" si="110"/>
        <v>37560.727561457708</v>
      </c>
      <c r="BD167" s="1">
        <f>SUM(BA167:BC167)*BT167*0.7+0.15*econlow!BD167+0.15*econhigh!BD167</f>
        <v>3528.0035147884028</v>
      </c>
      <c r="BE167" s="2">
        <f t="shared" si="123"/>
        <v>0.1724378764915922</v>
      </c>
      <c r="BF167" s="2">
        <f t="shared" si="123"/>
        <v>0.13039120264941753</v>
      </c>
      <c r="BG167" s="2">
        <f t="shared" si="123"/>
        <v>6.9918128391701598E-2</v>
      </c>
      <c r="BH167" s="2">
        <f t="shared" si="104"/>
        <v>0.10598753561811076</v>
      </c>
      <c r="BI167" s="2">
        <f t="shared" si="111"/>
        <v>2.9734821248929609E-3</v>
      </c>
      <c r="BJ167" s="2">
        <f t="shared" si="111"/>
        <v>1.700186572836147E-3</v>
      </c>
      <c r="BK167" s="2">
        <f t="shared" si="111"/>
        <v>4.8885446777984691E-4</v>
      </c>
      <c r="BL167" s="2">
        <f t="shared" si="105"/>
        <v>640.24149378269283</v>
      </c>
      <c r="BM167" s="2">
        <f t="shared" si="105"/>
        <v>138.13965730206988</v>
      </c>
      <c r="BN167" s="2">
        <f t="shared" si="105"/>
        <v>14.551576635293262</v>
      </c>
      <c r="BO167" s="2">
        <f t="shared" si="112"/>
        <v>662.78675516734734</v>
      </c>
      <c r="BP167" s="2">
        <f t="shared" si="112"/>
        <v>65.448688880259169</v>
      </c>
      <c r="BQ167" s="2">
        <f t="shared" si="112"/>
        <v>9.7838205283000974</v>
      </c>
      <c r="BR167" s="11">
        <f t="shared" si="113"/>
        <v>3.772629644843481E-2</v>
      </c>
      <c r="BS167" s="17">
        <f t="shared" si="102"/>
        <v>9.0437403793227084E-3</v>
      </c>
      <c r="BT167" s="17">
        <f t="shared" si="103"/>
        <v>4.3576684205091872E-2</v>
      </c>
      <c r="BU167" s="12">
        <f>(BU$3*tempmid!$I277+BU$4*tempmid!$I277^2+BU$5*tempmid!$I277^6)*(K167/K$56)^$BW$1</f>
        <v>-3.4149588751290532</v>
      </c>
      <c r="BV167" s="12">
        <f>(BV$3*tempmid!$I277+BV$4*tempmid!$I277^2+BV$5*tempmid!$I277^6)*(L167/L$56)^$BW$1</f>
        <v>-3.7073657399570381</v>
      </c>
      <c r="BW167" s="12">
        <f>(BW$3*tempmid!$I277+BW$4*tempmid!$I277^2+BW$5*tempmid!$I277^6)*(M167/M$56)^$BW$1</f>
        <v>-4.2332268847639005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 x14ac:dyDescent="0.3">
      <c r="A168" s="2">
        <f t="shared" si="89"/>
        <v>2122</v>
      </c>
      <c r="B168" s="5">
        <f t="shared" si="124"/>
        <v>1165.1148310608187</v>
      </c>
      <c r="C168" s="5">
        <f t="shared" si="124"/>
        <v>2962.7127285094657</v>
      </c>
      <c r="D168" s="5">
        <f t="shared" si="124"/>
        <v>4365.5718973591365</v>
      </c>
      <c r="E168" s="15">
        <f t="shared" si="125"/>
        <v>1.3142311735187577E-5</v>
      </c>
      <c r="F168" s="15">
        <f t="shared" si="125"/>
        <v>2.5891235382349859E-5</v>
      </c>
      <c r="G168" s="15">
        <f t="shared" si="125"/>
        <v>5.2856036026460972E-5</v>
      </c>
      <c r="H168" s="5">
        <f t="shared" si="92"/>
        <v>216779.51203798436</v>
      </c>
      <c r="I168" s="5">
        <f t="shared" si="92"/>
        <v>82026.171343867158</v>
      </c>
      <c r="J168" s="5">
        <f t="shared" si="92"/>
        <v>30027.635612671853</v>
      </c>
      <c r="K168" s="5">
        <f t="shared" si="93"/>
        <v>186058.49505890335</v>
      </c>
      <c r="L168" s="5">
        <f t="shared" si="93"/>
        <v>27686.171039989538</v>
      </c>
      <c r="M168" s="5">
        <f t="shared" si="93"/>
        <v>6878.2822316673928</v>
      </c>
      <c r="N168" s="15">
        <f t="shared" si="94"/>
        <v>6.7787531048442151E-3</v>
      </c>
      <c r="O168" s="15">
        <f t="shared" si="94"/>
        <v>9.5304069138835157E-3</v>
      </c>
      <c r="P168" s="15">
        <f t="shared" si="94"/>
        <v>8.7132379986942787E-3</v>
      </c>
      <c r="Q168" s="5">
        <f t="shared" si="95"/>
        <v>9104.2943258781452</v>
      </c>
      <c r="R168" s="5">
        <f t="shared" si="95"/>
        <v>12460.516576849655</v>
      </c>
      <c r="S168" s="5">
        <f t="shared" si="95"/>
        <v>6591.658948070427</v>
      </c>
      <c r="T168" s="5">
        <f t="shared" si="126"/>
        <v>41.997946393951104</v>
      </c>
      <c r="U168" s="5">
        <f t="shared" si="126"/>
        <v>151.90903552737001</v>
      </c>
      <c r="V168" s="5">
        <f t="shared" si="126"/>
        <v>219.51974617970606</v>
      </c>
      <c r="W168" s="15">
        <f t="shared" si="97"/>
        <v>-1.0734613539272964E-2</v>
      </c>
      <c r="X168" s="15">
        <f t="shared" si="97"/>
        <v>-1.217998157191269E-2</v>
      </c>
      <c r="Y168" s="15">
        <f t="shared" si="97"/>
        <v>-9.7425357312937999E-3</v>
      </c>
      <c r="Z168" s="5">
        <f t="shared" si="100"/>
        <v>11114.805244759998</v>
      </c>
      <c r="AA168" s="5">
        <f t="shared" si="100"/>
        <v>32298.886598855108</v>
      </c>
      <c r="AB168" s="5">
        <f t="shared" si="100"/>
        <v>42920.020726070572</v>
      </c>
      <c r="AC168" s="16">
        <f t="shared" si="129"/>
        <v>1.4692900101272452</v>
      </c>
      <c r="AD168" s="16">
        <f t="shared" si="129"/>
        <v>2.9725971112646583</v>
      </c>
      <c r="AE168" s="16">
        <f t="shared" si="129"/>
        <v>6.9933105474747848</v>
      </c>
      <c r="AF168" s="15">
        <f t="shared" si="107"/>
        <v>-4.0504037456468023E-3</v>
      </c>
      <c r="AG168" s="15">
        <f t="shared" si="107"/>
        <v>2.9673830763510267E-4</v>
      </c>
      <c r="AH168" s="15">
        <f t="shared" si="107"/>
        <v>9.7937136394747881E-3</v>
      </c>
      <c r="AI168" s="1">
        <f t="shared" ref="AI168:AK183" si="130">(1-$AI$5)*AI167+AU167</f>
        <v>402441.34313424421</v>
      </c>
      <c r="AJ168" s="1">
        <f t="shared" si="130"/>
        <v>148316.3271031992</v>
      </c>
      <c r="AK168" s="1">
        <f t="shared" si="130"/>
        <v>54721.843044645728</v>
      </c>
      <c r="AL168" s="14">
        <f t="shared" si="127"/>
        <v>60.036027934072273</v>
      </c>
      <c r="AM168" s="14">
        <f t="shared" si="127"/>
        <v>13.168534136044544</v>
      </c>
      <c r="AN168" s="14">
        <f t="shared" si="127"/>
        <v>4.3337411904724208</v>
      </c>
      <c r="AO168" s="11">
        <f t="shared" si="128"/>
        <v>6.690430514389209E-3</v>
      </c>
      <c r="AP168" s="11">
        <f t="shared" si="128"/>
        <v>8.4281778702767676E-3</v>
      </c>
      <c r="AQ168" s="11">
        <f t="shared" si="128"/>
        <v>7.6454207476657843E-3</v>
      </c>
      <c r="AR168" s="1">
        <f t="shared" si="101"/>
        <v>216779.51203798436</v>
      </c>
      <c r="AS168" s="1">
        <f t="shared" si="101"/>
        <v>82026.171343867158</v>
      </c>
      <c r="AT168" s="1">
        <f t="shared" si="101"/>
        <v>30027.635612671853</v>
      </c>
      <c r="AU168" s="1">
        <f t="shared" si="108"/>
        <v>43355.902407596877</v>
      </c>
      <c r="AV168" s="1">
        <f t="shared" si="108"/>
        <v>16405.234268773431</v>
      </c>
      <c r="AW168" s="1">
        <f t="shared" si="108"/>
        <v>6005.5271225343713</v>
      </c>
      <c r="AX168" s="1">
        <f t="shared" si="109"/>
        <v>148846.79604712268</v>
      </c>
      <c r="AY168" s="1">
        <f t="shared" si="109"/>
        <v>22148.936831991628</v>
      </c>
      <c r="AZ168" s="1">
        <f t="shared" si="109"/>
        <v>5502.6257853339139</v>
      </c>
      <c r="BA168" s="1">
        <f t="shared" si="110"/>
        <v>13877.301575549203</v>
      </c>
      <c r="BB168" s="1">
        <f t="shared" si="110"/>
        <v>29643.554862832225</v>
      </c>
      <c r="BC168" s="1">
        <f t="shared" si="110"/>
        <v>37600.586377713633</v>
      </c>
      <c r="BD168" s="1">
        <f>SUM(BA168:BC168)*BT168*0.7+0.15*econlow!BD168+0.15*econhigh!BD168</f>
        <v>3428.4385311198107</v>
      </c>
      <c r="BE168" s="2">
        <f t="shared" ref="BE168:BG183" si="131">BE167</f>
        <v>0.1724378764915922</v>
      </c>
      <c r="BF168" s="2">
        <f t="shared" si="131"/>
        <v>0.13039120264941753</v>
      </c>
      <c r="BG168" s="2">
        <f t="shared" si="131"/>
        <v>6.9918128391701598E-2</v>
      </c>
      <c r="BH168" s="2">
        <f t="shared" si="104"/>
        <v>0.1057407509750861</v>
      </c>
      <c r="BI168" s="2">
        <f t="shared" si="111"/>
        <v>2.9734821248929609E-3</v>
      </c>
      <c r="BJ168" s="2">
        <f t="shared" si="111"/>
        <v>1.700186572836147E-3</v>
      </c>
      <c r="BK168" s="2">
        <f t="shared" si="111"/>
        <v>4.8885446777984691E-4</v>
      </c>
      <c r="BL168" s="2">
        <f t="shared" si="105"/>
        <v>644.59000408796499</v>
      </c>
      <c r="BM168" s="2">
        <f t="shared" si="105"/>
        <v>139.45979514000007</v>
      </c>
      <c r="BN168" s="2">
        <f t="shared" si="105"/>
        <v>14.679143826119876</v>
      </c>
      <c r="BO168" s="2">
        <f t="shared" si="112"/>
        <v>672.63434490382269</v>
      </c>
      <c r="BP168" s="2">
        <f t="shared" si="112"/>
        <v>66.228234199460914</v>
      </c>
      <c r="BQ168" s="2">
        <f t="shared" si="112"/>
        <v>9.7832016226905214</v>
      </c>
      <c r="BR168" s="11">
        <f t="shared" si="113"/>
        <v>3.76221178787359E-2</v>
      </c>
      <c r="BS168" s="17">
        <f t="shared" si="102"/>
        <v>8.7149573160807889E-3</v>
      </c>
      <c r="BT168" s="17">
        <f t="shared" si="103"/>
        <v>4.2307460393293077E-2</v>
      </c>
      <c r="BU168" s="12">
        <f>(BU$3*tempmid!$I278+BU$4*tempmid!$I278^2+BU$5*tempmid!$I278^6)*(K168/K$56)^$BW$1</f>
        <v>-3.5578142969747635</v>
      </c>
      <c r="BV168" s="12">
        <f>(BV$3*tempmid!$I278+BV$4*tempmid!$I278^2+BV$5*tempmid!$I278^6)*(L168/L$56)^$BW$1</f>
        <v>-3.8077508340601725</v>
      </c>
      <c r="BW168" s="12">
        <f>(BW$3*tempmid!$I278+BW$4*tempmid!$I278^2+BW$5*tempmid!$I278^6)*(M168/M$56)^$BW$1</f>
        <v>-4.3191756955375338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 x14ac:dyDescent="0.3">
      <c r="A169" s="2">
        <f t="shared" si="89"/>
        <v>2123</v>
      </c>
      <c r="B169" s="5">
        <f t="shared" si="124"/>
        <v>1165.12937774802</v>
      </c>
      <c r="C169" s="5">
        <f t="shared" si="124"/>
        <v>2962.7856013874584</v>
      </c>
      <c r="D169" s="5">
        <f t="shared" si="124"/>
        <v>4365.791106843345</v>
      </c>
      <c r="E169" s="15">
        <f t="shared" si="125"/>
        <v>1.2485196148428198E-5</v>
      </c>
      <c r="F169" s="15">
        <f t="shared" si="125"/>
        <v>2.4596673613232366E-5</v>
      </c>
      <c r="G169" s="15">
        <f t="shared" si="125"/>
        <v>5.0213234225137924E-5</v>
      </c>
      <c r="H169" s="5">
        <f t="shared" si="92"/>
        <v>218229.70553921012</v>
      </c>
      <c r="I169" s="5">
        <f t="shared" si="92"/>
        <v>82800.425480370468</v>
      </c>
      <c r="J169" s="5">
        <f t="shared" si="92"/>
        <v>30287.657503715785</v>
      </c>
      <c r="K169" s="5">
        <f t="shared" si="93"/>
        <v>187300.83517506684</v>
      </c>
      <c r="L169" s="5">
        <f t="shared" si="93"/>
        <v>27946.816482973125</v>
      </c>
      <c r="M169" s="5">
        <f t="shared" si="93"/>
        <v>6937.4958083175597</v>
      </c>
      <c r="N169" s="15">
        <f t="shared" si="94"/>
        <v>6.6771480429861363E-3</v>
      </c>
      <c r="O169" s="15">
        <f t="shared" si="94"/>
        <v>9.4142827698027176E-3</v>
      </c>
      <c r="P169" s="15">
        <f t="shared" si="94"/>
        <v>8.6087739141540442E-3</v>
      </c>
      <c r="Q169" s="5">
        <f t="shared" si="95"/>
        <v>9066.8146004311184</v>
      </c>
      <c r="R169" s="5">
        <f t="shared" si="95"/>
        <v>12424.931350558456</v>
      </c>
      <c r="S169" s="5">
        <f t="shared" si="95"/>
        <v>6583.9633114131366</v>
      </c>
      <c r="T169" s="5">
        <f t="shared" si="126"/>
        <v>41.547114669968934</v>
      </c>
      <c r="U169" s="5">
        <f t="shared" si="126"/>
        <v>150.05878627403962</v>
      </c>
      <c r="V169" s="5">
        <f t="shared" si="126"/>
        <v>217.38106720882573</v>
      </c>
      <c r="W169" s="15">
        <f t="shared" si="97"/>
        <v>-1.0734613539272964E-2</v>
      </c>
      <c r="X169" s="15">
        <f t="shared" si="97"/>
        <v>-1.217998157191269E-2</v>
      </c>
      <c r="Y169" s="15">
        <f t="shared" si="97"/>
        <v>-9.7425357312937999E-3</v>
      </c>
      <c r="Z169" s="5">
        <f t="shared" si="100"/>
        <v>11025.334646430225</v>
      </c>
      <c r="AA169" s="5">
        <f t="shared" si="100"/>
        <v>32219.951029624313</v>
      </c>
      <c r="AB169" s="5">
        <f t="shared" si="100"/>
        <v>43294.366102649212</v>
      </c>
      <c r="AC169" s="16">
        <f t="shared" si="129"/>
        <v>1.4633387923667844</v>
      </c>
      <c r="AD169" s="16">
        <f t="shared" si="129"/>
        <v>2.9734791947007362</v>
      </c>
      <c r="AE169" s="16">
        <f t="shared" si="129"/>
        <v>7.0618010283686719</v>
      </c>
      <c r="AF169" s="15">
        <f t="shared" si="107"/>
        <v>-4.0504037456468023E-3</v>
      </c>
      <c r="AG169" s="15">
        <f t="shared" si="107"/>
        <v>2.9673830763510267E-4</v>
      </c>
      <c r="AH169" s="15">
        <f t="shared" si="107"/>
        <v>9.7937136394747881E-3</v>
      </c>
      <c r="AI169" s="1">
        <f t="shared" si="130"/>
        <v>405553.11122841667</v>
      </c>
      <c r="AJ169" s="1">
        <f t="shared" si="130"/>
        <v>149889.92866165272</v>
      </c>
      <c r="AK169" s="1">
        <f t="shared" si="130"/>
        <v>55255.185862715531</v>
      </c>
      <c r="AL169" s="14">
        <f t="shared" si="127"/>
        <v>60.433678138592583</v>
      </c>
      <c r="AM169" s="14">
        <f t="shared" si="127"/>
        <v>13.278411016554045</v>
      </c>
      <c r="AN169" s="14">
        <f t="shared" si="127"/>
        <v>4.3665431325369468</v>
      </c>
      <c r="AO169" s="11">
        <f t="shared" si="128"/>
        <v>6.6235262092453166E-3</v>
      </c>
      <c r="AP169" s="11">
        <f t="shared" si="128"/>
        <v>8.3438960915740001E-3</v>
      </c>
      <c r="AQ169" s="11">
        <f t="shared" si="128"/>
        <v>7.5689665401891268E-3</v>
      </c>
      <c r="AR169" s="1">
        <f t="shared" si="101"/>
        <v>218229.70553921012</v>
      </c>
      <c r="AS169" s="1">
        <f t="shared" si="101"/>
        <v>82800.425480370468</v>
      </c>
      <c r="AT169" s="1">
        <f t="shared" si="101"/>
        <v>30287.657503715785</v>
      </c>
      <c r="AU169" s="1">
        <f t="shared" si="108"/>
        <v>43645.941107842023</v>
      </c>
      <c r="AV169" s="1">
        <f t="shared" si="108"/>
        <v>16560.085096074094</v>
      </c>
      <c r="AW169" s="1">
        <f t="shared" si="108"/>
        <v>6057.5315007431573</v>
      </c>
      <c r="AX169" s="1">
        <f t="shared" si="109"/>
        <v>149840.66814005349</v>
      </c>
      <c r="AY169" s="1">
        <f t="shared" si="109"/>
        <v>22357.453186378501</v>
      </c>
      <c r="AZ169" s="1">
        <f t="shared" si="109"/>
        <v>5549.9966466540482</v>
      </c>
      <c r="BA169" s="1">
        <f t="shared" si="110"/>
        <v>13885.228719525696</v>
      </c>
      <c r="BB169" s="1">
        <f t="shared" si="110"/>
        <v>29672.046021416674</v>
      </c>
      <c r="BC169" s="1">
        <f t="shared" si="110"/>
        <v>37639.897679324247</v>
      </c>
      <c r="BD169" s="1">
        <f>SUM(BA169:BC169)*BT169*0.7+0.15*econlow!BD169+0.15*econhigh!BD169</f>
        <v>3331.6369105824356</v>
      </c>
      <c r="BE169" s="2">
        <f t="shared" si="131"/>
        <v>0.1724378764915922</v>
      </c>
      <c r="BF169" s="2">
        <f t="shared" si="131"/>
        <v>0.13039120264941753</v>
      </c>
      <c r="BG169" s="2">
        <f t="shared" si="131"/>
        <v>6.9918128391701598E-2</v>
      </c>
      <c r="BH169" s="2">
        <f t="shared" si="104"/>
        <v>0.10549435222186385</v>
      </c>
      <c r="BI169" s="2">
        <f t="shared" si="111"/>
        <v>2.9734821248929609E-3</v>
      </c>
      <c r="BJ169" s="2">
        <f t="shared" si="111"/>
        <v>1.700186572836147E-3</v>
      </c>
      <c r="BK169" s="2">
        <f t="shared" si="111"/>
        <v>4.8885446777984691E-4</v>
      </c>
      <c r="BL169" s="2">
        <f t="shared" si="105"/>
        <v>648.9021285414957</v>
      </c>
      <c r="BM169" s="2">
        <f t="shared" si="105"/>
        <v>140.77617162684584</v>
      </c>
      <c r="BN169" s="2">
        <f t="shared" si="105"/>
        <v>14.806256689277268</v>
      </c>
      <c r="BO169" s="2">
        <f t="shared" si="112"/>
        <v>682.62902156445671</v>
      </c>
      <c r="BP169" s="2">
        <f t="shared" si="112"/>
        <v>67.0171537401922</v>
      </c>
      <c r="BQ169" s="2">
        <f t="shared" si="112"/>
        <v>9.7825953659088416</v>
      </c>
      <c r="BR169" s="11">
        <f t="shared" si="113"/>
        <v>3.7519033411798491E-2</v>
      </c>
      <c r="BS169" s="17">
        <f t="shared" si="102"/>
        <v>8.3989702666489256E-3</v>
      </c>
      <c r="BT169" s="17">
        <f t="shared" si="103"/>
        <v>4.1075204265333086E-2</v>
      </c>
      <c r="BU169" s="12">
        <f>(BU$3*tempmid!$I279+BU$4*tempmid!$I279^2+BU$5*tempmid!$I279^6)*(K169/K$56)^$BW$1</f>
        <v>-3.7016137086799863</v>
      </c>
      <c r="BV169" s="12">
        <f>(BV$3*tempmid!$I279+BV$4*tempmid!$I279^2+BV$5*tempmid!$I279^6)*(L169/L$56)^$BW$1</f>
        <v>-3.9085989137726442</v>
      </c>
      <c r="BW169" s="12">
        <f>(BW$3*tempmid!$I279+BW$4*tempmid!$I279^2+BW$5*tempmid!$I279^6)*(M169/M$56)^$BW$1</f>
        <v>-4.4054682141409227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 x14ac:dyDescent="0.3">
      <c r="A170" s="2">
        <f t="shared" si="89"/>
        <v>2124</v>
      </c>
      <c r="B170" s="5">
        <f t="shared" ref="B170:D185" si="132">B169*(1+E170)</f>
        <v>1165.1431972733985</v>
      </c>
      <c r="C170" s="5">
        <f t="shared" si="132"/>
        <v>2962.8548323243604</v>
      </c>
      <c r="D170" s="5">
        <f t="shared" si="132"/>
        <v>4365.9993663101995</v>
      </c>
      <c r="E170" s="15">
        <f t="shared" ref="E170:G185" si="133">E169*$E$5</f>
        <v>1.1860936341006788E-5</v>
      </c>
      <c r="F170" s="15">
        <f t="shared" si="133"/>
        <v>2.3366839932570747E-5</v>
      </c>
      <c r="G170" s="15">
        <f t="shared" si="133"/>
        <v>4.7702572513881028E-5</v>
      </c>
      <c r="H170" s="5">
        <f t="shared" si="92"/>
        <v>219667.53106767536</v>
      </c>
      <c r="I170" s="5">
        <f t="shared" si="92"/>
        <v>83572.375399075609</v>
      </c>
      <c r="J170" s="5">
        <f t="shared" si="92"/>
        <v>30546.725304981283</v>
      </c>
      <c r="K170" s="5">
        <f t="shared" si="93"/>
        <v>188532.6469585273</v>
      </c>
      <c r="L170" s="5">
        <f t="shared" si="93"/>
        <v>28206.706075273036</v>
      </c>
      <c r="M170" s="5">
        <f t="shared" si="93"/>
        <v>6996.5024595954028</v>
      </c>
      <c r="N170" s="15">
        <f t="shared" si="94"/>
        <v>6.5766486428591175E-3</v>
      </c>
      <c r="O170" s="15">
        <f t="shared" si="94"/>
        <v>9.299434604948642E-3</v>
      </c>
      <c r="P170" s="15">
        <f t="shared" si="94"/>
        <v>8.5054683863157177E-3</v>
      </c>
      <c r="Q170" s="5">
        <f t="shared" si="95"/>
        <v>9028.5820927708919</v>
      </c>
      <c r="R170" s="5">
        <f t="shared" si="95"/>
        <v>12388.022880445684</v>
      </c>
      <c r="S170" s="5">
        <f t="shared" si="95"/>
        <v>6575.5865838353029</v>
      </c>
      <c r="T170" s="5">
        <f t="shared" ref="T170:V185" si="134">T169*(1+W170)</f>
        <v>41.101122450314961</v>
      </c>
      <c r="U170" s="5">
        <f t="shared" si="134"/>
        <v>148.23107302251825</v>
      </c>
      <c r="V170" s="5">
        <f t="shared" si="134"/>
        <v>215.26322439423697</v>
      </c>
      <c r="W170" s="15">
        <f t="shared" si="97"/>
        <v>-1.0734613539272964E-2</v>
      </c>
      <c r="X170" s="15">
        <f t="shared" si="97"/>
        <v>-1.217998157191269E-2</v>
      </c>
      <c r="Y170" s="15">
        <f t="shared" si="97"/>
        <v>-9.7425357312937999E-3</v>
      </c>
      <c r="Z170" s="5">
        <f t="shared" si="100"/>
        <v>10935.473341383477</v>
      </c>
      <c r="AA170" s="5">
        <f t="shared" si="100"/>
        <v>32137.469633787736</v>
      </c>
      <c r="AB170" s="5">
        <f t="shared" si="100"/>
        <v>43667.338349436919</v>
      </c>
      <c r="AC170" s="16">
        <f t="shared" si="129"/>
        <v>1.4574116794410317</v>
      </c>
      <c r="AD170" s="16">
        <f t="shared" si="129"/>
        <v>2.97436153988476</v>
      </c>
      <c r="AE170" s="16">
        <f t="shared" si="129"/>
        <v>7.1309622854194634</v>
      </c>
      <c r="AF170" s="15">
        <f t="shared" si="107"/>
        <v>-4.0504037456468023E-3</v>
      </c>
      <c r="AG170" s="15">
        <f t="shared" si="107"/>
        <v>2.9673830763510267E-4</v>
      </c>
      <c r="AH170" s="15">
        <f t="shared" si="107"/>
        <v>9.7937136394747881E-3</v>
      </c>
      <c r="AI170" s="1">
        <f t="shared" si="130"/>
        <v>408643.74121341703</v>
      </c>
      <c r="AJ170" s="1">
        <f t="shared" si="130"/>
        <v>151461.02089156155</v>
      </c>
      <c r="AK170" s="1">
        <f t="shared" si="130"/>
        <v>55787.198777187135</v>
      </c>
      <c r="AL170" s="14">
        <f t="shared" ref="AL170:AN185" si="135">AL169*(1+AO170)</f>
        <v>60.829959349153931</v>
      </c>
      <c r="AM170" s="14">
        <f t="shared" si="135"/>
        <v>13.388096761519549</v>
      </c>
      <c r="AN170" s="14">
        <f t="shared" si="135"/>
        <v>4.3992628492147468</v>
      </c>
      <c r="AO170" s="11">
        <f t="shared" ref="AO170:AQ185" si="136">AO$5*AO169</f>
        <v>6.5572909471528634E-3</v>
      </c>
      <c r="AP170" s="11">
        <f t="shared" si="136"/>
        <v>8.2604571306582608E-3</v>
      </c>
      <c r="AQ170" s="11">
        <f t="shared" si="136"/>
        <v>7.4932768747872358E-3</v>
      </c>
      <c r="AR170" s="1">
        <f t="shared" si="101"/>
        <v>219667.53106767536</v>
      </c>
      <c r="AS170" s="1">
        <f t="shared" si="101"/>
        <v>83572.375399075609</v>
      </c>
      <c r="AT170" s="1">
        <f t="shared" si="101"/>
        <v>30546.725304981283</v>
      </c>
      <c r="AU170" s="1">
        <f t="shared" si="108"/>
        <v>43933.506213535074</v>
      </c>
      <c r="AV170" s="1">
        <f t="shared" si="108"/>
        <v>16714.475079815122</v>
      </c>
      <c r="AW170" s="1">
        <f t="shared" si="108"/>
        <v>6109.3450609962565</v>
      </c>
      <c r="AX170" s="1">
        <f t="shared" si="109"/>
        <v>150826.11756682183</v>
      </c>
      <c r="AY170" s="1">
        <f t="shared" si="109"/>
        <v>22565.364860218429</v>
      </c>
      <c r="AZ170" s="1">
        <f t="shared" si="109"/>
        <v>5597.2019676763221</v>
      </c>
      <c r="BA170" s="1">
        <f t="shared" si="110"/>
        <v>13893.031061135802</v>
      </c>
      <c r="BB170" s="1">
        <f t="shared" si="110"/>
        <v>29700.164913799308</v>
      </c>
      <c r="BC170" s="1">
        <f t="shared" si="110"/>
        <v>37678.671033936647</v>
      </c>
      <c r="BD170" s="1">
        <f>SUM(BA170:BC170)*BT170*0.7+0.15*econlow!BD170+0.15*econhigh!BD170</f>
        <v>3237.5240851746735</v>
      </c>
      <c r="BE170" s="2">
        <f t="shared" si="131"/>
        <v>0.1724378764915922</v>
      </c>
      <c r="BF170" s="2">
        <f t="shared" si="131"/>
        <v>0.13039120264941753</v>
      </c>
      <c r="BG170" s="2">
        <f t="shared" si="131"/>
        <v>6.9918128391701598E-2</v>
      </c>
      <c r="BH170" s="2">
        <f t="shared" si="104"/>
        <v>0.10524835228689929</v>
      </c>
      <c r="BI170" s="2">
        <f t="shared" si="111"/>
        <v>2.9734821248929609E-3</v>
      </c>
      <c r="BJ170" s="2">
        <f t="shared" si="111"/>
        <v>1.700186572836147E-3</v>
      </c>
      <c r="BK170" s="2">
        <f t="shared" si="111"/>
        <v>4.8885446777984691E-4</v>
      </c>
      <c r="BL170" s="2">
        <f t="shared" si="105"/>
        <v>653.17747704910187</v>
      </c>
      <c r="BM170" s="2">
        <f t="shared" si="105"/>
        <v>142.08863051353029</v>
      </c>
      <c r="BN170" s="2">
        <f t="shared" si="105"/>
        <v>14.932903141383807</v>
      </c>
      <c r="BO170" s="2">
        <f t="shared" si="112"/>
        <v>692.77298584075038</v>
      </c>
      <c r="BP170" s="2">
        <f t="shared" si="112"/>
        <v>67.815560221314954</v>
      </c>
      <c r="BQ170" s="2">
        <f t="shared" si="112"/>
        <v>9.7820015716495448</v>
      </c>
      <c r="BR170" s="11">
        <f t="shared" si="113"/>
        <v>3.7417035231168877E-2</v>
      </c>
      <c r="BS170" s="17">
        <f t="shared" si="102"/>
        <v>8.0952445171338996E-3</v>
      </c>
      <c r="BT170" s="17">
        <f t="shared" si="103"/>
        <v>3.9878839092556392E-2</v>
      </c>
      <c r="BU170" s="12">
        <f>(BU$3*tempmid!$I280+BU$4*tempmid!$I280^2+BU$5*tempmid!$I280^6)*(K170/K$56)^$BW$1</f>
        <v>-3.8463335921640645</v>
      </c>
      <c r="BV170" s="12">
        <f>(BV$3*tempmid!$I280+BV$4*tempmid!$I280^2+BV$5*tempmid!$I280^6)*(L170/L$56)^$BW$1</f>
        <v>-4.009894223473915</v>
      </c>
      <c r="BW170" s="12">
        <f>(BW$3*tempmid!$I280+BW$4*tempmid!$I280^2+BW$5*tempmid!$I280^6)*(M170/M$56)^$BW$1</f>
        <v>-4.4920917863280589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 x14ac:dyDescent="0.3">
      <c r="A171" s="2">
        <f t="shared" si="89"/>
        <v>2125</v>
      </c>
      <c r="B171" s="5">
        <f t="shared" si="132"/>
        <v>1165.1563259782249</v>
      </c>
      <c r="C171" s="5">
        <f t="shared" si="132"/>
        <v>2962.9206032512398</v>
      </c>
      <c r="D171" s="5">
        <f t="shared" si="132"/>
        <v>4366.1972222414979</v>
      </c>
      <c r="E171" s="15">
        <f t="shared" si="133"/>
        <v>1.1267889523956449E-5</v>
      </c>
      <c r="F171" s="15">
        <f t="shared" si="133"/>
        <v>2.2198497935942207E-5</v>
      </c>
      <c r="G171" s="15">
        <f t="shared" si="133"/>
        <v>4.5317443888186977E-5</v>
      </c>
      <c r="H171" s="5">
        <f t="shared" si="92"/>
        <v>221092.86273310511</v>
      </c>
      <c r="I171" s="5">
        <f t="shared" si="92"/>
        <v>84341.930898756793</v>
      </c>
      <c r="J171" s="5">
        <f t="shared" si="92"/>
        <v>30804.814814611476</v>
      </c>
      <c r="K171" s="5">
        <f t="shared" si="93"/>
        <v>189753.81912592991</v>
      </c>
      <c r="L171" s="5">
        <f t="shared" si="93"/>
        <v>28465.808636994061</v>
      </c>
      <c r="M171" s="5">
        <f t="shared" si="93"/>
        <v>7055.2962329990769</v>
      </c>
      <c r="N171" s="15">
        <f t="shared" si="94"/>
        <v>6.4772451196275505E-3</v>
      </c>
      <c r="O171" s="15">
        <f t="shared" si="94"/>
        <v>9.1858496709817938E-3</v>
      </c>
      <c r="P171" s="15">
        <f t="shared" si="94"/>
        <v>8.4033091881559052E-3</v>
      </c>
      <c r="Q171" s="5">
        <f t="shared" si="95"/>
        <v>8989.6176215298146</v>
      </c>
      <c r="R171" s="5">
        <f t="shared" si="95"/>
        <v>12349.819632203315</v>
      </c>
      <c r="S171" s="5">
        <f t="shared" si="95"/>
        <v>6566.5396088018679</v>
      </c>
      <c r="T171" s="5">
        <f t="shared" si="134"/>
        <v>40.659917784780497</v>
      </c>
      <c r="U171" s="5">
        <f t="shared" si="134"/>
        <v>146.42562128471914</v>
      </c>
      <c r="V171" s="5">
        <f t="shared" si="134"/>
        <v>213.16601473894261</v>
      </c>
      <c r="W171" s="15">
        <f t="shared" si="97"/>
        <v>-1.0734613539272964E-2</v>
      </c>
      <c r="X171" s="15">
        <f t="shared" si="97"/>
        <v>-1.217998157191269E-2</v>
      </c>
      <c r="Y171" s="15">
        <f t="shared" si="97"/>
        <v>-9.7425357312937999E-3</v>
      </c>
      <c r="Z171" s="5">
        <f t="shared" si="100"/>
        <v>10845.254854189634</v>
      </c>
      <c r="AA171" s="5">
        <f t="shared" si="100"/>
        <v>32051.512823354049</v>
      </c>
      <c r="AB171" s="5">
        <f t="shared" si="100"/>
        <v>44038.902011139297</v>
      </c>
      <c r="AC171" s="16">
        <f t="shared" si="129"/>
        <v>1.4515085737156743</v>
      </c>
      <c r="AD171" s="16">
        <f t="shared" si="129"/>
        <v>2.9752441468944002</v>
      </c>
      <c r="AE171" s="16">
        <f t="shared" si="129"/>
        <v>7.2008008880167562</v>
      </c>
      <c r="AF171" s="15">
        <f t="shared" si="107"/>
        <v>-4.0504037456468023E-3</v>
      </c>
      <c r="AG171" s="15">
        <f t="shared" si="107"/>
        <v>2.9673830763510267E-4</v>
      </c>
      <c r="AH171" s="15">
        <f t="shared" si="107"/>
        <v>9.7937136394747881E-3</v>
      </c>
      <c r="AI171" s="1">
        <f t="shared" si="130"/>
        <v>411712.87330561044</v>
      </c>
      <c r="AJ171" s="1">
        <f t="shared" si="130"/>
        <v>153029.39388222049</v>
      </c>
      <c r="AK171" s="1">
        <f t="shared" si="130"/>
        <v>56317.823960464681</v>
      </c>
      <c r="AL171" s="14">
        <f t="shared" si="135"/>
        <v>61.22485029349226</v>
      </c>
      <c r="AM171" s="14">
        <f t="shared" si="135"/>
        <v>13.49758264288559</v>
      </c>
      <c r="AN171" s="14">
        <f t="shared" si="135"/>
        <v>4.4318980948431372</v>
      </c>
      <c r="AO171" s="11">
        <f t="shared" si="136"/>
        <v>6.4917180376813351E-3</v>
      </c>
      <c r="AP171" s="11">
        <f t="shared" si="136"/>
        <v>8.1778525593516789E-3</v>
      </c>
      <c r="AQ171" s="11">
        <f t="shared" si="136"/>
        <v>7.4183441060393634E-3</v>
      </c>
      <c r="AR171" s="1">
        <f t="shared" si="101"/>
        <v>221092.86273310511</v>
      </c>
      <c r="AS171" s="1">
        <f t="shared" si="101"/>
        <v>84341.930898756793</v>
      </c>
      <c r="AT171" s="1">
        <f t="shared" si="101"/>
        <v>30804.814814611476</v>
      </c>
      <c r="AU171" s="1">
        <f t="shared" si="108"/>
        <v>44218.572546621028</v>
      </c>
      <c r="AV171" s="1">
        <f t="shared" si="108"/>
        <v>16868.38617975136</v>
      </c>
      <c r="AW171" s="1">
        <f t="shared" si="108"/>
        <v>6160.9629629222954</v>
      </c>
      <c r="AX171" s="1">
        <f t="shared" si="109"/>
        <v>151803.05530074393</v>
      </c>
      <c r="AY171" s="1">
        <f t="shared" si="109"/>
        <v>22772.646909595249</v>
      </c>
      <c r="AZ171" s="1">
        <f t="shared" si="109"/>
        <v>5644.2369863992617</v>
      </c>
      <c r="BA171" s="1">
        <f t="shared" si="110"/>
        <v>13900.710272540426</v>
      </c>
      <c r="BB171" s="1">
        <f t="shared" si="110"/>
        <v>29727.916911007647</v>
      </c>
      <c r="BC171" s="1">
        <f t="shared" si="110"/>
        <v>37716.915737636089</v>
      </c>
      <c r="BD171" s="1">
        <f>SUM(BA171:BC171)*BT171*0.7+0.15*econlow!BD171+0.15*econhigh!BD171</f>
        <v>3146.0273938166579</v>
      </c>
      <c r="BE171" s="2">
        <f t="shared" si="131"/>
        <v>0.1724378764915922</v>
      </c>
      <c r="BF171" s="2">
        <f t="shared" si="131"/>
        <v>0.13039120264941753</v>
      </c>
      <c r="BG171" s="2">
        <f t="shared" si="131"/>
        <v>6.9918128391701598E-2</v>
      </c>
      <c r="BH171" s="2">
        <f t="shared" si="104"/>
        <v>0.10500276421140489</v>
      </c>
      <c r="BI171" s="2">
        <f t="shared" si="111"/>
        <v>2.9734821248929609E-3</v>
      </c>
      <c r="BJ171" s="2">
        <f t="shared" si="111"/>
        <v>1.700186572836147E-3</v>
      </c>
      <c r="BK171" s="2">
        <f t="shared" si="111"/>
        <v>4.8885446777984691E-4</v>
      </c>
      <c r="BL171" s="2">
        <f t="shared" si="105"/>
        <v>657.41567527830114</v>
      </c>
      <c r="BM171" s="2">
        <f t="shared" si="105"/>
        <v>143.39701844114043</v>
      </c>
      <c r="BN171" s="2">
        <f t="shared" si="105"/>
        <v>15.059071351253637</v>
      </c>
      <c r="BO171" s="2">
        <f t="shared" si="112"/>
        <v>703.0684713216441</v>
      </c>
      <c r="BP171" s="2">
        <f t="shared" si="112"/>
        <v>68.623567719086111</v>
      </c>
      <c r="BQ171" s="2">
        <f t="shared" si="112"/>
        <v>9.7814200578652315</v>
      </c>
      <c r="BR171" s="11">
        <f t="shared" si="113"/>
        <v>3.7316115375636033E-2</v>
      </c>
      <c r="BS171" s="17">
        <f t="shared" si="102"/>
        <v>7.8032693142830708E-3</v>
      </c>
      <c r="BT171" s="17">
        <f t="shared" si="103"/>
        <v>3.8717319507336305E-2</v>
      </c>
      <c r="BU171" s="12">
        <f>(BU$3*tempmid!$I281+BU$4*tempmid!$I281^2+BU$5*tempmid!$I281^6)*(K171/K$56)^$BW$1</f>
        <v>-3.9919506220270473</v>
      </c>
      <c r="BV171" s="12">
        <f>(BV$3*tempmid!$I281+BV$4*tempmid!$I281^2+BV$5*tempmid!$I281^6)*(L171/L$56)^$BW$1</f>
        <v>-4.111621189352733</v>
      </c>
      <c r="BW171" s="12">
        <f>(BW$3*tempmid!$I281+BW$4*tempmid!$I281^2+BW$5*tempmid!$I281^6)*(M171/M$56)^$BW$1</f>
        <v>-4.5790339066564076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 x14ac:dyDescent="0.3">
      <c r="A172" s="2">
        <f t="shared" si="89"/>
        <v>2126</v>
      </c>
      <c r="B172" s="5">
        <f t="shared" si="132"/>
        <v>1165.1687983883462</v>
      </c>
      <c r="C172" s="5">
        <f t="shared" si="132"/>
        <v>2962.9830870187907</v>
      </c>
      <c r="D172" s="5">
        <f t="shared" si="132"/>
        <v>4366.3851938942407</v>
      </c>
      <c r="E172" s="15">
        <f t="shared" si="133"/>
        <v>1.0704495047758627E-5</v>
      </c>
      <c r="F172" s="15">
        <f t="shared" si="133"/>
        <v>2.1088573039145095E-5</v>
      </c>
      <c r="G172" s="15">
        <f t="shared" si="133"/>
        <v>4.3051571693777623E-5</v>
      </c>
      <c r="H172" s="5">
        <f t="shared" si="92"/>
        <v>222505.57989329184</v>
      </c>
      <c r="I172" s="5">
        <f t="shared" si="92"/>
        <v>85109.00348643506</v>
      </c>
      <c r="J172" s="5">
        <f t="shared" si="92"/>
        <v>31061.90234747632</v>
      </c>
      <c r="K172" s="5">
        <f t="shared" si="93"/>
        <v>190964.24500987332</v>
      </c>
      <c r="L172" s="5">
        <f t="shared" si="93"/>
        <v>28724.093586395593</v>
      </c>
      <c r="M172" s="5">
        <f t="shared" si="93"/>
        <v>7113.8713073028712</v>
      </c>
      <c r="N172" s="15">
        <f t="shared" si="94"/>
        <v>6.3789276522552285E-3</v>
      </c>
      <c r="O172" s="15">
        <f t="shared" si="94"/>
        <v>9.0735152721383994E-3</v>
      </c>
      <c r="P172" s="15">
        <f t="shared" si="94"/>
        <v>8.3022841804751835E-3</v>
      </c>
      <c r="Q172" s="5">
        <f t="shared" si="95"/>
        <v>8949.9419075377718</v>
      </c>
      <c r="R172" s="5">
        <f t="shared" si="95"/>
        <v>12310.350092560629</v>
      </c>
      <c r="S172" s="5">
        <f t="shared" si="95"/>
        <v>6556.8332732443105</v>
      </c>
      <c r="T172" s="5">
        <f t="shared" si="134"/>
        <v>40.223449280822265</v>
      </c>
      <c r="U172" s="5">
        <f t="shared" si="134"/>
        <v>144.6421599158154</v>
      </c>
      <c r="V172" s="5">
        <f t="shared" si="134"/>
        <v>211.08923722365097</v>
      </c>
      <c r="W172" s="15">
        <f t="shared" si="97"/>
        <v>-1.0734613539272964E-2</v>
      </c>
      <c r="X172" s="15">
        <f t="shared" si="97"/>
        <v>-1.217998157191269E-2</v>
      </c>
      <c r="Y172" s="15">
        <f t="shared" si="97"/>
        <v>-9.7425357312937999E-3</v>
      </c>
      <c r="Z172" s="5">
        <f t="shared" si="100"/>
        <v>10754.712121474462</v>
      </c>
      <c r="AA172" s="5">
        <f t="shared" si="100"/>
        <v>31962.151198183805</v>
      </c>
      <c r="AB172" s="5">
        <f t="shared" si="100"/>
        <v>44409.022382474155</v>
      </c>
      <c r="AC172" s="16">
        <f t="shared" si="129"/>
        <v>1.4456293779518579</v>
      </c>
      <c r="AD172" s="16">
        <f t="shared" si="129"/>
        <v>2.976127015807351</v>
      </c>
      <c r="AE172" s="16">
        <f t="shared" si="129"/>
        <v>7.271323469888868</v>
      </c>
      <c r="AF172" s="15">
        <f t="shared" si="107"/>
        <v>-4.0504037456468023E-3</v>
      </c>
      <c r="AG172" s="15">
        <f t="shared" si="107"/>
        <v>2.9673830763510267E-4</v>
      </c>
      <c r="AH172" s="15">
        <f t="shared" si="107"/>
        <v>9.7937136394747881E-3</v>
      </c>
      <c r="AI172" s="1">
        <f t="shared" si="130"/>
        <v>414760.15852167044</v>
      </c>
      <c r="AJ172" s="1">
        <f t="shared" si="130"/>
        <v>154594.84067374983</v>
      </c>
      <c r="AK172" s="1">
        <f t="shared" si="130"/>
        <v>56847.004527340512</v>
      </c>
      <c r="AL172" s="14">
        <f t="shared" si="135"/>
        <v>61.618330213846818</v>
      </c>
      <c r="AM172" s="14">
        <f t="shared" si="135"/>
        <v>13.60686007123916</v>
      </c>
      <c r="AN172" s="14">
        <f t="shared" si="135"/>
        <v>4.4644466665024787</v>
      </c>
      <c r="AO172" s="11">
        <f t="shared" si="136"/>
        <v>6.4268008573045215E-3</v>
      </c>
      <c r="AP172" s="11">
        <f t="shared" si="136"/>
        <v>8.0960740337581612E-3</v>
      </c>
      <c r="AQ172" s="11">
        <f t="shared" si="136"/>
        <v>7.3441606649789701E-3</v>
      </c>
      <c r="AR172" s="1">
        <f t="shared" si="101"/>
        <v>222505.57989329184</v>
      </c>
      <c r="AS172" s="1">
        <f t="shared" si="101"/>
        <v>85109.00348643506</v>
      </c>
      <c r="AT172" s="1">
        <f t="shared" si="101"/>
        <v>31061.90234747632</v>
      </c>
      <c r="AU172" s="1">
        <f t="shared" si="108"/>
        <v>44501.115978658374</v>
      </c>
      <c r="AV172" s="1">
        <f t="shared" si="108"/>
        <v>17021.800697287013</v>
      </c>
      <c r="AW172" s="1">
        <f t="shared" si="108"/>
        <v>6212.3804694952642</v>
      </c>
      <c r="AX172" s="1">
        <f t="shared" si="109"/>
        <v>152771.39600789867</v>
      </c>
      <c r="AY172" s="1">
        <f t="shared" si="109"/>
        <v>22979.274869116478</v>
      </c>
      <c r="AZ172" s="1">
        <f t="shared" si="109"/>
        <v>5691.0970458422962</v>
      </c>
      <c r="BA172" s="1">
        <f t="shared" si="110"/>
        <v>13908.26799464656</v>
      </c>
      <c r="BB172" s="1">
        <f t="shared" si="110"/>
        <v>29755.307266212149</v>
      </c>
      <c r="BC172" s="1">
        <f t="shared" si="110"/>
        <v>37754.640825678136</v>
      </c>
      <c r="BD172" s="1">
        <f>SUM(BA172:BC172)*BT172*0.7+0.15*econlow!BD172+0.15*econhigh!BD172</f>
        <v>3057.0760393506066</v>
      </c>
      <c r="BE172" s="2">
        <f t="shared" si="131"/>
        <v>0.1724378764915922</v>
      </c>
      <c r="BF172" s="2">
        <f t="shared" si="131"/>
        <v>0.13039120264941753</v>
      </c>
      <c r="BG172" s="2">
        <f t="shared" si="131"/>
        <v>6.9918128391701598E-2</v>
      </c>
      <c r="BH172" s="2">
        <f t="shared" si="104"/>
        <v>0.10475760113809139</v>
      </c>
      <c r="BI172" s="2">
        <f t="shared" si="111"/>
        <v>2.9734821248929609E-3</v>
      </c>
      <c r="BJ172" s="2">
        <f t="shared" si="111"/>
        <v>1.700186572836147E-3</v>
      </c>
      <c r="BK172" s="2">
        <f t="shared" si="111"/>
        <v>4.8885446777984691E-4</v>
      </c>
      <c r="BL172" s="2">
        <f t="shared" si="105"/>
        <v>661.61636450164588</v>
      </c>
      <c r="BM172" s="2">
        <f t="shared" si="105"/>
        <v>144.70118495510172</v>
      </c>
      <c r="BN172" s="2">
        <f t="shared" si="105"/>
        <v>15.184749740305113</v>
      </c>
      <c r="BO172" s="2">
        <f t="shared" si="112"/>
        <v>713.5177449839407</v>
      </c>
      <c r="BP172" s="2">
        <f t="shared" si="112"/>
        <v>69.441291683272766</v>
      </c>
      <c r="BQ172" s="2">
        <f t="shared" si="112"/>
        <v>9.7808506465948906</v>
      </c>
      <c r="BR172" s="11">
        <f t="shared" si="113"/>
        <v>3.7216265749430127E-2</v>
      </c>
      <c r="BS172" s="17">
        <f t="shared" si="102"/>
        <v>7.5225567198069871E-3</v>
      </c>
      <c r="BT172" s="17">
        <f t="shared" si="103"/>
        <v>3.75896305896469E-2</v>
      </c>
      <c r="BU172" s="12">
        <f>(BU$3*tempmid!$I282+BU$4*tempmid!$I282^2+BU$5*tempmid!$I282^6)*(K172/K$56)^$BW$1</f>
        <v>-4.1384416761141649</v>
      </c>
      <c r="BV172" s="12">
        <f>(BV$3*tempmid!$I282+BV$4*tempmid!$I282^2+BV$5*tempmid!$I282^6)*(L172/L$56)^$BW$1</f>
        <v>-4.2137644248800159</v>
      </c>
      <c r="BW172" s="12">
        <f>(BW$3*tempmid!$I282+BW$4*tempmid!$I282^2+BW$5*tempmid!$I282^6)*(M172/M$56)^$BW$1</f>
        <v>-4.6662822227651883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 x14ac:dyDescent="0.3">
      <c r="A173" s="2">
        <f t="shared" si="89"/>
        <v>2127</v>
      </c>
      <c r="B173" s="5">
        <f t="shared" si="132"/>
        <v>1165.1806473047968</v>
      </c>
      <c r="C173" s="5">
        <f t="shared" si="132"/>
        <v>2963.042447849773</v>
      </c>
      <c r="D173" s="5">
        <f t="shared" si="132"/>
        <v>4366.5637746521979</v>
      </c>
      <c r="E173" s="15">
        <f t="shared" si="133"/>
        <v>1.0169270295370694E-5</v>
      </c>
      <c r="F173" s="15">
        <f t="shared" si="133"/>
        <v>2.0034144387187839E-5</v>
      </c>
      <c r="G173" s="15">
        <f t="shared" si="133"/>
        <v>4.089899310908874E-5</v>
      </c>
      <c r="H173" s="5">
        <f t="shared" si="92"/>
        <v>223905.56709876505</v>
      </c>
      <c r="I173" s="5">
        <f t="shared" si="92"/>
        <v>85873.506384300053</v>
      </c>
      <c r="J173" s="5">
        <f t="shared" si="92"/>
        <v>31317.964735644164</v>
      </c>
      <c r="K173" s="5">
        <f t="shared" si="93"/>
        <v>192163.82250828281</v>
      </c>
      <c r="L173" s="5">
        <f t="shared" si="93"/>
        <v>28981.530941825327</v>
      </c>
      <c r="M173" s="5">
        <f t="shared" si="93"/>
        <v>7172.2219923694302</v>
      </c>
      <c r="N173" s="15">
        <f t="shared" si="94"/>
        <v>6.281686387666241E-3</v>
      </c>
      <c r="O173" s="15">
        <f t="shared" si="94"/>
        <v>8.9624187672074918E-3</v>
      </c>
      <c r="P173" s="15">
        <f t="shared" si="94"/>
        <v>8.2023813119387334E-3</v>
      </c>
      <c r="Q173" s="5">
        <f t="shared" si="95"/>
        <v>8909.5755633824792</v>
      </c>
      <c r="R173" s="5">
        <f t="shared" si="95"/>
        <v>12269.642751248324</v>
      </c>
      <c r="S173" s="5">
        <f t="shared" si="95"/>
        <v>6546.4785013159153</v>
      </c>
      <c r="T173" s="5">
        <f t="shared" si="134"/>
        <v>39.791666097576091</v>
      </c>
      <c r="U173" s="5">
        <f t="shared" si="134"/>
        <v>142.88042107351913</v>
      </c>
      <c r="V173" s="5">
        <f t="shared" si="134"/>
        <v>209.03269278750798</v>
      </c>
      <c r="W173" s="15">
        <f t="shared" si="97"/>
        <v>-1.0734613539272964E-2</v>
      </c>
      <c r="X173" s="15">
        <f t="shared" si="97"/>
        <v>-1.217998157191269E-2</v>
      </c>
      <c r="Y173" s="15">
        <f t="shared" si="97"/>
        <v>-9.7425357312937999E-3</v>
      </c>
      <c r="Z173" s="5">
        <f t="shared" si="100"/>
        <v>10663.877485782079</v>
      </c>
      <c r="AA173" s="5">
        <f t="shared" si="100"/>
        <v>31869.455498225652</v>
      </c>
      <c r="AB173" s="5">
        <f t="shared" si="100"/>
        <v>44777.66550921071</v>
      </c>
      <c r="AC173" s="16">
        <f t="shared" si="129"/>
        <v>1.4397739953045845</v>
      </c>
      <c r="AD173" s="16">
        <f t="shared" si="129"/>
        <v>2.9770101467013288</v>
      </c>
      <c r="AE173" s="16">
        <f t="shared" si="129"/>
        <v>7.3425367297329514</v>
      </c>
      <c r="AF173" s="15">
        <f t="shared" si="107"/>
        <v>-4.0504037456468023E-3</v>
      </c>
      <c r="AG173" s="15">
        <f t="shared" si="107"/>
        <v>2.9673830763510267E-4</v>
      </c>
      <c r="AH173" s="15">
        <f t="shared" si="107"/>
        <v>9.7937136394747881E-3</v>
      </c>
      <c r="AI173" s="1">
        <f t="shared" si="130"/>
        <v>417785.25864816178</v>
      </c>
      <c r="AJ173" s="1">
        <f t="shared" si="130"/>
        <v>156157.15730366186</v>
      </c>
      <c r="AK173" s="1">
        <f t="shared" si="130"/>
        <v>57374.684544101729</v>
      </c>
      <c r="AL173" s="14">
        <f t="shared" si="135"/>
        <v>62.010378863916408</v>
      </c>
      <c r="AM173" s="14">
        <f t="shared" si="135"/>
        <v>13.715920596277861</v>
      </c>
      <c r="AN173" s="14">
        <f t="shared" si="135"/>
        <v>4.4969064039655127</v>
      </c>
      <c r="AO173" s="11">
        <f t="shared" si="136"/>
        <v>6.3625328487314763E-3</v>
      </c>
      <c r="AP173" s="11">
        <f t="shared" si="136"/>
        <v>8.0151132934205803E-3</v>
      </c>
      <c r="AQ173" s="11">
        <f t="shared" si="136"/>
        <v>7.2707190583291802E-3</v>
      </c>
      <c r="AR173" s="1">
        <f t="shared" si="101"/>
        <v>223905.56709876505</v>
      </c>
      <c r="AS173" s="1">
        <f t="shared" si="101"/>
        <v>85873.506384300053</v>
      </c>
      <c r="AT173" s="1">
        <f t="shared" si="101"/>
        <v>31317.964735644164</v>
      </c>
      <c r="AU173" s="1">
        <f t="shared" si="108"/>
        <v>44781.113419753012</v>
      </c>
      <c r="AV173" s="1">
        <f t="shared" si="108"/>
        <v>17174.701276860011</v>
      </c>
      <c r="AW173" s="1">
        <f t="shared" si="108"/>
        <v>6263.5929471288327</v>
      </c>
      <c r="AX173" s="1">
        <f t="shared" si="109"/>
        <v>153731.05800662626</v>
      </c>
      <c r="AY173" s="1">
        <f t="shared" si="109"/>
        <v>23185.224753460261</v>
      </c>
      <c r="AZ173" s="1">
        <f t="shared" si="109"/>
        <v>5737.7775938955438</v>
      </c>
      <c r="BA173" s="1">
        <f t="shared" si="110"/>
        <v>13915.705838043619</v>
      </c>
      <c r="BB173" s="1">
        <f t="shared" si="110"/>
        <v>29782.341118750119</v>
      </c>
      <c r="BC173" s="1">
        <f t="shared" si="110"/>
        <v>37791.855082742528</v>
      </c>
      <c r="BD173" s="1">
        <f>SUM(BA173:BC173)*BT173*0.7+0.15*econlow!BD173+0.15*econhigh!BD173</f>
        <v>2970.6010461512819</v>
      </c>
      <c r="BE173" s="2">
        <f t="shared" si="131"/>
        <v>0.1724378764915922</v>
      </c>
      <c r="BF173" s="2">
        <f t="shared" si="131"/>
        <v>0.13039120264941753</v>
      </c>
      <c r="BG173" s="2">
        <f t="shared" si="131"/>
        <v>6.9918128391701598E-2</v>
      </c>
      <c r="BH173" s="2">
        <f t="shared" si="104"/>
        <v>0.10451287630014812</v>
      </c>
      <c r="BI173" s="2">
        <f t="shared" si="111"/>
        <v>2.9734821248929609E-3</v>
      </c>
      <c r="BJ173" s="2">
        <f t="shared" si="111"/>
        <v>1.700186572836147E-3</v>
      </c>
      <c r="BK173" s="2">
        <f t="shared" si="111"/>
        <v>4.8885446777984691E-4</v>
      </c>
      <c r="BL173" s="2">
        <f t="shared" si="105"/>
        <v>665.77920143219933</v>
      </c>
      <c r="BM173" s="2">
        <f t="shared" si="105"/>
        <v>146.0009825169461</v>
      </c>
      <c r="BN173" s="2">
        <f t="shared" si="105"/>
        <v>15.309926982791342</v>
      </c>
      <c r="BO173" s="2">
        <f t="shared" si="112"/>
        <v>724.12310769013209</v>
      </c>
      <c r="BP173" s="2">
        <f t="shared" si="112"/>
        <v>70.268848953473494</v>
      </c>
      <c r="BQ173" s="2">
        <f t="shared" si="112"/>
        <v>9.7802931638012023</v>
      </c>
      <c r="BR173" s="11">
        <f t="shared" si="113"/>
        <v>3.7117478132036669E-2</v>
      </c>
      <c r="BS173" s="17">
        <f t="shared" si="102"/>
        <v>7.2526405227280539E-3</v>
      </c>
      <c r="BT173" s="17">
        <f t="shared" si="103"/>
        <v>3.649478698023971E-2</v>
      </c>
      <c r="BU173" s="12">
        <f>(BU$3*tempmid!$I283+BU$4*tempmid!$I283^2+BU$5*tempmid!$I283^6)*(K173/K$56)^$BW$1</f>
        <v>-4.285783845491685</v>
      </c>
      <c r="BV173" s="12">
        <f>(BV$3*tempmid!$I283+BV$4*tempmid!$I283^2+BV$5*tempmid!$I283^6)*(L173/L$56)^$BW$1</f>
        <v>-4.316308735893104</v>
      </c>
      <c r="BW173" s="12">
        <f>(BW$3*tempmid!$I283+BW$4*tempmid!$I283^2+BW$5*tempmid!$I283^6)*(M173/M$56)^$BW$1</f>
        <v>-4.7538245393489191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 x14ac:dyDescent="0.3">
      <c r="A174" s="2">
        <f t="shared" si="89"/>
        <v>2128</v>
      </c>
      <c r="B174" s="5">
        <f t="shared" si="132"/>
        <v>1165.1919038898948</v>
      </c>
      <c r="C174" s="5">
        <f t="shared" si="132"/>
        <v>2963.0988417689873</v>
      </c>
      <c r="D174" s="5">
        <f t="shared" si="132"/>
        <v>4366.733433310842</v>
      </c>
      <c r="E174" s="15">
        <f t="shared" si="133"/>
        <v>9.6608067806021595E-6</v>
      </c>
      <c r="F174" s="15">
        <f t="shared" si="133"/>
        <v>1.9032437167828447E-5</v>
      </c>
      <c r="G174" s="15">
        <f t="shared" si="133"/>
        <v>3.8854043453634304E-5</v>
      </c>
      <c r="H174" s="5">
        <f t="shared" si="92"/>
        <v>225292.71403497484</v>
      </c>
      <c r="I174" s="5">
        <f t="shared" si="92"/>
        <v>86635.354535257575</v>
      </c>
      <c r="J174" s="5">
        <f t="shared" si="92"/>
        <v>31572.97932850106</v>
      </c>
      <c r="K174" s="5">
        <f t="shared" si="93"/>
        <v>193352.45403169567</v>
      </c>
      <c r="L174" s="5">
        <f t="shared" si="93"/>
        <v>29238.091323182372</v>
      </c>
      <c r="M174" s="5">
        <f t="shared" si="93"/>
        <v>7230.3427288811026</v>
      </c>
      <c r="N174" s="15">
        <f t="shared" si="94"/>
        <v>6.1855114448590154E-3</v>
      </c>
      <c r="O174" s="15">
        <f t="shared" si="94"/>
        <v>8.8525475714875679E-3</v>
      </c>
      <c r="P174" s="15">
        <f t="shared" si="94"/>
        <v>8.1035886191904716E-3</v>
      </c>
      <c r="Q174" s="5">
        <f t="shared" si="95"/>
        <v>8868.5390833663714</v>
      </c>
      <c r="R174" s="5">
        <f t="shared" si="95"/>
        <v>12227.726083464553</v>
      </c>
      <c r="S174" s="5">
        <f t="shared" si="95"/>
        <v>6535.4862482671933</v>
      </c>
      <c r="T174" s="5">
        <f t="shared" si="134"/>
        <v>39.364517939934821</v>
      </c>
      <c r="U174" s="5">
        <f t="shared" si="134"/>
        <v>141.14014017785655</v>
      </c>
      <c r="V174" s="5">
        <f t="shared" si="134"/>
        <v>206.99618430901714</v>
      </c>
      <c r="W174" s="15">
        <f t="shared" si="97"/>
        <v>-1.0734613539272964E-2</v>
      </c>
      <c r="X174" s="15">
        <f t="shared" si="97"/>
        <v>-1.217998157191269E-2</v>
      </c>
      <c r="Y174" s="15">
        <f t="shared" si="97"/>
        <v>-9.7425357312937999E-3</v>
      </c>
      <c r="Z174" s="5">
        <f t="shared" si="100"/>
        <v>10572.782690160528</v>
      </c>
      <c r="AA174" s="5">
        <f t="shared" si="100"/>
        <v>31773.496556955313</v>
      </c>
      <c r="AB174" s="5">
        <f t="shared" si="100"/>
        <v>45144.798188683912</v>
      </c>
      <c r="AC174" s="16">
        <f t="shared" si="129"/>
        <v>1.433942329321118</v>
      </c>
      <c r="AD174" s="16">
        <f t="shared" si="129"/>
        <v>2.9778935396540733</v>
      </c>
      <c r="AE174" s="16">
        <f t="shared" si="129"/>
        <v>7.4144474318512819</v>
      </c>
      <c r="AF174" s="15">
        <f t="shared" si="107"/>
        <v>-4.0504037456468023E-3</v>
      </c>
      <c r="AG174" s="15">
        <f t="shared" si="107"/>
        <v>2.9673830763510267E-4</v>
      </c>
      <c r="AH174" s="15">
        <f t="shared" si="107"/>
        <v>9.7937136394747881E-3</v>
      </c>
      <c r="AI174" s="1">
        <f t="shared" si="130"/>
        <v>420787.84620309866</v>
      </c>
      <c r="AJ174" s="1">
        <f t="shared" si="130"/>
        <v>157716.14285015571</v>
      </c>
      <c r="AK174" s="1">
        <f t="shared" si="130"/>
        <v>57900.809036820392</v>
      </c>
      <c r="AL174" s="14">
        <f t="shared" si="135"/>
        <v>62.400976505675523</v>
      </c>
      <c r="AM174" s="14">
        <f t="shared" si="135"/>
        <v>13.82475590720556</v>
      </c>
      <c r="AN174" s="14">
        <f t="shared" si="135"/>
        <v>4.5292751896293995</v>
      </c>
      <c r="AO174" s="11">
        <f t="shared" si="136"/>
        <v>6.2989075202441614E-3</v>
      </c>
      <c r="AP174" s="11">
        <f t="shared" si="136"/>
        <v>7.9349621604863745E-3</v>
      </c>
      <c r="AQ174" s="11">
        <f t="shared" si="136"/>
        <v>7.198011867745888E-3</v>
      </c>
      <c r="AR174" s="1">
        <f t="shared" si="101"/>
        <v>225292.71403497484</v>
      </c>
      <c r="AS174" s="1">
        <f t="shared" si="101"/>
        <v>86635.354535257575</v>
      </c>
      <c r="AT174" s="1">
        <f t="shared" si="101"/>
        <v>31572.97932850106</v>
      </c>
      <c r="AU174" s="1">
        <f t="shared" si="108"/>
        <v>45058.54280699497</v>
      </c>
      <c r="AV174" s="1">
        <f t="shared" si="108"/>
        <v>17327.070907051515</v>
      </c>
      <c r="AW174" s="1">
        <f t="shared" si="108"/>
        <v>6314.595865700212</v>
      </c>
      <c r="AX174" s="1">
        <f t="shared" si="109"/>
        <v>154681.96322535657</v>
      </c>
      <c r="AY174" s="1">
        <f t="shared" si="109"/>
        <v>23390.4730585459</v>
      </c>
      <c r="AZ174" s="1">
        <f t="shared" si="109"/>
        <v>5784.2741831048825</v>
      </c>
      <c r="BA174" s="1">
        <f t="shared" si="110"/>
        <v>13923.025383897486</v>
      </c>
      <c r="BB174" s="1">
        <f t="shared" si="110"/>
        <v>29809.023497973769</v>
      </c>
      <c r="BC174" s="1">
        <f t="shared" si="110"/>
        <v>37828.567052730505</v>
      </c>
      <c r="BD174" s="1">
        <f>SUM(BA174:BC174)*BT174*0.7+0.15*econlow!BD174+0.15*econhigh!BD174</f>
        <v>2886.5352183648561</v>
      </c>
      <c r="BE174" s="2">
        <f t="shared" si="131"/>
        <v>0.1724378764915922</v>
      </c>
      <c r="BF174" s="2">
        <f t="shared" si="131"/>
        <v>0.13039120264941753</v>
      </c>
      <c r="BG174" s="2">
        <f t="shared" si="131"/>
        <v>6.9918128391701598E-2</v>
      </c>
      <c r="BH174" s="2">
        <f t="shared" si="104"/>
        <v>0.10426860301045904</v>
      </c>
      <c r="BI174" s="2">
        <f t="shared" si="111"/>
        <v>2.9734821248929609E-3</v>
      </c>
      <c r="BJ174" s="2">
        <f t="shared" si="111"/>
        <v>1.700186572836147E-3</v>
      </c>
      <c r="BK174" s="2">
        <f t="shared" si="111"/>
        <v>4.8885446777984691E-4</v>
      </c>
      <c r="BL174" s="2">
        <f t="shared" si="105"/>
        <v>669.90385805161918</v>
      </c>
      <c r="BM174" s="2">
        <f t="shared" si="105"/>
        <v>147.29626651374411</v>
      </c>
      <c r="BN174" s="2">
        <f t="shared" si="105"/>
        <v>15.434592005858494</v>
      </c>
      <c r="BO174" s="2">
        <f t="shared" si="112"/>
        <v>734.88689469373253</v>
      </c>
      <c r="BP174" s="2">
        <f t="shared" si="112"/>
        <v>71.106357775647894</v>
      </c>
      <c r="BQ174" s="2">
        <f t="shared" si="112"/>
        <v>9.7797474392166865</v>
      </c>
      <c r="BR174" s="11">
        <f t="shared" si="113"/>
        <v>3.7019744187654274E-2</v>
      </c>
      <c r="BS174" s="17">
        <f t="shared" si="102"/>
        <v>6.9930752066688353E-3</v>
      </c>
      <c r="BT174" s="17">
        <f t="shared" si="103"/>
        <v>3.5431832019650202E-2</v>
      </c>
      <c r="BU174" s="12">
        <f>(BU$3*tempmid!$I284+BU$4*tempmid!$I284^2+BU$5*tempmid!$I284^6)*(K174/K$56)^$BW$1</f>
        <v>-4.4339544438473171</v>
      </c>
      <c r="BV174" s="12">
        <f>(BV$3*tempmid!$I284+BV$4*tempmid!$I284^2+BV$5*tempmid!$I284^6)*(L174/L$56)^$BW$1</f>
        <v>-4.4192391253018819</v>
      </c>
      <c r="BW174" s="12">
        <f>(BW$3*tempmid!$I284+BW$4*tempmid!$I284^2+BW$5*tempmid!$I284^6)*(M174/M$56)^$BW$1</f>
        <v>-4.8416488218342089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 x14ac:dyDescent="0.3">
      <c r="A175" s="2">
        <f t="shared" si="89"/>
        <v>2129</v>
      </c>
      <c r="B175" s="5">
        <f t="shared" si="132"/>
        <v>1165.2025977490482</v>
      </c>
      <c r="C175" s="5">
        <f t="shared" si="132"/>
        <v>2963.1524170118887</v>
      </c>
      <c r="D175" s="5">
        <f t="shared" si="132"/>
        <v>4366.8946152988819</v>
      </c>
      <c r="E175" s="15">
        <f t="shared" si="133"/>
        <v>9.1777664415720506E-6</v>
      </c>
      <c r="F175" s="15">
        <f t="shared" si="133"/>
        <v>1.8080815309437025E-5</v>
      </c>
      <c r="G175" s="15">
        <f t="shared" si="133"/>
        <v>3.6911341280952588E-5</v>
      </c>
      <c r="H175" s="5">
        <f t="shared" si="92"/>
        <v>226666.91546214445</v>
      </c>
      <c r="I175" s="5">
        <f t="shared" si="92"/>
        <v>87394.464607142174</v>
      </c>
      <c r="J175" s="5">
        <f t="shared" si="92"/>
        <v>31826.92399252703</v>
      </c>
      <c r="K175" s="5">
        <f t="shared" si="93"/>
        <v>194530.04644859373</v>
      </c>
      <c r="L175" s="5">
        <f t="shared" si="93"/>
        <v>29493.745952924277</v>
      </c>
      <c r="M175" s="5">
        <f t="shared" si="93"/>
        <v>7288.2280879930759</v>
      </c>
      <c r="N175" s="15">
        <f t="shared" si="94"/>
        <v>6.0903929189592976E-3</v>
      </c>
      <c r="O175" s="15">
        <f t="shared" si="94"/>
        <v>8.7438891587017231E-3</v>
      </c>
      <c r="P175" s="15">
        <f t="shared" si="94"/>
        <v>8.0058942269436439E-3</v>
      </c>
      <c r="Q175" s="5">
        <f t="shared" si="95"/>
        <v>8826.8528338586784</v>
      </c>
      <c r="R175" s="5">
        <f t="shared" si="95"/>
        <v>12184.628532846351</v>
      </c>
      <c r="S175" s="5">
        <f t="shared" si="95"/>
        <v>6523.8674944439999</v>
      </c>
      <c r="T175" s="5">
        <f t="shared" si="134"/>
        <v>38.941955052689842</v>
      </c>
      <c r="U175" s="5">
        <f t="shared" si="134"/>
        <v>139.42105587143308</v>
      </c>
      <c r="V175" s="5">
        <f t="shared" si="134"/>
        <v>204.97951658714507</v>
      </c>
      <c r="W175" s="15">
        <f t="shared" si="97"/>
        <v>-1.0734613539272964E-2</v>
      </c>
      <c r="X175" s="15">
        <f t="shared" si="97"/>
        <v>-1.217998157191269E-2</v>
      </c>
      <c r="Y175" s="15">
        <f t="shared" si="97"/>
        <v>-9.7425357312937999E-3</v>
      </c>
      <c r="Z175" s="5">
        <f t="shared" si="100"/>
        <v>10481.458873452013</v>
      </c>
      <c r="AA175" s="5">
        <f t="shared" si="100"/>
        <v>31674.345256031742</v>
      </c>
      <c r="AB175" s="5">
        <f t="shared" si="100"/>
        <v>45510.387969800868</v>
      </c>
      <c r="AC175" s="16">
        <f t="shared" si="129"/>
        <v>1.4281342839393942</v>
      </c>
      <c r="AD175" s="16">
        <f t="shared" si="129"/>
        <v>2.9787771947433477</v>
      </c>
      <c r="AE175" s="16">
        <f t="shared" si="129"/>
        <v>7.4870624067937728</v>
      </c>
      <c r="AF175" s="15">
        <f t="shared" si="107"/>
        <v>-4.0504037456468023E-3</v>
      </c>
      <c r="AG175" s="15">
        <f t="shared" si="107"/>
        <v>2.9673830763510267E-4</v>
      </c>
      <c r="AH175" s="15">
        <f t="shared" si="107"/>
        <v>9.7937136394747881E-3</v>
      </c>
      <c r="AI175" s="1">
        <f t="shared" si="130"/>
        <v>423767.60438978381</v>
      </c>
      <c r="AJ175" s="1">
        <f t="shared" si="130"/>
        <v>159271.59947219165</v>
      </c>
      <c r="AK175" s="1">
        <f t="shared" si="130"/>
        <v>58425.323998838569</v>
      </c>
      <c r="AL175" s="14">
        <f t="shared" si="135"/>
        <v>62.790103906055883</v>
      </c>
      <c r="AM175" s="14">
        <f t="shared" si="135"/>
        <v>13.933357833057181</v>
      </c>
      <c r="AN175" s="14">
        <f t="shared" si="135"/>
        <v>4.5615509484309662</v>
      </c>
      <c r="AO175" s="11">
        <f t="shared" si="136"/>
        <v>6.2359184450417196E-3</v>
      </c>
      <c r="AP175" s="11">
        <f t="shared" si="136"/>
        <v>7.8556125388815103E-3</v>
      </c>
      <c r="AQ175" s="11">
        <f t="shared" si="136"/>
        <v>7.1260317490684294E-3</v>
      </c>
      <c r="AR175" s="1">
        <f t="shared" si="101"/>
        <v>226666.91546214445</v>
      </c>
      <c r="AS175" s="1">
        <f t="shared" si="101"/>
        <v>87394.464607142174</v>
      </c>
      <c r="AT175" s="1">
        <f t="shared" si="101"/>
        <v>31826.92399252703</v>
      </c>
      <c r="AU175" s="1">
        <f t="shared" si="108"/>
        <v>45333.383092428892</v>
      </c>
      <c r="AV175" s="1">
        <f t="shared" si="108"/>
        <v>17478.892921428436</v>
      </c>
      <c r="AW175" s="1">
        <f t="shared" si="108"/>
        <v>6365.3847985054063</v>
      </c>
      <c r="AX175" s="1">
        <f t="shared" si="109"/>
        <v>155624.037158875</v>
      </c>
      <c r="AY175" s="1">
        <f t="shared" si="109"/>
        <v>23594.996762339419</v>
      </c>
      <c r="AZ175" s="1">
        <f t="shared" si="109"/>
        <v>5830.5824703944609</v>
      </c>
      <c r="BA175" s="1">
        <f t="shared" si="110"/>
        <v>13930.228184804479</v>
      </c>
      <c r="BB175" s="1">
        <f t="shared" si="110"/>
        <v>29835.359326930426</v>
      </c>
      <c r="BC175" s="1">
        <f t="shared" si="110"/>
        <v>37864.785048125683</v>
      </c>
      <c r="BD175" s="1">
        <f>SUM(BA175:BC175)*BT175*0.7+0.15*econlow!BD175+0.15*econhigh!BD175</f>
        <v>2804.8130987917452</v>
      </c>
      <c r="BE175" s="2">
        <f t="shared" si="131"/>
        <v>0.1724378764915922</v>
      </c>
      <c r="BF175" s="2">
        <f t="shared" si="131"/>
        <v>0.13039120264941753</v>
      </c>
      <c r="BG175" s="2">
        <f t="shared" si="131"/>
        <v>6.9918128391701598E-2</v>
      </c>
      <c r="BH175" s="2">
        <f t="shared" si="104"/>
        <v>0.10402479465104975</v>
      </c>
      <c r="BI175" s="2">
        <f t="shared" si="111"/>
        <v>2.9734821248929609E-3</v>
      </c>
      <c r="BJ175" s="2">
        <f t="shared" si="111"/>
        <v>1.700186572836147E-3</v>
      </c>
      <c r="BK175" s="2">
        <f t="shared" si="111"/>
        <v>4.8885446777984691E-4</v>
      </c>
      <c r="BL175" s="2">
        <f t="shared" si="105"/>
        <v>673.99002143131042</v>
      </c>
      <c r="BM175" s="2">
        <f t="shared" si="105"/>
        <v>148.586895265267</v>
      </c>
      <c r="BN175" s="2">
        <f t="shared" si="105"/>
        <v>15.558733989436442</v>
      </c>
      <c r="BO175" s="2">
        <f t="shared" si="112"/>
        <v>745.81147615224438</v>
      </c>
      <c r="BP175" s="2">
        <f t="shared" si="112"/>
        <v>71.953937818854754</v>
      </c>
      <c r="BQ175" s="2">
        <f t="shared" si="112"/>
        <v>9.7792133061974855</v>
      </c>
      <c r="BR175" s="11">
        <f t="shared" si="113"/>
        <v>3.6923055474283178E-2</v>
      </c>
      <c r="BS175" s="17">
        <f t="shared" si="102"/>
        <v>6.7434349691642909E-3</v>
      </c>
      <c r="BT175" s="17">
        <f t="shared" si="103"/>
        <v>3.4399836912281746E-2</v>
      </c>
      <c r="BU175" s="12">
        <f>(BU$3*tempmid!$I285+BU$4*tempmid!$I285^2+BU$5*tempmid!$I285^6)*(K175/K$56)^$BW$1</f>
        <v>-4.5829310163285477</v>
      </c>
      <c r="BV175" s="12">
        <f>(BV$3*tempmid!$I285+BV$4*tempmid!$I285^2+BV$5*tempmid!$I285^6)*(L175/L$56)^$BW$1</f>
        <v>-4.5225407974274159</v>
      </c>
      <c r="BW175" s="12">
        <f>(BW$3*tempmid!$I285+BW$4*tempmid!$I285^2+BW$5*tempmid!$I285^6)*(M175/M$56)^$BW$1</f>
        <v>-4.9297431997679064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 x14ac:dyDescent="0.3">
      <c r="A176" s="2">
        <f t="shared" si="89"/>
        <v>2130</v>
      </c>
      <c r="B176" s="5">
        <f t="shared" si="132"/>
        <v>1165.2127570084824</v>
      </c>
      <c r="C176" s="5">
        <f t="shared" si="132"/>
        <v>2963.2033144128955</v>
      </c>
      <c r="D176" s="5">
        <f t="shared" si="132"/>
        <v>4367.047743839491</v>
      </c>
      <c r="E176" s="15">
        <f t="shared" si="133"/>
        <v>8.7188781194934471E-6</v>
      </c>
      <c r="F176" s="15">
        <f t="shared" si="133"/>
        <v>1.7176774543965172E-5</v>
      </c>
      <c r="G176" s="15">
        <f t="shared" si="133"/>
        <v>3.5065774216904959E-5</v>
      </c>
      <c r="H176" s="5">
        <f t="shared" si="92"/>
        <v>228028.07115294004</v>
      </c>
      <c r="I176" s="5">
        <f t="shared" si="92"/>
        <v>88150.754995636511</v>
      </c>
      <c r="J176" s="5">
        <f t="shared" si="92"/>
        <v>32079.777110741848</v>
      </c>
      <c r="K176" s="5">
        <f t="shared" si="93"/>
        <v>195696.5110289125</v>
      </c>
      <c r="L176" s="5">
        <f t="shared" si="93"/>
        <v>29748.466656633034</v>
      </c>
      <c r="M176" s="5">
        <f t="shared" si="93"/>
        <v>7345.8727709116911</v>
      </c>
      <c r="N176" s="15">
        <f t="shared" si="94"/>
        <v>5.9963208852007455E-3</v>
      </c>
      <c r="O176" s="15">
        <f t="shared" si="94"/>
        <v>8.6364310628879171E-3</v>
      </c>
      <c r="P176" s="15">
        <f t="shared" si="94"/>
        <v>7.9092863481566855E-3</v>
      </c>
      <c r="Q176" s="5">
        <f t="shared" si="95"/>
        <v>8784.5370440404567</v>
      </c>
      <c r="R176" s="5">
        <f t="shared" si="95"/>
        <v>12140.378494949162</v>
      </c>
      <c r="S176" s="5">
        <f t="shared" si="95"/>
        <v>6511.6332394113533</v>
      </c>
      <c r="T176" s="5">
        <f t="shared" si="134"/>
        <v>38.523928214735477</v>
      </c>
      <c r="U176" s="5">
        <f t="shared" si="134"/>
        <v>137.72290998018241</v>
      </c>
      <c r="V176" s="5">
        <f t="shared" si="134"/>
        <v>202.98249632261147</v>
      </c>
      <c r="W176" s="15">
        <f t="shared" si="97"/>
        <v>-1.0734613539272964E-2</v>
      </c>
      <c r="X176" s="15">
        <f t="shared" si="97"/>
        <v>-1.217998157191269E-2</v>
      </c>
      <c r="Y176" s="15">
        <f t="shared" si="97"/>
        <v>-9.7425357312937999E-3</v>
      </c>
      <c r="Z176" s="5">
        <f t="shared" si="100"/>
        <v>10389.936566269205</v>
      </c>
      <c r="AA176" s="5">
        <f t="shared" si="100"/>
        <v>31572.072481181964</v>
      </c>
      <c r="AB176" s="5">
        <f t="shared" si="100"/>
        <v>45874.403152552746</v>
      </c>
      <c r="AC176" s="16">
        <f t="shared" si="129"/>
        <v>1.4223497634864395</v>
      </c>
      <c r="AD176" s="16">
        <f t="shared" si="129"/>
        <v>2.9796611120469381</v>
      </c>
      <c r="AE176" s="16">
        <f t="shared" si="129"/>
        <v>7.5603885520067875</v>
      </c>
      <c r="AF176" s="15">
        <f t="shared" si="107"/>
        <v>-4.0504037456468023E-3</v>
      </c>
      <c r="AG176" s="15">
        <f t="shared" si="107"/>
        <v>2.9673830763510267E-4</v>
      </c>
      <c r="AH176" s="15">
        <f t="shared" si="107"/>
        <v>9.7937136394747881E-3</v>
      </c>
      <c r="AI176" s="1">
        <f t="shared" si="130"/>
        <v>426724.22704323434</v>
      </c>
      <c r="AJ176" s="1">
        <f t="shared" si="130"/>
        <v>160823.33244640092</v>
      </c>
      <c r="AK176" s="1">
        <f t="shared" si="130"/>
        <v>58948.17639746012</v>
      </c>
      <c r="AL176" s="14">
        <f t="shared" si="135"/>
        <v>63.177742333498607</v>
      </c>
      <c r="AM176" s="14">
        <f t="shared" si="135"/>
        <v>14.041718342954248</v>
      </c>
      <c r="AN176" s="14">
        <f t="shared" si="135"/>
        <v>4.5937316477456438</v>
      </c>
      <c r="AO176" s="11">
        <f t="shared" si="136"/>
        <v>6.1735592605913023E-3</v>
      </c>
      <c r="AP176" s="11">
        <f t="shared" si="136"/>
        <v>7.777056413492695E-3</v>
      </c>
      <c r="AQ176" s="11">
        <f t="shared" si="136"/>
        <v>7.0547714315777454E-3</v>
      </c>
      <c r="AR176" s="1">
        <f t="shared" si="101"/>
        <v>228028.07115294004</v>
      </c>
      <c r="AS176" s="1">
        <f t="shared" si="101"/>
        <v>88150.754995636511</v>
      </c>
      <c r="AT176" s="1">
        <f t="shared" si="101"/>
        <v>32079.777110741848</v>
      </c>
      <c r="AU176" s="1">
        <f t="shared" si="108"/>
        <v>45605.614230588013</v>
      </c>
      <c r="AV176" s="1">
        <f t="shared" si="108"/>
        <v>17630.150999127301</v>
      </c>
      <c r="AW176" s="1">
        <f t="shared" si="108"/>
        <v>6415.9554221483704</v>
      </c>
      <c r="AX176" s="1">
        <f t="shared" si="109"/>
        <v>156557.20882313</v>
      </c>
      <c r="AY176" s="1">
        <f t="shared" si="109"/>
        <v>23798.773325306425</v>
      </c>
      <c r="AZ176" s="1">
        <f t="shared" si="109"/>
        <v>5876.6982167293518</v>
      </c>
      <c r="BA176" s="1">
        <f t="shared" si="110"/>
        <v>13937.315765607224</v>
      </c>
      <c r="BB176" s="1">
        <f t="shared" si="110"/>
        <v>29861.353425882928</v>
      </c>
      <c r="BC176" s="1">
        <f t="shared" si="110"/>
        <v>37900.517158938528</v>
      </c>
      <c r="BD176" s="1">
        <f>SUM(BA176:BC176)*BT176*0.7+0.15*econlow!BD176+0.15*econhigh!BD176</f>
        <v>2725.3709284264537</v>
      </c>
      <c r="BE176" s="2">
        <f t="shared" si="131"/>
        <v>0.1724378764915922</v>
      </c>
      <c r="BF176" s="2">
        <f t="shared" si="131"/>
        <v>0.13039120264941753</v>
      </c>
      <c r="BG176" s="2">
        <f t="shared" si="131"/>
        <v>6.9918128391701598E-2</v>
      </c>
      <c r="BH176" s="2">
        <f t="shared" si="104"/>
        <v>0.10378146466276272</v>
      </c>
      <c r="BI176" s="2">
        <f t="shared" si="111"/>
        <v>2.9734821248929609E-3</v>
      </c>
      <c r="BJ176" s="2">
        <f t="shared" si="111"/>
        <v>1.700186572836147E-3</v>
      </c>
      <c r="BK176" s="2">
        <f t="shared" si="111"/>
        <v>4.8885446777984691E-4</v>
      </c>
      <c r="BL176" s="2">
        <f t="shared" si="105"/>
        <v>678.0373935470875</v>
      </c>
      <c r="BM176" s="2">
        <f t="shared" si="105"/>
        <v>149.87273002895012</v>
      </c>
      <c r="BN176" s="2">
        <f t="shared" si="105"/>
        <v>15.682342365967822</v>
      </c>
      <c r="BO176" s="2">
        <f t="shared" si="112"/>
        <v>756.89925764784243</v>
      </c>
      <c r="BP176" s="2">
        <f t="shared" si="112"/>
        <v>72.811710192202696</v>
      </c>
      <c r="BQ176" s="2">
        <f t="shared" si="112"/>
        <v>9.7786906015853265</v>
      </c>
      <c r="BR176" s="11">
        <f t="shared" si="113"/>
        <v>3.6827403452475788E-2</v>
      </c>
      <c r="BS176" s="17">
        <f t="shared" si="102"/>
        <v>6.5033127902435145E-3</v>
      </c>
      <c r="BT176" s="17">
        <f t="shared" si="103"/>
        <v>3.3397899914836646E-2</v>
      </c>
      <c r="BU176" s="12">
        <f>(BU$3*tempmid!$I286+BU$4*tempmid!$I286^2+BU$5*tempmid!$I286^6)*(K176/K$56)^$BW$1</f>
        <v>-4.7326913478325716</v>
      </c>
      <c r="BV176" s="12">
        <f>(BV$3*tempmid!$I286+BV$4*tempmid!$I286^2+BV$5*tempmid!$I286^6)*(L176/L$56)^$BW$1</f>
        <v>-4.6261991619837151</v>
      </c>
      <c r="BW176" s="12">
        <f>(BW$3*tempmid!$I286+BW$4*tempmid!$I286^2+BW$5*tempmid!$I286^6)*(M176/M$56)^$BW$1</f>
        <v>-5.0180959699246896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 x14ac:dyDescent="0.3">
      <c r="A177" s="2">
        <f t="shared" si="89"/>
        <v>2131</v>
      </c>
      <c r="B177" s="5">
        <f t="shared" si="132"/>
        <v>1165.2224083890935</v>
      </c>
      <c r="C177" s="5">
        <f t="shared" si="132"/>
        <v>2963.251667774392</v>
      </c>
      <c r="D177" s="5">
        <f t="shared" si="132"/>
        <v>4367.1932210541618</v>
      </c>
      <c r="E177" s="15">
        <f t="shared" si="133"/>
        <v>8.2829342135187741E-6</v>
      </c>
      <c r="F177" s="15">
        <f t="shared" si="133"/>
        <v>1.6317935816766913E-5</v>
      </c>
      <c r="G177" s="15">
        <f t="shared" si="133"/>
        <v>3.3312485506059708E-5</v>
      </c>
      <c r="H177" s="5">
        <f t="shared" si="92"/>
        <v>229376.08582810659</v>
      </c>
      <c r="I177" s="5">
        <f t="shared" si="92"/>
        <v>88904.14582593771</v>
      </c>
      <c r="J177" s="5">
        <f t="shared" si="92"/>
        <v>32331.517581830147</v>
      </c>
      <c r="K177" s="5">
        <f t="shared" si="93"/>
        <v>196851.76338585553</v>
      </c>
      <c r="L177" s="5">
        <f t="shared" si="93"/>
        <v>30002.225863154883</v>
      </c>
      <c r="M177" s="5">
        <f t="shared" si="93"/>
        <v>7403.2716084006697</v>
      </c>
      <c r="N177" s="15">
        <f t="shared" si="94"/>
        <v>5.9032854028366888E-3</v>
      </c>
      <c r="O177" s="15">
        <f t="shared" si="94"/>
        <v>8.5301608802506035E-3</v>
      </c>
      <c r="P177" s="15">
        <f t="shared" si="94"/>
        <v>7.8137532841935364E-3</v>
      </c>
      <c r="Q177" s="5">
        <f t="shared" si="95"/>
        <v>8741.6117970400919</v>
      </c>
      <c r="R177" s="5">
        <f t="shared" si="95"/>
        <v>12095.004301236218</v>
      </c>
      <c r="S177" s="5">
        <f t="shared" si="95"/>
        <v>6498.7944962050715</v>
      </c>
      <c r="T177" s="5">
        <f t="shared" si="134"/>
        <v>38.110388733335597</v>
      </c>
      <c r="U177" s="5">
        <f t="shared" si="134"/>
        <v>136.0454474745936</v>
      </c>
      <c r="V177" s="5">
        <f t="shared" si="134"/>
        <v>201.00493209936121</v>
      </c>
      <c r="W177" s="15">
        <f t="shared" si="97"/>
        <v>-1.0734613539272964E-2</v>
      </c>
      <c r="X177" s="15">
        <f t="shared" si="97"/>
        <v>-1.217998157191269E-2</v>
      </c>
      <c r="Y177" s="15">
        <f t="shared" si="97"/>
        <v>-9.7425357312937999E-3</v>
      </c>
      <c r="Z177" s="5">
        <f t="shared" si="100"/>
        <v>10298.245687638193</v>
      </c>
      <c r="AA177" s="5">
        <f t="shared" si="100"/>
        <v>31466.749079324261</v>
      </c>
      <c r="AB177" s="5">
        <f t="shared" si="100"/>
        <v>46236.812787050476</v>
      </c>
      <c r="AC177" s="16">
        <f t="shared" si="129"/>
        <v>1.4165886726767942</v>
      </c>
      <c r="AD177" s="16">
        <f t="shared" si="129"/>
        <v>2.9805452916426529</v>
      </c>
      <c r="AE177" s="16">
        <f t="shared" si="129"/>
        <v>7.6344328324883053</v>
      </c>
      <c r="AF177" s="15">
        <f t="shared" si="107"/>
        <v>-4.0504037456468023E-3</v>
      </c>
      <c r="AG177" s="15">
        <f t="shared" si="107"/>
        <v>2.9673830763510267E-4</v>
      </c>
      <c r="AH177" s="15">
        <f t="shared" si="107"/>
        <v>9.7937136394747881E-3</v>
      </c>
      <c r="AI177" s="1">
        <f t="shared" si="130"/>
        <v>429657.41856949893</v>
      </c>
      <c r="AJ177" s="1">
        <f t="shared" si="130"/>
        <v>162371.15020088814</v>
      </c>
      <c r="AK177" s="1">
        <f t="shared" si="130"/>
        <v>59469.314179862478</v>
      </c>
      <c r="AL177" s="14">
        <f t="shared" si="135"/>
        <v>63.563873554382361</v>
      </c>
      <c r="AM177" s="14">
        <f t="shared" si="135"/>
        <v>14.149829546292825</v>
      </c>
      <c r="AN177" s="14">
        <f t="shared" si="135"/>
        <v>4.6258152972705657</v>
      </c>
      <c r="AO177" s="11">
        <f t="shared" si="136"/>
        <v>6.111823667985389E-3</v>
      </c>
      <c r="AP177" s="11">
        <f t="shared" si="136"/>
        <v>7.6992858493577683E-3</v>
      </c>
      <c r="AQ177" s="11">
        <f t="shared" si="136"/>
        <v>6.984223717261968E-3</v>
      </c>
      <c r="AR177" s="1">
        <f t="shared" si="101"/>
        <v>229376.08582810659</v>
      </c>
      <c r="AS177" s="1">
        <f t="shared" si="101"/>
        <v>88904.14582593771</v>
      </c>
      <c r="AT177" s="1">
        <f t="shared" si="101"/>
        <v>32331.517581830147</v>
      </c>
      <c r="AU177" s="1">
        <f t="shared" si="108"/>
        <v>45875.217165621318</v>
      </c>
      <c r="AV177" s="1">
        <f t="shared" si="108"/>
        <v>17780.829165187544</v>
      </c>
      <c r="AW177" s="1">
        <f t="shared" si="108"/>
        <v>6466.3035163660297</v>
      </c>
      <c r="AX177" s="1">
        <f t="shared" si="109"/>
        <v>157481.41070868445</v>
      </c>
      <c r="AY177" s="1">
        <f t="shared" si="109"/>
        <v>24001.780690523905</v>
      </c>
      <c r="AZ177" s="1">
        <f t="shared" si="109"/>
        <v>5922.617286720536</v>
      </c>
      <c r="BA177" s="1">
        <f t="shared" si="110"/>
        <v>13944.289624174453</v>
      </c>
      <c r="BB177" s="1">
        <f t="shared" si="110"/>
        <v>29887.010515677495</v>
      </c>
      <c r="BC177" s="1">
        <f t="shared" si="110"/>
        <v>37935.771261252798</v>
      </c>
      <c r="BD177" s="1">
        <f>SUM(BA177:BC177)*BT177*0.7+0.15*econlow!BD177+0.15*econhigh!BD177</f>
        <v>2648.1466066651465</v>
      </c>
      <c r="BE177" s="2">
        <f t="shared" si="131"/>
        <v>0.1724378764915922</v>
      </c>
      <c r="BF177" s="2">
        <f t="shared" si="131"/>
        <v>0.13039120264941753</v>
      </c>
      <c r="BG177" s="2">
        <f t="shared" si="131"/>
        <v>6.9918128391701598E-2</v>
      </c>
      <c r="BH177" s="2">
        <f t="shared" si="104"/>
        <v>0.10353862653515623</v>
      </c>
      <c r="BI177" s="2">
        <f t="shared" si="111"/>
        <v>2.9734821248929609E-3</v>
      </c>
      <c r="BJ177" s="2">
        <f t="shared" si="111"/>
        <v>1.700186572836147E-3</v>
      </c>
      <c r="BK177" s="2">
        <f t="shared" si="111"/>
        <v>4.8885446777984691E-4</v>
      </c>
      <c r="BL177" s="2">
        <f t="shared" si="105"/>
        <v>682.04569108778855</v>
      </c>
      <c r="BM177" s="2">
        <f t="shared" si="105"/>
        <v>151.15363500272608</v>
      </c>
      <c r="BN177" s="2">
        <f t="shared" si="105"/>
        <v>15.805406819980339</v>
      </c>
      <c r="BO177" s="2">
        <f t="shared" si="112"/>
        <v>768.1526807159139</v>
      </c>
      <c r="BP177" s="2">
        <f t="shared" si="112"/>
        <v>73.679797462014491</v>
      </c>
      <c r="BQ177" s="2">
        <f t="shared" si="112"/>
        <v>9.7781791655763595</v>
      </c>
      <c r="BR177" s="11">
        <f t="shared" si="113"/>
        <v>3.6732779493749729E-2</v>
      </c>
      <c r="BS177" s="17">
        <f t="shared" si="102"/>
        <v>6.2723195476783143E-3</v>
      </c>
      <c r="BT177" s="17">
        <f t="shared" si="103"/>
        <v>3.242514554838509E-2</v>
      </c>
      <c r="BU177" s="12">
        <f>(BU$3*tempmid!$I287+BU$4*tempmid!$I287^2+BU$5*tempmid!$I287^6)*(K177/K$56)^$BW$1</f>
        <v>-4.8832134707616026</v>
      </c>
      <c r="BV177" s="12">
        <f>(BV$3*tempmid!$I287+BV$4*tempmid!$I287^2+BV$5*tempmid!$I287^6)*(L177/L$56)^$BW$1</f>
        <v>-4.7301998377133296</v>
      </c>
      <c r="BW177" s="12">
        <f>(BW$3*tempmid!$I287+BW$4*tempmid!$I287^2+BW$5*tempmid!$I287^6)*(M177/M$56)^$BW$1</f>
        <v>-5.1066955991422818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 x14ac:dyDescent="0.3">
      <c r="A178" s="2">
        <f t="shared" si="89"/>
        <v>2132</v>
      </c>
      <c r="B178" s="5">
        <f t="shared" si="132"/>
        <v>1165.2315772766187</v>
      </c>
      <c r="C178" s="5">
        <f t="shared" si="132"/>
        <v>2963.2976042173896</v>
      </c>
      <c r="D178" s="5">
        <f t="shared" si="132"/>
        <v>4367.3314290119961</v>
      </c>
      <c r="E178" s="15">
        <f t="shared" si="133"/>
        <v>7.8687875028428348E-6</v>
      </c>
      <c r="F178" s="15">
        <f t="shared" si="133"/>
        <v>1.5502039025928565E-5</v>
      </c>
      <c r="G178" s="15">
        <f t="shared" si="133"/>
        <v>3.1646861230756722E-5</v>
      </c>
      <c r="H178" s="5">
        <f t="shared" si="92"/>
        <v>230710.86909021682</v>
      </c>
      <c r="I178" s="5">
        <f t="shared" si="92"/>
        <v>89654.558953211454</v>
      </c>
      <c r="J178" s="5">
        <f t="shared" si="92"/>
        <v>32582.124818957465</v>
      </c>
      <c r="K178" s="5">
        <f t="shared" si="93"/>
        <v>197995.72341614246</v>
      </c>
      <c r="L178" s="5">
        <f t="shared" si="93"/>
        <v>30254.996604328349</v>
      </c>
      <c r="M178" s="5">
        <f t="shared" si="93"/>
        <v>7460.4195602183527</v>
      </c>
      <c r="N178" s="15">
        <f t="shared" si="94"/>
        <v>5.8112765189946014E-3</v>
      </c>
      <c r="O178" s="15">
        <f t="shared" si="94"/>
        <v>8.4250662709626223E-3</v>
      </c>
      <c r="P178" s="15">
        <f t="shared" si="94"/>
        <v>7.7192834250245923E-3</v>
      </c>
      <c r="Q178" s="5">
        <f t="shared" si="95"/>
        <v>8698.097021456153</v>
      </c>
      <c r="R178" s="5">
        <f t="shared" si="95"/>
        <v>12048.534203578618</v>
      </c>
      <c r="S178" s="5">
        <f t="shared" si="95"/>
        <v>6485.3622857134678</v>
      </c>
      <c r="T178" s="5">
        <f t="shared" si="134"/>
        <v>37.701288438451776</v>
      </c>
      <c r="U178" s="5">
        <f t="shared" si="134"/>
        <v>134.38841643141043</v>
      </c>
      <c r="V178" s="5">
        <f t="shared" si="134"/>
        <v>199.04663436621689</v>
      </c>
      <c r="W178" s="15">
        <f t="shared" si="97"/>
        <v>-1.0734613539272964E-2</v>
      </c>
      <c r="X178" s="15">
        <f t="shared" si="97"/>
        <v>-1.217998157191269E-2</v>
      </c>
      <c r="Y178" s="15">
        <f t="shared" si="97"/>
        <v>-9.7425357312937999E-3</v>
      </c>
      <c r="Z178" s="5">
        <f t="shared" si="100"/>
        <v>10206.415542288823</v>
      </c>
      <c r="AA178" s="5">
        <f t="shared" si="100"/>
        <v>31358.445816937008</v>
      </c>
      <c r="AB178" s="5">
        <f t="shared" si="100"/>
        <v>46597.586672098572</v>
      </c>
      <c r="AC178" s="16">
        <f t="shared" si="129"/>
        <v>1.4108509166109433</v>
      </c>
      <c r="AD178" s="16">
        <f t="shared" si="129"/>
        <v>2.9814297336083246</v>
      </c>
      <c r="AE178" s="16">
        <f t="shared" si="129"/>
        <v>7.7092022814495005</v>
      </c>
      <c r="AF178" s="15">
        <f t="shared" si="107"/>
        <v>-4.0504037456468023E-3</v>
      </c>
      <c r="AG178" s="15">
        <f t="shared" si="107"/>
        <v>2.9673830763510267E-4</v>
      </c>
      <c r="AH178" s="15">
        <f t="shared" si="107"/>
        <v>9.7937136394747881E-3</v>
      </c>
      <c r="AI178" s="1">
        <f t="shared" si="130"/>
        <v>432566.89387817041</v>
      </c>
      <c r="AJ178" s="1">
        <f t="shared" si="130"/>
        <v>163914.86434598686</v>
      </c>
      <c r="AK178" s="1">
        <f t="shared" si="130"/>
        <v>59988.686278242261</v>
      </c>
      <c r="AL178" s="14">
        <f t="shared" si="135"/>
        <v>63.948479829332676</v>
      </c>
      <c r="AM178" s="14">
        <f t="shared" si="135"/>
        <v>14.257683692865456</v>
      </c>
      <c r="AN178" s="14">
        <f t="shared" si="135"/>
        <v>4.6577999488923272</v>
      </c>
      <c r="AO178" s="11">
        <f t="shared" si="136"/>
        <v>6.0507054313055347E-3</v>
      </c>
      <c r="AP178" s="11">
        <f t="shared" si="136"/>
        <v>7.6222929908641903E-3</v>
      </c>
      <c r="AQ178" s="11">
        <f t="shared" si="136"/>
        <v>6.9143814800893483E-3</v>
      </c>
      <c r="AR178" s="1">
        <f t="shared" si="101"/>
        <v>230710.86909021682</v>
      </c>
      <c r="AS178" s="1">
        <f t="shared" si="101"/>
        <v>89654.558953211454</v>
      </c>
      <c r="AT178" s="1">
        <f t="shared" si="101"/>
        <v>32582.124818957465</v>
      </c>
      <c r="AU178" s="1">
        <f t="shared" si="108"/>
        <v>46142.173818043368</v>
      </c>
      <c r="AV178" s="1">
        <f t="shared" si="108"/>
        <v>17930.911790642291</v>
      </c>
      <c r="AW178" s="1">
        <f t="shared" si="108"/>
        <v>6516.4249637914936</v>
      </c>
      <c r="AX178" s="1">
        <f t="shared" si="109"/>
        <v>158396.57873291394</v>
      </c>
      <c r="AY178" s="1">
        <f t="shared" si="109"/>
        <v>24203.997283462679</v>
      </c>
      <c r="AZ178" s="1">
        <f t="shared" si="109"/>
        <v>5968.3356481746814</v>
      </c>
      <c r="BA178" s="1">
        <f t="shared" si="110"/>
        <v>13951.151232146547</v>
      </c>
      <c r="BB178" s="1">
        <f t="shared" si="110"/>
        <v>29912.335220966434</v>
      </c>
      <c r="BC178" s="1">
        <f t="shared" si="110"/>
        <v>37970.555025392321</v>
      </c>
      <c r="BD178" s="1">
        <f>SUM(BA178:BC178)*BT178*0.7+0.15*econlow!BD178+0.15*econhigh!BD178</f>
        <v>2573.0796521895782</v>
      </c>
      <c r="BE178" s="2">
        <f t="shared" si="131"/>
        <v>0.1724378764915922</v>
      </c>
      <c r="BF178" s="2">
        <f t="shared" si="131"/>
        <v>0.13039120264941753</v>
      </c>
      <c r="BG178" s="2">
        <f t="shared" si="131"/>
        <v>6.9918128391701598E-2</v>
      </c>
      <c r="BH178" s="2">
        <f t="shared" si="104"/>
        <v>0.10329629379662435</v>
      </c>
      <c r="BI178" s="2">
        <f t="shared" si="111"/>
        <v>2.9734821248929609E-3</v>
      </c>
      <c r="BJ178" s="2">
        <f t="shared" si="111"/>
        <v>1.700186572836147E-3</v>
      </c>
      <c r="BK178" s="2">
        <f t="shared" si="111"/>
        <v>4.8885446777984691E-4</v>
      </c>
      <c r="BL178" s="2">
        <f t="shared" si="105"/>
        <v>686.01464525827964</v>
      </c>
      <c r="BM178" s="2">
        <f t="shared" si="105"/>
        <v>152.42947732579688</v>
      </c>
      <c r="BN178" s="2">
        <f t="shared" si="105"/>
        <v>15.927917287507993</v>
      </c>
      <c r="BO178" s="2">
        <f t="shared" si="112"/>
        <v>779.57422338156471</v>
      </c>
      <c r="BP178" s="2">
        <f t="shared" si="112"/>
        <v>74.558323669206672</v>
      </c>
      <c r="BQ178" s="2">
        <f t="shared" si="112"/>
        <v>9.7776788415970532</v>
      </c>
      <c r="BR178" s="11">
        <f t="shared" si="113"/>
        <v>3.6639174888684706E-2</v>
      </c>
      <c r="BS178" s="17">
        <f t="shared" si="102"/>
        <v>6.0500831764393236E-3</v>
      </c>
      <c r="BT178" s="17">
        <f t="shared" si="103"/>
        <v>3.148072383338358E-2</v>
      </c>
      <c r="BU178" s="12">
        <f>(BU$3*tempmid!$I288+BU$4*tempmid!$I288^2+BU$5*tempmid!$I288^6)*(K178/K$56)^$BW$1</f>
        <v>-5.0344756722575168</v>
      </c>
      <c r="BV178" s="12">
        <f>(BV$3*tempmid!$I288+BV$4*tempmid!$I288^2+BV$5*tempmid!$I288^6)*(L178/L$56)^$BW$1</f>
        <v>-4.8345286556874472</v>
      </c>
      <c r="BW178" s="12">
        <f>(BW$3*tempmid!$I288+BW$4*tempmid!$I288^2+BW$5*tempmid!$I288^6)*(M178/M$56)^$BW$1</f>
        <v>-5.1955307268925051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 x14ac:dyDescent="0.3">
      <c r="A179" s="2">
        <f t="shared" si="89"/>
        <v>2133</v>
      </c>
      <c r="B179" s="5">
        <f t="shared" si="132"/>
        <v>1165.2402877883083</v>
      </c>
      <c r="C179" s="5">
        <f t="shared" si="132"/>
        <v>2963.3412445147405</v>
      </c>
      <c r="D179" s="5">
        <f t="shared" si="132"/>
        <v>4367.4627307270948</v>
      </c>
      <c r="E179" s="15">
        <f t="shared" si="133"/>
        <v>7.4753481277006928E-6</v>
      </c>
      <c r="F179" s="15">
        <f t="shared" si="133"/>
        <v>1.4726937074632135E-5</v>
      </c>
      <c r="G179" s="15">
        <f t="shared" si="133"/>
        <v>3.0064518169218883E-5</v>
      </c>
      <c r="H179" s="5">
        <f t="shared" si="92"/>
        <v>232032.33535566943</v>
      </c>
      <c r="I179" s="5">
        <f t="shared" si="92"/>
        <v>90401.917961876577</v>
      </c>
      <c r="J179" s="5">
        <f t="shared" si="92"/>
        <v>32831.578748288026</v>
      </c>
      <c r="K179" s="5">
        <f t="shared" si="93"/>
        <v>199128.31523880785</v>
      </c>
      <c r="L179" s="5">
        <f t="shared" si="93"/>
        <v>30506.752514316075</v>
      </c>
      <c r="M179" s="5">
        <f t="shared" si="93"/>
        <v>7517.3117144887983</v>
      </c>
      <c r="N179" s="15">
        <f t="shared" si="94"/>
        <v>5.720284272428211E-3</v>
      </c>
      <c r="O179" s="15">
        <f t="shared" si="94"/>
        <v>8.3211349609508822E-3</v>
      </c>
      <c r="P179" s="15">
        <f t="shared" si="94"/>
        <v>7.6258652494312074E-3</v>
      </c>
      <c r="Q179" s="5">
        <f t="shared" si="95"/>
        <v>8654.0124832638139</v>
      </c>
      <c r="R179" s="5">
        <f t="shared" si="95"/>
        <v>12000.996359266552</v>
      </c>
      <c r="S179" s="5">
        <f t="shared" si="95"/>
        <v>6471.3476311909071</v>
      </c>
      <c r="T179" s="5">
        <f t="shared" si="134"/>
        <v>37.296579677132335</v>
      </c>
      <c r="U179" s="5">
        <f t="shared" si="134"/>
        <v>132.75156799579733</v>
      </c>
      <c r="V179" s="5">
        <f t="shared" si="134"/>
        <v>197.10741541871025</v>
      </c>
      <c r="W179" s="15">
        <f t="shared" si="97"/>
        <v>-1.0734613539272964E-2</v>
      </c>
      <c r="X179" s="15">
        <f t="shared" si="97"/>
        <v>-1.217998157191269E-2</v>
      </c>
      <c r="Y179" s="15">
        <f t="shared" si="97"/>
        <v>-9.7425357312937999E-3</v>
      </c>
      <c r="Z179" s="5">
        <f t="shared" si="100"/>
        <v>10114.474818572717</v>
      </c>
      <c r="AA179" s="5">
        <f t="shared" si="100"/>
        <v>31247.23333967787</v>
      </c>
      <c r="AB179" s="5">
        <f t="shared" si="100"/>
        <v>46956.695353323797</v>
      </c>
      <c r="AC179" s="16">
        <f t="shared" si="129"/>
        <v>1.405136400773753</v>
      </c>
      <c r="AD179" s="16">
        <f t="shared" si="129"/>
        <v>2.9823144380218087</v>
      </c>
      <c r="AE179" s="16">
        <f t="shared" si="129"/>
        <v>7.7847040009828028</v>
      </c>
      <c r="AF179" s="15">
        <f t="shared" si="107"/>
        <v>-4.0504037456468023E-3</v>
      </c>
      <c r="AG179" s="15">
        <f t="shared" si="107"/>
        <v>2.9673830763510267E-4</v>
      </c>
      <c r="AH179" s="15">
        <f t="shared" si="107"/>
        <v>9.7937136394747881E-3</v>
      </c>
      <c r="AI179" s="1">
        <f t="shared" si="130"/>
        <v>435452.37830839673</v>
      </c>
      <c r="AJ179" s="1">
        <f t="shared" si="130"/>
        <v>165454.28970203048</v>
      </c>
      <c r="AK179" s="1">
        <f t="shared" si="130"/>
        <v>60506.242614209528</v>
      </c>
      <c r="AL179" s="14">
        <f t="shared" si="135"/>
        <v>64.331543909417491</v>
      </c>
      <c r="AM179" s="14">
        <f t="shared" si="135"/>
        <v>14.365273172918762</v>
      </c>
      <c r="AN179" s="14">
        <f t="shared" si="135"/>
        <v>4.6896836965398636</v>
      </c>
      <c r="AO179" s="11">
        <f t="shared" si="136"/>
        <v>5.9901983769924793E-3</v>
      </c>
      <c r="AP179" s="11">
        <f t="shared" si="136"/>
        <v>7.5460700609555481E-3</v>
      </c>
      <c r="AQ179" s="11">
        <f t="shared" si="136"/>
        <v>6.8452376652884551E-3</v>
      </c>
      <c r="AR179" s="1">
        <f t="shared" si="101"/>
        <v>232032.33535566943</v>
      </c>
      <c r="AS179" s="1">
        <f t="shared" si="101"/>
        <v>90401.917961876577</v>
      </c>
      <c r="AT179" s="1">
        <f t="shared" si="101"/>
        <v>32831.578748288026</v>
      </c>
      <c r="AU179" s="1">
        <f t="shared" si="108"/>
        <v>46406.467071133891</v>
      </c>
      <c r="AV179" s="1">
        <f t="shared" si="108"/>
        <v>18080.383592375318</v>
      </c>
      <c r="AW179" s="1">
        <f t="shared" si="108"/>
        <v>6566.3157496576059</v>
      </c>
      <c r="AX179" s="1">
        <f t="shared" si="109"/>
        <v>159302.65219104628</v>
      </c>
      <c r="AY179" s="1">
        <f t="shared" si="109"/>
        <v>24405.402011452858</v>
      </c>
      <c r="AZ179" s="1">
        <f t="shared" si="109"/>
        <v>6013.8493715910381</v>
      </c>
      <c r="BA179" s="1">
        <f t="shared" si="110"/>
        <v>13957.902035648569</v>
      </c>
      <c r="BB179" s="1">
        <f t="shared" si="110"/>
        <v>29937.332073292335</v>
      </c>
      <c r="BC179" s="1">
        <f t="shared" si="110"/>
        <v>38004.875923725114</v>
      </c>
      <c r="BD179" s="1">
        <f>SUM(BA179:BC179)*BT179*0.7+0.15*econlow!BD179+0.15*econhigh!BD179</f>
        <v>2500.1111645340357</v>
      </c>
      <c r="BE179" s="2">
        <f t="shared" si="131"/>
        <v>0.1724378764915922</v>
      </c>
      <c r="BF179" s="2">
        <f t="shared" si="131"/>
        <v>0.13039120264941753</v>
      </c>
      <c r="BG179" s="2">
        <f t="shared" si="131"/>
        <v>6.9918128391701598E-2</v>
      </c>
      <c r="BH179" s="2">
        <f t="shared" si="104"/>
        <v>0.10305448000473484</v>
      </c>
      <c r="BI179" s="2">
        <f t="shared" si="111"/>
        <v>2.9734821248929609E-3</v>
      </c>
      <c r="BJ179" s="2">
        <f t="shared" si="111"/>
        <v>1.700186572836147E-3</v>
      </c>
      <c r="BK179" s="2">
        <f t="shared" si="111"/>
        <v>4.8885446777984691E-4</v>
      </c>
      <c r="BL179" s="2">
        <f t="shared" si="105"/>
        <v>689.94400157725204</v>
      </c>
      <c r="BM179" s="2">
        <f t="shared" si="105"/>
        <v>153.70012707741745</v>
      </c>
      <c r="BN179" s="2">
        <f t="shared" si="105"/>
        <v>16.049863955366476</v>
      </c>
      <c r="BO179" s="2">
        <f t="shared" si="112"/>
        <v>791.16640070418839</v>
      </c>
      <c r="BP179" s="2">
        <f t="shared" si="112"/>
        <v>75.447414346889417</v>
      </c>
      <c r="BQ179" s="2">
        <f t="shared" si="112"/>
        <v>9.7771894761864964</v>
      </c>
      <c r="BR179" s="11">
        <f t="shared" si="113"/>
        <v>3.6546580854695393E-2</v>
      </c>
      <c r="BS179" s="17">
        <f t="shared" si="102"/>
        <v>5.8362478700353833E-3</v>
      </c>
      <c r="BT179" s="17">
        <f t="shared" si="103"/>
        <v>3.0563809546974349E-2</v>
      </c>
      <c r="BU179" s="12">
        <f>(BU$3*tempmid!$I289+BU$4*tempmid!$I289^2+BU$5*tempmid!$I289^6)*(K179/K$56)^$BW$1</f>
        <v>-5.1864565009298742</v>
      </c>
      <c r="BV179" s="12">
        <f>(BV$3*tempmid!$I289+BV$4*tempmid!$I289^2+BV$5*tempmid!$I289^6)*(L179/L$56)^$BW$1</f>
        <v>-4.9391716622811499</v>
      </c>
      <c r="BW179" s="12">
        <f>(BW$3*tempmid!$I289+BW$4*tempmid!$I289^2+BW$5*tempmid!$I289^6)*(M179/M$56)^$BW$1</f>
        <v>-5.2845901675962841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 x14ac:dyDescent="0.3">
      <c r="A180" s="2">
        <f t="shared" si="89"/>
        <v>2134</v>
      </c>
      <c r="B180" s="5">
        <f t="shared" si="132"/>
        <v>1165.2485628362717</v>
      </c>
      <c r="C180" s="5">
        <f t="shared" si="132"/>
        <v>2963.3827034077776</v>
      </c>
      <c r="D180" s="5">
        <f t="shared" si="132"/>
        <v>4367.5874711065853</v>
      </c>
      <c r="E180" s="15">
        <f t="shared" si="133"/>
        <v>7.1015807213156576E-6</v>
      </c>
      <c r="F180" s="15">
        <f t="shared" si="133"/>
        <v>1.3990590220900528E-5</v>
      </c>
      <c r="G180" s="15">
        <f t="shared" si="133"/>
        <v>2.8561292260757936E-5</v>
      </c>
      <c r="H180" s="5">
        <f t="shared" si="92"/>
        <v>233340.40378507675</v>
      </c>
      <c r="I180" s="5">
        <f t="shared" si="92"/>
        <v>91146.14816375784</v>
      </c>
      <c r="J180" s="5">
        <f t="shared" si="92"/>
        <v>33079.859807215551</v>
      </c>
      <c r="K180" s="5">
        <f t="shared" si="93"/>
        <v>200249.46713267325</v>
      </c>
      <c r="L180" s="5">
        <f t="shared" si="93"/>
        <v>30757.467828553912</v>
      </c>
      <c r="M180" s="5">
        <f t="shared" si="93"/>
        <v>7573.9432870097362</v>
      </c>
      <c r="N180" s="15">
        <f t="shared" si="94"/>
        <v>5.6302986972036617E-3</v>
      </c>
      <c r="O180" s="15">
        <f t="shared" si="94"/>
        <v>8.218354743599221E-3</v>
      </c>
      <c r="P180" s="15">
        <f t="shared" si="94"/>
        <v>7.5334873252344003E-3</v>
      </c>
      <c r="Q180" s="5">
        <f t="shared" si="95"/>
        <v>8609.3777781008939</v>
      </c>
      <c r="R180" s="5">
        <f t="shared" si="95"/>
        <v>11952.418816530593</v>
      </c>
      <c r="S180" s="5">
        <f t="shared" si="95"/>
        <v>6456.7615529049244</v>
      </c>
      <c r="T180" s="5">
        <f t="shared" si="134"/>
        <v>36.896215307961619</v>
      </c>
      <c r="U180" s="5">
        <f t="shared" si="134"/>
        <v>131.13465634396601</v>
      </c>
      <c r="V180" s="5">
        <f t="shared" si="134"/>
        <v>195.18708938109049</v>
      </c>
      <c r="W180" s="15">
        <f t="shared" si="97"/>
        <v>-1.0734613539272964E-2</v>
      </c>
      <c r="X180" s="15">
        <f t="shared" si="97"/>
        <v>-1.217998157191269E-2</v>
      </c>
      <c r="Y180" s="15">
        <f t="shared" si="97"/>
        <v>-9.7425357312937999E-3</v>
      </c>
      <c r="Z180" s="5">
        <f t="shared" si="100"/>
        <v>10022.451586988873</v>
      </c>
      <c r="AA180" s="5">
        <f t="shared" si="100"/>
        <v>31133.182133257342</v>
      </c>
      <c r="AB180" s="5">
        <f t="shared" si="100"/>
        <v>47314.110120874509</v>
      </c>
      <c r="AC180" s="16">
        <f t="shared" si="129"/>
        <v>1.3994450310329143</v>
      </c>
      <c r="AD180" s="16">
        <f t="shared" si="129"/>
        <v>2.9831994049609829</v>
      </c>
      <c r="AE180" s="16">
        <f t="shared" si="129"/>
        <v>7.8609451627365017</v>
      </c>
      <c r="AF180" s="15">
        <f t="shared" si="107"/>
        <v>-4.0504037456468023E-3</v>
      </c>
      <c r="AG180" s="15">
        <f t="shared" si="107"/>
        <v>2.9673830763510267E-4</v>
      </c>
      <c r="AH180" s="15">
        <f t="shared" si="107"/>
        <v>9.7937136394747881E-3</v>
      </c>
      <c r="AI180" s="1">
        <f t="shared" si="130"/>
        <v>438313.60754869098</v>
      </c>
      <c r="AJ180" s="1">
        <f t="shared" si="130"/>
        <v>166989.24432420277</v>
      </c>
      <c r="AK180" s="1">
        <f t="shared" si="130"/>
        <v>61021.934102446176</v>
      </c>
      <c r="AL180" s="14">
        <f t="shared" si="135"/>
        <v>64.713049032233954</v>
      </c>
      <c r="AM180" s="14">
        <f t="shared" si="135"/>
        <v>14.472590517148298</v>
      </c>
      <c r="AN180" s="14">
        <f t="shared" si="135"/>
        <v>4.7214646760229293</v>
      </c>
      <c r="AO180" s="11">
        <f t="shared" si="136"/>
        <v>5.9302963932225542E-3</v>
      </c>
      <c r="AP180" s="11">
        <f t="shared" si="136"/>
        <v>7.4706093603459922E-3</v>
      </c>
      <c r="AQ180" s="11">
        <f t="shared" si="136"/>
        <v>6.7767852886355708E-3</v>
      </c>
      <c r="AR180" s="1">
        <f t="shared" si="101"/>
        <v>233340.40378507675</v>
      </c>
      <c r="AS180" s="1">
        <f t="shared" si="101"/>
        <v>91146.14816375784</v>
      </c>
      <c r="AT180" s="1">
        <f t="shared" si="101"/>
        <v>33079.859807215551</v>
      </c>
      <c r="AU180" s="1">
        <f t="shared" si="108"/>
        <v>46668.080757015356</v>
      </c>
      <c r="AV180" s="1">
        <f t="shared" si="108"/>
        <v>18229.229632751569</v>
      </c>
      <c r="AW180" s="1">
        <f t="shared" si="108"/>
        <v>6615.9719614431106</v>
      </c>
      <c r="AX180" s="1">
        <f t="shared" si="109"/>
        <v>160199.57370613862</v>
      </c>
      <c r="AY180" s="1">
        <f t="shared" si="109"/>
        <v>24605.97426284313</v>
      </c>
      <c r="AZ180" s="1">
        <f t="shared" si="109"/>
        <v>6059.1546296077895</v>
      </c>
      <c r="BA180" s="1">
        <f t="shared" si="110"/>
        <v>13964.543455972484</v>
      </c>
      <c r="BB180" s="1">
        <f t="shared" si="110"/>
        <v>29962.005514040309</v>
      </c>
      <c r="BC180" s="1">
        <f t="shared" si="110"/>
        <v>38038.741238121402</v>
      </c>
      <c r="BD180" s="1">
        <f>SUM(BA180:BC180)*BT180*0.7+0.15*econlow!BD180+0.15*econhigh!BD180</f>
        <v>2429.183786340197</v>
      </c>
      <c r="BE180" s="2">
        <f t="shared" si="131"/>
        <v>0.1724378764915922</v>
      </c>
      <c r="BF180" s="2">
        <f t="shared" si="131"/>
        <v>0.13039120264941753</v>
      </c>
      <c r="BG180" s="2">
        <f t="shared" si="131"/>
        <v>6.9918128391701598E-2</v>
      </c>
      <c r="BH180" s="2">
        <f t="shared" si="104"/>
        <v>0.10281319873678203</v>
      </c>
      <c r="BI180" s="2">
        <f t="shared" si="111"/>
        <v>2.9734821248929609E-3</v>
      </c>
      <c r="BJ180" s="2">
        <f t="shared" si="111"/>
        <v>1.700186572836147E-3</v>
      </c>
      <c r="BK180" s="2">
        <f t="shared" si="111"/>
        <v>4.8885446777984691E-4</v>
      </c>
      <c r="BL180" s="2">
        <f t="shared" si="105"/>
        <v>693.83351967023157</v>
      </c>
      <c r="BM180" s="2">
        <f t="shared" si="105"/>
        <v>154.96545727375511</v>
      </c>
      <c r="BN180" s="2">
        <f t="shared" si="105"/>
        <v>16.171237260288308</v>
      </c>
      <c r="BO180" s="2">
        <f t="shared" si="112"/>
        <v>802.93176533024223</v>
      </c>
      <c r="BP180" s="2">
        <f t="shared" si="112"/>
        <v>76.347196538183994</v>
      </c>
      <c r="BQ180" s="2">
        <f t="shared" si="112"/>
        <v>9.7767109188849197</v>
      </c>
      <c r="BR180" s="11">
        <f t="shared" si="113"/>
        <v>3.6454988543503014E-2</v>
      </c>
      <c r="BS180" s="17">
        <f t="shared" si="102"/>
        <v>5.6304733215395333E-3</v>
      </c>
      <c r="BT180" s="17">
        <f t="shared" si="103"/>
        <v>2.9673601501916842E-2</v>
      </c>
      <c r="BU180" s="12">
        <f>(BU$3*tempmid!$I290+BU$4*tempmid!$I290^2+BU$5*tempmid!$I290^6)*(K180/K$56)^$BW$1</f>
        <v>-5.3391347730914616</v>
      </c>
      <c r="BV180" s="12">
        <f>(BV$3*tempmid!$I290+BV$4*tempmid!$I290^2+BV$5*tempmid!$I290^6)*(L180/L$56)^$BW$1</f>
        <v>-5.0441151218344515</v>
      </c>
      <c r="BW180" s="12">
        <f>(BW$3*tempmid!$I290+BW$4*tempmid!$I290^2+BW$5*tempmid!$I290^6)*(M180/M$56)^$BW$1</f>
        <v>-5.373862912690865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 x14ac:dyDescent="0.3">
      <c r="A181" s="2">
        <f t="shared" si="89"/>
        <v>2135</v>
      </c>
      <c r="B181" s="5">
        <f t="shared" si="132"/>
        <v>1165.2564241876646</v>
      </c>
      <c r="C181" s="5">
        <f t="shared" si="132"/>
        <v>2963.4220899071952</v>
      </c>
      <c r="D181" s="5">
        <f t="shared" si="132"/>
        <v>4367.7059778517105</v>
      </c>
      <c r="E181" s="15">
        <f t="shared" si="133"/>
        <v>6.7465016852498745E-6</v>
      </c>
      <c r="F181" s="15">
        <f t="shared" si="133"/>
        <v>1.3291060709855502E-5</v>
      </c>
      <c r="G181" s="15">
        <f t="shared" si="133"/>
        <v>2.7133227647720037E-5</v>
      </c>
      <c r="H181" s="5">
        <f t="shared" si="92"/>
        <v>234634.99821217908</v>
      </c>
      <c r="I181" s="5">
        <f t="shared" si="92"/>
        <v>91887.176595150493</v>
      </c>
      <c r="J181" s="5">
        <f t="shared" si="92"/>
        <v>33326.948942317809</v>
      </c>
      <c r="K181" s="5">
        <f t="shared" si="93"/>
        <v>201359.11147261018</v>
      </c>
      <c r="L181" s="5">
        <f t="shared" si="93"/>
        <v>31007.117382332835</v>
      </c>
      <c r="M181" s="5">
        <f t="shared" si="93"/>
        <v>7630.3096205001248</v>
      </c>
      <c r="N181" s="15">
        <f t="shared" si="94"/>
        <v>5.5413098263166205E-3</v>
      </c>
      <c r="O181" s="15">
        <f t="shared" si="94"/>
        <v>8.1167134814381647E-3</v>
      </c>
      <c r="P181" s="15">
        <f t="shared" si="94"/>
        <v>7.4421383095202298E-3</v>
      </c>
      <c r="Q181" s="5">
        <f t="shared" si="95"/>
        <v>8564.2123239290686</v>
      </c>
      <c r="R181" s="5">
        <f t="shared" si="95"/>
        <v>11902.829500572127</v>
      </c>
      <c r="S181" s="5">
        <f t="shared" si="95"/>
        <v>6441.6150629181948</v>
      </c>
      <c r="T181" s="5">
        <f t="shared" si="134"/>
        <v>36.500148695568846</v>
      </c>
      <c r="U181" s="5">
        <f t="shared" si="134"/>
        <v>129.53743864625741</v>
      </c>
      <c r="V181" s="5">
        <f t="shared" si="134"/>
        <v>193.28547218850798</v>
      </c>
      <c r="W181" s="15">
        <f t="shared" si="97"/>
        <v>-1.0734613539272964E-2</v>
      </c>
      <c r="X181" s="15">
        <f t="shared" si="97"/>
        <v>-1.217998157191269E-2</v>
      </c>
      <c r="Y181" s="15">
        <f t="shared" si="97"/>
        <v>-9.7425357312937999E-3</v>
      </c>
      <c r="Z181" s="5">
        <f t="shared" si="100"/>
        <v>9930.3732992969108</v>
      </c>
      <c r="AA181" s="5">
        <f t="shared" si="100"/>
        <v>31016.362485566391</v>
      </c>
      <c r="AB181" s="5">
        <f t="shared" si="100"/>
        <v>47669.803006707138</v>
      </c>
      <c r="AC181" s="16">
        <f t="shared" si="129"/>
        <v>1.3937767136373918</v>
      </c>
      <c r="AD181" s="16">
        <f t="shared" si="129"/>
        <v>2.9840846345037493</v>
      </c>
      <c r="AE181" s="16">
        <f t="shared" si="129"/>
        <v>7.9379330085959579</v>
      </c>
      <c r="AF181" s="15">
        <f t="shared" si="107"/>
        <v>-4.0504037456468023E-3</v>
      </c>
      <c r="AG181" s="15">
        <f t="shared" si="107"/>
        <v>2.9673830763510267E-4</v>
      </c>
      <c r="AH181" s="15">
        <f t="shared" si="107"/>
        <v>9.7937136394747881E-3</v>
      </c>
      <c r="AI181" s="1">
        <f t="shared" si="130"/>
        <v>441150.3275508373</v>
      </c>
      <c r="AJ181" s="1">
        <f t="shared" si="130"/>
        <v>168519.54952453409</v>
      </c>
      <c r="AK181" s="1">
        <f t="shared" si="130"/>
        <v>61535.712653644667</v>
      </c>
      <c r="AL181" s="14">
        <f t="shared" si="135"/>
        <v>65.092978917891543</v>
      </c>
      <c r="AM181" s="14">
        <f t="shared" si="135"/>
        <v>14.579628396632302</v>
      </c>
      <c r="AN181" s="14">
        <f t="shared" si="135"/>
        <v>4.7531410648566412</v>
      </c>
      <c r="AO181" s="11">
        <f t="shared" si="136"/>
        <v>5.8709934292903287E-3</v>
      </c>
      <c r="AP181" s="11">
        <f t="shared" si="136"/>
        <v>7.3959032667425323E-3</v>
      </c>
      <c r="AQ181" s="11">
        <f t="shared" si="136"/>
        <v>6.7090174357492148E-3</v>
      </c>
      <c r="AR181" s="1">
        <f t="shared" si="101"/>
        <v>234634.99821217908</v>
      </c>
      <c r="AS181" s="1">
        <f t="shared" si="101"/>
        <v>91887.176595150493</v>
      </c>
      <c r="AT181" s="1">
        <f t="shared" si="101"/>
        <v>33326.948942317809</v>
      </c>
      <c r="AU181" s="1">
        <f t="shared" si="108"/>
        <v>46926.999642435818</v>
      </c>
      <c r="AV181" s="1">
        <f t="shared" si="108"/>
        <v>18377.435319030101</v>
      </c>
      <c r="AW181" s="1">
        <f t="shared" si="108"/>
        <v>6665.3897884635626</v>
      </c>
      <c r="AX181" s="1">
        <f t="shared" si="109"/>
        <v>161087.28917808816</v>
      </c>
      <c r="AY181" s="1">
        <f t="shared" si="109"/>
        <v>24805.693905866268</v>
      </c>
      <c r="AZ181" s="1">
        <f t="shared" si="109"/>
        <v>6104.2476964000989</v>
      </c>
      <c r="BA181" s="1">
        <f t="shared" si="110"/>
        <v>13971.076890230144</v>
      </c>
      <c r="BB181" s="1">
        <f t="shared" si="110"/>
        <v>29986.359897264501</v>
      </c>
      <c r="BC181" s="1">
        <f t="shared" si="110"/>
        <v>38072.158067081276</v>
      </c>
      <c r="BD181" s="1">
        <f>SUM(BA181:BC181)*BT181*0.7+0.15*econlow!BD181+0.15*econhigh!BD181</f>
        <v>2360.2416663031854</v>
      </c>
      <c r="BE181" s="2">
        <f t="shared" si="131"/>
        <v>0.1724378764915922</v>
      </c>
      <c r="BF181" s="2">
        <f t="shared" si="131"/>
        <v>0.13039120264941753</v>
      </c>
      <c r="BG181" s="2">
        <f t="shared" si="131"/>
        <v>6.9918128391701598E-2</v>
      </c>
      <c r="BH181" s="2">
        <f t="shared" si="104"/>
        <v>0.10257246358055183</v>
      </c>
      <c r="BI181" s="2">
        <f t="shared" si="111"/>
        <v>2.9734821248929609E-3</v>
      </c>
      <c r="BJ181" s="2">
        <f t="shared" si="111"/>
        <v>1.700186572836147E-3</v>
      </c>
      <c r="BK181" s="2">
        <f t="shared" si="111"/>
        <v>4.8885446777984691E-4</v>
      </c>
      <c r="BL181" s="2">
        <f t="shared" si="105"/>
        <v>697.68297305820636</v>
      </c>
      <c r="BM181" s="2">
        <f t="shared" si="105"/>
        <v>156.22534386289874</v>
      </c>
      <c r="BN181" s="2">
        <f t="shared" si="105"/>
        <v>16.292027887922906</v>
      </c>
      <c r="BO181" s="2">
        <f t="shared" si="112"/>
        <v>814.87290805434941</v>
      </c>
      <c r="BP181" s="2">
        <f t="shared" si="112"/>
        <v>77.257798814265414</v>
      </c>
      <c r="BQ181" s="2">
        <f t="shared" si="112"/>
        <v>9.7762430221278969</v>
      </c>
      <c r="BR181" s="11">
        <f t="shared" si="113"/>
        <v>3.6364389048323592E-2</v>
      </c>
      <c r="BS181" s="17">
        <f t="shared" si="102"/>
        <v>5.432434002225082E-3</v>
      </c>
      <c r="BT181" s="17">
        <f t="shared" si="103"/>
        <v>2.8809321846521206E-2</v>
      </c>
      <c r="BU181" s="12">
        <f>(BU$3*tempmid!$I291+BU$4*tempmid!$I291^2+BU$5*tempmid!$I291^6)*(K181/K$56)^$BW$1</f>
        <v>-5.4924895785154648</v>
      </c>
      <c r="BV181" s="12">
        <f>(BV$3*tempmid!$I291+BV$4*tempmid!$I291^2+BV$5*tempmid!$I291^6)*(L181/L$56)^$BW$1</f>
        <v>-5.1493455190096826</v>
      </c>
      <c r="BW181" s="12">
        <f>(BW$3*tempmid!$I291+BW$4*tempmid!$I291^2+BW$5*tempmid!$I291^6)*(M181/M$56)^$BW$1</f>
        <v>-5.4633381324573023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 x14ac:dyDescent="0.3">
      <c r="A182" s="2">
        <f t="shared" si="89"/>
        <v>2136</v>
      </c>
      <c r="B182" s="5">
        <f t="shared" si="132"/>
        <v>1165.2638925218728</v>
      </c>
      <c r="C182" s="5">
        <f t="shared" si="132"/>
        <v>2963.4595075789557</v>
      </c>
      <c r="D182" s="5">
        <f t="shared" si="132"/>
        <v>4367.8185623142754</v>
      </c>
      <c r="E182" s="15">
        <f t="shared" si="133"/>
        <v>6.4091766009873806E-6</v>
      </c>
      <c r="F182" s="15">
        <f t="shared" si="133"/>
        <v>1.2626507674362726E-5</v>
      </c>
      <c r="G182" s="15">
        <f t="shared" si="133"/>
        <v>2.5776566265334033E-5</v>
      </c>
      <c r="H182" s="5">
        <f t="shared" si="92"/>
        <v>235916.0470714088</v>
      </c>
      <c r="I182" s="5">
        <f t="shared" si="92"/>
        <v>92624.93201283575</v>
      </c>
      <c r="J182" s="5">
        <f t="shared" si="92"/>
        <v>33572.827607046085</v>
      </c>
      <c r="K182" s="5">
        <f t="shared" si="93"/>
        <v>202457.18466470073</v>
      </c>
      <c r="L182" s="5">
        <f t="shared" si="93"/>
        <v>31255.676609027509</v>
      </c>
      <c r="M182" s="5">
        <f t="shared" si="93"/>
        <v>7686.4061837902045</v>
      </c>
      <c r="N182" s="15">
        <f t="shared" si="94"/>
        <v>5.4533076951917003E-3</v>
      </c>
      <c r="O182" s="15">
        <f t="shared" si="94"/>
        <v>8.0161991077667416E-3</v>
      </c>
      <c r="P182" s="15">
        <f t="shared" si="94"/>
        <v>7.3518069488776039E-3</v>
      </c>
      <c r="Q182" s="5">
        <f t="shared" si="95"/>
        <v>8518.5353540651377</v>
      </c>
      <c r="R182" s="5">
        <f t="shared" si="95"/>
        <v>11852.256200100665</v>
      </c>
      <c r="S182" s="5">
        <f t="shared" si="95"/>
        <v>6425.9191600065624</v>
      </c>
      <c r="T182" s="5">
        <f t="shared" si="134"/>
        <v>36.108333705195918</v>
      </c>
      <c r="U182" s="5">
        <f t="shared" si="134"/>
        <v>127.95967503067322</v>
      </c>
      <c r="V182" s="5">
        <f t="shared" si="134"/>
        <v>191.40238156937144</v>
      </c>
      <c r="W182" s="15">
        <f t="shared" si="97"/>
        <v>-1.0734613539272964E-2</v>
      </c>
      <c r="X182" s="15">
        <f t="shared" si="97"/>
        <v>-1.217998157191269E-2</v>
      </c>
      <c r="Y182" s="15">
        <f t="shared" si="97"/>
        <v>-9.7425357312937999E-3</v>
      </c>
      <c r="Z182" s="5">
        <f t="shared" si="100"/>
        <v>9838.2667881979196</v>
      </c>
      <c r="AA182" s="5">
        <f t="shared" si="100"/>
        <v>30896.844450058525</v>
      </c>
      <c r="AB182" s="5">
        <f t="shared" si="100"/>
        <v>48023.746781475107</v>
      </c>
      <c r="AC182" s="16">
        <f t="shared" si="129"/>
        <v>1.3881313552158796</v>
      </c>
      <c r="AD182" s="16">
        <f t="shared" si="129"/>
        <v>2.9849701267280317</v>
      </c>
      <c r="AE182" s="16">
        <f t="shared" si="129"/>
        <v>8.0156748513714806</v>
      </c>
      <c r="AF182" s="15">
        <f t="shared" si="107"/>
        <v>-4.0504037456468023E-3</v>
      </c>
      <c r="AG182" s="15">
        <f t="shared" si="107"/>
        <v>2.9673830763510267E-4</v>
      </c>
      <c r="AH182" s="15">
        <f t="shared" si="107"/>
        <v>9.7937136394747881E-3</v>
      </c>
      <c r="AI182" s="1">
        <f t="shared" si="130"/>
        <v>443962.29443818942</v>
      </c>
      <c r="AJ182" s="1">
        <f t="shared" si="130"/>
        <v>170045.02989111078</v>
      </c>
      <c r="AK182" s="1">
        <f t="shared" si="130"/>
        <v>62047.531176743767</v>
      </c>
      <c r="AL182" s="14">
        <f t="shared" si="135"/>
        <v>65.471317764896213</v>
      </c>
      <c r="AM182" s="14">
        <f t="shared" si="135"/>
        <v>14.68637962270598</v>
      </c>
      <c r="AN182" s="14">
        <f t="shared" si="135"/>
        <v>4.7847110820725529</v>
      </c>
      <c r="AO182" s="11">
        <f t="shared" si="136"/>
        <v>5.8122834949974255E-3</v>
      </c>
      <c r="AP182" s="11">
        <f t="shared" si="136"/>
        <v>7.3219442340751069E-3</v>
      </c>
      <c r="AQ182" s="11">
        <f t="shared" si="136"/>
        <v>6.6419272613917222E-3</v>
      </c>
      <c r="AR182" s="1">
        <f t="shared" si="101"/>
        <v>235916.0470714088</v>
      </c>
      <c r="AS182" s="1">
        <f t="shared" si="101"/>
        <v>92624.93201283575</v>
      </c>
      <c r="AT182" s="1">
        <f t="shared" si="101"/>
        <v>33572.827607046085</v>
      </c>
      <c r="AU182" s="1">
        <f t="shared" si="108"/>
        <v>47183.209414281766</v>
      </c>
      <c r="AV182" s="1">
        <f t="shared" si="108"/>
        <v>18524.986402567152</v>
      </c>
      <c r="AW182" s="1">
        <f t="shared" si="108"/>
        <v>6714.5655214092176</v>
      </c>
      <c r="AX182" s="1">
        <f t="shared" si="109"/>
        <v>161965.74773176058</v>
      </c>
      <c r="AY182" s="1">
        <f t="shared" si="109"/>
        <v>25004.541287222008</v>
      </c>
      <c r="AZ182" s="1">
        <f t="shared" si="109"/>
        <v>6149.1249470321636</v>
      </c>
      <c r="BA182" s="1">
        <f t="shared" si="110"/>
        <v>13977.503711978503</v>
      </c>
      <c r="BB182" s="1">
        <f t="shared" si="110"/>
        <v>30010.399492394743</v>
      </c>
      <c r="BC182" s="1">
        <f t="shared" si="110"/>
        <v>38105.133332547186</v>
      </c>
      <c r="BD182" s="1">
        <f>SUM(BA182:BC182)*BT182*0.7+0.15*econlow!BD182+0.15*econhigh!BD182</f>
        <v>2293.2304228106209</v>
      </c>
      <c r="BE182" s="2">
        <f t="shared" si="131"/>
        <v>0.1724378764915922</v>
      </c>
      <c r="BF182" s="2">
        <f t="shared" si="131"/>
        <v>0.13039120264941753</v>
      </c>
      <c r="BG182" s="2">
        <f t="shared" si="131"/>
        <v>6.9918128391701598E-2</v>
      </c>
      <c r="BH182" s="2">
        <f t="shared" si="104"/>
        <v>0.10233228812529659</v>
      </c>
      <c r="BI182" s="2">
        <f t="shared" si="111"/>
        <v>2.9734821248929609E-3</v>
      </c>
      <c r="BJ182" s="2">
        <f t="shared" si="111"/>
        <v>1.700186572836147E-3</v>
      </c>
      <c r="BK182" s="2">
        <f t="shared" si="111"/>
        <v>4.8885446777984691E-4</v>
      </c>
      <c r="BL182" s="2">
        <f t="shared" si="105"/>
        <v>701.49214894224042</v>
      </c>
      <c r="BM182" s="2">
        <f t="shared" si="105"/>
        <v>157.47966571808433</v>
      </c>
      <c r="BN182" s="2">
        <f t="shared" si="105"/>
        <v>16.412226771707065</v>
      </c>
      <c r="BO182" s="2">
        <f t="shared" si="112"/>
        <v>826.992458388817</v>
      </c>
      <c r="BP182" s="2">
        <f t="shared" si="112"/>
        <v>78.179351292628922</v>
      </c>
      <c r="BQ182" s="2">
        <f t="shared" si="112"/>
        <v>9.7757856411461379</v>
      </c>
      <c r="BR182" s="11">
        <f t="shared" si="113"/>
        <v>3.627477341075222E-2</v>
      </c>
      <c r="BS182" s="17">
        <f t="shared" si="102"/>
        <v>5.2418184758486319E-3</v>
      </c>
      <c r="BT182" s="17">
        <f t="shared" si="103"/>
        <v>2.7970215384972043E-2</v>
      </c>
      <c r="BU182" s="12">
        <f>(BU$3*tempmid!$I292+BU$4*tempmid!$I292^2+BU$5*tempmid!$I292^6)*(K182/K$56)^$BW$1</f>
        <v>-5.6465002857284663</v>
      </c>
      <c r="BV182" s="12">
        <f>(BV$3*tempmid!$I292+BV$4*tempmid!$I292^2+BV$5*tempmid!$I292^6)*(L182/L$56)^$BW$1</f>
        <v>-5.2548495608557273</v>
      </c>
      <c r="BW182" s="12">
        <f>(BW$3*tempmid!$I292+BW$4*tempmid!$I292^2+BW$5*tempmid!$I292^6)*(M182/M$56)^$BW$1</f>
        <v>-5.5530051776164058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 x14ac:dyDescent="0.3">
      <c r="A183" s="2">
        <f t="shared" si="89"/>
        <v>2137</v>
      </c>
      <c r="B183" s="5">
        <f t="shared" si="132"/>
        <v>1165.2709874848429</v>
      </c>
      <c r="C183" s="5">
        <f t="shared" si="132"/>
        <v>2963.49505481596</v>
      </c>
      <c r="D183" s="5">
        <f t="shared" si="132"/>
        <v>4367.9255203106513</v>
      </c>
      <c r="E183" s="15">
        <f t="shared" si="133"/>
        <v>6.0887177709380116E-6</v>
      </c>
      <c r="F183" s="15">
        <f t="shared" si="133"/>
        <v>1.1995182290644589E-5</v>
      </c>
      <c r="G183" s="15">
        <f t="shared" si="133"/>
        <v>2.448773795206733E-5</v>
      </c>
      <c r="H183" s="5">
        <f t="shared" si="92"/>
        <v>237183.483324239</v>
      </c>
      <c r="I183" s="5">
        <f t="shared" si="92"/>
        <v>93359.344889087733</v>
      </c>
      <c r="J183" s="5">
        <f t="shared" si="92"/>
        <v>33817.477759160574</v>
      </c>
      <c r="K183" s="5">
        <f t="shared" si="93"/>
        <v>203543.62708041261</v>
      </c>
      <c r="L183" s="5">
        <f t="shared" si="93"/>
        <v>31503.121537986022</v>
      </c>
      <c r="M183" s="5">
        <f t="shared" si="93"/>
        <v>7742.2285709568241</v>
      </c>
      <c r="N183" s="15">
        <f t="shared" si="94"/>
        <v>5.3662823451348096E-3</v>
      </c>
      <c r="O183" s="15">
        <f t="shared" si="94"/>
        <v>7.9167996282327735E-3</v>
      </c>
      <c r="P183" s="15">
        <f t="shared" si="94"/>
        <v>7.2624820796411971E-3</v>
      </c>
      <c r="Q183" s="5">
        <f t="shared" si="95"/>
        <v>8472.3659105773677</v>
      </c>
      <c r="R183" s="5">
        <f t="shared" si="95"/>
        <v>11800.72655437544</v>
      </c>
      <c r="S183" s="5">
        <f t="shared" si="95"/>
        <v>6409.6848247140842</v>
      </c>
      <c r="T183" s="5">
        <f t="shared" si="134"/>
        <v>35.720724697323533</v>
      </c>
      <c r="U183" s="5">
        <f t="shared" si="134"/>
        <v>126.40112854685169</v>
      </c>
      <c r="V183" s="5">
        <f t="shared" si="134"/>
        <v>189.53763702787711</v>
      </c>
      <c r="W183" s="15">
        <f t="shared" si="97"/>
        <v>-1.0734613539272964E-2</v>
      </c>
      <c r="X183" s="15">
        <f t="shared" si="97"/>
        <v>-1.217998157191269E-2</v>
      </c>
      <c r="Y183" s="15">
        <f t="shared" si="97"/>
        <v>-9.7425357312937999E-3</v>
      </c>
      <c r="Z183" s="5">
        <f t="shared" si="100"/>
        <v>9746.158267562374</v>
      </c>
      <c r="AA183" s="5">
        <f t="shared" si="100"/>
        <v>30774.697810383128</v>
      </c>
      <c r="AB183" s="5">
        <f t="shared" si="100"/>
        <v>48375.914951036742</v>
      </c>
      <c r="AC183" s="16">
        <f t="shared" ref="AC183:AE198" si="137">AC182*(1+AF183)</f>
        <v>1.3825088627752635</v>
      </c>
      <c r="AD183" s="16">
        <f t="shared" si="137"/>
        <v>2.9858558817117782</v>
      </c>
      <c r="AE183" s="16">
        <f t="shared" si="137"/>
        <v>8.0941780754929518</v>
      </c>
      <c r="AF183" s="15">
        <f t="shared" si="107"/>
        <v>-4.0504037456468023E-3</v>
      </c>
      <c r="AG183" s="15">
        <f t="shared" si="107"/>
        <v>2.9673830763510267E-4</v>
      </c>
      <c r="AH183" s="15">
        <f t="shared" si="107"/>
        <v>9.7937136394747881E-3</v>
      </c>
      <c r="AI183" s="1">
        <f t="shared" si="130"/>
        <v>446749.27440865227</v>
      </c>
      <c r="AJ183" s="1">
        <f t="shared" si="130"/>
        <v>171565.51330456688</v>
      </c>
      <c r="AK183" s="1">
        <f t="shared" si="130"/>
        <v>62557.343580478613</v>
      </c>
      <c r="AL183" s="14">
        <f t="shared" si="135"/>
        <v>65.848050245940456</v>
      </c>
      <c r="AM183" s="14">
        <f t="shared" si="135"/>
        <v>14.792837146777911</v>
      </c>
      <c r="AN183" s="14">
        <f t="shared" si="135"/>
        <v>4.8161729880167146</v>
      </c>
      <c r="AO183" s="11">
        <f t="shared" si="136"/>
        <v>5.7541606600474511E-3</v>
      </c>
      <c r="AP183" s="11">
        <f t="shared" si="136"/>
        <v>7.2487247917343558E-3</v>
      </c>
      <c r="AQ183" s="11">
        <f t="shared" si="136"/>
        <v>6.5755079887778048E-3</v>
      </c>
      <c r="AR183" s="1">
        <f t="shared" si="101"/>
        <v>237183.483324239</v>
      </c>
      <c r="AS183" s="1">
        <f t="shared" si="101"/>
        <v>93359.344889087733</v>
      </c>
      <c r="AT183" s="1">
        <f t="shared" si="101"/>
        <v>33817.477759160574</v>
      </c>
      <c r="AU183" s="1">
        <f t="shared" si="108"/>
        <v>47436.696664847805</v>
      </c>
      <c r="AV183" s="1">
        <f t="shared" si="108"/>
        <v>18671.868977817547</v>
      </c>
      <c r="AW183" s="1">
        <f t="shared" si="108"/>
        <v>6763.4955518321149</v>
      </c>
      <c r="AX183" s="1">
        <f t="shared" si="109"/>
        <v>162834.90166433007</v>
      </c>
      <c r="AY183" s="1">
        <f t="shared" si="109"/>
        <v>25202.497230388817</v>
      </c>
      <c r="AZ183" s="1">
        <f t="shared" si="109"/>
        <v>6193.7828567654587</v>
      </c>
      <c r="BA183" s="1">
        <f t="shared" si="110"/>
        <v>13983.825271818539</v>
      </c>
      <c r="BB183" s="1">
        <f t="shared" si="110"/>
        <v>30034.12848682902</v>
      </c>
      <c r="BC183" s="1">
        <f t="shared" si="110"/>
        <v>38137.673786415457</v>
      </c>
      <c r="BD183" s="1">
        <f>SUM(BA183:BC183)*BT183*0.7+0.15*econlow!BD183+0.15*econhigh!BD183</f>
        <v>2228.097108275113</v>
      </c>
      <c r="BE183" s="2">
        <f t="shared" si="131"/>
        <v>0.1724378764915922</v>
      </c>
      <c r="BF183" s="2">
        <f t="shared" si="131"/>
        <v>0.13039120264941753</v>
      </c>
      <c r="BG183" s="2">
        <f t="shared" si="131"/>
        <v>6.9918128391701598E-2</v>
      </c>
      <c r="BH183" s="2">
        <f t="shared" si="104"/>
        <v>0.10209268595291758</v>
      </c>
      <c r="BI183" s="2">
        <f t="shared" si="111"/>
        <v>2.9734821248929609E-3</v>
      </c>
      <c r="BJ183" s="2">
        <f t="shared" si="111"/>
        <v>1.700186572836147E-3</v>
      </c>
      <c r="BK183" s="2">
        <f t="shared" si="111"/>
        <v>4.8885446777984691E-4</v>
      </c>
      <c r="BL183" s="2">
        <f t="shared" si="105"/>
        <v>705.26084798447232</v>
      </c>
      <c r="BM183" s="2">
        <f t="shared" si="105"/>
        <v>158.72830462920592</v>
      </c>
      <c r="BN183" s="2">
        <f t="shared" si="105"/>
        <v>16.531825091611253</v>
      </c>
      <c r="BO183" s="2">
        <f t="shared" si="112"/>
        <v>839.293085141745</v>
      </c>
      <c r="BP183" s="2">
        <f t="shared" si="112"/>
        <v>79.111985655584576</v>
      </c>
      <c r="BQ183" s="2">
        <f t="shared" si="112"/>
        <v>9.7753386338704473</v>
      </c>
      <c r="BR183" s="11">
        <f t="shared" si="113"/>
        <v>3.6186132627390427E-2</v>
      </c>
      <c r="BS183" s="17">
        <f t="shared" si="102"/>
        <v>5.05832874672412E-3</v>
      </c>
      <c r="BT183" s="17">
        <f t="shared" si="103"/>
        <v>2.7155548917448584E-2</v>
      </c>
      <c r="BU183" s="12">
        <f>(BU$3*tempmid!$I293+BU$4*tempmid!$I293^2+BU$5*tempmid!$I293^6)*(K183/K$56)^$BW$1</f>
        <v>-5.8011465468533947</v>
      </c>
      <c r="BV183" s="12">
        <f>(BV$3*tempmid!$I293+BV$4*tempmid!$I293^2+BV$5*tempmid!$I293^6)*(L183/L$56)^$BW$1</f>
        <v>-5.3606141785894685</v>
      </c>
      <c r="BW183" s="12">
        <f>(BW$3*tempmid!$I293+BW$4*tempmid!$I293^2+BW$5*tempmid!$I293^6)*(M183/M$56)^$BW$1</f>
        <v>-5.6428535807011055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 x14ac:dyDescent="0.3">
      <c r="A184" s="2">
        <f t="shared" si="89"/>
        <v>2138</v>
      </c>
      <c r="B184" s="5">
        <f t="shared" si="132"/>
        <v>1165.2777277407038</v>
      </c>
      <c r="C184" s="5">
        <f t="shared" si="132"/>
        <v>2963.5288250961903</v>
      </c>
      <c r="D184" s="5">
        <f t="shared" si="132"/>
        <v>4368.0271328954095</v>
      </c>
      <c r="E184" s="15">
        <f t="shared" si="133"/>
        <v>5.7842818823911106E-6</v>
      </c>
      <c r="F184" s="15">
        <f t="shared" si="133"/>
        <v>1.139542317611236E-5</v>
      </c>
      <c r="G184" s="15">
        <f t="shared" si="133"/>
        <v>2.3263351054463962E-5</v>
      </c>
      <c r="H184" s="5">
        <f t="shared" si="92"/>
        <v>238437.24438443384</v>
      </c>
      <c r="I184" s="5">
        <f t="shared" si="92"/>
        <v>94090.347405711247</v>
      </c>
      <c r="J184" s="5">
        <f t="shared" si="92"/>
        <v>34060.881857922061</v>
      </c>
      <c r="K184" s="5">
        <f t="shared" si="93"/>
        <v>204618.38298988805</v>
      </c>
      <c r="L184" s="5">
        <f t="shared" si="93"/>
        <v>31749.428792094594</v>
      </c>
      <c r="M184" s="5">
        <f t="shared" si="93"/>
        <v>7797.7725004066806</v>
      </c>
      <c r="N184" s="15">
        <f t="shared" si="94"/>
        <v>5.2802238266631552E-3</v>
      </c>
      <c r="O184" s="15">
        <f t="shared" si="94"/>
        <v>7.8185031223518831E-3</v>
      </c>
      <c r="P184" s="15">
        <f t="shared" si="94"/>
        <v>7.1741526281225987E-3</v>
      </c>
      <c r="Q184" s="5">
        <f t="shared" si="95"/>
        <v>8425.7228380410761</v>
      </c>
      <c r="R184" s="5">
        <f t="shared" si="95"/>
        <v>11748.2680407479</v>
      </c>
      <c r="S184" s="5">
        <f t="shared" si="95"/>
        <v>6392.9230145456841</v>
      </c>
      <c r="T184" s="5">
        <f t="shared" si="134"/>
        <v>35.337276522355005</v>
      </c>
      <c r="U184" s="5">
        <f t="shared" si="134"/>
        <v>124.86156513048208</v>
      </c>
      <c r="V184" s="5">
        <f t="shared" si="134"/>
        <v>187.69105982670803</v>
      </c>
      <c r="W184" s="15">
        <f t="shared" si="97"/>
        <v>-1.0734613539272964E-2</v>
      </c>
      <c r="X184" s="15">
        <f t="shared" si="97"/>
        <v>-1.217998157191269E-2</v>
      </c>
      <c r="Y184" s="15">
        <f t="shared" si="97"/>
        <v>-9.7425357312937999E-3</v>
      </c>
      <c r="Z184" s="5">
        <f t="shared" si="100"/>
        <v>9654.0733331852753</v>
      </c>
      <c r="AA184" s="5">
        <f t="shared" si="100"/>
        <v>30649.992046265899</v>
      </c>
      <c r="AB184" s="5">
        <f t="shared" si="100"/>
        <v>48726.281752597955</v>
      </c>
      <c r="AC184" s="16">
        <f t="shared" si="137"/>
        <v>1.3769091436990888</v>
      </c>
      <c r="AD184" s="16">
        <f t="shared" si="137"/>
        <v>2.9867418995329595</v>
      </c>
      <c r="AE184" s="16">
        <f t="shared" si="137"/>
        <v>8.1734501377112441</v>
      </c>
      <c r="AF184" s="15">
        <f t="shared" si="107"/>
        <v>-4.0504037456468023E-3</v>
      </c>
      <c r="AG184" s="15">
        <f t="shared" si="107"/>
        <v>2.9673830763510267E-4</v>
      </c>
      <c r="AH184" s="15">
        <f t="shared" si="107"/>
        <v>9.7937136394747881E-3</v>
      </c>
      <c r="AI184" s="1">
        <f t="shared" ref="AI184:AK199" si="138">(1-$AI$5)*AI183+AU183</f>
        <v>449511.04363263486</v>
      </c>
      <c r="AJ184" s="1">
        <f t="shared" si="138"/>
        <v>173080.83095192775</v>
      </c>
      <c r="AK184" s="1">
        <f t="shared" si="138"/>
        <v>63065.104774262865</v>
      </c>
      <c r="AL184" s="14">
        <f t="shared" si="135"/>
        <v>66.223161503603805</v>
      </c>
      <c r="AM184" s="14">
        <f t="shared" si="135"/>
        <v>14.898994060090189</v>
      </c>
      <c r="AN184" s="14">
        <f t="shared" si="135"/>
        <v>4.8475250841351736</v>
      </c>
      <c r="AO184" s="11">
        <f t="shared" si="136"/>
        <v>5.6966190534469769E-3</v>
      </c>
      <c r="AP184" s="11">
        <f t="shared" si="136"/>
        <v>7.1762375438170125E-3</v>
      </c>
      <c r="AQ184" s="11">
        <f t="shared" si="136"/>
        <v>6.5097529088900263E-3</v>
      </c>
      <c r="AR184" s="1">
        <f t="shared" si="101"/>
        <v>238437.24438443384</v>
      </c>
      <c r="AS184" s="1">
        <f t="shared" si="101"/>
        <v>94090.347405711247</v>
      </c>
      <c r="AT184" s="1">
        <f t="shared" si="101"/>
        <v>34060.881857922061</v>
      </c>
      <c r="AU184" s="1">
        <f t="shared" si="108"/>
        <v>47687.448876886774</v>
      </c>
      <c r="AV184" s="1">
        <f t="shared" si="108"/>
        <v>18818.069481142251</v>
      </c>
      <c r="AW184" s="1">
        <f t="shared" si="108"/>
        <v>6812.1763715844127</v>
      </c>
      <c r="AX184" s="1">
        <f t="shared" si="109"/>
        <v>163694.70639191044</v>
      </c>
      <c r="AY184" s="1">
        <f t="shared" si="109"/>
        <v>25399.543033675676</v>
      </c>
      <c r="AZ184" s="1">
        <f t="shared" si="109"/>
        <v>6238.2180003253443</v>
      </c>
      <c r="BA184" s="1">
        <f t="shared" si="110"/>
        <v>13990.042897969206</v>
      </c>
      <c r="BB184" s="1">
        <f t="shared" si="110"/>
        <v>30057.550988417112</v>
      </c>
      <c r="BC184" s="1">
        <f t="shared" si="110"/>
        <v>38169.78601676086</v>
      </c>
      <c r="BD184" s="1">
        <f>SUM(BA184:BC184)*BT184*0.7+0.15*econlow!BD184+0.15*econhigh!BD184</f>
        <v>2164.7901741594387</v>
      </c>
      <c r="BE184" s="2">
        <f t="shared" ref="BE184:BG199" si="139">BE183</f>
        <v>0.1724378764915922</v>
      </c>
      <c r="BF184" s="2">
        <f t="shared" si="139"/>
        <v>0.13039120264941753</v>
      </c>
      <c r="BG184" s="2">
        <f t="shared" si="139"/>
        <v>6.9918128391701598E-2</v>
      </c>
      <c r="BH184" s="2">
        <f t="shared" si="104"/>
        <v>0.10185367062935238</v>
      </c>
      <c r="BI184" s="2">
        <f t="shared" si="111"/>
        <v>2.9734821248929609E-3</v>
      </c>
      <c r="BJ184" s="2">
        <f t="shared" si="111"/>
        <v>1.700186572836147E-3</v>
      </c>
      <c r="BK184" s="2">
        <f t="shared" si="111"/>
        <v>4.8885446777984691E-4</v>
      </c>
      <c r="BL184" s="2">
        <f t="shared" si="105"/>
        <v>708.98888408584855</v>
      </c>
      <c r="BM184" s="2">
        <f t="shared" si="105"/>
        <v>159.97114529267867</v>
      </c>
      <c r="BN184" s="2">
        <f t="shared" si="105"/>
        <v>16.650814272766731</v>
      </c>
      <c r="BO184" s="2">
        <f t="shared" si="112"/>
        <v>851.77749700380332</v>
      </c>
      <c r="BP184" s="2">
        <f t="shared" si="112"/>
        <v>80.055835168980906</v>
      </c>
      <c r="BQ184" s="2">
        <f t="shared" si="112"/>
        <v>9.7749018608414584</v>
      </c>
      <c r="BR184" s="11">
        <f t="shared" si="113"/>
        <v>3.6098457656192434E-2</v>
      </c>
      <c r="BS184" s="17">
        <f t="shared" si="102"/>
        <v>4.8816796398327023E-3</v>
      </c>
      <c r="BT184" s="17">
        <f t="shared" si="103"/>
        <v>2.6364610599464645E-2</v>
      </c>
      <c r="BU184" s="12">
        <f>(BU$3*tempmid!$I294+BU$4*tempmid!$I294^2+BU$5*tempmid!$I294^6)*(K184/K$56)^$BW$1</f>
        <v>-5.9564083020165288</v>
      </c>
      <c r="BV184" s="12">
        <f>(BV$3*tempmid!$I294+BV$4*tempmid!$I294^2+BV$5*tempmid!$I294^6)*(L184/L$56)^$BW$1</f>
        <v>-5.4666265291047944</v>
      </c>
      <c r="BW184" s="12">
        <f>(BW$3*tempmid!$I294+BW$4*tempmid!$I294^2+BW$5*tempmid!$I294^6)*(M184/M$56)^$BW$1</f>
        <v>-5.7328730572132844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 x14ac:dyDescent="0.3">
      <c r="A185" s="2">
        <f t="shared" si="89"/>
        <v>2139</v>
      </c>
      <c r="B185" s="5">
        <f t="shared" si="132"/>
        <v>1165.28413102081</v>
      </c>
      <c r="C185" s="5">
        <f t="shared" si="132"/>
        <v>2963.560907227994</v>
      </c>
      <c r="D185" s="5">
        <f t="shared" si="132"/>
        <v>4368.1236670965873</v>
      </c>
      <c r="E185" s="15">
        <f t="shared" si="133"/>
        <v>5.4950677882715551E-6</v>
      </c>
      <c r="F185" s="15">
        <f t="shared" si="133"/>
        <v>1.0825652017306742E-5</v>
      </c>
      <c r="G185" s="15">
        <f t="shared" si="133"/>
        <v>2.2100183501740762E-5</v>
      </c>
      <c r="H185" s="5">
        <f t="shared" si="92"/>
        <v>239677.27204232418</v>
      </c>
      <c r="I185" s="5">
        <f t="shared" si="92"/>
        <v>94817.873447151156</v>
      </c>
      <c r="J185" s="5">
        <f t="shared" si="92"/>
        <v>34303.022861051169</v>
      </c>
      <c r="K185" s="5">
        <f t="shared" si="93"/>
        <v>205681.40049445498</v>
      </c>
      <c r="L185" s="5">
        <f t="shared" si="93"/>
        <v>31994.575585031693</v>
      </c>
      <c r="M185" s="5">
        <f t="shared" si="93"/>
        <v>7853.0338139102569</v>
      </c>
      <c r="N185" s="15">
        <f t="shared" si="94"/>
        <v>5.1951222027761812E-3</v>
      </c>
      <c r="O185" s="15">
        <f t="shared" si="94"/>
        <v>7.7212977449894193E-3</v>
      </c>
      <c r="P185" s="15">
        <f t="shared" si="94"/>
        <v>7.0868076108521194E-3</v>
      </c>
      <c r="Q185" s="5">
        <f t="shared" si="95"/>
        <v>8378.6247776477176</v>
      </c>
      <c r="R185" s="5">
        <f t="shared" si="95"/>
        <v>11694.907962701354</v>
      </c>
      <c r="S185" s="5">
        <f t="shared" si="95"/>
        <v>6375.6446592980501</v>
      </c>
      <c r="T185" s="5">
        <f t="shared" si="134"/>
        <v>34.957944515357099</v>
      </c>
      <c r="U185" s="5">
        <f t="shared" si="134"/>
        <v>123.34075356815264</v>
      </c>
      <c r="V185" s="5">
        <f t="shared" si="134"/>
        <v>185.86247296990192</v>
      </c>
      <c r="W185" s="15">
        <f t="shared" si="97"/>
        <v>-1.0734613539272964E-2</v>
      </c>
      <c r="X185" s="15">
        <f t="shared" si="97"/>
        <v>-1.217998157191269E-2</v>
      </c>
      <c r="Y185" s="15">
        <f t="shared" si="97"/>
        <v>-9.7425357312937999E-3</v>
      </c>
      <c r="Z185" s="5">
        <f t="shared" si="100"/>
        <v>9562.0369640480312</v>
      </c>
      <c r="AA185" s="5">
        <f t="shared" si="100"/>
        <v>30522.796300630358</v>
      </c>
      <c r="AB185" s="5">
        <f t="shared" si="100"/>
        <v>49074.822150504755</v>
      </c>
      <c r="AC185" s="16">
        <f t="shared" si="137"/>
        <v>1.3713321057460346</v>
      </c>
      <c r="AD185" s="16">
        <f t="shared" si="137"/>
        <v>2.9876281802695699</v>
      </c>
      <c r="AE185" s="16">
        <f t="shared" si="137"/>
        <v>8.2534985678065134</v>
      </c>
      <c r="AF185" s="15">
        <f t="shared" si="107"/>
        <v>-4.0504037456468023E-3</v>
      </c>
      <c r="AG185" s="15">
        <f t="shared" si="107"/>
        <v>2.9673830763510267E-4</v>
      </c>
      <c r="AH185" s="15">
        <f t="shared" si="107"/>
        <v>9.7937136394747881E-3</v>
      </c>
      <c r="AI185" s="1">
        <f t="shared" si="138"/>
        <v>452247.38814625819</v>
      </c>
      <c r="AJ185" s="1">
        <f t="shared" si="138"/>
        <v>174590.81733787723</v>
      </c>
      <c r="AK185" s="1">
        <f t="shared" si="138"/>
        <v>63570.770668420992</v>
      </c>
      <c r="AL185" s="14">
        <f t="shared" si="135"/>
        <v>66.596637145968728</v>
      </c>
      <c r="AM185" s="14">
        <f t="shared" si="135"/>
        <v>15.004843593423924</v>
      </c>
      <c r="AN185" s="14">
        <f t="shared" si="135"/>
        <v>4.8787657127473665</v>
      </c>
      <c r="AO185" s="11">
        <f t="shared" si="136"/>
        <v>5.6396528629125073E-3</v>
      </c>
      <c r="AP185" s="11">
        <f t="shared" si="136"/>
        <v>7.104475168378842E-3</v>
      </c>
      <c r="AQ185" s="11">
        <f t="shared" si="136"/>
        <v>6.444655379801126E-3</v>
      </c>
      <c r="AR185" s="1">
        <f t="shared" si="101"/>
        <v>239677.27204232418</v>
      </c>
      <c r="AS185" s="1">
        <f t="shared" si="101"/>
        <v>94817.873447151156</v>
      </c>
      <c r="AT185" s="1">
        <f t="shared" si="101"/>
        <v>34303.022861051169</v>
      </c>
      <c r="AU185" s="1">
        <f t="shared" si="108"/>
        <v>47935.454408464837</v>
      </c>
      <c r="AV185" s="1">
        <f t="shared" si="108"/>
        <v>18963.574689430232</v>
      </c>
      <c r="AW185" s="1">
        <f t="shared" si="108"/>
        <v>6860.6045722102344</v>
      </c>
      <c r="AX185" s="1">
        <f t="shared" si="109"/>
        <v>164545.12039556401</v>
      </c>
      <c r="AY185" s="1">
        <f t="shared" si="109"/>
        <v>25595.660468025359</v>
      </c>
      <c r="AZ185" s="1">
        <f t="shared" si="109"/>
        <v>6282.4270511282048</v>
      </c>
      <c r="BA185" s="1">
        <f t="shared" si="110"/>
        <v>13996.157896817702</v>
      </c>
      <c r="BB185" s="1">
        <f t="shared" si="110"/>
        <v>30080.671027840472</v>
      </c>
      <c r="BC185" s="1">
        <f t="shared" si="110"/>
        <v>38201.476453787247</v>
      </c>
      <c r="BD185" s="1">
        <f>SUM(BA185:BC185)*BT185*0.7+0.15*econlow!BD185+0.15*econhigh!BD185</f>
        <v>2103.2594366925077</v>
      </c>
      <c r="BE185" s="2">
        <f t="shared" si="139"/>
        <v>0.1724378764915922</v>
      </c>
      <c r="BF185" s="2">
        <f t="shared" si="139"/>
        <v>0.13039120264941753</v>
      </c>
      <c r="BG185" s="2">
        <f t="shared" si="139"/>
        <v>6.9918128391701598E-2</v>
      </c>
      <c r="BH185" s="2">
        <f t="shared" si="104"/>
        <v>0.10161525569616561</v>
      </c>
      <c r="BI185" s="2">
        <f t="shared" si="111"/>
        <v>2.9734821248929609E-3</v>
      </c>
      <c r="BJ185" s="2">
        <f t="shared" si="111"/>
        <v>1.700186572836147E-3</v>
      </c>
      <c r="BK185" s="2">
        <f t="shared" si="111"/>
        <v>4.8885446777984691E-4</v>
      </c>
      <c r="BL185" s="2">
        <f t="shared" si="105"/>
        <v>712.67608416095834</v>
      </c>
      <c r="BM185" s="2">
        <f t="shared" si="105"/>
        <v>161.20807529972342</v>
      </c>
      <c r="BN185" s="2">
        <f t="shared" si="105"/>
        <v>16.769185983979092</v>
      </c>
      <c r="BO185" s="2">
        <f t="shared" si="112"/>
        <v>864.44844314384397</v>
      </c>
      <c r="BP185" s="2">
        <f t="shared" si="112"/>
        <v>81.011034701161933</v>
      </c>
      <c r="BQ185" s="2">
        <f t="shared" si="112"/>
        <v>9.7744751851241602</v>
      </c>
      <c r="BR185" s="11">
        <f t="shared" si="113"/>
        <v>3.6011739422561834E-2</v>
      </c>
      <c r="BS185" s="17">
        <f t="shared" si="102"/>
        <v>4.7115982113087804E-3</v>
      </c>
      <c r="BT185" s="17">
        <f t="shared" si="103"/>
        <v>2.5596709319868585E-2</v>
      </c>
      <c r="BU185" s="12">
        <f>(BU$3*tempmid!$I295+BU$4*tempmid!$I295^2+BU$5*tempmid!$I295^6)*(K185/K$56)^$BW$1</f>
        <v>-6.1122657833325515</v>
      </c>
      <c r="BV185" s="12">
        <f>(BV$3*tempmid!$I295+BV$4*tempmid!$I295^2+BV$5*tempmid!$I295^6)*(L185/L$56)^$BW$1</f>
        <v>-5.5728739962192879</v>
      </c>
      <c r="BW185" s="12">
        <f>(BW$3*tempmid!$I295+BW$4*tempmid!$I295^2+BW$5*tempmid!$I295^6)*(M185/M$56)^$BW$1</f>
        <v>-5.8230535065729265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 x14ac:dyDescent="0.3">
      <c r="A186" s="2">
        <f t="shared" ref="A186:A249" si="140">1+A185</f>
        <v>2140</v>
      </c>
      <c r="B186" s="5">
        <f t="shared" ref="B186:D201" si="141">B185*(1+E186)</f>
        <v>1165.2902141703378</v>
      </c>
      <c r="C186" s="5">
        <f t="shared" si="141"/>
        <v>2963.5913855831523</v>
      </c>
      <c r="D186" s="5">
        <f t="shared" si="141"/>
        <v>4368.2153766144584</v>
      </c>
      <c r="E186" s="15">
        <f t="shared" ref="E186:G201" si="142">E185*$E$5</f>
        <v>5.2203143988579772E-6</v>
      </c>
      <c r="F186" s="15">
        <f t="shared" si="142"/>
        <v>1.0284369416441405E-5</v>
      </c>
      <c r="G186" s="15">
        <f t="shared" si="142"/>
        <v>2.0995174326653724E-5</v>
      </c>
      <c r="H186" s="5">
        <f t="shared" ref="H186:J249" si="143">AR186</f>
        <v>240903.51238822084</v>
      </c>
      <c r="I186" s="5">
        <f t="shared" si="143"/>
        <v>95541.858592710429</v>
      </c>
      <c r="J186" s="5">
        <f t="shared" si="143"/>
        <v>34543.884221465451</v>
      </c>
      <c r="K186" s="5">
        <f t="shared" ref="K186:M249" si="144">H186/B186*1000</f>
        <v>206732.63145845526</v>
      </c>
      <c r="L186" s="5">
        <f t="shared" si="144"/>
        <v>32238.5397182245</v>
      </c>
      <c r="M186" s="5">
        <f t="shared" si="144"/>
        <v>7908.0084755890275</v>
      </c>
      <c r="N186" s="15">
        <f t="shared" ref="N186:P249" si="145">K186/K185-1</f>
        <v>5.1109675521128217E-3</v>
      </c>
      <c r="O186" s="15">
        <f t="shared" si="145"/>
        <v>7.625171727764446E-3</v>
      </c>
      <c r="P186" s="15">
        <f t="shared" si="145"/>
        <v>7.0004361348086075E-3</v>
      </c>
      <c r="Q186" s="5">
        <f t="shared" ref="Q186:S249" si="146">T186*H186/1000</f>
        <v>8331.0901616611973</v>
      </c>
      <c r="R186" s="5">
        <f t="shared" si="146"/>
        <v>11640.673438383115</v>
      </c>
      <c r="S186" s="5">
        <f t="shared" si="146"/>
        <v>6357.8606565290029</v>
      </c>
      <c r="T186" s="5">
        <f t="shared" ref="T186:V201" si="147">T185*(1+W186)</f>
        <v>34.582684490857396</v>
      </c>
      <c r="U186" s="5">
        <f t="shared" si="147"/>
        <v>121.83846546262671</v>
      </c>
      <c r="V186" s="5">
        <f t="shared" si="147"/>
        <v>184.05170118588603</v>
      </c>
      <c r="W186" s="15">
        <f t="shared" ref="W186:Y249" si="148">T$5-1</f>
        <v>-1.0734613539272964E-2</v>
      </c>
      <c r="X186" s="15">
        <f t="shared" si="148"/>
        <v>-1.217998157191269E-2</v>
      </c>
      <c r="Y186" s="15">
        <f t="shared" si="148"/>
        <v>-9.7425357312937999E-3</v>
      </c>
      <c r="Z186" s="5">
        <f t="shared" si="100"/>
        <v>9470.0735240671493</v>
      </c>
      <c r="AA186" s="5">
        <f t="shared" si="100"/>
        <v>30393.179347953213</v>
      </c>
      <c r="AB186" s="5">
        <f t="shared" si="100"/>
        <v>49421.511831702002</v>
      </c>
      <c r="AC186" s="16">
        <f t="shared" si="137"/>
        <v>1.365777657048395</v>
      </c>
      <c r="AD186" s="16">
        <f t="shared" si="137"/>
        <v>2.9885147239996259</v>
      </c>
      <c r="AE186" s="16">
        <f t="shared" si="137"/>
        <v>8.3343309693034264</v>
      </c>
      <c r="AF186" s="15">
        <f t="shared" si="107"/>
        <v>-4.0504037456468023E-3</v>
      </c>
      <c r="AG186" s="15">
        <f t="shared" si="107"/>
        <v>2.9673830763510267E-4</v>
      </c>
      <c r="AH186" s="15">
        <f t="shared" si="107"/>
        <v>9.7937136394747881E-3</v>
      </c>
      <c r="AI186" s="1">
        <f t="shared" si="138"/>
        <v>454958.1037400972</v>
      </c>
      <c r="AJ186" s="1">
        <f t="shared" si="138"/>
        <v>176095.31029351975</v>
      </c>
      <c r="AK186" s="1">
        <f t="shared" si="138"/>
        <v>64074.298173789131</v>
      </c>
      <c r="AL186" s="14">
        <f t="shared" ref="AL186:AN201" si="149">AL185*(1+AO186)</f>
        <v>66.968463242155934</v>
      </c>
      <c r="AM186" s="14">
        <f t="shared" si="149"/>
        <v>15.110379116751664</v>
      </c>
      <c r="AN186" s="14">
        <f t="shared" si="149"/>
        <v>4.9098932568078393</v>
      </c>
      <c r="AO186" s="11">
        <f t="shared" ref="AO186:AQ201" si="150">AO$5*AO185</f>
        <v>5.5832563342833822E-3</v>
      </c>
      <c r="AP186" s="11">
        <f t="shared" si="150"/>
        <v>7.0334304166950537E-3</v>
      </c>
      <c r="AQ186" s="11">
        <f t="shared" si="150"/>
        <v>6.3802088260031149E-3</v>
      </c>
      <c r="AR186" s="1">
        <f t="shared" si="101"/>
        <v>240903.51238822084</v>
      </c>
      <c r="AS186" s="1">
        <f t="shared" si="101"/>
        <v>95541.858592710429</v>
      </c>
      <c r="AT186" s="1">
        <f t="shared" si="101"/>
        <v>34543.884221465451</v>
      </c>
      <c r="AU186" s="1">
        <f t="shared" si="108"/>
        <v>48180.702477644169</v>
      </c>
      <c r="AV186" s="1">
        <f t="shared" si="108"/>
        <v>19108.371718542086</v>
      </c>
      <c r="AW186" s="1">
        <f t="shared" si="108"/>
        <v>6908.7768442930901</v>
      </c>
      <c r="AX186" s="1">
        <f t="shared" si="109"/>
        <v>165386.10516676423</v>
      </c>
      <c r="AY186" s="1">
        <f t="shared" si="109"/>
        <v>25790.831774579601</v>
      </c>
      <c r="AZ186" s="1">
        <f t="shared" si="109"/>
        <v>6326.4067804712213</v>
      </c>
      <c r="BA186" s="1">
        <f t="shared" si="110"/>
        <v>14002.171553447248</v>
      </c>
      <c r="BB186" s="1">
        <f t="shared" si="110"/>
        <v>30103.492560893352</v>
      </c>
      <c r="BC186" s="1">
        <f t="shared" si="110"/>
        <v>38232.751375516855</v>
      </c>
      <c r="BD186" s="1">
        <f>SUM(BA186:BC186)*BT186*0.7+0.15*econlow!BD186+0.15*econhigh!BD186</f>
        <v>2043.4560432732369</v>
      </c>
      <c r="BE186" s="2">
        <f t="shared" si="139"/>
        <v>0.1724378764915922</v>
      </c>
      <c r="BF186" s="2">
        <f t="shared" si="139"/>
        <v>0.13039120264941753</v>
      </c>
      <c r="BG186" s="2">
        <f t="shared" si="139"/>
        <v>6.9918128391701598E-2</v>
      </c>
      <c r="BH186" s="2">
        <f t="shared" si="104"/>
        <v>0.10137745466234088</v>
      </c>
      <c r="BI186" s="2">
        <f t="shared" si="111"/>
        <v>2.9734821248929609E-3</v>
      </c>
      <c r="BJ186" s="2">
        <f t="shared" si="111"/>
        <v>1.700186572836147E-3</v>
      </c>
      <c r="BK186" s="2">
        <f t="shared" si="111"/>
        <v>4.8885446777984691E-4</v>
      </c>
      <c r="BL186" s="2">
        <f t="shared" si="105"/>
        <v>716.32228791030468</v>
      </c>
      <c r="BM186" s="2">
        <f t="shared" si="105"/>
        <v>162.43898512313612</v>
      </c>
      <c r="BN186" s="2">
        <f t="shared" si="105"/>
        <v>16.886932136133144</v>
      </c>
      <c r="BO186" s="2">
        <f t="shared" si="112"/>
        <v>877.3087138134498</v>
      </c>
      <c r="BP186" s="2">
        <f t="shared" si="112"/>
        <v>81.977720742157601</v>
      </c>
      <c r="BQ186" s="2">
        <f t="shared" si="112"/>
        <v>9.7740584722267059</v>
      </c>
      <c r="BR186" s="11">
        <f t="shared" si="113"/>
        <v>3.5925968825188698E-2</v>
      </c>
      <c r="BS186" s="17">
        <f t="shared" si="102"/>
        <v>4.5478231877322806E-3</v>
      </c>
      <c r="BT186" s="17">
        <f t="shared" si="103"/>
        <v>2.4851174096959791E-2</v>
      </c>
      <c r="BU186" s="12">
        <f>(BU$3*tempmid!$I296+BU$4*tempmid!$I296^2+BU$5*tempmid!$I296^6)*(K186/K$56)^$BW$1</f>
        <v>-6.2686995184816388</v>
      </c>
      <c r="BV186" s="12">
        <f>(BV$3*tempmid!$I296+BV$4*tempmid!$I296^2+BV$5*tempmid!$I296^6)*(L186/L$56)^$BW$1</f>
        <v>-5.6793441916687151</v>
      </c>
      <c r="BW186" s="12">
        <f>(BW$3*tempmid!$I296+BW$4*tempmid!$I296^2+BW$5*tempmid!$I296^6)*(M186/M$56)^$BW$1</f>
        <v>-5.9133850128674501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 x14ac:dyDescent="0.3">
      <c r="A187" s="2">
        <f t="shared" si="140"/>
        <v>2141</v>
      </c>
      <c r="B187" s="5">
        <f t="shared" si="141"/>
        <v>1165.2959931925573</v>
      </c>
      <c r="C187" s="5">
        <f t="shared" si="141"/>
        <v>2963.6203403183304</v>
      </c>
      <c r="D187" s="5">
        <f t="shared" si="141"/>
        <v>4368.3025024856197</v>
      </c>
      <c r="E187" s="15">
        <f t="shared" si="142"/>
        <v>4.9592986789150782E-6</v>
      </c>
      <c r="F187" s="15">
        <f t="shared" si="142"/>
        <v>9.7701509456193339E-6</v>
      </c>
      <c r="G187" s="15">
        <f t="shared" si="142"/>
        <v>1.9945415610321037E-5</v>
      </c>
      <c r="H187" s="5">
        <f t="shared" si="143"/>
        <v>242115.91573508116</v>
      </c>
      <c r="I187" s="5">
        <f t="shared" si="143"/>
        <v>96262.240107918115</v>
      </c>
      <c r="J187" s="5">
        <f t="shared" si="143"/>
        <v>34783.449883804613</v>
      </c>
      <c r="K187" s="5">
        <f t="shared" si="144"/>
        <v>207772.0314404901</v>
      </c>
      <c r="L187" s="5">
        <f t="shared" si="144"/>
        <v>32481.299577522244</v>
      </c>
      <c r="M187" s="5">
        <f t="shared" si="144"/>
        <v>7962.6925708584486</v>
      </c>
      <c r="N187" s="15">
        <f t="shared" si="145"/>
        <v>5.0277499720392527E-3</v>
      </c>
      <c r="O187" s="15">
        <f t="shared" si="145"/>
        <v>7.5301133804306364E-3</v>
      </c>
      <c r="P187" s="15">
        <f t="shared" si="145"/>
        <v>6.9150273976341659E-3</v>
      </c>
      <c r="Q187" s="5">
        <f t="shared" si="146"/>
        <v>8283.1372082150629</v>
      </c>
      <c r="R187" s="5">
        <f t="shared" si="146"/>
        <v>11585.591389624506</v>
      </c>
      <c r="S187" s="5">
        <f t="shared" si="146"/>
        <v>6339.5818671653869</v>
      </c>
      <c r="T187" s="5">
        <f t="shared" si="147"/>
        <v>34.211452737697435</v>
      </c>
      <c r="U187" s="5">
        <f t="shared" si="147"/>
        <v>120.35447519854181</v>
      </c>
      <c r="V187" s="5">
        <f t="shared" si="147"/>
        <v>182.25857091067712</v>
      </c>
      <c r="W187" s="15">
        <f t="shared" si="148"/>
        <v>-1.0734613539272964E-2</v>
      </c>
      <c r="X187" s="15">
        <f t="shared" si="148"/>
        <v>-1.217998157191269E-2</v>
      </c>
      <c r="Y187" s="15">
        <f t="shared" si="148"/>
        <v>-9.7425357312937999E-3</v>
      </c>
      <c r="Z187" s="5">
        <f t="shared" si="100"/>
        <v>9378.2067643096416</v>
      </c>
      <c r="AA187" s="5">
        <f t="shared" si="100"/>
        <v>30261.209563844233</v>
      </c>
      <c r="AB187" s="5">
        <f t="shared" si="100"/>
        <v>49766.327200873318</v>
      </c>
      <c r="AC187" s="16">
        <f t="shared" si="137"/>
        <v>1.3602457061105655</v>
      </c>
      <c r="AD187" s="16">
        <f t="shared" si="137"/>
        <v>2.9894015308011683</v>
      </c>
      <c r="AE187" s="16">
        <f t="shared" si="137"/>
        <v>8.4159550201933904</v>
      </c>
      <c r="AF187" s="15">
        <f t="shared" si="107"/>
        <v>-4.0504037456468023E-3</v>
      </c>
      <c r="AG187" s="15">
        <f t="shared" si="107"/>
        <v>2.9673830763510267E-4</v>
      </c>
      <c r="AH187" s="15">
        <f t="shared" si="107"/>
        <v>9.7937136394747881E-3</v>
      </c>
      <c r="AI187" s="1">
        <f t="shared" si="138"/>
        <v>457642.99584373168</v>
      </c>
      <c r="AJ187" s="1">
        <f t="shared" si="138"/>
        <v>177594.15098270989</v>
      </c>
      <c r="AK187" s="1">
        <f t="shared" si="138"/>
        <v>64575.645200703308</v>
      </c>
      <c r="AL187" s="14">
        <f t="shared" si="149"/>
        <v>67.338626317783991</v>
      </c>
      <c r="AM187" s="14">
        <f t="shared" si="149"/>
        <v>15.215594138838345</v>
      </c>
      <c r="AN187" s="14">
        <f t="shared" si="149"/>
        <v>4.9409061396567395</v>
      </c>
      <c r="AO187" s="11">
        <f t="shared" si="150"/>
        <v>5.5274237709405484E-3</v>
      </c>
      <c r="AP187" s="11">
        <f t="shared" si="150"/>
        <v>6.9630961125281034E-3</v>
      </c>
      <c r="AQ187" s="11">
        <f t="shared" si="150"/>
        <v>6.3164067377430837E-3</v>
      </c>
      <c r="AR187" s="1">
        <f t="shared" si="101"/>
        <v>242115.91573508116</v>
      </c>
      <c r="AS187" s="1">
        <f t="shared" si="101"/>
        <v>96262.240107918115</v>
      </c>
      <c r="AT187" s="1">
        <f t="shared" si="101"/>
        <v>34783.449883804613</v>
      </c>
      <c r="AU187" s="1">
        <f t="shared" si="108"/>
        <v>48423.183147016236</v>
      </c>
      <c r="AV187" s="1">
        <f t="shared" si="108"/>
        <v>19252.448021583623</v>
      </c>
      <c r="AW187" s="1">
        <f t="shared" si="108"/>
        <v>6956.6899767609229</v>
      </c>
      <c r="AX187" s="1">
        <f t="shared" si="109"/>
        <v>166217.62515239208</v>
      </c>
      <c r="AY187" s="1">
        <f t="shared" si="109"/>
        <v>25985.039662017793</v>
      </c>
      <c r="AZ187" s="1">
        <f t="shared" si="109"/>
        <v>6370.1540566867588</v>
      </c>
      <c r="BA187" s="1">
        <f t="shared" si="110"/>
        <v>14008.085132143588</v>
      </c>
      <c r="BB187" s="1">
        <f t="shared" si="110"/>
        <v>30126.019470669726</v>
      </c>
      <c r="BC187" s="1">
        <f t="shared" si="110"/>
        <v>38263.616913230435</v>
      </c>
      <c r="BD187" s="1">
        <f>SUM(BA187:BC187)*BT187*0.7+0.15*econlow!BD187+0.15*econhigh!BD187</f>
        <v>1985.3324395585232</v>
      </c>
      <c r="BE187" s="2">
        <f t="shared" si="139"/>
        <v>0.1724378764915922</v>
      </c>
      <c r="BF187" s="2">
        <f t="shared" si="139"/>
        <v>0.13039120264941753</v>
      </c>
      <c r="BG187" s="2">
        <f t="shared" si="139"/>
        <v>6.9918128391701598E-2</v>
      </c>
      <c r="BH187" s="2">
        <f t="shared" si="104"/>
        <v>0.10114028099627201</v>
      </c>
      <c r="BI187" s="2">
        <f t="shared" si="111"/>
        <v>2.9734821248929609E-3</v>
      </c>
      <c r="BJ187" s="2">
        <f t="shared" si="111"/>
        <v>1.700186572836147E-3</v>
      </c>
      <c r="BK187" s="2">
        <f t="shared" si="111"/>
        <v>4.8885446777984691E-4</v>
      </c>
      <c r="BL187" s="2">
        <f t="shared" si="105"/>
        <v>719.9273475903542</v>
      </c>
      <c r="BM187" s="2">
        <f t="shared" si="105"/>
        <v>163.66376810261158</v>
      </c>
      <c r="BN187" s="2">
        <f t="shared" si="105"/>
        <v>17.004044880494281</v>
      </c>
      <c r="BO187" s="2">
        <f t="shared" si="112"/>
        <v>890.3611409605769</v>
      </c>
      <c r="BP187" s="2">
        <f t="shared" si="112"/>
        <v>82.9560314231136</v>
      </c>
      <c r="BQ187" s="2">
        <f t="shared" si="112"/>
        <v>9.7736515900232686</v>
      </c>
      <c r="BR187" s="11">
        <f t="shared" si="113"/>
        <v>3.584113674165687E-2</v>
      </c>
      <c r="BS187" s="17">
        <f t="shared" si="102"/>
        <v>4.3901044327422593E-3</v>
      </c>
      <c r="BT187" s="17">
        <f t="shared" si="103"/>
        <v>2.412735349219397E-2</v>
      </c>
      <c r="BU187" s="12">
        <f>(BU$3*tempmid!$I297+BU$4*tempmid!$I297^2+BU$5*tempmid!$I297^6)*(K187/K$56)^$BW$1</f>
        <v>-6.4256903338923399</v>
      </c>
      <c r="BV187" s="12">
        <f>(BV$3*tempmid!$I297+BV$4*tempmid!$I297^2+BV$5*tempmid!$I297^6)*(L187/L$56)^$BW$1</f>
        <v>-5.7860249558591414</v>
      </c>
      <c r="BW187" s="12">
        <f>(BW$3*tempmid!$I297+BW$4*tempmid!$I297^2+BW$5*tempmid!$I297^6)*(M187/M$56)^$BW$1</f>
        <v>-6.0038578454089002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 x14ac:dyDescent="0.3">
      <c r="A188" s="2">
        <f t="shared" si="140"/>
        <v>2142</v>
      </c>
      <c r="B188" s="5">
        <f t="shared" si="141"/>
        <v>1165.3014832908927</v>
      </c>
      <c r="C188" s="5">
        <f t="shared" si="141"/>
        <v>2963.6478475854969</v>
      </c>
      <c r="D188" s="5">
        <f t="shared" si="141"/>
        <v>4368.3852737140969</v>
      </c>
      <c r="E188" s="15">
        <f t="shared" si="142"/>
        <v>4.7113337449693239E-6</v>
      </c>
      <c r="F188" s="15">
        <f t="shared" si="142"/>
        <v>9.2816433983383671E-6</v>
      </c>
      <c r="G188" s="15">
        <f t="shared" si="142"/>
        <v>1.8948144829804984E-5</v>
      </c>
      <c r="H188" s="5">
        <f t="shared" si="143"/>
        <v>243314.43654053131</v>
      </c>
      <c r="I188" s="5">
        <f t="shared" si="143"/>
        <v>96978.956935081951</v>
      </c>
      <c r="J188" s="5">
        <f t="shared" si="143"/>
        <v>35021.704280754791</v>
      </c>
      <c r="K188" s="5">
        <f t="shared" si="144"/>
        <v>208799.55962417071</v>
      </c>
      <c r="L188" s="5">
        <f t="shared" si="144"/>
        <v>32722.834129598537</v>
      </c>
      <c r="M188" s="5">
        <f t="shared" si="144"/>
        <v>8017.0823053293943</v>
      </c>
      <c r="N188" s="15">
        <f t="shared" si="145"/>
        <v>4.9454595816227354E-3</v>
      </c>
      <c r="O188" s="15">
        <f t="shared" si="145"/>
        <v>7.4361110921632445E-3</v>
      </c>
      <c r="P188" s="15">
        <f t="shared" si="145"/>
        <v>6.8305706878599715E-3</v>
      </c>
      <c r="Q188" s="5">
        <f t="shared" si="146"/>
        <v>8234.7839164437537</v>
      </c>
      <c r="R188" s="5">
        <f t="shared" si="146"/>
        <v>11529.688531442886</v>
      </c>
      <c r="S188" s="5">
        <f t="shared" si="146"/>
        <v>6320.8191112495551</v>
      </c>
      <c r="T188" s="5">
        <f t="shared" si="147"/>
        <v>33.844206013941154</v>
      </c>
      <c r="U188" s="5">
        <f t="shared" si="147"/>
        <v>118.88855990852635</v>
      </c>
      <c r="V188" s="5">
        <f t="shared" si="147"/>
        <v>180.48291027124532</v>
      </c>
      <c r="W188" s="15">
        <f t="shared" si="148"/>
        <v>-1.0734613539272964E-2</v>
      </c>
      <c r="X188" s="15">
        <f t="shared" si="148"/>
        <v>-1.217998157191269E-2</v>
      </c>
      <c r="Y188" s="15">
        <f t="shared" si="148"/>
        <v>-9.7425357312937999E-3</v>
      </c>
      <c r="Z188" s="5">
        <f t="shared" si="100"/>
        <v>9286.4598256553909</v>
      </c>
      <c r="AA188" s="5">
        <f t="shared" si="100"/>
        <v>30126.954895841045</v>
      </c>
      <c r="AB188" s="5">
        <f t="shared" si="100"/>
        <v>50109.245375276987</v>
      </c>
      <c r="AC188" s="16">
        <f t="shared" si="137"/>
        <v>1.3547361618075353</v>
      </c>
      <c r="AD188" s="16">
        <f t="shared" si="137"/>
        <v>2.99028860075226</v>
      </c>
      <c r="AE188" s="16">
        <f t="shared" si="137"/>
        <v>8.4983784736638643</v>
      </c>
      <c r="AF188" s="15">
        <f t="shared" si="107"/>
        <v>-4.0504037456468023E-3</v>
      </c>
      <c r="AG188" s="15">
        <f t="shared" si="107"/>
        <v>2.9673830763510267E-4</v>
      </c>
      <c r="AH188" s="15">
        <f t="shared" si="107"/>
        <v>9.7937136394747881E-3</v>
      </c>
      <c r="AI188" s="1">
        <f t="shared" si="138"/>
        <v>460301.87940637476</v>
      </c>
      <c r="AJ188" s="1">
        <f t="shared" si="138"/>
        <v>179087.18390602252</v>
      </c>
      <c r="AK188" s="1">
        <f t="shared" si="138"/>
        <v>65074.770657393899</v>
      </c>
      <c r="AL188" s="14">
        <f t="shared" si="149"/>
        <v>67.707113350357275</v>
      </c>
      <c r="AM188" s="14">
        <f t="shared" si="149"/>
        <v>15.320482306792314</v>
      </c>
      <c r="AN188" s="14">
        <f t="shared" si="149"/>
        <v>4.9718028247595125</v>
      </c>
      <c r="AO188" s="11">
        <f t="shared" si="150"/>
        <v>5.4721495332311432E-3</v>
      </c>
      <c r="AP188" s="11">
        <f t="shared" si="150"/>
        <v>6.8934651514028222E-3</v>
      </c>
      <c r="AQ188" s="11">
        <f t="shared" si="150"/>
        <v>6.2532426703656527E-3</v>
      </c>
      <c r="AR188" s="1">
        <f t="shared" si="101"/>
        <v>243314.43654053131</v>
      </c>
      <c r="AS188" s="1">
        <f t="shared" si="101"/>
        <v>96978.956935081951</v>
      </c>
      <c r="AT188" s="1">
        <f t="shared" si="101"/>
        <v>35021.704280754791</v>
      </c>
      <c r="AU188" s="1">
        <f t="shared" si="108"/>
        <v>48662.887308106263</v>
      </c>
      <c r="AV188" s="1">
        <f t="shared" si="108"/>
        <v>19395.79138701639</v>
      </c>
      <c r="AW188" s="1">
        <f t="shared" si="108"/>
        <v>7004.3408561509586</v>
      </c>
      <c r="AX188" s="1">
        <f t="shared" si="109"/>
        <v>167039.64769933658</v>
      </c>
      <c r="AY188" s="1">
        <f t="shared" si="109"/>
        <v>26178.267303678833</v>
      </c>
      <c r="AZ188" s="1">
        <f t="shared" si="109"/>
        <v>6413.6658442635162</v>
      </c>
      <c r="BA188" s="1">
        <f t="shared" si="110"/>
        <v>14013.899876881236</v>
      </c>
      <c r="BB188" s="1">
        <f t="shared" si="110"/>
        <v>30148.255569660425</v>
      </c>
      <c r="BC188" s="1">
        <f t="shared" si="110"/>
        <v>38294.0790566695</v>
      </c>
      <c r="BD188" s="1">
        <f>SUM(BA188:BC188)*BT188*0.7+0.15*econlow!BD188+0.15*econhigh!BD188</f>
        <v>1928.8423372307057</v>
      </c>
      <c r="BE188" s="2">
        <f t="shared" si="139"/>
        <v>0.1724378764915922</v>
      </c>
      <c r="BF188" s="2">
        <f t="shared" si="139"/>
        <v>0.13039120264941753</v>
      </c>
      <c r="BG188" s="2">
        <f t="shared" si="139"/>
        <v>6.9918128391701598E-2</v>
      </c>
      <c r="BH188" s="2">
        <f t="shared" si="104"/>
        <v>0.10090374811795208</v>
      </c>
      <c r="BI188" s="2">
        <f t="shared" si="111"/>
        <v>2.9734821248929609E-3</v>
      </c>
      <c r="BJ188" s="2">
        <f t="shared" si="111"/>
        <v>1.700186572836147E-3</v>
      </c>
      <c r="BK188" s="2">
        <f t="shared" si="111"/>
        <v>4.8885446777984691E-4</v>
      </c>
      <c r="BL188" s="2">
        <f t="shared" si="105"/>
        <v>723.4911277816725</v>
      </c>
      <c r="BM188" s="2">
        <f t="shared" si="105"/>
        <v>164.88232042868128</v>
      </c>
      <c r="BN188" s="2">
        <f t="shared" si="105"/>
        <v>17.120516606911568</v>
      </c>
      <c r="BO188" s="2">
        <f t="shared" si="112"/>
        <v>903.60859885239199</v>
      </c>
      <c r="BP188" s="2">
        <f t="shared" si="112"/>
        <v>83.946106535958251</v>
      </c>
      <c r="BQ188" s="2">
        <f t="shared" si="112"/>
        <v>9.7732544086809998</v>
      </c>
      <c r="BR188" s="11">
        <f t="shared" si="113"/>
        <v>3.5757234033797686E-2</v>
      </c>
      <c r="BS188" s="17">
        <f t="shared" si="102"/>
        <v>4.2382024395669175E-3</v>
      </c>
      <c r="BT188" s="17">
        <f t="shared" si="103"/>
        <v>2.3424615040965019E-2</v>
      </c>
      <c r="BU188" s="12">
        <f>(BU$3*tempmid!$I298+BU$4*tempmid!$I298^2+BU$5*tempmid!$I298^6)*(K188/K$56)^$BW$1</f>
        <v>-6.5832193575439888</v>
      </c>
      <c r="BV188" s="12">
        <f>(BV$3*tempmid!$I298+BV$4*tempmid!$I298^2+BV$5*tempmid!$I298^6)*(L188/L$56)^$BW$1</f>
        <v>-5.892904358386521</v>
      </c>
      <c r="BW188" s="12">
        <f>(BW$3*tempmid!$I298+BW$4*tempmid!$I298^2+BW$5*tempmid!$I298^6)*(M188/M$56)^$BW$1</f>
        <v>-6.0944624591066034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 x14ac:dyDescent="0.3">
      <c r="A189" s="2">
        <f t="shared" si="140"/>
        <v>2143</v>
      </c>
      <c r="B189" s="5">
        <f t="shared" si="141"/>
        <v>1165.3066989088838</v>
      </c>
      <c r="C189" s="5">
        <f t="shared" si="141"/>
        <v>2963.6739797318528</v>
      </c>
      <c r="D189" s="5">
        <f t="shared" si="141"/>
        <v>4368.4639078710934</v>
      </c>
      <c r="E189" s="15">
        <f t="shared" si="142"/>
        <v>4.4757670577208579E-6</v>
      </c>
      <c r="F189" s="15">
        <f t="shared" si="142"/>
        <v>8.8175612284214485E-6</v>
      </c>
      <c r="G189" s="15">
        <f t="shared" si="142"/>
        <v>1.8000737588314733E-5</v>
      </c>
      <c r="H189" s="5">
        <f t="shared" si="143"/>
        <v>244499.0333283545</v>
      </c>
      <c r="I189" s="5">
        <f t="shared" si="143"/>
        <v>97691.949683066559</v>
      </c>
      <c r="J189" s="5">
        <f t="shared" si="143"/>
        <v>35258.632329181499</v>
      </c>
      <c r="K189" s="5">
        <f t="shared" si="144"/>
        <v>209815.17874846788</v>
      </c>
      <c r="L189" s="5">
        <f t="shared" si="144"/>
        <v>32963.122918096931</v>
      </c>
      <c r="M189" s="5">
        <f t="shared" si="144"/>
        <v>8071.1740036703823</v>
      </c>
      <c r="N189" s="15">
        <f t="shared" si="145"/>
        <v>4.8640865245368481E-3</v>
      </c>
      <c r="O189" s="15">
        <f t="shared" si="145"/>
        <v>7.3431533328296439E-3</v>
      </c>
      <c r="P189" s="15">
        <f t="shared" si="145"/>
        <v>6.7470553851032289E-3</v>
      </c>
      <c r="Q189" s="5">
        <f t="shared" si="146"/>
        <v>8186.0480619411946</v>
      </c>
      <c r="R189" s="5">
        <f t="shared" si="146"/>
        <v>11472.991362020237</v>
      </c>
      <c r="S189" s="5">
        <f t="shared" si="146"/>
        <v>6301.5831638240334</v>
      </c>
      <c r="T189" s="5">
        <f t="shared" si="147"/>
        <v>33.480901541837959</v>
      </c>
      <c r="U189" s="5">
        <f t="shared" si="147"/>
        <v>117.44049943972925</v>
      </c>
      <c r="V189" s="5">
        <f t="shared" si="147"/>
        <v>178.72454906903982</v>
      </c>
      <c r="W189" s="15">
        <f t="shared" si="148"/>
        <v>-1.0734613539272964E-2</v>
      </c>
      <c r="X189" s="15">
        <f t="shared" si="148"/>
        <v>-1.217998157191269E-2</v>
      </c>
      <c r="Y189" s="15">
        <f t="shared" si="148"/>
        <v>-9.7425357312937999E-3</v>
      </c>
      <c r="Z189" s="5">
        <f t="shared" si="100"/>
        <v>9194.8552418866147</v>
      </c>
      <c r="AA189" s="5">
        <f t="shared" si="100"/>
        <v>29990.482835406361</v>
      </c>
      <c r="AB189" s="5">
        <f t="shared" si="100"/>
        <v>50450.244179293826</v>
      </c>
      <c r="AC189" s="16">
        <f t="shared" si="137"/>
        <v>1.3492489333833868</v>
      </c>
      <c r="AD189" s="16">
        <f t="shared" si="137"/>
        <v>2.9911759339309878</v>
      </c>
      <c r="AE189" s="16">
        <f t="shared" si="137"/>
        <v>8.5816091588348051</v>
      </c>
      <c r="AF189" s="15">
        <f t="shared" si="107"/>
        <v>-4.0504037456468023E-3</v>
      </c>
      <c r="AG189" s="15">
        <f t="shared" si="107"/>
        <v>2.9673830763510267E-4</v>
      </c>
      <c r="AH189" s="15">
        <f t="shared" si="107"/>
        <v>9.7937136394747881E-3</v>
      </c>
      <c r="AI189" s="1">
        <f t="shared" si="138"/>
        <v>462934.57877384359</v>
      </c>
      <c r="AJ189" s="1">
        <f t="shared" si="138"/>
        <v>180574.25690243667</v>
      </c>
      <c r="AK189" s="1">
        <f t="shared" si="138"/>
        <v>65571.634447805467</v>
      </c>
      <c r="AL189" s="14">
        <f t="shared" si="149"/>
        <v>68.073911764586697</v>
      </c>
      <c r="AM189" s="14">
        <f t="shared" si="149"/>
        <v>15.425037405568027</v>
      </c>
      <c r="AN189" s="14">
        <f t="shared" si="149"/>
        <v>5.0025818154362192</v>
      </c>
      <c r="AO189" s="11">
        <f t="shared" si="150"/>
        <v>5.4174280378988318E-3</v>
      </c>
      <c r="AP189" s="11">
        <f t="shared" si="150"/>
        <v>6.8245304998887941E-3</v>
      </c>
      <c r="AQ189" s="11">
        <f t="shared" si="150"/>
        <v>6.1907102436619963E-3</v>
      </c>
      <c r="AR189" s="1">
        <f t="shared" si="101"/>
        <v>244499.0333283545</v>
      </c>
      <c r="AS189" s="1">
        <f t="shared" si="101"/>
        <v>97691.949683066559</v>
      </c>
      <c r="AT189" s="1">
        <f t="shared" si="101"/>
        <v>35258.632329181499</v>
      </c>
      <c r="AU189" s="1">
        <f t="shared" si="108"/>
        <v>48899.806665670905</v>
      </c>
      <c r="AV189" s="1">
        <f t="shared" si="108"/>
        <v>19538.389936613312</v>
      </c>
      <c r="AW189" s="1">
        <f t="shared" si="108"/>
        <v>7051.7264658363001</v>
      </c>
      <c r="AX189" s="1">
        <f t="shared" si="109"/>
        <v>167852.1429987743</v>
      </c>
      <c r="AY189" s="1">
        <f t="shared" si="109"/>
        <v>26370.498334477539</v>
      </c>
      <c r="AZ189" s="1">
        <f t="shared" si="109"/>
        <v>6456.9392029363062</v>
      </c>
      <c r="BA189" s="1">
        <f t="shared" si="110"/>
        <v>14019.61701179054</v>
      </c>
      <c r="BB189" s="1">
        <f t="shared" si="110"/>
        <v>30170.204601764843</v>
      </c>
      <c r="BC189" s="1">
        <f t="shared" si="110"/>
        <v>38324.143659011825</v>
      </c>
      <c r="BD189" s="1">
        <f>SUM(BA189:BC189)*BT189*0.7+0.15*econlow!BD189+0.15*econhigh!BD189</f>
        <v>1873.9406824391317</v>
      </c>
      <c r="BE189" s="2">
        <f t="shared" si="139"/>
        <v>0.1724378764915922</v>
      </c>
      <c r="BF189" s="2">
        <f t="shared" si="139"/>
        <v>0.13039120264941753</v>
      </c>
      <c r="BG189" s="2">
        <f t="shared" si="139"/>
        <v>6.9918128391701598E-2</v>
      </c>
      <c r="BH189" s="2">
        <f t="shared" si="104"/>
        <v>0.10066786939135819</v>
      </c>
      <c r="BI189" s="2">
        <f t="shared" si="111"/>
        <v>2.9734821248929609E-3</v>
      </c>
      <c r="BJ189" s="2">
        <f t="shared" si="111"/>
        <v>1.700186572836147E-3</v>
      </c>
      <c r="BK189" s="2">
        <f t="shared" si="111"/>
        <v>4.8885446777984691E-4</v>
      </c>
      <c r="BL189" s="2">
        <f t="shared" si="105"/>
        <v>727.0135051554704</v>
      </c>
      <c r="BM189" s="2">
        <f t="shared" si="105"/>
        <v>166.09454112533425</v>
      </c>
      <c r="BN189" s="2">
        <f t="shared" si="105"/>
        <v>17.236339941927326</v>
      </c>
      <c r="BO189" s="2">
        <f t="shared" si="112"/>
        <v>917.05400470748123</v>
      </c>
      <c r="BP189" s="2">
        <f t="shared" si="112"/>
        <v>84.948087553314892</v>
      </c>
      <c r="BQ189" s="2">
        <f t="shared" si="112"/>
        <v>9.7728668005904566</v>
      </c>
      <c r="BR189" s="11">
        <f t="shared" si="113"/>
        <v>3.5674251552838293E-2</v>
      </c>
      <c r="BS189" s="17">
        <f t="shared" si="102"/>
        <v>4.0918878481408906E-3</v>
      </c>
      <c r="BT189" s="17">
        <f t="shared" si="103"/>
        <v>2.2742344699966038E-2</v>
      </c>
      <c r="BU189" s="12">
        <f>(BU$3*tempmid!$I299+BU$4*tempmid!$I299^2+BU$5*tempmid!$I299^6)*(K189/K$56)^$BW$1</f>
        <v>-6.7412680214021483</v>
      </c>
      <c r="BV189" s="12">
        <f>(BV$3*tempmid!$I299+BV$4*tempmid!$I299^2+BV$5*tempmid!$I299^6)*(L189/L$56)^$BW$1</f>
        <v>-5.9999706983332848</v>
      </c>
      <c r="BW189" s="12">
        <f>(BW$3*tempmid!$I299+BW$4*tempmid!$I299^2+BW$5*tempmid!$I299^6)*(M189/M$56)^$BW$1</f>
        <v>-6.1851894946628327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 x14ac:dyDescent="0.3">
      <c r="A190" s="2">
        <f t="shared" si="140"/>
        <v>2144</v>
      </c>
      <c r="B190" s="5">
        <f t="shared" si="141"/>
        <v>1165.3116537681524</v>
      </c>
      <c r="C190" s="5">
        <f t="shared" si="141"/>
        <v>2963.6988054897915</v>
      </c>
      <c r="D190" s="5">
        <f t="shared" si="141"/>
        <v>4368.5386116649388</v>
      </c>
      <c r="E190" s="15">
        <f t="shared" si="142"/>
        <v>4.2519787048348144E-6</v>
      </c>
      <c r="F190" s="15">
        <f t="shared" si="142"/>
        <v>8.3766831670003763E-6</v>
      </c>
      <c r="G190" s="15">
        <f t="shared" si="142"/>
        <v>1.7100700708898994E-5</v>
      </c>
      <c r="H190" s="5">
        <f t="shared" si="143"/>
        <v>245669.66860954274</v>
      </c>
      <c r="I190" s="5">
        <f t="shared" si="143"/>
        <v>98401.160616331457</v>
      </c>
      <c r="J190" s="5">
        <f t="shared" si="143"/>
        <v>35494.219426081268</v>
      </c>
      <c r="K190" s="5">
        <f t="shared" si="144"/>
        <v>210818.85503774477</v>
      </c>
      <c r="L190" s="5">
        <f t="shared" si="144"/>
        <v>33202.146059531624</v>
      </c>
      <c r="M190" s="5">
        <f t="shared" si="144"/>
        <v>8124.9641084329805</v>
      </c>
      <c r="N190" s="15">
        <f t="shared" si="145"/>
        <v>4.7836209718654654E-3</v>
      </c>
      <c r="O190" s="15">
        <f t="shared" si="145"/>
        <v>7.2512286541719373E-3</v>
      </c>
      <c r="P190" s="15">
        <f t="shared" si="145"/>
        <v>6.6644709602514673E-3</v>
      </c>
      <c r="Q190" s="5">
        <f t="shared" si="146"/>
        <v>8136.9471925396374</v>
      </c>
      <c r="R190" s="5">
        <f t="shared" si="146"/>
        <v>11415.526153151694</v>
      </c>
      <c r="S190" s="5">
        <f t="shared" si="146"/>
        <v>6281.8847509539783</v>
      </c>
      <c r="T190" s="5">
        <f t="shared" si="147"/>
        <v>33.121497002839881</v>
      </c>
      <c r="U190" s="5">
        <f t="shared" si="147"/>
        <v>116.01007632075712</v>
      </c>
      <c r="V190" s="5">
        <f t="shared" si="147"/>
        <v>176.98331876367533</v>
      </c>
      <c r="W190" s="15">
        <f t="shared" si="148"/>
        <v>-1.0734613539272964E-2</v>
      </c>
      <c r="X190" s="15">
        <f t="shared" si="148"/>
        <v>-1.217998157191269E-2</v>
      </c>
      <c r="Y190" s="15">
        <f t="shared" si="148"/>
        <v>-9.7425357312937999E-3</v>
      </c>
      <c r="Z190" s="5">
        <f t="shared" ref="Z190:AB253" si="151">Q189*AC190*(1-BE189)</f>
        <v>9103.4149431851238</v>
      </c>
      <c r="AA190" s="5">
        <f t="shared" si="151"/>
        <v>29851.860391115879</v>
      </c>
      <c r="AB190" s="5">
        <f t="shared" si="151"/>
        <v>50789.302138700776</v>
      </c>
      <c r="AC190" s="16">
        <f t="shared" si="137"/>
        <v>1.3437839304498007</v>
      </c>
      <c r="AD190" s="16">
        <f t="shared" si="137"/>
        <v>2.9920635304154612</v>
      </c>
      <c r="AE190" s="16">
        <f t="shared" si="137"/>
        <v>8.6656549815023265</v>
      </c>
      <c r="AF190" s="15">
        <f t="shared" si="107"/>
        <v>-4.0504037456468023E-3</v>
      </c>
      <c r="AG190" s="15">
        <f t="shared" si="107"/>
        <v>2.9673830763510267E-4</v>
      </c>
      <c r="AH190" s="15">
        <f t="shared" si="107"/>
        <v>9.7937136394747881E-3</v>
      </c>
      <c r="AI190" s="1">
        <f t="shared" si="138"/>
        <v>465540.92756213015</v>
      </c>
      <c r="AJ190" s="1">
        <f t="shared" si="138"/>
        <v>182055.22114880633</v>
      </c>
      <c r="AK190" s="1">
        <f t="shared" si="138"/>
        <v>66066.197468861224</v>
      </c>
      <c r="AL190" s="14">
        <f t="shared" si="149"/>
        <v>68.439009427647193</v>
      </c>
      <c r="AM190" s="14">
        <f t="shared" si="149"/>
        <v>15.529253357421888</v>
      </c>
      <c r="AN190" s="14">
        <f t="shared" si="149"/>
        <v>5.0332416545809018</v>
      </c>
      <c r="AO190" s="11">
        <f t="shared" si="150"/>
        <v>5.3632537575198438E-3</v>
      </c>
      <c r="AP190" s="11">
        <f t="shared" si="150"/>
        <v>6.7562851948899062E-3</v>
      </c>
      <c r="AQ190" s="11">
        <f t="shared" si="150"/>
        <v>6.1288031412253764E-3</v>
      </c>
      <c r="AR190" s="1">
        <f t="shared" ref="AR190:AT253" si="152">MAX(0.3*B190,AL190*AI190^$AR$5*B190^(1-$AR$5)*(1-BI189+BU189/100))</f>
        <v>245669.66860954274</v>
      </c>
      <c r="AS190" s="1">
        <f t="shared" si="152"/>
        <v>98401.160616331457</v>
      </c>
      <c r="AT190" s="1">
        <f t="shared" si="152"/>
        <v>35494.219426081268</v>
      </c>
      <c r="AU190" s="1">
        <f t="shared" si="108"/>
        <v>49133.93372190855</v>
      </c>
      <c r="AV190" s="1">
        <f t="shared" si="108"/>
        <v>19680.232123266294</v>
      </c>
      <c r="AW190" s="1">
        <f t="shared" si="108"/>
        <v>7098.8438852162544</v>
      </c>
      <c r="AX190" s="1">
        <f t="shared" si="109"/>
        <v>168655.08403019581</v>
      </c>
      <c r="AY190" s="1">
        <f t="shared" si="109"/>
        <v>26561.716847625295</v>
      </c>
      <c r="AZ190" s="1">
        <f t="shared" si="109"/>
        <v>6499.9712867463841</v>
      </c>
      <c r="BA190" s="1">
        <f t="shared" si="110"/>
        <v>14025.237741606539</v>
      </c>
      <c r="BB190" s="1">
        <f t="shared" si="110"/>
        <v>30191.870244220987</v>
      </c>
      <c r="BC190" s="1">
        <f t="shared" si="110"/>
        <v>38353.816441630537</v>
      </c>
      <c r="BD190" s="1">
        <f>SUM(BA190:BC190)*BT190*0.7+0.15*econlow!BD190+0.15*econhigh!BD190</f>
        <v>1820.583624909824</v>
      </c>
      <c r="BE190" s="2">
        <f t="shared" si="139"/>
        <v>0.1724378764915922</v>
      </c>
      <c r="BF190" s="2">
        <f t="shared" si="139"/>
        <v>0.13039120264941753</v>
      </c>
      <c r="BG190" s="2">
        <f t="shared" si="139"/>
        <v>6.9918128391701598E-2</v>
      </c>
      <c r="BH190" s="2">
        <f t="shared" si="104"/>
        <v>0.10043265811703098</v>
      </c>
      <c r="BI190" s="2">
        <f t="shared" si="111"/>
        <v>2.9734821248929609E-3</v>
      </c>
      <c r="BJ190" s="2">
        <f t="shared" si="111"/>
        <v>1.700186572836147E-3</v>
      </c>
      <c r="BK190" s="2">
        <f t="shared" si="111"/>
        <v>4.8885446777984691E-4</v>
      </c>
      <c r="BL190" s="2">
        <f t="shared" si="105"/>
        <v>730.49436823885264</v>
      </c>
      <c r="BM190" s="2">
        <f t="shared" si="105"/>
        <v>167.30033203137984</v>
      </c>
      <c r="BN190" s="2">
        <f t="shared" si="105"/>
        <v>17.351507746798063</v>
      </c>
      <c r="BO190" s="2">
        <f t="shared" si="112"/>
        <v>930.70031933754171</v>
      </c>
      <c r="BP190" s="2">
        <f t="shared" si="112"/>
        <v>85.962117648657156</v>
      </c>
      <c r="BQ190" s="2">
        <f t="shared" si="112"/>
        <v>9.7724886402995672</v>
      </c>
      <c r="BR190" s="11">
        <f t="shared" si="113"/>
        <v>3.5592180144313507E-2</v>
      </c>
      <c r="BS190" s="17">
        <f t="shared" si="102"/>
        <v>3.9509409855518936E-3</v>
      </c>
      <c r="BT190" s="17">
        <f t="shared" si="103"/>
        <v>2.2079946310646636E-2</v>
      </c>
      <c r="BU190" s="12">
        <f>(BU$3*tempmid!$I300+BU$4*tempmid!$I300^2+BU$5*tempmid!$I300^6)*(K190/K$56)^$BW$1</f>
        <v>-6.8998180635005228</v>
      </c>
      <c r="BV190" s="12">
        <f>(BV$3*tempmid!$I300+BV$4*tempmid!$I300^2+BV$5*tempmid!$I300^6)*(L190/L$56)^$BW$1</f>
        <v>-6.1072125043514331</v>
      </c>
      <c r="BW190" s="12">
        <f>(BW$3*tempmid!$I300+BW$4*tempmid!$I300^2+BW$5*tempmid!$I300^6)*(M190/M$56)^$BW$1</f>
        <v>-6.2760297785988399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 x14ac:dyDescent="0.3">
      <c r="A191" s="2">
        <f t="shared" si="140"/>
        <v>2145</v>
      </c>
      <c r="B191" s="5">
        <f t="shared" si="141"/>
        <v>1165.3163609044718</v>
      </c>
      <c r="C191" s="5">
        <f t="shared" si="141"/>
        <v>2963.7223901573925</v>
      </c>
      <c r="D191" s="5">
        <f t="shared" si="141"/>
        <v>4368.6095814827049</v>
      </c>
      <c r="E191" s="15">
        <f t="shared" si="142"/>
        <v>4.0393797695930734E-6</v>
      </c>
      <c r="F191" s="15">
        <f t="shared" si="142"/>
        <v>7.9578490086503572E-6</v>
      </c>
      <c r="G191" s="15">
        <f t="shared" si="142"/>
        <v>1.6245665673454043E-5</v>
      </c>
      <c r="H191" s="5">
        <f t="shared" si="143"/>
        <v>246826.30880300718</v>
      </c>
      <c r="I191" s="5">
        <f t="shared" si="143"/>
        <v>99106.533643266201</v>
      </c>
      <c r="J191" s="5">
        <f t="shared" si="143"/>
        <v>35728.45144436221</v>
      </c>
      <c r="K191" s="5">
        <f t="shared" si="144"/>
        <v>211810.55813155364</v>
      </c>
      <c r="L191" s="5">
        <f t="shared" si="144"/>
        <v>33439.884238956336</v>
      </c>
      <c r="M191" s="5">
        <f t="shared" si="144"/>
        <v>8178.449178842845</v>
      </c>
      <c r="N191" s="15">
        <f t="shared" si="145"/>
        <v>4.7040531248085937E-3</v>
      </c>
      <c r="O191" s="15">
        <f t="shared" si="145"/>
        <v>7.1603256909491542E-3</v>
      </c>
      <c r="P191" s="15">
        <f t="shared" si="145"/>
        <v>6.5828069756457275E-3</v>
      </c>
      <c r="Q191" s="5">
        <f t="shared" si="146"/>
        <v>8087.4986244014081</v>
      </c>
      <c r="R191" s="5">
        <f t="shared" si="146"/>
        <v>11357.318941157462</v>
      </c>
      <c r="S191" s="5">
        <f t="shared" si="146"/>
        <v>6261.7345458868958</v>
      </c>
      <c r="T191" s="5">
        <f t="shared" si="147"/>
        <v>32.765950532672207</v>
      </c>
      <c r="U191" s="5">
        <f t="shared" si="147"/>
        <v>114.59707572901412</v>
      </c>
      <c r="V191" s="5">
        <f t="shared" si="147"/>
        <v>175.25905245677725</v>
      </c>
      <c r="W191" s="15">
        <f t="shared" si="148"/>
        <v>-1.0734613539272964E-2</v>
      </c>
      <c r="X191" s="15">
        <f t="shared" si="148"/>
        <v>-1.217998157191269E-2</v>
      </c>
      <c r="Y191" s="15">
        <f t="shared" si="148"/>
        <v>-9.7425357312937999E-3</v>
      </c>
      <c r="Z191" s="5">
        <f t="shared" si="151"/>
        <v>9012.1602600181122</v>
      </c>
      <c r="AA191" s="5">
        <f t="shared" si="151"/>
        <v>29711.154063022237</v>
      </c>
      <c r="AB191" s="5">
        <f t="shared" si="151"/>
        <v>51126.398474684866</v>
      </c>
      <c r="AC191" s="16">
        <f t="shared" si="137"/>
        <v>1.3383410629845669</v>
      </c>
      <c r="AD191" s="16">
        <f t="shared" si="137"/>
        <v>2.9929513902838134</v>
      </c>
      <c r="AE191" s="16">
        <f t="shared" si="137"/>
        <v>8.7505239248896487</v>
      </c>
      <c r="AF191" s="15">
        <f t="shared" si="107"/>
        <v>-4.0504037456468023E-3</v>
      </c>
      <c r="AG191" s="15">
        <f t="shared" si="107"/>
        <v>2.9673830763510267E-4</v>
      </c>
      <c r="AH191" s="15">
        <f t="shared" si="107"/>
        <v>9.7937136394747881E-3</v>
      </c>
      <c r="AI191" s="1">
        <f t="shared" si="138"/>
        <v>468120.76852782571</v>
      </c>
      <c r="AJ191" s="1">
        <f t="shared" si="138"/>
        <v>183529.93115719201</v>
      </c>
      <c r="AK191" s="1">
        <f t="shared" si="138"/>
        <v>66558.421607191354</v>
      </c>
      <c r="AL191" s="14">
        <f t="shared" si="149"/>
        <v>68.802394644376221</v>
      </c>
      <c r="AM191" s="14">
        <f t="shared" si="149"/>
        <v>15.633124221322868</v>
      </c>
      <c r="AN191" s="14">
        <f t="shared" si="149"/>
        <v>5.0637809243714118</v>
      </c>
      <c r="AO191" s="11">
        <f t="shared" si="150"/>
        <v>5.3096212199446454E-3</v>
      </c>
      <c r="AP191" s="11">
        <f t="shared" si="150"/>
        <v>6.6887223429410074E-3</v>
      </c>
      <c r="AQ191" s="11">
        <f t="shared" si="150"/>
        <v>6.0675151098131229E-3</v>
      </c>
      <c r="AR191" s="1">
        <f t="shared" si="152"/>
        <v>246826.30880300718</v>
      </c>
      <c r="AS191" s="1">
        <f t="shared" si="152"/>
        <v>99106.533643266201</v>
      </c>
      <c r="AT191" s="1">
        <f t="shared" si="152"/>
        <v>35728.45144436221</v>
      </c>
      <c r="AU191" s="1">
        <f t="shared" si="108"/>
        <v>49365.261760601439</v>
      </c>
      <c r="AV191" s="1">
        <f t="shared" si="108"/>
        <v>19821.306728653242</v>
      </c>
      <c r="AW191" s="1">
        <f t="shared" si="108"/>
        <v>7145.6902888724426</v>
      </c>
      <c r="AX191" s="1">
        <f t="shared" si="109"/>
        <v>169448.44650524293</v>
      </c>
      <c r="AY191" s="1">
        <f t="shared" si="109"/>
        <v>26751.90739116507</v>
      </c>
      <c r="AZ191" s="1">
        <f t="shared" si="109"/>
        <v>6542.7593430742754</v>
      </c>
      <c r="BA191" s="1">
        <f t="shared" si="110"/>
        <v>14030.76325210054</v>
      </c>
      <c r="BB191" s="1">
        <f t="shared" si="110"/>
        <v>30213.256109458009</v>
      </c>
      <c r="BC191" s="1">
        <f t="shared" si="110"/>
        <v>38383.102998646922</v>
      </c>
      <c r="BD191" s="1">
        <f>SUM(BA191:BC191)*BT191*0.7+0.15*econlow!BD191+0.15*econhigh!BD191</f>
        <v>1768.7284877166132</v>
      </c>
      <c r="BE191" s="2">
        <f t="shared" si="139"/>
        <v>0.1724378764915922</v>
      </c>
      <c r="BF191" s="2">
        <f t="shared" si="139"/>
        <v>0.13039120264941753</v>
      </c>
      <c r="BG191" s="2">
        <f t="shared" si="139"/>
        <v>6.9918128391701598E-2</v>
      </c>
      <c r="BH191" s="2">
        <f t="shared" si="104"/>
        <v>0.10019812752484701</v>
      </c>
      <c r="BI191" s="2">
        <f t="shared" si="111"/>
        <v>2.9734821248929609E-3</v>
      </c>
      <c r="BJ191" s="2">
        <f t="shared" si="111"/>
        <v>1.700186572836147E-3</v>
      </c>
      <c r="BK191" s="2">
        <f t="shared" si="111"/>
        <v>4.8885446777984691E-4</v>
      </c>
      <c r="BL191" s="2">
        <f t="shared" si="105"/>
        <v>733.93361717905191</v>
      </c>
      <c r="BM191" s="2">
        <f t="shared" si="105"/>
        <v>168.49959778061506</v>
      </c>
      <c r="BN191" s="2">
        <f t="shared" si="105"/>
        <v>17.466013115431792</v>
      </c>
      <c r="BO191" s="2">
        <f t="shared" si="112"/>
        <v>944.55054779869192</v>
      </c>
      <c r="BP191" s="2">
        <f t="shared" si="112"/>
        <v>86.988341716713137</v>
      </c>
      <c r="BQ191" s="2">
        <f t="shared" si="112"/>
        <v>9.7721198044509485</v>
      </c>
      <c r="BR191" s="11">
        <f t="shared" si="113"/>
        <v>3.5511010652767377E-2</v>
      </c>
      <c r="BS191" s="17">
        <f t="shared" ref="BS191:BS254" si="153">BS190/(1+BR190)</f>
        <v>3.815151428626388E-3</v>
      </c>
      <c r="BT191" s="17">
        <f t="shared" ref="BT191:BT254" si="154">BT190/(1+BR$5)</f>
        <v>2.1436841078297703E-2</v>
      </c>
      <c r="BU191" s="12">
        <f>(BU$3*tempmid!$I301+BU$4*tempmid!$I301^2+BU$5*tempmid!$I301^6)*(K191/K$56)^$BW$1</f>
        <v>-7.0588515296824701</v>
      </c>
      <c r="BV191" s="12">
        <f>(BV$3*tempmid!$I301+BV$4*tempmid!$I301^2+BV$5*tempmid!$I301^6)*(L191/L$56)^$BW$1</f>
        <v>-6.2146185345413354</v>
      </c>
      <c r="BW191" s="12">
        <f>(BW$3*tempmid!$I301+BW$4*tempmid!$I301^2+BW$5*tempmid!$I301^6)*(M191/M$56)^$BW$1</f>
        <v>-6.3669743231184635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 x14ac:dyDescent="0.3">
      <c r="A192" s="2">
        <f t="shared" si="140"/>
        <v>2146</v>
      </c>
      <c r="B192" s="5">
        <f t="shared" si="141"/>
        <v>1165.3208327020386</v>
      </c>
      <c r="C192" s="5">
        <f t="shared" si="141"/>
        <v>2963.7447957699133</v>
      </c>
      <c r="D192" s="5">
        <f t="shared" si="141"/>
        <v>4368.6770039048879</v>
      </c>
      <c r="E192" s="15">
        <f t="shared" si="142"/>
        <v>3.8374107811134193E-6</v>
      </c>
      <c r="F192" s="15">
        <f t="shared" si="142"/>
        <v>7.5599565582178389E-6</v>
      </c>
      <c r="G192" s="15">
        <f t="shared" si="142"/>
        <v>1.5433382389781341E-5</v>
      </c>
      <c r="H192" s="5">
        <f t="shared" si="143"/>
        <v>247968.92415604269</v>
      </c>
      <c r="I192" s="5">
        <f t="shared" si="143"/>
        <v>99808.014303858741</v>
      </c>
      <c r="J192" s="5">
        <f t="shared" si="143"/>
        <v>35961.31472846245</v>
      </c>
      <c r="K192" s="5">
        <f t="shared" si="144"/>
        <v>212790.26101427808</v>
      </c>
      <c r="L192" s="5">
        <f t="shared" si="144"/>
        <v>33676.318705413672</v>
      </c>
      <c r="M192" s="5">
        <f t="shared" si="144"/>
        <v>8231.6258895585252</v>
      </c>
      <c r="N192" s="15">
        <f t="shared" si="145"/>
        <v>4.6253732173064943E-3</v>
      </c>
      <c r="O192" s="15">
        <f t="shared" si="145"/>
        <v>7.0704331620232708E-3</v>
      </c>
      <c r="P192" s="15">
        <f t="shared" si="145"/>
        <v>6.5020530852286651E-3</v>
      </c>
      <c r="Q192" s="5">
        <f t="shared" si="146"/>
        <v>8037.7194384163631</v>
      </c>
      <c r="R192" s="5">
        <f t="shared" si="146"/>
        <v>11298.39551825114</v>
      </c>
      <c r="S192" s="5">
        <f t="shared" si="146"/>
        <v>6241.1431653487398</v>
      </c>
      <c r="T192" s="5">
        <f t="shared" si="147"/>
        <v>32.414220716457038</v>
      </c>
      <c r="U192" s="5">
        <f t="shared" si="147"/>
        <v>113.20128545843964</v>
      </c>
      <c r="V192" s="5">
        <f t="shared" si="147"/>
        <v>173.55158487598442</v>
      </c>
      <c r="W192" s="15">
        <f t="shared" si="148"/>
        <v>-1.0734613539272964E-2</v>
      </c>
      <c r="X192" s="15">
        <f t="shared" si="148"/>
        <v>-1.217998157191269E-2</v>
      </c>
      <c r="Y192" s="15">
        <f t="shared" si="148"/>
        <v>-9.7425357312937999E-3</v>
      </c>
      <c r="Z192" s="5">
        <f t="shared" si="151"/>
        <v>8921.1119273933309</v>
      </c>
      <c r="AA192" s="5">
        <f t="shared" si="151"/>
        <v>29568.429818180415</v>
      </c>
      <c r="AB192" s="5">
        <f t="shared" si="151"/>
        <v>51461.513097612449</v>
      </c>
      <c r="AC192" s="16">
        <f t="shared" si="137"/>
        <v>1.3329202413301013</v>
      </c>
      <c r="AD192" s="16">
        <f t="shared" si="137"/>
        <v>2.9938395136142004</v>
      </c>
      <c r="AE192" s="16">
        <f t="shared" si="137"/>
        <v>8.8362240504053915</v>
      </c>
      <c r="AF192" s="15">
        <f t="shared" si="107"/>
        <v>-4.0504037456468023E-3</v>
      </c>
      <c r="AG192" s="15">
        <f t="shared" si="107"/>
        <v>2.9673830763510267E-4</v>
      </c>
      <c r="AH192" s="15">
        <f t="shared" si="107"/>
        <v>9.7937136394747881E-3</v>
      </c>
      <c r="AI192" s="1">
        <f t="shared" si="138"/>
        <v>470673.95343564457</v>
      </c>
      <c r="AJ192" s="1">
        <f t="shared" si="138"/>
        <v>184998.24477012604</v>
      </c>
      <c r="AK192" s="1">
        <f t="shared" si="138"/>
        <v>67048.269735344657</v>
      </c>
      <c r="AL192" s="14">
        <f t="shared" si="149"/>
        <v>69.164056152417146</v>
      </c>
      <c r="AM192" s="14">
        <f t="shared" si="149"/>
        <v>15.736644192319311</v>
      </c>
      <c r="AN192" s="14">
        <f t="shared" si="149"/>
        <v>5.0941982459701043</v>
      </c>
      <c r="AO192" s="11">
        <f t="shared" si="150"/>
        <v>5.2565250077451992E-3</v>
      </c>
      <c r="AP192" s="11">
        <f t="shared" si="150"/>
        <v>6.6218351195115972E-3</v>
      </c>
      <c r="AQ192" s="11">
        <f t="shared" si="150"/>
        <v>6.0068399587149919E-3</v>
      </c>
      <c r="AR192" s="1">
        <f t="shared" si="152"/>
        <v>247968.92415604269</v>
      </c>
      <c r="AS192" s="1">
        <f t="shared" si="152"/>
        <v>99808.014303858741</v>
      </c>
      <c r="AT192" s="1">
        <f t="shared" si="152"/>
        <v>35961.31472846245</v>
      </c>
      <c r="AU192" s="1">
        <f t="shared" si="108"/>
        <v>49593.784831208541</v>
      </c>
      <c r="AV192" s="1">
        <f t="shared" si="108"/>
        <v>19961.602860771749</v>
      </c>
      <c r="AW192" s="1">
        <f t="shared" si="108"/>
        <v>7192.2629456924906</v>
      </c>
      <c r="AX192" s="1">
        <f t="shared" si="109"/>
        <v>170232.20881142249</v>
      </c>
      <c r="AY192" s="1">
        <f t="shared" si="109"/>
        <v>26941.054964330935</v>
      </c>
      <c r="AZ192" s="1">
        <f t="shared" si="109"/>
        <v>6585.3007116468207</v>
      </c>
      <c r="BA192" s="1">
        <f t="shared" si="110"/>
        <v>14036.1947104953</v>
      </c>
      <c r="BB192" s="1">
        <f t="shared" si="110"/>
        <v>30234.365746874602</v>
      </c>
      <c r="BC192" s="1">
        <f t="shared" si="110"/>
        <v>38412.008801286363</v>
      </c>
      <c r="BD192" s="1">
        <f>SUM(BA192:BC192)*BT192*0.7+0.15*econlow!BD192+0.15*econhigh!BD192</f>
        <v>1718.3337377065945</v>
      </c>
      <c r="BE192" s="2">
        <f t="shared" si="139"/>
        <v>0.1724378764915922</v>
      </c>
      <c r="BF192" s="2">
        <f t="shared" si="139"/>
        <v>0.13039120264941753</v>
      </c>
      <c r="BG192" s="2">
        <f t="shared" si="139"/>
        <v>6.9918128391701598E-2</v>
      </c>
      <c r="BH192" s="2">
        <f t="shared" si="104"/>
        <v>9.99642907669826E-2</v>
      </c>
      <c r="BI192" s="2">
        <f t="shared" si="111"/>
        <v>2.9734821248929609E-3</v>
      </c>
      <c r="BJ192" s="2">
        <f t="shared" si="111"/>
        <v>1.700186572836147E-3</v>
      </c>
      <c r="BK192" s="2">
        <f t="shared" si="111"/>
        <v>4.8885446777984691E-4</v>
      </c>
      <c r="BL192" s="2">
        <f t="shared" si="105"/>
        <v>737.33116350693126</v>
      </c>
      <c r="BM192" s="2">
        <f t="shared" si="105"/>
        <v>169.69224578085874</v>
      </c>
      <c r="BN192" s="2">
        <f t="shared" si="105"/>
        <v>17.57984937224608</v>
      </c>
      <c r="BO192" s="2">
        <f t="shared" si="112"/>
        <v>958.60774005256872</v>
      </c>
      <c r="BP192" s="2">
        <f t="shared" si="112"/>
        <v>88.02690639412026</v>
      </c>
      <c r="BQ192" s="2">
        <f t="shared" si="112"/>
        <v>9.7717601717221196</v>
      </c>
      <c r="BR192" s="11">
        <f t="shared" si="113"/>
        <v>3.5430733926253816E-2</v>
      </c>
      <c r="BS192" s="17">
        <f t="shared" si="153"/>
        <v>3.68431758752752E-3</v>
      </c>
      <c r="BT192" s="17">
        <f t="shared" si="154"/>
        <v>2.0812467066308449E-2</v>
      </c>
      <c r="BU192" s="12">
        <f>(BU$3*tempmid!$I302+BU$4*tempmid!$I302^2+BU$5*tempmid!$I302^6)*(K192/K$56)^$BW$1</f>
        <v>-7.2183507750151454</v>
      </c>
      <c r="BV192" s="12">
        <f>(BV$3*tempmid!$I302+BV$4*tempmid!$I302^2+BV$5*tempmid!$I302^6)*(L192/L$56)^$BW$1</f>
        <v>-6.3221777761353479</v>
      </c>
      <c r="BW192" s="12">
        <f>(BW$3*tempmid!$I302+BW$4*tempmid!$I302^2+BW$5*tempmid!$I302^6)*(M192/M$56)^$BW$1</f>
        <v>-6.4580143258165359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 x14ac:dyDescent="0.3">
      <c r="A193" s="2">
        <f t="shared" si="140"/>
        <v>2147</v>
      </c>
      <c r="B193" s="5">
        <f t="shared" si="141"/>
        <v>1165.3250809260292</v>
      </c>
      <c r="C193" s="5">
        <f t="shared" si="141"/>
        <v>2963.7660812627237</v>
      </c>
      <c r="D193" s="5">
        <f t="shared" si="141"/>
        <v>4368.7410561944898</v>
      </c>
      <c r="E193" s="15">
        <f t="shared" si="142"/>
        <v>3.6455402420577483E-6</v>
      </c>
      <c r="F193" s="15">
        <f t="shared" si="142"/>
        <v>7.181958730306947E-6</v>
      </c>
      <c r="G193" s="15">
        <f t="shared" si="142"/>
        <v>1.4661713270292274E-5</v>
      </c>
      <c r="H193" s="5">
        <f t="shared" si="143"/>
        <v>249097.48866463522</v>
      </c>
      <c r="I193" s="5">
        <f t="shared" si="143"/>
        <v>100505.54975673086</v>
      </c>
      <c r="J193" s="5">
        <f t="shared" si="143"/>
        <v>36192.796089816984</v>
      </c>
      <c r="K193" s="5">
        <f t="shared" si="144"/>
        <v>213757.9399446969</v>
      </c>
      <c r="L193" s="5">
        <f t="shared" si="144"/>
        <v>33911.43126717682</v>
      </c>
      <c r="M193" s="5">
        <f t="shared" si="144"/>
        <v>8284.4910294005149</v>
      </c>
      <c r="N193" s="15">
        <f t="shared" si="145"/>
        <v>4.5475715185756549E-3</v>
      </c>
      <c r="O193" s="15">
        <f t="shared" si="145"/>
        <v>6.9815398713801713E-3</v>
      </c>
      <c r="P193" s="15">
        <f t="shared" si="145"/>
        <v>6.4221990347066438E-3</v>
      </c>
      <c r="Q193" s="5">
        <f t="shared" si="146"/>
        <v>7987.6264768975052</v>
      </c>
      <c r="R193" s="5">
        <f t="shared" si="146"/>
        <v>11238.781424356936</v>
      </c>
      <c r="S193" s="5">
        <f t="shared" si="146"/>
        <v>6220.1211659757091</v>
      </c>
      <c r="T193" s="5">
        <f t="shared" si="147"/>
        <v>32.066266583889174</v>
      </c>
      <c r="U193" s="5">
        <f t="shared" si="147"/>
        <v>111.82249588763902</v>
      </c>
      <c r="V193" s="5">
        <f t="shared" si="147"/>
        <v>171.86075235910747</v>
      </c>
      <c r="W193" s="15">
        <f t="shared" si="148"/>
        <v>-1.0734613539272964E-2</v>
      </c>
      <c r="X193" s="15">
        <f t="shared" si="148"/>
        <v>-1.217998157191269E-2</v>
      </c>
      <c r="Y193" s="15">
        <f t="shared" si="148"/>
        <v>-9.7425357312937999E-3</v>
      </c>
      <c r="Z193" s="5">
        <f t="shared" si="151"/>
        <v>8830.2900894651157</v>
      </c>
      <c r="AA193" s="5">
        <f t="shared" si="151"/>
        <v>29423.753067318816</v>
      </c>
      <c r="AB193" s="5">
        <f t="shared" si="151"/>
        <v>51794.626600566306</v>
      </c>
      <c r="AC193" s="16">
        <f t="shared" si="137"/>
        <v>1.3275213761919695</v>
      </c>
      <c r="AD193" s="16">
        <f t="shared" si="137"/>
        <v>2.9947279004848015</v>
      </c>
      <c r="AE193" s="16">
        <f t="shared" si="137"/>
        <v>8.9227634984093012</v>
      </c>
      <c r="AF193" s="15">
        <f t="shared" si="107"/>
        <v>-4.0504037456468023E-3</v>
      </c>
      <c r="AG193" s="15">
        <f t="shared" si="107"/>
        <v>2.9673830763510267E-4</v>
      </c>
      <c r="AH193" s="15">
        <f t="shared" si="107"/>
        <v>9.7937136394747881E-3</v>
      </c>
      <c r="AI193" s="1">
        <f t="shared" si="138"/>
        <v>473200.34292328864</v>
      </c>
      <c r="AJ193" s="1">
        <f t="shared" si="138"/>
        <v>186460.02315388521</v>
      </c>
      <c r="AK193" s="1">
        <f t="shared" si="138"/>
        <v>67535.705707502682</v>
      </c>
      <c r="AL193" s="14">
        <f t="shared" si="149"/>
        <v>69.523983117311403</v>
      </c>
      <c r="AM193" s="14">
        <f t="shared" si="149"/>
        <v>15.83980760086351</v>
      </c>
      <c r="AN193" s="14">
        <f t="shared" si="149"/>
        <v>5.124492279215799</v>
      </c>
      <c r="AO193" s="11">
        <f t="shared" si="150"/>
        <v>5.2039597576677473E-3</v>
      </c>
      <c r="AP193" s="11">
        <f t="shared" si="150"/>
        <v>6.555616768316481E-3</v>
      </c>
      <c r="AQ193" s="11">
        <f t="shared" si="150"/>
        <v>5.9467715591278421E-3</v>
      </c>
      <c r="AR193" s="1">
        <f t="shared" si="152"/>
        <v>249097.48866463522</v>
      </c>
      <c r="AS193" s="1">
        <f t="shared" si="152"/>
        <v>100505.54975673086</v>
      </c>
      <c r="AT193" s="1">
        <f t="shared" si="152"/>
        <v>36192.796089816984</v>
      </c>
      <c r="AU193" s="1">
        <f t="shared" si="108"/>
        <v>49819.497732927048</v>
      </c>
      <c r="AV193" s="1">
        <f t="shared" si="108"/>
        <v>20101.109951346174</v>
      </c>
      <c r="AW193" s="1">
        <f t="shared" si="108"/>
        <v>7238.5592179633968</v>
      </c>
      <c r="AX193" s="1">
        <f t="shared" si="109"/>
        <v>171006.35195575753</v>
      </c>
      <c r="AY193" s="1">
        <f t="shared" si="109"/>
        <v>27129.145013741465</v>
      </c>
      <c r="AZ193" s="1">
        <f t="shared" si="109"/>
        <v>6627.5928235204128</v>
      </c>
      <c r="BA193" s="1">
        <f t="shared" si="110"/>
        <v>14041.533265864648</v>
      </c>
      <c r="BB193" s="1">
        <f t="shared" si="110"/>
        <v>30255.202644546873</v>
      </c>
      <c r="BC193" s="1">
        <f t="shared" si="110"/>
        <v>38440.539202046646</v>
      </c>
      <c r="BD193" s="1">
        <f>SUM(BA193:BC193)*BT193*0.7+0.15*econlow!BD193+0.15*econhigh!BD193</f>
        <v>1669.3589565722868</v>
      </c>
      <c r="BE193" s="2">
        <f t="shared" si="139"/>
        <v>0.1724378764915922</v>
      </c>
      <c r="BF193" s="2">
        <f t="shared" si="139"/>
        <v>0.13039120264941753</v>
      </c>
      <c r="BG193" s="2">
        <f t="shared" si="139"/>
        <v>6.9918128391701598E-2</v>
      </c>
      <c r="BH193" s="2">
        <f t="shared" si="104"/>
        <v>9.9731160911068262E-2</v>
      </c>
      <c r="BI193" s="2">
        <f t="shared" si="111"/>
        <v>2.9734821248929609E-3</v>
      </c>
      <c r="BJ193" s="2">
        <f t="shared" si="111"/>
        <v>1.700186572836147E-3</v>
      </c>
      <c r="BK193" s="2">
        <f t="shared" si="111"/>
        <v>4.8885446777984691E-4</v>
      </c>
      <c r="BL193" s="2">
        <f t="shared" si="105"/>
        <v>740.68692990001978</v>
      </c>
      <c r="BM193" s="2">
        <f t="shared" si="105"/>
        <v>170.87818619190909</v>
      </c>
      <c r="BN193" s="2">
        <f t="shared" si="105"/>
        <v>17.693010069952006</v>
      </c>
      <c r="BO193" s="2">
        <f t="shared" si="112"/>
        <v>972.87499163733673</v>
      </c>
      <c r="BP193" s="2">
        <f t="shared" si="112"/>
        <v>89.077960080333028</v>
      </c>
      <c r="BQ193" s="2">
        <f t="shared" si="112"/>
        <v>9.7714096227689815</v>
      </c>
      <c r="BR193" s="11">
        <f t="shared" si="113"/>
        <v>3.5351340820638261E-2</v>
      </c>
      <c r="BS193" s="17">
        <f t="shared" si="153"/>
        <v>3.5582463092986836E-3</v>
      </c>
      <c r="BT193" s="17">
        <f t="shared" si="154"/>
        <v>2.0206278705153832E-2</v>
      </c>
      <c r="BU193" s="12">
        <f>(BU$3*tempmid!$I303+BU$4*tempmid!$I303^2+BU$5*tempmid!$I303^6)*(K193/K$56)^$BW$1</f>
        <v>-7.3782984648891743</v>
      </c>
      <c r="BV193" s="12">
        <f>(BV$3*tempmid!$I303+BV$4*tempmid!$I303^2+BV$5*tempmid!$I303^6)*(L193/L$56)^$BW$1</f>
        <v>-6.4298794449951604</v>
      </c>
      <c r="BW193" s="12">
        <f>(BW$3*tempmid!$I303+BW$4*tempmid!$I303^2+BW$5*tempmid!$I303^6)*(M193/M$56)^$BW$1</f>
        <v>-6.5491411692389541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 x14ac:dyDescent="0.3">
      <c r="A194" s="2">
        <f t="shared" si="140"/>
        <v>2148</v>
      </c>
      <c r="B194" s="5">
        <f t="shared" si="141"/>
        <v>1165.3291167535328</v>
      </c>
      <c r="C194" s="5">
        <f t="shared" si="141"/>
        <v>2963.7863026261216</v>
      </c>
      <c r="D194" s="5">
        <f t="shared" si="141"/>
        <v>4368.8019067617724</v>
      </c>
      <c r="E194" s="15">
        <f t="shared" si="142"/>
        <v>3.4632632299548609E-6</v>
      </c>
      <c r="F194" s="15">
        <f t="shared" si="142"/>
        <v>6.8228607937915996E-6</v>
      </c>
      <c r="G194" s="15">
        <f t="shared" si="142"/>
        <v>1.3928627606777659E-5</v>
      </c>
      <c r="H194" s="5">
        <f t="shared" si="143"/>
        <v>250211.97999369592</v>
      </c>
      <c r="I194" s="5">
        <f t="shared" si="143"/>
        <v>101199.08876557504</v>
      </c>
      <c r="J194" s="5">
        <f t="shared" si="143"/>
        <v>36422.882802180458</v>
      </c>
      <c r="K194" s="5">
        <f t="shared" si="144"/>
        <v>214713.57438554053</v>
      </c>
      <c r="L194" s="5">
        <f t="shared" si="144"/>
        <v>34145.20428679543</v>
      </c>
      <c r="M194" s="5">
        <f t="shared" si="144"/>
        <v>8337.0415000522862</v>
      </c>
      <c r="N194" s="15">
        <f t="shared" si="145"/>
        <v>4.4706383355437307E-3</v>
      </c>
      <c r="O194" s="15">
        <f t="shared" si="145"/>
        <v>6.8936347090982064E-3</v>
      </c>
      <c r="P194" s="15">
        <f t="shared" si="145"/>
        <v>6.3432346616438817E-3</v>
      </c>
      <c r="Q194" s="5">
        <f t="shared" si="146"/>
        <v>7937.2363405671704</v>
      </c>
      <c r="R194" s="5">
        <f t="shared" si="146"/>
        <v>11178.501939368161</v>
      </c>
      <c r="S194" s="5">
        <f t="shared" si="146"/>
        <v>6198.6790408804109</v>
      </c>
      <c r="T194" s="5">
        <f t="shared" si="147"/>
        <v>31.722047604463821</v>
      </c>
      <c r="U194" s="5">
        <f t="shared" si="147"/>
        <v>110.4604999484023</v>
      </c>
      <c r="V194" s="5">
        <f t="shared" si="147"/>
        <v>170.18639283844183</v>
      </c>
      <c r="W194" s="15">
        <f t="shared" si="148"/>
        <v>-1.0734613539272964E-2</v>
      </c>
      <c r="X194" s="15">
        <f t="shared" si="148"/>
        <v>-1.217998157191269E-2</v>
      </c>
      <c r="Y194" s="15">
        <f t="shared" si="148"/>
        <v>-9.7425357312937999E-3</v>
      </c>
      <c r="Z194" s="5">
        <f t="shared" si="151"/>
        <v>8739.7143044728109</v>
      </c>
      <c r="AA194" s="5">
        <f t="shared" si="151"/>
        <v>29277.188642638968</v>
      </c>
      <c r="AB194" s="5">
        <f t="shared" si="151"/>
        <v>52125.720252666404</v>
      </c>
      <c r="AC194" s="16">
        <f t="shared" si="137"/>
        <v>1.3221443786374154</v>
      </c>
      <c r="AD194" s="16">
        <f t="shared" si="137"/>
        <v>2.9956165509738191</v>
      </c>
      <c r="AE194" s="16">
        <f t="shared" si="137"/>
        <v>9.0101504889854809</v>
      </c>
      <c r="AF194" s="15">
        <f t="shared" si="107"/>
        <v>-4.0504037456468023E-3</v>
      </c>
      <c r="AG194" s="15">
        <f t="shared" si="107"/>
        <v>2.9673830763510267E-4</v>
      </c>
      <c r="AH194" s="15">
        <f t="shared" si="107"/>
        <v>9.7937136394747881E-3</v>
      </c>
      <c r="AI194" s="1">
        <f t="shared" si="138"/>
        <v>475699.8063638868</v>
      </c>
      <c r="AJ194" s="1">
        <f t="shared" si="138"/>
        <v>187915.13078984286</v>
      </c>
      <c r="AK194" s="1">
        <f t="shared" si="138"/>
        <v>68020.694354715815</v>
      </c>
      <c r="AL194" s="14">
        <f t="shared" si="149"/>
        <v>69.882165127543317</v>
      </c>
      <c r="AM194" s="14">
        <f t="shared" si="149"/>
        <v>15.942608912095487</v>
      </c>
      <c r="AN194" s="14">
        <f t="shared" si="149"/>
        <v>5.1546617223073996</v>
      </c>
      <c r="AO194" s="11">
        <f t="shared" si="150"/>
        <v>5.1519201600910697E-3</v>
      </c>
      <c r="AP194" s="11">
        <f t="shared" si="150"/>
        <v>6.4900606006333163E-3</v>
      </c>
      <c r="AQ194" s="11">
        <f t="shared" si="150"/>
        <v>5.8873038435365635E-3</v>
      </c>
      <c r="AR194" s="1">
        <f t="shared" si="152"/>
        <v>250211.97999369592</v>
      </c>
      <c r="AS194" s="1">
        <f t="shared" si="152"/>
        <v>101199.08876557504</v>
      </c>
      <c r="AT194" s="1">
        <f t="shared" si="152"/>
        <v>36422.882802180458</v>
      </c>
      <c r="AU194" s="1">
        <f t="shared" si="108"/>
        <v>50042.395998739186</v>
      </c>
      <c r="AV194" s="1">
        <f t="shared" si="108"/>
        <v>20239.81775311501</v>
      </c>
      <c r="AW194" s="1">
        <f t="shared" si="108"/>
        <v>7284.5765604360922</v>
      </c>
      <c r="AX194" s="1">
        <f t="shared" si="109"/>
        <v>171770.85950843245</v>
      </c>
      <c r="AY194" s="1">
        <f t="shared" si="109"/>
        <v>27316.163429436347</v>
      </c>
      <c r="AZ194" s="1">
        <f t="shared" si="109"/>
        <v>6669.6332000418297</v>
      </c>
      <c r="BA194" s="1">
        <f t="shared" si="110"/>
        <v>14046.780049518315</v>
      </c>
      <c r="BB194" s="1">
        <f t="shared" si="110"/>
        <v>30275.770230868951</v>
      </c>
      <c r="BC194" s="1">
        <f t="shared" si="110"/>
        <v>38468.699438687181</v>
      </c>
      <c r="BD194" s="1">
        <f>SUM(BA194:BC194)*BT194*0.7+0.15*econlow!BD194+0.15*econhigh!BD194</f>
        <v>1621.7648125624701</v>
      </c>
      <c r="BE194" s="2">
        <f t="shared" si="139"/>
        <v>0.1724378764915922</v>
      </c>
      <c r="BF194" s="2">
        <f t="shared" si="139"/>
        <v>0.13039120264941753</v>
      </c>
      <c r="BG194" s="2">
        <f t="shared" si="139"/>
        <v>6.9918128391701598E-2</v>
      </c>
      <c r="BH194" s="2">
        <f t="shared" si="104"/>
        <v>9.949875093353136E-2</v>
      </c>
      <c r="BI194" s="2">
        <f t="shared" si="111"/>
        <v>2.9734821248929609E-3</v>
      </c>
      <c r="BJ194" s="2">
        <f t="shared" si="111"/>
        <v>1.700186572836147E-3</v>
      </c>
      <c r="BK194" s="2">
        <f t="shared" si="111"/>
        <v>4.8885446777984691E-4</v>
      </c>
      <c r="BL194" s="2">
        <f t="shared" si="105"/>
        <v>744.00084994532995</v>
      </c>
      <c r="BM194" s="2">
        <f t="shared" si="105"/>
        <v>172.05733190248407</v>
      </c>
      <c r="BN194" s="2">
        <f t="shared" si="105"/>
        <v>17.805488987267669</v>
      </c>
      <c r="BO194" s="2">
        <f t="shared" si="112"/>
        <v>987.35544434875646</v>
      </c>
      <c r="BP194" s="2">
        <f t="shared" si="112"/>
        <v>90.14165295878685</v>
      </c>
      <c r="BQ194" s="2">
        <f t="shared" si="112"/>
        <v>9.7710680401715333</v>
      </c>
      <c r="BR194" s="11">
        <f t="shared" si="113"/>
        <v>3.527282220369396E-2</v>
      </c>
      <c r="BS194" s="17">
        <f t="shared" si="153"/>
        <v>3.4367525003428817E-3</v>
      </c>
      <c r="BT194" s="17">
        <f t="shared" si="154"/>
        <v>1.9617746315683332E-2</v>
      </c>
      <c r="BU194" s="12">
        <f>(BU$3*tempmid!$I304+BU$4*tempmid!$I304^2+BU$5*tempmid!$I304^6)*(K194/K$56)^$BW$1</f>
        <v>-7.5386775758162763</v>
      </c>
      <c r="BV194" s="12">
        <f>(BV$3*tempmid!$I304+BV$4*tempmid!$I304^2+BV$5*tempmid!$I304^6)*(L194/L$56)^$BW$1</f>
        <v>-6.5377129849315594</v>
      </c>
      <c r="BW194" s="12">
        <f>(BW$3*tempmid!$I304+BW$4*tempmid!$I304^2+BW$5*tempmid!$I304^6)*(M194/M$56)^$BW$1</f>
        <v>-6.640346420301384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 x14ac:dyDescent="0.3">
      <c r="A195" s="2">
        <f t="shared" si="140"/>
        <v>2149</v>
      </c>
      <c r="B195" s="5">
        <f t="shared" si="141"/>
        <v>1165.3329508029396</v>
      </c>
      <c r="C195" s="5">
        <f t="shared" si="141"/>
        <v>2963.8055130524185</v>
      </c>
      <c r="D195" s="5">
        <f t="shared" si="141"/>
        <v>4368.8597156058777</v>
      </c>
      <c r="E195" s="15">
        <f t="shared" si="142"/>
        <v>3.2901000684571177E-6</v>
      </c>
      <c r="F195" s="15">
        <f t="shared" si="142"/>
        <v>6.4817177541020191E-6</v>
      </c>
      <c r="G195" s="15">
        <f t="shared" si="142"/>
        <v>1.3232196226438776E-5</v>
      </c>
      <c r="H195" s="5">
        <f t="shared" si="143"/>
        <v>251312.37939730426</v>
      </c>
      <c r="I195" s="5">
        <f t="shared" si="143"/>
        <v>101888.5816850273</v>
      </c>
      <c r="J195" s="5">
        <f t="shared" si="143"/>
        <v>36651.562596816788</v>
      </c>
      <c r="K195" s="5">
        <f t="shared" si="144"/>
        <v>215657.14693311005</v>
      </c>
      <c r="L195" s="5">
        <f t="shared" si="144"/>
        <v>34377.620675957383</v>
      </c>
      <c r="M195" s="5">
        <f t="shared" si="144"/>
        <v>8389.2743147359015</v>
      </c>
      <c r="N195" s="15">
        <f t="shared" si="145"/>
        <v>4.3945640151994425E-3</v>
      </c>
      <c r="O195" s="15">
        <f t="shared" si="145"/>
        <v>6.8067066522672359E-3</v>
      </c>
      <c r="P195" s="15">
        <f t="shared" si="145"/>
        <v>6.2651498955939022E-3</v>
      </c>
      <c r="Q195" s="5">
        <f t="shared" si="146"/>
        <v>7886.5653858261348</v>
      </c>
      <c r="R195" s="5">
        <f t="shared" si="146"/>
        <v>11117.582075839171</v>
      </c>
      <c r="S195" s="5">
        <f t="shared" si="146"/>
        <v>6176.8272163515257</v>
      </c>
      <c r="T195" s="5">
        <f t="shared" si="147"/>
        <v>31.381523682755482</v>
      </c>
      <c r="U195" s="5">
        <f t="shared" si="147"/>
        <v>109.11509309460649</v>
      </c>
      <c r="V195" s="5">
        <f t="shared" si="147"/>
        <v>168.52834582523332</v>
      </c>
      <c r="W195" s="15">
        <f t="shared" si="148"/>
        <v>-1.0734613539272964E-2</v>
      </c>
      <c r="X195" s="15">
        <f t="shared" si="148"/>
        <v>-1.217998157191269E-2</v>
      </c>
      <c r="Y195" s="15">
        <f t="shared" si="148"/>
        <v>-9.7425357312937999E-3</v>
      </c>
      <c r="Z195" s="5">
        <f t="shared" si="151"/>
        <v>8649.4035499934525</v>
      </c>
      <c r="AA195" s="5">
        <f t="shared" si="151"/>
        <v>29128.800776726348</v>
      </c>
      <c r="AB195" s="5">
        <f t="shared" si="151"/>
        <v>52454.775992184761</v>
      </c>
      <c r="AC195" s="16">
        <f t="shared" si="137"/>
        <v>1.3167891600938966</v>
      </c>
      <c r="AD195" s="16">
        <f t="shared" si="137"/>
        <v>2.9965054651594789</v>
      </c>
      <c r="AE195" s="16">
        <f t="shared" si="137"/>
        <v>9.0983933227231777</v>
      </c>
      <c r="AF195" s="15">
        <f t="shared" si="107"/>
        <v>-4.0504037456468023E-3</v>
      </c>
      <c r="AG195" s="15">
        <f t="shared" si="107"/>
        <v>2.9673830763510267E-4</v>
      </c>
      <c r="AH195" s="15">
        <f t="shared" si="107"/>
        <v>9.7937136394747881E-3</v>
      </c>
      <c r="AI195" s="1">
        <f t="shared" si="138"/>
        <v>478172.22172623733</v>
      </c>
      <c r="AJ195" s="1">
        <f t="shared" si="138"/>
        <v>189363.43546397358</v>
      </c>
      <c r="AK195" s="1">
        <f t="shared" si="138"/>
        <v>68503.201479680327</v>
      </c>
      <c r="AL195" s="14">
        <f t="shared" si="149"/>
        <v>70.238592189541194</v>
      </c>
      <c r="AM195" s="14">
        <f t="shared" si="149"/>
        <v>16.045042725087466</v>
      </c>
      <c r="AN195" s="14">
        <f t="shared" si="149"/>
        <v>5.1847053114795711</v>
      </c>
      <c r="AO195" s="11">
        <f t="shared" si="150"/>
        <v>5.1004009584901594E-3</v>
      </c>
      <c r="AP195" s="11">
        <f t="shared" si="150"/>
        <v>6.4251599946269829E-3</v>
      </c>
      <c r="AQ195" s="11">
        <f t="shared" si="150"/>
        <v>5.8284308051011974E-3</v>
      </c>
      <c r="AR195" s="1">
        <f t="shared" si="152"/>
        <v>251312.37939730426</v>
      </c>
      <c r="AS195" s="1">
        <f t="shared" si="152"/>
        <v>101888.5816850273</v>
      </c>
      <c r="AT195" s="1">
        <f t="shared" si="152"/>
        <v>36651.562596816788</v>
      </c>
      <c r="AU195" s="1">
        <f t="shared" si="108"/>
        <v>50262.475879460857</v>
      </c>
      <c r="AV195" s="1">
        <f t="shared" si="108"/>
        <v>20377.716337005462</v>
      </c>
      <c r="AW195" s="1">
        <f t="shared" si="108"/>
        <v>7330.3125193633578</v>
      </c>
      <c r="AX195" s="1">
        <f t="shared" si="109"/>
        <v>172525.71754648804</v>
      </c>
      <c r="AY195" s="1">
        <f t="shared" si="109"/>
        <v>27502.096540765906</v>
      </c>
      <c r="AZ195" s="1">
        <f t="shared" si="109"/>
        <v>6711.4194517887227</v>
      </c>
      <c r="BA195" s="1">
        <f t="shared" si="110"/>
        <v>14051.936175372757</v>
      </c>
      <c r="BB195" s="1">
        <f t="shared" si="110"/>
        <v>30296.071876129488</v>
      </c>
      <c r="BC195" s="1">
        <f t="shared" si="110"/>
        <v>38496.494638047618</v>
      </c>
      <c r="BD195" s="1">
        <f>SUM(BA195:BC195)*BT195*0.7+0.15*econlow!BD195+0.15*econhigh!BD195</f>
        <v>1575.5130328232967</v>
      </c>
      <c r="BE195" s="2">
        <f t="shared" si="139"/>
        <v>0.1724378764915922</v>
      </c>
      <c r="BF195" s="2">
        <f t="shared" si="139"/>
        <v>0.13039120264941753</v>
      </c>
      <c r="BG195" s="2">
        <f t="shared" si="139"/>
        <v>6.9918128391701598E-2</v>
      </c>
      <c r="BH195" s="2">
        <f t="shared" si="104"/>
        <v>9.9267073713127346E-2</v>
      </c>
      <c r="BI195" s="2">
        <f t="shared" si="111"/>
        <v>2.9734821248929609E-3</v>
      </c>
      <c r="BJ195" s="2">
        <f t="shared" si="111"/>
        <v>1.700186572836147E-3</v>
      </c>
      <c r="BK195" s="2">
        <f t="shared" si="111"/>
        <v>4.8885446777984691E-4</v>
      </c>
      <c r="BL195" s="2">
        <f t="shared" si="105"/>
        <v>747.27286790220228</v>
      </c>
      <c r="BM195" s="2">
        <f t="shared" si="105"/>
        <v>173.22959850620236</v>
      </c>
      <c r="BN195" s="2">
        <f t="shared" si="105"/>
        <v>17.917280126566613</v>
      </c>
      <c r="BO195" s="2">
        <f t="shared" si="112"/>
        <v>1002.0522869314685</v>
      </c>
      <c r="BP195" s="2">
        <f t="shared" si="112"/>
        <v>91.218137018321897</v>
      </c>
      <c r="BQ195" s="2">
        <f t="shared" si="112"/>
        <v>9.7707353083827027</v>
      </c>
      <c r="BR195" s="11">
        <f t="shared" si="113"/>
        <v>3.5195168959026385E-2</v>
      </c>
      <c r="BS195" s="17">
        <f t="shared" si="153"/>
        <v>3.3196587668817283E-3</v>
      </c>
      <c r="BT195" s="17">
        <f t="shared" si="154"/>
        <v>1.9046355646294498E-2</v>
      </c>
      <c r="BU195" s="12">
        <f>(BU$3*tempmid!$I305+BU$4*tempmid!$I305^2+BU$5*tempmid!$I305^6)*(K195/K$56)^$BW$1</f>
        <v>-7.6994713959374295</v>
      </c>
      <c r="BV195" s="12">
        <f>(BV$3*tempmid!$I305+BV$4*tempmid!$I305^2+BV$5*tempmid!$I305^6)*(L195/L$56)^$BW$1</f>
        <v>-6.6456680668551291</v>
      </c>
      <c r="BW195" s="12">
        <f>(BW$3*tempmid!$I305+BW$4*tempmid!$I305^2+BW$5*tempmid!$I305^6)*(M195/M$56)^$BW$1</f>
        <v>-6.7316218295732071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 x14ac:dyDescent="0.3">
      <c r="A196" s="2">
        <f t="shared" si="140"/>
        <v>2150</v>
      </c>
      <c r="B196" s="5">
        <f t="shared" si="141"/>
        <v>1165.3365931618598</v>
      </c>
      <c r="C196" s="5">
        <f t="shared" si="141"/>
        <v>2963.8237630756917</v>
      </c>
      <c r="D196" s="5">
        <f t="shared" si="141"/>
        <v>4368.9146347344686</v>
      </c>
      <c r="E196" s="15">
        <f t="shared" si="142"/>
        <v>3.1255950650342616E-6</v>
      </c>
      <c r="F196" s="15">
        <f t="shared" si="142"/>
        <v>6.1576318663969183E-6</v>
      </c>
      <c r="G196" s="15">
        <f t="shared" si="142"/>
        <v>1.2570586415116835E-5</v>
      </c>
      <c r="H196" s="5">
        <f t="shared" si="143"/>
        <v>252398.67163904093</v>
      </c>
      <c r="I196" s="5">
        <f t="shared" si="143"/>
        <v>102573.98044600712</v>
      </c>
      <c r="J196" s="5">
        <f t="shared" si="143"/>
        <v>36878.823657563051</v>
      </c>
      <c r="K196" s="5">
        <f t="shared" si="144"/>
        <v>216588.64324702788</v>
      </c>
      <c r="L196" s="5">
        <f t="shared" si="144"/>
        <v>34608.663890177311</v>
      </c>
      <c r="M196" s="5">
        <f t="shared" si="144"/>
        <v>8441.1865968638795</v>
      </c>
      <c r="N196" s="15">
        <f t="shared" si="145"/>
        <v>4.3193389468643151E-3</v>
      </c>
      <c r="O196" s="15">
        <f t="shared" si="145"/>
        <v>6.7207447658386155E-3</v>
      </c>
      <c r="P196" s="15">
        <f t="shared" si="145"/>
        <v>6.1879347581701438E-3</v>
      </c>
      <c r="Q196" s="5">
        <f t="shared" si="146"/>
        <v>7835.6297222979902</v>
      </c>
      <c r="R196" s="5">
        <f t="shared" si="146"/>
        <v>11056.046572102388</v>
      </c>
      <c r="S196" s="5">
        <f t="shared" si="146"/>
        <v>6154.5760486855015</v>
      </c>
      <c r="T196" s="5">
        <f t="shared" si="147"/>
        <v>31.044655153747559</v>
      </c>
      <c r="U196" s="5">
        <f t="shared" si="147"/>
        <v>107.78607327149665</v>
      </c>
      <c r="V196" s="5">
        <f t="shared" si="147"/>
        <v>166.88645239429513</v>
      </c>
      <c r="W196" s="15">
        <f t="shared" si="148"/>
        <v>-1.0734613539272964E-2</v>
      </c>
      <c r="X196" s="15">
        <f t="shared" si="148"/>
        <v>-1.217998157191269E-2</v>
      </c>
      <c r="Y196" s="15">
        <f t="shared" si="148"/>
        <v>-9.7425357312937999E-3</v>
      </c>
      <c r="Z196" s="5">
        <f t="shared" si="151"/>
        <v>8559.3762284910044</v>
      </c>
      <c r="AA196" s="5">
        <f t="shared" si="151"/>
        <v>28978.6530825542</v>
      </c>
      <c r="AB196" s="5">
        <f t="shared" si="151"/>
        <v>52781.776419470407</v>
      </c>
      <c r="AC196" s="16">
        <f t="shared" si="137"/>
        <v>1.3114556323476252</v>
      </c>
      <c r="AD196" s="16">
        <f t="shared" si="137"/>
        <v>2.9973946431200296</v>
      </c>
      <c r="AE196" s="16">
        <f t="shared" si="137"/>
        <v>9.1875003815052381</v>
      </c>
      <c r="AF196" s="15">
        <f t="shared" si="107"/>
        <v>-4.0504037456468023E-3</v>
      </c>
      <c r="AG196" s="15">
        <f t="shared" si="107"/>
        <v>2.9673830763510267E-4</v>
      </c>
      <c r="AH196" s="15">
        <f t="shared" si="107"/>
        <v>9.7937136394747881E-3</v>
      </c>
      <c r="AI196" s="1">
        <f t="shared" si="138"/>
        <v>480617.47543307446</v>
      </c>
      <c r="AJ196" s="1">
        <f t="shared" si="138"/>
        <v>190804.8082545817</v>
      </c>
      <c r="AK196" s="1">
        <f t="shared" si="138"/>
        <v>68983.193851075659</v>
      </c>
      <c r="AL196" s="14">
        <f t="shared" si="149"/>
        <v>70.593254722638463</v>
      </c>
      <c r="AM196" s="14">
        <f t="shared" si="149"/>
        <v>16.147103772050485</v>
      </c>
      <c r="AN196" s="14">
        <f t="shared" si="149"/>
        <v>5.2146218206708417</v>
      </c>
      <c r="AO196" s="11">
        <f t="shared" si="150"/>
        <v>5.0493969489052576E-3</v>
      </c>
      <c r="AP196" s="11">
        <f t="shared" si="150"/>
        <v>6.3609083946807128E-3</v>
      </c>
      <c r="AQ196" s="11">
        <f t="shared" si="150"/>
        <v>5.7701464970501852E-3</v>
      </c>
      <c r="AR196" s="1">
        <f t="shared" si="152"/>
        <v>252398.67163904093</v>
      </c>
      <c r="AS196" s="1">
        <f t="shared" si="152"/>
        <v>102573.98044600712</v>
      </c>
      <c r="AT196" s="1">
        <f t="shared" si="152"/>
        <v>36878.823657563051</v>
      </c>
      <c r="AU196" s="1">
        <f t="shared" si="108"/>
        <v>50479.73432780819</v>
      </c>
      <c r="AV196" s="1">
        <f t="shared" si="108"/>
        <v>20514.796089201423</v>
      </c>
      <c r="AW196" s="1">
        <f t="shared" si="108"/>
        <v>7375.7647315126105</v>
      </c>
      <c r="AX196" s="1">
        <f t="shared" si="109"/>
        <v>173270.91459762229</v>
      </c>
      <c r="AY196" s="1">
        <f t="shared" si="109"/>
        <v>27686.931112141847</v>
      </c>
      <c r="AZ196" s="1">
        <f t="shared" si="109"/>
        <v>6752.949277491105</v>
      </c>
      <c r="BA196" s="1">
        <f t="shared" si="110"/>
        <v>14057.002740308666</v>
      </c>
      <c r="BB196" s="1">
        <f t="shared" si="110"/>
        <v>30316.110894027042</v>
      </c>
      <c r="BC196" s="1">
        <f t="shared" si="110"/>
        <v>38523.929819703517</v>
      </c>
      <c r="BD196" s="1">
        <f>SUM(BA196:BC196)*BT196*0.7+0.15*econlow!BD196+0.15*econhigh!BD196</f>
        <v>1530.5663763609778</v>
      </c>
      <c r="BE196" s="2">
        <f t="shared" si="139"/>
        <v>0.1724378764915922</v>
      </c>
      <c r="BF196" s="2">
        <f t="shared" si="139"/>
        <v>0.13039120264941753</v>
      </c>
      <c r="BG196" s="2">
        <f t="shared" si="139"/>
        <v>6.9918128391701598E-2</v>
      </c>
      <c r="BH196" s="2">
        <f t="shared" si="104"/>
        <v>9.9036142024656368E-2</v>
      </c>
      <c r="BI196" s="2">
        <f t="shared" si="111"/>
        <v>2.9734821248929609E-3</v>
      </c>
      <c r="BJ196" s="2">
        <f t="shared" si="111"/>
        <v>1.700186572836147E-3</v>
      </c>
      <c r="BK196" s="2">
        <f t="shared" si="111"/>
        <v>4.8885446777984691E-4</v>
      </c>
      <c r="BL196" s="2">
        <f t="shared" si="105"/>
        <v>750.50293846541615</v>
      </c>
      <c r="BM196" s="2">
        <f t="shared" si="105"/>
        <v>174.39490427665879</v>
      </c>
      <c r="BN196" s="2">
        <f t="shared" si="105"/>
        <v>18.028377711464813</v>
      </c>
      <c r="BO196" s="2">
        <f t="shared" si="112"/>
        <v>1016.9687557806506</v>
      </c>
      <c r="BP196" s="2">
        <f t="shared" si="112"/>
        <v>92.307566074867736</v>
      </c>
      <c r="BQ196" s="2">
        <f t="shared" si="112"/>
        <v>9.7704113136792667</v>
      </c>
      <c r="BR196" s="11">
        <f t="shared" si="113"/>
        <v>3.5118371989811353E-2</v>
      </c>
      <c r="BS196" s="17">
        <f t="shared" si="153"/>
        <v>3.2067950724885214E-3</v>
      </c>
      <c r="BT196" s="17">
        <f t="shared" si="154"/>
        <v>1.8491607423586891E-2</v>
      </c>
      <c r="BU196" s="12">
        <f>(BU$3*tempmid!$I306+BU$4*tempmid!$I306^2+BU$5*tempmid!$I306^6)*(K196/K$56)^$BW$1</f>
        <v>-7.860663525253508</v>
      </c>
      <c r="BV196" s="12">
        <f>(BV$3*tempmid!$I306+BV$4*tempmid!$I306^2+BV$5*tempmid!$I306^6)*(L196/L$56)^$BW$1</f>
        <v>-6.7537345877662123</v>
      </c>
      <c r="BW196" s="12">
        <f>(BW$3*tempmid!$I306+BW$4*tempmid!$I306^2+BW$5*tempmid!$I306^6)*(M196/M$56)^$BW$1</f>
        <v>-6.8229593304333118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 x14ac:dyDescent="0.3">
      <c r="A197" s="2">
        <f t="shared" si="140"/>
        <v>2151</v>
      </c>
      <c r="B197" s="5">
        <f t="shared" si="141"/>
        <v>1165.3400534136495</v>
      </c>
      <c r="C197" s="5">
        <f t="shared" si="141"/>
        <v>2963.8411007045588</v>
      </c>
      <c r="D197" s="5">
        <f t="shared" si="141"/>
        <v>4368.9668085624771</v>
      </c>
      <c r="E197" s="15">
        <f t="shared" si="142"/>
        <v>2.9693153117825486E-6</v>
      </c>
      <c r="F197" s="15">
        <f t="shared" si="142"/>
        <v>5.8497502730770722E-6</v>
      </c>
      <c r="G197" s="15">
        <f t="shared" si="142"/>
        <v>1.1942057094360993E-5</v>
      </c>
      <c r="H197" s="5">
        <f t="shared" si="143"/>
        <v>253470.84491247972</v>
      </c>
      <c r="I197" s="5">
        <f t="shared" si="143"/>
        <v>103255.23854055756</v>
      </c>
      <c r="J197" s="5">
        <f t="shared" si="143"/>
        <v>37104.654615776846</v>
      </c>
      <c r="K197" s="5">
        <f t="shared" si="144"/>
        <v>217508.05198017822</v>
      </c>
      <c r="L197" s="5">
        <f t="shared" si="144"/>
        <v>34838.317923323186</v>
      </c>
      <c r="M197" s="5">
        <f t="shared" si="144"/>
        <v>8492.7755786694579</v>
      </c>
      <c r="N197" s="15">
        <f t="shared" si="145"/>
        <v>4.2449535643551695E-3</v>
      </c>
      <c r="O197" s="15">
        <f t="shared" si="145"/>
        <v>6.6357382034345491E-3</v>
      </c>
      <c r="P197" s="15">
        <f t="shared" si="145"/>
        <v>6.1115793631127957E-3</v>
      </c>
      <c r="Q197" s="5">
        <f t="shared" si="146"/>
        <v>7784.4452106408926</v>
      </c>
      <c r="R197" s="5">
        <f t="shared" si="146"/>
        <v>10993.91988580213</v>
      </c>
      <c r="S197" s="5">
        <f t="shared" si="146"/>
        <v>6131.9358211489262</v>
      </c>
      <c r="T197" s="5">
        <f t="shared" si="147"/>
        <v>30.711402778212079</v>
      </c>
      <c r="U197" s="5">
        <f t="shared" si="147"/>
        <v>106.47324088534099</v>
      </c>
      <c r="V197" s="5">
        <f t="shared" si="147"/>
        <v>165.26055516877486</v>
      </c>
      <c r="W197" s="15">
        <f t="shared" si="148"/>
        <v>-1.0734613539272964E-2</v>
      </c>
      <c r="X197" s="15">
        <f t="shared" si="148"/>
        <v>-1.217998157191269E-2</v>
      </c>
      <c r="Y197" s="15">
        <f t="shared" si="148"/>
        <v>-9.7425357312937999E-3</v>
      </c>
      <c r="Z197" s="5">
        <f t="shared" si="151"/>
        <v>8469.650173144817</v>
      </c>
      <c r="AA197" s="5">
        <f t="shared" si="151"/>
        <v>28826.808534561012</v>
      </c>
      <c r="AB197" s="5">
        <f t="shared" si="151"/>
        <v>53106.704789695104</v>
      </c>
      <c r="AC197" s="16">
        <f t="shared" si="137"/>
        <v>1.3061437075421147</v>
      </c>
      <c r="AD197" s="16">
        <f t="shared" si="137"/>
        <v>2.9982840849337435</v>
      </c>
      <c r="AE197" s="16">
        <f t="shared" si="137"/>
        <v>9.2774801293042657</v>
      </c>
      <c r="AF197" s="15">
        <f t="shared" si="107"/>
        <v>-4.0504037456468023E-3</v>
      </c>
      <c r="AG197" s="15">
        <f t="shared" si="107"/>
        <v>2.9673830763510267E-4</v>
      </c>
      <c r="AH197" s="15">
        <f t="shared" si="107"/>
        <v>9.7937136394747881E-3</v>
      </c>
      <c r="AI197" s="1">
        <f t="shared" si="138"/>
        <v>483035.46221757523</v>
      </c>
      <c r="AJ197" s="1">
        <f t="shared" si="138"/>
        <v>192239.12351832498</v>
      </c>
      <c r="AK197" s="1">
        <f t="shared" si="138"/>
        <v>69460.639197480705</v>
      </c>
      <c r="AL197" s="14">
        <f t="shared" si="149"/>
        <v>70.946143553998141</v>
      </c>
      <c r="AM197" s="14">
        <f t="shared" si="149"/>
        <v>16.248786917504567</v>
      </c>
      <c r="AN197" s="14">
        <f t="shared" si="149"/>
        <v>5.2444100611845075</v>
      </c>
      <c r="AO197" s="11">
        <f t="shared" si="150"/>
        <v>4.9989029794162048E-3</v>
      </c>
      <c r="AP197" s="11">
        <f t="shared" si="150"/>
        <v>6.2972993107339057E-3</v>
      </c>
      <c r="AQ197" s="11">
        <f t="shared" si="150"/>
        <v>5.7124450320796836E-3</v>
      </c>
      <c r="AR197" s="1">
        <f t="shared" si="152"/>
        <v>253470.84491247972</v>
      </c>
      <c r="AS197" s="1">
        <f t="shared" si="152"/>
        <v>103255.23854055756</v>
      </c>
      <c r="AT197" s="1">
        <f t="shared" si="152"/>
        <v>37104.654615776846</v>
      </c>
      <c r="AU197" s="1">
        <f t="shared" si="108"/>
        <v>50694.168982495947</v>
      </c>
      <c r="AV197" s="1">
        <f t="shared" si="108"/>
        <v>20651.047708111513</v>
      </c>
      <c r="AW197" s="1">
        <f t="shared" si="108"/>
        <v>7420.9309231553698</v>
      </c>
      <c r="AX197" s="1">
        <f t="shared" si="109"/>
        <v>174006.44158414257</v>
      </c>
      <c r="AY197" s="1">
        <f t="shared" si="109"/>
        <v>27870.654338658554</v>
      </c>
      <c r="AZ197" s="1">
        <f t="shared" si="109"/>
        <v>6794.2204629355656</v>
      </c>
      <c r="BA197" s="1">
        <f t="shared" si="110"/>
        <v>14061.980824515807</v>
      </c>
      <c r="BB197" s="1">
        <f t="shared" si="110"/>
        <v>30335.890543127167</v>
      </c>
      <c r="BC197" s="1">
        <f t="shared" si="110"/>
        <v>38551.009899466888</v>
      </c>
      <c r="BD197" s="1">
        <f>SUM(BA197:BC197)*BT197*0.7+0.15*econlow!BD197+0.15*econhigh!BD197</f>
        <v>1486.8886076170509</v>
      </c>
      <c r="BE197" s="2">
        <f t="shared" si="139"/>
        <v>0.1724378764915922</v>
      </c>
      <c r="BF197" s="2">
        <f t="shared" si="139"/>
        <v>0.13039120264941753</v>
      </c>
      <c r="BG197" s="2">
        <f t="shared" si="139"/>
        <v>6.9918128391701598E-2</v>
      </c>
      <c r="BH197" s="2">
        <f t="shared" si="104"/>
        <v>9.8805968532866009E-2</v>
      </c>
      <c r="BI197" s="2">
        <f t="shared" si="111"/>
        <v>2.9734821248929609E-3</v>
      </c>
      <c r="BJ197" s="2">
        <f t="shared" si="111"/>
        <v>1.700186572836147E-3</v>
      </c>
      <c r="BK197" s="2">
        <f t="shared" si="111"/>
        <v>4.8885446777984691E-4</v>
      </c>
      <c r="BL197" s="2">
        <f t="shared" si="105"/>
        <v>753.69102652877439</v>
      </c>
      <c r="BM197" s="2">
        <f t="shared" si="105"/>
        <v>175.55317014164942</v>
      </c>
      <c r="BN197" s="2">
        <f t="shared" si="105"/>
        <v>18.138776184350629</v>
      </c>
      <c r="BO197" s="2">
        <f t="shared" si="112"/>
        <v>1032.1081356541729</v>
      </c>
      <c r="BP197" s="2">
        <f t="shared" si="112"/>
        <v>93.410095793393509</v>
      </c>
      <c r="BQ197" s="2">
        <f t="shared" si="112"/>
        <v>9.770095944115246</v>
      </c>
      <c r="BR197" s="11">
        <f t="shared" si="113"/>
        <v>3.5042422222351738E-2</v>
      </c>
      <c r="BS197" s="17">
        <f t="shared" si="153"/>
        <v>3.0979984118377582E-3</v>
      </c>
      <c r="BT197" s="17">
        <f t="shared" si="154"/>
        <v>1.7953016916103778E-2</v>
      </c>
      <c r="BU197" s="12">
        <f>(BU$3*tempmid!$I307+BU$4*tempmid!$I307^2+BU$5*tempmid!$I307^6)*(K197/K$56)^$BW$1</f>
        <v>-8.0222378755905002</v>
      </c>
      <c r="BV197" s="12">
        <f>(BV$3*tempmid!$I307+BV$4*tempmid!$I307^2+BV$5*tempmid!$I307^6)*(L197/L$56)^$BW$1</f>
        <v>-6.8619026695922516</v>
      </c>
      <c r="BW197" s="12">
        <f>(BW$3*tempmid!$I307+BW$4*tempmid!$I307^2+BW$5*tempmid!$I307^6)*(M197/M$56)^$BW$1</f>
        <v>-6.914351038104126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 x14ac:dyDescent="0.3">
      <c r="A198" s="2">
        <f t="shared" si="140"/>
        <v>2152</v>
      </c>
      <c r="B198" s="5">
        <f t="shared" si="141"/>
        <v>1165.3433406626102</v>
      </c>
      <c r="C198" s="5">
        <f t="shared" si="141"/>
        <v>2963.857571548333</v>
      </c>
      <c r="D198" s="5">
        <f t="shared" si="141"/>
        <v>4369.0163742909945</v>
      </c>
      <c r="E198" s="15">
        <f t="shared" si="142"/>
        <v>2.8208495461934209E-6</v>
      </c>
      <c r="F198" s="15">
        <f t="shared" si="142"/>
        <v>5.5572627594232186E-6</v>
      </c>
      <c r="G198" s="15">
        <f t="shared" si="142"/>
        <v>1.1344954239642942E-5</v>
      </c>
      <c r="H198" s="5">
        <f t="shared" si="143"/>
        <v>254528.89076191446</v>
      </c>
      <c r="I198" s="5">
        <f t="shared" si="143"/>
        <v>103932.31100621651</v>
      </c>
      <c r="J198" s="5">
        <f t="shared" si="143"/>
        <v>37329.044545175406</v>
      </c>
      <c r="K198" s="5">
        <f t="shared" si="144"/>
        <v>218415.3647089022</v>
      </c>
      <c r="L198" s="5">
        <f t="shared" si="144"/>
        <v>35066.567301991432</v>
      </c>
      <c r="M198" s="5">
        <f t="shared" si="144"/>
        <v>8544.0385998171441</v>
      </c>
      <c r="N198" s="15">
        <f t="shared" si="145"/>
        <v>4.1713983480788919E-3</v>
      </c>
      <c r="O198" s="15">
        <f t="shared" si="145"/>
        <v>6.5516762080939372E-3</v>
      </c>
      <c r="P198" s="15">
        <f t="shared" si="145"/>
        <v>6.0360739163340948E-3</v>
      </c>
      <c r="Q198" s="5">
        <f t="shared" si="146"/>
        <v>7733.0274606190133</v>
      </c>
      <c r="R198" s="5">
        <f t="shared" si="146"/>
        <v>10931.226187836646</v>
      </c>
      <c r="S198" s="5">
        <f t="shared" si="146"/>
        <v>6108.9167410700966</v>
      </c>
      <c r="T198" s="5">
        <f t="shared" si="147"/>
        <v>30.38172773813902</v>
      </c>
      <c r="U198" s="5">
        <f t="shared" si="147"/>
        <v>105.17639877345572</v>
      </c>
      <c r="V198" s="5">
        <f t="shared" si="147"/>
        <v>163.65049830506962</v>
      </c>
      <c r="W198" s="15">
        <f t="shared" si="148"/>
        <v>-1.0734613539272964E-2</v>
      </c>
      <c r="X198" s="15">
        <f t="shared" si="148"/>
        <v>-1.217998157191269E-2</v>
      </c>
      <c r="Y198" s="15">
        <f t="shared" si="148"/>
        <v>-9.7425357312937999E-3</v>
      </c>
      <c r="Z198" s="5">
        <f t="shared" si="151"/>
        <v>8380.2426539401458</v>
      </c>
      <c r="AA198" s="5">
        <f t="shared" si="151"/>
        <v>28673.329450782112</v>
      </c>
      <c r="AB198" s="5">
        <f t="shared" si="151"/>
        <v>53429.545005433269</v>
      </c>
      <c r="AC198" s="16">
        <f t="shared" si="137"/>
        <v>1.3008532981767331</v>
      </c>
      <c r="AD198" s="16">
        <f t="shared" si="137"/>
        <v>2.999173790678916</v>
      </c>
      <c r="AE198" s="16">
        <f t="shared" si="137"/>
        <v>9.3683411129865899</v>
      </c>
      <c r="AF198" s="15">
        <f t="shared" si="107"/>
        <v>-4.0504037456468023E-3</v>
      </c>
      <c r="AG198" s="15">
        <f t="shared" si="107"/>
        <v>2.9673830763510267E-4</v>
      </c>
      <c r="AH198" s="15">
        <f t="shared" si="107"/>
        <v>9.7937136394747881E-3</v>
      </c>
      <c r="AI198" s="1">
        <f t="shared" si="138"/>
        <v>485426.08497831365</v>
      </c>
      <c r="AJ198" s="1">
        <f t="shared" si="138"/>
        <v>193666.25887460401</v>
      </c>
      <c r="AK198" s="1">
        <f t="shared" si="138"/>
        <v>69935.506200888005</v>
      </c>
      <c r="AL198" s="14">
        <f t="shared" si="149"/>
        <v>71.297249913504402</v>
      </c>
      <c r="AM198" s="14">
        <f t="shared" si="149"/>
        <v>16.350087157413871</v>
      </c>
      <c r="AN198" s="14">
        <f t="shared" si="149"/>
        <v>5.2740688813427079</v>
      </c>
      <c r="AO198" s="11">
        <f t="shared" si="150"/>
        <v>4.9489139496220426E-3</v>
      </c>
      <c r="AP198" s="11">
        <f t="shared" si="150"/>
        <v>6.2343263176265666E-3</v>
      </c>
      <c r="AQ198" s="11">
        <f t="shared" si="150"/>
        <v>5.6553205817588869E-3</v>
      </c>
      <c r="AR198" s="1">
        <f t="shared" si="152"/>
        <v>254528.89076191446</v>
      </c>
      <c r="AS198" s="1">
        <f t="shared" si="152"/>
        <v>103932.31100621651</v>
      </c>
      <c r="AT198" s="1">
        <f t="shared" si="152"/>
        <v>37329.044545175406</v>
      </c>
      <c r="AU198" s="1">
        <f t="shared" si="108"/>
        <v>50905.778152382896</v>
      </c>
      <c r="AV198" s="1">
        <f t="shared" si="108"/>
        <v>20786.462201243303</v>
      </c>
      <c r="AW198" s="1">
        <f t="shared" si="108"/>
        <v>7465.8089090350813</v>
      </c>
      <c r="AX198" s="1">
        <f t="shared" si="109"/>
        <v>174732.29176712176</v>
      </c>
      <c r="AY198" s="1">
        <f t="shared" si="109"/>
        <v>28053.253841593149</v>
      </c>
      <c r="AZ198" s="1">
        <f t="shared" si="109"/>
        <v>6835.2308798537151</v>
      </c>
      <c r="BA198" s="1">
        <f t="shared" si="110"/>
        <v>14066.871491825865</v>
      </c>
      <c r="BB198" s="1">
        <f t="shared" si="110"/>
        <v>30355.414028264062</v>
      </c>
      <c r="BC198" s="1">
        <f t="shared" si="110"/>
        <v>38577.739692738585</v>
      </c>
      <c r="BD198" s="1">
        <f>SUM(BA198:BC198)*BT198*0.7+0.15*econlow!BD198+0.15*econhigh!BD198</f>
        <v>1444.4444706470244</v>
      </c>
      <c r="BE198" s="2">
        <f t="shared" si="139"/>
        <v>0.1724378764915922</v>
      </c>
      <c r="BF198" s="2">
        <f t="shared" si="139"/>
        <v>0.13039120264941753</v>
      </c>
      <c r="BG198" s="2">
        <f t="shared" si="139"/>
        <v>6.9918128391701598E-2</v>
      </c>
      <c r="BH198" s="2">
        <f t="shared" ref="BH198:BH261" si="155">(BE198*Z198+BF198*AA198+BG198*AB198)/(Z198+AA198+AB198)</f>
        <v>9.8576565786537562E-2</v>
      </c>
      <c r="BI198" s="2">
        <f t="shared" si="111"/>
        <v>2.9734821248929609E-3</v>
      </c>
      <c r="BJ198" s="2">
        <f t="shared" si="111"/>
        <v>1.700186572836147E-3</v>
      </c>
      <c r="BK198" s="2">
        <f t="shared" si="111"/>
        <v>4.8885446777984691E-4</v>
      </c>
      <c r="BL198" s="2">
        <f t="shared" ref="BL198:BN261" si="156">BI198*AR198</f>
        <v>756.83710694938577</v>
      </c>
      <c r="BM198" s="2">
        <f t="shared" si="156"/>
        <v>176.70431965659981</v>
      </c>
      <c r="BN198" s="2">
        <f t="shared" si="156"/>
        <v>18.24847020386192</v>
      </c>
      <c r="BO198" s="2">
        <f t="shared" si="112"/>
        <v>1047.4737603954457</v>
      </c>
      <c r="BP198" s="2">
        <f t="shared" si="112"/>
        <v>94.525883710126422</v>
      </c>
      <c r="BQ198" s="2">
        <f t="shared" si="112"/>
        <v>9.7697890894774169</v>
      </c>
      <c r="BR198" s="11">
        <f t="shared" si="113"/>
        <v>3.4967310609477192E-2</v>
      </c>
      <c r="BS198" s="17">
        <f t="shared" si="153"/>
        <v>2.9931124998587104E-3</v>
      </c>
      <c r="BT198" s="17">
        <f t="shared" si="154"/>
        <v>1.7430113510780366E-2</v>
      </c>
      <c r="BU198" s="12">
        <f>(BU$3*tempmid!$I308+BU$4*tempmid!$I308^2+BU$5*tempmid!$I308^6)*(K198/K$56)^$BW$1</f>
        <v>-8.1841786703108621</v>
      </c>
      <c r="BV198" s="12">
        <f>(BV$3*tempmid!$I308+BV$4*tempmid!$I308^2+BV$5*tempmid!$I308^6)*(L198/L$56)^$BW$1</f>
        <v>-6.9701626578804312</v>
      </c>
      <c r="BW198" s="12">
        <f>(BW$3*tempmid!$I308+BW$4*tempmid!$I308^2+BW$5*tempmid!$I308^6)*(M198/M$56)^$BW$1</f>
        <v>-7.0057892485701556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 x14ac:dyDescent="0.3">
      <c r="A199" s="2">
        <f t="shared" si="140"/>
        <v>2153</v>
      </c>
      <c r="B199" s="5">
        <f t="shared" si="141"/>
        <v>1165.3464635579323</v>
      </c>
      <c r="C199" s="5">
        <f t="shared" si="141"/>
        <v>2963.8732189368743</v>
      </c>
      <c r="D199" s="5">
        <f t="shared" si="141"/>
        <v>4369.0634622672915</v>
      </c>
      <c r="E199" s="15">
        <f t="shared" si="142"/>
        <v>2.6798070688837497E-6</v>
      </c>
      <c r="F199" s="15">
        <f t="shared" si="142"/>
        <v>5.2793996214520573E-6</v>
      </c>
      <c r="G199" s="15">
        <f t="shared" si="142"/>
        <v>1.0777706527660796E-5</v>
      </c>
      <c r="H199" s="5">
        <f t="shared" si="143"/>
        <v>255572.80400338565</v>
      </c>
      <c r="I199" s="5">
        <f t="shared" si="143"/>
        <v>104605.15440994853</v>
      </c>
      <c r="J199" s="5">
        <f t="shared" si="143"/>
        <v>37551.982956574429</v>
      </c>
      <c r="K199" s="5">
        <f t="shared" si="144"/>
        <v>219310.57586350199</v>
      </c>
      <c r="L199" s="5">
        <f t="shared" si="144"/>
        <v>35293.397079740767</v>
      </c>
      <c r="M199" s="5">
        <f t="shared" si="144"/>
        <v>8594.9731059953792</v>
      </c>
      <c r="N199" s="15">
        <f t="shared" si="145"/>
        <v>4.0986638270292808E-3</v>
      </c>
      <c r="O199" s="15">
        <f t="shared" si="145"/>
        <v>6.4685481129616029E-3</v>
      </c>
      <c r="P199" s="15">
        <f t="shared" si="145"/>
        <v>5.9614087159349793E-3</v>
      </c>
      <c r="Q199" s="5">
        <f t="shared" si="146"/>
        <v>7681.3918294258028</v>
      </c>
      <c r="R199" s="5">
        <f t="shared" si="146"/>
        <v>10867.98935669948</v>
      </c>
      <c r="S199" s="5">
        <f t="shared" si="146"/>
        <v>6085.5289370581204</v>
      </c>
      <c r="T199" s="5">
        <f t="shared" si="147"/>
        <v>30.055591632214689</v>
      </c>
      <c r="U199" s="5">
        <f t="shared" si="147"/>
        <v>103.89535217459489</v>
      </c>
      <c r="V199" s="5">
        <f t="shared" si="147"/>
        <v>162.05612747788845</v>
      </c>
      <c r="W199" s="15">
        <f t="shared" si="148"/>
        <v>-1.0734613539272964E-2</v>
      </c>
      <c r="X199" s="15">
        <f t="shared" si="148"/>
        <v>-1.217998157191269E-2</v>
      </c>
      <c r="Y199" s="15">
        <f t="shared" si="148"/>
        <v>-9.7425357312937999E-3</v>
      </c>
      <c r="Z199" s="5">
        <f t="shared" si="151"/>
        <v>8291.1703840042137</v>
      </c>
      <c r="AA199" s="5">
        <f t="shared" si="151"/>
        <v>28518.277476015388</v>
      </c>
      <c r="AB199" s="5">
        <f t="shared" si="151"/>
        <v>53750.281609087855</v>
      </c>
      <c r="AC199" s="16">
        <f t="shared" ref="AC199:AE214" si="157">AC198*(1+AF199)</f>
        <v>1.295584317105261</v>
      </c>
      <c r="AD199" s="16">
        <f t="shared" si="157"/>
        <v>3.0000637604338656</v>
      </c>
      <c r="AE199" s="16">
        <f t="shared" si="157"/>
        <v>9.4600919631240998</v>
      </c>
      <c r="AF199" s="15">
        <f t="shared" ref="AF199:AH262" si="158">AC$5-1</f>
        <v>-4.0504037456468023E-3</v>
      </c>
      <c r="AG199" s="15">
        <f t="shared" si="158"/>
        <v>2.9673830763510267E-4</v>
      </c>
      <c r="AH199" s="15">
        <f t="shared" si="158"/>
        <v>9.7937136394747881E-3</v>
      </c>
      <c r="AI199" s="1">
        <f t="shared" si="138"/>
        <v>487789.2546328652</v>
      </c>
      <c r="AJ199" s="1">
        <f t="shared" si="138"/>
        <v>195086.09518838691</v>
      </c>
      <c r="AK199" s="1">
        <f t="shared" si="138"/>
        <v>70407.764489834284</v>
      </c>
      <c r="AL199" s="14">
        <f t="shared" si="149"/>
        <v>71.646565428624356</v>
      </c>
      <c r="AM199" s="14">
        <f t="shared" si="149"/>
        <v>16.450999618288215</v>
      </c>
      <c r="AN199" s="14">
        <f t="shared" si="149"/>
        <v>5.3035971661340362</v>
      </c>
      <c r="AO199" s="11">
        <f t="shared" si="150"/>
        <v>4.8994248101258218E-3</v>
      </c>
      <c r="AP199" s="11">
        <f t="shared" si="150"/>
        <v>6.1719830544503008E-3</v>
      </c>
      <c r="AQ199" s="11">
        <f t="shared" si="150"/>
        <v>5.5987673759412982E-3</v>
      </c>
      <c r="AR199" s="1">
        <f t="shared" si="152"/>
        <v>255572.80400338565</v>
      </c>
      <c r="AS199" s="1">
        <f t="shared" si="152"/>
        <v>104605.15440994853</v>
      </c>
      <c r="AT199" s="1">
        <f t="shared" si="152"/>
        <v>37551.982956574429</v>
      </c>
      <c r="AU199" s="1">
        <f t="shared" ref="AU199:AW262" si="159">$AU$5*AR199</f>
        <v>51114.560800677136</v>
      </c>
      <c r="AV199" s="1">
        <f t="shared" si="159"/>
        <v>20921.030881989707</v>
      </c>
      <c r="AW199" s="1">
        <f t="shared" si="159"/>
        <v>7510.3965913148859</v>
      </c>
      <c r="AX199" s="1">
        <f t="shared" ref="AX199:AZ262" si="160">(AR199-AU199)/B199*1000</f>
        <v>175448.46069080156</v>
      </c>
      <c r="AY199" s="1">
        <f t="shared" si="160"/>
        <v>28234.717663792613</v>
      </c>
      <c r="AZ199" s="1">
        <f t="shared" si="160"/>
        <v>6875.9784847963037</v>
      </c>
      <c r="BA199" s="1">
        <f t="shared" ref="BA199:BC262" si="161">LN(AX199)*B199</f>
        <v>14071.675790033896</v>
      </c>
      <c r="BB199" s="1">
        <f t="shared" si="161"/>
        <v>30374.684501889042</v>
      </c>
      <c r="BC199" s="1">
        <f t="shared" si="161"/>
        <v>38604.123917719517</v>
      </c>
      <c r="BD199" s="1">
        <f>SUM(BA199:BC199)*BT199*0.7+0.15*econlow!BD199+0.15*econhigh!BD199</f>
        <v>1403.1996638929688</v>
      </c>
      <c r="BE199" s="2">
        <f t="shared" si="139"/>
        <v>0.1724378764915922</v>
      </c>
      <c r="BF199" s="2">
        <f t="shared" si="139"/>
        <v>0.13039120264941753</v>
      </c>
      <c r="BG199" s="2">
        <f t="shared" si="139"/>
        <v>6.9918128391701598E-2</v>
      </c>
      <c r="BH199" s="2">
        <f t="shared" si="155"/>
        <v>9.8347946212755041E-2</v>
      </c>
      <c r="BI199" s="2">
        <f t="shared" ref="BI199:BK262" si="162">BI$5*BE199^2</f>
        <v>2.9734821248929609E-3</v>
      </c>
      <c r="BJ199" s="2">
        <f t="shared" si="162"/>
        <v>1.700186572836147E-3</v>
      </c>
      <c r="BK199" s="2">
        <f t="shared" si="162"/>
        <v>4.8885446777984691E-4</v>
      </c>
      <c r="BL199" s="2">
        <f t="shared" si="156"/>
        <v>759.94116431283942</v>
      </c>
      <c r="BM199" s="2">
        <f t="shared" si="156"/>
        <v>177.84827897724637</v>
      </c>
      <c r="BN199" s="2">
        <f t="shared" si="156"/>
        <v>18.357454642314075</v>
      </c>
      <c r="BO199" s="2">
        <f t="shared" ref="BO199:BQ262" si="163">2*BI$5*BE199*AR199/Z199*1000</f>
        <v>1063.0690136670894</v>
      </c>
      <c r="BP199" s="2">
        <f t="shared" si="163"/>
        <v>95.655089255039783</v>
      </c>
      <c r="BQ199" s="2">
        <f t="shared" si="163"/>
        <v>9.7694906412428661</v>
      </c>
      <c r="BR199" s="11">
        <f t="shared" ref="BR199:BR262" si="164">SUM(H199:J199)*SUM(B198:D198)/SUM(H198:J198)/SUM(B199:D199)-1+BR$5</f>
        <v>3.4893028133767795E-2</v>
      </c>
      <c r="BS199" s="17">
        <f t="shared" si="153"/>
        <v>2.8919874755233672E-3</v>
      </c>
      <c r="BT199" s="17">
        <f t="shared" si="154"/>
        <v>1.6922440301728511E-2</v>
      </c>
      <c r="BU199" s="12">
        <f>(BU$3*tempmid!$I309+BU$4*tempmid!$I309^2+BU$5*tempmid!$I309^6)*(K199/K$56)^$BW$1</f>
        <v>-8.3464704437824562</v>
      </c>
      <c r="BV199" s="12">
        <f>(BV$3*tempmid!$I309+BV$4*tempmid!$I309^2+BV$5*tempmid!$I309^6)*(L199/L$56)^$BW$1</f>
        <v>-7.0785051203533387</v>
      </c>
      <c r="BW199" s="12">
        <f>(BW$3*tempmid!$I309+BW$4*tempmid!$I309^2+BW$5*tempmid!$I309^6)*(M199/M$56)^$BW$1</f>
        <v>-7.0972664373871153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 x14ac:dyDescent="0.3">
      <c r="A200" s="2">
        <f t="shared" si="140"/>
        <v>2154</v>
      </c>
      <c r="B200" s="5">
        <f t="shared" si="141"/>
        <v>1165.3494303164384</v>
      </c>
      <c r="C200" s="5">
        <f t="shared" si="141"/>
        <v>2963.8880840344673</v>
      </c>
      <c r="D200" s="5">
        <f t="shared" si="141"/>
        <v>4369.1081963268989</v>
      </c>
      <c r="E200" s="15">
        <f t="shared" si="142"/>
        <v>2.5458167154395623E-6</v>
      </c>
      <c r="F200" s="15">
        <f t="shared" si="142"/>
        <v>5.0154296403794541E-6</v>
      </c>
      <c r="G200" s="15">
        <f t="shared" si="142"/>
        <v>1.0238821201277756E-5</v>
      </c>
      <c r="H200" s="5">
        <f t="shared" si="143"/>
        <v>256602.58264607316</v>
      </c>
      <c r="I200" s="5">
        <f t="shared" si="143"/>
        <v>105273.72683166822</v>
      </c>
      <c r="J200" s="5">
        <f t="shared" si="143"/>
        <v>37773.459792534886</v>
      </c>
      <c r="K200" s="5">
        <f t="shared" si="144"/>
        <v>220193.68265911061</v>
      </c>
      <c r="L200" s="5">
        <f t="shared" si="144"/>
        <v>35518.792831195169</v>
      </c>
      <c r="M200" s="5">
        <f t="shared" si="144"/>
        <v>8645.5766474931806</v>
      </c>
      <c r="N200" s="15">
        <f t="shared" si="145"/>
        <v>4.0267405807108414E-3</v>
      </c>
      <c r="O200" s="15">
        <f t="shared" si="145"/>
        <v>6.3863433419331095E-3</v>
      </c>
      <c r="P200" s="15">
        <f t="shared" si="145"/>
        <v>5.8875741522104175E-3</v>
      </c>
      <c r="Q200" s="5">
        <f t="shared" si="146"/>
        <v>7629.55342025134</v>
      </c>
      <c r="R200" s="5">
        <f t="shared" si="146"/>
        <v>10804.232973211367</v>
      </c>
      <c r="S200" s="5">
        <f t="shared" si="146"/>
        <v>6061.7824563479198</v>
      </c>
      <c r="T200" s="5">
        <f t="shared" si="147"/>
        <v>29.732956471348658</v>
      </c>
      <c r="U200" s="5">
        <f t="shared" si="147"/>
        <v>102.62990869970095</v>
      </c>
      <c r="V200" s="5">
        <f t="shared" si="147"/>
        <v>160.47728986546002</v>
      </c>
      <c r="W200" s="15">
        <f t="shared" si="148"/>
        <v>-1.0734613539272964E-2</v>
      </c>
      <c r="X200" s="15">
        <f t="shared" si="148"/>
        <v>-1.217998157191269E-2</v>
      </c>
      <c r="Y200" s="15">
        <f t="shared" si="148"/>
        <v>-9.7425357312937999E-3</v>
      </c>
      <c r="Z200" s="5">
        <f t="shared" si="151"/>
        <v>8202.4495261714947</v>
      </c>
      <c r="AA200" s="5">
        <f t="shared" si="151"/>
        <v>28361.713565999988</v>
      </c>
      <c r="AB200" s="5">
        <f t="shared" si="151"/>
        <v>54068.899775173923</v>
      </c>
      <c r="AC200" s="16">
        <f t="shared" si="157"/>
        <v>1.2903366775344567</v>
      </c>
      <c r="AD200" s="16">
        <f t="shared" si="157"/>
        <v>3.0009539942769341</v>
      </c>
      <c r="AE200" s="16">
        <f t="shared" si="157"/>
        <v>9.5527413948140349</v>
      </c>
      <c r="AF200" s="15">
        <f t="shared" si="158"/>
        <v>-4.0504037456468023E-3</v>
      </c>
      <c r="AG200" s="15">
        <f t="shared" si="158"/>
        <v>2.9673830763510267E-4</v>
      </c>
      <c r="AH200" s="15">
        <f t="shared" si="158"/>
        <v>9.7937136394747881E-3</v>
      </c>
      <c r="AI200" s="1">
        <f t="shared" ref="AI200:AK215" si="165">(1-$AI$5)*AI199+AU199</f>
        <v>490124.88997025578</v>
      </c>
      <c r="AJ200" s="1">
        <f t="shared" si="165"/>
        <v>196498.51655153793</v>
      </c>
      <c r="AK200" s="1">
        <f t="shared" si="165"/>
        <v>70877.384632165747</v>
      </c>
      <c r="AL200" s="14">
        <f t="shared" si="149"/>
        <v>71.994082119243444</v>
      </c>
      <c r="AM200" s="14">
        <f t="shared" si="149"/>
        <v>16.55151955625233</v>
      </c>
      <c r="AN200" s="14">
        <f t="shared" si="149"/>
        <v>5.3329938368550334</v>
      </c>
      <c r="AO200" s="11">
        <f t="shared" si="150"/>
        <v>4.8504305620245634E-3</v>
      </c>
      <c r="AP200" s="11">
        <f t="shared" si="150"/>
        <v>6.1102632239057979E-3</v>
      </c>
      <c r="AQ200" s="11">
        <f t="shared" si="150"/>
        <v>5.542779702181885E-3</v>
      </c>
      <c r="AR200" s="1">
        <f t="shared" si="152"/>
        <v>256602.58264607316</v>
      </c>
      <c r="AS200" s="1">
        <f t="shared" si="152"/>
        <v>105273.72683166822</v>
      </c>
      <c r="AT200" s="1">
        <f t="shared" si="152"/>
        <v>37773.459792534886</v>
      </c>
      <c r="AU200" s="1">
        <f t="shared" si="159"/>
        <v>51320.516529214634</v>
      </c>
      <c r="AV200" s="1">
        <f t="shared" si="159"/>
        <v>21054.745366333646</v>
      </c>
      <c r="AW200" s="1">
        <f t="shared" si="159"/>
        <v>7554.6919585069772</v>
      </c>
      <c r="AX200" s="1">
        <f t="shared" si="160"/>
        <v>176154.94612728851</v>
      </c>
      <c r="AY200" s="1">
        <f t="shared" si="160"/>
        <v>28415.034264956132</v>
      </c>
      <c r="AZ200" s="1">
        <f t="shared" si="160"/>
        <v>6916.4613179945445</v>
      </c>
      <c r="BA200" s="1">
        <f t="shared" si="161"/>
        <v>14076.394751208902</v>
      </c>
      <c r="BB200" s="1">
        <f t="shared" si="161"/>
        <v>30393.705065368726</v>
      </c>
      <c r="BC200" s="1">
        <f t="shared" si="161"/>
        <v>38630.167198487194</v>
      </c>
      <c r="BD200" s="1">
        <f>SUM(BA200:BC200)*BT200*0.7+0.15*econlow!BD200+0.15*econhigh!BD200</f>
        <v>1363.1208155404911</v>
      </c>
      <c r="BE200" s="2">
        <f t="shared" ref="BE200:BG215" si="166">BE199</f>
        <v>0.1724378764915922</v>
      </c>
      <c r="BF200" s="2">
        <f t="shared" si="166"/>
        <v>0.13039120264941753</v>
      </c>
      <c r="BG200" s="2">
        <f t="shared" si="166"/>
        <v>6.9918128391701598E-2</v>
      </c>
      <c r="BH200" s="2">
        <f t="shared" si="155"/>
        <v>9.8120122111356414E-2</v>
      </c>
      <c r="BI200" s="2">
        <f t="shared" si="162"/>
        <v>2.9734821248929609E-3</v>
      </c>
      <c r="BJ200" s="2">
        <f t="shared" si="162"/>
        <v>1.700186572836147E-3</v>
      </c>
      <c r="BK200" s="2">
        <f t="shared" si="162"/>
        <v>4.8885446777984691E-4</v>
      </c>
      <c r="BL200" s="2">
        <f t="shared" si="156"/>
        <v>763.00319269946726</v>
      </c>
      <c r="BM200" s="2">
        <f t="shared" si="156"/>
        <v>178.98497683162273</v>
      </c>
      <c r="BN200" s="2">
        <f t="shared" si="156"/>
        <v>18.465724583083087</v>
      </c>
      <c r="BO200" s="2">
        <f t="shared" si="163"/>
        <v>1078.8973296956076</v>
      </c>
      <c r="BP200" s="2">
        <f t="shared" si="163"/>
        <v>96.797873774616491</v>
      </c>
      <c r="BQ200" s="2">
        <f t="shared" si="163"/>
        <v>9.7692004925385483</v>
      </c>
      <c r="BR200" s="11">
        <f t="shared" si="164"/>
        <v>3.4819565810633141E-2</v>
      </c>
      <c r="BS200" s="17">
        <f t="shared" si="153"/>
        <v>2.7944796195395333E-3</v>
      </c>
      <c r="BT200" s="17">
        <f t="shared" si="154"/>
        <v>1.6429553690998553E-2</v>
      </c>
      <c r="BU200" s="12">
        <f>(BU$3*tempmid!$I310+BU$4*tempmid!$I310^2+BU$5*tempmid!$I310^6)*(K200/K$56)^$BW$1</f>
        <v>-8.5090980406162284</v>
      </c>
      <c r="BV200" s="12">
        <f>(BV$3*tempmid!$I310+BV$4*tempmid!$I310^2+BV$5*tempmid!$I310^6)*(L200/L$56)^$BW$1</f>
        <v>-7.1869208453351421</v>
      </c>
      <c r="BW200" s="12">
        <f>(BW$3*tempmid!$I310+BW$4*tempmid!$I310^2+BW$5*tempmid!$I310^6)*(M200/M$56)^$BW$1</f>
        <v>-7.1887752583876017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 x14ac:dyDescent="0.3">
      <c r="A201" s="2">
        <f t="shared" si="140"/>
        <v>2155</v>
      </c>
      <c r="B201" s="5">
        <f t="shared" si="141"/>
        <v>1165.3522487441944</v>
      </c>
      <c r="C201" s="5">
        <f t="shared" si="141"/>
        <v>2963.9022059480076</v>
      </c>
      <c r="D201" s="5">
        <f t="shared" si="141"/>
        <v>4369.1506941186481</v>
      </c>
      <c r="E201" s="15">
        <f t="shared" si="142"/>
        <v>2.4185258796675841E-6</v>
      </c>
      <c r="F201" s="15">
        <f t="shared" si="142"/>
        <v>4.7646581583604815E-6</v>
      </c>
      <c r="G201" s="15">
        <f t="shared" si="142"/>
        <v>9.7268801412138672E-6</v>
      </c>
      <c r="H201" s="5">
        <f t="shared" si="143"/>
        <v>257618.22781411352</v>
      </c>
      <c r="I201" s="5">
        <f t="shared" si="143"/>
        <v>105937.98784738257</v>
      </c>
      <c r="J201" s="5">
        <f t="shared" si="143"/>
        <v>37993.46542192495</v>
      </c>
      <c r="K201" s="5">
        <f t="shared" si="144"/>
        <v>221064.68502697599</v>
      </c>
      <c r="L201" s="5">
        <f t="shared" si="144"/>
        <v>35742.740646025522</v>
      </c>
      <c r="M201" s="5">
        <f t="shared" si="144"/>
        <v>8695.846877762373</v>
      </c>
      <c r="N201" s="15">
        <f t="shared" si="145"/>
        <v>3.9556192409653246E-3</v>
      </c>
      <c r="O201" s="15">
        <f t="shared" si="145"/>
        <v>6.3050514102400701E-3</v>
      </c>
      <c r="P201" s="15">
        <f t="shared" si="145"/>
        <v>5.8145607076154349E-3</v>
      </c>
      <c r="Q201" s="5">
        <f t="shared" si="146"/>
        <v>7577.5270810858838</v>
      </c>
      <c r="R201" s="5">
        <f t="shared" si="146"/>
        <v>10739.980315633557</v>
      </c>
      <c r="S201" s="5">
        <f t="shared" si="146"/>
        <v>6037.6872622692536</v>
      </c>
      <c r="T201" s="5">
        <f t="shared" si="147"/>
        <v>29.413784674248706</v>
      </c>
      <c r="U201" s="5">
        <f t="shared" si="147"/>
        <v>101.37987830301151</v>
      </c>
      <c r="V201" s="5">
        <f t="shared" si="147"/>
        <v>158.91383413488458</v>
      </c>
      <c r="W201" s="15">
        <f t="shared" si="148"/>
        <v>-1.0734613539272964E-2</v>
      </c>
      <c r="X201" s="15">
        <f t="shared" si="148"/>
        <v>-1.217998157191269E-2</v>
      </c>
      <c r="Y201" s="15">
        <f t="shared" si="148"/>
        <v>-9.7425357312937999E-3</v>
      </c>
      <c r="Z201" s="5">
        <f t="shared" si="151"/>
        <v>8114.0956997624526</v>
      </c>
      <c r="AA201" s="5">
        <f t="shared" si="151"/>
        <v>28203.697972587266</v>
      </c>
      <c r="AB201" s="5">
        <f t="shared" si="151"/>
        <v>54385.385302471725</v>
      </c>
      <c r="AC201" s="16">
        <f t="shared" si="157"/>
        <v>1.2851102930226257</v>
      </c>
      <c r="AD201" s="16">
        <f t="shared" si="157"/>
        <v>3.0018444922864864</v>
      </c>
      <c r="AE201" s="16">
        <f t="shared" si="157"/>
        <v>9.646298208506801</v>
      </c>
      <c r="AF201" s="15">
        <f t="shared" si="158"/>
        <v>-4.0504037456468023E-3</v>
      </c>
      <c r="AG201" s="15">
        <f t="shared" si="158"/>
        <v>2.9673830763510267E-4</v>
      </c>
      <c r="AH201" s="15">
        <f t="shared" si="158"/>
        <v>9.7937136394747881E-3</v>
      </c>
      <c r="AI201" s="1">
        <f t="shared" si="165"/>
        <v>492432.91750244482</v>
      </c>
      <c r="AJ201" s="1">
        <f t="shared" si="165"/>
        <v>197903.41026271778</v>
      </c>
      <c r="AK201" s="1">
        <f t="shared" si="165"/>
        <v>71344.338127456154</v>
      </c>
      <c r="AL201" s="14">
        <f t="shared" si="149"/>
        <v>72.339792392477563</v>
      </c>
      <c r="AM201" s="14">
        <f t="shared" si="149"/>
        <v>16.651642356084214</v>
      </c>
      <c r="AN201" s="14">
        <f t="shared" si="149"/>
        <v>5.3622578507459071</v>
      </c>
      <c r="AO201" s="11">
        <f t="shared" si="150"/>
        <v>4.8019262564043177E-3</v>
      </c>
      <c r="AP201" s="11">
        <f t="shared" si="150"/>
        <v>6.0491605916667395E-3</v>
      </c>
      <c r="AQ201" s="11">
        <f t="shared" si="150"/>
        <v>5.4873519051600664E-3</v>
      </c>
      <c r="AR201" s="1">
        <f t="shared" si="152"/>
        <v>257618.22781411352</v>
      </c>
      <c r="AS201" s="1">
        <f t="shared" si="152"/>
        <v>105937.98784738257</v>
      </c>
      <c r="AT201" s="1">
        <f t="shared" si="152"/>
        <v>37993.46542192495</v>
      </c>
      <c r="AU201" s="1">
        <f t="shared" si="159"/>
        <v>51523.645562822705</v>
      </c>
      <c r="AV201" s="1">
        <f t="shared" si="159"/>
        <v>21187.597569476515</v>
      </c>
      <c r="AW201" s="1">
        <f t="shared" si="159"/>
        <v>7598.6930843849905</v>
      </c>
      <c r="AX201" s="1">
        <f t="shared" si="160"/>
        <v>176851.7480215808</v>
      </c>
      <c r="AY201" s="1">
        <f t="shared" si="160"/>
        <v>28594.192516820422</v>
      </c>
      <c r="AZ201" s="1">
        <f t="shared" si="160"/>
        <v>6956.6775022098973</v>
      </c>
      <c r="BA201" s="1">
        <f t="shared" si="161"/>
        <v>14081.029391994127</v>
      </c>
      <c r="BB201" s="1">
        <f t="shared" si="161"/>
        <v>30412.478770234855</v>
      </c>
      <c r="BC201" s="1">
        <f t="shared" si="161"/>
        <v>38655.874067943856</v>
      </c>
      <c r="BD201" s="1">
        <f>SUM(BA201:BC201)*BT201*0.7+0.15*econlow!BD201+0.15*econhigh!BD201</f>
        <v>1324.1754594503725</v>
      </c>
      <c r="BE201" s="2">
        <f t="shared" si="166"/>
        <v>0.1724378764915922</v>
      </c>
      <c r="BF201" s="2">
        <f t="shared" si="166"/>
        <v>0.13039120264941753</v>
      </c>
      <c r="BG201" s="2">
        <f t="shared" si="166"/>
        <v>6.9918128391701598E-2</v>
      </c>
      <c r="BH201" s="2">
        <f t="shared" si="155"/>
        <v>9.7893105649564688E-2</v>
      </c>
      <c r="BI201" s="2">
        <f t="shared" si="162"/>
        <v>2.9734821248929609E-3</v>
      </c>
      <c r="BJ201" s="2">
        <f t="shared" si="162"/>
        <v>1.700186572836147E-3</v>
      </c>
      <c r="BK201" s="2">
        <f t="shared" si="162"/>
        <v>4.8885446777984691E-4</v>
      </c>
      <c r="BL201" s="2">
        <f t="shared" si="156"/>
        <v>766.02319545186913</v>
      </c>
      <c r="BM201" s="2">
        <f t="shared" si="156"/>
        <v>180.11434449139875</v>
      </c>
      <c r="BN201" s="2">
        <f t="shared" si="156"/>
        <v>18.573275317947139</v>
      </c>
      <c r="BO201" s="2">
        <f t="shared" si="163"/>
        <v>1094.9621940272039</v>
      </c>
      <c r="BP201" s="2">
        <f t="shared" si="163"/>
        <v>97.954400554888807</v>
      </c>
      <c r="BQ201" s="2">
        <f t="shared" si="163"/>
        <v>9.7689185381025272</v>
      </c>
      <c r="BR201" s="11">
        <f t="shared" si="164"/>
        <v>3.4746914691225789E-2</v>
      </c>
      <c r="BS201" s="17">
        <f t="shared" si="153"/>
        <v>2.7004510852579968E-3</v>
      </c>
      <c r="BT201" s="17">
        <f t="shared" si="154"/>
        <v>1.5951023000969469E-2</v>
      </c>
      <c r="BU201" s="12">
        <f>(BU$3*tempmid!$I311+BU$4*tempmid!$I311^2+BU$5*tempmid!$I311^6)*(K201/K$56)^$BW$1</f>
        <v>-8.6720466146836408</v>
      </c>
      <c r="BV201" s="12">
        <f>(BV$3*tempmid!$I311+BV$4*tempmid!$I311^2+BV$5*tempmid!$I311^6)*(L201/L$56)^$BW$1</f>
        <v>-7.295400840055617</v>
      </c>
      <c r="BW201" s="12">
        <f>(BW$3*tempmid!$I311+BW$4*tempmid!$I311^2+BW$5*tempmid!$I311^6)*(M201/M$56)^$BW$1</f>
        <v>-7.2803085422891378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 x14ac:dyDescent="0.3">
      <c r="A202" s="2">
        <f t="shared" si="140"/>
        <v>2156</v>
      </c>
      <c r="B202" s="5">
        <f t="shared" ref="B202:D217" si="167">B201*(1+E202)</f>
        <v>1165.3549262570384</v>
      </c>
      <c r="C202" s="5">
        <f t="shared" si="167"/>
        <v>2963.9156218297921</v>
      </c>
      <c r="D202" s="5">
        <f t="shared" si="167"/>
        <v>4369.1910674135124</v>
      </c>
      <c r="E202" s="15">
        <f t="shared" ref="E202:G217" si="168">E201*$E$5</f>
        <v>2.2975995856842047E-6</v>
      </c>
      <c r="F202" s="15">
        <f t="shared" si="168"/>
        <v>4.5264252504424573E-6</v>
      </c>
      <c r="G202" s="15">
        <f t="shared" si="168"/>
        <v>9.2405361341531739E-6</v>
      </c>
      <c r="H202" s="5">
        <f t="shared" si="143"/>
        <v>258619.7436688992</v>
      </c>
      <c r="I202" s="5">
        <f t="shared" si="143"/>
        <v>106597.8985119819</v>
      </c>
      <c r="J202" s="5">
        <f t="shared" si="143"/>
        <v>38211.990634405134</v>
      </c>
      <c r="K202" s="5">
        <f t="shared" si="144"/>
        <v>221923.58554620837</v>
      </c>
      <c r="L202" s="5">
        <f t="shared" si="144"/>
        <v>35965.227122819713</v>
      </c>
      <c r="M202" s="5">
        <f t="shared" si="144"/>
        <v>8745.7815519672349</v>
      </c>
      <c r="N202" s="15">
        <f t="shared" si="145"/>
        <v>3.8852904937194399E-3</v>
      </c>
      <c r="O202" s="15">
        <f t="shared" si="145"/>
        <v>6.2246619249923807E-3</v>
      </c>
      <c r="P202" s="15">
        <f t="shared" si="145"/>
        <v>5.7423589567289213E-3</v>
      </c>
      <c r="Q202" s="5">
        <f t="shared" si="146"/>
        <v>7525.3274037518631</v>
      </c>
      <c r="R202" s="5">
        <f t="shared" si="146"/>
        <v>10675.254355153513</v>
      </c>
      <c r="S202" s="5">
        <f t="shared" si="146"/>
        <v>6013.2532318379908</v>
      </c>
      <c r="T202" s="5">
        <f t="shared" ref="T202:V217" si="169">T201*(1+W202)</f>
        <v>29.098039063043256</v>
      </c>
      <c r="U202" s="5">
        <f t="shared" si="169"/>
        <v>100.14507325351808</v>
      </c>
      <c r="V202" s="5">
        <f t="shared" si="169"/>
        <v>157.36561042762858</v>
      </c>
      <c r="W202" s="15">
        <f t="shared" si="148"/>
        <v>-1.0734613539272964E-2</v>
      </c>
      <c r="X202" s="15">
        <f t="shared" si="148"/>
        <v>-1.217998157191269E-2</v>
      </c>
      <c r="Y202" s="15">
        <f t="shared" si="148"/>
        <v>-9.7425357312937999E-3</v>
      </c>
      <c r="Z202" s="5">
        <f t="shared" si="151"/>
        <v>8026.1239875601932</v>
      </c>
      <c r="AA202" s="5">
        <f t="shared" si="151"/>
        <v>28044.290229882223</v>
      </c>
      <c r="AB202" s="5">
        <f t="shared" si="151"/>
        <v>54699.724606059659</v>
      </c>
      <c r="AC202" s="16">
        <f t="shared" si="157"/>
        <v>1.2799050774781975</v>
      </c>
      <c r="AD202" s="16">
        <f t="shared" si="157"/>
        <v>3.0027352545409114</v>
      </c>
      <c r="AE202" s="16">
        <f t="shared" si="157"/>
        <v>9.7407712908418951</v>
      </c>
      <c r="AF202" s="15">
        <f t="shared" si="158"/>
        <v>-4.0504037456468023E-3</v>
      </c>
      <c r="AG202" s="15">
        <f t="shared" si="158"/>
        <v>2.9673830763510267E-4</v>
      </c>
      <c r="AH202" s="15">
        <f t="shared" si="158"/>
        <v>9.7937136394747881E-3</v>
      </c>
      <c r="AI202" s="1">
        <f t="shared" si="165"/>
        <v>494713.27131502307</v>
      </c>
      <c r="AJ202" s="1">
        <f t="shared" si="165"/>
        <v>199300.66680592252</v>
      </c>
      <c r="AK202" s="1">
        <f t="shared" si="165"/>
        <v>71808.597399095524</v>
      </c>
      <c r="AL202" s="14">
        <f t="shared" ref="AL202:AN217" si="170">AL201*(1+AO202)</f>
        <v>72.683689037465115</v>
      </c>
      <c r="AM202" s="14">
        <f t="shared" si="170"/>
        <v>16.751363530223895</v>
      </c>
      <c r="AN202" s="14">
        <f t="shared" si="170"/>
        <v>5.391388200620824</v>
      </c>
      <c r="AO202" s="11">
        <f t="shared" ref="AO202:AQ217" si="171">AO$5*AO201</f>
        <v>4.7539069938402744E-3</v>
      </c>
      <c r="AP202" s="11">
        <f t="shared" si="171"/>
        <v>5.9886689857500718E-3</v>
      </c>
      <c r="AQ202" s="11">
        <f t="shared" si="171"/>
        <v>5.4324783861084656E-3</v>
      </c>
      <c r="AR202" s="1">
        <f t="shared" si="152"/>
        <v>258619.7436688992</v>
      </c>
      <c r="AS202" s="1">
        <f t="shared" si="152"/>
        <v>106597.8985119819</v>
      </c>
      <c r="AT202" s="1">
        <f t="shared" si="152"/>
        <v>38211.990634405134</v>
      </c>
      <c r="AU202" s="1">
        <f t="shared" si="159"/>
        <v>51723.948733779842</v>
      </c>
      <c r="AV202" s="1">
        <f t="shared" si="159"/>
        <v>21319.579702396382</v>
      </c>
      <c r="AW202" s="1">
        <f t="shared" si="159"/>
        <v>7642.3981268810276</v>
      </c>
      <c r="AX202" s="1">
        <f t="shared" si="160"/>
        <v>177538.86843696667</v>
      </c>
      <c r="AY202" s="1">
        <f t="shared" si="160"/>
        <v>28772.181698255772</v>
      </c>
      <c r="AZ202" s="1">
        <f t="shared" si="160"/>
        <v>6996.6252415737881</v>
      </c>
      <c r="BA202" s="1">
        <f t="shared" si="161"/>
        <v>14085.580713897574</v>
      </c>
      <c r="BB202" s="1">
        <f t="shared" si="161"/>
        <v>30431.008619388274</v>
      </c>
      <c r="BC202" s="1">
        <f t="shared" si="161"/>
        <v>38681.248970642133</v>
      </c>
      <c r="BD202" s="1">
        <f>SUM(BA202:BC202)*BT202*0.7+0.15*econlow!BD202+0.15*econhigh!BD202</f>
        <v>1286.3320116550601</v>
      </c>
      <c r="BE202" s="2">
        <f t="shared" si="166"/>
        <v>0.1724378764915922</v>
      </c>
      <c r="BF202" s="2">
        <f t="shared" si="166"/>
        <v>0.13039120264941753</v>
      </c>
      <c r="BG202" s="2">
        <f t="shared" si="166"/>
        <v>6.9918128391701598E-2</v>
      </c>
      <c r="BH202" s="2">
        <f t="shared" si="155"/>
        <v>9.7666908856798892E-2</v>
      </c>
      <c r="BI202" s="2">
        <f t="shared" si="162"/>
        <v>2.9734821248929609E-3</v>
      </c>
      <c r="BJ202" s="2">
        <f t="shared" si="162"/>
        <v>1.700186572836147E-3</v>
      </c>
      <c r="BK202" s="2">
        <f t="shared" si="162"/>
        <v>4.8885446777984691E-4</v>
      </c>
      <c r="BL202" s="2">
        <f t="shared" si="156"/>
        <v>769.00118494387129</v>
      </c>
      <c r="BM202" s="2">
        <f t="shared" si="156"/>
        <v>181.23631574262191</v>
      </c>
      <c r="BN202" s="2">
        <f t="shared" si="156"/>
        <v>18.680102344390615</v>
      </c>
      <c r="BO202" s="2">
        <f t="shared" si="163"/>
        <v>1111.2671442949202</v>
      </c>
      <c r="BP202" s="2">
        <f t="shared" si="163"/>
        <v>99.124834844759405</v>
      </c>
      <c r="BQ202" s="2">
        <f t="shared" si="163"/>
        <v>9.7686446742470956</v>
      </c>
      <c r="BR202" s="11">
        <f t="shared" si="164"/>
        <v>3.4675065865211713E-2</v>
      </c>
      <c r="BS202" s="17">
        <f t="shared" si="153"/>
        <v>2.6097696421388474E-3</v>
      </c>
      <c r="BT202" s="17">
        <f t="shared" si="154"/>
        <v>1.548643009802861E-2</v>
      </c>
      <c r="BU202" s="12">
        <f>(BU$3*tempmid!$I312+BU$4*tempmid!$I312^2+BU$5*tempmid!$I312^6)*(K202/K$56)^$BW$1</f>
        <v>-8.8353016279243413</v>
      </c>
      <c r="BV202" s="12">
        <f>(BV$3*tempmid!$I312+BV$4*tempmid!$I312^2+BV$5*tempmid!$I312^6)*(L202/L$56)^$BW$1</f>
        <v>-7.4039363288391185</v>
      </c>
      <c r="BW202" s="12">
        <f>(BW$3*tempmid!$I312+BW$4*tempmid!$I312^2+BW$5*tempmid!$I312^6)*(M202/M$56)^$BW$1</f>
        <v>-7.3718592952101405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 x14ac:dyDescent="0.3">
      <c r="A203" s="2">
        <f t="shared" si="140"/>
        <v>2157</v>
      </c>
      <c r="B203" s="5">
        <f t="shared" si="167"/>
        <v>1165.3574699000844</v>
      </c>
      <c r="C203" s="5">
        <f t="shared" si="167"/>
        <v>2963.9283669751776</v>
      </c>
      <c r="D203" s="5">
        <f t="shared" si="167"/>
        <v>4369.2294223980516</v>
      </c>
      <c r="E203" s="15">
        <f t="shared" si="168"/>
        <v>2.1827196063999944E-6</v>
      </c>
      <c r="F203" s="15">
        <f t="shared" si="168"/>
        <v>4.3001039879203342E-6</v>
      </c>
      <c r="G203" s="15">
        <f t="shared" si="168"/>
        <v>8.7785093274455143E-6</v>
      </c>
      <c r="H203" s="5">
        <f t="shared" si="143"/>
        <v>259607.13733191858</v>
      </c>
      <c r="I203" s="5">
        <f t="shared" si="143"/>
        <v>107253.42134170434</v>
      </c>
      <c r="J203" s="5">
        <f t="shared" si="143"/>
        <v>38429.026634843576</v>
      </c>
      <c r="K203" s="5">
        <f t="shared" si="144"/>
        <v>222770.38937603997</v>
      </c>
      <c r="L203" s="5">
        <f t="shared" si="144"/>
        <v>36186.23936284981</v>
      </c>
      <c r="M203" s="5">
        <f t="shared" si="144"/>
        <v>8795.3785255231123</v>
      </c>
      <c r="N203" s="15">
        <f t="shared" si="145"/>
        <v>3.8157450806655113E-3</v>
      </c>
      <c r="O203" s="15">
        <f t="shared" si="145"/>
        <v>6.1451645856525072E-3</v>
      </c>
      <c r="P203" s="15">
        <f t="shared" si="145"/>
        <v>5.6709595661832424E-3</v>
      </c>
      <c r="Q203" s="5">
        <f t="shared" si="146"/>
        <v>7472.9687231566995</v>
      </c>
      <c r="R203" s="5">
        <f t="shared" si="146"/>
        <v>10610.077751733577</v>
      </c>
      <c r="S203" s="5">
        <f t="shared" si="146"/>
        <v>5988.4901534676455</v>
      </c>
      <c r="T203" s="5">
        <f t="shared" si="169"/>
        <v>28.785682858950818</v>
      </c>
      <c r="U203" s="5">
        <f t="shared" si="169"/>
        <v>98.925308106772377</v>
      </c>
      <c r="V203" s="5">
        <f t="shared" si="169"/>
        <v>155.83247034516054</v>
      </c>
      <c r="W203" s="15">
        <f t="shared" si="148"/>
        <v>-1.0734613539272964E-2</v>
      </c>
      <c r="X203" s="15">
        <f t="shared" si="148"/>
        <v>-1.217998157191269E-2</v>
      </c>
      <c r="Y203" s="15">
        <f t="shared" si="148"/>
        <v>-9.7425357312937999E-3</v>
      </c>
      <c r="Z203" s="5">
        <f t="shared" si="151"/>
        <v>7938.5489429700165</v>
      </c>
      <c r="AA203" s="5">
        <f t="shared" si="151"/>
        <v>27883.54914133389</v>
      </c>
      <c r="AB203" s="5">
        <f t="shared" si="151"/>
        <v>55011.904709238741</v>
      </c>
      <c r="AC203" s="16">
        <f t="shared" si="157"/>
        <v>1.2747209451583075</v>
      </c>
      <c r="AD203" s="16">
        <f t="shared" si="157"/>
        <v>3.0036262811186201</v>
      </c>
      <c r="AE203" s="16">
        <f t="shared" si="157"/>
        <v>9.8361696154920182</v>
      </c>
      <c r="AF203" s="15">
        <f t="shared" si="158"/>
        <v>-4.0504037456468023E-3</v>
      </c>
      <c r="AG203" s="15">
        <f t="shared" si="158"/>
        <v>2.9673830763510267E-4</v>
      </c>
      <c r="AH203" s="15">
        <f t="shared" si="158"/>
        <v>9.7937136394747881E-3</v>
      </c>
      <c r="AI203" s="1">
        <f t="shared" si="165"/>
        <v>496965.89291730063</v>
      </c>
      <c r="AJ203" s="1">
        <f t="shared" si="165"/>
        <v>200690.17982772665</v>
      </c>
      <c r="AK203" s="1">
        <f t="shared" si="165"/>
        <v>72270.135786066996</v>
      </c>
      <c r="AL203" s="14">
        <f t="shared" si="170"/>
        <v>73.025765220141906</v>
      </c>
      <c r="AM203" s="14">
        <f t="shared" si="170"/>
        <v>16.850678717753947</v>
      </c>
      <c r="AN203" s="14">
        <f t="shared" si="170"/>
        <v>5.4203839144931072</v>
      </c>
      <c r="AO203" s="11">
        <f t="shared" si="171"/>
        <v>4.706367923901872E-3</v>
      </c>
      <c r="AP203" s="11">
        <f t="shared" si="171"/>
        <v>5.9287822958925714E-3</v>
      </c>
      <c r="AQ203" s="11">
        <f t="shared" si="171"/>
        <v>5.3781536022473805E-3</v>
      </c>
      <c r="AR203" s="1">
        <f t="shared" si="152"/>
        <v>259607.13733191858</v>
      </c>
      <c r="AS203" s="1">
        <f t="shared" si="152"/>
        <v>107253.42134170434</v>
      </c>
      <c r="AT203" s="1">
        <f t="shared" si="152"/>
        <v>38429.026634843576</v>
      </c>
      <c r="AU203" s="1">
        <f t="shared" si="159"/>
        <v>51921.42746638372</v>
      </c>
      <c r="AV203" s="1">
        <f t="shared" si="159"/>
        <v>21450.684268340869</v>
      </c>
      <c r="AW203" s="1">
        <f t="shared" si="159"/>
        <v>7685.8053269687152</v>
      </c>
      <c r="AX203" s="1">
        <f t="shared" si="160"/>
        <v>178216.31150083194</v>
      </c>
      <c r="AY203" s="1">
        <f t="shared" si="160"/>
        <v>28948.991490279852</v>
      </c>
      <c r="AZ203" s="1">
        <f t="shared" si="160"/>
        <v>7036.3028204184902</v>
      </c>
      <c r="BA203" s="1">
        <f t="shared" si="161"/>
        <v>14090.049703573155</v>
      </c>
      <c r="BB203" s="1">
        <f t="shared" si="161"/>
        <v>30449.297568259037</v>
      </c>
      <c r="BC203" s="1">
        <f t="shared" si="161"/>
        <v>38706.296265493853</v>
      </c>
      <c r="BD203" s="1">
        <f>SUM(BA203:BC203)*BT203*0.7+0.15*econlow!BD203+0.15*econhigh!BD203</f>
        <v>1249.5597474101078</v>
      </c>
      <c r="BE203" s="2">
        <f t="shared" si="166"/>
        <v>0.1724378764915922</v>
      </c>
      <c r="BF203" s="2">
        <f t="shared" si="166"/>
        <v>0.13039120264941753</v>
      </c>
      <c r="BG203" s="2">
        <f t="shared" si="166"/>
        <v>6.9918128391701598E-2</v>
      </c>
      <c r="BH203" s="2">
        <f t="shared" si="155"/>
        <v>9.7441543619663146E-2</v>
      </c>
      <c r="BI203" s="2">
        <f t="shared" si="162"/>
        <v>2.9734821248929609E-3</v>
      </c>
      <c r="BJ203" s="2">
        <f t="shared" si="162"/>
        <v>1.700186572836147E-3</v>
      </c>
      <c r="BK203" s="2">
        <f t="shared" si="162"/>
        <v>4.8885446777984691E-4</v>
      </c>
      <c r="BL203" s="2">
        <f t="shared" si="156"/>
        <v>771.93718235109202</v>
      </c>
      <c r="BM203" s="2">
        <f t="shared" si="156"/>
        <v>182.35082685590356</v>
      </c>
      <c r="BN203" s="2">
        <f t="shared" si="156"/>
        <v>18.786201362874017</v>
      </c>
      <c r="BO203" s="2">
        <f t="shared" si="163"/>
        <v>1127.8157709972884</v>
      </c>
      <c r="BP203" s="2">
        <f t="shared" si="163"/>
        <v>100.30934387960431</v>
      </c>
      <c r="BQ203" s="2">
        <f t="shared" si="163"/>
        <v>9.7683787988234343</v>
      </c>
      <c r="BR203" s="11">
        <f t="shared" si="164"/>
        <v>3.4604010463406415E-2</v>
      </c>
      <c r="BS203" s="17">
        <f t="shared" si="153"/>
        <v>2.5223084311561295E-3</v>
      </c>
      <c r="BT203" s="17">
        <f t="shared" si="154"/>
        <v>1.5035369027212243E-2</v>
      </c>
      <c r="BU203" s="12">
        <f>(BU$3*tempmid!$I313+BU$4*tempmid!$I313^2+BU$5*tempmid!$I313^6)*(K203/K$56)^$BW$1</f>
        <v>-8.9988488489546139</v>
      </c>
      <c r="BV203" s="12">
        <f>(BV$3*tempmid!$I313+BV$4*tempmid!$I313^2+BV$5*tempmid!$I313^6)*(L203/L$56)^$BW$1</f>
        <v>-7.5125187511853424</v>
      </c>
      <c r="BW203" s="12">
        <f>(BW$3*tempmid!$I313+BW$4*tempmid!$I313^2+BW$5*tempmid!$I313^6)*(M203/M$56)^$BW$1</f>
        <v>-7.4634206970993722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 x14ac:dyDescent="0.3">
      <c r="A204" s="2">
        <f t="shared" si="140"/>
        <v>2158</v>
      </c>
      <c r="B204" s="5">
        <f t="shared" si="167"/>
        <v>1165.3598863662526</v>
      </c>
      <c r="C204" s="5">
        <f t="shared" si="167"/>
        <v>2963.9404749153591</v>
      </c>
      <c r="D204" s="5">
        <f t="shared" si="167"/>
        <v>4369.2658599532278</v>
      </c>
      <c r="E204" s="15">
        <f t="shared" si="168"/>
        <v>2.0735836260799947E-6</v>
      </c>
      <c r="F204" s="15">
        <f t="shared" si="168"/>
        <v>4.0850987885243171E-6</v>
      </c>
      <c r="G204" s="15">
        <f t="shared" si="168"/>
        <v>8.3395838610732374E-6</v>
      </c>
      <c r="H204" s="5">
        <f t="shared" si="143"/>
        <v>260580.4188081816</v>
      </c>
      <c r="I204" s="5">
        <f t="shared" si="143"/>
        <v>107904.52029630197</v>
      </c>
      <c r="J204" s="5">
        <f t="shared" si="143"/>
        <v>38644.56503766805</v>
      </c>
      <c r="K204" s="5">
        <f t="shared" si="144"/>
        <v>223605.10418863487</v>
      </c>
      <c r="L204" s="5">
        <f t="shared" si="144"/>
        <v>36405.764963745904</v>
      </c>
      <c r="M204" s="5">
        <f t="shared" si="144"/>
        <v>8844.6357526254378</v>
      </c>
      <c r="N204" s="15">
        <f t="shared" si="145"/>
        <v>3.7469738008397702E-3</v>
      </c>
      <c r="O204" s="15">
        <f t="shared" si="145"/>
        <v>6.066549184480019E-3</v>
      </c>
      <c r="P204" s="15">
        <f t="shared" si="145"/>
        <v>5.6003532945612111E-3</v>
      </c>
      <c r="Q204" s="5">
        <f t="shared" si="146"/>
        <v>7420.4651167586071</v>
      </c>
      <c r="R204" s="5">
        <f t="shared" si="146"/>
        <v>10544.472850313483</v>
      </c>
      <c r="S204" s="5">
        <f t="shared" si="146"/>
        <v>5963.4077247991272</v>
      </c>
      <c r="T204" s="5">
        <f t="shared" si="169"/>
        <v>28.476679677995907</v>
      </c>
      <c r="U204" s="5">
        <f t="shared" si="169"/>
        <v>97.720399677036099</v>
      </c>
      <c r="V204" s="5">
        <f t="shared" si="169"/>
        <v>154.31426693472704</v>
      </c>
      <c r="W204" s="15">
        <f t="shared" si="148"/>
        <v>-1.0734613539272964E-2</v>
      </c>
      <c r="X204" s="15">
        <f t="shared" si="148"/>
        <v>-1.217998157191269E-2</v>
      </c>
      <c r="Y204" s="15">
        <f t="shared" si="148"/>
        <v>-9.7425357312937999E-3</v>
      </c>
      <c r="Z204" s="5">
        <f t="shared" si="151"/>
        <v>7851.3845973473817</v>
      </c>
      <c r="AA204" s="5">
        <f t="shared" si="151"/>
        <v>27721.532767752044</v>
      </c>
      <c r="AB204" s="5">
        <f t="shared" si="151"/>
        <v>55321.913235358617</v>
      </c>
      <c r="AC204" s="16">
        <f t="shared" si="157"/>
        <v>1.2695578106673839</v>
      </c>
      <c r="AD204" s="16">
        <f t="shared" si="157"/>
        <v>3.0045175720980475</v>
      </c>
      <c r="AE204" s="16">
        <f t="shared" si="157"/>
        <v>9.9325022440154491</v>
      </c>
      <c r="AF204" s="15">
        <f t="shared" si="158"/>
        <v>-4.0504037456468023E-3</v>
      </c>
      <c r="AG204" s="15">
        <f t="shared" si="158"/>
        <v>2.9673830763510267E-4</v>
      </c>
      <c r="AH204" s="15">
        <f t="shared" si="158"/>
        <v>9.7937136394747881E-3</v>
      </c>
      <c r="AI204" s="1">
        <f t="shared" si="165"/>
        <v>499190.73109195428</v>
      </c>
      <c r="AJ204" s="1">
        <f t="shared" si="165"/>
        <v>202071.84611329486</v>
      </c>
      <c r="AK204" s="1">
        <f t="shared" si="165"/>
        <v>72728.927534429007</v>
      </c>
      <c r="AL204" s="14">
        <f t="shared" si="170"/>
        <v>73.366014478001858</v>
      </c>
      <c r="AM204" s="14">
        <f t="shared" si="170"/>
        <v>16.949583683352984</v>
      </c>
      <c r="AN204" s="14">
        <f t="shared" si="170"/>
        <v>5.4492440551956483</v>
      </c>
      <c r="AO204" s="11">
        <f t="shared" si="171"/>
        <v>4.6593042446628529E-3</v>
      </c>
      <c r="AP204" s="11">
        <f t="shared" si="171"/>
        <v>5.8694944729336456E-3</v>
      </c>
      <c r="AQ204" s="11">
        <f t="shared" si="171"/>
        <v>5.3243720662249066E-3</v>
      </c>
      <c r="AR204" s="1">
        <f t="shared" si="152"/>
        <v>260580.4188081816</v>
      </c>
      <c r="AS204" s="1">
        <f t="shared" si="152"/>
        <v>107904.52029630197</v>
      </c>
      <c r="AT204" s="1">
        <f t="shared" si="152"/>
        <v>38644.56503766805</v>
      </c>
      <c r="AU204" s="1">
        <f t="shared" si="159"/>
        <v>52116.083761636321</v>
      </c>
      <c r="AV204" s="1">
        <f t="shared" si="159"/>
        <v>21580.904059260396</v>
      </c>
      <c r="AW204" s="1">
        <f t="shared" si="159"/>
        <v>7728.9130075336107</v>
      </c>
      <c r="AX204" s="1">
        <f t="shared" si="160"/>
        <v>178884.08335090789</v>
      </c>
      <c r="AY204" s="1">
        <f t="shared" si="160"/>
        <v>29124.611970996721</v>
      </c>
      <c r="AZ204" s="1">
        <f t="shared" si="160"/>
        <v>7075.7086021003506</v>
      </c>
      <c r="BA204" s="1">
        <f t="shared" si="161"/>
        <v>14094.437333093063</v>
      </c>
      <c r="BB204" s="1">
        <f t="shared" si="161"/>
        <v>30467.348525924674</v>
      </c>
      <c r="BC204" s="1">
        <f t="shared" si="161"/>
        <v>38731.020228367481</v>
      </c>
      <c r="BD204" s="1">
        <f>SUM(BA204:BC204)*BT204*0.7+0.15*econlow!BD204+0.15*econhigh!BD204</f>
        <v>1213.8287787906249</v>
      </c>
      <c r="BE204" s="2">
        <f t="shared" si="166"/>
        <v>0.1724378764915922</v>
      </c>
      <c r="BF204" s="2">
        <f t="shared" si="166"/>
        <v>0.13039120264941753</v>
      </c>
      <c r="BG204" s="2">
        <f t="shared" si="166"/>
        <v>6.9918128391701598E-2</v>
      </c>
      <c r="BH204" s="2">
        <f t="shared" si="155"/>
        <v>9.7217021677112325E-2</v>
      </c>
      <c r="BI204" s="2">
        <f t="shared" si="162"/>
        <v>2.9734821248929609E-3</v>
      </c>
      <c r="BJ204" s="2">
        <f t="shared" si="162"/>
        <v>1.700186572836147E-3</v>
      </c>
      <c r="BK204" s="2">
        <f t="shared" si="162"/>
        <v>4.8885446777984691E-4</v>
      </c>
      <c r="BL204" s="2">
        <f t="shared" si="156"/>
        <v>774.83121742324954</v>
      </c>
      <c r="BM204" s="2">
        <f t="shared" si="156"/>
        <v>183.45781655609812</v>
      </c>
      <c r="BN204" s="2">
        <f t="shared" si="156"/>
        <v>18.891568274072895</v>
      </c>
      <c r="BO204" s="2">
        <f t="shared" si="163"/>
        <v>1144.6117182886107</v>
      </c>
      <c r="BP204" s="2">
        <f t="shared" si="163"/>
        <v>101.50809690516421</v>
      </c>
      <c r="BQ204" s="2">
        <f t="shared" si="163"/>
        <v>9.7681208111877122</v>
      </c>
      <c r="BR204" s="11">
        <f t="shared" si="164"/>
        <v>3.4533739660257162E-2</v>
      </c>
      <c r="BS204" s="17">
        <f t="shared" si="153"/>
        <v>2.4379457315522775E-3</v>
      </c>
      <c r="BT204" s="17">
        <f t="shared" si="154"/>
        <v>1.4597445657487614E-2</v>
      </c>
      <c r="BU204" s="12">
        <f>(BU$3*tempmid!$I314+BU$4*tempmid!$I314^2+BU$5*tempmid!$I314^6)*(K204/K$56)^$BW$1</f>
        <v>-9.1626743514867162</v>
      </c>
      <c r="BV204" s="12">
        <f>(BV$3*tempmid!$I314+BV$4*tempmid!$I314^2+BV$5*tempmid!$I314^6)*(L204/L$56)^$BW$1</f>
        <v>-7.6211397597487123</v>
      </c>
      <c r="BW204" s="12">
        <f>(BW$3*tempmid!$I314+BW$4*tempmid!$I314^2+BW$5*tempmid!$I314^6)*(M204/M$56)^$BW$1</f>
        <v>-7.554986100084184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 x14ac:dyDescent="0.3">
      <c r="A205" s="2">
        <f t="shared" si="140"/>
        <v>2159</v>
      </c>
      <c r="B205" s="5">
        <f t="shared" si="167"/>
        <v>1165.3621820138724</v>
      </c>
      <c r="C205" s="5">
        <f t="shared" si="167"/>
        <v>2963.9519775055205</v>
      </c>
      <c r="D205" s="5">
        <f t="shared" si="167"/>
        <v>4369.3004759193263</v>
      </c>
      <c r="E205" s="15">
        <f t="shared" si="168"/>
        <v>1.9699044447759948E-6</v>
      </c>
      <c r="F205" s="15">
        <f t="shared" si="168"/>
        <v>3.8808438490981011E-6</v>
      </c>
      <c r="G205" s="15">
        <f t="shared" si="168"/>
        <v>7.9226046680195747E-6</v>
      </c>
      <c r="H205" s="5">
        <f t="shared" si="143"/>
        <v>261539.60091028543</v>
      </c>
      <c r="I205" s="5">
        <f t="shared" si="143"/>
        <v>108551.16076093337</v>
      </c>
      <c r="J205" s="5">
        <f t="shared" si="143"/>
        <v>38858.597861162343</v>
      </c>
      <c r="K205" s="5">
        <f t="shared" si="144"/>
        <v>224427.74010249466</v>
      </c>
      <c r="L205" s="5">
        <f t="shared" si="144"/>
        <v>36623.792013084734</v>
      </c>
      <c r="M205" s="5">
        <f t="shared" si="144"/>
        <v>8893.5512847708815</v>
      </c>
      <c r="N205" s="15">
        <f t="shared" si="145"/>
        <v>3.678967512144915E-3</v>
      </c>
      <c r="O205" s="15">
        <f t="shared" si="145"/>
        <v>5.9888056069128393E-3</v>
      </c>
      <c r="P205" s="15">
        <f t="shared" si="145"/>
        <v>5.5305309922937251E-3</v>
      </c>
      <c r="Q205" s="5">
        <f t="shared" si="146"/>
        <v>7367.8304042379095</v>
      </c>
      <c r="R205" s="5">
        <f t="shared" si="146"/>
        <v>10478.461677357274</v>
      </c>
      <c r="S205" s="5">
        <f t="shared" si="146"/>
        <v>5938.0155506467227</v>
      </c>
      <c r="T205" s="5">
        <f t="shared" si="169"/>
        <v>28.170993526770953</v>
      </c>
      <c r="U205" s="5">
        <f t="shared" si="169"/>
        <v>96.530167009769855</v>
      </c>
      <c r="V205" s="5">
        <f t="shared" si="169"/>
        <v>152.81085467526705</v>
      </c>
      <c r="W205" s="15">
        <f t="shared" si="148"/>
        <v>-1.0734613539272964E-2</v>
      </c>
      <c r="X205" s="15">
        <f t="shared" si="148"/>
        <v>-1.217998157191269E-2</v>
      </c>
      <c r="Y205" s="15">
        <f t="shared" si="148"/>
        <v>-9.7425357312937999E-3</v>
      </c>
      <c r="Z205" s="5">
        <f t="shared" si="151"/>
        <v>7764.6444674799513</v>
      </c>
      <c r="AA205" s="5">
        <f t="shared" si="151"/>
        <v>27558.298416228376</v>
      </c>
      <c r="AB205" s="5">
        <f t="shared" si="151"/>
        <v>55629.73839955483</v>
      </c>
      <c r="AC205" s="16">
        <f t="shared" si="157"/>
        <v>1.2644155889557416</v>
      </c>
      <c r="AD205" s="16">
        <f t="shared" si="157"/>
        <v>3.0054091275576518</v>
      </c>
      <c r="AE205" s="16">
        <f t="shared" si="157"/>
        <v>10.029778326716777</v>
      </c>
      <c r="AF205" s="15">
        <f t="shared" si="158"/>
        <v>-4.0504037456468023E-3</v>
      </c>
      <c r="AG205" s="15">
        <f t="shared" si="158"/>
        <v>2.9673830763510267E-4</v>
      </c>
      <c r="AH205" s="15">
        <f t="shared" si="158"/>
        <v>9.7937136394747881E-3</v>
      </c>
      <c r="AI205" s="1">
        <f t="shared" si="165"/>
        <v>501387.74174439523</v>
      </c>
      <c r="AJ205" s="1">
        <f t="shared" si="165"/>
        <v>203445.56556122575</v>
      </c>
      <c r="AK205" s="1">
        <f t="shared" si="165"/>
        <v>73184.947788519712</v>
      </c>
      <c r="AL205" s="14">
        <f t="shared" si="170"/>
        <v>73.704430714846495</v>
      </c>
      <c r="AM205" s="14">
        <f t="shared" si="170"/>
        <v>17.048074316223474</v>
      </c>
      <c r="AN205" s="14">
        <f t="shared" si="170"/>
        <v>5.4779677199968786</v>
      </c>
      <c r="AO205" s="11">
        <f t="shared" si="171"/>
        <v>4.612711202216224E-3</v>
      </c>
      <c r="AP205" s="11">
        <f t="shared" si="171"/>
        <v>5.8107995282043095E-3</v>
      </c>
      <c r="AQ205" s="11">
        <f t="shared" si="171"/>
        <v>5.2711283455626574E-3</v>
      </c>
      <c r="AR205" s="1">
        <f t="shared" si="152"/>
        <v>261539.60091028543</v>
      </c>
      <c r="AS205" s="1">
        <f t="shared" si="152"/>
        <v>108551.16076093337</v>
      </c>
      <c r="AT205" s="1">
        <f t="shared" si="152"/>
        <v>38858.597861162343</v>
      </c>
      <c r="AU205" s="1">
        <f t="shared" si="159"/>
        <v>52307.920182057089</v>
      </c>
      <c r="AV205" s="1">
        <f t="shared" si="159"/>
        <v>21710.232152186676</v>
      </c>
      <c r="AW205" s="1">
        <f t="shared" si="159"/>
        <v>7771.7195722324686</v>
      </c>
      <c r="AX205" s="1">
        <f t="shared" si="160"/>
        <v>179542.19208199574</v>
      </c>
      <c r="AY205" s="1">
        <f t="shared" si="160"/>
        <v>29299.033610467784</v>
      </c>
      <c r="AZ205" s="1">
        <f t="shared" si="160"/>
        <v>7114.8410278167039</v>
      </c>
      <c r="BA205" s="1">
        <f t="shared" si="161"/>
        <v>14098.744560211659</v>
      </c>
      <c r="BB205" s="1">
        <f t="shared" si="161"/>
        <v>30485.164356188528</v>
      </c>
      <c r="BC205" s="1">
        <f t="shared" si="161"/>
        <v>38755.425054579282</v>
      </c>
      <c r="BD205" s="1">
        <f>SUM(BA205:BC205)*BT205*0.7+0.15*econlow!BD205+0.15*econhigh!BD205</f>
        <v>1179.1100328227392</v>
      </c>
      <c r="BE205" s="2">
        <f t="shared" si="166"/>
        <v>0.1724378764915922</v>
      </c>
      <c r="BF205" s="2">
        <f t="shared" si="166"/>
        <v>0.13039120264941753</v>
      </c>
      <c r="BG205" s="2">
        <f t="shared" si="166"/>
        <v>6.9918128391701598E-2</v>
      </c>
      <c r="BH205" s="2">
        <f t="shared" si="155"/>
        <v>9.6993354615794045E-2</v>
      </c>
      <c r="BI205" s="2">
        <f t="shared" si="162"/>
        <v>2.9734821248929609E-3</v>
      </c>
      <c r="BJ205" s="2">
        <f t="shared" si="162"/>
        <v>1.700186572836147E-3</v>
      </c>
      <c r="BK205" s="2">
        <f t="shared" si="162"/>
        <v>4.8885446777984691E-4</v>
      </c>
      <c r="BL205" s="2">
        <f t="shared" si="156"/>
        <v>777.68332825837251</v>
      </c>
      <c r="BM205" s="2">
        <f t="shared" si="156"/>
        <v>184.55722599151696</v>
      </c>
      <c r="BN205" s="2">
        <f t="shared" si="156"/>
        <v>18.996199176089615</v>
      </c>
      <c r="BO205" s="2">
        <f t="shared" si="163"/>
        <v>1161.6586847811022</v>
      </c>
      <c r="BP205" s="2">
        <f t="shared" si="163"/>
        <v>102.721265201725</v>
      </c>
      <c r="BQ205" s="2">
        <f t="shared" si="163"/>
        <v>9.767870612168803</v>
      </c>
      <c r="BR205" s="11">
        <f t="shared" si="164"/>
        <v>3.4464244676205985E-2</v>
      </c>
      <c r="BS205" s="17">
        <f t="shared" si="153"/>
        <v>2.3565647383843695E-3</v>
      </c>
      <c r="BT205" s="17">
        <f t="shared" si="154"/>
        <v>1.4172277337366614E-2</v>
      </c>
      <c r="BU205" s="12">
        <f>(BU$3*tempmid!$I315+BU$4*tempmid!$I315^2+BU$5*tempmid!$I315^6)*(K205/K$56)^$BW$1</f>
        <v>-9.326764512568877</v>
      </c>
      <c r="BV205" s="12">
        <f>(BV$3*tempmid!$I315+BV$4*tempmid!$I315^2+BV$5*tempmid!$I315^6)*(L205/L$56)^$BW$1</f>
        <v>-7.7297912182226973</v>
      </c>
      <c r="BW205" s="12">
        <f>(BW$3*tempmid!$I315+BW$4*tempmid!$I315^2+BW$5*tempmid!$I315^6)*(M205/M$56)^$BW$1</f>
        <v>-7.6465490267426537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 x14ac:dyDescent="0.3">
      <c r="A206" s="2">
        <f t="shared" si="140"/>
        <v>2160</v>
      </c>
      <c r="B206" s="5">
        <f t="shared" si="167"/>
        <v>1165.3643628834072</v>
      </c>
      <c r="C206" s="5">
        <f t="shared" si="167"/>
        <v>2963.9629050085814</v>
      </c>
      <c r="D206" s="5">
        <f t="shared" si="167"/>
        <v>4369.3333613476552</v>
      </c>
      <c r="E206" s="15">
        <f t="shared" si="168"/>
        <v>1.8714092225371951E-6</v>
      </c>
      <c r="F206" s="15">
        <f t="shared" si="168"/>
        <v>3.6868016566431958E-6</v>
      </c>
      <c r="G206" s="15">
        <f t="shared" si="168"/>
        <v>7.5264744346185959E-6</v>
      </c>
      <c r="H206" s="5">
        <f t="shared" si="143"/>
        <v>262484.69918315875</v>
      </c>
      <c r="I206" s="5">
        <f t="shared" si="143"/>
        <v>109193.30952780689</v>
      </c>
      <c r="J206" s="5">
        <f t="shared" si="143"/>
        <v>39071.117521712891</v>
      </c>
      <c r="K206" s="5">
        <f t="shared" si="144"/>
        <v>225238.30961649193</v>
      </c>
      <c r="L206" s="5">
        <f t="shared" si="144"/>
        <v>36840.309081901527</v>
      </c>
      <c r="M206" s="5">
        <f t="shared" si="144"/>
        <v>8942.1232692719022</v>
      </c>
      <c r="N206" s="15">
        <f t="shared" si="145"/>
        <v>3.6117171327709752E-3</v>
      </c>
      <c r="O206" s="15">
        <f t="shared" si="145"/>
        <v>5.9119238319023104E-3</v>
      </c>
      <c r="P206" s="15">
        <f t="shared" si="145"/>
        <v>5.4614836015163259E-3</v>
      </c>
      <c r="Q206" s="5">
        <f t="shared" si="146"/>
        <v>7315.0781473661464</v>
      </c>
      <c r="R206" s="5">
        <f t="shared" si="146"/>
        <v>10412.06593773526</v>
      </c>
      <c r="S206" s="5">
        <f t="shared" si="146"/>
        <v>5912.3231410581429</v>
      </c>
      <c r="T206" s="5">
        <f t="shared" si="169"/>
        <v>27.868588798243707</v>
      </c>
      <c r="U206" s="5">
        <f t="shared" si="169"/>
        <v>95.354431354457205</v>
      </c>
      <c r="V206" s="5">
        <f t="shared" si="169"/>
        <v>151.32208946346373</v>
      </c>
      <c r="W206" s="15">
        <f t="shared" si="148"/>
        <v>-1.0734613539272964E-2</v>
      </c>
      <c r="X206" s="15">
        <f t="shared" si="148"/>
        <v>-1.217998157191269E-2</v>
      </c>
      <c r="Y206" s="15">
        <f t="shared" si="148"/>
        <v>-9.7425357312937999E-3</v>
      </c>
      <c r="Z206" s="5">
        <f t="shared" si="151"/>
        <v>7678.3415632100869</v>
      </c>
      <c r="AA206" s="5">
        <f t="shared" si="151"/>
        <v>27393.902629939334</v>
      </c>
      <c r="AB206" s="5">
        <f t="shared" si="151"/>
        <v>55935.369000407853</v>
      </c>
      <c r="AC206" s="16">
        <f t="shared" si="157"/>
        <v>1.2592941953181811</v>
      </c>
      <c r="AD206" s="16">
        <f t="shared" si="157"/>
        <v>3.0063009475759142</v>
      </c>
      <c r="AE206" s="16">
        <f t="shared" si="157"/>
        <v>10.128007103516051</v>
      </c>
      <c r="AF206" s="15">
        <f t="shared" si="158"/>
        <v>-4.0504037456468023E-3</v>
      </c>
      <c r="AG206" s="15">
        <f t="shared" si="158"/>
        <v>2.9673830763510267E-4</v>
      </c>
      <c r="AH206" s="15">
        <f t="shared" si="158"/>
        <v>9.7937136394747881E-3</v>
      </c>
      <c r="AI206" s="1">
        <f t="shared" si="165"/>
        <v>503556.88775201282</v>
      </c>
      <c r="AJ206" s="1">
        <f t="shared" si="165"/>
        <v>204811.24115728986</v>
      </c>
      <c r="AK206" s="1">
        <f t="shared" si="165"/>
        <v>73638.172581900217</v>
      </c>
      <c r="AL206" s="14">
        <f t="shared" si="170"/>
        <v>74.04100819552572</v>
      </c>
      <c r="AM206" s="14">
        <f t="shared" si="170"/>
        <v>17.146146628995041</v>
      </c>
      <c r="AN206" s="14">
        <f t="shared" si="170"/>
        <v>5.5065540402125821</v>
      </c>
      <c r="AO206" s="11">
        <f t="shared" si="171"/>
        <v>4.5665840901940617E-3</v>
      </c>
      <c r="AP206" s="11">
        <f t="shared" si="171"/>
        <v>5.7526915329222661E-3</v>
      </c>
      <c r="AQ206" s="11">
        <f t="shared" si="171"/>
        <v>5.2184170621070308E-3</v>
      </c>
      <c r="AR206" s="1">
        <f t="shared" si="152"/>
        <v>262484.69918315875</v>
      </c>
      <c r="AS206" s="1">
        <f t="shared" si="152"/>
        <v>109193.30952780689</v>
      </c>
      <c r="AT206" s="1">
        <f t="shared" si="152"/>
        <v>39071.117521712891</v>
      </c>
      <c r="AU206" s="1">
        <f t="shared" si="159"/>
        <v>52496.939836631755</v>
      </c>
      <c r="AV206" s="1">
        <f t="shared" si="159"/>
        <v>21838.661905561381</v>
      </c>
      <c r="AW206" s="1">
        <f t="shared" si="159"/>
        <v>7814.223504342579</v>
      </c>
      <c r="AX206" s="1">
        <f t="shared" si="160"/>
        <v>180190.64769319355</v>
      </c>
      <c r="AY206" s="1">
        <f t="shared" si="160"/>
        <v>29472.247265521226</v>
      </c>
      <c r="AZ206" s="1">
        <f t="shared" si="160"/>
        <v>7153.6986154175229</v>
      </c>
      <c r="BA206" s="1">
        <f t="shared" si="161"/>
        <v>14102.972328621363</v>
      </c>
      <c r="BB206" s="1">
        <f t="shared" si="161"/>
        <v>30502.747878620063</v>
      </c>
      <c r="BC206" s="1">
        <f t="shared" si="161"/>
        <v>38779.514861283147</v>
      </c>
      <c r="BD206" s="1">
        <f>SUM(BA206:BC206)*BT206*0.7+0.15*econlow!BD206+0.15*econhigh!BD206</f>
        <v>1145.3752301400796</v>
      </c>
      <c r="BE206" s="2">
        <f t="shared" si="166"/>
        <v>0.1724378764915922</v>
      </c>
      <c r="BF206" s="2">
        <f t="shared" si="166"/>
        <v>0.13039120264941753</v>
      </c>
      <c r="BG206" s="2">
        <f t="shared" si="166"/>
        <v>6.9918128391701598E-2</v>
      </c>
      <c r="BH206" s="2">
        <f t="shared" si="155"/>
        <v>9.6770553865564948E-2</v>
      </c>
      <c r="BI206" s="2">
        <f t="shared" si="162"/>
        <v>2.9734821248929609E-3</v>
      </c>
      <c r="BJ206" s="2">
        <f t="shared" si="162"/>
        <v>1.700186572836147E-3</v>
      </c>
      <c r="BK206" s="2">
        <f t="shared" si="162"/>
        <v>4.8885446777984691E-4</v>
      </c>
      <c r="BL206" s="2">
        <f t="shared" si="156"/>
        <v>780.4935610790285</v>
      </c>
      <c r="BM206" s="2">
        <f t="shared" si="156"/>
        <v>185.64899870271861</v>
      </c>
      <c r="BN206" s="2">
        <f t="shared" si="156"/>
        <v>19.100090361640806</v>
      </c>
      <c r="BO206" s="2">
        <f t="shared" si="163"/>
        <v>1178.9604243590181</v>
      </c>
      <c r="BP206" s="2">
        <f t="shared" si="163"/>
        <v>103.94902210859158</v>
      </c>
      <c r="BQ206" s="2">
        <f t="shared" si="163"/>
        <v>9.7676281040372341</v>
      </c>
      <c r="BR206" s="11">
        <f t="shared" si="164"/>
        <v>3.4395516779915453E-2</v>
      </c>
      <c r="BS206" s="17">
        <f t="shared" si="153"/>
        <v>2.2780533503330407E-3</v>
      </c>
      <c r="BT206" s="17">
        <f t="shared" si="154"/>
        <v>1.3759492560550111E-2</v>
      </c>
      <c r="BU206" s="12">
        <f>(BU$3*tempmid!$I316+BU$4*tempmid!$I316^2+BU$5*tempmid!$I316^6)*(K206/K$56)^$BW$1</f>
        <v>-9.4911060106557716</v>
      </c>
      <c r="BV206" s="12">
        <f>(BV$3*tempmid!$I316+BV$4*tempmid!$I316^2+BV$5*tempmid!$I316^6)*(L206/L$56)^$BW$1</f>
        <v>-7.8384651991355385</v>
      </c>
      <c r="BW206" s="12">
        <f>(BW$3*tempmid!$I316+BW$4*tempmid!$I316^2+BW$5*tempmid!$I316^6)*(M206/M$56)^$BW$1</f>
        <v>-7.7381031683047246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 x14ac:dyDescent="0.3">
      <c r="A207" s="2">
        <f t="shared" si="140"/>
        <v>2161</v>
      </c>
      <c r="B207" s="5">
        <f t="shared" si="167"/>
        <v>1165.3664347133426</v>
      </c>
      <c r="C207" s="5">
        <f t="shared" si="167"/>
        <v>2963.9732861747625</v>
      </c>
      <c r="D207" s="5">
        <f t="shared" si="167"/>
        <v>4369.3646027397035</v>
      </c>
      <c r="E207" s="15">
        <f t="shared" si="168"/>
        <v>1.7778387614103352E-6</v>
      </c>
      <c r="F207" s="15">
        <f t="shared" si="168"/>
        <v>3.5024615738110359E-6</v>
      </c>
      <c r="G207" s="15">
        <f t="shared" si="168"/>
        <v>7.1501507128876656E-6</v>
      </c>
      <c r="H207" s="5">
        <f t="shared" si="143"/>
        <v>263415.73182953353</v>
      </c>
      <c r="I207" s="5">
        <f t="shared" si="143"/>
        <v>109830.93477760011</v>
      </c>
      <c r="J207" s="5">
        <f t="shared" si="143"/>
        <v>39282.116828011742</v>
      </c>
      <c r="K207" s="5">
        <f t="shared" si="144"/>
        <v>226036.82754457285</v>
      </c>
      <c r="L207" s="5">
        <f t="shared" si="144"/>
        <v>37055.305218133544</v>
      </c>
      <c r="M207" s="5">
        <f t="shared" si="144"/>
        <v>8990.3499477660534</v>
      </c>
      <c r="N207" s="15">
        <f t="shared" si="145"/>
        <v>3.545213642566214E-3</v>
      </c>
      <c r="O207" s="15">
        <f t="shared" si="145"/>
        <v>5.8358939322156189E-3</v>
      </c>
      <c r="P207" s="15">
        <f t="shared" si="145"/>
        <v>5.3932021558988907E-3</v>
      </c>
      <c r="Q207" s="5">
        <f t="shared" si="146"/>
        <v>7262.2216500656887</v>
      </c>
      <c r="R207" s="5">
        <f t="shared" si="146"/>
        <v>10345.30701193172</v>
      </c>
      <c r="S207" s="5">
        <f t="shared" si="146"/>
        <v>5886.3399094864035</v>
      </c>
      <c r="T207" s="5">
        <f t="shared" si="169"/>
        <v>27.569430267609651</v>
      </c>
      <c r="U207" s="5">
        <f t="shared" si="169"/>
        <v>94.193016137759699</v>
      </c>
      <c r="V207" s="5">
        <f t="shared" si="169"/>
        <v>149.84782859993189</v>
      </c>
      <c r="W207" s="15">
        <f t="shared" si="148"/>
        <v>-1.0734613539272964E-2</v>
      </c>
      <c r="X207" s="15">
        <f t="shared" si="148"/>
        <v>-1.217998157191269E-2</v>
      </c>
      <c r="Y207" s="15">
        <f t="shared" si="148"/>
        <v>-9.7425357312937999E-3</v>
      </c>
      <c r="Z207" s="5">
        <f t="shared" si="151"/>
        <v>7592.4883951843285</v>
      </c>
      <c r="AA207" s="5">
        <f t="shared" si="151"/>
        <v>27228.401178807981</v>
      </c>
      <c r="AB207" s="5">
        <f t="shared" si="151"/>
        <v>56238.794411533003</v>
      </c>
      <c r="AC207" s="16">
        <f t="shared" si="157"/>
        <v>1.254193545392593</v>
      </c>
      <c r="AD207" s="16">
        <f t="shared" si="157"/>
        <v>3.0071930322313398</v>
      </c>
      <c r="AE207" s="16">
        <f t="shared" si="157"/>
        <v>10.227197904826454</v>
      </c>
      <c r="AF207" s="15">
        <f t="shared" si="158"/>
        <v>-4.0504037456468023E-3</v>
      </c>
      <c r="AG207" s="15">
        <f t="shared" si="158"/>
        <v>2.9673830763510267E-4</v>
      </c>
      <c r="AH207" s="15">
        <f t="shared" si="158"/>
        <v>9.7937136394747881E-3</v>
      </c>
      <c r="AI207" s="1">
        <f t="shared" si="165"/>
        <v>505698.13881344331</v>
      </c>
      <c r="AJ207" s="1">
        <f t="shared" si="165"/>
        <v>206168.77894712225</v>
      </c>
      <c r="AK207" s="1">
        <f t="shared" si="165"/>
        <v>74088.578828052778</v>
      </c>
      <c r="AL207" s="14">
        <f t="shared" si="170"/>
        <v>74.375741540672848</v>
      </c>
      <c r="AM207" s="14">
        <f t="shared" si="170"/>
        <v>17.243796756604556</v>
      </c>
      <c r="AN207" s="14">
        <f t="shared" si="170"/>
        <v>5.5350021808138727</v>
      </c>
      <c r="AO207" s="11">
        <f t="shared" si="171"/>
        <v>4.5209182492921213E-3</v>
      </c>
      <c r="AP207" s="11">
        <f t="shared" si="171"/>
        <v>5.6951646175930435E-3</v>
      </c>
      <c r="AQ207" s="11">
        <f t="shared" si="171"/>
        <v>5.1662328914859603E-3</v>
      </c>
      <c r="AR207" s="1">
        <f t="shared" si="152"/>
        <v>263415.73182953353</v>
      </c>
      <c r="AS207" s="1">
        <f t="shared" si="152"/>
        <v>109830.93477760011</v>
      </c>
      <c r="AT207" s="1">
        <f t="shared" si="152"/>
        <v>39282.116828011742</v>
      </c>
      <c r="AU207" s="1">
        <f t="shared" si="159"/>
        <v>52683.146365906709</v>
      </c>
      <c r="AV207" s="1">
        <f t="shared" si="159"/>
        <v>21966.186955520025</v>
      </c>
      <c r="AW207" s="1">
        <f t="shared" si="159"/>
        <v>7856.4233656023489</v>
      </c>
      <c r="AX207" s="1">
        <f t="shared" si="160"/>
        <v>180829.46203565827</v>
      </c>
      <c r="AY207" s="1">
        <f t="shared" si="160"/>
        <v>29644.244174506835</v>
      </c>
      <c r="AZ207" s="1">
        <f t="shared" si="160"/>
        <v>7192.2799582128437</v>
      </c>
      <c r="BA207" s="1">
        <f t="shared" si="161"/>
        <v>14107.121568200928</v>
      </c>
      <c r="BB207" s="1">
        <f t="shared" si="161"/>
        <v>30520.10186955873</v>
      </c>
      <c r="BC207" s="1">
        <f t="shared" si="161"/>
        <v>38803.293689763719</v>
      </c>
      <c r="BD207" s="1">
        <f>SUM(BA207:BC207)*BT207*0.7+0.15*econlow!BD207+0.15*econhigh!BD207</f>
        <v>1112.5968641552745</v>
      </c>
      <c r="BE207" s="2">
        <f t="shared" si="166"/>
        <v>0.1724378764915922</v>
      </c>
      <c r="BF207" s="2">
        <f t="shared" si="166"/>
        <v>0.13039120264941753</v>
      </c>
      <c r="BG207" s="2">
        <f t="shared" si="166"/>
        <v>6.9918128391701598E-2</v>
      </c>
      <c r="BH207" s="2">
        <f t="shared" si="155"/>
        <v>9.6548630695180312E-2</v>
      </c>
      <c r="BI207" s="2">
        <f t="shared" si="162"/>
        <v>2.9734821248929609E-3</v>
      </c>
      <c r="BJ207" s="2">
        <f t="shared" si="162"/>
        <v>1.700186572836147E-3</v>
      </c>
      <c r="BK207" s="2">
        <f t="shared" si="162"/>
        <v>4.8885446777984691E-4</v>
      </c>
      <c r="BL207" s="2">
        <f t="shared" si="156"/>
        <v>783.26197001071569</v>
      </c>
      <c r="BM207" s="2">
        <f t="shared" si="156"/>
        <v>186.73308059091832</v>
      </c>
      <c r="BN207" s="2">
        <f t="shared" si="156"/>
        <v>19.203238315223448</v>
      </c>
      <c r="BO207" s="2">
        <f t="shared" si="163"/>
        <v>1196.5207470049932</v>
      </c>
      <c r="BP207" s="2">
        <f t="shared" si="163"/>
        <v>105.19154304885976</v>
      </c>
      <c r="BQ207" s="2">
        <f t="shared" si="163"/>
        <v>9.7673931904753282</v>
      </c>
      <c r="BR207" s="11">
        <f t="shared" si="164"/>
        <v>3.4327547290371435E-2</v>
      </c>
      <c r="BS207" s="17">
        <f t="shared" si="153"/>
        <v>2.2023039672722537E-3</v>
      </c>
      <c r="BT207" s="17">
        <f t="shared" si="154"/>
        <v>1.3358730641310787E-2</v>
      </c>
      <c r="BU207" s="12">
        <f>(BU$3*tempmid!$I317+BU$4*tempmid!$I317^2+BU$5*tempmid!$I317^6)*(K207/K$56)^$BW$1</f>
        <v>-9.6556858235185157</v>
      </c>
      <c r="BV207" s="12">
        <f>(BV$3*tempmid!$I317+BV$4*tempmid!$I317^2+BV$5*tempmid!$I317^6)*(L207/L$56)^$BW$1</f>
        <v>-7.9471539815632939</v>
      </c>
      <c r="BW207" s="12">
        <f>(BW$3*tempmid!$I317+BW$4*tempmid!$I317^2+BW$5*tempmid!$I317^6)*(M207/M$56)^$BW$1</f>
        <v>-7.8296423827871191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 x14ac:dyDescent="0.3">
      <c r="A208" s="2">
        <f t="shared" si="140"/>
        <v>2162</v>
      </c>
      <c r="B208" s="5">
        <f t="shared" si="167"/>
        <v>1165.3684029552805</v>
      </c>
      <c r="C208" s="5">
        <f t="shared" si="167"/>
        <v>2963.9831483171761</v>
      </c>
      <c r="D208" s="5">
        <f t="shared" si="167"/>
        <v>4369.3942822743611</v>
      </c>
      <c r="E208" s="15">
        <f t="shared" si="168"/>
        <v>1.6889468233398184E-6</v>
      </c>
      <c r="F208" s="15">
        <f t="shared" si="168"/>
        <v>3.327338495120484E-6</v>
      </c>
      <c r="G208" s="15">
        <f t="shared" si="168"/>
        <v>6.7926431772432816E-6</v>
      </c>
      <c r="H208" s="5">
        <f t="shared" si="143"/>
        <v>264332.71963618102</v>
      </c>
      <c r="I208" s="5">
        <f t="shared" si="143"/>
        <v>110464.00606067629</v>
      </c>
      <c r="J208" s="5">
        <f t="shared" si="143"/>
        <v>39491.588975223291</v>
      </c>
      <c r="K208" s="5">
        <f t="shared" si="144"/>
        <v>226823.31095115887</v>
      </c>
      <c r="L208" s="5">
        <f t="shared" si="144"/>
        <v>37268.76994000221</v>
      </c>
      <c r="M208" s="5">
        <f t="shared" si="144"/>
        <v>9038.2296547216356</v>
      </c>
      <c r="N208" s="15">
        <f t="shared" si="145"/>
        <v>3.4794480843212128E-3</v>
      </c>
      <c r="O208" s="15">
        <f t="shared" si="145"/>
        <v>5.7607060746649452E-3</v>
      </c>
      <c r="P208" s="15">
        <f t="shared" si="145"/>
        <v>5.3256777804828737E-3</v>
      </c>
      <c r="Q208" s="5">
        <f t="shared" si="146"/>
        <v>7209.2739586523676</v>
      </c>
      <c r="R208" s="5">
        <f t="shared" si="146"/>
        <v>10278.205953568799</v>
      </c>
      <c r="S208" s="5">
        <f t="shared" si="146"/>
        <v>5860.0751710715231</v>
      </c>
      <c r="T208" s="5">
        <f t="shared" si="169"/>
        <v>27.273483088188925</v>
      </c>
      <c r="U208" s="5">
        <f t="shared" si="169"/>
        <v>93.04574693699891</v>
      </c>
      <c r="V208" s="5">
        <f t="shared" si="169"/>
        <v>148.38793077554027</v>
      </c>
      <c r="W208" s="15">
        <f t="shared" si="148"/>
        <v>-1.0734613539272964E-2</v>
      </c>
      <c r="X208" s="15">
        <f t="shared" si="148"/>
        <v>-1.217998157191269E-2</v>
      </c>
      <c r="Y208" s="15">
        <f t="shared" si="148"/>
        <v>-9.7425357312937999E-3</v>
      </c>
      <c r="Z208" s="5">
        <f t="shared" si="151"/>
        <v>7507.0969827171257</v>
      </c>
      <c r="AA208" s="5">
        <f t="shared" si="151"/>
        <v>27061.849051002362</v>
      </c>
      <c r="AB208" s="5">
        <f t="shared" si="151"/>
        <v>56540.004573109611</v>
      </c>
      <c r="AC208" s="16">
        <f t="shared" si="157"/>
        <v>1.2491135551585688</v>
      </c>
      <c r="AD208" s="16">
        <f t="shared" si="157"/>
        <v>3.0080853816024562</v>
      </c>
      <c r="AE208" s="16">
        <f t="shared" si="157"/>
        <v>10.32736015244056</v>
      </c>
      <c r="AF208" s="15">
        <f t="shared" si="158"/>
        <v>-4.0504037456468023E-3</v>
      </c>
      <c r="AG208" s="15">
        <f t="shared" si="158"/>
        <v>2.9673830763510267E-4</v>
      </c>
      <c r="AH208" s="15">
        <f t="shared" si="158"/>
        <v>9.7937136394747881E-3</v>
      </c>
      <c r="AI208" s="1">
        <f t="shared" si="165"/>
        <v>507811.47129800566</v>
      </c>
      <c r="AJ208" s="1">
        <f t="shared" si="165"/>
        <v>207518.08800793003</v>
      </c>
      <c r="AK208" s="1">
        <f t="shared" si="165"/>
        <v>74536.14431084985</v>
      </c>
      <c r="AL208" s="14">
        <f t="shared" si="170"/>
        <v>74.708625721436363</v>
      </c>
      <c r="AM208" s="14">
        <f t="shared" si="170"/>
        <v>17.341020955154125</v>
      </c>
      <c r="AN208" s="14">
        <f t="shared" si="170"/>
        <v>5.5633113400316301</v>
      </c>
      <c r="AO208" s="11">
        <f t="shared" si="171"/>
        <v>4.4757090667992003E-3</v>
      </c>
      <c r="AP208" s="11">
        <f t="shared" si="171"/>
        <v>5.6382129714171126E-3</v>
      </c>
      <c r="AQ208" s="11">
        <f t="shared" si="171"/>
        <v>5.1145705625711005E-3</v>
      </c>
      <c r="AR208" s="1">
        <f t="shared" si="152"/>
        <v>264332.71963618102</v>
      </c>
      <c r="AS208" s="1">
        <f t="shared" si="152"/>
        <v>110464.00606067629</v>
      </c>
      <c r="AT208" s="1">
        <f t="shared" si="152"/>
        <v>39491.588975223291</v>
      </c>
      <c r="AU208" s="1">
        <f t="shared" si="159"/>
        <v>52866.543927236205</v>
      </c>
      <c r="AV208" s="1">
        <f t="shared" si="159"/>
        <v>22092.801212135259</v>
      </c>
      <c r="AW208" s="1">
        <f t="shared" si="159"/>
        <v>7898.3177950446589</v>
      </c>
      <c r="AX208" s="1">
        <f t="shared" si="160"/>
        <v>181458.64876092711</v>
      </c>
      <c r="AY208" s="1">
        <f t="shared" si="160"/>
        <v>29815.01595200177</v>
      </c>
      <c r="AZ208" s="1">
        <f t="shared" si="160"/>
        <v>7230.5837237773085</v>
      </c>
      <c r="BA208" s="1">
        <f t="shared" si="161"/>
        <v>14111.193195256432</v>
      </c>
      <c r="BB208" s="1">
        <f t="shared" si="161"/>
        <v>30537.229063083192</v>
      </c>
      <c r="BC208" s="1">
        <f t="shared" si="161"/>
        <v>38826.765507637305</v>
      </c>
      <c r="BD208" s="1">
        <f>SUM(BA208:BC208)*BT208*0.7+0.15*econlow!BD208+0.15*econhigh!BD208</f>
        <v>1080.7481807364982</v>
      </c>
      <c r="BE208" s="2">
        <f t="shared" si="166"/>
        <v>0.1724378764915922</v>
      </c>
      <c r="BF208" s="2">
        <f t="shared" si="166"/>
        <v>0.13039120264941753</v>
      </c>
      <c r="BG208" s="2">
        <f t="shared" si="166"/>
        <v>6.9918128391701598E-2</v>
      </c>
      <c r="BH208" s="2">
        <f t="shared" si="155"/>
        <v>9.6327596208155841E-2</v>
      </c>
      <c r="BI208" s="2">
        <f t="shared" si="162"/>
        <v>2.9734821248929609E-3</v>
      </c>
      <c r="BJ208" s="2">
        <f t="shared" si="162"/>
        <v>1.700186572836147E-3</v>
      </c>
      <c r="BK208" s="2">
        <f t="shared" si="162"/>
        <v>4.8885446777984691E-4</v>
      </c>
      <c r="BL208" s="2">
        <f t="shared" si="156"/>
        <v>785.9886168625269</v>
      </c>
      <c r="BM208" s="2">
        <f t="shared" si="156"/>
        <v>187.80941988605258</v>
      </c>
      <c r="BN208" s="2">
        <f t="shared" si="156"/>
        <v>19.30563971026325</v>
      </c>
      <c r="BO208" s="2">
        <f t="shared" si="163"/>
        <v>1214.3435196387413</v>
      </c>
      <c r="BP208" s="2">
        <f t="shared" si="163"/>
        <v>106.4490055544865</v>
      </c>
      <c r="BQ208" s="2">
        <f t="shared" si="163"/>
        <v>9.7671657765488913</v>
      </c>
      <c r="BR208" s="11">
        <f t="shared" si="164"/>
        <v>3.4260327578878397E-2</v>
      </c>
      <c r="BS208" s="17">
        <f t="shared" si="153"/>
        <v>2.129213297123944E-3</v>
      </c>
      <c r="BT208" s="17">
        <f t="shared" si="154"/>
        <v>1.2969641399330861E-2</v>
      </c>
      <c r="BU208" s="12">
        <f>(BU$3*tempmid!$I318+BU$4*tempmid!$I318^2+BU$5*tempmid!$I318^6)*(K208/K$56)^$BW$1</f>
        <v>-9.8204912260035613</v>
      </c>
      <c r="BV208" s="12">
        <f>(BV$3*tempmid!$I318+BV$4*tempmid!$I318^2+BV$5*tempmid!$I318^6)*(L208/L$56)^$BW$1</f>
        <v>-8.0558500487662776</v>
      </c>
      <c r="BW208" s="12">
        <f>(BW$3*tempmid!$I318+BW$4*tempmid!$I318^2+BW$5*tempmid!$I318^6)*(M208/M$56)^$BW$1</f>
        <v>-7.921160693066768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 x14ac:dyDescent="0.3">
      <c r="A209" s="2">
        <f t="shared" si="140"/>
        <v>2163</v>
      </c>
      <c r="B209" s="5">
        <f t="shared" si="167"/>
        <v>1165.3702727882796</v>
      </c>
      <c r="C209" s="5">
        <f t="shared" si="167"/>
        <v>2963.9925173836427</v>
      </c>
      <c r="D209" s="5">
        <f t="shared" si="167"/>
        <v>4369.4224780238083</v>
      </c>
      <c r="E209" s="15">
        <f t="shared" si="168"/>
        <v>1.6044994821728274E-6</v>
      </c>
      <c r="F209" s="15">
        <f t="shared" si="168"/>
        <v>3.1609715703644595E-6</v>
      </c>
      <c r="G209" s="15">
        <f t="shared" si="168"/>
        <v>6.4530110183811172E-6</v>
      </c>
      <c r="H209" s="5">
        <f t="shared" si="143"/>
        <v>265235.68590094621</v>
      </c>
      <c r="I209" s="5">
        <f t="shared" si="143"/>
        <v>111092.49427812216</v>
      </c>
      <c r="J209" s="5">
        <f t="shared" si="143"/>
        <v>39699.527539118608</v>
      </c>
      <c r="K209" s="5">
        <f t="shared" si="144"/>
        <v>227597.77908727666</v>
      </c>
      <c r="L209" s="5">
        <f t="shared" si="144"/>
        <v>37480.693229342243</v>
      </c>
      <c r="M209" s="5">
        <f t="shared" si="144"/>
        <v>9085.7608159405572</v>
      </c>
      <c r="N209" s="15">
        <f t="shared" si="145"/>
        <v>3.4144115649761275E-3</v>
      </c>
      <c r="O209" s="15">
        <f t="shared" si="145"/>
        <v>5.6863505203204046E-3</v>
      </c>
      <c r="P209" s="15">
        <f t="shared" si="145"/>
        <v>5.2589016914492692E-3</v>
      </c>
      <c r="Q209" s="5">
        <f t="shared" si="146"/>
        <v>7156.247862253801</v>
      </c>
      <c r="R209" s="5">
        <f t="shared" si="146"/>
        <v>10210.783487237388</v>
      </c>
      <c r="S209" s="5">
        <f t="shared" si="146"/>
        <v>5833.5381410295013</v>
      </c>
      <c r="T209" s="5">
        <f t="shared" si="169"/>
        <v>26.98071278736732</v>
      </c>
      <c r="U209" s="5">
        <f t="shared" si="169"/>
        <v>91.91245145396141</v>
      </c>
      <c r="V209" s="5">
        <f t="shared" si="169"/>
        <v>146.94225605786681</v>
      </c>
      <c r="W209" s="15">
        <f t="shared" si="148"/>
        <v>-1.0734613539272964E-2</v>
      </c>
      <c r="X209" s="15">
        <f t="shared" si="148"/>
        <v>-1.217998157191269E-2</v>
      </c>
      <c r="Y209" s="15">
        <f t="shared" si="148"/>
        <v>-9.7425357312937999E-3</v>
      </c>
      <c r="Z209" s="5">
        <f t="shared" si="151"/>
        <v>7422.178861756267</v>
      </c>
      <c r="AA209" s="5">
        <f t="shared" si="151"/>
        <v>26894.300445247172</v>
      </c>
      <c r="AB209" s="5">
        <f t="shared" si="151"/>
        <v>56838.989983360261</v>
      </c>
      <c r="AC209" s="16">
        <f t="shared" si="157"/>
        <v>1.2440541409360164</v>
      </c>
      <c r="AD209" s="16">
        <f t="shared" si="157"/>
        <v>3.0089779957678147</v>
      </c>
      <c r="AE209" s="16">
        <f t="shared" si="157"/>
        <v>10.428503360425285</v>
      </c>
      <c r="AF209" s="15">
        <f t="shared" si="158"/>
        <v>-4.0504037456468023E-3</v>
      </c>
      <c r="AG209" s="15">
        <f t="shared" si="158"/>
        <v>2.9673830763510267E-4</v>
      </c>
      <c r="AH209" s="15">
        <f t="shared" si="158"/>
        <v>9.7937136394747881E-3</v>
      </c>
      <c r="AI209" s="1">
        <f t="shared" si="165"/>
        <v>509896.86809544131</v>
      </c>
      <c r="AJ209" s="1">
        <f t="shared" si="165"/>
        <v>208859.0804192723</v>
      </c>
      <c r="AK209" s="1">
        <f t="shared" si="165"/>
        <v>74980.847674809527</v>
      </c>
      <c r="AL209" s="14">
        <f t="shared" si="170"/>
        <v>75.039656054210809</v>
      </c>
      <c r="AM209" s="14">
        <f t="shared" si="170"/>
        <v>17.437815600748223</v>
      </c>
      <c r="AN209" s="14">
        <f t="shared" si="170"/>
        <v>5.5914807489576726</v>
      </c>
      <c r="AO209" s="11">
        <f t="shared" si="171"/>
        <v>4.4309519761312087E-3</v>
      </c>
      <c r="AP209" s="11">
        <f t="shared" si="171"/>
        <v>5.5818308417029412E-3</v>
      </c>
      <c r="AQ209" s="11">
        <f t="shared" si="171"/>
        <v>5.0634248569453892E-3</v>
      </c>
      <c r="AR209" s="1">
        <f t="shared" si="152"/>
        <v>265235.68590094621</v>
      </c>
      <c r="AS209" s="1">
        <f t="shared" si="152"/>
        <v>111092.49427812216</v>
      </c>
      <c r="AT209" s="1">
        <f t="shared" si="152"/>
        <v>39699.527539118608</v>
      </c>
      <c r="AU209" s="1">
        <f t="shared" si="159"/>
        <v>53047.137180189246</v>
      </c>
      <c r="AV209" s="1">
        <f t="shared" si="159"/>
        <v>22218.498855624435</v>
      </c>
      <c r="AW209" s="1">
        <f t="shared" si="159"/>
        <v>7939.9055078237216</v>
      </c>
      <c r="AX209" s="1">
        <f t="shared" si="160"/>
        <v>182078.22326982132</v>
      </c>
      <c r="AY209" s="1">
        <f t="shared" si="160"/>
        <v>29984.55458347379</v>
      </c>
      <c r="AZ209" s="1">
        <f t="shared" si="160"/>
        <v>7268.6086527524458</v>
      </c>
      <c r="BA209" s="1">
        <f t="shared" si="161"/>
        <v>14115.18811275533</v>
      </c>
      <c r="BB209" s="1">
        <f t="shared" si="161"/>
        <v>30554.132151947331</v>
      </c>
      <c r="BC209" s="1">
        <f t="shared" si="161"/>
        <v>38849.934210964791</v>
      </c>
      <c r="BD209" s="1">
        <f>SUM(BA209:BC209)*BT209*0.7+0.15*econlow!BD209+0.15*econhigh!BD209</f>
        <v>1049.8031583791067</v>
      </c>
      <c r="BE209" s="2">
        <f t="shared" si="166"/>
        <v>0.1724378764915922</v>
      </c>
      <c r="BF209" s="2">
        <f t="shared" si="166"/>
        <v>0.13039120264941753</v>
      </c>
      <c r="BG209" s="2">
        <f t="shared" si="166"/>
        <v>6.9918128391701598E-2</v>
      </c>
      <c r="BH209" s="2">
        <f t="shared" si="155"/>
        <v>9.6107461338800021E-2</v>
      </c>
      <c r="BI209" s="2">
        <f t="shared" si="162"/>
        <v>2.9734821248929609E-3</v>
      </c>
      <c r="BJ209" s="2">
        <f t="shared" si="162"/>
        <v>1.700186572836147E-3</v>
      </c>
      <c r="BK209" s="2">
        <f t="shared" si="162"/>
        <v>4.8885446777984691E-4</v>
      </c>
      <c r="BL209" s="2">
        <f t="shared" si="156"/>
        <v>788.67357091018744</v>
      </c>
      <c r="BM209" s="2">
        <f t="shared" si="156"/>
        <v>188.87796711453979</v>
      </c>
      <c r="BN209" s="2">
        <f t="shared" si="156"/>
        <v>19.407291406247204</v>
      </c>
      <c r="BO209" s="2">
        <f t="shared" si="163"/>
        <v>1232.4326669683005</v>
      </c>
      <c r="BP209" s="2">
        <f t="shared" si="163"/>
        <v>107.72158929166565</v>
      </c>
      <c r="BQ209" s="2">
        <f t="shared" si="163"/>
        <v>9.7669457686795109</v>
      </c>
      <c r="BR209" s="11">
        <f t="shared" si="164"/>
        <v>3.4193849070914578E-2</v>
      </c>
      <c r="BS209" s="17">
        <f t="shared" si="153"/>
        <v>2.0586821715459819E-3</v>
      </c>
      <c r="BT209" s="17">
        <f t="shared" si="154"/>
        <v>1.2591884853719282E-2</v>
      </c>
      <c r="BU209" s="12">
        <f>(BU$3*tempmid!$I319+BU$4*tempmid!$I319^2+BU$5*tempmid!$I319^6)*(K209/K$56)^$BW$1</f>
        <v>-9.9855097876491712</v>
      </c>
      <c r="BV209" s="12">
        <f>(BV$3*tempmid!$I319+BV$4*tempmid!$I319^2+BV$5*tempmid!$I319^6)*(L209/L$56)^$BW$1</f>
        <v>-8.1645460857544716</v>
      </c>
      <c r="BW209" s="12">
        <f>(BW$3*tempmid!$I319+BW$4*tempmid!$I319^2+BW$5*tempmid!$I319^6)*(M209/M$56)^$BW$1</f>
        <v>-8.0126522848973334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 x14ac:dyDescent="0.3">
      <c r="A210" s="2">
        <f t="shared" si="140"/>
        <v>2164</v>
      </c>
      <c r="B210" s="5">
        <f t="shared" si="167"/>
        <v>1165.3720491324791</v>
      </c>
      <c r="C210" s="5">
        <f t="shared" si="167"/>
        <v>2964.0014180249209</v>
      </c>
      <c r="D210" s="5">
        <f t="shared" si="167"/>
        <v>4369.449264158633</v>
      </c>
      <c r="E210" s="15">
        <f t="shared" si="168"/>
        <v>1.5242745080641861E-6</v>
      </c>
      <c r="F210" s="15">
        <f t="shared" si="168"/>
        <v>3.0029229918462365E-6</v>
      </c>
      <c r="G210" s="15">
        <f t="shared" si="168"/>
        <v>6.1303604674620612E-6</v>
      </c>
      <c r="H210" s="5">
        <f t="shared" si="143"/>
        <v>266124.65636061964</v>
      </c>
      <c r="I210" s="5">
        <f t="shared" si="143"/>
        <v>111716.37166262677</v>
      </c>
      <c r="J210" s="5">
        <f t="shared" si="143"/>
        <v>39905.926470184706</v>
      </c>
      <c r="K210" s="5">
        <f t="shared" si="144"/>
        <v>228360.2533274476</v>
      </c>
      <c r="L210" s="5">
        <f t="shared" si="144"/>
        <v>37691.065524884129</v>
      </c>
      <c r="M210" s="5">
        <f t="shared" si="144"/>
        <v>9132.9419470599732</v>
      </c>
      <c r="N210" s="15">
        <f t="shared" si="145"/>
        <v>3.3500952567668829E-3</v>
      </c>
      <c r="O210" s="15">
        <f t="shared" si="145"/>
        <v>5.6128176246534878E-3</v>
      </c>
      <c r="P210" s="15">
        <f t="shared" si="145"/>
        <v>5.1928651959050054E-3</v>
      </c>
      <c r="Q210" s="5">
        <f t="shared" si="146"/>
        <v>7103.1558933963179</v>
      </c>
      <c r="R210" s="5">
        <f t="shared" si="146"/>
        <v>10143.06000662549</v>
      </c>
      <c r="S210" s="5">
        <f t="shared" si="146"/>
        <v>5806.7379331465472</v>
      </c>
      <c r="T210" s="5">
        <f t="shared" si="169"/>
        <v>26.691085262580813</v>
      </c>
      <c r="U210" s="5">
        <f t="shared" si="169"/>
        <v>90.792959489022834</v>
      </c>
      <c r="V210" s="5">
        <f t="shared" si="169"/>
        <v>145.51066587778612</v>
      </c>
      <c r="W210" s="15">
        <f t="shared" si="148"/>
        <v>-1.0734613539272964E-2</v>
      </c>
      <c r="X210" s="15">
        <f t="shared" si="148"/>
        <v>-1.217998157191269E-2</v>
      </c>
      <c r="Y210" s="15">
        <f t="shared" si="148"/>
        <v>-9.7425357312937999E-3</v>
      </c>
      <c r="Z210" s="5">
        <f t="shared" si="151"/>
        <v>7337.7450929379384</v>
      </c>
      <c r="AA210" s="5">
        <f t="shared" si="151"/>
        <v>26725.808763926292</v>
      </c>
      <c r="AB210" s="5">
        <f t="shared" si="151"/>
        <v>57135.741689985654</v>
      </c>
      <c r="AC210" s="16">
        <f t="shared" si="157"/>
        <v>1.2390152193837818</v>
      </c>
      <c r="AD210" s="16">
        <f t="shared" si="157"/>
        <v>3.0098708748059901</v>
      </c>
      <c r="AE210" s="16">
        <f t="shared" si="157"/>
        <v>10.530637136025591</v>
      </c>
      <c r="AF210" s="15">
        <f t="shared" si="158"/>
        <v>-4.0504037456468023E-3</v>
      </c>
      <c r="AG210" s="15">
        <f t="shared" si="158"/>
        <v>2.9673830763510267E-4</v>
      </c>
      <c r="AH210" s="15">
        <f t="shared" si="158"/>
        <v>9.7937136394747881E-3</v>
      </c>
      <c r="AI210" s="1">
        <f t="shared" si="165"/>
        <v>511954.31846608646</v>
      </c>
      <c r="AJ210" s="1">
        <f t="shared" si="165"/>
        <v>210191.6712329695</v>
      </c>
      <c r="AK210" s="1">
        <f t="shared" si="165"/>
        <v>75422.668415152293</v>
      </c>
      <c r="AL210" s="14">
        <f t="shared" si="170"/>
        <v>75.368828195369602</v>
      </c>
      <c r="AM210" s="14">
        <f t="shared" si="170"/>
        <v>17.534177188311087</v>
      </c>
      <c r="AN210" s="14">
        <f t="shared" si="170"/>
        <v>5.6195096711429624</v>
      </c>
      <c r="AO210" s="11">
        <f t="shared" si="171"/>
        <v>4.3866424563698964E-3</v>
      </c>
      <c r="AP210" s="11">
        <f t="shared" si="171"/>
        <v>5.5260125332859114E-3</v>
      </c>
      <c r="AQ210" s="11">
        <f t="shared" si="171"/>
        <v>5.0127906083759352E-3</v>
      </c>
      <c r="AR210" s="1">
        <f t="shared" si="152"/>
        <v>266124.65636061964</v>
      </c>
      <c r="AS210" s="1">
        <f t="shared" si="152"/>
        <v>111716.37166262677</v>
      </c>
      <c r="AT210" s="1">
        <f t="shared" si="152"/>
        <v>39905.926470184706</v>
      </c>
      <c r="AU210" s="1">
        <f t="shared" si="159"/>
        <v>53224.931272123933</v>
      </c>
      <c r="AV210" s="1">
        <f t="shared" si="159"/>
        <v>22343.274332525354</v>
      </c>
      <c r="AW210" s="1">
        <f t="shared" si="159"/>
        <v>7981.1852940369417</v>
      </c>
      <c r="AX210" s="1">
        <f t="shared" si="160"/>
        <v>182688.20266195806</v>
      </c>
      <c r="AY210" s="1">
        <f t="shared" si="160"/>
        <v>30152.852419907304</v>
      </c>
      <c r="AZ210" s="1">
        <f t="shared" si="160"/>
        <v>7306.3535576479771</v>
      </c>
      <c r="BA210" s="1">
        <f t="shared" si="161"/>
        <v>14119.107210553966</v>
      </c>
      <c r="BB210" s="1">
        <f t="shared" si="161"/>
        <v>30570.813788484666</v>
      </c>
      <c r="BC210" s="1">
        <f t="shared" si="161"/>
        <v>38872.803626280671</v>
      </c>
      <c r="BD210" s="1">
        <f>SUM(BA210:BC210)*BT210*0.7+0.15*econlow!BD210+0.15*econhigh!BD210</f>
        <v>1019.7364888624843</v>
      </c>
      <c r="BE210" s="2">
        <f t="shared" si="166"/>
        <v>0.1724378764915922</v>
      </c>
      <c r="BF210" s="2">
        <f t="shared" si="166"/>
        <v>0.13039120264941753</v>
      </c>
      <c r="BG210" s="2">
        <f t="shared" si="166"/>
        <v>6.9918128391701598E-2</v>
      </c>
      <c r="BH210" s="2">
        <f t="shared" si="155"/>
        <v>9.5888236848415923E-2</v>
      </c>
      <c r="BI210" s="2">
        <f t="shared" si="162"/>
        <v>2.9734821248929609E-3</v>
      </c>
      <c r="BJ210" s="2">
        <f t="shared" si="162"/>
        <v>1.700186572836147E-3</v>
      </c>
      <c r="BK210" s="2">
        <f t="shared" si="162"/>
        <v>4.8885446777984691E-4</v>
      </c>
      <c r="BL210" s="2">
        <f t="shared" si="156"/>
        <v>791.31690868158432</v>
      </c>
      <c r="BM210" s="2">
        <f t="shared" si="156"/>
        <v>189.93867506677066</v>
      </c>
      <c r="BN210" s="2">
        <f t="shared" si="156"/>
        <v>19.508190445843848</v>
      </c>
      <c r="BO210" s="2">
        <f t="shared" si="163"/>
        <v>1250.792172354033</v>
      </c>
      <c r="BP210" s="2">
        <f t="shared" si="163"/>
        <v>109.00947608650925</v>
      </c>
      <c r="BQ210" s="2">
        <f t="shared" si="163"/>
        <v>9.7667330746183882</v>
      </c>
      <c r="BR210" s="11">
        <f t="shared" si="164"/>
        <v>3.4128103247895031E-2</v>
      </c>
      <c r="BS210" s="17">
        <f t="shared" si="153"/>
        <v>1.9906153700251007E-3</v>
      </c>
      <c r="BT210" s="17">
        <f t="shared" si="154"/>
        <v>1.222513092594105E-2</v>
      </c>
      <c r="BU210" s="12">
        <f>(BU$3*tempmid!$I320+BU$4*tempmid!$I320^2+BU$5*tempmid!$I320^6)*(K210/K$56)^$BW$1</f>
        <v>-10.150729370167946</v>
      </c>
      <c r="BV210" s="12">
        <f>(BV$3*tempmid!$I320+BV$4*tempmid!$I320^2+BV$5*tempmid!$I320^6)*(L210/L$56)^$BW$1</f>
        <v>-8.2732349767873927</v>
      </c>
      <c r="BW210" s="12">
        <f>(BW$3*tempmid!$I320+BW$4*tempmid!$I320^2+BW$5*tempmid!$I320^6)*(M210/M$56)^$BW$1</f>
        <v>-8.1041115048731349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 x14ac:dyDescent="0.3">
      <c r="A211" s="2">
        <f t="shared" si="140"/>
        <v>2165</v>
      </c>
      <c r="B211" s="5">
        <f t="shared" si="167"/>
        <v>1165.3737366620405</v>
      </c>
      <c r="C211" s="5">
        <f t="shared" si="167"/>
        <v>2964.0098736595269</v>
      </c>
      <c r="D211" s="5">
        <f t="shared" si="167"/>
        <v>4369.474711142715</v>
      </c>
      <c r="E211" s="15">
        <f t="shared" si="168"/>
        <v>1.4480607826609766E-6</v>
      </c>
      <c r="F211" s="15">
        <f t="shared" si="168"/>
        <v>2.8527768422539245E-6</v>
      </c>
      <c r="G211" s="15">
        <f t="shared" si="168"/>
        <v>5.8238424440889582E-6</v>
      </c>
      <c r="H211" s="5">
        <f t="shared" si="143"/>
        <v>266999.65911967581</v>
      </c>
      <c r="I211" s="5">
        <f t="shared" si="143"/>
        <v>112335.61175922414</v>
      </c>
      <c r="J211" s="5">
        <f t="shared" si="143"/>
        <v>40110.780087713596</v>
      </c>
      <c r="K211" s="5">
        <f t="shared" si="144"/>
        <v>229110.75710736215</v>
      </c>
      <c r="L211" s="5">
        <f t="shared" si="144"/>
        <v>37899.877715497794</v>
      </c>
      <c r="M211" s="5">
        <f t="shared" si="144"/>
        <v>9179.7716520537397</v>
      </c>
      <c r="N211" s="15">
        <f t="shared" si="145"/>
        <v>3.2864903983023108E-3</v>
      </c>
      <c r="O211" s="15">
        <f t="shared" si="145"/>
        <v>5.5400978376640708E-3</v>
      </c>
      <c r="P211" s="15">
        <f t="shared" si="145"/>
        <v>5.1275596916326993E-3</v>
      </c>
      <c r="Q211" s="5">
        <f t="shared" si="146"/>
        <v>7050.0103287533575</v>
      </c>
      <c r="R211" s="5">
        <f t="shared" si="146"/>
        <v>10075.055572934974</v>
      </c>
      <c r="S211" s="5">
        <f t="shared" si="146"/>
        <v>5779.6835583761476</v>
      </c>
      <c r="T211" s="5">
        <f t="shared" si="169"/>
        <v>26.404566777343224</v>
      </c>
      <c r="U211" s="5">
        <f t="shared" si="169"/>
        <v>89.687102915587118</v>
      </c>
      <c r="V211" s="5">
        <f t="shared" si="169"/>
        <v>144.09302301618743</v>
      </c>
      <c r="W211" s="15">
        <f t="shared" si="148"/>
        <v>-1.0734613539272964E-2</v>
      </c>
      <c r="X211" s="15">
        <f t="shared" si="148"/>
        <v>-1.217998157191269E-2</v>
      </c>
      <c r="Y211" s="15">
        <f t="shared" si="148"/>
        <v>-9.7425357312937999E-3</v>
      </c>
      <c r="Z211" s="5">
        <f t="shared" si="151"/>
        <v>7253.8062697198748</v>
      </c>
      <c r="AA211" s="5">
        <f t="shared" si="151"/>
        <v>26556.426606952977</v>
      </c>
      <c r="AB211" s="5">
        <f t="shared" si="151"/>
        <v>57430.251281565681</v>
      </c>
      <c r="AC211" s="16">
        <f t="shared" si="157"/>
        <v>1.2339967074982763</v>
      </c>
      <c r="AD211" s="16">
        <f t="shared" si="157"/>
        <v>3.0107640187955802</v>
      </c>
      <c r="AE211" s="16">
        <f t="shared" si="157"/>
        <v>10.633771180577044</v>
      </c>
      <c r="AF211" s="15">
        <f t="shared" si="158"/>
        <v>-4.0504037456468023E-3</v>
      </c>
      <c r="AG211" s="15">
        <f t="shared" si="158"/>
        <v>2.9673830763510267E-4</v>
      </c>
      <c r="AH211" s="15">
        <f t="shared" si="158"/>
        <v>9.7937136394747881E-3</v>
      </c>
      <c r="AI211" s="1">
        <f t="shared" si="165"/>
        <v>513983.81789160176</v>
      </c>
      <c r="AJ211" s="1">
        <f t="shared" si="165"/>
        <v>211515.77844219792</v>
      </c>
      <c r="AK211" s="1">
        <f t="shared" si="165"/>
        <v>75861.586867674006</v>
      </c>
      <c r="AL211" s="14">
        <f t="shared" si="170"/>
        <v>75.696138136001778</v>
      </c>
      <c r="AM211" s="14">
        <f t="shared" si="170"/>
        <v>17.630102330385519</v>
      </c>
      <c r="AN211" s="14">
        <f t="shared" si="170"/>
        <v>5.6473974021931133</v>
      </c>
      <c r="AO211" s="11">
        <f t="shared" si="171"/>
        <v>4.342776031806197E-3</v>
      </c>
      <c r="AP211" s="11">
        <f t="shared" si="171"/>
        <v>5.4707524079530521E-3</v>
      </c>
      <c r="AQ211" s="11">
        <f t="shared" si="171"/>
        <v>4.9626627022921754E-3</v>
      </c>
      <c r="AR211" s="1">
        <f t="shared" si="152"/>
        <v>266999.65911967581</v>
      </c>
      <c r="AS211" s="1">
        <f t="shared" si="152"/>
        <v>112335.61175922414</v>
      </c>
      <c r="AT211" s="1">
        <f t="shared" si="152"/>
        <v>40110.780087713596</v>
      </c>
      <c r="AU211" s="1">
        <f t="shared" si="159"/>
        <v>53399.931823935163</v>
      </c>
      <c r="AV211" s="1">
        <f t="shared" si="159"/>
        <v>22467.122351844828</v>
      </c>
      <c r="AW211" s="1">
        <f t="shared" si="159"/>
        <v>8022.1560175427194</v>
      </c>
      <c r="AX211" s="1">
        <f t="shared" si="160"/>
        <v>183288.60568588972</v>
      </c>
      <c r="AY211" s="1">
        <f t="shared" si="160"/>
        <v>30319.902172398237</v>
      </c>
      <c r="AZ211" s="1">
        <f t="shared" si="160"/>
        <v>7343.8173216429923</v>
      </c>
      <c r="BA211" s="1">
        <f t="shared" si="161"/>
        <v>14122.951365618723</v>
      </c>
      <c r="BB211" s="1">
        <f t="shared" si="161"/>
        <v>30587.276585482454</v>
      </c>
      <c r="BC211" s="1">
        <f t="shared" si="161"/>
        <v>38895.377512541942</v>
      </c>
      <c r="BD211" s="1">
        <f>SUM(BA211:BC211)*BT211*0.7+0.15*econlow!BD211+0.15*econhigh!BD211</f>
        <v>990.52355838225003</v>
      </c>
      <c r="BE211" s="2">
        <f t="shared" si="166"/>
        <v>0.1724378764915922</v>
      </c>
      <c r="BF211" s="2">
        <f t="shared" si="166"/>
        <v>0.13039120264941753</v>
      </c>
      <c r="BG211" s="2">
        <f t="shared" si="166"/>
        <v>6.9918128391701598E-2</v>
      </c>
      <c r="BH211" s="2">
        <f t="shared" si="155"/>
        <v>9.5669933321671161E-2</v>
      </c>
      <c r="BI211" s="2">
        <f t="shared" si="162"/>
        <v>2.9734821248929609E-3</v>
      </c>
      <c r="BJ211" s="2">
        <f t="shared" si="162"/>
        <v>1.700186572836147E-3</v>
      </c>
      <c r="BK211" s="2">
        <f t="shared" si="162"/>
        <v>4.8885446777984691E-4</v>
      </c>
      <c r="BL211" s="2">
        <f t="shared" si="156"/>
        <v>793.91871374486982</v>
      </c>
      <c r="BM211" s="2">
        <f t="shared" si="156"/>
        <v>190.99149876436726</v>
      </c>
      <c r="BN211" s="2">
        <f t="shared" si="156"/>
        <v>19.60833405201371</v>
      </c>
      <c r="BO211" s="2">
        <f t="shared" si="163"/>
        <v>1269.4260786855525</v>
      </c>
      <c r="BP211" s="2">
        <f t="shared" si="163"/>
        <v>110.31284995104178</v>
      </c>
      <c r="BQ211" s="2">
        <f t="shared" si="163"/>
        <v>9.7665276034209665</v>
      </c>
      <c r="BR211" s="11">
        <f t="shared" si="164"/>
        <v>3.4063081648826071E-2</v>
      </c>
      <c r="BS211" s="17">
        <f t="shared" si="153"/>
        <v>1.9249214519682404E-3</v>
      </c>
      <c r="BT211" s="17">
        <f t="shared" si="154"/>
        <v>1.1869059151399077E-2</v>
      </c>
      <c r="BU211" s="12">
        <f>(BU$3*tempmid!$I321+BU$4*tempmid!$I321^2+BU$5*tempmid!$I321^6)*(K211/K$56)^$BW$1</f>
        <v>-10.316138124803881</v>
      </c>
      <c r="BV211" s="12">
        <f>(BV$3*tempmid!$I321+BV$4*tempmid!$I321^2+BV$5*tempmid!$I321^6)*(L211/L$56)^$BW$1</f>
        <v>-8.3819098028138708</v>
      </c>
      <c r="BW211" s="12">
        <f>(BW$3*tempmid!$I321+BW$4*tempmid!$I321^2+BW$5*tempmid!$I321^6)*(M211/M$56)^$BW$1</f>
        <v>-8.1955328583448246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 x14ac:dyDescent="0.3">
      <c r="A212" s="2">
        <f t="shared" si="140"/>
        <v>2166</v>
      </c>
      <c r="B212" s="5">
        <f t="shared" si="167"/>
        <v>1165.3753398174454</v>
      </c>
      <c r="C212" s="5">
        <f t="shared" si="167"/>
        <v>2964.0179065353186</v>
      </c>
      <c r="D212" s="5">
        <f t="shared" si="167"/>
        <v>4369.4988859183823</v>
      </c>
      <c r="E212" s="15">
        <f t="shared" si="168"/>
        <v>1.3756577435279278E-6</v>
      </c>
      <c r="F212" s="15">
        <f t="shared" si="168"/>
        <v>2.7101380001412282E-6</v>
      </c>
      <c r="G212" s="15">
        <f t="shared" si="168"/>
        <v>5.53265032188451E-6</v>
      </c>
      <c r="H212" s="5">
        <f t="shared" si="143"/>
        <v>267860.72457990568</v>
      </c>
      <c r="I212" s="5">
        <f t="shared" si="143"/>
        <v>112950.18940591747</v>
      </c>
      <c r="J212" s="5">
        <f t="shared" si="143"/>
        <v>40314.083073875932</v>
      </c>
      <c r="K212" s="5">
        <f t="shared" si="144"/>
        <v>229849.31586236047</v>
      </c>
      <c r="L212" s="5">
        <f t="shared" si="144"/>
        <v>38107.121133403169</v>
      </c>
      <c r="M212" s="5">
        <f t="shared" si="144"/>
        <v>9226.2486217347341</v>
      </c>
      <c r="N212" s="15">
        <f t="shared" si="145"/>
        <v>3.2235882955606865E-3</v>
      </c>
      <c r="O212" s="15">
        <f t="shared" si="145"/>
        <v>5.4681817039381464E-3</v>
      </c>
      <c r="P212" s="15">
        <f t="shared" si="145"/>
        <v>5.062976666810215E-3</v>
      </c>
      <c r="Q212" s="5">
        <f t="shared" si="146"/>
        <v>6996.8231900483352</v>
      </c>
      <c r="R212" s="5">
        <f t="shared" si="146"/>
        <v>10006.789913577244</v>
      </c>
      <c r="S212" s="5">
        <f t="shared" si="146"/>
        <v>5752.3839235366004</v>
      </c>
      <c r="T212" s="5">
        <f t="shared" si="169"/>
        <v>26.121123957316517</v>
      </c>
      <c r="U212" s="5">
        <f t="shared" si="169"/>
        <v>88.594715654837032</v>
      </c>
      <c r="V212" s="5">
        <f t="shared" si="169"/>
        <v>142.68919159082208</v>
      </c>
      <c r="W212" s="15">
        <f t="shared" si="148"/>
        <v>-1.0734613539272964E-2</v>
      </c>
      <c r="X212" s="15">
        <f t="shared" si="148"/>
        <v>-1.217998157191269E-2</v>
      </c>
      <c r="Y212" s="15">
        <f t="shared" si="148"/>
        <v>-9.7425357312937999E-3</v>
      </c>
      <c r="Z212" s="5">
        <f t="shared" si="151"/>
        <v>7170.3725265814037</v>
      </c>
      <c r="AA212" s="5">
        <f t="shared" si="151"/>
        <v>26386.205766385494</v>
      </c>
      <c r="AB212" s="5">
        <f t="shared" si="151"/>
        <v>57722.510878933615</v>
      </c>
      <c r="AC212" s="16">
        <f t="shared" si="157"/>
        <v>1.2289985226121094</v>
      </c>
      <c r="AD212" s="16">
        <f t="shared" si="157"/>
        <v>3.0116574278152064</v>
      </c>
      <c r="AE212" s="16">
        <f t="shared" si="157"/>
        <v>10.737915290427315</v>
      </c>
      <c r="AF212" s="15">
        <f t="shared" si="158"/>
        <v>-4.0504037456468023E-3</v>
      </c>
      <c r="AG212" s="15">
        <f t="shared" si="158"/>
        <v>2.9673830763510267E-4</v>
      </c>
      <c r="AH212" s="15">
        <f t="shared" si="158"/>
        <v>9.7937136394747881E-3</v>
      </c>
      <c r="AI212" s="1">
        <f t="shared" si="165"/>
        <v>515985.36792637676</v>
      </c>
      <c r="AJ212" s="1">
        <f t="shared" si="165"/>
        <v>212831.32294982296</v>
      </c>
      <c r="AK212" s="1">
        <f t="shared" si="165"/>
        <v>76297.584198449316</v>
      </c>
      <c r="AL212" s="14">
        <f t="shared" si="170"/>
        <v>76.021582196655132</v>
      </c>
      <c r="AM212" s="14">
        <f t="shared" si="170"/>
        <v>17.725587755914173</v>
      </c>
      <c r="AN212" s="14">
        <f t="shared" si="170"/>
        <v>5.6751432693614694</v>
      </c>
      <c r="AO212" s="11">
        <f t="shared" si="171"/>
        <v>4.2993482714881346E-3</v>
      </c>
      <c r="AP212" s="11">
        <f t="shared" si="171"/>
        <v>5.4160448838735213E-3</v>
      </c>
      <c r="AQ212" s="11">
        <f t="shared" si="171"/>
        <v>4.9130360752692535E-3</v>
      </c>
      <c r="AR212" s="1">
        <f t="shared" si="152"/>
        <v>267860.72457990568</v>
      </c>
      <c r="AS212" s="1">
        <f t="shared" si="152"/>
        <v>112950.18940591747</v>
      </c>
      <c r="AT212" s="1">
        <f t="shared" si="152"/>
        <v>40314.083073875932</v>
      </c>
      <c r="AU212" s="1">
        <f t="shared" si="159"/>
        <v>53572.144915981138</v>
      </c>
      <c r="AV212" s="1">
        <f t="shared" si="159"/>
        <v>22590.037881183496</v>
      </c>
      <c r="AW212" s="1">
        <f t="shared" si="159"/>
        <v>8062.8166147751872</v>
      </c>
      <c r="AX212" s="1">
        <f t="shared" si="160"/>
        <v>183879.45268988839</v>
      </c>
      <c r="AY212" s="1">
        <f t="shared" si="160"/>
        <v>30485.696906722536</v>
      </c>
      <c r="AZ212" s="1">
        <f t="shared" si="160"/>
        <v>7380.9988973877871</v>
      </c>
      <c r="BA212" s="1">
        <f t="shared" si="161"/>
        <v>14126.721442241247</v>
      </c>
      <c r="BB212" s="1">
        <f t="shared" si="161"/>
        <v>30603.523117026944</v>
      </c>
      <c r="BC212" s="1">
        <f t="shared" si="161"/>
        <v>38917.659563000605</v>
      </c>
      <c r="BD212" s="1">
        <f>SUM(BA212:BC212)*BT212*0.7+0.15*econlow!BD212+0.15*econhigh!BD212</f>
        <v>962.14042914806669</v>
      </c>
      <c r="BE212" s="2">
        <f t="shared" si="166"/>
        <v>0.1724378764915922</v>
      </c>
      <c r="BF212" s="2">
        <f t="shared" si="166"/>
        <v>0.13039120264941753</v>
      </c>
      <c r="BG212" s="2">
        <f t="shared" si="166"/>
        <v>6.9918128391701598E-2</v>
      </c>
      <c r="BH212" s="2">
        <f t="shared" si="155"/>
        <v>9.5452561163134303E-2</v>
      </c>
      <c r="BI212" s="2">
        <f t="shared" si="162"/>
        <v>2.9734821248929609E-3</v>
      </c>
      <c r="BJ212" s="2">
        <f t="shared" si="162"/>
        <v>1.700186572836147E-3</v>
      </c>
      <c r="BK212" s="2">
        <f t="shared" si="162"/>
        <v>4.8885446777984691E-4</v>
      </c>
      <c r="BL212" s="2">
        <f t="shared" si="156"/>
        <v>796.47907649922615</v>
      </c>
      <c r="BM212" s="2">
        <f t="shared" si="156"/>
        <v>192.03639542724051</v>
      </c>
      <c r="BN212" s="2">
        <f t="shared" si="156"/>
        <v>19.707719625112155</v>
      </c>
      <c r="BO212" s="2">
        <f t="shared" si="163"/>
        <v>1288.3384892717622</v>
      </c>
      <c r="BP212" s="2">
        <f t="shared" si="163"/>
        <v>111.63189710950661</v>
      </c>
      <c r="BQ212" s="2">
        <f t="shared" si="163"/>
        <v>9.7663292654224705</v>
      </c>
      <c r="BR212" s="11">
        <f t="shared" si="164"/>
        <v>3.399877587184072E-2</v>
      </c>
      <c r="BS212" s="17">
        <f t="shared" si="153"/>
        <v>1.8615125964065267E-3</v>
      </c>
      <c r="BT212" s="17">
        <f t="shared" si="154"/>
        <v>1.1523358399416579E-2</v>
      </c>
      <c r="BU212" s="12">
        <f>(BU$3*tempmid!$I322+BU$4*tempmid!$I322^2+BU$5*tempmid!$I322^6)*(K212/K$56)^$BW$1</f>
        <v>-10.481724489571924</v>
      </c>
      <c r="BV212" s="12">
        <f>(BV$3*tempmid!$I322+BV$4*tempmid!$I322^2+BV$5*tempmid!$I322^6)*(L212/L$56)^$BW$1</f>
        <v>-8.4905638388567262</v>
      </c>
      <c r="BW212" s="12">
        <f>(BW$3*tempmid!$I322+BW$4*tempmid!$I322^2+BW$5*tempmid!$I322^6)*(M212/M$56)^$BW$1</f>
        <v>-8.2869110072908665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 x14ac:dyDescent="0.3">
      <c r="A213" s="2">
        <f t="shared" si="140"/>
        <v>2167</v>
      </c>
      <c r="B213" s="5">
        <f t="shared" si="167"/>
        <v>1165.3768628171752</v>
      </c>
      <c r="C213" s="5">
        <f t="shared" si="167"/>
        <v>2964.0255377880021</v>
      </c>
      <c r="D213" s="5">
        <f t="shared" si="167"/>
        <v>4369.5218520823291</v>
      </c>
      <c r="E213" s="15">
        <f t="shared" si="168"/>
        <v>1.3068748563515314E-6</v>
      </c>
      <c r="F213" s="15">
        <f t="shared" si="168"/>
        <v>2.5746311001341667E-6</v>
      </c>
      <c r="G213" s="15">
        <f t="shared" si="168"/>
        <v>5.2560178057902845E-6</v>
      </c>
      <c r="H213" s="5">
        <f t="shared" si="143"/>
        <v>268707.88537097449</v>
      </c>
      <c r="I213" s="5">
        <f t="shared" si="143"/>
        <v>113560.08071420595</v>
      </c>
      <c r="J213" s="5">
        <f t="shared" si="143"/>
        <v>40515.830467784726</v>
      </c>
      <c r="K213" s="5">
        <f t="shared" si="144"/>
        <v>230575.95696674605</v>
      </c>
      <c r="L213" s="5">
        <f t="shared" si="144"/>
        <v>38312.787547354856</v>
      </c>
      <c r="M213" s="5">
        <f t="shared" si="144"/>
        <v>9272.3716322591681</v>
      </c>
      <c r="N213" s="15">
        <f t="shared" si="145"/>
        <v>3.1613803228403015E-3</v>
      </c>
      <c r="O213" s="15">
        <f t="shared" si="145"/>
        <v>5.397059862688236E-3</v>
      </c>
      <c r="P213" s="15">
        <f t="shared" si="145"/>
        <v>4.9991076997188966E-3</v>
      </c>
      <c r="Q213" s="5">
        <f t="shared" si="146"/>
        <v>6943.6062451052403</v>
      </c>
      <c r="R213" s="5">
        <f t="shared" si="146"/>
        <v>9938.282421138847</v>
      </c>
      <c r="S213" s="5">
        <f t="shared" si="146"/>
        <v>5724.8478301067289</v>
      </c>
      <c r="T213" s="5">
        <f t="shared" si="169"/>
        <v>25.840723786423279</v>
      </c>
      <c r="U213" s="5">
        <f t="shared" si="169"/>
        <v>87.515633650792267</v>
      </c>
      <c r="V213" s="5">
        <f t="shared" si="169"/>
        <v>141.29903704327907</v>
      </c>
      <c r="W213" s="15">
        <f t="shared" si="148"/>
        <v>-1.0734613539272964E-2</v>
      </c>
      <c r="X213" s="15">
        <f t="shared" si="148"/>
        <v>-1.217998157191269E-2</v>
      </c>
      <c r="Y213" s="15">
        <f t="shared" si="148"/>
        <v>-9.7425357312937999E-3</v>
      </c>
      <c r="Z213" s="5">
        <f t="shared" si="151"/>
        <v>7087.453547279546</v>
      </c>
      <c r="AA213" s="5">
        <f t="shared" si="151"/>
        <v>26215.197221764949</v>
      </c>
      <c r="AB213" s="5">
        <f t="shared" si="151"/>
        <v>58012.51312653051</v>
      </c>
      <c r="AC213" s="16">
        <f t="shared" si="157"/>
        <v>1.2240205823927268</v>
      </c>
      <c r="AD213" s="16">
        <f t="shared" si="157"/>
        <v>3.0125511019435129</v>
      </c>
      <c r="AE213" s="16">
        <f t="shared" si="157"/>
        <v>10.843079357866698</v>
      </c>
      <c r="AF213" s="15">
        <f t="shared" si="158"/>
        <v>-4.0504037456468023E-3</v>
      </c>
      <c r="AG213" s="15">
        <f t="shared" si="158"/>
        <v>2.9673830763510267E-4</v>
      </c>
      <c r="AH213" s="15">
        <f t="shared" si="158"/>
        <v>9.7937136394747881E-3</v>
      </c>
      <c r="AI213" s="1">
        <f t="shared" si="165"/>
        <v>517958.97604972025</v>
      </c>
      <c r="AJ213" s="1">
        <f t="shared" si="165"/>
        <v>214138.22853602417</v>
      </c>
      <c r="AK213" s="1">
        <f t="shared" si="165"/>
        <v>76730.642393379574</v>
      </c>
      <c r="AL213" s="14">
        <f t="shared" si="170"/>
        <v>76.345157022087989</v>
      </c>
      <c r="AM213" s="14">
        <f t="shared" si="170"/>
        <v>17.82063030900445</v>
      </c>
      <c r="AN213" s="14">
        <f t="shared" si="170"/>
        <v>5.702746631140017</v>
      </c>
      <c r="AO213" s="11">
        <f t="shared" si="171"/>
        <v>4.2563547887732528E-3</v>
      </c>
      <c r="AP213" s="11">
        <f t="shared" si="171"/>
        <v>5.3618844350347859E-3</v>
      </c>
      <c r="AQ213" s="11">
        <f t="shared" si="171"/>
        <v>4.8639057145165605E-3</v>
      </c>
      <c r="AR213" s="1">
        <f t="shared" si="152"/>
        <v>268707.88537097449</v>
      </c>
      <c r="AS213" s="1">
        <f t="shared" si="152"/>
        <v>113560.08071420595</v>
      </c>
      <c r="AT213" s="1">
        <f t="shared" si="152"/>
        <v>40515.830467784726</v>
      </c>
      <c r="AU213" s="1">
        <f t="shared" si="159"/>
        <v>53741.577074194902</v>
      </c>
      <c r="AV213" s="1">
        <f t="shared" si="159"/>
        <v>22712.016142841192</v>
      </c>
      <c r="AW213" s="1">
        <f t="shared" si="159"/>
        <v>8103.1660935569453</v>
      </c>
      <c r="AX213" s="1">
        <f t="shared" si="160"/>
        <v>184460.76557339681</v>
      </c>
      <c r="AY213" s="1">
        <f t="shared" si="160"/>
        <v>30650.230037883885</v>
      </c>
      <c r="AZ213" s="1">
        <f t="shared" si="160"/>
        <v>7417.8973058073343</v>
      </c>
      <c r="BA213" s="1">
        <f t="shared" si="161"/>
        <v>14130.418292247899</v>
      </c>
      <c r="BB213" s="1">
        <f t="shared" si="161"/>
        <v>30619.55591932101</v>
      </c>
      <c r="BC213" s="1">
        <f t="shared" si="161"/>
        <v>38939.653407003221</v>
      </c>
      <c r="BD213" s="1">
        <f>SUM(BA213:BC213)*BT213*0.7+0.15*econlow!BD213+0.15*econhigh!BD213</f>
        <v>934.56382143736187</v>
      </c>
      <c r="BE213" s="2">
        <f t="shared" si="166"/>
        <v>0.1724378764915922</v>
      </c>
      <c r="BF213" s="2">
        <f t="shared" si="166"/>
        <v>0.13039120264941753</v>
      </c>
      <c r="BG213" s="2">
        <f t="shared" si="166"/>
        <v>6.9918128391701598E-2</v>
      </c>
      <c r="BH213" s="2">
        <f t="shared" si="155"/>
        <v>9.5236130593976204E-2</v>
      </c>
      <c r="BI213" s="2">
        <f t="shared" si="162"/>
        <v>2.9734821248929609E-3</v>
      </c>
      <c r="BJ213" s="2">
        <f t="shared" si="162"/>
        <v>1.700186572836147E-3</v>
      </c>
      <c r="BK213" s="2">
        <f t="shared" si="162"/>
        <v>4.8885446777984691E-4</v>
      </c>
      <c r="BL213" s="2">
        <f t="shared" si="156"/>
        <v>798.99809396837941</v>
      </c>
      <c r="BM213" s="2">
        <f t="shared" si="156"/>
        <v>193.07332444048205</v>
      </c>
      <c r="BN213" s="2">
        <f t="shared" si="156"/>
        <v>19.806344739987409</v>
      </c>
      <c r="BO213" s="2">
        <f t="shared" si="163"/>
        <v>1307.5335687442334</v>
      </c>
      <c r="BP213" s="2">
        <f t="shared" si="163"/>
        <v>112.96680602499268</v>
      </c>
      <c r="BQ213" s="2">
        <f t="shared" si="163"/>
        <v>9.7661379722144286</v>
      </c>
      <c r="BR213" s="11">
        <f t="shared" si="164"/>
        <v>3.393517757565509E-2</v>
      </c>
      <c r="BS213" s="17">
        <f t="shared" si="153"/>
        <v>1.8003044489457425E-3</v>
      </c>
      <c r="BT213" s="17">
        <f t="shared" si="154"/>
        <v>1.118772660137532E-2</v>
      </c>
      <c r="BU213" s="12">
        <f>(BU$3*tempmid!$I323+BU$4*tempmid!$I323^2+BU$5*tempmid!$I323^6)*(K213/K$56)^$BW$1</f>
        <v>-10.647477186387757</v>
      </c>
      <c r="BV213" s="12">
        <f>(BV$3*tempmid!$I323+BV$4*tempmid!$I323^2+BV$5*tempmid!$I323^6)*(L213/L$56)^$BW$1</f>
        <v>-8.5991905513473288</v>
      </c>
      <c r="BW213" s="12">
        <f>(BW$3*tempmid!$I323+BW$4*tempmid!$I323^2+BW$5*tempmid!$I323^6)*(M213/M$56)^$BW$1</f>
        <v>-8.3782407681487943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 x14ac:dyDescent="0.3">
      <c r="A214" s="2">
        <f t="shared" si="140"/>
        <v>2168</v>
      </c>
      <c r="B214" s="5">
        <f t="shared" si="167"/>
        <v>1165.3783096688092</v>
      </c>
      <c r="C214" s="5">
        <f t="shared" si="167"/>
        <v>2964.0327874967165</v>
      </c>
      <c r="D214" s="5">
        <f t="shared" si="167"/>
        <v>4369.5436700527534</v>
      </c>
      <c r="E214" s="15">
        <f t="shared" si="168"/>
        <v>1.2415311135339547E-6</v>
      </c>
      <c r="F214" s="15">
        <f t="shared" si="168"/>
        <v>2.4458995451274582E-6</v>
      </c>
      <c r="G214" s="15">
        <f t="shared" si="168"/>
        <v>4.9932169155007705E-6</v>
      </c>
      <c r="H214" s="5">
        <f t="shared" si="143"/>
        <v>269541.17628192302</v>
      </c>
      <c r="I214" s="5">
        <f t="shared" si="143"/>
        <v>114165.26304953164</v>
      </c>
      <c r="J214" s="5">
        <f t="shared" si="143"/>
        <v>40716.017659553821</v>
      </c>
      <c r="K214" s="5">
        <f t="shared" si="144"/>
        <v>231290.70967394649</v>
      </c>
      <c r="L214" s="5">
        <f t="shared" si="144"/>
        <v>38516.869155806569</v>
      </c>
      <c r="M214" s="5">
        <f t="shared" si="144"/>
        <v>9318.1395436339135</v>
      </c>
      <c r="N214" s="15">
        <f t="shared" si="145"/>
        <v>3.0998579236234391E-3</v>
      </c>
      <c r="O214" s="15">
        <f t="shared" si="145"/>
        <v>5.3267230477413996E-3</v>
      </c>
      <c r="P214" s="15">
        <f t="shared" si="145"/>
        <v>4.9359444584291534E-3</v>
      </c>
      <c r="Q214" s="5">
        <f t="shared" si="146"/>
        <v>6890.3710090400791</v>
      </c>
      <c r="R214" s="5">
        <f t="shared" si="146"/>
        <v>9869.5521526078101</v>
      </c>
      <c r="S214" s="5">
        <f t="shared" si="146"/>
        <v>5697.0839731173946</v>
      </c>
      <c r="T214" s="5">
        <f t="shared" si="169"/>
        <v>25.563333603000927</v>
      </c>
      <c r="U214" s="5">
        <f t="shared" si="169"/>
        <v>86.44969484567136</v>
      </c>
      <c r="V214" s="5">
        <f t="shared" si="169"/>
        <v>139.92242612608752</v>
      </c>
      <c r="W214" s="15">
        <f t="shared" si="148"/>
        <v>-1.0734613539272964E-2</v>
      </c>
      <c r="X214" s="15">
        <f t="shared" si="148"/>
        <v>-1.217998157191269E-2</v>
      </c>
      <c r="Y214" s="15">
        <f t="shared" si="148"/>
        <v>-9.7425357312937999E-3</v>
      </c>
      <c r="Z214" s="5">
        <f t="shared" si="151"/>
        <v>7005.0585731509536</v>
      </c>
      <c r="AA214" s="5">
        <f t="shared" si="151"/>
        <v>26043.451136153304</v>
      </c>
      <c r="AB214" s="5">
        <f t="shared" si="151"/>
        <v>58300.251183747459</v>
      </c>
      <c r="AC214" s="16">
        <f t="shared" si="157"/>
        <v>1.2190628048410546</v>
      </c>
      <c r="AD214" s="16">
        <f t="shared" si="157"/>
        <v>3.013445041259168</v>
      </c>
      <c r="AE214" s="16">
        <f t="shared" si="157"/>
        <v>10.949273372067744</v>
      </c>
      <c r="AF214" s="15">
        <f t="shared" si="158"/>
        <v>-4.0504037456468023E-3</v>
      </c>
      <c r="AG214" s="15">
        <f t="shared" si="158"/>
        <v>2.9673830763510267E-4</v>
      </c>
      <c r="AH214" s="15">
        <f t="shared" si="158"/>
        <v>9.7937136394747881E-3</v>
      </c>
      <c r="AI214" s="1">
        <f t="shared" si="165"/>
        <v>519904.65551894315</v>
      </c>
      <c r="AJ214" s="1">
        <f t="shared" si="165"/>
        <v>215436.42182526295</v>
      </c>
      <c r="AK214" s="1">
        <f t="shared" si="165"/>
        <v>77160.744247598574</v>
      </c>
      <c r="AL214" s="14">
        <f t="shared" si="170"/>
        <v>76.666859576031698</v>
      </c>
      <c r="AM214" s="14">
        <f t="shared" si="170"/>
        <v>17.915226947678047</v>
      </c>
      <c r="AN214" s="14">
        <f t="shared" si="170"/>
        <v>5.7302068768483823</v>
      </c>
      <c r="AO214" s="11">
        <f t="shared" si="171"/>
        <v>4.2137912408855204E-3</v>
      </c>
      <c r="AP214" s="11">
        <f t="shared" si="171"/>
        <v>5.3082655906844384E-3</v>
      </c>
      <c r="AQ214" s="11">
        <f t="shared" si="171"/>
        <v>4.8152666573713946E-3</v>
      </c>
      <c r="AR214" s="1">
        <f t="shared" si="152"/>
        <v>269541.17628192302</v>
      </c>
      <c r="AS214" s="1">
        <f t="shared" si="152"/>
        <v>114165.26304953164</v>
      </c>
      <c r="AT214" s="1">
        <f t="shared" si="152"/>
        <v>40716.017659553821</v>
      </c>
      <c r="AU214" s="1">
        <f t="shared" si="159"/>
        <v>53908.235256384607</v>
      </c>
      <c r="AV214" s="1">
        <f t="shared" si="159"/>
        <v>22833.052609906328</v>
      </c>
      <c r="AW214" s="1">
        <f t="shared" si="159"/>
        <v>8143.2035319107645</v>
      </c>
      <c r="AX214" s="1">
        <f t="shared" si="160"/>
        <v>185032.56773915718</v>
      </c>
      <c r="AY214" s="1">
        <f t="shared" si="160"/>
        <v>30813.495324645253</v>
      </c>
      <c r="AZ214" s="1">
        <f t="shared" si="160"/>
        <v>7454.5116349071313</v>
      </c>
      <c r="BA214" s="1">
        <f t="shared" si="161"/>
        <v>14134.042755203756</v>
      </c>
      <c r="BB214" s="1">
        <f t="shared" si="161"/>
        <v>30635.377491475389</v>
      </c>
      <c r="BC214" s="1">
        <f t="shared" si="161"/>
        <v>38961.362611720921</v>
      </c>
      <c r="BD214" s="1">
        <f>SUM(BA214:BC214)*BT214*0.7+0.15*econlow!BD214+0.15*econhigh!BD214</f>
        <v>907.77109609537035</v>
      </c>
      <c r="BE214" s="2">
        <f t="shared" si="166"/>
        <v>0.1724378764915922</v>
      </c>
      <c r="BF214" s="2">
        <f t="shared" si="166"/>
        <v>0.13039120264941753</v>
      </c>
      <c r="BG214" s="2">
        <f t="shared" si="166"/>
        <v>6.9918128391701598E-2</v>
      </c>
      <c r="BH214" s="2">
        <f t="shared" si="155"/>
        <v>9.5020651648835663E-2</v>
      </c>
      <c r="BI214" s="2">
        <f t="shared" si="162"/>
        <v>2.9734821248929609E-3</v>
      </c>
      <c r="BJ214" s="2">
        <f t="shared" si="162"/>
        <v>1.700186572836147E-3</v>
      </c>
      <c r="BK214" s="2">
        <f t="shared" si="162"/>
        <v>4.8885446777984691E-4</v>
      </c>
      <c r="BL214" s="2">
        <f t="shared" si="156"/>
        <v>801.47586959692057</v>
      </c>
      <c r="BM214" s="2">
        <f t="shared" si="156"/>
        <v>194.10224732112042</v>
      </c>
      <c r="BN214" s="2">
        <f t="shared" si="156"/>
        <v>19.904207143076032</v>
      </c>
      <c r="BO214" s="2">
        <f t="shared" si="163"/>
        <v>1327.0155439740711</v>
      </c>
      <c r="BP214" s="2">
        <f t="shared" si="163"/>
        <v>114.31776742638164</v>
      </c>
      <c r="BQ214" s="2">
        <f t="shared" si="163"/>
        <v>9.7659536366220046</v>
      </c>
      <c r="BR214" s="11">
        <f t="shared" si="164"/>
        <v>3.3872278480905987E-2</v>
      </c>
      <c r="BS214" s="17">
        <f t="shared" si="153"/>
        <v>1.7412159756156577E-3</v>
      </c>
      <c r="BT214" s="17">
        <f t="shared" si="154"/>
        <v>1.0861870486772155E-2</v>
      </c>
      <c r="BU214" s="12">
        <f>(BU$3*tempmid!$I324+BU$4*tempmid!$I324^2+BU$5*tempmid!$I324^6)*(K214/K$56)^$BW$1</f>
        <v>-10.813385218095405</v>
      </c>
      <c r="BV214" s="12">
        <f>(BV$3*tempmid!$I324+BV$4*tempmid!$I324^2+BV$5*tempmid!$I324^6)*(L214/L$56)^$BW$1</f>
        <v>-8.7077835954148277</v>
      </c>
      <c r="BW214" s="12">
        <f>(BW$3*tempmid!$I324+BW$4*tempmid!$I324^2+BW$5*tempmid!$I324^6)*(M214/M$56)^$BW$1</f>
        <v>-8.4695171096100204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 x14ac:dyDescent="0.3">
      <c r="A215" s="2">
        <f t="shared" si="140"/>
        <v>2169</v>
      </c>
      <c r="B215" s="5">
        <f t="shared" si="167"/>
        <v>1165.3796841795681</v>
      </c>
      <c r="C215" s="5">
        <f t="shared" si="167"/>
        <v>2964.0396747368409</v>
      </c>
      <c r="D215" s="5">
        <f t="shared" si="167"/>
        <v>4369.5643972281514</v>
      </c>
      <c r="E215" s="15">
        <f t="shared" si="168"/>
        <v>1.179454557857257E-6</v>
      </c>
      <c r="F215" s="15">
        <f t="shared" si="168"/>
        <v>2.3236045678710851E-6</v>
      </c>
      <c r="G215" s="15">
        <f t="shared" si="168"/>
        <v>4.7435560697257315E-6</v>
      </c>
      <c r="H215" s="5">
        <f t="shared" si="143"/>
        <v>270360.63419364113</v>
      </c>
      <c r="I215" s="5">
        <f t="shared" si="143"/>
        <v>114765.71501166404</v>
      </c>
      <c r="J215" s="5">
        <f t="shared" si="143"/>
        <v>40914.640384355647</v>
      </c>
      <c r="K215" s="5">
        <f t="shared" si="144"/>
        <v>231993.60505754489</v>
      </c>
      <c r="L215" s="5">
        <f t="shared" si="144"/>
        <v>38719.358580061307</v>
      </c>
      <c r="M215" s="5">
        <f t="shared" si="144"/>
        <v>9363.5512982278051</v>
      </c>
      <c r="N215" s="15">
        <f t="shared" si="145"/>
        <v>3.039012611398384E-3</v>
      </c>
      <c r="O215" s="15">
        <f t="shared" si="145"/>
        <v>5.2571620874903857E-3</v>
      </c>
      <c r="P215" s="15">
        <f t="shared" si="145"/>
        <v>4.8734787004682811E-3</v>
      </c>
      <c r="Q215" s="5">
        <f t="shared" si="146"/>
        <v>6837.1287455867541</v>
      </c>
      <c r="R215" s="5">
        <f t="shared" si="146"/>
        <v>9800.6178288516767</v>
      </c>
      <c r="S215" s="5">
        <f t="shared" si="146"/>
        <v>5669.1009401364327</v>
      </c>
      <c r="T215" s="5">
        <f t="shared" si="169"/>
        <v>25.288921095997203</v>
      </c>
      <c r="U215" s="5">
        <f t="shared" si="169"/>
        <v>85.396739155553604</v>
      </c>
      <c r="V215" s="5">
        <f t="shared" si="169"/>
        <v>138.5592268899448</v>
      </c>
      <c r="W215" s="15">
        <f t="shared" si="148"/>
        <v>-1.0734613539272964E-2</v>
      </c>
      <c r="X215" s="15">
        <f t="shared" si="148"/>
        <v>-1.217998157191269E-2</v>
      </c>
      <c r="Y215" s="15">
        <f t="shared" si="148"/>
        <v>-9.7425357312937999E-3</v>
      </c>
      <c r="Z215" s="5">
        <f t="shared" si="151"/>
        <v>6923.1964114495722</v>
      </c>
      <c r="AA215" s="5">
        <f t="shared" si="151"/>
        <v>25871.01685284885</v>
      </c>
      <c r="AB215" s="5">
        <f t="shared" si="151"/>
        <v>58585.718716262709</v>
      </c>
      <c r="AC215" s="16">
        <f t="shared" ref="AC215:AE230" si="172">AC214*(1+AF215)</f>
        <v>1.2141251082901476</v>
      </c>
      <c r="AD215" s="16">
        <f t="shared" si="172"/>
        <v>3.0143392458408624</v>
      </c>
      <c r="AE215" s="16">
        <f t="shared" si="172"/>
        <v>11.056507420034102</v>
      </c>
      <c r="AF215" s="15">
        <f t="shared" si="158"/>
        <v>-4.0504037456468023E-3</v>
      </c>
      <c r="AG215" s="15">
        <f t="shared" si="158"/>
        <v>2.9673830763510267E-4</v>
      </c>
      <c r="AH215" s="15">
        <f t="shared" si="158"/>
        <v>9.7937136394747881E-3</v>
      </c>
      <c r="AI215" s="1">
        <f t="shared" si="165"/>
        <v>521822.42522343341</v>
      </c>
      <c r="AJ215" s="1">
        <f t="shared" si="165"/>
        <v>216725.83225264298</v>
      </c>
      <c r="AK215" s="1">
        <f t="shared" si="165"/>
        <v>77587.873354749492</v>
      </c>
      <c r="AL215" s="14">
        <f t="shared" si="170"/>
        <v>76.986687135965894</v>
      </c>
      <c r="AM215" s="14">
        <f t="shared" si="170"/>
        <v>18.009374742606152</v>
      </c>
      <c r="AN215" s="14">
        <f t="shared" si="170"/>
        <v>5.7575234262211712</v>
      </c>
      <c r="AO215" s="11">
        <f t="shared" si="171"/>
        <v>4.1716533284766651E-3</v>
      </c>
      <c r="AP215" s="11">
        <f t="shared" si="171"/>
        <v>5.2551829347775936E-3</v>
      </c>
      <c r="AQ215" s="11">
        <f t="shared" si="171"/>
        <v>4.7671139907976808E-3</v>
      </c>
      <c r="AR215" s="1">
        <f t="shared" si="152"/>
        <v>270360.63419364113</v>
      </c>
      <c r="AS215" s="1">
        <f t="shared" si="152"/>
        <v>114765.71501166404</v>
      </c>
      <c r="AT215" s="1">
        <f t="shared" si="152"/>
        <v>40914.640384355647</v>
      </c>
      <c r="AU215" s="1">
        <f t="shared" si="159"/>
        <v>54072.126838728233</v>
      </c>
      <c r="AV215" s="1">
        <f t="shared" si="159"/>
        <v>22953.14300233281</v>
      </c>
      <c r="AW215" s="1">
        <f t="shared" si="159"/>
        <v>8182.9280768711296</v>
      </c>
      <c r="AX215" s="1">
        <f t="shared" si="160"/>
        <v>185594.88404603591</v>
      </c>
      <c r="AY215" s="1">
        <f t="shared" si="160"/>
        <v>30975.486864049049</v>
      </c>
      <c r="AZ215" s="1">
        <f t="shared" si="160"/>
        <v>7490.8410385822426</v>
      </c>
      <c r="BA215" s="1">
        <f t="shared" si="161"/>
        <v>14137.595658611406</v>
      </c>
      <c r="BB215" s="1">
        <f t="shared" si="161"/>
        <v>30650.99029627466</v>
      </c>
      <c r="BC215" s="1">
        <f t="shared" si="161"/>
        <v>38982.790683812964</v>
      </c>
      <c r="BD215" s="1">
        <f>SUM(BA215:BC215)*BT215*0.7+0.15*econlow!BD215+0.15*econhigh!BD215</f>
        <v>881.74023747199362</v>
      </c>
      <c r="BE215" s="2">
        <f t="shared" si="166"/>
        <v>0.1724378764915922</v>
      </c>
      <c r="BF215" s="2">
        <f t="shared" si="166"/>
        <v>0.13039120264941753</v>
      </c>
      <c r="BG215" s="2">
        <f t="shared" si="166"/>
        <v>6.9918128391701598E-2</v>
      </c>
      <c r="BH215" s="2">
        <f t="shared" si="155"/>
        <v>9.4806134172846418E-2</v>
      </c>
      <c r="BI215" s="2">
        <f t="shared" si="162"/>
        <v>2.9734821248929609E-3</v>
      </c>
      <c r="BJ215" s="2">
        <f t="shared" si="162"/>
        <v>1.700186572836147E-3</v>
      </c>
      <c r="BK215" s="2">
        <f t="shared" si="162"/>
        <v>4.8885446777984691E-4</v>
      </c>
      <c r="BL215" s="2">
        <f t="shared" si="156"/>
        <v>803.91251304951652</v>
      </c>
      <c r="BM215" s="2">
        <f t="shared" si="156"/>
        <v>195.12312768477105</v>
      </c>
      <c r="BN215" s="2">
        <f t="shared" si="156"/>
        <v>20.001304749498011</v>
      </c>
      <c r="BO215" s="2">
        <f t="shared" si="163"/>
        <v>1346.7887050025288</v>
      </c>
      <c r="BP215" s="2">
        <f t="shared" si="163"/>
        <v>115.68497433562098</v>
      </c>
      <c r="BQ215" s="2">
        <f t="shared" si="163"/>
        <v>9.7657761726821235</v>
      </c>
      <c r="BR215" s="11">
        <f t="shared" si="164"/>
        <v>3.3810070371415007E-2</v>
      </c>
      <c r="BS215" s="17">
        <f t="shared" si="153"/>
        <v>1.6841693232882394E-3</v>
      </c>
      <c r="BT215" s="17">
        <f t="shared" si="154"/>
        <v>1.0545505326963257E-2</v>
      </c>
      <c r="BU215" s="12">
        <f>(BU$3*tempmid!$I325+BU$4*tempmid!$I325^2+BU$5*tempmid!$I325^6)*(K215/K$56)^$BW$1</f>
        <v>-10.979437865400037</v>
      </c>
      <c r="BV215" s="12">
        <f>(BV$3*tempmid!$I325+BV$4*tempmid!$I325^2+BV$5*tempmid!$I325^6)*(L215/L$56)^$BW$1</f>
        <v>-8.8163368121346011</v>
      </c>
      <c r="BW215" s="12">
        <f>(BW$3*tempmid!$I325+BW$4*tempmid!$I325^2+BW$5*tempmid!$I325^6)*(M215/M$56)^$BW$1</f>
        <v>-8.5607351503819658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 x14ac:dyDescent="0.3">
      <c r="A216" s="2">
        <f t="shared" si="140"/>
        <v>2170</v>
      </c>
      <c r="B216" s="5">
        <f t="shared" si="167"/>
        <v>1165.3809899663293</v>
      </c>
      <c r="C216" s="5">
        <f t="shared" si="167"/>
        <v>2964.0462176301621</v>
      </c>
      <c r="D216" s="5">
        <f t="shared" si="167"/>
        <v>4369.5840881381846</v>
      </c>
      <c r="E216" s="15">
        <f t="shared" si="168"/>
        <v>1.120481829964394E-6</v>
      </c>
      <c r="F216" s="15">
        <f t="shared" si="168"/>
        <v>2.2074243394775306E-6</v>
      </c>
      <c r="G216" s="15">
        <f t="shared" si="168"/>
        <v>4.5063782662394447E-6</v>
      </c>
      <c r="H216" s="5">
        <f t="shared" si="143"/>
        <v>271166.29801232857</v>
      </c>
      <c r="I216" s="5">
        <f t="shared" si="143"/>
        <v>115361.41641503929</v>
      </c>
      <c r="J216" s="5">
        <f t="shared" si="143"/>
        <v>41111.694716482489</v>
      </c>
      <c r="K216" s="5">
        <f t="shared" si="144"/>
        <v>232684.6759531947</v>
      </c>
      <c r="L216" s="5">
        <f t="shared" si="144"/>
        <v>38920.24885741288</v>
      </c>
      <c r="M216" s="5">
        <f t="shared" si="144"/>
        <v>9408.6059192877492</v>
      </c>
      <c r="N216" s="15">
        <f t="shared" si="145"/>
        <v>2.9788359704070455E-3</v>
      </c>
      <c r="O216" s="15">
        <f t="shared" si="145"/>
        <v>5.1883679048088105E-3</v>
      </c>
      <c r="P216" s="15">
        <f t="shared" si="145"/>
        <v>4.8117022724563085E-3</v>
      </c>
      <c r="Q216" s="5">
        <f t="shared" si="146"/>
        <v>6783.8904685507741</v>
      </c>
      <c r="R216" s="5">
        <f t="shared" si="146"/>
        <v>9731.4978343383646</v>
      </c>
      <c r="S216" s="5">
        <f t="shared" si="146"/>
        <v>5640.9072103446051</v>
      </c>
      <c r="T216" s="5">
        <f t="shared" si="169"/>
        <v>25.017454301206506</v>
      </c>
      <c r="U216" s="5">
        <f t="shared" si="169"/>
        <v>84.356608446337532</v>
      </c>
      <c r="V216" s="5">
        <f t="shared" si="169"/>
        <v>137.20930867106907</v>
      </c>
      <c r="W216" s="15">
        <f t="shared" si="148"/>
        <v>-1.0734613539272964E-2</v>
      </c>
      <c r="X216" s="15">
        <f t="shared" si="148"/>
        <v>-1.217998157191269E-2</v>
      </c>
      <c r="Y216" s="15">
        <f t="shared" si="148"/>
        <v>-9.7425357312937999E-3</v>
      </c>
      <c r="Z216" s="5">
        <f t="shared" si="151"/>
        <v>6841.8754437106954</v>
      </c>
      <c r="AA216" s="5">
        <f t="shared" si="151"/>
        <v>25697.942892756957</v>
      </c>
      <c r="AB216" s="5">
        <f t="shared" si="151"/>
        <v>58868.90988737993</v>
      </c>
      <c r="AC216" s="16">
        <f t="shared" si="172"/>
        <v>1.2092074114038454</v>
      </c>
      <c r="AD216" s="16">
        <f t="shared" si="172"/>
        <v>3.0152337157673115</v>
      </c>
      <c r="AE216" s="16">
        <f t="shared" si="172"/>
        <v>11.164791687558644</v>
      </c>
      <c r="AF216" s="15">
        <f t="shared" si="158"/>
        <v>-4.0504037456468023E-3</v>
      </c>
      <c r="AG216" s="15">
        <f t="shared" si="158"/>
        <v>2.9673830763510267E-4</v>
      </c>
      <c r="AH216" s="15">
        <f t="shared" si="158"/>
        <v>9.7937136394747881E-3</v>
      </c>
      <c r="AI216" s="1">
        <f t="shared" ref="AI216:AK231" si="173">(1-$AI$5)*AI215+AU215</f>
        <v>523712.30953981832</v>
      </c>
      <c r="AJ216" s="1">
        <f t="shared" si="173"/>
        <v>218006.39202971148</v>
      </c>
      <c r="AK216" s="1">
        <f t="shared" si="173"/>
        <v>78012.014096145678</v>
      </c>
      <c r="AL216" s="14">
        <f t="shared" si="170"/>
        <v>77.304637287908648</v>
      </c>
      <c r="AM216" s="14">
        <f t="shared" si="170"/>
        <v>18.103070875831378</v>
      </c>
      <c r="AN216" s="14">
        <f t="shared" si="170"/>
        <v>5.7846957289938805</v>
      </c>
      <c r="AO216" s="11">
        <f t="shared" si="171"/>
        <v>4.1299367951918983E-3</v>
      </c>
      <c r="AP216" s="11">
        <f t="shared" si="171"/>
        <v>5.2026311054298177E-3</v>
      </c>
      <c r="AQ216" s="11">
        <f t="shared" si="171"/>
        <v>4.7194428508897041E-3</v>
      </c>
      <c r="AR216" s="1">
        <f t="shared" si="152"/>
        <v>271166.29801232857</v>
      </c>
      <c r="AS216" s="1">
        <f t="shared" si="152"/>
        <v>115361.41641503929</v>
      </c>
      <c r="AT216" s="1">
        <f t="shared" si="152"/>
        <v>41111.694716482489</v>
      </c>
      <c r="AU216" s="1">
        <f t="shared" si="159"/>
        <v>54233.259602465718</v>
      </c>
      <c r="AV216" s="1">
        <f t="shared" si="159"/>
        <v>23072.283283007859</v>
      </c>
      <c r="AW216" s="1">
        <f t="shared" si="159"/>
        <v>8222.3389432964977</v>
      </c>
      <c r="AX216" s="1">
        <f t="shared" si="160"/>
        <v>186147.74076255574</v>
      </c>
      <c r="AY216" s="1">
        <f t="shared" si="160"/>
        <v>31136.199085930308</v>
      </c>
      <c r="AZ216" s="1">
        <f t="shared" si="160"/>
        <v>7526.8847354302006</v>
      </c>
      <c r="BA216" s="1">
        <f t="shared" si="161"/>
        <v>14141.077818104752</v>
      </c>
      <c r="BB216" s="1">
        <f t="shared" si="161"/>
        <v>30666.396760919073</v>
      </c>
      <c r="BC216" s="1">
        <f t="shared" si="161"/>
        <v>39003.941071026886</v>
      </c>
      <c r="BD216" s="1">
        <f>SUM(BA216:BC216)*BT216*0.7+0.15*econlow!BD216+0.15*econhigh!BD216</f>
        <v>856.44983678608651</v>
      </c>
      <c r="BE216" s="2">
        <f t="shared" ref="BE216:BG231" si="174">BE215</f>
        <v>0.1724378764915922</v>
      </c>
      <c r="BF216" s="2">
        <f t="shared" si="174"/>
        <v>0.13039120264941753</v>
      </c>
      <c r="BG216" s="2">
        <f t="shared" si="174"/>
        <v>6.9918128391701598E-2</v>
      </c>
      <c r="BH216" s="2">
        <f t="shared" si="155"/>
        <v>9.4592587818825083E-2</v>
      </c>
      <c r="BI216" s="2">
        <f t="shared" si="162"/>
        <v>2.9734821248929609E-3</v>
      </c>
      <c r="BJ216" s="2">
        <f t="shared" si="162"/>
        <v>1.700186572836147E-3</v>
      </c>
      <c r="BK216" s="2">
        <f t="shared" si="162"/>
        <v>4.8885446777984691E-4</v>
      </c>
      <c r="BL216" s="2">
        <f t="shared" si="156"/>
        <v>806.30814001305669</v>
      </c>
      <c r="BM216" s="2">
        <f t="shared" si="156"/>
        <v>196.13593121220927</v>
      </c>
      <c r="BN216" s="2">
        <f t="shared" si="156"/>
        <v>20.097635640153591</v>
      </c>
      <c r="BO216" s="2">
        <f t="shared" si="163"/>
        <v>1366.8574059855214</v>
      </c>
      <c r="BP216" s="2">
        <f t="shared" si="163"/>
        <v>117.06862209532652</v>
      </c>
      <c r="BQ216" s="2">
        <f t="shared" si="163"/>
        <v>9.7656054956223208</v>
      </c>
      <c r="BR216" s="11">
        <f t="shared" si="164"/>
        <v>3.3748545095349608E-2</v>
      </c>
      <c r="BS216" s="17">
        <f t="shared" si="153"/>
        <v>1.6290896863513536E-3</v>
      </c>
      <c r="BT216" s="17">
        <f t="shared" si="154"/>
        <v>1.0238354686372094E-2</v>
      </c>
      <c r="BU216" s="12">
        <f>(BU$3*tempmid!$I326+BU$4*tempmid!$I326^2+BU$5*tempmid!$I326^6)*(K216/K$56)^$BW$1</f>
        <v>-11.145624683712768</v>
      </c>
      <c r="BV216" s="12">
        <f>(BV$3*tempmid!$I326+BV$4*tempmid!$I326^2+BV$5*tempmid!$I326^6)*(L216/L$56)^$BW$1</f>
        <v>-8.9248442257403244</v>
      </c>
      <c r="BW216" s="12">
        <f>(BW$3*tempmid!$I326+BW$4*tempmid!$I326^2+BW$5*tempmid!$I326^6)*(M216/M$56)^$BW$1</f>
        <v>-8.6518901569209277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 x14ac:dyDescent="0.3">
      <c r="A217" s="2">
        <f t="shared" si="140"/>
        <v>2171</v>
      </c>
      <c r="B217" s="5">
        <f t="shared" si="167"/>
        <v>1165.3822304651421</v>
      </c>
      <c r="C217" s="5">
        <f t="shared" si="167"/>
        <v>2964.0524333925382</v>
      </c>
      <c r="D217" s="5">
        <f t="shared" si="167"/>
        <v>4369.6027945870137</v>
      </c>
      <c r="E217" s="15">
        <f t="shared" si="168"/>
        <v>1.0644577384661743E-6</v>
      </c>
      <c r="F217" s="15">
        <f t="shared" si="168"/>
        <v>2.097053122503654E-6</v>
      </c>
      <c r="G217" s="15">
        <f t="shared" si="168"/>
        <v>4.2810593529274726E-6</v>
      </c>
      <c r="H217" s="5">
        <f t="shared" si="143"/>
        <v>271958.20860396314</v>
      </c>
      <c r="I217" s="5">
        <f t="shared" si="143"/>
        <v>115952.34826907204</v>
      </c>
      <c r="J217" s="5">
        <f t="shared" si="143"/>
        <v>41307.177063415751</v>
      </c>
      <c r="K217" s="5">
        <f t="shared" si="144"/>
        <v>233363.95690143289</v>
      </c>
      <c r="L217" s="5">
        <f t="shared" si="144"/>
        <v>39119.533434284604</v>
      </c>
      <c r="M217" s="5">
        <f t="shared" si="144"/>
        <v>9453.3025094606655</v>
      </c>
      <c r="N217" s="15">
        <f t="shared" si="145"/>
        <v>2.9193196563352952E-3</v>
      </c>
      <c r="O217" s="15">
        <f t="shared" si="145"/>
        <v>5.1203315169390251E-3</v>
      </c>
      <c r="P217" s="15">
        <f t="shared" si="145"/>
        <v>4.7506071097407343E-3</v>
      </c>
      <c r="Q217" s="5">
        <f t="shared" si="146"/>
        <v>6730.6669433845427</v>
      </c>
      <c r="R217" s="5">
        <f t="shared" si="146"/>
        <v>9662.2102170911312</v>
      </c>
      <c r="S217" s="5">
        <f t="shared" si="146"/>
        <v>5612.5111537002385</v>
      </c>
      <c r="T217" s="5">
        <f t="shared" si="169"/>
        <v>24.748901597546631</v>
      </c>
      <c r="U217" s="5">
        <f t="shared" si="169"/>
        <v>83.329146509992086</v>
      </c>
      <c r="V217" s="5">
        <f t="shared" si="169"/>
        <v>135.87254207867505</v>
      </c>
      <c r="W217" s="15">
        <f t="shared" si="148"/>
        <v>-1.0734613539272964E-2</v>
      </c>
      <c r="X217" s="15">
        <f t="shared" si="148"/>
        <v>-1.217998157191269E-2</v>
      </c>
      <c r="Y217" s="15">
        <f t="shared" si="148"/>
        <v>-9.7425357312937999E-3</v>
      </c>
      <c r="Z217" s="5">
        <f t="shared" si="151"/>
        <v>6761.1036341321233</v>
      </c>
      <c r="AA217" s="5">
        <f t="shared" si="151"/>
        <v>25524.276952394088</v>
      </c>
      <c r="AB217" s="5">
        <f t="shared" si="151"/>
        <v>59149.819349373909</v>
      </c>
      <c r="AC217" s="16">
        <f t="shared" si="172"/>
        <v>1.2043096331754313</v>
      </c>
      <c r="AD217" s="16">
        <f t="shared" si="172"/>
        <v>3.0161284511172526</v>
      </c>
      <c r="AE217" s="16">
        <f t="shared" si="172"/>
        <v>11.274136460190983</v>
      </c>
      <c r="AF217" s="15">
        <f t="shared" si="158"/>
        <v>-4.0504037456468023E-3</v>
      </c>
      <c r="AG217" s="15">
        <f t="shared" si="158"/>
        <v>2.9673830763510267E-4</v>
      </c>
      <c r="AH217" s="15">
        <f t="shared" si="158"/>
        <v>9.7937136394747881E-3</v>
      </c>
      <c r="AI217" s="1">
        <f t="shared" si="173"/>
        <v>525574.33818830224</v>
      </c>
      <c r="AJ217" s="1">
        <f t="shared" si="173"/>
        <v>219278.03610974818</v>
      </c>
      <c r="AK217" s="1">
        <f t="shared" si="173"/>
        <v>78433.151629827596</v>
      </c>
      <c r="AL217" s="14">
        <f t="shared" si="170"/>
        <v>77.6207079212232</v>
      </c>
      <c r="AM217" s="14">
        <f t="shared" si="170"/>
        <v>18.196312639477355</v>
      </c>
      <c r="AN217" s="14">
        <f t="shared" si="170"/>
        <v>5.8117232644876253</v>
      </c>
      <c r="AO217" s="11">
        <f t="shared" si="171"/>
        <v>4.0886374272399795E-3</v>
      </c>
      <c r="AP217" s="11">
        <f t="shared" si="171"/>
        <v>5.1506047943755198E-3</v>
      </c>
      <c r="AQ217" s="11">
        <f t="shared" si="171"/>
        <v>4.6722484223808069E-3</v>
      </c>
      <c r="AR217" s="1">
        <f t="shared" si="152"/>
        <v>271958.20860396314</v>
      </c>
      <c r="AS217" s="1">
        <f t="shared" si="152"/>
        <v>115952.34826907204</v>
      </c>
      <c r="AT217" s="1">
        <f t="shared" si="152"/>
        <v>41307.177063415751</v>
      </c>
      <c r="AU217" s="1">
        <f t="shared" si="159"/>
        <v>54391.641720792628</v>
      </c>
      <c r="AV217" s="1">
        <f t="shared" si="159"/>
        <v>23190.469653814409</v>
      </c>
      <c r="AW217" s="1">
        <f t="shared" si="159"/>
        <v>8261.4354126831513</v>
      </c>
      <c r="AX217" s="1">
        <f t="shared" si="160"/>
        <v>186691.16552114629</v>
      </c>
      <c r="AY217" s="1">
        <f t="shared" si="160"/>
        <v>31295.626747427686</v>
      </c>
      <c r="AZ217" s="1">
        <f t="shared" si="160"/>
        <v>7562.642007568531</v>
      </c>
      <c r="BA217" s="1">
        <f t="shared" si="161"/>
        <v>14144.490037638034</v>
      </c>
      <c r="BB217" s="1">
        <f t="shared" si="161"/>
        <v>30681.599277743364</v>
      </c>
      <c r="BC217" s="1">
        <f t="shared" si="161"/>
        <v>39024.817163738138</v>
      </c>
      <c r="BD217" s="1">
        <f>SUM(BA217:BC217)*BT217*0.7+0.15*econlow!BD217+0.15*econhigh!BD217</f>
        <v>831.87907590788177</v>
      </c>
      <c r="BE217" s="2">
        <f t="shared" si="174"/>
        <v>0.1724378764915922</v>
      </c>
      <c r="BF217" s="2">
        <f t="shared" si="174"/>
        <v>0.13039120264941753</v>
      </c>
      <c r="BG217" s="2">
        <f t="shared" si="174"/>
        <v>6.9918128391701598E-2</v>
      </c>
      <c r="BH217" s="2">
        <f t="shared" si="155"/>
        <v>9.4380022044617762E-2</v>
      </c>
      <c r="BI217" s="2">
        <f t="shared" si="162"/>
        <v>2.9734821248929609E-3</v>
      </c>
      <c r="BJ217" s="2">
        <f t="shared" si="162"/>
        <v>1.700186572836147E-3</v>
      </c>
      <c r="BK217" s="2">
        <f t="shared" si="162"/>
        <v>4.8885446777984691E-4</v>
      </c>
      <c r="BL217" s="2">
        <f t="shared" si="156"/>
        <v>808.66287200179545</v>
      </c>
      <c r="BM217" s="2">
        <f t="shared" si="156"/>
        <v>197.14062561589694</v>
      </c>
      <c r="BN217" s="2">
        <f t="shared" si="156"/>
        <v>20.193198058824006</v>
      </c>
      <c r="BO217" s="2">
        <f t="shared" si="163"/>
        <v>1387.2260661522776</v>
      </c>
      <c r="BP217" s="2">
        <f t="shared" si="163"/>
        <v>118.46890839671983</v>
      </c>
      <c r="BQ217" s="2">
        <f t="shared" si="163"/>
        <v>9.7654415218403354</v>
      </c>
      <c r="BR217" s="11">
        <f t="shared" si="164"/>
        <v>3.3687694566305576E-2</v>
      </c>
      <c r="BS217" s="17">
        <f t="shared" si="153"/>
        <v>1.5759051793403894E-3</v>
      </c>
      <c r="BT217" s="17">
        <f t="shared" si="154"/>
        <v>9.9401501809437808E-3</v>
      </c>
      <c r="BU217" s="12">
        <f>(BU$3*tempmid!$I327+BU$4*tempmid!$I327^2+BU$5*tempmid!$I327^6)*(K217/K$56)^$BW$1</f>
        <v>-11.311935499914581</v>
      </c>
      <c r="BV217" s="12">
        <f>(BV$3*tempmid!$I327+BV$4*tempmid!$I327^2+BV$5*tempmid!$I327^6)*(L217/L$56)^$BW$1</f>
        <v>-9.0333000408039421</v>
      </c>
      <c r="BW217" s="12">
        <f>(BW$3*tempmid!$I327+BW$4*tempmid!$I327^2+BW$5*tempmid!$I327^6)*(M217/M$56)^$BW$1</f>
        <v>-8.7429775411391759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 x14ac:dyDescent="0.3">
      <c r="A218" s="2">
        <f t="shared" si="140"/>
        <v>2172</v>
      </c>
      <c r="B218" s="5">
        <f t="shared" ref="B218:D233" si="175">B217*(1+E218)</f>
        <v>1165.383408940269</v>
      </c>
      <c r="C218" s="5">
        <f t="shared" si="175"/>
        <v>2964.0583383791782</v>
      </c>
      <c r="D218" s="5">
        <f t="shared" si="175"/>
        <v>4369.6205657894798</v>
      </c>
      <c r="E218" s="15">
        <f t="shared" ref="E218:G233" si="176">E217*$E$5</f>
        <v>1.0112348515428656E-6</v>
      </c>
      <c r="F218" s="15">
        <f t="shared" si="176"/>
        <v>1.9922004663784712E-6</v>
      </c>
      <c r="G218" s="15">
        <f t="shared" si="176"/>
        <v>4.0670063852810989E-6</v>
      </c>
      <c r="H218" s="5">
        <f t="shared" si="143"/>
        <v>272736.40872979123</v>
      </c>
      <c r="I218" s="5">
        <f t="shared" si="143"/>
        <v>116538.49275845211</v>
      </c>
      <c r="J218" s="5">
        <f t="shared" si="143"/>
        <v>41501.084159906874</v>
      </c>
      <c r="K218" s="5">
        <f t="shared" si="144"/>
        <v>234031.48409140445</v>
      </c>
      <c r="L218" s="5">
        <f t="shared" si="144"/>
        <v>39317.206159369416</v>
      </c>
      <c r="M218" s="5">
        <f t="shared" si="144"/>
        <v>9497.6402493218957</v>
      </c>
      <c r="N218" s="15">
        <f t="shared" si="145"/>
        <v>2.8604553969466817E-3</v>
      </c>
      <c r="O218" s="15">
        <f t="shared" si="145"/>
        <v>5.0530440353251382E-3</v>
      </c>
      <c r="P218" s="15">
        <f t="shared" si="145"/>
        <v>4.6901852359910734E-3</v>
      </c>
      <c r="Q218" s="5">
        <f t="shared" si="146"/>
        <v>6677.4686888779961</v>
      </c>
      <c r="R218" s="5">
        <f t="shared" si="146"/>
        <v>9592.7726888686884</v>
      </c>
      <c r="S218" s="5">
        <f t="shared" si="146"/>
        <v>5583.9210301901066</v>
      </c>
      <c r="T218" s="5">
        <f t="shared" ref="T218:V233" si="177">T217*(1+W218)</f>
        <v>24.483231703375473</v>
      </c>
      <c r="U218" s="5">
        <f t="shared" si="177"/>
        <v>82.314199041097169</v>
      </c>
      <c r="V218" s="5">
        <f t="shared" si="177"/>
        <v>134.54879898257184</v>
      </c>
      <c r="W218" s="15">
        <f t="shared" si="148"/>
        <v>-1.0734613539272964E-2</v>
      </c>
      <c r="X218" s="15">
        <f t="shared" si="148"/>
        <v>-1.217998157191269E-2</v>
      </c>
      <c r="Y218" s="15">
        <f t="shared" si="148"/>
        <v>-9.7425357312937999E-3</v>
      </c>
      <c r="Z218" s="5">
        <f t="shared" si="151"/>
        <v>6680.8885379637741</v>
      </c>
      <c r="AA218" s="5">
        <f t="shared" si="151"/>
        <v>25350.065902503626</v>
      </c>
      <c r="AB218" s="5">
        <f t="shared" si="151"/>
        <v>59428.442234849972</v>
      </c>
      <c r="AC218" s="16">
        <f t="shared" si="172"/>
        <v>1.1994316929262989</v>
      </c>
      <c r="AD218" s="16">
        <f t="shared" si="172"/>
        <v>3.0170234519694472</v>
      </c>
      <c r="AE218" s="16">
        <f t="shared" si="172"/>
        <v>11.384552124214455</v>
      </c>
      <c r="AF218" s="15">
        <f t="shared" si="158"/>
        <v>-4.0504037456468023E-3</v>
      </c>
      <c r="AG218" s="15">
        <f t="shared" si="158"/>
        <v>2.9673830763510267E-4</v>
      </c>
      <c r="AH218" s="15">
        <f t="shared" si="158"/>
        <v>9.7937136394747881E-3</v>
      </c>
      <c r="AI218" s="1">
        <f t="shared" si="173"/>
        <v>527408.54609026457</v>
      </c>
      <c r="AJ218" s="1">
        <f t="shared" si="173"/>
        <v>220540.70215258779</v>
      </c>
      <c r="AK218" s="1">
        <f t="shared" si="173"/>
        <v>78851.27187952798</v>
      </c>
      <c r="AL218" s="14">
        <f t="shared" ref="AL218:AN233" si="178">AL217*(1+AO218)</f>
        <v>77.934897223443414</v>
      </c>
      <c r="AM218" s="14">
        <f t="shared" si="178"/>
        <v>18.289097434446994</v>
      </c>
      <c r="AN218" s="14">
        <f t="shared" si="178"/>
        <v>5.8386055411929032</v>
      </c>
      <c r="AO218" s="11">
        <f t="shared" ref="AO218:AQ233" si="179">AO$5*AO217</f>
        <v>4.0477510529675796E-3</v>
      </c>
      <c r="AP218" s="11">
        <f t="shared" si="179"/>
        <v>5.0990987464317643E-3</v>
      </c>
      <c r="AQ218" s="11">
        <f t="shared" si="179"/>
        <v>4.6255259381569984E-3</v>
      </c>
      <c r="AR218" s="1">
        <f t="shared" si="152"/>
        <v>272736.40872979123</v>
      </c>
      <c r="AS218" s="1">
        <f t="shared" si="152"/>
        <v>116538.49275845211</v>
      </c>
      <c r="AT218" s="1">
        <f t="shared" si="152"/>
        <v>41501.084159906874</v>
      </c>
      <c r="AU218" s="1">
        <f t="shared" si="159"/>
        <v>54547.281745958251</v>
      </c>
      <c r="AV218" s="1">
        <f t="shared" si="159"/>
        <v>23307.698551690424</v>
      </c>
      <c r="AW218" s="1">
        <f t="shared" si="159"/>
        <v>8300.2168319813754</v>
      </c>
      <c r="AX218" s="1">
        <f t="shared" si="160"/>
        <v>187225.18727312353</v>
      </c>
      <c r="AY218" s="1">
        <f t="shared" si="160"/>
        <v>31453.764927495533</v>
      </c>
      <c r="AZ218" s="1">
        <f t="shared" si="160"/>
        <v>7598.1121994575169</v>
      </c>
      <c r="BA218" s="1">
        <f t="shared" si="161"/>
        <v>14147.833109670317</v>
      </c>
      <c r="BB218" s="1">
        <f t="shared" si="161"/>
        <v>30696.600204913364</v>
      </c>
      <c r="BC218" s="1">
        <f t="shared" si="161"/>
        <v>39045.422296431927</v>
      </c>
      <c r="BD218" s="1">
        <f>SUM(BA218:BC218)*BT218*0.7+0.15*econlow!BD218+0.15*econhigh!BD218</f>
        <v>808.0077115503891</v>
      </c>
      <c r="BE218" s="2">
        <f t="shared" si="174"/>
        <v>0.1724378764915922</v>
      </c>
      <c r="BF218" s="2">
        <f t="shared" si="174"/>
        <v>0.13039120264941753</v>
      </c>
      <c r="BG218" s="2">
        <f t="shared" si="174"/>
        <v>6.9918128391701598E-2</v>
      </c>
      <c r="BH218" s="2">
        <f t="shared" si="155"/>
        <v>9.4168446110604154E-2</v>
      </c>
      <c r="BI218" s="2">
        <f t="shared" si="162"/>
        <v>2.9734821248929609E-3</v>
      </c>
      <c r="BJ218" s="2">
        <f t="shared" si="162"/>
        <v>1.700186572836147E-3</v>
      </c>
      <c r="BK218" s="2">
        <f t="shared" si="162"/>
        <v>4.8885446777984691E-4</v>
      </c>
      <c r="BL218" s="2">
        <f t="shared" si="156"/>
        <v>810.97683616553479</v>
      </c>
      <c r="BM218" s="2">
        <f t="shared" si="156"/>
        <v>198.13718060648281</v>
      </c>
      <c r="BN218" s="2">
        <f t="shared" si="156"/>
        <v>20.28799040927791</v>
      </c>
      <c r="BO218" s="2">
        <f t="shared" si="163"/>
        <v>1407.8991707783273</v>
      </c>
      <c r="BP218" s="2">
        <f t="shared" si="163"/>
        <v>119.88603330789967</v>
      </c>
      <c r="BQ218" s="2">
        <f t="shared" si="163"/>
        <v>9.7652841688843175</v>
      </c>
      <c r="BR218" s="11">
        <f t="shared" si="164"/>
        <v>3.3627510764298457E-2</v>
      </c>
      <c r="BS218" s="17">
        <f t="shared" si="153"/>
        <v>1.5245467152451464E-3</v>
      </c>
      <c r="BT218" s="17">
        <f t="shared" si="154"/>
        <v>9.6506312436347389E-3</v>
      </c>
      <c r="BU218" s="12">
        <f>(BU$3*tempmid!$I328+BU$4*tempmid!$I328^2+BU$5*tempmid!$I328^6)*(K218/K$56)^$BW$1</f>
        <v>-11.478360409045603</v>
      </c>
      <c r="BV218" s="12">
        <f>(BV$3*tempmid!$I328+BV$4*tempmid!$I328^2+BV$5*tempmid!$I328^6)*(L218/L$56)^$BW$1</f>
        <v>-9.1416986393874335</v>
      </c>
      <c r="BW218" s="12">
        <f>(BW$3*tempmid!$I328+BW$4*tempmid!$I328^2+BW$5*tempmid!$I328^6)*(M218/M$56)^$BW$1</f>
        <v>-8.8339928580894895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 x14ac:dyDescent="0.3">
      <c r="A219" s="2">
        <f t="shared" si="140"/>
        <v>2173</v>
      </c>
      <c r="B219" s="5">
        <f t="shared" si="175"/>
        <v>1165.3845284927718</v>
      </c>
      <c r="C219" s="5">
        <f t="shared" si="175"/>
        <v>2964.0639481276621</v>
      </c>
      <c r="D219" s="5">
        <f t="shared" si="175"/>
        <v>4369.6374485004844</v>
      </c>
      <c r="E219" s="15">
        <f t="shared" si="176"/>
        <v>9.6067310896572221E-7</v>
      </c>
      <c r="F219" s="15">
        <f t="shared" si="176"/>
        <v>1.8925904430595475E-6</v>
      </c>
      <c r="G219" s="15">
        <f t="shared" si="176"/>
        <v>3.8636560660170436E-6</v>
      </c>
      <c r="H219" s="5">
        <f t="shared" si="143"/>
        <v>273500.94298285764</v>
      </c>
      <c r="I219" s="5">
        <f t="shared" si="143"/>
        <v>117119.83322344432</v>
      </c>
      <c r="J219" s="5">
        <f t="shared" si="143"/>
        <v>41693.413062074229</v>
      </c>
      <c r="K219" s="5">
        <f t="shared" si="144"/>
        <v>234687.29530551171</v>
      </c>
      <c r="L219" s="5">
        <f t="shared" si="144"/>
        <v>39513.261276777281</v>
      </c>
      <c r="M219" s="5">
        <f t="shared" si="144"/>
        <v>9541.6183959110913</v>
      </c>
      <c r="N219" s="15">
        <f t="shared" si="145"/>
        <v>2.8022349926692947E-3</v>
      </c>
      <c r="O219" s="15">
        <f t="shared" si="145"/>
        <v>4.986496665433604E-3</v>
      </c>
      <c r="P219" s="15">
        <f t="shared" si="145"/>
        <v>4.6304287628009533E-3</v>
      </c>
      <c r="Q219" s="5">
        <f t="shared" si="146"/>
        <v>6624.3059789586241</v>
      </c>
      <c r="R219" s="5">
        <f t="shared" si="146"/>
        <v>9523.2026255621568</v>
      </c>
      <c r="S219" s="5">
        <f t="shared" si="146"/>
        <v>5555.1449891642769</v>
      </c>
      <c r="T219" s="5">
        <f t="shared" si="177"/>
        <v>24.220413672847261</v>
      </c>
      <c r="U219" s="5">
        <f t="shared" si="177"/>
        <v>81.311613613669849</v>
      </c>
      <c r="V219" s="5">
        <f t="shared" si="177"/>
        <v>133.23795250088148</v>
      </c>
      <c r="W219" s="15">
        <f t="shared" si="148"/>
        <v>-1.0734613539272964E-2</v>
      </c>
      <c r="X219" s="15">
        <f t="shared" si="148"/>
        <v>-1.217998157191269E-2</v>
      </c>
      <c r="Y219" s="15">
        <f t="shared" si="148"/>
        <v>-9.7425357312937999E-3</v>
      </c>
      <c r="Z219" s="5">
        <f t="shared" si="151"/>
        <v>6601.237309897364</v>
      </c>
      <c r="AA219" s="5">
        <f t="shared" si="151"/>
        <v>25175.355787261218</v>
      </c>
      <c r="AB219" s="5">
        <f t="shared" si="151"/>
        <v>59704.774148122451</v>
      </c>
      <c r="AC219" s="16">
        <f t="shared" si="172"/>
        <v>1.1945735103046227</v>
      </c>
      <c r="AD219" s="16">
        <f t="shared" si="172"/>
        <v>3.0179187184026799</v>
      </c>
      <c r="AE219" s="16">
        <f t="shared" si="172"/>
        <v>11.496049167632686</v>
      </c>
      <c r="AF219" s="15">
        <f t="shared" si="158"/>
        <v>-4.0504037456468023E-3</v>
      </c>
      <c r="AG219" s="15">
        <f t="shared" si="158"/>
        <v>2.9673830763510267E-4</v>
      </c>
      <c r="AH219" s="15">
        <f t="shared" si="158"/>
        <v>9.7937136394747881E-3</v>
      </c>
      <c r="AI219" s="1">
        <f t="shared" si="173"/>
        <v>529214.97322719637</v>
      </c>
      <c r="AJ219" s="1">
        <f t="shared" si="173"/>
        <v>221794.33048901946</v>
      </c>
      <c r="AK219" s="1">
        <f t="shared" si="173"/>
        <v>79266.361523556567</v>
      </c>
      <c r="AL219" s="14">
        <f t="shared" si="178"/>
        <v>78.247203675119536</v>
      </c>
      <c r="AM219" s="14">
        <f t="shared" si="178"/>
        <v>18.381422769110337</v>
      </c>
      <c r="AN219" s="14">
        <f t="shared" si="178"/>
        <v>5.8653420963526237</v>
      </c>
      <c r="AO219" s="11">
        <f t="shared" si="179"/>
        <v>4.0072735424379041E-3</v>
      </c>
      <c r="AP219" s="11">
        <f t="shared" si="179"/>
        <v>5.0481077589674466E-3</v>
      </c>
      <c r="AQ219" s="11">
        <f t="shared" si="179"/>
        <v>4.5792706787754281E-3</v>
      </c>
      <c r="AR219" s="1">
        <f t="shared" si="152"/>
        <v>273500.94298285764</v>
      </c>
      <c r="AS219" s="1">
        <f t="shared" si="152"/>
        <v>117119.83322344432</v>
      </c>
      <c r="AT219" s="1">
        <f t="shared" si="152"/>
        <v>41693.413062074229</v>
      </c>
      <c r="AU219" s="1">
        <f t="shared" si="159"/>
        <v>54700.188596571534</v>
      </c>
      <c r="AV219" s="1">
        <f t="shared" si="159"/>
        <v>23423.966644688866</v>
      </c>
      <c r="AW219" s="1">
        <f t="shared" si="159"/>
        <v>8338.6826124148465</v>
      </c>
      <c r="AX219" s="1">
        <f t="shared" si="160"/>
        <v>187749.83624440935</v>
      </c>
      <c r="AY219" s="1">
        <f t="shared" si="160"/>
        <v>31610.609021421824</v>
      </c>
      <c r="AZ219" s="1">
        <f t="shared" si="160"/>
        <v>7633.2947167288739</v>
      </c>
      <c r="BA219" s="1">
        <f t="shared" si="161"/>
        <v>14151.1078153456</v>
      </c>
      <c r="BB219" s="1">
        <f t="shared" si="161"/>
        <v>30711.401867101584</v>
      </c>
      <c r="BC219" s="1">
        <f t="shared" si="161"/>
        <v>39065.759749129938</v>
      </c>
      <c r="BD219" s="1">
        <f>SUM(BA219:BC219)*BT219*0.7+0.15*econlow!BD219+0.15*econhigh!BD219</f>
        <v>784.81605986071929</v>
      </c>
      <c r="BE219" s="2">
        <f t="shared" si="174"/>
        <v>0.1724378764915922</v>
      </c>
      <c r="BF219" s="2">
        <f t="shared" si="174"/>
        <v>0.13039120264941753</v>
      </c>
      <c r="BG219" s="2">
        <f t="shared" si="174"/>
        <v>6.9918128391701598E-2</v>
      </c>
      <c r="BH219" s="2">
        <f t="shared" si="155"/>
        <v>9.3957869077356759E-2</v>
      </c>
      <c r="BI219" s="2">
        <f t="shared" si="162"/>
        <v>2.9734821248929609E-3</v>
      </c>
      <c r="BJ219" s="2">
        <f t="shared" si="162"/>
        <v>1.700186572836147E-3</v>
      </c>
      <c r="BK219" s="2">
        <f t="shared" si="162"/>
        <v>4.8885446777984691E-4</v>
      </c>
      <c r="BL219" s="2">
        <f t="shared" si="156"/>
        <v>813.25016510089608</v>
      </c>
      <c r="BM219" s="2">
        <f t="shared" si="156"/>
        <v>199.12556785930892</v>
      </c>
      <c r="BN219" s="2">
        <f t="shared" si="156"/>
        <v>20.382011252385613</v>
      </c>
      <c r="BO219" s="2">
        <f t="shared" si="163"/>
        <v>1428.8812721730581</v>
      </c>
      <c r="BP219" s="2">
        <f t="shared" si="163"/>
        <v>121.32019930245809</v>
      </c>
      <c r="BQ219" s="2">
        <f t="shared" si="163"/>
        <v>9.7651333554337789</v>
      </c>
      <c r="BR219" s="11">
        <f t="shared" si="164"/>
        <v>3.3567985736687705E-2</v>
      </c>
      <c r="BS219" s="17">
        <f t="shared" si="153"/>
        <v>1.4749478892235037E-3</v>
      </c>
      <c r="BT219" s="17">
        <f t="shared" si="154"/>
        <v>9.3695448967327562E-3</v>
      </c>
      <c r="BU219" s="12">
        <f>(BU$3*tempmid!$I329+BU$4*tempmid!$I329^2+BU$5*tempmid!$I329^6)*(K219/K$56)^$BW$1</f>
        <v>-11.644889770926376</v>
      </c>
      <c r="BV219" s="12">
        <f>(BV$3*tempmid!$I329+BV$4*tempmid!$I329^2+BV$5*tempmid!$I329^6)*(L219/L$56)^$BW$1</f>
        <v>-9.2500345781705686</v>
      </c>
      <c r="BW219" s="12">
        <f>(BW$3*tempmid!$I329+BW$4*tempmid!$I329^2+BW$5*tempmid!$I329^6)*(M219/M$56)^$BW$1</f>
        <v>-8.9249318036302778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 x14ac:dyDescent="0.3">
      <c r="A220" s="2">
        <f t="shared" si="140"/>
        <v>2174</v>
      </c>
      <c r="B220" s="5">
        <f t="shared" si="175"/>
        <v>1165.385592068671</v>
      </c>
      <c r="C220" s="5">
        <f t="shared" si="175"/>
        <v>2964.0692773988076</v>
      </c>
      <c r="D220" s="5">
        <f t="shared" si="175"/>
        <v>4369.6534871379063</v>
      </c>
      <c r="E220" s="15">
        <f t="shared" si="176"/>
        <v>9.1263945351743604E-7</v>
      </c>
      <c r="F220" s="15">
        <f t="shared" si="176"/>
        <v>1.7979609209065701E-6</v>
      </c>
      <c r="G220" s="15">
        <f t="shared" si="176"/>
        <v>3.6704732627161914E-6</v>
      </c>
      <c r="H220" s="5">
        <f t="shared" si="143"/>
        <v>274251.85772557906</v>
      </c>
      <c r="I220" s="5">
        <f t="shared" si="143"/>
        <v>117696.35414020336</v>
      </c>
      <c r="J220" s="5">
        <f t="shared" si="143"/>
        <v>41884.161141518489</v>
      </c>
      <c r="K220" s="5">
        <f t="shared" si="144"/>
        <v>235331.42986499064</v>
      </c>
      <c r="L220" s="5">
        <f t="shared" si="144"/>
        <v>39707.693419193864</v>
      </c>
      <c r="M220" s="5">
        <f t="shared" si="144"/>
        <v>9585.2362812760093</v>
      </c>
      <c r="N220" s="15">
        <f t="shared" si="145"/>
        <v>2.7446503170971415E-3</v>
      </c>
      <c r="O220" s="15">
        <f t="shared" si="145"/>
        <v>4.9206807065265146E-3</v>
      </c>
      <c r="P220" s="15">
        <f t="shared" si="145"/>
        <v>4.5713298892366971E-3</v>
      </c>
      <c r="Q220" s="5">
        <f t="shared" si="146"/>
        <v>6571.1888445947934</v>
      </c>
      <c r="R220" s="5">
        <f t="shared" si="146"/>
        <v>9453.5170678002287</v>
      </c>
      <c r="S220" s="5">
        <f t="shared" si="146"/>
        <v>5526.191068752375</v>
      </c>
      <c r="T220" s="5">
        <f t="shared" si="177"/>
        <v>23.960416892307922</v>
      </c>
      <c r="U220" s="5">
        <f t="shared" si="177"/>
        <v>80.321239658272859</v>
      </c>
      <c r="V220" s="5">
        <f t="shared" si="177"/>
        <v>131.9398769878772</v>
      </c>
      <c r="W220" s="15">
        <f t="shared" si="148"/>
        <v>-1.0734613539272964E-2</v>
      </c>
      <c r="X220" s="15">
        <f t="shared" si="148"/>
        <v>-1.217998157191269E-2</v>
      </c>
      <c r="Y220" s="15">
        <f t="shared" si="148"/>
        <v>-9.7425357312937999E-3</v>
      </c>
      <c r="Z220" s="5">
        <f t="shared" si="151"/>
        <v>6522.1567124482526</v>
      </c>
      <c r="AA220" s="5">
        <f t="shared" si="151"/>
        <v>25000.191824049056</v>
      </c>
      <c r="AB220" s="5">
        <f t="shared" si="151"/>
        <v>59978.811156618453</v>
      </c>
      <c r="AC220" s="16">
        <f t="shared" si="172"/>
        <v>1.1897350052840343</v>
      </c>
      <c r="AD220" s="16">
        <f t="shared" si="172"/>
        <v>3.0188142504957591</v>
      </c>
      <c r="AE220" s="16">
        <f t="shared" si="172"/>
        <v>11.608638181165803</v>
      </c>
      <c r="AF220" s="15">
        <f t="shared" si="158"/>
        <v>-4.0504037456468023E-3</v>
      </c>
      <c r="AG220" s="15">
        <f t="shared" si="158"/>
        <v>2.9673830763510267E-4</v>
      </c>
      <c r="AH220" s="15">
        <f t="shared" si="158"/>
        <v>9.7937136394747881E-3</v>
      </c>
      <c r="AI220" s="1">
        <f t="shared" si="173"/>
        <v>530993.66450104828</v>
      </c>
      <c r="AJ220" s="1">
        <f t="shared" si="173"/>
        <v>223038.86408480638</v>
      </c>
      <c r="AK220" s="1">
        <f t="shared" si="173"/>
        <v>79678.407983615762</v>
      </c>
      <c r="AL220" s="14">
        <f t="shared" si="178"/>
        <v>78.557626044686018</v>
      </c>
      <c r="AM220" s="14">
        <f t="shared" si="178"/>
        <v>18.473286257982927</v>
      </c>
      <c r="AN220" s="14">
        <f t="shared" si="178"/>
        <v>5.8919324955446104</v>
      </c>
      <c r="AO220" s="11">
        <f t="shared" si="179"/>
        <v>3.9672008070135252E-3</v>
      </c>
      <c r="AP220" s="11">
        <f t="shared" si="179"/>
        <v>4.9976266813777717E-3</v>
      </c>
      <c r="AQ220" s="11">
        <f t="shared" si="179"/>
        <v>4.5334779719876737E-3</v>
      </c>
      <c r="AR220" s="1">
        <f t="shared" si="152"/>
        <v>274251.85772557906</v>
      </c>
      <c r="AS220" s="1">
        <f t="shared" si="152"/>
        <v>117696.35414020336</v>
      </c>
      <c r="AT220" s="1">
        <f t="shared" si="152"/>
        <v>41884.161141518489</v>
      </c>
      <c r="AU220" s="1">
        <f t="shared" si="159"/>
        <v>54850.371545115813</v>
      </c>
      <c r="AV220" s="1">
        <f t="shared" si="159"/>
        <v>23539.270828040673</v>
      </c>
      <c r="AW220" s="1">
        <f t="shared" si="159"/>
        <v>8376.8322283036978</v>
      </c>
      <c r="AX220" s="1">
        <f t="shared" si="160"/>
        <v>188265.14389199251</v>
      </c>
      <c r="AY220" s="1">
        <f t="shared" si="160"/>
        <v>31766.1547353551</v>
      </c>
      <c r="AZ220" s="1">
        <f t="shared" si="160"/>
        <v>7668.1890250208071</v>
      </c>
      <c r="BA220" s="1">
        <f t="shared" si="161"/>
        <v>14154.314924668728</v>
      </c>
      <c r="BB220" s="1">
        <f t="shared" si="161"/>
        <v>30726.006556142416</v>
      </c>
      <c r="BC220" s="1">
        <f t="shared" si="161"/>
        <v>39085.832748764187</v>
      </c>
      <c r="BD220" s="1">
        <f>SUM(BA220:BC220)*BT220*0.7+0.15*econlow!BD220+0.15*econhigh!BD220</f>
        <v>762.28498140240822</v>
      </c>
      <c r="BE220" s="2">
        <f t="shared" si="174"/>
        <v>0.1724378764915922</v>
      </c>
      <c r="BF220" s="2">
        <f t="shared" si="174"/>
        <v>0.13039120264941753</v>
      </c>
      <c r="BG220" s="2">
        <f t="shared" si="174"/>
        <v>6.9918128391701598E-2</v>
      </c>
      <c r="BH220" s="2">
        <f t="shared" si="155"/>
        <v>9.374829980345388E-2</v>
      </c>
      <c r="BI220" s="2">
        <f t="shared" si="162"/>
        <v>2.9734821248929609E-3</v>
      </c>
      <c r="BJ220" s="2">
        <f t="shared" si="162"/>
        <v>1.700186572836147E-3</v>
      </c>
      <c r="BK220" s="2">
        <f t="shared" si="162"/>
        <v>4.8885446777984691E-4</v>
      </c>
      <c r="BL220" s="2">
        <f t="shared" si="156"/>
        <v>815.48299666569687</v>
      </c>
      <c r="BM220" s="2">
        <f t="shared" si="156"/>
        <v>200.10576098094182</v>
      </c>
      <c r="BN220" s="2">
        <f t="shared" si="156"/>
        <v>20.475259303242368</v>
      </c>
      <c r="BO220" s="2">
        <f t="shared" si="163"/>
        <v>1450.1769906820014</v>
      </c>
      <c r="BP220" s="2">
        <f t="shared" si="163"/>
        <v>122.7716112884395</v>
      </c>
      <c r="BQ220" s="2">
        <f t="shared" si="163"/>
        <v>9.764989001280874</v>
      </c>
      <c r="BR220" s="11">
        <f t="shared" si="164"/>
        <v>3.3509111599002911E-2</v>
      </c>
      <c r="BS220" s="17">
        <f t="shared" si="153"/>
        <v>1.4270448674667659E-3</v>
      </c>
      <c r="BT220" s="17">
        <f t="shared" si="154"/>
        <v>9.0966455308085017E-3</v>
      </c>
      <c r="BU220" s="12">
        <f>(BU$3*tempmid!$I330+BU$4*tempmid!$I330^2+BU$5*tempmid!$I330^6)*(K220/K$56)^$BW$1</f>
        <v>-11.811514206717023</v>
      </c>
      <c r="BV220" s="12">
        <f>(BV$3*tempmid!$I330+BV$4*tempmid!$I330^2+BV$5*tempmid!$I330^6)*(L220/L$56)^$BW$1</f>
        <v>-9.3583025855581035</v>
      </c>
      <c r="BW220" s="12">
        <f>(BW$3*tempmid!$I330+BW$4*tempmid!$I330^2+BW$5*tempmid!$I330^6)*(M220/M$56)^$BW$1</f>
        <v>-9.0157902120743838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 x14ac:dyDescent="0.3">
      <c r="A221" s="2">
        <f t="shared" si="140"/>
        <v>2175</v>
      </c>
      <c r="B221" s="5">
        <f t="shared" si="175"/>
        <v>1165.3866024666975</v>
      </c>
      <c r="C221" s="5">
        <f t="shared" si="175"/>
        <v>2964.074340215499</v>
      </c>
      <c r="D221" s="5">
        <f t="shared" si="175"/>
        <v>4369.6687238993836</v>
      </c>
      <c r="E221" s="15">
        <f t="shared" si="176"/>
        <v>8.6700748084156423E-7</v>
      </c>
      <c r="F221" s="15">
        <f t="shared" si="176"/>
        <v>1.7080628748612415E-6</v>
      </c>
      <c r="G221" s="15">
        <f t="shared" si="176"/>
        <v>3.4869495995803815E-6</v>
      </c>
      <c r="H221" s="5">
        <f t="shared" si="143"/>
        <v>274989.2010283831</v>
      </c>
      <c r="I221" s="5">
        <f t="shared" si="143"/>
        <v>118268.04110111849</v>
      </c>
      <c r="J221" s="5">
        <f t="shared" si="143"/>
        <v>42073.326079461462</v>
      </c>
      <c r="K221" s="5">
        <f t="shared" si="144"/>
        <v>235963.92857643246</v>
      </c>
      <c r="L221" s="5">
        <f t="shared" si="144"/>
        <v>39900.497601055431</v>
      </c>
      <c r="M221" s="5">
        <f t="shared" si="144"/>
        <v>9628.4933110252514</v>
      </c>
      <c r="N221" s="15">
        <f t="shared" si="145"/>
        <v>2.6876933174828643E-3</v>
      </c>
      <c r="O221" s="15">
        <f t="shared" si="145"/>
        <v>4.8555875514131319E-3</v>
      </c>
      <c r="P221" s="15">
        <f t="shared" si="145"/>
        <v>4.5128809014067794E-3</v>
      </c>
      <c r="Q221" s="5">
        <f t="shared" si="146"/>
        <v>6518.1270757968641</v>
      </c>
      <c r="R221" s="5">
        <f t="shared" si="146"/>
        <v>9383.7327217542879</v>
      </c>
      <c r="S221" s="5">
        <f t="shared" si="146"/>
        <v>5497.0671953591427</v>
      </c>
      <c r="T221" s="5">
        <f t="shared" si="177"/>
        <v>23.703211076729129</v>
      </c>
      <c r="U221" s="5">
        <f t="shared" si="177"/>
        <v>79.342928439401916</v>
      </c>
      <c r="V221" s="5">
        <f t="shared" si="177"/>
        <v>130.65444802194028</v>
      </c>
      <c r="W221" s="15">
        <f t="shared" si="148"/>
        <v>-1.0734613539272964E-2</v>
      </c>
      <c r="X221" s="15">
        <f t="shared" si="148"/>
        <v>-1.217998157191269E-2</v>
      </c>
      <c r="Y221" s="15">
        <f t="shared" si="148"/>
        <v>-9.7425357312937999E-3</v>
      </c>
      <c r="Z221" s="5">
        <f t="shared" si="151"/>
        <v>6443.6531243217159</v>
      </c>
      <c r="AA221" s="5">
        <f t="shared" si="151"/>
        <v>24824.618403777629</v>
      </c>
      <c r="AB221" s="5">
        <f t="shared" si="151"/>
        <v>60250.549782310445</v>
      </c>
      <c r="AC221" s="16">
        <f t="shared" si="172"/>
        <v>1.1849160981623048</v>
      </c>
      <c r="AD221" s="16">
        <f t="shared" si="172"/>
        <v>3.0197100483275161</v>
      </c>
      <c r="AE221" s="16">
        <f t="shared" si="172"/>
        <v>11.722329859256414</v>
      </c>
      <c r="AF221" s="15">
        <f t="shared" si="158"/>
        <v>-4.0504037456468023E-3</v>
      </c>
      <c r="AG221" s="15">
        <f t="shared" si="158"/>
        <v>2.9673830763510267E-4</v>
      </c>
      <c r="AH221" s="15">
        <f t="shared" si="158"/>
        <v>9.7937136394747881E-3</v>
      </c>
      <c r="AI221" s="1">
        <f t="shared" si="173"/>
        <v>532744.66959605925</v>
      </c>
      <c r="AJ221" s="1">
        <f t="shared" si="173"/>
        <v>224274.24850436641</v>
      </c>
      <c r="AK221" s="1">
        <f t="shared" si="173"/>
        <v>80087.399413557883</v>
      </c>
      <c r="AL221" s="14">
        <f t="shared" si="178"/>
        <v>78.86616338335314</v>
      </c>
      <c r="AM221" s="14">
        <f t="shared" si="178"/>
        <v>18.564685620395597</v>
      </c>
      <c r="AN221" s="14">
        <f t="shared" si="178"/>
        <v>5.918376332263791</v>
      </c>
      <c r="AO221" s="11">
        <f t="shared" si="179"/>
        <v>3.9275287989433902E-3</v>
      </c>
      <c r="AP221" s="11">
        <f t="shared" si="179"/>
        <v>4.9476504145639939E-3</v>
      </c>
      <c r="AQ221" s="11">
        <f t="shared" si="179"/>
        <v>4.4881431922677972E-3</v>
      </c>
      <c r="AR221" s="1">
        <f t="shared" si="152"/>
        <v>274989.2010283831</v>
      </c>
      <c r="AS221" s="1">
        <f t="shared" si="152"/>
        <v>118268.04110111849</v>
      </c>
      <c r="AT221" s="1">
        <f t="shared" si="152"/>
        <v>42073.326079461462</v>
      </c>
      <c r="AU221" s="1">
        <f t="shared" si="159"/>
        <v>54997.840205676621</v>
      </c>
      <c r="AV221" s="1">
        <f t="shared" si="159"/>
        <v>23653.608220223701</v>
      </c>
      <c r="AW221" s="1">
        <f t="shared" si="159"/>
        <v>8414.6652158922934</v>
      </c>
      <c r="AX221" s="1">
        <f t="shared" si="160"/>
        <v>188771.14286114599</v>
      </c>
      <c r="AY221" s="1">
        <f t="shared" si="160"/>
        <v>31920.398080844348</v>
      </c>
      <c r="AZ221" s="1">
        <f t="shared" si="160"/>
        <v>7702.7946488202006</v>
      </c>
      <c r="BA221" s="1">
        <f t="shared" si="161"/>
        <v>14157.455196677342</v>
      </c>
      <c r="BB221" s="1">
        <f t="shared" si="161"/>
        <v>30740.416531668074</v>
      </c>
      <c r="BC221" s="1">
        <f t="shared" si="161"/>
        <v>39105.644470500796</v>
      </c>
      <c r="BD221" s="1">
        <f>SUM(BA221:BC221)*BT221*0.7+0.15*econlow!BD221+0.15*econhigh!BD221</f>
        <v>740.39586651995182</v>
      </c>
      <c r="BE221" s="2">
        <f t="shared" si="174"/>
        <v>0.1724378764915922</v>
      </c>
      <c r="BF221" s="2">
        <f t="shared" si="174"/>
        <v>0.13039120264941753</v>
      </c>
      <c r="BG221" s="2">
        <f t="shared" si="174"/>
        <v>6.9918128391701598E-2</v>
      </c>
      <c r="BH221" s="2">
        <f t="shared" si="155"/>
        <v>9.3539746943444746E-2</v>
      </c>
      <c r="BI221" s="2">
        <f t="shared" si="162"/>
        <v>2.9734821248929609E-3</v>
      </c>
      <c r="BJ221" s="2">
        <f t="shared" si="162"/>
        <v>1.700186572836147E-3</v>
      </c>
      <c r="BK221" s="2">
        <f t="shared" si="162"/>
        <v>4.8885446777984691E-4</v>
      </c>
      <c r="BL221" s="2">
        <f t="shared" si="156"/>
        <v>817.6754737964942</v>
      </c>
      <c r="BM221" s="2">
        <f t="shared" si="156"/>
        <v>201.07773547575522</v>
      </c>
      <c r="BN221" s="2">
        <f t="shared" si="156"/>
        <v>20.567733428303086</v>
      </c>
      <c r="BO221" s="2">
        <f t="shared" si="163"/>
        <v>1471.7910157041672</v>
      </c>
      <c r="BP221" s="2">
        <f t="shared" si="163"/>
        <v>124.24047663765026</v>
      </c>
      <c r="BQ221" s="2">
        <f t="shared" si="163"/>
        <v>9.764851027312595</v>
      </c>
      <c r="BR221" s="11">
        <f t="shared" si="164"/>
        <v>3.3450880535722288E-2</v>
      </c>
      <c r="BS221" s="17">
        <f t="shared" si="153"/>
        <v>1.3807762809743404E-3</v>
      </c>
      <c r="BT221" s="17">
        <f t="shared" si="154"/>
        <v>8.831694690105342E-3</v>
      </c>
      <c r="BU221" s="12">
        <f>(BU$3*tempmid!$I331+BU$4*tempmid!$I331^2+BU$5*tempmid!$I331^6)*(K221/K$56)^$BW$1</f>
        <v>-11.978224595420224</v>
      </c>
      <c r="BV221" s="12">
        <f>(BV$3*tempmid!$I331+BV$4*tempmid!$I331^2+BV$5*tempmid!$I331^6)*(L221/L$56)^$BW$1</f>
        <v>-9.4664975587701363</v>
      </c>
      <c r="BW221" s="12">
        <f>(BW$3*tempmid!$I331+BW$4*tempmid!$I331^2+BW$5*tempmid!$I331^6)*(M221/M$56)^$BW$1</f>
        <v>-9.1065640538242558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 x14ac:dyDescent="0.3">
      <c r="A222" s="2">
        <f t="shared" si="140"/>
        <v>2176</v>
      </c>
      <c r="B222" s="5">
        <f t="shared" si="175"/>
        <v>1165.3875623456547</v>
      </c>
      <c r="C222" s="5">
        <f t="shared" si="175"/>
        <v>2964.0791498995704</v>
      </c>
      <c r="D222" s="5">
        <f t="shared" si="175"/>
        <v>4369.6831988732602</v>
      </c>
      <c r="E222" s="15">
        <f t="shared" si="176"/>
        <v>8.2365710679948601E-7</v>
      </c>
      <c r="F222" s="15">
        <f t="shared" si="176"/>
        <v>1.6226597311181794E-6</v>
      </c>
      <c r="G222" s="15">
        <f t="shared" si="176"/>
        <v>3.3126021196013625E-6</v>
      </c>
      <c r="H222" s="5">
        <f t="shared" si="143"/>
        <v>275713.0226094111</v>
      </c>
      <c r="I222" s="5">
        <f t="shared" si="143"/>
        <v>118834.88079520028</v>
      </c>
      <c r="J222" s="5">
        <f t="shared" si="143"/>
        <v>42260.905860910345</v>
      </c>
      <c r="K222" s="5">
        <f t="shared" si="144"/>
        <v>236584.83367924811</v>
      </c>
      <c r="L222" s="5">
        <f t="shared" si="144"/>
        <v>40091.669211743778</v>
      </c>
      <c r="M222" s="5">
        <f t="shared" si="144"/>
        <v>9671.3889628903726</v>
      </c>
      <c r="N222" s="15">
        <f t="shared" si="145"/>
        <v>2.6313560151398629E-3</v>
      </c>
      <c r="O222" s="15">
        <f t="shared" si="145"/>
        <v>4.7912086861616743E-3</v>
      </c>
      <c r="P222" s="15">
        <f t="shared" si="145"/>
        <v>4.455074171989315E-3</v>
      </c>
      <c r="Q222" s="5">
        <f t="shared" si="146"/>
        <v>6465.1302237102554</v>
      </c>
      <c r="R222" s="5">
        <f t="shared" si="146"/>
        <v>9313.8659601352701</v>
      </c>
      <c r="S222" s="5">
        <f t="shared" si="146"/>
        <v>5467.7811832367497</v>
      </c>
      <c r="T222" s="5">
        <f t="shared" si="177"/>
        <v>23.448766266180627</v>
      </c>
      <c r="U222" s="5">
        <f t="shared" si="177"/>
        <v>78.376533033148419</v>
      </c>
      <c r="V222" s="5">
        <f t="shared" si="177"/>
        <v>129.38154239363405</v>
      </c>
      <c r="W222" s="15">
        <f t="shared" si="148"/>
        <v>-1.0734613539272964E-2</v>
      </c>
      <c r="X222" s="15">
        <f t="shared" si="148"/>
        <v>-1.217998157191269E-2</v>
      </c>
      <c r="Y222" s="15">
        <f t="shared" si="148"/>
        <v>-9.7425357312937999E-3</v>
      </c>
      <c r="Z222" s="5">
        <f t="shared" si="151"/>
        <v>6365.7325487566504</v>
      </c>
      <c r="AA222" s="5">
        <f t="shared" si="151"/>
        <v>24648.679091734401</v>
      </c>
      <c r="AB222" s="5">
        <f t="shared" si="151"/>
        <v>60519.986993184852</v>
      </c>
      <c r="AC222" s="16">
        <f t="shared" si="172"/>
        <v>1.1801167095600311</v>
      </c>
      <c r="AD222" s="16">
        <f t="shared" si="172"/>
        <v>3.0206061119768055</v>
      </c>
      <c r="AE222" s="16">
        <f t="shared" si="172"/>
        <v>11.837135001085436</v>
      </c>
      <c r="AF222" s="15">
        <f t="shared" si="158"/>
        <v>-4.0504037456468023E-3</v>
      </c>
      <c r="AG222" s="15">
        <f t="shared" si="158"/>
        <v>2.9673830763510267E-4</v>
      </c>
      <c r="AH222" s="15">
        <f t="shared" si="158"/>
        <v>9.7937136394747881E-3</v>
      </c>
      <c r="AI222" s="1">
        <f t="shared" si="173"/>
        <v>534468.04284212994</v>
      </c>
      <c r="AJ222" s="1">
        <f t="shared" si="173"/>
        <v>225500.4318741535</v>
      </c>
      <c r="AK222" s="1">
        <f t="shared" si="173"/>
        <v>80493.324688094392</v>
      </c>
      <c r="AL222" s="14">
        <f t="shared" si="178"/>
        <v>79.172815020023933</v>
      </c>
      <c r="AM222" s="14">
        <f t="shared" si="178"/>
        <v>18.655618679156536</v>
      </c>
      <c r="AN222" s="14">
        <f t="shared" si="178"/>
        <v>5.9446732275042704</v>
      </c>
      <c r="AO222" s="11">
        <f t="shared" si="179"/>
        <v>3.8882535109539562E-3</v>
      </c>
      <c r="AP222" s="11">
        <f t="shared" si="179"/>
        <v>4.898173910418354E-3</v>
      </c>
      <c r="AQ222" s="11">
        <f t="shared" si="179"/>
        <v>4.4432617603451189E-3</v>
      </c>
      <c r="AR222" s="1">
        <f t="shared" si="152"/>
        <v>275713.0226094111</v>
      </c>
      <c r="AS222" s="1">
        <f t="shared" si="152"/>
        <v>118834.88079520028</v>
      </c>
      <c r="AT222" s="1">
        <f t="shared" si="152"/>
        <v>42260.905860910345</v>
      </c>
      <c r="AU222" s="1">
        <f t="shared" si="159"/>
        <v>55142.604521882226</v>
      </c>
      <c r="AV222" s="1">
        <f t="shared" si="159"/>
        <v>23766.976159040059</v>
      </c>
      <c r="AW222" s="1">
        <f t="shared" si="159"/>
        <v>8452.1811721820686</v>
      </c>
      <c r="AX222" s="1">
        <f t="shared" si="160"/>
        <v>189267.86694339846</v>
      </c>
      <c r="AY222" s="1">
        <f t="shared" si="160"/>
        <v>32073.335369395027</v>
      </c>
      <c r="AZ222" s="1">
        <f t="shared" si="160"/>
        <v>7737.1111703122979</v>
      </c>
      <c r="BA222" s="1">
        <f t="shared" si="161"/>
        <v>14160.529379609934</v>
      </c>
      <c r="BB222" s="1">
        <f t="shared" si="161"/>
        <v>30754.634021725866</v>
      </c>
      <c r="BC222" s="1">
        <f t="shared" si="161"/>
        <v>39125.198039015435</v>
      </c>
      <c r="BD222" s="1">
        <f>SUM(BA222:BC222)*BT222*0.7+0.15*econlow!BD222+0.15*econhigh!BD222</f>
        <v>719.1306210768837</v>
      </c>
      <c r="BE222" s="2">
        <f t="shared" si="174"/>
        <v>0.1724378764915922</v>
      </c>
      <c r="BF222" s="2">
        <f t="shared" si="174"/>
        <v>0.13039120264941753</v>
      </c>
      <c r="BG222" s="2">
        <f t="shared" si="174"/>
        <v>6.9918128391701598E-2</v>
      </c>
      <c r="BH222" s="2">
        <f t="shared" si="155"/>
        <v>9.3332218945964315E-2</v>
      </c>
      <c r="BI222" s="2">
        <f t="shared" si="162"/>
        <v>2.9734821248929609E-3</v>
      </c>
      <c r="BJ222" s="2">
        <f t="shared" si="162"/>
        <v>1.700186572836147E-3</v>
      </c>
      <c r="BK222" s="2">
        <f t="shared" si="162"/>
        <v>4.8885446777984691E-4</v>
      </c>
      <c r="BL222" s="2">
        <f t="shared" si="156"/>
        <v>819.82774432929273</v>
      </c>
      <c r="BM222" s="2">
        <f t="shared" si="156"/>
        <v>202.04146871258362</v>
      </c>
      <c r="BN222" s="2">
        <f t="shared" si="156"/>
        <v>20.659432642529541</v>
      </c>
      <c r="BO222" s="2">
        <f t="shared" si="163"/>
        <v>1493.7281067245381</v>
      </c>
      <c r="BP222" s="2">
        <f t="shared" si="163"/>
        <v>125.7270052153211</v>
      </c>
      <c r="BQ222" s="2">
        <f t="shared" si="163"/>
        <v>9.7647193554932006</v>
      </c>
      <c r="BR222" s="11">
        <f t="shared" si="164"/>
        <v>3.3393284800956352E-2</v>
      </c>
      <c r="BS222" s="17">
        <f t="shared" si="153"/>
        <v>1.336083124007375E-3</v>
      </c>
      <c r="BT222" s="17">
        <f t="shared" si="154"/>
        <v>8.5744608641799436E-3</v>
      </c>
      <c r="BU222" s="12">
        <f>(BU$3*tempmid!$I332+BU$4*tempmid!$I332^2+BU$5*tempmid!$I332^6)*(K222/K$56)^$BW$1</f>
        <v>-12.145012070333683</v>
      </c>
      <c r="BV222" s="12">
        <f>(BV$3*tempmid!$I332+BV$4*tempmid!$I332^2+BV$5*tempmid!$I332^6)*(L222/L$56)^$BW$1</f>
        <v>-9.5746145609189739</v>
      </c>
      <c r="BW222" s="12">
        <f>(BW$3*tempmid!$I332+BW$4*tempmid!$I332^2+BW$5*tempmid!$I332^6)*(M222/M$56)^$BW$1</f>
        <v>-9.197249432996438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 x14ac:dyDescent="0.3">
      <c r="A223" s="2">
        <f t="shared" si="140"/>
        <v>2177</v>
      </c>
      <c r="B223" s="5">
        <f t="shared" si="175"/>
        <v>1165.3884742314151</v>
      </c>
      <c r="C223" s="5">
        <f t="shared" si="175"/>
        <v>2964.0837191068526</v>
      </c>
      <c r="D223" s="5">
        <f t="shared" si="175"/>
        <v>4369.6969501439953</v>
      </c>
      <c r="E223" s="15">
        <f t="shared" si="176"/>
        <v>7.8247425145951167E-7</v>
      </c>
      <c r="F223" s="15">
        <f t="shared" si="176"/>
        <v>1.5415267445622704E-6</v>
      </c>
      <c r="G223" s="15">
        <f t="shared" si="176"/>
        <v>3.1469720136212941E-6</v>
      </c>
      <c r="H223" s="5">
        <f t="shared" si="143"/>
        <v>276423.37377529789</v>
      </c>
      <c r="I223" s="5">
        <f t="shared" si="143"/>
        <v>119396.86098852188</v>
      </c>
      <c r="J223" s="5">
        <f t="shared" si="143"/>
        <v>42446.898768851039</v>
      </c>
      <c r="K223" s="5">
        <f t="shared" si="144"/>
        <v>237194.18879408581</v>
      </c>
      <c r="L223" s="5">
        <f t="shared" si="144"/>
        <v>40281.204008805435</v>
      </c>
      <c r="M223" s="5">
        <f t="shared" si="144"/>
        <v>9713.9227852980239</v>
      </c>
      <c r="N223" s="15">
        <f t="shared" si="145"/>
        <v>2.5756305058159956E-3</v>
      </c>
      <c r="O223" s="15">
        <f t="shared" si="145"/>
        <v>4.7275356897871212E-3</v>
      </c>
      <c r="P223" s="15">
        <f t="shared" si="145"/>
        <v>4.3979021597473356E-3</v>
      </c>
      <c r="Q223" s="5">
        <f t="shared" si="146"/>
        <v>6412.2076027951398</v>
      </c>
      <c r="R223" s="5">
        <f t="shared" si="146"/>
        <v>9243.9328233742017</v>
      </c>
      <c r="S223" s="5">
        <f t="shared" si="146"/>
        <v>5438.3407341316333</v>
      </c>
      <c r="T223" s="5">
        <f t="shared" si="177"/>
        <v>23.197052822340439</v>
      </c>
      <c r="U223" s="5">
        <f t="shared" si="177"/>
        <v>77.421908305134266</v>
      </c>
      <c r="V223" s="5">
        <f t="shared" si="177"/>
        <v>128.12103809389416</v>
      </c>
      <c r="W223" s="15">
        <f t="shared" si="148"/>
        <v>-1.0734613539272964E-2</v>
      </c>
      <c r="X223" s="15">
        <f t="shared" si="148"/>
        <v>-1.217998157191269E-2</v>
      </c>
      <c r="Y223" s="15">
        <f t="shared" si="148"/>
        <v>-9.7425357312937999E-3</v>
      </c>
      <c r="Z223" s="5">
        <f t="shared" si="151"/>
        <v>6288.4006218396189</v>
      </c>
      <c r="AA223" s="5">
        <f t="shared" si="151"/>
        <v>24472.416628938921</v>
      </c>
      <c r="AB223" s="5">
        <f t="shared" si="151"/>
        <v>60787.120194749426</v>
      </c>
      <c r="AC223" s="16">
        <f t="shared" si="172"/>
        <v>1.1753367604193288</v>
      </c>
      <c r="AD223" s="16">
        <f t="shared" si="172"/>
        <v>3.0215024415225056</v>
      </c>
      <c r="AE223" s="16">
        <f t="shared" si="172"/>
        <v>11.953064511597871</v>
      </c>
      <c r="AF223" s="15">
        <f t="shared" si="158"/>
        <v>-4.0504037456468023E-3</v>
      </c>
      <c r="AG223" s="15">
        <f t="shared" si="158"/>
        <v>2.9673830763510267E-4</v>
      </c>
      <c r="AH223" s="15">
        <f t="shared" si="158"/>
        <v>9.7937136394747881E-3</v>
      </c>
      <c r="AI223" s="1">
        <f t="shared" si="173"/>
        <v>536163.8430797992</v>
      </c>
      <c r="AJ223" s="1">
        <f t="shared" si="173"/>
        <v>226717.36484577821</v>
      </c>
      <c r="AK223" s="1">
        <f t="shared" si="173"/>
        <v>80896.173391467019</v>
      </c>
      <c r="AL223" s="14">
        <f t="shared" si="178"/>
        <v>79.477580556237911</v>
      </c>
      <c r="AM223" s="14">
        <f t="shared" si="178"/>
        <v>18.746083359206523</v>
      </c>
      <c r="AN223" s="14">
        <f t="shared" si="178"/>
        <v>5.9708228293414924</v>
      </c>
      <c r="AO223" s="11">
        <f t="shared" si="179"/>
        <v>3.8493709758444165E-3</v>
      </c>
      <c r="AP223" s="11">
        <f t="shared" si="179"/>
        <v>4.8491921713141707E-3</v>
      </c>
      <c r="AQ223" s="11">
        <f t="shared" si="179"/>
        <v>4.3988291427416674E-3</v>
      </c>
      <c r="AR223" s="1">
        <f t="shared" si="152"/>
        <v>276423.37377529789</v>
      </c>
      <c r="AS223" s="1">
        <f t="shared" si="152"/>
        <v>119396.86098852188</v>
      </c>
      <c r="AT223" s="1">
        <f t="shared" si="152"/>
        <v>42446.898768851039</v>
      </c>
      <c r="AU223" s="1">
        <f t="shared" si="159"/>
        <v>55284.674755059583</v>
      </c>
      <c r="AV223" s="1">
        <f t="shared" si="159"/>
        <v>23879.372197704375</v>
      </c>
      <c r="AW223" s="1">
        <f t="shared" si="159"/>
        <v>8489.3797537702085</v>
      </c>
      <c r="AX223" s="1">
        <f t="shared" si="160"/>
        <v>189755.35103526866</v>
      </c>
      <c r="AY223" s="1">
        <f t="shared" si="160"/>
        <v>32224.963207044348</v>
      </c>
      <c r="AZ223" s="1">
        <f t="shared" si="160"/>
        <v>7771.1382282384202</v>
      </c>
      <c r="BA223" s="1">
        <f t="shared" si="161"/>
        <v>14163.538211070279</v>
      </c>
      <c r="BB223" s="1">
        <f t="shared" si="161"/>
        <v>30768.661223377716</v>
      </c>
      <c r="BC223" s="1">
        <f t="shared" si="161"/>
        <v>39144.496529723016</v>
      </c>
      <c r="BD223" s="1">
        <f>SUM(BA223:BC223)*BT223*0.7+0.15*econlow!BD223+0.15*econhigh!BD223</f>
        <v>698.47165255887467</v>
      </c>
      <c r="BE223" s="2">
        <f t="shared" si="174"/>
        <v>0.1724378764915922</v>
      </c>
      <c r="BF223" s="2">
        <f t="shared" si="174"/>
        <v>0.13039120264941753</v>
      </c>
      <c r="BG223" s="2">
        <f t="shared" si="174"/>
        <v>6.9918128391701598E-2</v>
      </c>
      <c r="BH223" s="2">
        <f t="shared" si="155"/>
        <v>9.3125724051996456E-2</v>
      </c>
      <c r="BI223" s="2">
        <f t="shared" si="162"/>
        <v>2.9734821248929609E-3</v>
      </c>
      <c r="BJ223" s="2">
        <f t="shared" si="162"/>
        <v>1.700186572836147E-3</v>
      </c>
      <c r="BK223" s="2">
        <f t="shared" si="162"/>
        <v>4.8885446777984691E-4</v>
      </c>
      <c r="BL223" s="2">
        <f t="shared" si="156"/>
        <v>821.93996082345393</v>
      </c>
      <c r="BM223" s="2">
        <f t="shared" si="156"/>
        <v>202.99693989146886</v>
      </c>
      <c r="BN223" s="2">
        <f t="shared" si="156"/>
        <v>20.750356106551713</v>
      </c>
      <c r="BO223" s="2">
        <f t="shared" si="163"/>
        <v>1515.9930943620382</v>
      </c>
      <c r="BP223" s="2">
        <f t="shared" si="163"/>
        <v>127.23140941012743</v>
      </c>
      <c r="BQ223" s="2">
        <f t="shared" si="163"/>
        <v>9.764593908847278</v>
      </c>
      <c r="BR223" s="11">
        <f t="shared" si="164"/>
        <v>3.3336316719076081E-2</v>
      </c>
      <c r="BS223" s="17">
        <f t="shared" si="153"/>
        <v>1.2929086570024695E-3</v>
      </c>
      <c r="BT223" s="17">
        <f t="shared" si="154"/>
        <v>8.3247192856115964E-3</v>
      </c>
      <c r="BU223" s="12">
        <f>(BU$3*tempmid!$I333+BU$4*tempmid!$I333^2+BU$5*tempmid!$I333^6)*(K223/K$56)^$BW$1</f>
        <v>-12.311868015457554</v>
      </c>
      <c r="BV223" s="12">
        <f>(BV$3*tempmid!$I333+BV$4*tempmid!$I333^2+BV$5*tempmid!$I333^6)*(L223/L$56)^$BW$1</f>
        <v>-9.682648818075883</v>
      </c>
      <c r="BW223" s="12">
        <f>(BW$3*tempmid!$I333+BW$4*tempmid!$I333^2+BW$5*tempmid!$I333^6)*(M223/M$56)^$BW$1</f>
        <v>-9.2878425850379198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 x14ac:dyDescent="0.3">
      <c r="A224" s="2">
        <f t="shared" si="140"/>
        <v>2178</v>
      </c>
      <c r="B224" s="5">
        <f t="shared" si="175"/>
        <v>1165.3893405235654</v>
      </c>
      <c r="C224" s="5">
        <f t="shared" si="175"/>
        <v>2964.0880598604626</v>
      </c>
      <c r="D224" s="5">
        <f t="shared" si="175"/>
        <v>4369.7100138923042</v>
      </c>
      <c r="E224" s="15">
        <f t="shared" si="176"/>
        <v>7.4335053888653601E-7</v>
      </c>
      <c r="F224" s="15">
        <f t="shared" si="176"/>
        <v>1.4644504073341569E-6</v>
      </c>
      <c r="G224" s="15">
        <f t="shared" si="176"/>
        <v>2.9896234129402294E-6</v>
      </c>
      <c r="H224" s="5">
        <f t="shared" si="143"/>
        <v>277120.30736303062</v>
      </c>
      <c r="I224" s="5">
        <f t="shared" si="143"/>
        <v>119953.97050472745</v>
      </c>
      <c r="J224" s="5">
        <f t="shared" si="143"/>
        <v>42631.303378473363</v>
      </c>
      <c r="K224" s="5">
        <f t="shared" si="144"/>
        <v>237792.03887220297</v>
      </c>
      <c r="L224" s="5">
        <f t="shared" si="144"/>
        <v>40469.098111199302</v>
      </c>
      <c r="M224" s="5">
        <f t="shared" si="144"/>
        <v>9756.0943959527594</v>
      </c>
      <c r="N224" s="15">
        <f t="shared" si="145"/>
        <v>2.5205089600073283E-3</v>
      </c>
      <c r="O224" s="15">
        <f t="shared" si="145"/>
        <v>4.6645602339194792E-3</v>
      </c>
      <c r="P224" s="15">
        <f t="shared" si="145"/>
        <v>4.3413574090338525E-3</v>
      </c>
      <c r="Q224" s="5">
        <f t="shared" si="146"/>
        <v>6359.3682930873401</v>
      </c>
      <c r="R224" s="5">
        <f t="shared" si="146"/>
        <v>9173.9490209786491</v>
      </c>
      <c r="S224" s="5">
        <f t="shared" si="146"/>
        <v>5408.7534370035119</v>
      </c>
      <c r="T224" s="5">
        <f t="shared" si="177"/>
        <v>22.948041425042511</v>
      </c>
      <c r="U224" s="5">
        <f t="shared" si="177"/>
        <v>76.478910888715419</v>
      </c>
      <c r="V224" s="5">
        <f t="shared" si="177"/>
        <v>126.87281430233394</v>
      </c>
      <c r="W224" s="15">
        <f t="shared" si="148"/>
        <v>-1.0734613539272964E-2</v>
      </c>
      <c r="X224" s="15">
        <f t="shared" si="148"/>
        <v>-1.217998157191269E-2</v>
      </c>
      <c r="Y224" s="15">
        <f t="shared" si="148"/>
        <v>-9.7425357312937999E-3</v>
      </c>
      <c r="Z224" s="5">
        <f t="shared" si="151"/>
        <v>6211.6626207828813</v>
      </c>
      <c r="AA224" s="5">
        <f t="shared" si="151"/>
        <v>24295.872933984214</v>
      </c>
      <c r="AB224" s="5">
        <f t="shared" si="151"/>
        <v>61051.947221584764</v>
      </c>
      <c r="AC224" s="16">
        <f t="shared" si="172"/>
        <v>1.1705761720025301</v>
      </c>
      <c r="AD224" s="16">
        <f t="shared" si="172"/>
        <v>3.0223990370435181</v>
      </c>
      <c r="AE224" s="16">
        <f t="shared" si="172"/>
        <v>12.07012940253863</v>
      </c>
      <c r="AF224" s="15">
        <f t="shared" si="158"/>
        <v>-4.0504037456468023E-3</v>
      </c>
      <c r="AG224" s="15">
        <f t="shared" si="158"/>
        <v>2.9673830763510267E-4</v>
      </c>
      <c r="AH224" s="15">
        <f t="shared" si="158"/>
        <v>9.7937136394747881E-3</v>
      </c>
      <c r="AI224" s="1">
        <f t="shared" si="173"/>
        <v>537832.1335268789</v>
      </c>
      <c r="AJ224" s="1">
        <f t="shared" si="173"/>
        <v>227925.00055890478</v>
      </c>
      <c r="AK224" s="1">
        <f t="shared" si="173"/>
        <v>81295.935806090522</v>
      </c>
      <c r="AL224" s="14">
        <f t="shared" si="178"/>
        <v>79.780459861143186</v>
      </c>
      <c r="AM224" s="14">
        <f t="shared" si="178"/>
        <v>18.836077686268109</v>
      </c>
      <c r="AN224" s="14">
        <f t="shared" si="178"/>
        <v>5.996824812514669</v>
      </c>
      <c r="AO224" s="11">
        <f t="shared" si="179"/>
        <v>3.8108772660859721E-3</v>
      </c>
      <c r="AP224" s="11">
        <f t="shared" si="179"/>
        <v>4.8007002496010288E-3</v>
      </c>
      <c r="AQ224" s="11">
        <f t="shared" si="179"/>
        <v>4.3548408513142504E-3</v>
      </c>
      <c r="AR224" s="1">
        <f t="shared" si="152"/>
        <v>277120.30736303062</v>
      </c>
      <c r="AS224" s="1">
        <f t="shared" si="152"/>
        <v>119953.97050472745</v>
      </c>
      <c r="AT224" s="1">
        <f t="shared" si="152"/>
        <v>42631.303378473363</v>
      </c>
      <c r="AU224" s="1">
        <f t="shared" si="159"/>
        <v>55424.061472606125</v>
      </c>
      <c r="AV224" s="1">
        <f t="shared" si="159"/>
        <v>23990.794100945492</v>
      </c>
      <c r="AW224" s="1">
        <f t="shared" si="159"/>
        <v>8526.2606756946734</v>
      </c>
      <c r="AX224" s="1">
        <f t="shared" si="160"/>
        <v>190233.63109776235</v>
      </c>
      <c r="AY224" s="1">
        <f t="shared" si="160"/>
        <v>32375.278488959437</v>
      </c>
      <c r="AZ224" s="1">
        <f t="shared" si="160"/>
        <v>7804.8755167622085</v>
      </c>
      <c r="BA224" s="1">
        <f t="shared" si="161"/>
        <v>14166.482418188247</v>
      </c>
      <c r="BB224" s="1">
        <f t="shared" si="161"/>
        <v>30782.500303282606</v>
      </c>
      <c r="BC224" s="1">
        <f t="shared" si="161"/>
        <v>39163.542969963382</v>
      </c>
      <c r="BD224" s="1">
        <f>SUM(BA224:BC224)*BT224*0.7+0.15*econlow!BD224+0.15*econhigh!BD224</f>
        <v>678.40185653345338</v>
      </c>
      <c r="BE224" s="2">
        <f t="shared" si="174"/>
        <v>0.1724378764915922</v>
      </c>
      <c r="BF224" s="2">
        <f t="shared" si="174"/>
        <v>0.13039120264941753</v>
      </c>
      <c r="BG224" s="2">
        <f t="shared" si="174"/>
        <v>6.9918128391701598E-2</v>
      </c>
      <c r="BH224" s="2">
        <f t="shared" si="155"/>
        <v>9.29202702932828E-2</v>
      </c>
      <c r="BI224" s="2">
        <f t="shared" si="162"/>
        <v>2.9734821248929609E-3</v>
      </c>
      <c r="BJ224" s="2">
        <f t="shared" si="162"/>
        <v>1.700186572836147E-3</v>
      </c>
      <c r="BK224" s="2">
        <f t="shared" si="162"/>
        <v>4.8885446777984691E-4</v>
      </c>
      <c r="BL224" s="2">
        <f t="shared" si="156"/>
        <v>824.0122803888147</v>
      </c>
      <c r="BM224" s="2">
        <f t="shared" si="156"/>
        <v>203.94413001052084</v>
      </c>
      <c r="BN224" s="2">
        <f t="shared" si="156"/>
        <v>20.840503123844787</v>
      </c>
      <c r="BO224" s="2">
        <f t="shared" si="163"/>
        <v>1538.5908814331474</v>
      </c>
      <c r="BP224" s="2">
        <f t="shared" si="163"/>
        <v>128.7539041645725</v>
      </c>
      <c r="BQ224" s="2">
        <f t="shared" si="163"/>
        <v>9.7644746114432319</v>
      </c>
      <c r="BR224" s="11">
        <f t="shared" si="164"/>
        <v>3.3279968685271138E-2</v>
      </c>
      <c r="BS224" s="17">
        <f t="shared" si="153"/>
        <v>1.2511983137373473E-3</v>
      </c>
      <c r="BT224" s="17">
        <f t="shared" si="154"/>
        <v>8.0822517336034908E-3</v>
      </c>
      <c r="BU224" s="12">
        <f>(BU$3*tempmid!$I334+BU$4*tempmid!$I334^2+BU$5*tempmid!$I334^6)*(K224/K$56)^$BW$1</f>
        <v>-12.478784061861967</v>
      </c>
      <c r="BV224" s="12">
        <f>(BV$3*tempmid!$I334+BV$4*tempmid!$I334^2+BV$5*tempmid!$I334^6)*(L224/L$56)^$BW$1</f>
        <v>-9.7905957163307207</v>
      </c>
      <c r="BW224" s="12">
        <f>(BW$3*tempmid!$I334+BW$4*tempmid!$I334^2+BW$5*tempmid!$I334^6)*(M224/M$56)^$BW$1</f>
        <v>-9.3783398743368931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 x14ac:dyDescent="0.3">
      <c r="A225" s="2">
        <f t="shared" si="140"/>
        <v>2179</v>
      </c>
      <c r="B225" s="5">
        <f t="shared" si="175"/>
        <v>1165.3901635017198</v>
      </c>
      <c r="C225" s="5">
        <f t="shared" si="175"/>
        <v>2964.0921835824306</v>
      </c>
      <c r="D225" s="5">
        <f t="shared" si="175"/>
        <v>4369.7224244903009</v>
      </c>
      <c r="E225" s="15">
        <f t="shared" si="176"/>
        <v>7.0618301194220917E-7</v>
      </c>
      <c r="F225" s="15">
        <f t="shared" si="176"/>
        <v>1.3912278869674491E-6</v>
      </c>
      <c r="G225" s="15">
        <f t="shared" si="176"/>
        <v>2.8401422422932177E-6</v>
      </c>
      <c r="H225" s="5">
        <f t="shared" si="143"/>
        <v>277803.87768289453</v>
      </c>
      <c r="I225" s="5">
        <f t="shared" si="143"/>
        <v>120506.19920561621</v>
      </c>
      <c r="J225" s="5">
        <f t="shared" si="143"/>
        <v>42814.118551430969</v>
      </c>
      <c r="K225" s="5">
        <f t="shared" si="144"/>
        <v>238378.43014579776</v>
      </c>
      <c r="L225" s="5">
        <f t="shared" si="144"/>
        <v>40655.347992575335</v>
      </c>
      <c r="M225" s="5">
        <f t="shared" si="144"/>
        <v>9797.903480431014</v>
      </c>
      <c r="N225" s="15">
        <f t="shared" si="145"/>
        <v>2.4659836232361343E-3</v>
      </c>
      <c r="O225" s="15">
        <f t="shared" si="145"/>
        <v>4.6022740824187558E-3</v>
      </c>
      <c r="P225" s="15">
        <f t="shared" si="145"/>
        <v>4.2854325492789336E-3</v>
      </c>
      <c r="Q225" s="5">
        <f t="shared" si="146"/>
        <v>6306.6211425353786</v>
      </c>
      <c r="R225" s="5">
        <f t="shared" si="146"/>
        <v>9103.9299330570193</v>
      </c>
      <c r="S225" s="5">
        <f t="shared" si="146"/>
        <v>5379.0267678143218</v>
      </c>
      <c r="T225" s="5">
        <f t="shared" si="177"/>
        <v>22.701703068861452</v>
      </c>
      <c r="U225" s="5">
        <f t="shared" si="177"/>
        <v>75.547399163450919</v>
      </c>
      <c r="V225" s="5">
        <f t="shared" si="177"/>
        <v>125.63675137566365</v>
      </c>
      <c r="W225" s="15">
        <f t="shared" si="148"/>
        <v>-1.0734613539272964E-2</v>
      </c>
      <c r="X225" s="15">
        <f t="shared" si="148"/>
        <v>-1.217998157191269E-2</v>
      </c>
      <c r="Y225" s="15">
        <f t="shared" si="148"/>
        <v>-9.7425357312937999E-3</v>
      </c>
      <c r="Z225" s="5">
        <f t="shared" si="151"/>
        <v>6135.5234721601128</v>
      </c>
      <c r="AA225" s="5">
        <f t="shared" si="151"/>
        <v>24119.089105345065</v>
      </c>
      <c r="AB225" s="5">
        <f t="shared" si="151"/>
        <v>61314.466328943839</v>
      </c>
      <c r="AC225" s="16">
        <f t="shared" si="172"/>
        <v>1.1658348658908861</v>
      </c>
      <c r="AD225" s="16">
        <f t="shared" si="172"/>
        <v>3.0232958986187684</v>
      </c>
      <c r="AE225" s="16">
        <f t="shared" si="172"/>
        <v>12.188340793498497</v>
      </c>
      <c r="AF225" s="15">
        <f t="shared" si="158"/>
        <v>-4.0504037456468023E-3</v>
      </c>
      <c r="AG225" s="15">
        <f t="shared" si="158"/>
        <v>2.9673830763510267E-4</v>
      </c>
      <c r="AH225" s="15">
        <f t="shared" si="158"/>
        <v>9.7937136394747881E-3</v>
      </c>
      <c r="AI225" s="1">
        <f t="shared" si="173"/>
        <v>539472.98164679715</v>
      </c>
      <c r="AJ225" s="1">
        <f t="shared" si="173"/>
        <v>229123.2946039598</v>
      </c>
      <c r="AK225" s="1">
        <f t="shared" si="173"/>
        <v>81692.602901176142</v>
      </c>
      <c r="AL225" s="14">
        <f t="shared" si="178"/>
        <v>80.08145306649827</v>
      </c>
      <c r="AM225" s="14">
        <f t="shared" si="178"/>
        <v>18.925599785489577</v>
      </c>
      <c r="AN225" s="14">
        <f t="shared" si="178"/>
        <v>6.0226788780096649</v>
      </c>
      <c r="AO225" s="11">
        <f t="shared" si="179"/>
        <v>3.7727684934251125E-3</v>
      </c>
      <c r="AP225" s="11">
        <f t="shared" si="179"/>
        <v>4.7526932471050184E-3</v>
      </c>
      <c r="AQ225" s="11">
        <f t="shared" si="179"/>
        <v>4.3112924428011078E-3</v>
      </c>
      <c r="AR225" s="1">
        <f t="shared" si="152"/>
        <v>277803.87768289453</v>
      </c>
      <c r="AS225" s="1">
        <f t="shared" si="152"/>
        <v>120506.19920561621</v>
      </c>
      <c r="AT225" s="1">
        <f t="shared" si="152"/>
        <v>42814.118551430969</v>
      </c>
      <c r="AU225" s="1">
        <f t="shared" si="159"/>
        <v>55560.775536578905</v>
      </c>
      <c r="AV225" s="1">
        <f t="shared" si="159"/>
        <v>24101.239841123243</v>
      </c>
      <c r="AW225" s="1">
        <f t="shared" si="159"/>
        <v>8562.8237102861949</v>
      </c>
      <c r="AX225" s="1">
        <f t="shared" si="160"/>
        <v>190702.74411663821</v>
      </c>
      <c r="AY225" s="1">
        <f t="shared" si="160"/>
        <v>32524.278394060268</v>
      </c>
      <c r="AZ225" s="1">
        <f t="shared" si="160"/>
        <v>7838.3227843448112</v>
      </c>
      <c r="BA225" s="1">
        <f t="shared" si="161"/>
        <v>14169.362717777294</v>
      </c>
      <c r="BB225" s="1">
        <f t="shared" si="161"/>
        <v>30796.153398262606</v>
      </c>
      <c r="BC225" s="1">
        <f t="shared" si="161"/>
        <v>39182.340340145107</v>
      </c>
      <c r="BD225" s="1">
        <f>SUM(BA225:BC225)*BT225*0.7+0.15*econlow!BD225+0.15*econhigh!BD225</f>
        <v>658.90460345810243</v>
      </c>
      <c r="BE225" s="2">
        <f t="shared" si="174"/>
        <v>0.1724378764915922</v>
      </c>
      <c r="BF225" s="2">
        <f t="shared" si="174"/>
        <v>0.13039120264941753</v>
      </c>
      <c r="BG225" s="2">
        <f t="shared" si="174"/>
        <v>6.9918128391701598E-2</v>
      </c>
      <c r="BH225" s="2">
        <f t="shared" si="155"/>
        <v>9.2715865490876431E-2</v>
      </c>
      <c r="BI225" s="2">
        <f t="shared" si="162"/>
        <v>2.9734821248929609E-3</v>
      </c>
      <c r="BJ225" s="2">
        <f t="shared" si="162"/>
        <v>1.700186572836147E-3</v>
      </c>
      <c r="BK225" s="2">
        <f t="shared" si="162"/>
        <v>4.8885446777984691E-4</v>
      </c>
      <c r="BL225" s="2">
        <f t="shared" si="156"/>
        <v>826.04486451603748</v>
      </c>
      <c r="BM225" s="2">
        <f t="shared" si="156"/>
        <v>204.88302183290665</v>
      </c>
      <c r="BN225" s="2">
        <f t="shared" si="156"/>
        <v>20.929873137923057</v>
      </c>
      <c r="BO225" s="2">
        <f t="shared" si="163"/>
        <v>1561.5264440314488</v>
      </c>
      <c r="BP225" s="2">
        <f t="shared" si="163"/>
        <v>130.29470700573358</v>
      </c>
      <c r="BQ225" s="2">
        <f t="shared" si="163"/>
        <v>9.7643613883772602</v>
      </c>
      <c r="BR225" s="11">
        <f t="shared" si="164"/>
        <v>3.3224233166045031E-2</v>
      </c>
      <c r="BS225" s="17">
        <f t="shared" si="153"/>
        <v>1.2108996125506546E-3</v>
      </c>
      <c r="BT225" s="17">
        <f t="shared" si="154"/>
        <v>7.84684634330436E-3</v>
      </c>
      <c r="BU225" s="12">
        <f>(BU$3*tempmid!$I335+BU$4*tempmid!$I335^2+BU$5*tempmid!$I335^6)*(K225/K$56)^$BW$1</f>
        <v>-12.645752084019765</v>
      </c>
      <c r="BV225" s="12">
        <f>(BV$3*tempmid!$I335+BV$4*tempmid!$I335^2+BV$5*tempmid!$I335^6)*(L225/L$56)^$BW$1</f>
        <v>-9.8984507988475485</v>
      </c>
      <c r="BW225" s="12">
        <f>(BW$3*tempmid!$I335+BW$4*tempmid!$I335^2+BW$5*tempmid!$I335^6)*(M225/M$56)^$BW$1</f>
        <v>-9.4687377918303284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 x14ac:dyDescent="0.3">
      <c r="A226" s="2">
        <f t="shared" si="140"/>
        <v>2180</v>
      </c>
      <c r="B226" s="5">
        <f t="shared" si="175"/>
        <v>1165.3909453315189</v>
      </c>
      <c r="C226" s="5">
        <f t="shared" si="175"/>
        <v>2964.0961011237509</v>
      </c>
      <c r="D226" s="5">
        <f t="shared" si="175"/>
        <v>4369.7342145918838</v>
      </c>
      <c r="E226" s="15">
        <f t="shared" si="176"/>
        <v>6.7087386134509864E-7</v>
      </c>
      <c r="F226" s="15">
        <f t="shared" si="176"/>
        <v>1.3216664926190767E-6</v>
      </c>
      <c r="G226" s="15">
        <f t="shared" si="176"/>
        <v>2.6981351301785565E-6</v>
      </c>
      <c r="H226" s="5">
        <f t="shared" si="143"/>
        <v>278474.14046250365</v>
      </c>
      <c r="I226" s="5">
        <f t="shared" si="143"/>
        <v>121053.53797181661</v>
      </c>
      <c r="J226" s="5">
        <f t="shared" si="143"/>
        <v>42995.343430138411</v>
      </c>
      <c r="K226" s="5">
        <f t="shared" si="144"/>
        <v>238953.4100792984</v>
      </c>
      <c r="L226" s="5">
        <f t="shared" si="144"/>
        <v>40839.950474589088</v>
      </c>
      <c r="M226" s="5">
        <f t="shared" si="144"/>
        <v>9839.3497907867622</v>
      </c>
      <c r="N226" s="15">
        <f t="shared" si="145"/>
        <v>2.4120468162700526E-3</v>
      </c>
      <c r="O226" s="15">
        <f t="shared" si="145"/>
        <v>4.5406690910003711E-3</v>
      </c>
      <c r="P226" s="15">
        <f t="shared" si="145"/>
        <v>4.2301202944616811E-3</v>
      </c>
      <c r="Q226" s="5">
        <f t="shared" si="146"/>
        <v>6253.9747694085163</v>
      </c>
      <c r="R226" s="5">
        <f t="shared" si="146"/>
        <v>9033.8906120035572</v>
      </c>
      <c r="S226" s="5">
        <f t="shared" si="146"/>
        <v>5349.1680893847606</v>
      </c>
      <c r="T226" s="5">
        <f t="shared" si="177"/>
        <v>22.458009059733897</v>
      </c>
      <c r="U226" s="5">
        <f t="shared" si="177"/>
        <v>74.627233233834161</v>
      </c>
      <c r="V226" s="5">
        <f t="shared" si="177"/>
        <v>124.41273083622256</v>
      </c>
      <c r="W226" s="15">
        <f t="shared" si="148"/>
        <v>-1.0734613539272964E-2</v>
      </c>
      <c r="X226" s="15">
        <f t="shared" si="148"/>
        <v>-1.217998157191269E-2</v>
      </c>
      <c r="Y226" s="15">
        <f t="shared" si="148"/>
        <v>-9.7425357312937999E-3</v>
      </c>
      <c r="Z226" s="5">
        <f t="shared" si="151"/>
        <v>6059.9877600941172</v>
      </c>
      <c r="AA226" s="5">
        <f t="shared" si="151"/>
        <v>23942.105424132904</v>
      </c>
      <c r="AB226" s="5">
        <f t="shared" si="151"/>
        <v>61574.676184403688</v>
      </c>
      <c r="AC226" s="16">
        <f t="shared" si="172"/>
        <v>1.1611127639832761</v>
      </c>
      <c r="AD226" s="16">
        <f t="shared" si="172"/>
        <v>3.0241930263272048</v>
      </c>
      <c r="AE226" s="16">
        <f t="shared" si="172"/>
        <v>12.307709912970351</v>
      </c>
      <c r="AF226" s="15">
        <f t="shared" si="158"/>
        <v>-4.0504037456468023E-3</v>
      </c>
      <c r="AG226" s="15">
        <f t="shared" si="158"/>
        <v>2.9673830763510267E-4</v>
      </c>
      <c r="AH226" s="15">
        <f t="shared" si="158"/>
        <v>9.7937136394747881E-3</v>
      </c>
      <c r="AI226" s="1">
        <f t="shared" si="173"/>
        <v>541086.45901869633</v>
      </c>
      <c r="AJ226" s="1">
        <f t="shared" si="173"/>
        <v>230312.20498468709</v>
      </c>
      <c r="AK226" s="1">
        <f t="shared" si="173"/>
        <v>82086.166321344717</v>
      </c>
      <c r="AL226" s="14">
        <f t="shared" si="178"/>
        <v>80.380560561704883</v>
      </c>
      <c r="AM226" s="14">
        <f t="shared" si="178"/>
        <v>19.014647880084507</v>
      </c>
      <c r="AN226" s="14">
        <f t="shared" si="178"/>
        <v>6.0483847526425238</v>
      </c>
      <c r="AO226" s="11">
        <f t="shared" si="179"/>
        <v>3.7350408084908613E-3</v>
      </c>
      <c r="AP226" s="11">
        <f t="shared" si="179"/>
        <v>4.7051663146339684E-3</v>
      </c>
      <c r="AQ226" s="11">
        <f t="shared" si="179"/>
        <v>4.2681795183730966E-3</v>
      </c>
      <c r="AR226" s="1">
        <f t="shared" si="152"/>
        <v>278474.14046250365</v>
      </c>
      <c r="AS226" s="1">
        <f t="shared" si="152"/>
        <v>121053.53797181661</v>
      </c>
      <c r="AT226" s="1">
        <f t="shared" si="152"/>
        <v>42995.343430138411</v>
      </c>
      <c r="AU226" s="1">
        <f t="shared" si="159"/>
        <v>55694.828092500735</v>
      </c>
      <c r="AV226" s="1">
        <f t="shared" si="159"/>
        <v>24210.707594363324</v>
      </c>
      <c r="AW226" s="1">
        <f t="shared" si="159"/>
        <v>8599.0686860276819</v>
      </c>
      <c r="AX226" s="1">
        <f t="shared" si="160"/>
        <v>191162.72806343873</v>
      </c>
      <c r="AY226" s="1">
        <f t="shared" si="160"/>
        <v>32671.960379671269</v>
      </c>
      <c r="AZ226" s="1">
        <f t="shared" si="160"/>
        <v>7871.4798326294094</v>
      </c>
      <c r="BA226" s="1">
        <f t="shared" si="161"/>
        <v>14172.179816488637</v>
      </c>
      <c r="BB226" s="1">
        <f t="shared" si="161"/>
        <v>30809.622615853332</v>
      </c>
      <c r="BC226" s="1">
        <f t="shared" si="161"/>
        <v>39200.891574849164</v>
      </c>
      <c r="BD226" s="1">
        <f>SUM(BA226:BC226)*BT226*0.7+0.15*econlow!BD226+0.15*econhigh!BD226</f>
        <v>639.9637258286109</v>
      </c>
      <c r="BE226" s="2">
        <f t="shared" si="174"/>
        <v>0.1724378764915922</v>
      </c>
      <c r="BF226" s="2">
        <f t="shared" si="174"/>
        <v>0.13039120264941753</v>
      </c>
      <c r="BG226" s="2">
        <f t="shared" si="174"/>
        <v>6.9918128391701598E-2</v>
      </c>
      <c r="BH226" s="2">
        <f t="shared" si="155"/>
        <v>9.2512517253836885E-2</v>
      </c>
      <c r="BI226" s="2">
        <f t="shared" si="162"/>
        <v>2.9734821248929609E-3</v>
      </c>
      <c r="BJ226" s="2">
        <f t="shared" si="162"/>
        <v>1.700186572836147E-3</v>
      </c>
      <c r="BK226" s="2">
        <f t="shared" si="162"/>
        <v>4.8885446777984691E-4</v>
      </c>
      <c r="BL226" s="2">
        <f t="shared" si="156"/>
        <v>828.03787891018624</v>
      </c>
      <c r="BM226" s="2">
        <f t="shared" si="156"/>
        <v>205.81359985399325</v>
      </c>
      <c r="BN226" s="2">
        <f t="shared" si="156"/>
        <v>21.018465729552052</v>
      </c>
      <c r="BO226" s="2">
        <f t="shared" si="163"/>
        <v>1584.8048326232829</v>
      </c>
      <c r="BP226" s="2">
        <f t="shared" si="163"/>
        <v>131.85403807638403</v>
      </c>
      <c r="BQ226" s="2">
        <f t="shared" si="163"/>
        <v>9.764254165757686</v>
      </c>
      <c r="BR226" s="11">
        <f t="shared" si="164"/>
        <v>3.3169102699649872E-2</v>
      </c>
      <c r="BS226" s="17">
        <f t="shared" si="153"/>
        <v>1.171962071427777E-3</v>
      </c>
      <c r="BT226" s="17">
        <f t="shared" si="154"/>
        <v>7.6182974206838441E-3</v>
      </c>
      <c r="BU226" s="12">
        <f>(BU$3*tempmid!$I336+BU$4*tempmid!$I336^2+BU$5*tempmid!$I336^6)*(K226/K$56)^$BW$1</f>
        <v>-12.81276419610913</v>
      </c>
      <c r="BV226" s="12">
        <f>(BV$3*tempmid!$I336+BV$4*tempmid!$I336^2+BV$5*tempmid!$I336^6)*(L226/L$56)^$BW$1</f>
        <v>-10.006209762918933</v>
      </c>
      <c r="BW226" s="12">
        <f>(BW$3*tempmid!$I336+BW$4*tempmid!$I336^2+BW$5*tempmid!$I336^6)*(M226/M$56)^$BW$1</f>
        <v>-9.5590329526106217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 x14ac:dyDescent="0.3">
      <c r="A227" s="2">
        <f t="shared" si="140"/>
        <v>2181</v>
      </c>
      <c r="B227" s="5">
        <f t="shared" si="175"/>
        <v>1165.3916880703262</v>
      </c>
      <c r="C227" s="5">
        <f t="shared" si="175"/>
        <v>2964.0998227929235</v>
      </c>
      <c r="D227" s="5">
        <f t="shared" si="175"/>
        <v>4369.7454152186083</v>
      </c>
      <c r="E227" s="15">
        <f t="shared" si="176"/>
        <v>6.3733016827784372E-7</v>
      </c>
      <c r="F227" s="15">
        <f t="shared" si="176"/>
        <v>1.2555831679881227E-6</v>
      </c>
      <c r="G227" s="15">
        <f t="shared" si="176"/>
        <v>2.5632283736696284E-6</v>
      </c>
      <c r="H227" s="5">
        <f t="shared" si="143"/>
        <v>279131.15279192152</v>
      </c>
      <c r="I227" s="5">
        <f t="shared" si="143"/>
        <v>121595.97868355644</v>
      </c>
      <c r="J227" s="5">
        <f t="shared" si="143"/>
        <v>43174.97743210788</v>
      </c>
      <c r="K227" s="5">
        <f t="shared" si="144"/>
        <v>239517.02732161342</v>
      </c>
      <c r="L227" s="5">
        <f t="shared" si="144"/>
        <v>41022.902720254075</v>
      </c>
      <c r="M227" s="5">
        <f t="shared" si="144"/>
        <v>9880.433144169323</v>
      </c>
      <c r="N227" s="15">
        <f t="shared" si="145"/>
        <v>2.3586909353081609E-3</v>
      </c>
      <c r="O227" s="15">
        <f t="shared" si="145"/>
        <v>4.4797372068023922E-3</v>
      </c>
      <c r="P227" s="15">
        <f t="shared" si="145"/>
        <v>4.1754134425660006E-3</v>
      </c>
      <c r="Q227" s="5">
        <f t="shared" si="146"/>
        <v>6201.4375647710103</v>
      </c>
      <c r="R227" s="5">
        <f t="shared" si="146"/>
        <v>8963.845784336163</v>
      </c>
      <c r="S227" s="5">
        <f t="shared" si="146"/>
        <v>5319.1846513162427</v>
      </c>
      <c r="T227" s="5">
        <f t="shared" si="177"/>
        <v>22.216931011616161</v>
      </c>
      <c r="U227" s="5">
        <f t="shared" si="177"/>
        <v>73.718274908283234</v>
      </c>
      <c r="V227" s="5">
        <f t="shared" si="177"/>
        <v>123.20063536062283</v>
      </c>
      <c r="W227" s="15">
        <f t="shared" si="148"/>
        <v>-1.0734613539272964E-2</v>
      </c>
      <c r="X227" s="15">
        <f t="shared" si="148"/>
        <v>-1.217998157191269E-2</v>
      </c>
      <c r="Y227" s="15">
        <f t="shared" si="148"/>
        <v>-9.7425357312937999E-3</v>
      </c>
      <c r="Z227" s="5">
        <f t="shared" si="151"/>
        <v>5985.0597343908594</v>
      </c>
      <c r="AA227" s="5">
        <f t="shared" si="151"/>
        <v>23764.961357279477</v>
      </c>
      <c r="AB227" s="5">
        <f t="shared" si="151"/>
        <v>61832.575859572702</v>
      </c>
      <c r="AC227" s="16">
        <f t="shared" si="172"/>
        <v>1.15640978849492</v>
      </c>
      <c r="AD227" s="16">
        <f t="shared" si="172"/>
        <v>3.0250904202477988</v>
      </c>
      <c r="AE227" s="16">
        <f t="shared" si="172"/>
        <v>12.428248099415708</v>
      </c>
      <c r="AF227" s="15">
        <f t="shared" si="158"/>
        <v>-4.0504037456468023E-3</v>
      </c>
      <c r="AG227" s="15">
        <f t="shared" si="158"/>
        <v>2.9673830763510267E-4</v>
      </c>
      <c r="AH227" s="15">
        <f t="shared" si="158"/>
        <v>9.7937136394747881E-3</v>
      </c>
      <c r="AI227" s="1">
        <f t="shared" si="173"/>
        <v>542672.64120932738</v>
      </c>
      <c r="AJ227" s="1">
        <f t="shared" si="173"/>
        <v>231491.69208058174</v>
      </c>
      <c r="AK227" s="1">
        <f t="shared" si="173"/>
        <v>82476.618375237929</v>
      </c>
      <c r="AL227" s="14">
        <f t="shared" si="178"/>
        <v>80.677782988873147</v>
      </c>
      <c r="AM227" s="14">
        <f t="shared" si="178"/>
        <v>19.103220289967609</v>
      </c>
      <c r="AN227" s="14">
        <f t="shared" si="178"/>
        <v>6.0739421886437892</v>
      </c>
      <c r="AO227" s="11">
        <f t="shared" si="179"/>
        <v>3.6976904004059528E-3</v>
      </c>
      <c r="AP227" s="11">
        <f t="shared" si="179"/>
        <v>4.6581146514876283E-3</v>
      </c>
      <c r="AQ227" s="11">
        <f t="shared" si="179"/>
        <v>4.225497723189366E-3</v>
      </c>
      <c r="AR227" s="1">
        <f t="shared" si="152"/>
        <v>279131.15279192152</v>
      </c>
      <c r="AS227" s="1">
        <f t="shared" si="152"/>
        <v>121595.97868355644</v>
      </c>
      <c r="AT227" s="1">
        <f t="shared" si="152"/>
        <v>43174.97743210788</v>
      </c>
      <c r="AU227" s="1">
        <f t="shared" si="159"/>
        <v>55826.230558384304</v>
      </c>
      <c r="AV227" s="1">
        <f t="shared" si="159"/>
        <v>24319.195736711292</v>
      </c>
      <c r="AW227" s="1">
        <f t="shared" si="159"/>
        <v>8634.9954864215761</v>
      </c>
      <c r="AX227" s="1">
        <f t="shared" si="160"/>
        <v>191613.62185729074</v>
      </c>
      <c r="AY227" s="1">
        <f t="shared" si="160"/>
        <v>32818.322176203263</v>
      </c>
      <c r="AZ227" s="1">
        <f t="shared" si="160"/>
        <v>7904.3465153354591</v>
      </c>
      <c r="BA227" s="1">
        <f t="shared" si="161"/>
        <v>14174.934410962276</v>
      </c>
      <c r="BB227" s="1">
        <f t="shared" si="161"/>
        <v>30822.910034839173</v>
      </c>
      <c r="BC227" s="1">
        <f t="shared" si="161"/>
        <v>39219.199563894275</v>
      </c>
      <c r="BD227" s="1">
        <f>SUM(BA227:BC227)*BT227*0.7+0.15*econlow!BD227+0.15*econhigh!BD227</f>
        <v>621.56350565971172</v>
      </c>
      <c r="BE227" s="2">
        <f t="shared" si="174"/>
        <v>0.1724378764915922</v>
      </c>
      <c r="BF227" s="2">
        <f t="shared" si="174"/>
        <v>0.13039120264941753</v>
      </c>
      <c r="BG227" s="2">
        <f t="shared" si="174"/>
        <v>6.9918128391701598E-2</v>
      </c>
      <c r="BH227" s="2">
        <f t="shared" si="155"/>
        <v>9.2310232978065662E-2</v>
      </c>
      <c r="BI227" s="2">
        <f t="shared" si="162"/>
        <v>2.9734821248929609E-3</v>
      </c>
      <c r="BJ227" s="2">
        <f t="shared" si="162"/>
        <v>1.700186572836147E-3</v>
      </c>
      <c r="BK227" s="2">
        <f t="shared" si="162"/>
        <v>4.8885446777984691E-4</v>
      </c>
      <c r="BL227" s="2">
        <f t="shared" si="156"/>
        <v>829.9914933275445</v>
      </c>
      <c r="BM227" s="2">
        <f t="shared" si="156"/>
        <v>206.73585026865302</v>
      </c>
      <c r="BN227" s="2">
        <f t="shared" si="156"/>
        <v>21.106280613980001</v>
      </c>
      <c r="BO227" s="2">
        <f t="shared" si="163"/>
        <v>1608.4311731598086</v>
      </c>
      <c r="BP227" s="2">
        <f t="shared" si="163"/>
        <v>133.43212016648437</v>
      </c>
      <c r="BQ227" s="2">
        <f t="shared" si="163"/>
        <v>9.7641528706897329</v>
      </c>
      <c r="BR227" s="11">
        <f t="shared" si="164"/>
        <v>3.3114569896463192E-2</v>
      </c>
      <c r="BS227" s="17">
        <f t="shared" si="153"/>
        <v>1.1343371267737914E-3</v>
      </c>
      <c r="BT227" s="17">
        <f t="shared" si="154"/>
        <v>7.3964052627998487E-3</v>
      </c>
      <c r="BU227" s="12">
        <f>(BU$3*tempmid!$I337+BU$4*tempmid!$I337^2+BU$5*tempmid!$I337^6)*(K227/K$56)^$BW$1</f>
        <v>-12.979812748290914</v>
      </c>
      <c r="BV227" s="12">
        <f>(BV$3*tempmid!$I337+BV$4*tempmid!$I337^2+BV$5*tempmid!$I337^6)*(L227/L$56)^$BW$1</f>
        <v>-10.113868457021782</v>
      </c>
      <c r="BW227" s="12">
        <f>(BW$3*tempmid!$I337+BW$4*tempmid!$I337^2+BW$5*tempmid!$I337^6)*(M227/M$56)^$BW$1</f>
        <v>-9.6492220935335968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 x14ac:dyDescent="0.3">
      <c r="A228" s="2">
        <f t="shared" si="140"/>
        <v>2182</v>
      </c>
      <c r="B228" s="5">
        <f t="shared" si="175"/>
        <v>1165.3923936726428</v>
      </c>
      <c r="C228" s="5">
        <f t="shared" si="175"/>
        <v>2964.1033583830767</v>
      </c>
      <c r="D228" s="5">
        <f t="shared" si="175"/>
        <v>4369.7560558412706</v>
      </c>
      <c r="E228" s="15">
        <f t="shared" si="176"/>
        <v>6.0546365986395154E-7</v>
      </c>
      <c r="F228" s="15">
        <f t="shared" si="176"/>
        <v>1.1928040095887166E-6</v>
      </c>
      <c r="G228" s="15">
        <f t="shared" si="176"/>
        <v>2.4350669549861471E-6</v>
      </c>
      <c r="H228" s="5">
        <f t="shared" si="143"/>
        <v>279774.97306986921</v>
      </c>
      <c r="I228" s="5">
        <f t="shared" si="143"/>
        <v>122133.51420154159</v>
      </c>
      <c r="J228" s="5">
        <f t="shared" si="143"/>
        <v>43353.020244328094</v>
      </c>
      <c r="K228" s="5">
        <f t="shared" si="144"/>
        <v>240069.33165933948</v>
      </c>
      <c r="L228" s="5">
        <f t="shared" si="144"/>
        <v>41204.202227335831</v>
      </c>
      <c r="M228" s="5">
        <f t="shared" si="144"/>
        <v>9921.1534214538024</v>
      </c>
      <c r="N228" s="15">
        <f t="shared" si="145"/>
        <v>2.3059084521137585E-3</v>
      </c>
      <c r="O228" s="15">
        <f t="shared" si="145"/>
        <v>4.419470467950104E-3</v>
      </c>
      <c r="P228" s="15">
        <f t="shared" si="145"/>
        <v>4.1213048750305958E-3</v>
      </c>
      <c r="Q228" s="5">
        <f t="shared" si="146"/>
        <v>6149.0176950177747</v>
      </c>
      <c r="R228" s="5">
        <f t="shared" si="146"/>
        <v>8893.8098526800604</v>
      </c>
      <c r="S228" s="5">
        <f t="shared" si="146"/>
        <v>5289.0835899760359</v>
      </c>
      <c r="T228" s="5">
        <f t="shared" si="177"/>
        <v>21.978440843177772</v>
      </c>
      <c r="U228" s="5">
        <f t="shared" si="177"/>
        <v>72.820387678387149</v>
      </c>
      <c r="V228" s="5">
        <f t="shared" si="177"/>
        <v>122.00034876850386</v>
      </c>
      <c r="W228" s="15">
        <f t="shared" si="148"/>
        <v>-1.0734613539272964E-2</v>
      </c>
      <c r="X228" s="15">
        <f t="shared" si="148"/>
        <v>-1.217998157191269E-2</v>
      </c>
      <c r="Y228" s="15">
        <f t="shared" si="148"/>
        <v>-9.7425357312937999E-3</v>
      </c>
      <c r="Z228" s="5">
        <f t="shared" si="151"/>
        <v>5910.7433186147528</v>
      </c>
      <c r="AA228" s="5">
        <f t="shared" si="151"/>
        <v>23587.695561129436</v>
      </c>
      <c r="AB228" s="5">
        <f t="shared" si="151"/>
        <v>62088.164821857259</v>
      </c>
      <c r="AC228" s="16">
        <f t="shared" si="172"/>
        <v>1.1517258619560975</v>
      </c>
      <c r="AD228" s="16">
        <f t="shared" si="172"/>
        <v>3.0259880804595465</v>
      </c>
      <c r="AE228" s="16">
        <f t="shared" si="172"/>
        <v>12.549966802341732</v>
      </c>
      <c r="AF228" s="15">
        <f t="shared" si="158"/>
        <v>-4.0504037456468023E-3</v>
      </c>
      <c r="AG228" s="15">
        <f t="shared" si="158"/>
        <v>2.9673830763510267E-4</v>
      </c>
      <c r="AH228" s="15">
        <f t="shared" si="158"/>
        <v>9.7937136394747881E-3</v>
      </c>
      <c r="AI228" s="1">
        <f t="shared" si="173"/>
        <v>544231.60764677892</v>
      </c>
      <c r="AJ228" s="1">
        <f t="shared" si="173"/>
        <v>232661.71860923487</v>
      </c>
      <c r="AK228" s="1">
        <f t="shared" si="173"/>
        <v>82863.95202413571</v>
      </c>
      <c r="AL228" s="14">
        <f t="shared" si="178"/>
        <v>80.97312123792031</v>
      </c>
      <c r="AM228" s="14">
        <f t="shared" si="178"/>
        <v>19.191315430387672</v>
      </c>
      <c r="AN228" s="14">
        <f t="shared" si="178"/>
        <v>6.0993509632437979</v>
      </c>
      <c r="AO228" s="11">
        <f t="shared" si="179"/>
        <v>3.660713496401893E-3</v>
      </c>
      <c r="AP228" s="11">
        <f t="shared" si="179"/>
        <v>4.6115335049727521E-3</v>
      </c>
      <c r="AQ228" s="11">
        <f t="shared" si="179"/>
        <v>4.1832427459574722E-3</v>
      </c>
      <c r="AR228" s="1">
        <f t="shared" si="152"/>
        <v>279774.97306986921</v>
      </c>
      <c r="AS228" s="1">
        <f t="shared" si="152"/>
        <v>122133.51420154159</v>
      </c>
      <c r="AT228" s="1">
        <f t="shared" si="152"/>
        <v>43353.020244328094</v>
      </c>
      <c r="AU228" s="1">
        <f t="shared" si="159"/>
        <v>55954.994613973846</v>
      </c>
      <c r="AV228" s="1">
        <f t="shared" si="159"/>
        <v>24426.70284030832</v>
      </c>
      <c r="AW228" s="1">
        <f t="shared" si="159"/>
        <v>8670.6040488656199</v>
      </c>
      <c r="AX228" s="1">
        <f t="shared" si="160"/>
        <v>192055.46532747161</v>
      </c>
      <c r="AY228" s="1">
        <f t="shared" si="160"/>
        <v>32963.361781868662</v>
      </c>
      <c r="AZ228" s="1">
        <f t="shared" si="160"/>
        <v>7936.9227371630404</v>
      </c>
      <c r="BA228" s="1">
        <f t="shared" si="161"/>
        <v>14177.627187975029</v>
      </c>
      <c r="BB228" s="1">
        <f t="shared" si="161"/>
        <v>30836.017705774208</v>
      </c>
      <c r="BC228" s="1">
        <f t="shared" si="161"/>
        <v>39237.267153365567</v>
      </c>
      <c r="BD228" s="1">
        <f>SUM(BA228:BC228)*BT228*0.7+0.15*econlow!BD228+0.15*econhigh!BD228</f>
        <v>603.6886622901701</v>
      </c>
      <c r="BE228" s="2">
        <f t="shared" si="174"/>
        <v>0.1724378764915922</v>
      </c>
      <c r="BF228" s="2">
        <f t="shared" si="174"/>
        <v>0.13039120264941753</v>
      </c>
      <c r="BG228" s="2">
        <f t="shared" si="174"/>
        <v>6.9918128391701598E-2</v>
      </c>
      <c r="BH228" s="2">
        <f t="shared" si="155"/>
        <v>9.2109019845279277E-2</v>
      </c>
      <c r="BI228" s="2">
        <f t="shared" si="162"/>
        <v>2.9734821248929609E-3</v>
      </c>
      <c r="BJ228" s="2">
        <f t="shared" si="162"/>
        <v>1.700186572836147E-3</v>
      </c>
      <c r="BK228" s="2">
        <f t="shared" si="162"/>
        <v>4.8885446777984691E-4</v>
      </c>
      <c r="BL228" s="2">
        <f t="shared" si="156"/>
        <v>831.90588141566559</v>
      </c>
      <c r="BM228" s="2">
        <f t="shared" si="156"/>
        <v>207.6497609387539</v>
      </c>
      <c r="BN228" s="2">
        <f t="shared" si="156"/>
        <v>21.193317638189939</v>
      </c>
      <c r="BO228" s="2">
        <f t="shared" si="163"/>
        <v>1632.4106682056731</v>
      </c>
      <c r="BP228" s="2">
        <f t="shared" si="163"/>
        <v>135.02917874505746</v>
      </c>
      <c r="BQ228" s="2">
        <f t="shared" si="163"/>
        <v>9.764057431260694</v>
      </c>
      <c r="BR228" s="11">
        <f t="shared" si="164"/>
        <v>3.306062743930413E-2</v>
      </c>
      <c r="BS228" s="17">
        <f t="shared" si="153"/>
        <v>1.0979780557034177E-3</v>
      </c>
      <c r="BT228" s="17">
        <f t="shared" si="154"/>
        <v>7.1809759833008236E-3</v>
      </c>
      <c r="BU228" s="12">
        <f>(BU$3*tempmid!$I338+BU$4*tempmid!$I338^2+BU$5*tempmid!$I338^6)*(K228/K$56)^$BW$1</f>
        <v>-13.146890322964866</v>
      </c>
      <c r="BV228" s="12">
        <f>(BV$3*tempmid!$I338+BV$4*tempmid!$I338^2+BV$5*tempmid!$I338^6)*(L228/L$56)^$BW$1</f>
        <v>-10.221422877877171</v>
      </c>
      <c r="BW228" s="12">
        <f>(BW$3*tempmid!$I338+BW$4*tempmid!$I338^2+BW$5*tempmid!$I338^6)*(M228/M$56)^$BW$1</f>
        <v>-9.7393020708298028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 x14ac:dyDescent="0.3">
      <c r="A229" s="2">
        <f t="shared" si="140"/>
        <v>2183</v>
      </c>
      <c r="B229" s="5">
        <f t="shared" si="175"/>
        <v>1165.3930639952493</v>
      </c>
      <c r="C229" s="5">
        <f t="shared" si="175"/>
        <v>2964.1067171977288</v>
      </c>
      <c r="D229" s="5">
        <f t="shared" si="175"/>
        <v>4369.7661644574155</v>
      </c>
      <c r="E229" s="15">
        <f t="shared" si="176"/>
        <v>5.7519047687075398E-7</v>
      </c>
      <c r="F229" s="15">
        <f t="shared" si="176"/>
        <v>1.1331638091092807E-6</v>
      </c>
      <c r="G229" s="15">
        <f t="shared" si="176"/>
        <v>2.3133136072368396E-6</v>
      </c>
      <c r="H229" s="5">
        <f t="shared" si="143"/>
        <v>280405.66095102375</v>
      </c>
      <c r="I229" s="5">
        <f t="shared" si="143"/>
        <v>122666.13834794953</v>
      </c>
      <c r="J229" s="5">
        <f t="shared" si="143"/>
        <v>43529.471817687037</v>
      </c>
      <c r="K229" s="5">
        <f t="shared" si="144"/>
        <v>240610.37397092901</v>
      </c>
      <c r="L229" s="5">
        <f t="shared" si="144"/>
        <v>41383.846821789964</v>
      </c>
      <c r="M229" s="5">
        <f t="shared" si="144"/>
        <v>9961.5105658844786</v>
      </c>
      <c r="N229" s="15">
        <f t="shared" si="145"/>
        <v>2.2536919141227241E-3</v>
      </c>
      <c r="O229" s="15">
        <f t="shared" si="145"/>
        <v>4.3598610030837204E-3</v>
      </c>
      <c r="P229" s="15">
        <f t="shared" si="145"/>
        <v>4.06778755617343E-3</v>
      </c>
      <c r="Q229" s="5">
        <f t="shared" si="146"/>
        <v>6096.723104466977</v>
      </c>
      <c r="R229" s="5">
        <f t="shared" si="146"/>
        <v>8823.7968978899989</v>
      </c>
      <c r="S229" s="5">
        <f t="shared" si="146"/>
        <v>5258.8719285433617</v>
      </c>
      <c r="T229" s="5">
        <f t="shared" si="177"/>
        <v>21.742510774530487</v>
      </c>
      <c r="U229" s="5">
        <f t="shared" si="177"/>
        <v>71.933436698404861</v>
      </c>
      <c r="V229" s="5">
        <f t="shared" si="177"/>
        <v>120.8117560113964</v>
      </c>
      <c r="W229" s="15">
        <f t="shared" si="148"/>
        <v>-1.0734613539272964E-2</v>
      </c>
      <c r="X229" s="15">
        <f t="shared" si="148"/>
        <v>-1.217998157191269E-2</v>
      </c>
      <c r="Y229" s="15">
        <f t="shared" si="148"/>
        <v>-9.7425357312937999E-3</v>
      </c>
      <c r="Z229" s="5">
        <f t="shared" si="151"/>
        <v>5837.0421181002193</v>
      </c>
      <c r="AA229" s="5">
        <f t="shared" si="151"/>
        <v>23410.345885424264</v>
      </c>
      <c r="AB229" s="5">
        <f t="shared" si="151"/>
        <v>62341.442926290976</v>
      </c>
      <c r="AC229" s="16">
        <f t="shared" si="172"/>
        <v>1.1470609072108722</v>
      </c>
      <c r="AD229" s="16">
        <f t="shared" si="172"/>
        <v>3.0268860070414658</v>
      </c>
      <c r="AE229" s="16">
        <f t="shared" si="172"/>
        <v>12.672877583388782</v>
      </c>
      <c r="AF229" s="15">
        <f t="shared" si="158"/>
        <v>-4.0504037456468023E-3</v>
      </c>
      <c r="AG229" s="15">
        <f t="shared" si="158"/>
        <v>2.9673830763510267E-4</v>
      </c>
      <c r="AH229" s="15">
        <f t="shared" si="158"/>
        <v>9.7937136394747881E-3</v>
      </c>
      <c r="AI229" s="1">
        <f t="shared" si="173"/>
        <v>545763.4414960749</v>
      </c>
      <c r="AJ229" s="1">
        <f t="shared" si="173"/>
        <v>233822.24958861968</v>
      </c>
      <c r="AK229" s="1">
        <f t="shared" si="173"/>
        <v>83248.160870587759</v>
      </c>
      <c r="AL229" s="14">
        <f t="shared" si="178"/>
        <v>81.266576441704146</v>
      </c>
      <c r="AM229" s="14">
        <f t="shared" si="178"/>
        <v>19.278931810558287</v>
      </c>
      <c r="AN229" s="14">
        <f t="shared" si="178"/>
        <v>6.1246108782591149</v>
      </c>
      <c r="AO229" s="11">
        <f t="shared" si="179"/>
        <v>3.6241063614378742E-3</v>
      </c>
      <c r="AP229" s="11">
        <f t="shared" si="179"/>
        <v>4.5654181699230243E-3</v>
      </c>
      <c r="AQ229" s="11">
        <f t="shared" si="179"/>
        <v>4.1414103184978972E-3</v>
      </c>
      <c r="AR229" s="1">
        <f t="shared" si="152"/>
        <v>280405.66095102375</v>
      </c>
      <c r="AS229" s="1">
        <f t="shared" si="152"/>
        <v>122666.13834794953</v>
      </c>
      <c r="AT229" s="1">
        <f t="shared" si="152"/>
        <v>43529.471817687037</v>
      </c>
      <c r="AU229" s="1">
        <f t="shared" si="159"/>
        <v>56081.132190204749</v>
      </c>
      <c r="AV229" s="1">
        <f t="shared" si="159"/>
        <v>24533.227669589905</v>
      </c>
      <c r="AW229" s="1">
        <f t="shared" si="159"/>
        <v>8705.8943635374071</v>
      </c>
      <c r="AX229" s="1">
        <f t="shared" si="160"/>
        <v>192488.2991767432</v>
      </c>
      <c r="AY229" s="1">
        <f t="shared" si="160"/>
        <v>33107.07745743198</v>
      </c>
      <c r="AZ229" s="1">
        <f t="shared" si="160"/>
        <v>7969.2084527075822</v>
      </c>
      <c r="BA229" s="1">
        <f t="shared" si="161"/>
        <v>14180.258824585606</v>
      </c>
      <c r="BB229" s="1">
        <f t="shared" si="161"/>
        <v>30848.947651489121</v>
      </c>
      <c r="BC229" s="1">
        <f t="shared" si="161"/>
        <v>39255.097146608256</v>
      </c>
      <c r="BD229" s="1">
        <f>SUM(BA229:BC229)*BT229*0.7+0.15*econlow!BD229+0.15*econhigh!BD229</f>
        <v>586.32434050463314</v>
      </c>
      <c r="BE229" s="2">
        <f t="shared" si="174"/>
        <v>0.1724378764915922</v>
      </c>
      <c r="BF229" s="2">
        <f t="shared" si="174"/>
        <v>0.13039120264941753</v>
      </c>
      <c r="BG229" s="2">
        <f t="shared" si="174"/>
        <v>6.9918128391701598E-2</v>
      </c>
      <c r="BH229" s="2">
        <f t="shared" si="155"/>
        <v>9.1908884822118023E-2</v>
      </c>
      <c r="BI229" s="2">
        <f t="shared" si="162"/>
        <v>2.9734821248929609E-3</v>
      </c>
      <c r="BJ229" s="2">
        <f t="shared" si="162"/>
        <v>1.700186572836147E-3</v>
      </c>
      <c r="BK229" s="2">
        <f t="shared" si="162"/>
        <v>4.8885446777984691E-4</v>
      </c>
      <c r="BL229" s="2">
        <f t="shared" si="156"/>
        <v>833.78122055666529</v>
      </c>
      <c r="BM229" s="2">
        <f t="shared" si="156"/>
        <v>208.55532136084497</v>
      </c>
      <c r="BN229" s="2">
        <f t="shared" si="156"/>
        <v>21.279576778173244</v>
      </c>
      <c r="BO229" s="2">
        <f t="shared" si="163"/>
        <v>1656.7485980845793</v>
      </c>
      <c r="BP229" s="2">
        <f t="shared" si="163"/>
        <v>136.64544199244415</v>
      </c>
      <c r="BQ229" s="2">
        <f t="shared" si="163"/>
        <v>9.7639677765253587</v>
      </c>
      <c r="BR229" s="11">
        <f t="shared" si="164"/>
        <v>3.3007268083708768E-2</v>
      </c>
      <c r="BS229" s="17">
        <f t="shared" si="153"/>
        <v>1.0628399016861453E-3</v>
      </c>
      <c r="BT229" s="17">
        <f t="shared" si="154"/>
        <v>6.9718213430105085E-3</v>
      </c>
      <c r="BU229" s="12">
        <f>(BU$3*tempmid!$I339+BU$4*tempmid!$I339^2+BU$5*tempmid!$I339^6)*(K229/K$56)^$BW$1</f>
        <v>-13.31398973100921</v>
      </c>
      <c r="BV229" s="12">
        <f>(BV$3*tempmid!$I339+BV$4*tempmid!$I339^2+BV$5*tempmid!$I339^6)*(L229/L$56)^$BW$1</f>
        <v>-10.328869167516704</v>
      </c>
      <c r="BW229" s="12">
        <f>(BW$3*tempmid!$I339+BW$4*tempmid!$I339^2+BW$5*tempmid!$I339^6)*(M229/M$56)^$BW$1</f>
        <v>-9.8292698577212718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 x14ac:dyDescent="0.3">
      <c r="A230" s="2">
        <f t="shared" si="140"/>
        <v>2184</v>
      </c>
      <c r="B230" s="5">
        <f t="shared" si="175"/>
        <v>1165.3937008020919</v>
      </c>
      <c r="C230" s="5">
        <f t="shared" si="175"/>
        <v>2964.1099080752642</v>
      </c>
      <c r="D230" s="5">
        <f t="shared" si="175"/>
        <v>4369.775767664968</v>
      </c>
      <c r="E230" s="15">
        <f t="shared" si="176"/>
        <v>5.4643095302721625E-7</v>
      </c>
      <c r="F230" s="15">
        <f t="shared" si="176"/>
        <v>1.0765056186538167E-6</v>
      </c>
      <c r="G230" s="15">
        <f t="shared" si="176"/>
        <v>2.1976479268749977E-6</v>
      </c>
      <c r="H230" s="5">
        <f t="shared" si="143"/>
        <v>281023.27729439654</v>
      </c>
      <c r="I230" s="5">
        <f t="shared" si="143"/>
        <v>123193.84588754887</v>
      </c>
      <c r="J230" s="5">
        <f t="shared" si="143"/>
        <v>43704.332361440975</v>
      </c>
      <c r="K230" s="5">
        <f t="shared" si="144"/>
        <v>241140.20618180785</v>
      </c>
      <c r="L230" s="5">
        <f t="shared" si="144"/>
        <v>41561.834651247606</v>
      </c>
      <c r="M230" s="5">
        <f t="shared" si="144"/>
        <v>10001.504581731619</v>
      </c>
      <c r="N230" s="15">
        <f t="shared" si="145"/>
        <v>2.2020339444834836E-3</v>
      </c>
      <c r="O230" s="15">
        <f t="shared" si="145"/>
        <v>4.300901030880544E-3</v>
      </c>
      <c r="P230" s="15">
        <f t="shared" si="145"/>
        <v>4.0148545326157414E-3</v>
      </c>
      <c r="Q230" s="5">
        <f t="shared" si="146"/>
        <v>6044.5615180049226</v>
      </c>
      <c r="R230" s="5">
        <f t="shared" si="146"/>
        <v>8753.8206813041852</v>
      </c>
      <c r="S230" s="5">
        <f t="shared" si="146"/>
        <v>5228.5565771143465</v>
      </c>
      <c r="T230" s="5">
        <f t="shared" si="177"/>
        <v>21.509113323992423</v>
      </c>
      <c r="U230" s="5">
        <f t="shared" si="177"/>
        <v>71.057288765013936</v>
      </c>
      <c r="V230" s="5">
        <f t="shared" si="177"/>
        <v>119.63474316169501</v>
      </c>
      <c r="W230" s="15">
        <f t="shared" si="148"/>
        <v>-1.0734613539272964E-2</v>
      </c>
      <c r="X230" s="15">
        <f t="shared" si="148"/>
        <v>-1.217998157191269E-2</v>
      </c>
      <c r="Y230" s="15">
        <f t="shared" si="148"/>
        <v>-9.7425357312937999E-3</v>
      </c>
      <c r="Z230" s="5">
        <f t="shared" si="151"/>
        <v>5763.959427895039</v>
      </c>
      <c r="AA230" s="5">
        <f t="shared" si="151"/>
        <v>23232.949377659221</v>
      </c>
      <c r="AB230" s="5">
        <f t="shared" si="151"/>
        <v>62592.410407429314</v>
      </c>
      <c r="AC230" s="16">
        <f t="shared" si="172"/>
        <v>1.1424148474158202</v>
      </c>
      <c r="AD230" s="16">
        <f t="shared" si="172"/>
        <v>3.0277842000725999</v>
      </c>
      <c r="AE230" s="16">
        <f t="shared" si="172"/>
        <v>12.796992117428612</v>
      </c>
      <c r="AF230" s="15">
        <f t="shared" si="158"/>
        <v>-4.0504037456468023E-3</v>
      </c>
      <c r="AG230" s="15">
        <f t="shared" si="158"/>
        <v>2.9673830763510267E-4</v>
      </c>
      <c r="AH230" s="15">
        <f t="shared" si="158"/>
        <v>9.7937136394747881E-3</v>
      </c>
      <c r="AI230" s="1">
        <f t="shared" si="173"/>
        <v>547268.22953667212</v>
      </c>
      <c r="AJ230" s="1">
        <f t="shared" si="173"/>
        <v>234973.2522993476</v>
      </c>
      <c r="AK230" s="1">
        <f t="shared" si="173"/>
        <v>83629.239147066386</v>
      </c>
      <c r="AL230" s="14">
        <f t="shared" si="178"/>
        <v>81.55814997119225</v>
      </c>
      <c r="AM230" s="14">
        <f t="shared" si="178"/>
        <v>19.366068032287071</v>
      </c>
      <c r="AN230" s="14">
        <f t="shared" si="178"/>
        <v>6.1497217596802418</v>
      </c>
      <c r="AO230" s="11">
        <f t="shared" si="179"/>
        <v>3.5878652978234954E-3</v>
      </c>
      <c r="AP230" s="11">
        <f t="shared" si="179"/>
        <v>4.519763988223794E-3</v>
      </c>
      <c r="AQ230" s="11">
        <f t="shared" si="179"/>
        <v>4.0999962153129184E-3</v>
      </c>
      <c r="AR230" s="1">
        <f t="shared" si="152"/>
        <v>281023.27729439654</v>
      </c>
      <c r="AS230" s="1">
        <f t="shared" si="152"/>
        <v>123193.84588754887</v>
      </c>
      <c r="AT230" s="1">
        <f t="shared" si="152"/>
        <v>43704.332361440975</v>
      </c>
      <c r="AU230" s="1">
        <f t="shared" si="159"/>
        <v>56204.655458879308</v>
      </c>
      <c r="AV230" s="1">
        <f t="shared" si="159"/>
        <v>24638.769177509777</v>
      </c>
      <c r="AW230" s="1">
        <f t="shared" si="159"/>
        <v>8740.8664722881949</v>
      </c>
      <c r="AX230" s="1">
        <f t="shared" si="160"/>
        <v>192912.16494544627</v>
      </c>
      <c r="AY230" s="1">
        <f t="shared" si="160"/>
        <v>33249.46772099808</v>
      </c>
      <c r="AZ230" s="1">
        <f t="shared" si="160"/>
        <v>8001.2036653852938</v>
      </c>
      <c r="BA230" s="1">
        <f t="shared" si="161"/>
        <v>14182.82998827689</v>
      </c>
      <c r="BB230" s="1">
        <f t="shared" si="161"/>
        <v>30861.701867584874</v>
      </c>
      <c r="BC230" s="1">
        <f t="shared" si="161"/>
        <v>39272.692305187673</v>
      </c>
      <c r="BD230" s="1">
        <f>SUM(BA230:BC230)*BT230*0.7+0.15*econlow!BD230+0.15*econhigh!BD230</f>
        <v>569.4560989646892</v>
      </c>
      <c r="BE230" s="2">
        <f t="shared" si="174"/>
        <v>0.1724378764915922</v>
      </c>
      <c r="BF230" s="2">
        <f t="shared" si="174"/>
        <v>0.13039120264941753</v>
      </c>
      <c r="BG230" s="2">
        <f t="shared" si="174"/>
        <v>6.9918128391701598E-2</v>
      </c>
      <c r="BH230" s="2">
        <f t="shared" si="155"/>
        <v>9.170983465938827E-2</v>
      </c>
      <c r="BI230" s="2">
        <f t="shared" si="162"/>
        <v>2.9734821248929609E-3</v>
      </c>
      <c r="BJ230" s="2">
        <f t="shared" si="162"/>
        <v>1.700186572836147E-3</v>
      </c>
      <c r="BK230" s="2">
        <f t="shared" si="162"/>
        <v>4.8885446777984691E-4</v>
      </c>
      <c r="BL230" s="2">
        <f t="shared" si="156"/>
        <v>835.617691713726</v>
      </c>
      <c r="BM230" s="2">
        <f t="shared" si="156"/>
        <v>209.45252263405618</v>
      </c>
      <c r="BN230" s="2">
        <f t="shared" si="156"/>
        <v>21.365058136225766</v>
      </c>
      <c r="BO230" s="2">
        <f t="shared" si="163"/>
        <v>1681.4503220419285</v>
      </c>
      <c r="BP230" s="2">
        <f t="shared" si="163"/>
        <v>138.28114083295031</v>
      </c>
      <c r="BQ230" s="2">
        <f t="shared" si="163"/>
        <v>9.7638838364918907</v>
      </c>
      <c r="BR230" s="11">
        <f t="shared" si="164"/>
        <v>3.2954484658130861E-2</v>
      </c>
      <c r="BS230" s="17">
        <f t="shared" si="153"/>
        <v>1.0288794033925608E-3</v>
      </c>
      <c r="BT230" s="17">
        <f t="shared" si="154"/>
        <v>6.768758585447095E-3</v>
      </c>
      <c r="BU230" s="12">
        <f>(BU$3*tempmid!$I340+BU$4*tempmid!$I340^2+BU$5*tempmid!$I340^6)*(K230/K$56)^$BW$1</f>
        <v>-13.481104008007385</v>
      </c>
      <c r="BV230" s="12">
        <f>(BV$3*tempmid!$I340+BV$4*tempmid!$I340^2+BV$5*tempmid!$I340^6)*(L230/L$56)^$BW$1</f>
        <v>-10.436203610357607</v>
      </c>
      <c r="BW230" s="12">
        <f>(BW$3*tempmid!$I340+BW$4*tempmid!$I340^2+BW$5*tempmid!$I340^6)*(M230/M$56)^$BW$1</f>
        <v>-9.9191225420453861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 x14ac:dyDescent="0.3">
      <c r="A231" s="2">
        <f t="shared" si="140"/>
        <v>2185</v>
      </c>
      <c r="B231" s="5">
        <f t="shared" si="175"/>
        <v>1165.394305768923</v>
      </c>
      <c r="C231" s="5">
        <f t="shared" si="175"/>
        <v>2964.1129394121863</v>
      </c>
      <c r="D231" s="5">
        <f t="shared" si="175"/>
        <v>4369.7848907321913</v>
      </c>
      <c r="E231" s="15">
        <f t="shared" si="176"/>
        <v>5.1910940537585537E-7</v>
      </c>
      <c r="F231" s="15">
        <f t="shared" si="176"/>
        <v>1.0226803377211258E-6</v>
      </c>
      <c r="G231" s="15">
        <f t="shared" si="176"/>
        <v>2.0877655305312479E-6</v>
      </c>
      <c r="H231" s="5">
        <f t="shared" si="143"/>
        <v>281627.88411279902</v>
      </c>
      <c r="I231" s="5">
        <f t="shared" si="143"/>
        <v>123716.63250895037</v>
      </c>
      <c r="J231" s="5">
        <f t="shared" si="143"/>
        <v>43877.602337731529</v>
      </c>
      <c r="K231" s="5">
        <f t="shared" si="144"/>
        <v>241658.88122044833</v>
      </c>
      <c r="L231" s="5">
        <f t="shared" si="144"/>
        <v>41738.16417855004</v>
      </c>
      <c r="M231" s="5">
        <f t="shared" si="144"/>
        <v>10041.135532962011</v>
      </c>
      <c r="N231" s="15">
        <f t="shared" si="145"/>
        <v>2.1509272420934256E-3</v>
      </c>
      <c r="O231" s="15">
        <f t="shared" si="145"/>
        <v>4.242582859540267E-3</v>
      </c>
      <c r="P231" s="15">
        <f t="shared" si="145"/>
        <v>3.9624989326887405E-3</v>
      </c>
      <c r="Q231" s="5">
        <f t="shared" si="146"/>
        <v>5992.5404437791894</v>
      </c>
      <c r="R231" s="5">
        <f t="shared" si="146"/>
        <v>8683.8946471230283</v>
      </c>
      <c r="S231" s="5">
        <f t="shared" si="146"/>
        <v>5198.1443328636788</v>
      </c>
      <c r="T231" s="5">
        <f t="shared" si="177"/>
        <v>21.278221304886937</v>
      </c>
      <c r="U231" s="5">
        <f t="shared" si="177"/>
        <v>70.191812297305987</v>
      </c>
      <c r="V231" s="5">
        <f t="shared" si="177"/>
        <v>118.46919740173804</v>
      </c>
      <c r="W231" s="15">
        <f t="shared" si="148"/>
        <v>-1.0734613539272964E-2</v>
      </c>
      <c r="X231" s="15">
        <f t="shared" si="148"/>
        <v>-1.217998157191269E-2</v>
      </c>
      <c r="Y231" s="15">
        <f t="shared" si="148"/>
        <v>-9.7425357312937999E-3</v>
      </c>
      <c r="Z231" s="5">
        <f t="shared" si="151"/>
        <v>5691.49824063101</v>
      </c>
      <c r="AA231" s="5">
        <f t="shared" si="151"/>
        <v>23055.542287796005</v>
      </c>
      <c r="AB231" s="5">
        <f t="shared" si="151"/>
        <v>62841.067871312815</v>
      </c>
      <c r="AC231" s="16">
        <f t="shared" ref="AC231:AE246" si="180">AC230*(1+AF231)</f>
        <v>1.1377876060387646</v>
      </c>
      <c r="AD231" s="16">
        <f t="shared" si="180"/>
        <v>3.0286826596320138</v>
      </c>
      <c r="AE231" s="16">
        <f t="shared" si="180"/>
        <v>12.922322193673324</v>
      </c>
      <c r="AF231" s="15">
        <f t="shared" si="158"/>
        <v>-4.0504037456468023E-3</v>
      </c>
      <c r="AG231" s="15">
        <f t="shared" si="158"/>
        <v>2.9673830763510267E-4</v>
      </c>
      <c r="AH231" s="15">
        <f t="shared" si="158"/>
        <v>9.7937136394747881E-3</v>
      </c>
      <c r="AI231" s="1">
        <f t="shared" si="173"/>
        <v>548746.06204188429</v>
      </c>
      <c r="AJ231" s="1">
        <f t="shared" si="173"/>
        <v>236114.6962469226</v>
      </c>
      <c r="AK231" s="1">
        <f t="shared" si="173"/>
        <v>84007.181704647941</v>
      </c>
      <c r="AL231" s="14">
        <f t="shared" si="178"/>
        <v>81.847843430668206</v>
      </c>
      <c r="AM231" s="14">
        <f t="shared" si="178"/>
        <v>19.452722788604039</v>
      </c>
      <c r="AN231" s="14">
        <f t="shared" si="178"/>
        <v>6.1746834572607598</v>
      </c>
      <c r="AO231" s="11">
        <f t="shared" si="179"/>
        <v>3.5519866448452606E-3</v>
      </c>
      <c r="AP231" s="11">
        <f t="shared" si="179"/>
        <v>4.4745663483415563E-3</v>
      </c>
      <c r="AQ231" s="11">
        <f t="shared" si="179"/>
        <v>4.0589962531597888E-3</v>
      </c>
      <c r="AR231" s="1">
        <f t="shared" si="152"/>
        <v>281627.88411279902</v>
      </c>
      <c r="AS231" s="1">
        <f t="shared" si="152"/>
        <v>123716.63250895037</v>
      </c>
      <c r="AT231" s="1">
        <f t="shared" si="152"/>
        <v>43877.602337731529</v>
      </c>
      <c r="AU231" s="1">
        <f t="shared" si="159"/>
        <v>56325.576822559808</v>
      </c>
      <c r="AV231" s="1">
        <f t="shared" si="159"/>
        <v>24743.326501790074</v>
      </c>
      <c r="AW231" s="1">
        <f t="shared" si="159"/>
        <v>8775.5204675463065</v>
      </c>
      <c r="AX231" s="1">
        <f t="shared" si="160"/>
        <v>193327.10497635868</v>
      </c>
      <c r="AY231" s="1">
        <f t="shared" si="160"/>
        <v>33390.531342840026</v>
      </c>
      <c r="AZ231" s="1">
        <f t="shared" si="160"/>
        <v>8032.9084263696104</v>
      </c>
      <c r="BA231" s="1">
        <f t="shared" si="161"/>
        <v>14185.341337095486</v>
      </c>
      <c r="BB231" s="1">
        <f t="shared" si="161"/>
        <v>30874.282322913456</v>
      </c>
      <c r="BC231" s="1">
        <f t="shared" si="161"/>
        <v>39290.055349817303</v>
      </c>
      <c r="BD231" s="1">
        <f>SUM(BA231:BC231)*BT231*0.7+0.15*econlow!BD231+0.15*econhigh!BD231</f>
        <v>553.0698989417308</v>
      </c>
      <c r="BE231" s="2">
        <f t="shared" si="174"/>
        <v>0.1724378764915922</v>
      </c>
      <c r="BF231" s="2">
        <f t="shared" si="174"/>
        <v>0.13039120264941753</v>
      </c>
      <c r="BG231" s="2">
        <f t="shared" si="174"/>
        <v>6.9918128391701598E-2</v>
      </c>
      <c r="BH231" s="2">
        <f t="shared" si="155"/>
        <v>9.1511875891435709E-2</v>
      </c>
      <c r="BI231" s="2">
        <f t="shared" si="162"/>
        <v>2.9734821248929609E-3</v>
      </c>
      <c r="BJ231" s="2">
        <f t="shared" si="162"/>
        <v>1.700186572836147E-3</v>
      </c>
      <c r="BK231" s="2">
        <f t="shared" si="162"/>
        <v>4.8885446777984691E-4</v>
      </c>
      <c r="BL231" s="2">
        <f t="shared" si="156"/>
        <v>837.41547928083412</v>
      </c>
      <c r="BM231" s="2">
        <f t="shared" si="156"/>
        <v>210.34135742822139</v>
      </c>
      <c r="BN231" s="2">
        <f t="shared" si="156"/>
        <v>21.449761938267514</v>
      </c>
      <c r="BO231" s="2">
        <f t="shared" si="163"/>
        <v>1706.5212794249098</v>
      </c>
      <c r="BP231" s="2">
        <f t="shared" si="163"/>
        <v>139.93650896788478</v>
      </c>
      <c r="BQ231" s="2">
        <f t="shared" si="163"/>
        <v>9.7638055421079812</v>
      </c>
      <c r="BR231" s="11">
        <f t="shared" si="164"/>
        <v>3.2902270064122136E-2</v>
      </c>
      <c r="BS231" s="17">
        <f t="shared" si="153"/>
        <v>9.960549265954164E-4</v>
      </c>
      <c r="BT231" s="17">
        <f t="shared" si="154"/>
        <v>6.5716102771331015E-3</v>
      </c>
      <c r="BU231" s="12">
        <f>(BU$3*tempmid!$I341+BU$4*tempmid!$I341^2+BU$5*tempmid!$I341^6)*(K231/K$56)^$BW$1</f>
        <v>-13.648226410466068</v>
      </c>
      <c r="BV231" s="12">
        <f>(BV$3*tempmid!$I341+BV$4*tempmid!$I341^2+BV$5*tempmid!$I341^6)*(L231/L$56)^$BW$1</f>
        <v>-10.543422630288896</v>
      </c>
      <c r="BW231" s="12">
        <f>(BW$3*tempmid!$I341+BW$4*tempmid!$I341^2+BW$5*tempmid!$I341^6)*(M231/M$56)^$BW$1</f>
        <v>-10.008857323887886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 x14ac:dyDescent="0.3">
      <c r="A232" s="2">
        <f t="shared" si="140"/>
        <v>2186</v>
      </c>
      <c r="B232" s="5">
        <f t="shared" si="175"/>
        <v>1165.3948804877107</v>
      </c>
      <c r="C232" s="5">
        <f t="shared" si="175"/>
        <v>2964.1158191852069</v>
      </c>
      <c r="D232" s="5">
        <f t="shared" si="175"/>
        <v>4369.7935576641485</v>
      </c>
      <c r="E232" s="15">
        <f t="shared" si="176"/>
        <v>4.9315393510706261E-7</v>
      </c>
      <c r="F232" s="15">
        <f t="shared" si="176"/>
        <v>9.7154632083506949E-7</v>
      </c>
      <c r="G232" s="15">
        <f t="shared" si="176"/>
        <v>1.9833772540046856E-6</v>
      </c>
      <c r="H232" s="5">
        <f t="shared" si="143"/>
        <v>282219.54452338233</v>
      </c>
      <c r="I232" s="5">
        <f t="shared" si="143"/>
        <v>124234.49480599715</v>
      </c>
      <c r="J232" s="5">
        <f t="shared" si="143"/>
        <v>44049.28245615233</v>
      </c>
      <c r="K232" s="5">
        <f t="shared" si="144"/>
        <v>242166.45297538562</v>
      </c>
      <c r="L232" s="5">
        <f t="shared" si="144"/>
        <v>41912.834175335105</v>
      </c>
      <c r="M232" s="5">
        <f t="shared" si="144"/>
        <v>10080.403541923535</v>
      </c>
      <c r="N232" s="15">
        <f t="shared" si="145"/>
        <v>2.1003645815700356E-3</v>
      </c>
      <c r="O232" s="15">
        <f t="shared" si="145"/>
        <v>4.1848988862531744E-3</v>
      </c>
      <c r="P232" s="15">
        <f t="shared" si="145"/>
        <v>3.9107139658278722E-3</v>
      </c>
      <c r="Q232" s="5">
        <f t="shared" si="146"/>
        <v>5940.6671759356432</v>
      </c>
      <c r="R232" s="5">
        <f t="shared" si="146"/>
        <v>8614.0319249060831</v>
      </c>
      <c r="S232" s="5">
        <f t="shared" si="146"/>
        <v>5167.6418802608605</v>
      </c>
      <c r="T232" s="5">
        <f t="shared" si="177"/>
        <v>21.04980782237585</v>
      </c>
      <c r="U232" s="5">
        <f t="shared" si="177"/>
        <v>69.336877317025639</v>
      </c>
      <c r="V232" s="5">
        <f t="shared" si="177"/>
        <v>117.31500701299392</v>
      </c>
      <c r="W232" s="15">
        <f t="shared" si="148"/>
        <v>-1.0734613539272964E-2</v>
      </c>
      <c r="X232" s="15">
        <f t="shared" si="148"/>
        <v>-1.217998157191269E-2</v>
      </c>
      <c r="Y232" s="15">
        <f t="shared" si="148"/>
        <v>-9.7425357312937999E-3</v>
      </c>
      <c r="Z232" s="5">
        <f t="shared" si="151"/>
        <v>5619.6612543181382</v>
      </c>
      <c r="AA232" s="5">
        <f t="shared" si="151"/>
        <v>22878.160073313771</v>
      </c>
      <c r="AB232" s="5">
        <f t="shared" si="151"/>
        <v>63087.416287501517</v>
      </c>
      <c r="AC232" s="16">
        <f t="shared" si="180"/>
        <v>1.1331791068575148</v>
      </c>
      <c r="AD232" s="16">
        <f t="shared" si="180"/>
        <v>3.0295813857987968</v>
      </c>
      <c r="AE232" s="16">
        <f t="shared" si="180"/>
        <v>13.04887971679519</v>
      </c>
      <c r="AF232" s="15">
        <f t="shared" si="158"/>
        <v>-4.0504037456468023E-3</v>
      </c>
      <c r="AG232" s="15">
        <f t="shared" si="158"/>
        <v>2.9673830763510267E-4</v>
      </c>
      <c r="AH232" s="15">
        <f t="shared" si="158"/>
        <v>9.7937136394747881E-3</v>
      </c>
      <c r="AI232" s="1">
        <f t="shared" ref="AI232:AK247" si="181">(1-$AI$5)*AI231+AU231</f>
        <v>550197.03266025567</v>
      </c>
      <c r="AJ232" s="1">
        <f t="shared" si="181"/>
        <v>237246.55312402043</v>
      </c>
      <c r="AK232" s="1">
        <f t="shared" si="181"/>
        <v>84381.984001729448</v>
      </c>
      <c r="AL232" s="14">
        <f t="shared" si="178"/>
        <v>82.135658652975579</v>
      </c>
      <c r="AM232" s="14">
        <f t="shared" si="178"/>
        <v>19.538894862389807</v>
      </c>
      <c r="AN232" s="14">
        <f t="shared" si="178"/>
        <v>6.1994958441080534</v>
      </c>
      <c r="AO232" s="11">
        <f t="shared" si="179"/>
        <v>3.5164667783968077E-3</v>
      </c>
      <c r="AP232" s="11">
        <f t="shared" si="179"/>
        <v>4.4298206848581408E-3</v>
      </c>
      <c r="AQ232" s="11">
        <f t="shared" si="179"/>
        <v>4.0184062906281912E-3</v>
      </c>
      <c r="AR232" s="1">
        <f t="shared" si="152"/>
        <v>282219.54452338233</v>
      </c>
      <c r="AS232" s="1">
        <f t="shared" si="152"/>
        <v>124234.49480599715</v>
      </c>
      <c r="AT232" s="1">
        <f t="shared" si="152"/>
        <v>44049.28245615233</v>
      </c>
      <c r="AU232" s="1">
        <f t="shared" si="159"/>
        <v>56443.908904676471</v>
      </c>
      <c r="AV232" s="1">
        <f t="shared" si="159"/>
        <v>24846.898961199433</v>
      </c>
      <c r="AW232" s="1">
        <f t="shared" si="159"/>
        <v>8809.8564912304664</v>
      </c>
      <c r="AX232" s="1">
        <f t="shared" si="160"/>
        <v>193733.16238030849</v>
      </c>
      <c r="AY232" s="1">
        <f t="shared" si="160"/>
        <v>33530.267340268081</v>
      </c>
      <c r="AZ232" s="1">
        <f t="shared" si="160"/>
        <v>8064.3228335388294</v>
      </c>
      <c r="BA232" s="1">
        <f t="shared" si="161"/>
        <v>14187.793519788653</v>
      </c>
      <c r="BB232" s="1">
        <f t="shared" si="161"/>
        <v>30886.690960046399</v>
      </c>
      <c r="BC232" s="1">
        <f t="shared" si="161"/>
        <v>39307.188961256092</v>
      </c>
      <c r="BD232" s="1">
        <f>SUM(BA232:BC232)*BT232*0.7+0.15*econlow!BD232+0.15*econhigh!BD232</f>
        <v>537.15209334435337</v>
      </c>
      <c r="BE232" s="2">
        <f t="shared" ref="BE232:BG247" si="182">BE231</f>
        <v>0.1724378764915922</v>
      </c>
      <c r="BF232" s="2">
        <f t="shared" si="182"/>
        <v>0.13039120264941753</v>
      </c>
      <c r="BG232" s="2">
        <f t="shared" si="182"/>
        <v>6.9918128391701598E-2</v>
      </c>
      <c r="BH232" s="2">
        <f t="shared" si="155"/>
        <v>9.1315014835647648E-2</v>
      </c>
      <c r="BI232" s="2">
        <f t="shared" si="162"/>
        <v>2.9734821248929609E-3</v>
      </c>
      <c r="BJ232" s="2">
        <f t="shared" si="162"/>
        <v>1.700186572836147E-3</v>
      </c>
      <c r="BK232" s="2">
        <f t="shared" si="162"/>
        <v>4.8885446777984691E-4</v>
      </c>
      <c r="BL232" s="2">
        <f t="shared" si="156"/>
        <v>839.17477093571051</v>
      </c>
      <c r="BM232" s="2">
        <f t="shared" si="156"/>
        <v>211.22181995223841</v>
      </c>
      <c r="BN232" s="2">
        <f t="shared" si="156"/>
        <v>21.533688531186495</v>
      </c>
      <c r="BO232" s="2">
        <f t="shared" si="163"/>
        <v>1731.9669908801723</v>
      </c>
      <c r="BP232" s="2">
        <f t="shared" si="163"/>
        <v>141.61178290899545</v>
      </c>
      <c r="BQ232" s="2">
        <f t="shared" si="163"/>
        <v>9.7637328252472653</v>
      </c>
      <c r="BR232" s="11">
        <f t="shared" si="164"/>
        <v>3.2850617276439981E-2</v>
      </c>
      <c r="BS232" s="17">
        <f t="shared" si="153"/>
        <v>9.6432639898601604E-4</v>
      </c>
      <c r="BT232" s="17">
        <f t="shared" si="154"/>
        <v>6.3802041525564089E-3</v>
      </c>
      <c r="BU232" s="12">
        <f>(BU$3*tempmid!$I342+BU$4*tempmid!$I342^2+BU$5*tempmid!$I342^6)*(K232/K$56)^$BW$1</f>
        <v>-13.815350412027946</v>
      </c>
      <c r="BV232" s="12">
        <f>(BV$3*tempmid!$I342+BV$4*tempmid!$I342^2+BV$5*tempmid!$I342^6)*(L232/L$56)^$BW$1</f>
        <v>-10.650522787770585</v>
      </c>
      <c r="BW232" s="12">
        <f>(BW$3*tempmid!$I342+BW$4*tempmid!$I342^2+BW$5*tempmid!$I342^6)*(M232/M$56)^$BW$1</f>
        <v>-10.098471513226505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 x14ac:dyDescent="0.3">
      <c r="A233" s="2">
        <f t="shared" si="140"/>
        <v>2187</v>
      </c>
      <c r="B233" s="5">
        <f t="shared" si="175"/>
        <v>1165.3954264708282</v>
      </c>
      <c r="C233" s="5">
        <f t="shared" si="175"/>
        <v>2964.1185549722345</v>
      </c>
      <c r="D233" s="5">
        <f t="shared" si="175"/>
        <v>4369.8017912658379</v>
      </c>
      <c r="E233" s="15">
        <f t="shared" si="176"/>
        <v>4.6849623835170947E-7</v>
      </c>
      <c r="F233" s="15">
        <f t="shared" si="176"/>
        <v>9.2296900479331592E-7</v>
      </c>
      <c r="G233" s="15">
        <f t="shared" si="176"/>
        <v>1.8842083913044511E-6</v>
      </c>
      <c r="H233" s="5">
        <f t="shared" si="143"/>
        <v>282798.32269924966</v>
      </c>
      <c r="I233" s="5">
        <f t="shared" si="143"/>
        <v>124747.43025930288</v>
      </c>
      <c r="J233" s="5">
        <f t="shared" si="143"/>
        <v>44219.373668367407</v>
      </c>
      <c r="K233" s="5">
        <f t="shared" si="144"/>
        <v>242662.97625317529</v>
      </c>
      <c r="L233" s="5">
        <f t="shared" si="144"/>
        <v>42085.843715678042</v>
      </c>
      <c r="M233" s="5">
        <f t="shared" si="144"/>
        <v>10119.308788044136</v>
      </c>
      <c r="N233" s="15">
        <f t="shared" si="145"/>
        <v>2.0503388131969391E-3</v>
      </c>
      <c r="O233" s="15">
        <f t="shared" si="145"/>
        <v>4.1278415966619075E-3</v>
      </c>
      <c r="P233" s="15">
        <f t="shared" si="145"/>
        <v>3.8594929219646357E-3</v>
      </c>
      <c r="Q233" s="5">
        <f t="shared" si="146"/>
        <v>5888.948797395411</v>
      </c>
      <c r="R233" s="5">
        <f t="shared" si="146"/>
        <v>8544.2453321808371</v>
      </c>
      <c r="S233" s="5">
        <f t="shared" si="146"/>
        <v>5137.0557913390467</v>
      </c>
      <c r="T233" s="5">
        <f t="shared" si="177"/>
        <v>20.82384627032668</v>
      </c>
      <c r="U233" s="5">
        <f t="shared" si="177"/>
        <v>68.492355429050292</v>
      </c>
      <c r="V233" s="5">
        <f t="shared" si="177"/>
        <v>116.17206136535285</v>
      </c>
      <c r="W233" s="15">
        <f t="shared" si="148"/>
        <v>-1.0734613539272964E-2</v>
      </c>
      <c r="X233" s="15">
        <f t="shared" si="148"/>
        <v>-1.217998157191269E-2</v>
      </c>
      <c r="Y233" s="15">
        <f t="shared" si="148"/>
        <v>-9.7425357312937999E-3</v>
      </c>
      <c r="Z233" s="5">
        <f t="shared" si="151"/>
        <v>5548.4508800584081</v>
      </c>
      <c r="AA233" s="5">
        <f t="shared" si="151"/>
        <v>22700.837404581678</v>
      </c>
      <c r="AB233" s="5">
        <f t="shared" si="151"/>
        <v>63331.456981182833</v>
      </c>
      <c r="AC233" s="16">
        <f t="shared" si="180"/>
        <v>1.1285892739586103</v>
      </c>
      <c r="AD233" s="16">
        <f t="shared" si="180"/>
        <v>3.0304803786520615</v>
      </c>
      <c r="AE233" s="16">
        <f t="shared" si="180"/>
        <v>13.176676708057432</v>
      </c>
      <c r="AF233" s="15">
        <f t="shared" si="158"/>
        <v>-4.0504037456468023E-3</v>
      </c>
      <c r="AG233" s="15">
        <f t="shared" si="158"/>
        <v>2.9673830763510267E-4</v>
      </c>
      <c r="AH233" s="15">
        <f t="shared" si="158"/>
        <v>9.7937136394747881E-3</v>
      </c>
      <c r="AI233" s="1">
        <f t="shared" si="181"/>
        <v>551621.2382989066</v>
      </c>
      <c r="AJ233" s="1">
        <f t="shared" si="181"/>
        <v>238368.79677281785</v>
      </c>
      <c r="AK233" s="1">
        <f t="shared" si="181"/>
        <v>84753.642092786977</v>
      </c>
      <c r="AL233" s="14">
        <f t="shared" si="178"/>
        <v>82.421597694800752</v>
      </c>
      <c r="AM233" s="14">
        <f t="shared" si="178"/>
        <v>19.624583125004282</v>
      </c>
      <c r="AN233" s="14">
        <f t="shared" si="178"/>
        <v>6.2241588162757528</v>
      </c>
      <c r="AO233" s="11">
        <f t="shared" si="179"/>
        <v>3.4813021106128396E-3</v>
      </c>
      <c r="AP233" s="11">
        <f t="shared" si="179"/>
        <v>4.3855224780095592E-3</v>
      </c>
      <c r="AQ233" s="11">
        <f t="shared" si="179"/>
        <v>3.978222227721909E-3</v>
      </c>
      <c r="AR233" s="1">
        <f t="shared" si="152"/>
        <v>282798.32269924966</v>
      </c>
      <c r="AS233" s="1">
        <f t="shared" si="152"/>
        <v>124747.43025930288</v>
      </c>
      <c r="AT233" s="1">
        <f t="shared" si="152"/>
        <v>44219.373668367407</v>
      </c>
      <c r="AU233" s="1">
        <f t="shared" si="159"/>
        <v>56559.664539849939</v>
      </c>
      <c r="AV233" s="1">
        <f t="shared" si="159"/>
        <v>24949.486051860578</v>
      </c>
      <c r="AW233" s="1">
        <f t="shared" si="159"/>
        <v>8843.8747336734814</v>
      </c>
      <c r="AX233" s="1">
        <f t="shared" si="160"/>
        <v>194130.38100254021</v>
      </c>
      <c r="AY233" s="1">
        <f t="shared" si="160"/>
        <v>33668.674972542431</v>
      </c>
      <c r="AZ233" s="1">
        <f t="shared" si="160"/>
        <v>8095.447030435309</v>
      </c>
      <c r="BA233" s="1">
        <f t="shared" si="161"/>
        <v>14190.187175938703</v>
      </c>
      <c r="BB233" s="1">
        <f t="shared" si="161"/>
        <v>30898.929695731371</v>
      </c>
      <c r="BC233" s="1">
        <f t="shared" si="161"/>
        <v>39324.095781176329</v>
      </c>
      <c r="BD233" s="1">
        <f>SUM(BA233:BC233)*BT233*0.7+0.15*econlow!BD233+0.15*econhigh!BD233</f>
        <v>521.68941603316284</v>
      </c>
      <c r="BE233" s="2">
        <f t="shared" si="182"/>
        <v>0.1724378764915922</v>
      </c>
      <c r="BF233" s="2">
        <f t="shared" si="182"/>
        <v>0.13039120264941753</v>
      </c>
      <c r="BG233" s="2">
        <f t="shared" si="182"/>
        <v>6.9918128391701598E-2</v>
      </c>
      <c r="BH233" s="2">
        <f t="shared" si="155"/>
        <v>9.1119257592081657E-2</v>
      </c>
      <c r="BI233" s="2">
        <f t="shared" si="162"/>
        <v>2.9734821248929609E-3</v>
      </c>
      <c r="BJ233" s="2">
        <f t="shared" si="162"/>
        <v>1.700186572836147E-3</v>
      </c>
      <c r="BK233" s="2">
        <f t="shared" si="162"/>
        <v>4.8885446777984691E-4</v>
      </c>
      <c r="BL233" s="2">
        <f t="shared" si="156"/>
        <v>840.89575749593018</v>
      </c>
      <c r="BM233" s="2">
        <f t="shared" si="156"/>
        <v>212.09390592268042</v>
      </c>
      <c r="BN233" s="2">
        <f t="shared" si="156"/>
        <v>21.616838380207927</v>
      </c>
      <c r="BO233" s="2">
        <f t="shared" si="163"/>
        <v>1757.7930595694233</v>
      </c>
      <c r="BP233" s="2">
        <f t="shared" si="163"/>
        <v>143.30720201230909</v>
      </c>
      <c r="BQ233" s="2">
        <f t="shared" si="163"/>
        <v>9.7636656186961375</v>
      </c>
      <c r="BR233" s="11">
        <f t="shared" si="164"/>
        <v>3.2799519343124722E-2</v>
      </c>
      <c r="BS233" s="17">
        <f t="shared" si="153"/>
        <v>9.3365524777327632E-4</v>
      </c>
      <c r="BT233" s="17">
        <f t="shared" si="154"/>
        <v>6.1943729636469991E-3</v>
      </c>
      <c r="BU233" s="12">
        <f>(BU$3*tempmid!$I343+BU$4*tempmid!$I343^2+BU$5*tempmid!$I343^6)*(K233/K$56)^$BW$1</f>
        <v>-13.982469699682893</v>
      </c>
      <c r="BV233" s="12">
        <f>(BV$3*tempmid!$I343+BV$4*tempmid!$I343^2+BV$5*tempmid!$I343^6)*(L233/L$56)^$BW$1</f>
        <v>-10.757500776947957</v>
      </c>
      <c r="BW233" s="12">
        <f>(BW$3*tempmid!$I343+BW$4*tempmid!$I343^2+BW$5*tempmid!$I343^6)*(M233/M$56)^$BW$1</f>
        <v>-10.187962527586919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 x14ac:dyDescent="0.3">
      <c r="A234" s="2">
        <f t="shared" si="140"/>
        <v>2188</v>
      </c>
      <c r="B234" s="5">
        <f t="shared" ref="B234:D249" si="183">B233*(1+E234)</f>
        <v>1165.3959451550329</v>
      </c>
      <c r="C234" s="5">
        <f t="shared" si="183"/>
        <v>2964.1211539723099</v>
      </c>
      <c r="D234" s="5">
        <f t="shared" si="183"/>
        <v>4369.8096132021819</v>
      </c>
      <c r="E234" s="15">
        <f t="shared" ref="E234:G249" si="184">E233*$E$5</f>
        <v>4.4507142643412396E-7</v>
      </c>
      <c r="F234" s="15">
        <f t="shared" si="184"/>
        <v>8.768205545536501E-7</v>
      </c>
      <c r="G234" s="15">
        <f t="shared" si="184"/>
        <v>1.7899979717392285E-6</v>
      </c>
      <c r="H234" s="5">
        <f t="shared" si="143"/>
        <v>283364.28382213484</v>
      </c>
      <c r="I234" s="5">
        <f t="shared" si="143"/>
        <v>125255.43721794273</v>
      </c>
      <c r="J234" s="5">
        <f t="shared" si="143"/>
        <v>44387.877162781864</v>
      </c>
      <c r="K234" s="5">
        <f t="shared" si="144"/>
        <v>243148.50673728646</v>
      </c>
      <c r="L234" s="5">
        <f t="shared" si="144"/>
        <v>42257.192169788359</v>
      </c>
      <c r="M234" s="5">
        <f t="shared" si="144"/>
        <v>10157.851506545288</v>
      </c>
      <c r="N234" s="15">
        <f t="shared" si="145"/>
        <v>2.0008428628379704E-3</v>
      </c>
      <c r="O234" s="15">
        <f t="shared" si="145"/>
        <v>4.0714035642936963E-3</v>
      </c>
      <c r="P234" s="15">
        <f t="shared" si="145"/>
        <v>3.8088291708906485E-3</v>
      </c>
      <c r="Q234" s="5">
        <f t="shared" si="146"/>
        <v>5837.3921826679434</v>
      </c>
      <c r="R234" s="5">
        <f t="shared" si="146"/>
        <v>8474.5473771569323</v>
      </c>
      <c r="S234" s="5">
        <f t="shared" si="146"/>
        <v>5106.3925260143415</v>
      </c>
      <c r="T234" s="5">
        <f t="shared" ref="T234:V249" si="185">T233*(1+W234)</f>
        <v>20.600310328213492</v>
      </c>
      <c r="U234" s="5">
        <f t="shared" si="185"/>
        <v>67.658119802107564</v>
      </c>
      <c r="V234" s="5">
        <f t="shared" si="185"/>
        <v>115.04025090652284</v>
      </c>
      <c r="W234" s="15">
        <f t="shared" si="148"/>
        <v>-1.0734613539272964E-2</v>
      </c>
      <c r="X234" s="15">
        <f t="shared" si="148"/>
        <v>-1.217998157191269E-2</v>
      </c>
      <c r="Y234" s="15">
        <f t="shared" si="148"/>
        <v>-9.7425357312937999E-3</v>
      </c>
      <c r="Z234" s="5">
        <f t="shared" si="151"/>
        <v>5477.8692496757494</v>
      </c>
      <c r="AA234" s="5">
        <f t="shared" si="151"/>
        <v>22523.6081705369</v>
      </c>
      <c r="AB234" s="5">
        <f t="shared" si="151"/>
        <v>63573.19162535583</v>
      </c>
      <c r="AC234" s="16">
        <f t="shared" si="180"/>
        <v>1.1240180317360715</v>
      </c>
      <c r="AD234" s="16">
        <f t="shared" si="180"/>
        <v>3.0313796382709444</v>
      </c>
      <c r="AE234" s="16">
        <f t="shared" si="180"/>
        <v>13.305725306456084</v>
      </c>
      <c r="AF234" s="15">
        <f t="shared" si="158"/>
        <v>-4.0504037456468023E-3</v>
      </c>
      <c r="AG234" s="15">
        <f t="shared" si="158"/>
        <v>2.9673830763510267E-4</v>
      </c>
      <c r="AH234" s="15">
        <f t="shared" si="158"/>
        <v>9.7937136394747881E-3</v>
      </c>
      <c r="AI234" s="1">
        <f t="shared" si="181"/>
        <v>553018.77900886594</v>
      </c>
      <c r="AJ234" s="1">
        <f t="shared" si="181"/>
        <v>239481.40314739666</v>
      </c>
      <c r="AK234" s="1">
        <f t="shared" si="181"/>
        <v>85122.152617181768</v>
      </c>
      <c r="AL234" s="14">
        <f t="shared" ref="AL234:AN249" si="186">AL233*(1+AO234)</f>
        <v>82.705662831995596</v>
      </c>
      <c r="AM234" s="14">
        <f t="shared" si="186"/>
        <v>19.709786534916393</v>
      </c>
      <c r="AN234" s="14">
        <f t="shared" si="186"/>
        <v>6.2486722923580151</v>
      </c>
      <c r="AO234" s="11">
        <f t="shared" ref="AO234:AQ249" si="187">AO$5*AO233</f>
        <v>3.4464890895067111E-3</v>
      </c>
      <c r="AP234" s="11">
        <f t="shared" si="187"/>
        <v>4.3416672532294639E-3</v>
      </c>
      <c r="AQ234" s="11">
        <f t="shared" si="187"/>
        <v>3.9384400054446895E-3</v>
      </c>
      <c r="AR234" s="1">
        <f t="shared" si="152"/>
        <v>283364.28382213484</v>
      </c>
      <c r="AS234" s="1">
        <f t="shared" si="152"/>
        <v>125255.43721794273</v>
      </c>
      <c r="AT234" s="1">
        <f t="shared" si="152"/>
        <v>44387.877162781864</v>
      </c>
      <c r="AU234" s="1">
        <f t="shared" si="159"/>
        <v>56672.856764426971</v>
      </c>
      <c r="AV234" s="1">
        <f t="shared" si="159"/>
        <v>25051.087443588549</v>
      </c>
      <c r="AW234" s="1">
        <f t="shared" si="159"/>
        <v>8877.5754325563739</v>
      </c>
      <c r="AX234" s="1">
        <f t="shared" si="160"/>
        <v>194518.80538982915</v>
      </c>
      <c r="AY234" s="1">
        <f t="shared" si="160"/>
        <v>33805.753735830687</v>
      </c>
      <c r="AZ234" s="1">
        <f t="shared" si="160"/>
        <v>8126.2812052362287</v>
      </c>
      <c r="BA234" s="1">
        <f t="shared" si="161"/>
        <v>14192.522936094943</v>
      </c>
      <c r="BB234" s="1">
        <f t="shared" si="161"/>
        <v>30911.000421337416</v>
      </c>
      <c r="BC234" s="1">
        <f t="shared" si="161"/>
        <v>39340.778413003405</v>
      </c>
      <c r="BD234" s="1">
        <f>SUM(BA234:BC234)*BT234*0.7+0.15*econlow!BD234+0.15*econhigh!BD234</f>
        <v>506.66897141600407</v>
      </c>
      <c r="BE234" s="2">
        <f t="shared" si="182"/>
        <v>0.1724378764915922</v>
      </c>
      <c r="BF234" s="2">
        <f t="shared" si="182"/>
        <v>0.13039120264941753</v>
      </c>
      <c r="BG234" s="2">
        <f t="shared" si="182"/>
        <v>6.9918128391701598E-2</v>
      </c>
      <c r="BH234" s="2">
        <f t="shared" si="155"/>
        <v>9.0924610043218529E-2</v>
      </c>
      <c r="BI234" s="2">
        <f t="shared" si="162"/>
        <v>2.9734821248929609E-3</v>
      </c>
      <c r="BJ234" s="2">
        <f t="shared" si="162"/>
        <v>1.700186572836147E-3</v>
      </c>
      <c r="BK234" s="2">
        <f t="shared" si="162"/>
        <v>4.8885446777984691E-4</v>
      </c>
      <c r="BL234" s="2">
        <f t="shared" si="156"/>
        <v>842.57863277821355</v>
      </c>
      <c r="BM234" s="2">
        <f t="shared" si="156"/>
        <v>212.95761253266724</v>
      </c>
      <c r="BN234" s="2">
        <f t="shared" si="156"/>
        <v>21.69921206628895</v>
      </c>
      <c r="BO234" s="2">
        <f t="shared" si="163"/>
        <v>1784.0051724031962</v>
      </c>
      <c r="BP234" s="2">
        <f t="shared" si="163"/>
        <v>145.02300851237774</v>
      </c>
      <c r="BQ234" s="2">
        <f t="shared" si="163"/>
        <v>9.7636038561406462</v>
      </c>
      <c r="BR234" s="11">
        <f t="shared" si="164"/>
        <v>3.2748969385527821E-2</v>
      </c>
      <c r="BS234" s="17">
        <f t="shared" si="153"/>
        <v>9.0400433993917265E-4</v>
      </c>
      <c r="BT234" s="17">
        <f t="shared" si="154"/>
        <v>6.0139543336378632E-3</v>
      </c>
      <c r="BU234" s="12">
        <f>(BU$3*tempmid!$I344+BU$4*tempmid!$I344^2+BU$5*tempmid!$I344^6)*(K234/K$56)^$BW$1</f>
        <v>-14.149578169980844</v>
      </c>
      <c r="BV234" s="12">
        <f>(BV$3*tempmid!$I344+BV$4*tempmid!$I344^2+BV$5*tempmid!$I344^6)*(L234/L$56)^$BW$1</f>
        <v>-10.864353422782733</v>
      </c>
      <c r="BW234" s="12">
        <f>(BW$3*tempmid!$I344+BW$4*tempmid!$I344^2+BW$5*tempmid!$I344^6)*(M234/M$56)^$BW$1</f>
        <v>-10.27732788971254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 x14ac:dyDescent="0.3">
      <c r="A235" s="2">
        <f t="shared" si="140"/>
        <v>2189</v>
      </c>
      <c r="B235" s="5">
        <f t="shared" si="183"/>
        <v>1165.3964379052468</v>
      </c>
      <c r="C235" s="5">
        <f t="shared" si="183"/>
        <v>2964.1236230245463</v>
      </c>
      <c r="D235" s="5">
        <f t="shared" si="183"/>
        <v>4369.8170440550093</v>
      </c>
      <c r="E235" s="15">
        <f t="shared" si="184"/>
        <v>4.2281785511241776E-7</v>
      </c>
      <c r="F235" s="15">
        <f t="shared" si="184"/>
        <v>8.3297952682596752E-7</v>
      </c>
      <c r="G235" s="15">
        <f t="shared" si="184"/>
        <v>1.700498073152267E-6</v>
      </c>
      <c r="H235" s="5">
        <f t="shared" si="143"/>
        <v>283917.49403613881</v>
      </c>
      <c r="I235" s="5">
        <f t="shared" si="143"/>
        <v>125758.51488130179</v>
      </c>
      <c r="J235" s="5">
        <f t="shared" si="143"/>
        <v>44554.794359267507</v>
      </c>
      <c r="K235" s="5">
        <f t="shared" si="144"/>
        <v>243623.10094792215</v>
      </c>
      <c r="L235" s="5">
        <f t="shared" si="144"/>
        <v>42426.879197764269</v>
      </c>
      <c r="M235" s="5">
        <f t="shared" si="144"/>
        <v>10196.031987170452</v>
      </c>
      <c r="N235" s="15">
        <f t="shared" si="145"/>
        <v>1.9518697318114953E-3</v>
      </c>
      <c r="O235" s="15">
        <f t="shared" si="145"/>
        <v>4.0155774499666119E-3</v>
      </c>
      <c r="P235" s="15">
        <f t="shared" si="145"/>
        <v>3.7587161616372544E-3</v>
      </c>
      <c r="Q235" s="5">
        <f t="shared" si="146"/>
        <v>5786.0040006963882</v>
      </c>
      <c r="R235" s="5">
        <f t="shared" si="146"/>
        <v>8404.9502615396177</v>
      </c>
      <c r="S235" s="5">
        <f t="shared" si="146"/>
        <v>5075.6584324537062</v>
      </c>
      <c r="T235" s="5">
        <f t="shared" si="185"/>
        <v>20.379173958051027</v>
      </c>
      <c r="U235" s="5">
        <f t="shared" si="185"/>
        <v>66.834045149727629</v>
      </c>
      <c r="V235" s="5">
        <f t="shared" si="185"/>
        <v>113.91946715152903</v>
      </c>
      <c r="W235" s="15">
        <f t="shared" si="148"/>
        <v>-1.0734613539272964E-2</v>
      </c>
      <c r="X235" s="15">
        <f t="shared" si="148"/>
        <v>-1.217998157191269E-2</v>
      </c>
      <c r="Y235" s="15">
        <f t="shared" si="148"/>
        <v>-9.7425357312937999E-3</v>
      </c>
      <c r="Z235" s="5">
        <f t="shared" si="151"/>
        <v>5407.9182232589619</v>
      </c>
      <c r="AA235" s="5">
        <f t="shared" si="151"/>
        <v>22346.505484651829</v>
      </c>
      <c r="AB235" s="5">
        <f t="shared" si="151"/>
        <v>63812.622233092756</v>
      </c>
      <c r="AC235" s="16">
        <f t="shared" si="180"/>
        <v>1.1194653048901533</v>
      </c>
      <c r="AD235" s="16">
        <f t="shared" si="180"/>
        <v>3.0322791647346046</v>
      </c>
      <c r="AE235" s="16">
        <f t="shared" si="180"/>
        <v>13.436037769873028</v>
      </c>
      <c r="AF235" s="15">
        <f t="shared" si="158"/>
        <v>-4.0504037456468023E-3</v>
      </c>
      <c r="AG235" s="15">
        <f t="shared" si="158"/>
        <v>2.9673830763510267E-4</v>
      </c>
      <c r="AH235" s="15">
        <f t="shared" si="158"/>
        <v>9.7937136394747881E-3</v>
      </c>
      <c r="AI235" s="1">
        <f t="shared" si="181"/>
        <v>554389.75787240628</v>
      </c>
      <c r="AJ235" s="1">
        <f t="shared" si="181"/>
        <v>240584.35027624556</v>
      </c>
      <c r="AK235" s="1">
        <f t="shared" si="181"/>
        <v>85487.512788019973</v>
      </c>
      <c r="AL235" s="14">
        <f t="shared" si="186"/>
        <v>82.987856554940592</v>
      </c>
      <c r="AM235" s="14">
        <f t="shared" si="186"/>
        <v>19.794504136335515</v>
      </c>
      <c r="AN235" s="14">
        <f t="shared" si="186"/>
        <v>6.2730362130857795</v>
      </c>
      <c r="AO235" s="11">
        <f t="shared" si="187"/>
        <v>3.4120241986116441E-3</v>
      </c>
      <c r="AP235" s="11">
        <f t="shared" si="187"/>
        <v>4.2982505806971692E-3</v>
      </c>
      <c r="AQ235" s="11">
        <f t="shared" si="187"/>
        <v>3.8990556053902425E-3</v>
      </c>
      <c r="AR235" s="1">
        <f t="shared" si="152"/>
        <v>283917.49403613881</v>
      </c>
      <c r="AS235" s="1">
        <f t="shared" si="152"/>
        <v>125758.51488130179</v>
      </c>
      <c r="AT235" s="1">
        <f t="shared" si="152"/>
        <v>44554.794359267507</v>
      </c>
      <c r="AU235" s="1">
        <f t="shared" si="159"/>
        <v>56783.498807227763</v>
      </c>
      <c r="AV235" s="1">
        <f t="shared" si="159"/>
        <v>25151.70297626036</v>
      </c>
      <c r="AW235" s="1">
        <f t="shared" si="159"/>
        <v>8910.9588718535015</v>
      </c>
      <c r="AX235" s="1">
        <f t="shared" si="160"/>
        <v>194898.48075833771</v>
      </c>
      <c r="AY235" s="1">
        <f t="shared" si="160"/>
        <v>33941.503358211412</v>
      </c>
      <c r="AZ235" s="1">
        <f t="shared" si="160"/>
        <v>8156.8255897363624</v>
      </c>
      <c r="BA235" s="1">
        <f t="shared" si="161"/>
        <v>14194.801421903228</v>
      </c>
      <c r="BB235" s="1">
        <f t="shared" si="161"/>
        <v>30922.905003289117</v>
      </c>
      <c r="BC235" s="1">
        <f t="shared" si="161"/>
        <v>39357.239422728628</v>
      </c>
      <c r="BD235" s="1">
        <f>SUM(BA235:BC235)*BT235*0.7+0.15*econlow!BD235+0.15*econhigh!BD235</f>
        <v>492.0782243167659</v>
      </c>
      <c r="BE235" s="2">
        <f t="shared" si="182"/>
        <v>0.1724378764915922</v>
      </c>
      <c r="BF235" s="2">
        <f t="shared" si="182"/>
        <v>0.13039120264941753</v>
      </c>
      <c r="BG235" s="2">
        <f t="shared" si="182"/>
        <v>6.9918128391701598E-2</v>
      </c>
      <c r="BH235" s="2">
        <f t="shared" si="155"/>
        <v>9.0731077853836856E-2</v>
      </c>
      <c r="BI235" s="2">
        <f t="shared" si="162"/>
        <v>2.9734821248929609E-3</v>
      </c>
      <c r="BJ235" s="2">
        <f t="shared" si="162"/>
        <v>1.700186572836147E-3</v>
      </c>
      <c r="BK235" s="2">
        <f t="shared" si="162"/>
        <v>4.8885446777984691E-4</v>
      </c>
      <c r="BL235" s="2">
        <f t="shared" si="156"/>
        <v>844.22359346086262</v>
      </c>
      <c r="BM235" s="2">
        <f t="shared" si="156"/>
        <v>213.81293842100408</v>
      </c>
      <c r="BN235" s="2">
        <f t="shared" si="156"/>
        <v>21.780810283540244</v>
      </c>
      <c r="BO235" s="2">
        <f t="shared" si="163"/>
        <v>1810.6091012930494</v>
      </c>
      <c r="BP235" s="2">
        <f t="shared" si="163"/>
        <v>146.7594475569351</v>
      </c>
      <c r="BQ235" s="2">
        <f t="shared" si="163"/>
        <v>9.7635474721539168</v>
      </c>
      <c r="BR235" s="11">
        <f t="shared" si="164"/>
        <v>3.2698960598298993E-2</v>
      </c>
      <c r="BS235" s="17">
        <f t="shared" si="153"/>
        <v>8.7533792503036189E-4</v>
      </c>
      <c r="BT235" s="17">
        <f t="shared" si="154"/>
        <v>5.8387906151823911E-3</v>
      </c>
      <c r="BU235" s="12">
        <f>(BU$3*tempmid!$I345+BU$4*tempmid!$I345^2+BU$5*tempmid!$I345^6)*(K235/K$56)^$BW$1</f>
        <v>-14.316669925249636</v>
      </c>
      <c r="BV235" s="12">
        <f>(BV$3*tempmid!$I345+BV$4*tempmid!$I345^2+BV$5*tempmid!$I345^6)*(L235/L$56)^$BW$1</f>
        <v>-10.971077678202917</v>
      </c>
      <c r="BW235" s="12">
        <f>(BW$3*tempmid!$I345+BW$4*tempmid!$I345^2+BW$5*tempmid!$I345^6)*(M235/M$56)^$BW$1</f>
        <v>-10.366565225249504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 x14ac:dyDescent="0.3">
      <c r="A236" s="2">
        <f t="shared" si="140"/>
        <v>2190</v>
      </c>
      <c r="B236" s="5">
        <f t="shared" si="183"/>
        <v>1165.396906018148</v>
      </c>
      <c r="C236" s="5">
        <f t="shared" si="183"/>
        <v>2964.1259686261246</v>
      </c>
      <c r="D236" s="5">
        <f t="shared" si="183"/>
        <v>4369.8241033771992</v>
      </c>
      <c r="E236" s="15">
        <f t="shared" si="184"/>
        <v>4.0167696235679688E-7</v>
      </c>
      <c r="F236" s="15">
        <f t="shared" si="184"/>
        <v>7.9133055048466909E-7</v>
      </c>
      <c r="G236" s="15">
        <f t="shared" si="184"/>
        <v>1.6154731694946537E-6</v>
      </c>
      <c r="H236" s="5">
        <f t="shared" si="143"/>
        <v>284458.02040251839</v>
      </c>
      <c r="I236" s="5">
        <f t="shared" si="143"/>
        <v>126256.66328109145</v>
      </c>
      <c r="J236" s="5">
        <f t="shared" si="143"/>
        <v>44720.126903943441</v>
      </c>
      <c r="K236" s="5">
        <f t="shared" si="144"/>
        <v>244086.81620276131</v>
      </c>
      <c r="L236" s="5">
        <f t="shared" si="144"/>
        <v>42594.904743407897</v>
      </c>
      <c r="M236" s="5">
        <f t="shared" si="144"/>
        <v>10233.850572928483</v>
      </c>
      <c r="N236" s="15">
        <f t="shared" si="145"/>
        <v>1.903412496741419E-3</v>
      </c>
      <c r="O236" s="15">
        <f t="shared" si="145"/>
        <v>3.960356001213583E-3</v>
      </c>
      <c r="P236" s="15">
        <f t="shared" si="145"/>
        <v>3.7091474218222675E-3</v>
      </c>
      <c r="Q236" s="5">
        <f t="shared" si="146"/>
        <v>5734.7907177317211</v>
      </c>
      <c r="R236" s="5">
        <f t="shared" si="146"/>
        <v>8335.465883436771</v>
      </c>
      <c r="S236" s="5">
        <f t="shared" si="146"/>
        <v>5044.8597474893777</v>
      </c>
      <c r="T236" s="5">
        <f t="shared" si="185"/>
        <v>20.160411401361735</v>
      </c>
      <c r="U236" s="5">
        <f t="shared" si="185"/>
        <v>66.020007711427567</v>
      </c>
      <c r="V236" s="5">
        <f t="shared" si="185"/>
        <v>112.80960267231531</v>
      </c>
      <c r="W236" s="15">
        <f t="shared" si="148"/>
        <v>-1.0734613539272964E-2</v>
      </c>
      <c r="X236" s="15">
        <f t="shared" si="148"/>
        <v>-1.217998157191269E-2</v>
      </c>
      <c r="Y236" s="15">
        <f t="shared" si="148"/>
        <v>-9.7425357312937999E-3</v>
      </c>
      <c r="Z236" s="5">
        <f t="shared" si="151"/>
        <v>5338.5993966146007</v>
      </c>
      <c r="AA236" s="5">
        <f t="shared" si="151"/>
        <v>22169.561691174691</v>
      </c>
      <c r="AB236" s="5">
        <f t="shared" si="151"/>
        <v>64049.751149881646</v>
      </c>
      <c r="AC236" s="16">
        <f t="shared" si="180"/>
        <v>1.1149310184261045</v>
      </c>
      <c r="AD236" s="16">
        <f t="shared" si="180"/>
        <v>3.033178958122225</v>
      </c>
      <c r="AE236" s="16">
        <f t="shared" si="180"/>
        <v>13.567626476240331</v>
      </c>
      <c r="AF236" s="15">
        <f t="shared" si="158"/>
        <v>-4.0504037456468023E-3</v>
      </c>
      <c r="AG236" s="15">
        <f t="shared" si="158"/>
        <v>2.9673830763510267E-4</v>
      </c>
      <c r="AH236" s="15">
        <f t="shared" si="158"/>
        <v>9.7937136394747881E-3</v>
      </c>
      <c r="AI236" s="1">
        <f t="shared" si="181"/>
        <v>555734.28089239344</v>
      </c>
      <c r="AJ236" s="1">
        <f t="shared" si="181"/>
        <v>241677.61822488139</v>
      </c>
      <c r="AK236" s="1">
        <f t="shared" si="181"/>
        <v>85849.720381071471</v>
      </c>
      <c r="AL236" s="14">
        <f t="shared" si="186"/>
        <v>83.268181563949398</v>
      </c>
      <c r="AM236" s="14">
        <f t="shared" si="186"/>
        <v>19.878735057845144</v>
      </c>
      <c r="AN236" s="14">
        <f t="shared" si="186"/>
        <v>6.2972505409251331</v>
      </c>
      <c r="AO236" s="11">
        <f t="shared" si="187"/>
        <v>3.3779039566255277E-3</v>
      </c>
      <c r="AP236" s="11">
        <f t="shared" si="187"/>
        <v>4.2552680748901978E-3</v>
      </c>
      <c r="AQ236" s="11">
        <f t="shared" si="187"/>
        <v>3.8600650493363399E-3</v>
      </c>
      <c r="AR236" s="1">
        <f t="shared" si="152"/>
        <v>284458.02040251839</v>
      </c>
      <c r="AS236" s="1">
        <f t="shared" si="152"/>
        <v>126256.66328109145</v>
      </c>
      <c r="AT236" s="1">
        <f t="shared" si="152"/>
        <v>44720.126903943441</v>
      </c>
      <c r="AU236" s="1">
        <f t="shared" si="159"/>
        <v>56891.604080503683</v>
      </c>
      <c r="AV236" s="1">
        <f t="shared" si="159"/>
        <v>25251.332656218292</v>
      </c>
      <c r="AW236" s="1">
        <f t="shared" si="159"/>
        <v>8944.0253807886893</v>
      </c>
      <c r="AX236" s="1">
        <f t="shared" si="160"/>
        <v>195269.45296220903</v>
      </c>
      <c r="AY236" s="1">
        <f t="shared" si="160"/>
        <v>34075.923794726317</v>
      </c>
      <c r="AZ236" s="1">
        <f t="shared" si="160"/>
        <v>8187.0804583427862</v>
      </c>
      <c r="BA236" s="1">
        <f t="shared" si="161"/>
        <v>14197.023246233237</v>
      </c>
      <c r="BB236" s="1">
        <f t="shared" si="161"/>
        <v>30934.645283490339</v>
      </c>
      <c r="BC236" s="1">
        <f t="shared" si="161"/>
        <v>39373.481339696256</v>
      </c>
      <c r="BD236" s="1">
        <f>SUM(BA236:BC236)*BT236*0.7+0.15*econlow!BD236+0.15*econhigh!BD236</f>
        <v>477.90499011104714</v>
      </c>
      <c r="BE236" s="2">
        <f t="shared" si="182"/>
        <v>0.1724378764915922</v>
      </c>
      <c r="BF236" s="2">
        <f t="shared" si="182"/>
        <v>0.13039120264941753</v>
      </c>
      <c r="BG236" s="2">
        <f t="shared" si="182"/>
        <v>6.9918128391701598E-2</v>
      </c>
      <c r="BH236" s="2">
        <f t="shared" si="155"/>
        <v>9.0538666471006807E-2</v>
      </c>
      <c r="BI236" s="2">
        <f t="shared" si="162"/>
        <v>2.9734821248929609E-3</v>
      </c>
      <c r="BJ236" s="2">
        <f t="shared" si="162"/>
        <v>1.700186572836147E-3</v>
      </c>
      <c r="BK236" s="2">
        <f t="shared" si="162"/>
        <v>4.8885446777984691E-4</v>
      </c>
      <c r="BL236" s="2">
        <f t="shared" si="156"/>
        <v>845.83083894932565</v>
      </c>
      <c r="BM236" s="2">
        <f t="shared" si="156"/>
        <v>214.65988364160626</v>
      </c>
      <c r="BN236" s="2">
        <f t="shared" si="156"/>
        <v>21.861633836674486</v>
      </c>
      <c r="BO236" s="2">
        <f t="shared" si="163"/>
        <v>1837.6107044224937</v>
      </c>
      <c r="BP236" s="2">
        <f t="shared" si="163"/>
        <v>148.51676724197574</v>
      </c>
      <c r="BQ236" s="2">
        <f t="shared" si="163"/>
        <v>9.7634964021835522</v>
      </c>
      <c r="BR236" s="11">
        <f t="shared" si="164"/>
        <v>3.2649486249340026E-2</v>
      </c>
      <c r="BS236" s="17">
        <f t="shared" si="153"/>
        <v>8.4762158037152548E-4</v>
      </c>
      <c r="BT236" s="17">
        <f t="shared" si="154"/>
        <v>5.6687287526042632E-3</v>
      </c>
      <c r="BU236" s="12">
        <f>(BU$3*tempmid!$I346+BU$4*tempmid!$I346^2+BU$5*tempmid!$I346^6)*(K236/K$56)^$BW$1</f>
        <v>-14.483739269820706</v>
      </c>
      <c r="BV236" s="12">
        <f>(BV$3*tempmid!$I346+BV$4*tempmid!$I346^2+BV$5*tempmid!$I346^6)*(L236/L$56)^$BW$1</f>
        <v>-11.077670621272919</v>
      </c>
      <c r="BW236" s="12">
        <f>(BW$3*tempmid!$I346+BW$4*tempmid!$I346^2+BW$5*tempmid!$I346^6)*(M236/M$56)^$BW$1</f>
        <v>-10.455672260448244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 x14ac:dyDescent="0.3">
      <c r="A237" s="2">
        <f t="shared" si="140"/>
        <v>2191</v>
      </c>
      <c r="B237" s="5">
        <f t="shared" si="183"/>
        <v>1165.3973507255828</v>
      </c>
      <c r="C237" s="5">
        <f t="shared" si="183"/>
        <v>2964.1281969493875</v>
      </c>
      <c r="D237" s="5">
        <f t="shared" si="183"/>
        <v>4369.830809744114</v>
      </c>
      <c r="E237" s="15">
        <f t="shared" si="184"/>
        <v>3.8159311423895703E-7</v>
      </c>
      <c r="F237" s="15">
        <f t="shared" si="184"/>
        <v>7.5176402296043561E-7</v>
      </c>
      <c r="G237" s="15">
        <f t="shared" si="184"/>
        <v>1.5346995110199209E-6</v>
      </c>
      <c r="H237" s="5">
        <f t="shared" si="143"/>
        <v>284985.93085551425</v>
      </c>
      <c r="I237" s="5">
        <f t="shared" si="143"/>
        <v>126749.88326353263</v>
      </c>
      <c r="J237" s="5">
        <f t="shared" si="143"/>
        <v>44883.876664013827</v>
      </c>
      <c r="K237" s="5">
        <f t="shared" si="144"/>
        <v>244539.71057861118</v>
      </c>
      <c r="L237" s="5">
        <f t="shared" si="144"/>
        <v>42761.269028100978</v>
      </c>
      <c r="M237" s="5">
        <f t="shared" si="144"/>
        <v>10271.307658852382</v>
      </c>
      <c r="N237" s="15">
        <f t="shared" si="145"/>
        <v>1.8554643093613432E-3</v>
      </c>
      <c r="O237" s="15">
        <f t="shared" si="145"/>
        <v>3.9057320516446836E-3</v>
      </c>
      <c r="P237" s="15">
        <f t="shared" si="145"/>
        <v>3.6601165570058214E-3</v>
      </c>
      <c r="Q237" s="5">
        <f t="shared" si="146"/>
        <v>5683.7586002320841</v>
      </c>
      <c r="R237" s="5">
        <f t="shared" si="146"/>
        <v>8266.1058403532643</v>
      </c>
      <c r="S237" s="5">
        <f t="shared" si="146"/>
        <v>5014.0025970779961</v>
      </c>
      <c r="T237" s="5">
        <f t="shared" si="185"/>
        <v>19.943997176175365</v>
      </c>
      <c r="U237" s="5">
        <f t="shared" si="185"/>
        <v>65.215885234124841</v>
      </c>
      <c r="V237" s="5">
        <f t="shared" si="185"/>
        <v>111.71055108744721</v>
      </c>
      <c r="W237" s="15">
        <f t="shared" si="148"/>
        <v>-1.0734613539272964E-2</v>
      </c>
      <c r="X237" s="15">
        <f t="shared" si="148"/>
        <v>-1.217998157191269E-2</v>
      </c>
      <c r="Y237" s="15">
        <f t="shared" si="148"/>
        <v>-9.7425357312937999E-3</v>
      </c>
      <c r="Z237" s="5">
        <f t="shared" si="151"/>
        <v>5269.9141086271175</v>
      </c>
      <c r="AA237" s="5">
        <f t="shared" si="151"/>
        <v>21992.808371629199</v>
      </c>
      <c r="AB237" s="5">
        <f t="shared" si="151"/>
        <v>64284.581046049927</v>
      </c>
      <c r="AC237" s="16">
        <f t="shared" si="180"/>
        <v>1.1104150976529337</v>
      </c>
      <c r="AD237" s="16">
        <f t="shared" si="180"/>
        <v>3.0340790185130126</v>
      </c>
      <c r="AE237" s="16">
        <f t="shared" si="180"/>
        <v>13.700503924715985</v>
      </c>
      <c r="AF237" s="15">
        <f t="shared" si="158"/>
        <v>-4.0504037456468023E-3</v>
      </c>
      <c r="AG237" s="15">
        <f t="shared" si="158"/>
        <v>2.9673830763510267E-4</v>
      </c>
      <c r="AH237" s="15">
        <f t="shared" si="158"/>
        <v>9.7937136394747881E-3</v>
      </c>
      <c r="AI237" s="1">
        <f t="shared" si="181"/>
        <v>557052.45688365772</v>
      </c>
      <c r="AJ237" s="1">
        <f t="shared" si="181"/>
        <v>242761.18905861155</v>
      </c>
      <c r="AK237" s="1">
        <f t="shared" si="181"/>
        <v>86208.773723753024</v>
      </c>
      <c r="AL237" s="14">
        <f t="shared" si="186"/>
        <v>83.546640764715619</v>
      </c>
      <c r="AM237" s="14">
        <f t="shared" si="186"/>
        <v>19.962478511039386</v>
      </c>
      <c r="AN237" s="14">
        <f t="shared" si="186"/>
        <v>6.3213152596778732</v>
      </c>
      <c r="AO237" s="11">
        <f t="shared" si="187"/>
        <v>3.3441249170592722E-3</v>
      </c>
      <c r="AP237" s="11">
        <f t="shared" si="187"/>
        <v>4.2127153941412957E-3</v>
      </c>
      <c r="AQ237" s="11">
        <f t="shared" si="187"/>
        <v>3.8214643988429766E-3</v>
      </c>
      <c r="AR237" s="1">
        <f t="shared" si="152"/>
        <v>284985.93085551425</v>
      </c>
      <c r="AS237" s="1">
        <f t="shared" si="152"/>
        <v>126749.88326353263</v>
      </c>
      <c r="AT237" s="1">
        <f t="shared" si="152"/>
        <v>44883.876664013827</v>
      </c>
      <c r="AU237" s="1">
        <f t="shared" si="159"/>
        <v>56997.186171102854</v>
      </c>
      <c r="AV237" s="1">
        <f t="shared" si="159"/>
        <v>25349.976652706526</v>
      </c>
      <c r="AW237" s="1">
        <f t="shared" si="159"/>
        <v>8976.7753328027666</v>
      </c>
      <c r="AX237" s="1">
        <f t="shared" si="160"/>
        <v>195631.76846288895</v>
      </c>
      <c r="AY237" s="1">
        <f t="shared" si="160"/>
        <v>34209.015222480783</v>
      </c>
      <c r="AZ237" s="1">
        <f t="shared" si="160"/>
        <v>8217.0461270819051</v>
      </c>
      <c r="BA237" s="1">
        <f t="shared" si="161"/>
        <v>14199.189013303494</v>
      </c>
      <c r="BB237" s="1">
        <f t="shared" si="161"/>
        <v>30946.223079737618</v>
      </c>
      <c r="BC237" s="1">
        <f t="shared" si="161"/>
        <v>39389.50665736576</v>
      </c>
      <c r="BD237" s="1">
        <f>SUM(BA237:BC237)*BT237*0.7+0.15*econlow!BD237+0.15*econhigh!BD237</f>
        <v>464.13742512211178</v>
      </c>
      <c r="BE237" s="2">
        <f t="shared" si="182"/>
        <v>0.1724378764915922</v>
      </c>
      <c r="BF237" s="2">
        <f t="shared" si="182"/>
        <v>0.13039120264941753</v>
      </c>
      <c r="BG237" s="2">
        <f t="shared" si="182"/>
        <v>6.9918128391701598E-2</v>
      </c>
      <c r="BH237" s="2">
        <f t="shared" si="155"/>
        <v>9.0347381124201182E-2</v>
      </c>
      <c r="BI237" s="2">
        <f t="shared" si="162"/>
        <v>2.9734821248929609E-3</v>
      </c>
      <c r="BJ237" s="2">
        <f t="shared" si="162"/>
        <v>1.700186572836147E-3</v>
      </c>
      <c r="BK237" s="2">
        <f t="shared" si="162"/>
        <v>4.8885446777984691E-4</v>
      </c>
      <c r="BL237" s="2">
        <f t="shared" si="156"/>
        <v>847.40057124485293</v>
      </c>
      <c r="BM237" s="2">
        <f t="shared" si="156"/>
        <v>215.49844963320726</v>
      </c>
      <c r="BN237" s="2">
        <f t="shared" si="156"/>
        <v>21.941683638482772</v>
      </c>
      <c r="BO237" s="2">
        <f t="shared" si="163"/>
        <v>1865.0159275368849</v>
      </c>
      <c r="BP237" s="2">
        <f t="shared" si="163"/>
        <v>150.29521864724907</v>
      </c>
      <c r="BQ237" s="2">
        <f t="shared" si="163"/>
        <v>9.7634505825394964</v>
      </c>
      <c r="BR237" s="11">
        <f t="shared" si="164"/>
        <v>3.2600539679706192E-2</v>
      </c>
      <c r="BS237" s="17">
        <f t="shared" si="153"/>
        <v>8.2082215859144057E-4</v>
      </c>
      <c r="BT237" s="17">
        <f t="shared" si="154"/>
        <v>5.5036201481594785E-3</v>
      </c>
      <c r="BU237" s="12">
        <f>(BU$3*tempmid!$I347+BU$4*tempmid!$I347^2+BU$5*tempmid!$I347^6)*(K237/K$56)^$BW$1</f>
        <v>-14.650780706265691</v>
      </c>
      <c r="BV237" s="12">
        <f>(BV$3*tempmid!$I347+BV$4*tempmid!$I347^2+BV$5*tempmid!$I347^6)*(L237/L$56)^$BW$1</f>
        <v>-11.184129452385566</v>
      </c>
      <c r="BW237" s="12">
        <f>(BW$3*tempmid!$I347+BW$4*tempmid!$I347^2+BW$5*tempmid!$I347^6)*(M237/M$56)^$BW$1</f>
        <v>-10.544646819882919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 x14ac:dyDescent="0.3">
      <c r="A238" s="2">
        <f t="shared" si="140"/>
        <v>2192</v>
      </c>
      <c r="B238" s="5">
        <f t="shared" si="183"/>
        <v>1165.3977731978071</v>
      </c>
      <c r="C238" s="5">
        <f t="shared" si="183"/>
        <v>2964.1303138580784</v>
      </c>
      <c r="D238" s="5">
        <f t="shared" si="183"/>
        <v>4369.8371808024613</v>
      </c>
      <c r="E238" s="15">
        <f t="shared" si="184"/>
        <v>3.6251345852700916E-7</v>
      </c>
      <c r="F238" s="15">
        <f t="shared" si="184"/>
        <v>7.141758218124138E-7</v>
      </c>
      <c r="G238" s="15">
        <f t="shared" si="184"/>
        <v>1.4579645354689247E-6</v>
      </c>
      <c r="H238" s="5">
        <f t="shared" si="143"/>
        <v>285501.29415921547</v>
      </c>
      <c r="I238" s="5">
        <f t="shared" si="143"/>
        <v>127238.17647171575</v>
      </c>
      <c r="J238" s="5">
        <f t="shared" si="143"/>
        <v>45046.045722662915</v>
      </c>
      <c r="K238" s="5">
        <f t="shared" si="144"/>
        <v>244981.84287396638</v>
      </c>
      <c r="L238" s="5">
        <f t="shared" si="144"/>
        <v>42925.972544744152</v>
      </c>
      <c r="M238" s="5">
        <f t="shared" si="144"/>
        <v>10308.403690773397</v>
      </c>
      <c r="N238" s="15">
        <f t="shared" si="145"/>
        <v>1.8080183963131713E-3</v>
      </c>
      <c r="O238" s="15">
        <f t="shared" si="145"/>
        <v>3.8516985203347343E-3</v>
      </c>
      <c r="P238" s="15">
        <f t="shared" si="145"/>
        <v>3.6116172500240129E-3</v>
      </c>
      <c r="Q238" s="5">
        <f t="shared" si="146"/>
        <v>5632.9137177841158</v>
      </c>
      <c r="R238" s="5">
        <f t="shared" si="146"/>
        <v>8196.8814322673934</v>
      </c>
      <c r="S238" s="5">
        <f t="shared" si="146"/>
        <v>4983.0929968024575</v>
      </c>
      <c r="T238" s="5">
        <f t="shared" si="185"/>
        <v>19.729906074060771</v>
      </c>
      <c r="U238" s="5">
        <f t="shared" si="185"/>
        <v>64.421556953777227</v>
      </c>
      <c r="V238" s="5">
        <f t="shared" si="185"/>
        <v>110.62220705191524</v>
      </c>
      <c r="W238" s="15">
        <f t="shared" si="148"/>
        <v>-1.0734613539272964E-2</v>
      </c>
      <c r="X238" s="15">
        <f t="shared" si="148"/>
        <v>-1.217998157191269E-2</v>
      </c>
      <c r="Y238" s="15">
        <f t="shared" si="148"/>
        <v>-9.7425357312937999E-3</v>
      </c>
      <c r="Z238" s="5">
        <f t="shared" si="151"/>
        <v>5201.8634485236626</v>
      </c>
      <c r="AA238" s="5">
        <f t="shared" si="151"/>
        <v>21816.276351557328</v>
      </c>
      <c r="AB238" s="5">
        <f t="shared" si="151"/>
        <v>64517.114909272161</v>
      </c>
      <c r="AC238" s="16">
        <f t="shared" si="180"/>
        <v>1.1059174681821775</v>
      </c>
      <c r="AD238" s="16">
        <f t="shared" si="180"/>
        <v>3.0349793459861973</v>
      </c>
      <c r="AE238" s="16">
        <f t="shared" si="180"/>
        <v>13.834682736871153</v>
      </c>
      <c r="AF238" s="15">
        <f t="shared" si="158"/>
        <v>-4.0504037456468023E-3</v>
      </c>
      <c r="AG238" s="15">
        <f t="shared" si="158"/>
        <v>2.9673830763510267E-4</v>
      </c>
      <c r="AH238" s="15">
        <f t="shared" si="158"/>
        <v>9.7937136394747881E-3</v>
      </c>
      <c r="AI238" s="1">
        <f t="shared" si="181"/>
        <v>558344.39736639475</v>
      </c>
      <c r="AJ238" s="1">
        <f t="shared" si="181"/>
        <v>243835.04680545692</v>
      </c>
      <c r="AK238" s="1">
        <f t="shared" si="181"/>
        <v>86564.671684180488</v>
      </c>
      <c r="AL238" s="14">
        <f t="shared" si="186"/>
        <v>83.823237263802326</v>
      </c>
      <c r="AM238" s="14">
        <f t="shared" si="186"/>
        <v>20.045733789162771</v>
      </c>
      <c r="AN238" s="14">
        <f t="shared" si="186"/>
        <v>6.3452303740844069</v>
      </c>
      <c r="AO238" s="11">
        <f t="shared" si="187"/>
        <v>3.3106836678886793E-3</v>
      </c>
      <c r="AP238" s="11">
        <f t="shared" si="187"/>
        <v>4.1705882401998828E-3</v>
      </c>
      <c r="AQ238" s="11">
        <f t="shared" si="187"/>
        <v>3.7832497548545467E-3</v>
      </c>
      <c r="AR238" s="1">
        <f t="shared" si="152"/>
        <v>285501.29415921547</v>
      </c>
      <c r="AS238" s="1">
        <f t="shared" si="152"/>
        <v>127238.17647171575</v>
      </c>
      <c r="AT238" s="1">
        <f t="shared" si="152"/>
        <v>45046.045722662915</v>
      </c>
      <c r="AU238" s="1">
        <f t="shared" si="159"/>
        <v>57100.258831843094</v>
      </c>
      <c r="AV238" s="1">
        <f t="shared" si="159"/>
        <v>25447.635294343152</v>
      </c>
      <c r="AW238" s="1">
        <f t="shared" si="159"/>
        <v>9009.2091445325841</v>
      </c>
      <c r="AX238" s="1">
        <f t="shared" si="160"/>
        <v>195985.4742991731</v>
      </c>
      <c r="AY238" s="1">
        <f t="shared" si="160"/>
        <v>34340.778035795323</v>
      </c>
      <c r="AZ238" s="1">
        <f t="shared" si="160"/>
        <v>8246.7229526187184</v>
      </c>
      <c r="BA238" s="1">
        <f t="shared" si="161"/>
        <v>14201.299318804238</v>
      </c>
      <c r="BB238" s="1">
        <f t="shared" si="161"/>
        <v>30957.640186123841</v>
      </c>
      <c r="BC238" s="1">
        <f t="shared" si="161"/>
        <v>39405.317834050365</v>
      </c>
      <c r="BD238" s="1">
        <f>SUM(BA238:BC238)*BT238*0.7+0.15*econlow!BD238+0.15*econhigh!BD238</f>
        <v>450.76401727069288</v>
      </c>
      <c r="BE238" s="2">
        <f t="shared" si="182"/>
        <v>0.1724378764915922</v>
      </c>
      <c r="BF238" s="2">
        <f t="shared" si="182"/>
        <v>0.13039120264941753</v>
      </c>
      <c r="BG238" s="2">
        <f t="shared" si="182"/>
        <v>6.9918128391701598E-2</v>
      </c>
      <c r="BH238" s="2">
        <f t="shared" si="155"/>
        <v>9.0157226825520159E-2</v>
      </c>
      <c r="BI238" s="2">
        <f t="shared" si="162"/>
        <v>2.9734821248929609E-3</v>
      </c>
      <c r="BJ238" s="2">
        <f t="shared" si="162"/>
        <v>1.700186572836147E-3</v>
      </c>
      <c r="BK238" s="2">
        <f t="shared" si="162"/>
        <v>4.8885446777984691E-4</v>
      </c>
      <c r="BL238" s="2">
        <f t="shared" si="156"/>
        <v>848.93299481623433</v>
      </c>
      <c r="BM238" s="2">
        <f t="shared" si="156"/>
        <v>216.32863918936727</v>
      </c>
      <c r="BN238" s="2">
        <f t="shared" si="156"/>
        <v>22.020960707339029</v>
      </c>
      <c r="BO238" s="2">
        <f t="shared" si="163"/>
        <v>1892.8308052526372</v>
      </c>
      <c r="BP238" s="2">
        <f t="shared" si="163"/>
        <v>152.09505587218626</v>
      </c>
      <c r="BQ238" s="2">
        <f t="shared" si="163"/>
        <v>9.7634099503819165</v>
      </c>
      <c r="BR238" s="11">
        <f t="shared" si="164"/>
        <v>3.2552114303489671E-2</v>
      </c>
      <c r="BS238" s="17">
        <f t="shared" si="153"/>
        <v>7.949077373579957E-4</v>
      </c>
      <c r="BT238" s="17">
        <f t="shared" si="154"/>
        <v>5.343320532193668E-3</v>
      </c>
      <c r="BU238" s="12">
        <f>(BU$3*tempmid!$I348+BU$4*tempmid!$I348^2+BU$5*tempmid!$I348^6)*(K238/K$56)^$BW$1</f>
        <v>-14.81778893164662</v>
      </c>
      <c r="BV238" s="12">
        <f>(BV$3*tempmid!$I348+BV$4*tempmid!$I348^2+BV$5*tempmid!$I348^6)*(L238/L$56)^$BW$1</f>
        <v>-11.290451491477427</v>
      </c>
      <c r="BW238" s="12">
        <f>(BW$3*tempmid!$I348+BW$4*tempmid!$I348^2+BW$5*tempmid!$I348^6)*(M238/M$56)^$BW$1</f>
        <v>-10.633486824189822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 x14ac:dyDescent="0.3">
      <c r="A239" s="2">
        <f t="shared" si="140"/>
        <v>2193</v>
      </c>
      <c r="B239" s="5">
        <f t="shared" si="183"/>
        <v>1165.3981745465655</v>
      </c>
      <c r="C239" s="5">
        <f t="shared" si="183"/>
        <v>2964.1323249227712</v>
      </c>
      <c r="D239" s="5">
        <f t="shared" si="183"/>
        <v>4369.8432333167148</v>
      </c>
      <c r="E239" s="15">
        <f t="shared" si="184"/>
        <v>3.4438778560065868E-7</v>
      </c>
      <c r="F239" s="15">
        <f t="shared" si="184"/>
        <v>6.7846703072179308E-7</v>
      </c>
      <c r="G239" s="15">
        <f t="shared" si="184"/>
        <v>1.3850663086954785E-6</v>
      </c>
      <c r="H239" s="5">
        <f t="shared" si="143"/>
        <v>286004.1798654428</v>
      </c>
      <c r="I239" s="5">
        <f t="shared" si="143"/>
        <v>127721.5453281392</v>
      </c>
      <c r="J239" s="5">
        <f t="shared" si="143"/>
        <v>45206.636374009402</v>
      </c>
      <c r="K239" s="5">
        <f t="shared" si="144"/>
        <v>245413.2725724593</v>
      </c>
      <c r="L239" s="5">
        <f t="shared" si="144"/>
        <v>43089.016051760409</v>
      </c>
      <c r="M239" s="5">
        <f t="shared" si="144"/>
        <v>10345.13916411082</v>
      </c>
      <c r="N239" s="15">
        <f t="shared" si="145"/>
        <v>1.7610680588882044E-3</v>
      </c>
      <c r="O239" s="15">
        <f t="shared" si="145"/>
        <v>3.7982484111760417E-3</v>
      </c>
      <c r="P239" s="15">
        <f t="shared" si="145"/>
        <v>3.5636432603336488E-3</v>
      </c>
      <c r="Q239" s="5">
        <f t="shared" si="146"/>
        <v>5582.2619460429132</v>
      </c>
      <c r="R239" s="5">
        <f t="shared" si="146"/>
        <v>8127.8036647836852</v>
      </c>
      <c r="S239" s="5">
        <f t="shared" si="146"/>
        <v>4952.1368524147656</v>
      </c>
      <c r="T239" s="5">
        <f t="shared" si="185"/>
        <v>19.518113157189575</v>
      </c>
      <c r="U239" s="5">
        <f t="shared" si="185"/>
        <v>63.636903577246294</v>
      </c>
      <c r="V239" s="5">
        <f t="shared" si="185"/>
        <v>109.54446624703738</v>
      </c>
      <c r="W239" s="15">
        <f t="shared" si="148"/>
        <v>-1.0734613539272964E-2</v>
      </c>
      <c r="X239" s="15">
        <f t="shared" si="148"/>
        <v>-1.217998157191269E-2</v>
      </c>
      <c r="Y239" s="15">
        <f t="shared" si="148"/>
        <v>-9.7425357312937999E-3</v>
      </c>
      <c r="Z239" s="5">
        <f t="shared" si="151"/>
        <v>5134.4482630413804</v>
      </c>
      <c r="AA239" s="5">
        <f t="shared" si="151"/>
        <v>21639.995707491758</v>
      </c>
      <c r="AB239" s="5">
        <f t="shared" si="151"/>
        <v>64747.356037162179</v>
      </c>
      <c r="AC239" s="16">
        <f t="shared" si="180"/>
        <v>1.1014380559266761</v>
      </c>
      <c r="AD239" s="16">
        <f t="shared" si="180"/>
        <v>3.0358799406210326</v>
      </c>
      <c r="AE239" s="16">
        <f t="shared" si="180"/>
        <v>13.970175657889055</v>
      </c>
      <c r="AF239" s="15">
        <f t="shared" si="158"/>
        <v>-4.0504037456468023E-3</v>
      </c>
      <c r="AG239" s="15">
        <f t="shared" si="158"/>
        <v>2.9673830763510267E-4</v>
      </c>
      <c r="AH239" s="15">
        <f t="shared" si="158"/>
        <v>9.7937136394747881E-3</v>
      </c>
      <c r="AI239" s="1">
        <f t="shared" si="181"/>
        <v>559610.21646159841</v>
      </c>
      <c r="AJ239" s="1">
        <f t="shared" si="181"/>
        <v>244899.17741925438</v>
      </c>
      <c r="AK239" s="1">
        <f t="shared" si="181"/>
        <v>86917.413660295017</v>
      </c>
      <c r="AL239" s="14">
        <f t="shared" si="186"/>
        <v>84.097974364175172</v>
      </c>
      <c r="AM239" s="14">
        <f t="shared" si="186"/>
        <v>20.128500265753956</v>
      </c>
      <c r="AN239" s="14">
        <f t="shared" si="186"/>
        <v>6.368995909429084</v>
      </c>
      <c r="AO239" s="11">
        <f t="shared" si="187"/>
        <v>3.2775768312097923E-3</v>
      </c>
      <c r="AP239" s="11">
        <f t="shared" si="187"/>
        <v>4.1288823577978837E-3</v>
      </c>
      <c r="AQ239" s="11">
        <f t="shared" si="187"/>
        <v>3.7454172573060012E-3</v>
      </c>
      <c r="AR239" s="1">
        <f t="shared" si="152"/>
        <v>286004.1798654428</v>
      </c>
      <c r="AS239" s="1">
        <f t="shared" si="152"/>
        <v>127721.5453281392</v>
      </c>
      <c r="AT239" s="1">
        <f t="shared" si="152"/>
        <v>45206.636374009402</v>
      </c>
      <c r="AU239" s="1">
        <f t="shared" si="159"/>
        <v>57200.835973088564</v>
      </c>
      <c r="AV239" s="1">
        <f t="shared" si="159"/>
        <v>25544.30906562784</v>
      </c>
      <c r="AW239" s="1">
        <f t="shared" si="159"/>
        <v>9041.3272748018808</v>
      </c>
      <c r="AX239" s="1">
        <f t="shared" si="160"/>
        <v>196330.61805796743</v>
      </c>
      <c r="AY239" s="1">
        <f t="shared" si="160"/>
        <v>34471.212841408334</v>
      </c>
      <c r="AZ239" s="1">
        <f t="shared" si="160"/>
        <v>8276.1113312886573</v>
      </c>
      <c r="BA239" s="1">
        <f t="shared" si="161"/>
        <v>14203.354750018179</v>
      </c>
      <c r="BB239" s="1">
        <f t="shared" si="161"/>
        <v>30968.89837343241</v>
      </c>
      <c r="BC239" s="1">
        <f t="shared" si="161"/>
        <v>39420.917293632941</v>
      </c>
      <c r="BD239" s="1">
        <f>SUM(BA239:BC239)*BT239*0.7+0.15*econlow!BD239+0.15*econhigh!BD239</f>
        <v>437.7735769723389</v>
      </c>
      <c r="BE239" s="2">
        <f t="shared" si="182"/>
        <v>0.1724378764915922</v>
      </c>
      <c r="BF239" s="2">
        <f t="shared" si="182"/>
        <v>0.13039120264941753</v>
      </c>
      <c r="BG239" s="2">
        <f t="shared" si="182"/>
        <v>6.9918128391701598E-2</v>
      </c>
      <c r="BH239" s="2">
        <f t="shared" si="155"/>
        <v>8.996820837002846E-2</v>
      </c>
      <c r="BI239" s="2">
        <f t="shared" si="162"/>
        <v>2.9734821248929609E-3</v>
      </c>
      <c r="BJ239" s="2">
        <f t="shared" si="162"/>
        <v>1.700186572836147E-3</v>
      </c>
      <c r="BK239" s="2">
        <f t="shared" si="162"/>
        <v>4.8885446777984691E-4</v>
      </c>
      <c r="BL239" s="2">
        <f t="shared" si="156"/>
        <v>850.42831647456546</v>
      </c>
      <c r="BM239" s="2">
        <f t="shared" si="156"/>
        <v>217.15045642878559</v>
      </c>
      <c r="BN239" s="2">
        <f t="shared" si="156"/>
        <v>22.099466164733435</v>
      </c>
      <c r="BO239" s="2">
        <f t="shared" si="163"/>
        <v>1921.0614623859487</v>
      </c>
      <c r="BP239" s="2">
        <f t="shared" si="163"/>
        <v>153.9165360722566</v>
      </c>
      <c r="BQ239" s="2">
        <f t="shared" si="163"/>
        <v>9.7633744437095338</v>
      </c>
      <c r="BR239" s="11">
        <f t="shared" si="164"/>
        <v>3.2504203607653465E-2</v>
      </c>
      <c r="BS239" s="17">
        <f t="shared" si="153"/>
        <v>7.6984757122327185E-4</v>
      </c>
      <c r="BT239" s="17">
        <f t="shared" si="154"/>
        <v>5.1876898370812313E-3</v>
      </c>
      <c r="BU239" s="12">
        <f>(BU$3*tempmid!$I349+BU$4*tempmid!$I349^2+BU$5*tempmid!$I349^6)*(K239/K$56)^$BW$1</f>
        <v>-14.984758833782175</v>
      </c>
      <c r="BV239" s="12">
        <f>(BV$3*tempmid!$I349+BV$4*tempmid!$I349^2+BV$5*tempmid!$I349^6)*(L239/L$56)^$BW$1</f>
        <v>-11.39663417526871</v>
      </c>
      <c r="BW239" s="12">
        <f>(BW$3*tempmid!$I349+BW$4*tempmid!$I349^2+BW$5*tempmid!$I349^6)*(M239/M$56)^$BW$1</f>
        <v>-10.722190287825912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 x14ac:dyDescent="0.3">
      <c r="A240" s="2">
        <f t="shared" si="140"/>
        <v>2194</v>
      </c>
      <c r="B240" s="5">
        <f t="shared" si="183"/>
        <v>1165.3985558280174</v>
      </c>
      <c r="C240" s="5">
        <f t="shared" si="183"/>
        <v>2964.1342354355252</v>
      </c>
      <c r="D240" s="5">
        <f t="shared" si="183"/>
        <v>4369.84898321322</v>
      </c>
      <c r="E240" s="15">
        <f t="shared" si="184"/>
        <v>3.2716839632062573E-7</v>
      </c>
      <c r="F240" s="15">
        <f t="shared" si="184"/>
        <v>6.4454367918570338E-7</v>
      </c>
      <c r="G240" s="15">
        <f t="shared" si="184"/>
        <v>1.3158129932607044E-6</v>
      </c>
      <c r="H240" s="5">
        <f t="shared" si="143"/>
        <v>286494.65827264875</v>
      </c>
      <c r="I240" s="5">
        <f t="shared" si="143"/>
        <v>128199.99301743088</v>
      </c>
      <c r="J240" s="5">
        <f t="shared" si="143"/>
        <v>45365.651118119844</v>
      </c>
      <c r="K240" s="5">
        <f t="shared" si="144"/>
        <v>245834.05980719952</v>
      </c>
      <c r="L240" s="5">
        <f t="shared" si="144"/>
        <v>43250.400567164004</v>
      </c>
      <c r="M240" s="5">
        <f t="shared" si="144"/>
        <v>10381.514622677361</v>
      </c>
      <c r="N240" s="15">
        <f t="shared" si="145"/>
        <v>1.7146066727746767E-3</v>
      </c>
      <c r="O240" s="15">
        <f t="shared" si="145"/>
        <v>3.7453748122198149E-3</v>
      </c>
      <c r="P240" s="15">
        <f t="shared" si="145"/>
        <v>3.5161884233259055E-3</v>
      </c>
      <c r="Q240" s="5">
        <f t="shared" si="146"/>
        <v>5531.8089696877032</v>
      </c>
      <c r="R240" s="5">
        <f t="shared" si="146"/>
        <v>8058.883252356839</v>
      </c>
      <c r="S240" s="5">
        <f t="shared" si="146"/>
        <v>4921.1399604179514</v>
      </c>
      <c r="T240" s="5">
        <f t="shared" si="185"/>
        <v>19.308593755431346</v>
      </c>
      <c r="U240" s="5">
        <f t="shared" si="185"/>
        <v>62.861807264381852</v>
      </c>
      <c r="V240" s="5">
        <f t="shared" si="185"/>
        <v>108.4772253704601</v>
      </c>
      <c r="W240" s="15">
        <f t="shared" si="148"/>
        <v>-1.0734613539272964E-2</v>
      </c>
      <c r="X240" s="15">
        <f t="shared" si="148"/>
        <v>-1.217998157191269E-2</v>
      </c>
      <c r="Y240" s="15">
        <f t="shared" si="148"/>
        <v>-9.7425357312937999E-3</v>
      </c>
      <c r="Z240" s="5">
        <f t="shared" si="151"/>
        <v>5067.6691634949775</v>
      </c>
      <c r="AA240" s="5">
        <f t="shared" si="151"/>
        <v>21463.995774143485</v>
      </c>
      <c r="AB240" s="5">
        <f t="shared" si="151"/>
        <v>64975.308029952386</v>
      </c>
      <c r="AC240" s="16">
        <f t="shared" si="180"/>
        <v>1.0969767870993528</v>
      </c>
      <c r="AD240" s="16">
        <f t="shared" si="180"/>
        <v>3.0367808024967959</v>
      </c>
      <c r="AE240" s="16">
        <f t="shared" si="180"/>
        <v>14.106995557775582</v>
      </c>
      <c r="AF240" s="15">
        <f t="shared" si="158"/>
        <v>-4.0504037456468023E-3</v>
      </c>
      <c r="AG240" s="15">
        <f t="shared" si="158"/>
        <v>2.9673830763510267E-4</v>
      </c>
      <c r="AH240" s="15">
        <f t="shared" si="158"/>
        <v>9.7937136394747881E-3</v>
      </c>
      <c r="AI240" s="1">
        <f t="shared" si="181"/>
        <v>560850.0307885271</v>
      </c>
      <c r="AJ240" s="1">
        <f t="shared" si="181"/>
        <v>245953.56874295679</v>
      </c>
      <c r="AK240" s="1">
        <f t="shared" si="181"/>
        <v>87266.999569067397</v>
      </c>
      <c r="AL240" s="14">
        <f t="shared" si="186"/>
        <v>84.370855560779589</v>
      </c>
      <c r="AM240" s="14">
        <f t="shared" si="186"/>
        <v>20.210777393293796</v>
      </c>
      <c r="AN240" s="14">
        <f t="shared" si="186"/>
        <v>6.3926119111480624</v>
      </c>
      <c r="AO240" s="11">
        <f t="shared" si="187"/>
        <v>3.2448010628976943E-3</v>
      </c>
      <c r="AP240" s="11">
        <f t="shared" si="187"/>
        <v>4.0875935342199049E-3</v>
      </c>
      <c r="AQ240" s="11">
        <f t="shared" si="187"/>
        <v>3.707963084732941E-3</v>
      </c>
      <c r="AR240" s="1">
        <f t="shared" si="152"/>
        <v>286494.65827264875</v>
      </c>
      <c r="AS240" s="1">
        <f t="shared" si="152"/>
        <v>128199.99301743088</v>
      </c>
      <c r="AT240" s="1">
        <f t="shared" si="152"/>
        <v>45365.651118119844</v>
      </c>
      <c r="AU240" s="1">
        <f t="shared" si="159"/>
        <v>57298.931654529755</v>
      </c>
      <c r="AV240" s="1">
        <f t="shared" si="159"/>
        <v>25639.998603486179</v>
      </c>
      <c r="AW240" s="1">
        <f t="shared" si="159"/>
        <v>9073.1302236239699</v>
      </c>
      <c r="AX240" s="1">
        <f t="shared" si="160"/>
        <v>196667.24784575959</v>
      </c>
      <c r="AY240" s="1">
        <f t="shared" si="160"/>
        <v>34600.320453731198</v>
      </c>
      <c r="AZ240" s="1">
        <f t="shared" si="160"/>
        <v>8305.2116981418894</v>
      </c>
      <c r="BA240" s="1">
        <f t="shared" si="161"/>
        <v>14205.355885939232</v>
      </c>
      <c r="BB240" s="1">
        <f t="shared" si="161"/>
        <v>30979.999389522265</v>
      </c>
      <c r="BC240" s="1">
        <f t="shared" si="161"/>
        <v>39436.307426260079</v>
      </c>
      <c r="BD240" s="1">
        <f>SUM(BA240:BC240)*BT240*0.7+0.15*econlow!BD240+0.15*econhigh!BD240</f>
        <v>425.15522827612563</v>
      </c>
      <c r="BE240" s="2">
        <f t="shared" si="182"/>
        <v>0.1724378764915922</v>
      </c>
      <c r="BF240" s="2">
        <f t="shared" si="182"/>
        <v>0.13039120264941753</v>
      </c>
      <c r="BG240" s="2">
        <f t="shared" si="182"/>
        <v>6.9918128391701598E-2</v>
      </c>
      <c r="BH240" s="2">
        <f t="shared" si="155"/>
        <v>8.978033033620135E-2</v>
      </c>
      <c r="BI240" s="2">
        <f t="shared" si="162"/>
        <v>2.9734821248929609E-3</v>
      </c>
      <c r="BJ240" s="2">
        <f t="shared" si="162"/>
        <v>1.700186572836147E-3</v>
      </c>
      <c r="BK240" s="2">
        <f t="shared" si="162"/>
        <v>4.8885446777984691E-4</v>
      </c>
      <c r="BL240" s="2">
        <f t="shared" si="156"/>
        <v>851.88674525103829</v>
      </c>
      <c r="BM240" s="2">
        <f t="shared" si="156"/>
        <v>217.96390676592378</v>
      </c>
      <c r="BN240" s="2">
        <f t="shared" si="156"/>
        <v>22.177201232834694</v>
      </c>
      <c r="BO240" s="2">
        <f t="shared" si="163"/>
        <v>1949.714115301437</v>
      </c>
      <c r="BP240" s="2">
        <f t="shared" si="163"/>
        <v>155.75991949576124</v>
      </c>
      <c r="BQ240" s="2">
        <f t="shared" si="163"/>
        <v>9.7633440013479209</v>
      </c>
      <c r="BR240" s="11">
        <f t="shared" si="164"/>
        <v>3.2456801151844655E-2</v>
      </c>
      <c r="BS240" s="17">
        <f t="shared" si="153"/>
        <v>7.4561204548452391E-4</v>
      </c>
      <c r="BT240" s="17">
        <f t="shared" si="154"/>
        <v>5.0365920748361472E-3</v>
      </c>
      <c r="BU240" s="12">
        <f>(BU$3*tempmid!$I350+BU$4*tempmid!$I350^2+BU$5*tempmid!$I350^6)*(K240/K$56)^$BW$1</f>
        <v>-15.151685487532667</v>
      </c>
      <c r="BV240" s="12">
        <f>(BV$3*tempmid!$I350+BV$4*tempmid!$I350^2+BV$5*tempmid!$I350^6)*(L240/L$56)^$BW$1</f>
        <v>-11.502675054529236</v>
      </c>
      <c r="BW240" s="12">
        <f>(BW$3*tempmid!$I350+BW$4*tempmid!$I350^2+BW$5*tempmid!$I350^6)*(M240/M$56)^$BW$1</f>
        <v>-10.810755316848539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 x14ac:dyDescent="0.3">
      <c r="A241" s="2">
        <f t="shared" si="140"/>
        <v>2195</v>
      </c>
      <c r="B241" s="5">
        <f t="shared" si="183"/>
        <v>1165.3989180455151</v>
      </c>
      <c r="C241" s="5">
        <f t="shared" si="183"/>
        <v>2964.1360504238119</v>
      </c>
      <c r="D241" s="5">
        <f t="shared" si="183"/>
        <v>4369.854445622087</v>
      </c>
      <c r="E241" s="15">
        <f t="shared" si="184"/>
        <v>3.1080997650459445E-7</v>
      </c>
      <c r="F241" s="15">
        <f t="shared" si="184"/>
        <v>6.1231649522641822E-7</v>
      </c>
      <c r="G241" s="15">
        <f t="shared" si="184"/>
        <v>1.2500223435976691E-6</v>
      </c>
      <c r="H241" s="5">
        <f t="shared" si="143"/>
        <v>286972.80038581305</v>
      </c>
      <c r="I241" s="5">
        <f t="shared" si="143"/>
        <v>128673.52346925801</v>
      </c>
      <c r="J241" s="5">
        <f t="shared" si="143"/>
        <v>45523.092656082816</v>
      </c>
      <c r="K241" s="5">
        <f t="shared" si="144"/>
        <v>246244.26532598276</v>
      </c>
      <c r="L241" s="5">
        <f t="shared" si="144"/>
        <v>43410.127362696556</v>
      </c>
      <c r="M241" s="5">
        <f t="shared" si="144"/>
        <v>10417.530657500471</v>
      </c>
      <c r="N241" s="15">
        <f t="shared" si="145"/>
        <v>1.6686276877375672E-3</v>
      </c>
      <c r="O241" s="15">
        <f t="shared" si="145"/>
        <v>3.6930708950200231E-3</v>
      </c>
      <c r="P241" s="15">
        <f t="shared" si="145"/>
        <v>3.4692466496590857E-3</v>
      </c>
      <c r="Q241" s="5">
        <f t="shared" si="146"/>
        <v>5481.5602853900855</v>
      </c>
      <c r="R241" s="5">
        <f t="shared" si="146"/>
        <v>7990.1306215817003</v>
      </c>
      <c r="S241" s="5">
        <f t="shared" si="146"/>
        <v>4890.1080086854099</v>
      </c>
      <c r="T241" s="5">
        <f t="shared" si="185"/>
        <v>19.101323463479972</v>
      </c>
      <c r="U241" s="5">
        <f t="shared" si="185"/>
        <v>62.096151610324554</v>
      </c>
      <c r="V241" s="5">
        <f t="shared" si="185"/>
        <v>107.42038212625678</v>
      </c>
      <c r="W241" s="15">
        <f t="shared" si="148"/>
        <v>-1.0734613539272964E-2</v>
      </c>
      <c r="X241" s="15">
        <f t="shared" si="148"/>
        <v>-1.217998157191269E-2</v>
      </c>
      <c r="Y241" s="15">
        <f t="shared" si="148"/>
        <v>-9.7425357312937999E-3</v>
      </c>
      <c r="Z241" s="5">
        <f t="shared" si="151"/>
        <v>5001.5265327428287</v>
      </c>
      <c r="AA241" s="5">
        <f t="shared" si="151"/>
        <v>21288.305151791079</v>
      </c>
      <c r="AB241" s="5">
        <f t="shared" si="151"/>
        <v>65200.974783259771</v>
      </c>
      <c r="AC241" s="16">
        <f t="shared" si="180"/>
        <v>1.092533588211998</v>
      </c>
      <c r="AD241" s="16">
        <f t="shared" si="180"/>
        <v>3.0376819316927874</v>
      </c>
      <c r="AE241" s="16">
        <f t="shared" si="180"/>
        <v>14.245155432581779</v>
      </c>
      <c r="AF241" s="15">
        <f t="shared" si="158"/>
        <v>-4.0504037456468023E-3</v>
      </c>
      <c r="AG241" s="15">
        <f t="shared" si="158"/>
        <v>2.9673830763510267E-4</v>
      </c>
      <c r="AH241" s="15">
        <f t="shared" si="158"/>
        <v>9.7937136394747881E-3</v>
      </c>
      <c r="AI241" s="1">
        <f t="shared" si="181"/>
        <v>562063.95936420409</v>
      </c>
      <c r="AJ241" s="1">
        <f t="shared" si="181"/>
        <v>246998.21047214727</v>
      </c>
      <c r="AK241" s="1">
        <f t="shared" si="181"/>
        <v>87613.429835784627</v>
      </c>
      <c r="AL241" s="14">
        <f t="shared" si="186"/>
        <v>84.641884536162792</v>
      </c>
      <c r="AM241" s="14">
        <f t="shared" si="186"/>
        <v>20.292564701858236</v>
      </c>
      <c r="AN241" s="14">
        <f t="shared" si="186"/>
        <v>6.4160784444398082</v>
      </c>
      <c r="AO241" s="11">
        <f t="shared" si="187"/>
        <v>3.2123530522687174E-3</v>
      </c>
      <c r="AP241" s="11">
        <f t="shared" si="187"/>
        <v>4.0467175988777061E-3</v>
      </c>
      <c r="AQ241" s="11">
        <f t="shared" si="187"/>
        <v>3.6708834538856116E-3</v>
      </c>
      <c r="AR241" s="1">
        <f t="shared" si="152"/>
        <v>286972.80038581305</v>
      </c>
      <c r="AS241" s="1">
        <f t="shared" si="152"/>
        <v>128673.52346925801</v>
      </c>
      <c r="AT241" s="1">
        <f t="shared" si="152"/>
        <v>45523.092656082816</v>
      </c>
      <c r="AU241" s="1">
        <f t="shared" si="159"/>
        <v>57394.560077162612</v>
      </c>
      <c r="AV241" s="1">
        <f t="shared" si="159"/>
        <v>25734.704693851603</v>
      </c>
      <c r="AW241" s="1">
        <f t="shared" si="159"/>
        <v>9104.6185312165635</v>
      </c>
      <c r="AX241" s="1">
        <f t="shared" si="160"/>
        <v>196995.41226078622</v>
      </c>
      <c r="AY241" s="1">
        <f t="shared" si="160"/>
        <v>34728.101890157246</v>
      </c>
      <c r="AZ241" s="1">
        <f t="shared" si="160"/>
        <v>8334.0245260003776</v>
      </c>
      <c r="BA241" s="1">
        <f t="shared" si="161"/>
        <v>14207.303297389222</v>
      </c>
      <c r="BB241" s="1">
        <f t="shared" si="161"/>
        <v>30990.944959704164</v>
      </c>
      <c r="BC241" s="1">
        <f t="shared" si="161"/>
        <v>39451.490589015266</v>
      </c>
      <c r="BD241" s="1">
        <f>SUM(BA241:BC241)*BT241*0.7+0.15*econlow!BD241+0.15*econhigh!BD241</f>
        <v>412.89840023868999</v>
      </c>
      <c r="BE241" s="2">
        <f t="shared" si="182"/>
        <v>0.1724378764915922</v>
      </c>
      <c r="BF241" s="2">
        <f t="shared" si="182"/>
        <v>0.13039120264941753</v>
      </c>
      <c r="BG241" s="2">
        <f t="shared" si="182"/>
        <v>6.9918128391701598E-2</v>
      </c>
      <c r="BH241" s="2">
        <f t="shared" si="155"/>
        <v>8.9593597086477697E-2</v>
      </c>
      <c r="BI241" s="2">
        <f t="shared" si="162"/>
        <v>2.9734821248929609E-3</v>
      </c>
      <c r="BJ241" s="2">
        <f t="shared" si="162"/>
        <v>1.700186572836147E-3</v>
      </c>
      <c r="BK241" s="2">
        <f t="shared" si="162"/>
        <v>4.8885446777984691E-4</v>
      </c>
      <c r="BL241" s="2">
        <f t="shared" si="156"/>
        <v>853.3084922776909</v>
      </c>
      <c r="BM241" s="2">
        <f t="shared" si="156"/>
        <v>218.76899688194931</v>
      </c>
      <c r="BN241" s="2">
        <f t="shared" si="156"/>
        <v>22.254167232082022</v>
      </c>
      <c r="BO241" s="2">
        <f t="shared" si="163"/>
        <v>1978.7950732808645</v>
      </c>
      <c r="BP241" s="2">
        <f t="shared" si="163"/>
        <v>157.62546952107181</v>
      </c>
      <c r="BQ241" s="2">
        <f t="shared" si="163"/>
        <v>9.7633185629381956</v>
      </c>
      <c r="BR241" s="11">
        <f t="shared" si="164"/>
        <v>3.2409900568163036E-2</v>
      </c>
      <c r="BS241" s="17">
        <f t="shared" si="153"/>
        <v>7.2217263197132627E-4</v>
      </c>
      <c r="BT241" s="17">
        <f t="shared" si="154"/>
        <v>4.8898952182875217E-3</v>
      </c>
      <c r="BU241" s="12">
        <f>(BU$3*tempmid!$I351+BU$4*tempmid!$I351^2+BU$5*tempmid!$I351^6)*(K241/K$56)^$BW$1</f>
        <v>-15.318564151105907</v>
      </c>
      <c r="BV241" s="12">
        <f>(BV$3*tempmid!$I351+BV$4*tempmid!$I351^2+BV$5*tempmid!$I351^6)*(L241/L$56)^$BW$1</f>
        <v>-11.608571791371388</v>
      </c>
      <c r="BW241" s="12">
        <f>(BW$3*tempmid!$I351+BW$4*tempmid!$I351^2+BW$5*tempmid!$I351^6)*(M241/M$56)^$BW$1</f>
        <v>-10.899180106717189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 x14ac:dyDescent="0.3">
      <c r="A242" s="2">
        <f t="shared" si="140"/>
        <v>2196</v>
      </c>
      <c r="B242" s="5">
        <f t="shared" si="183"/>
        <v>1165.399262152245</v>
      </c>
      <c r="C242" s="5">
        <f t="shared" si="183"/>
        <v>2964.1377746637399</v>
      </c>
      <c r="D242" s="5">
        <f t="shared" si="183"/>
        <v>4369.8596349169975</v>
      </c>
      <c r="E242" s="15">
        <f t="shared" si="184"/>
        <v>2.9526947767936471E-7</v>
      </c>
      <c r="F242" s="15">
        <f t="shared" si="184"/>
        <v>5.8170067046509729E-7</v>
      </c>
      <c r="G242" s="15">
        <f t="shared" si="184"/>
        <v>1.1875212264177856E-6</v>
      </c>
      <c r="H242" s="5">
        <f t="shared" si="143"/>
        <v>287438.67787733377</v>
      </c>
      <c r="I242" s="5">
        <f t="shared" si="143"/>
        <v>129142.14134142562</v>
      </c>
      <c r="J242" s="5">
        <f t="shared" si="143"/>
        <v>45678.963885143959</v>
      </c>
      <c r="K242" s="5">
        <f t="shared" si="144"/>
        <v>246643.95045736994</v>
      </c>
      <c r="L242" s="5">
        <f t="shared" si="144"/>
        <v>43568.197958030432</v>
      </c>
      <c r="M242" s="5">
        <f t="shared" si="144"/>
        <v>10453.187905659492</v>
      </c>
      <c r="N242" s="15">
        <f t="shared" si="145"/>
        <v>1.6231246273210598E-3</v>
      </c>
      <c r="O242" s="15">
        <f t="shared" si="145"/>
        <v>3.6413299139432809E-3</v>
      </c>
      <c r="P242" s="15">
        <f t="shared" si="145"/>
        <v>3.4228119245656163E-3</v>
      </c>
      <c r="Q242" s="5">
        <f t="shared" si="146"/>
        <v>5431.5212047922096</v>
      </c>
      <c r="R242" s="5">
        <f t="shared" si="146"/>
        <v>7921.5559145441248</v>
      </c>
      <c r="S242" s="5">
        <f t="shared" si="146"/>
        <v>4859.046577115836</v>
      </c>
      <c r="T242" s="5">
        <f t="shared" si="185"/>
        <v>18.896278138010867</v>
      </c>
      <c r="U242" s="5">
        <f t="shared" si="185"/>
        <v>61.339821628024104</v>
      </c>
      <c r="V242" s="5">
        <f t="shared" si="185"/>
        <v>106.3738352151225</v>
      </c>
      <c r="W242" s="15">
        <f t="shared" si="148"/>
        <v>-1.0734613539272964E-2</v>
      </c>
      <c r="X242" s="15">
        <f t="shared" si="148"/>
        <v>-1.217998157191269E-2</v>
      </c>
      <c r="Y242" s="15">
        <f t="shared" si="148"/>
        <v>-9.7425357312937999E-3</v>
      </c>
      <c r="Z242" s="5">
        <f t="shared" si="151"/>
        <v>4936.0205320497826</v>
      </c>
      <c r="AA242" s="5">
        <f t="shared" si="151"/>
        <v>21112.951713858642</v>
      </c>
      <c r="AB242" s="5">
        <f t="shared" si="151"/>
        <v>65424.360480941439</v>
      </c>
      <c r="AC242" s="16">
        <f t="shared" si="180"/>
        <v>1.0881083860740592</v>
      </c>
      <c r="AD242" s="16">
        <f t="shared" si="180"/>
        <v>3.0385833282883317</v>
      </c>
      <c r="AE242" s="16">
        <f t="shared" si="180"/>
        <v>14.384668405638294</v>
      </c>
      <c r="AF242" s="15">
        <f t="shared" si="158"/>
        <v>-4.0504037456468023E-3</v>
      </c>
      <c r="AG242" s="15">
        <f t="shared" si="158"/>
        <v>2.9673830763510267E-4</v>
      </c>
      <c r="AH242" s="15">
        <f t="shared" si="158"/>
        <v>9.7937136394747881E-3</v>
      </c>
      <c r="AI242" s="1">
        <f t="shared" si="181"/>
        <v>563252.12350494624</v>
      </c>
      <c r="AJ242" s="1">
        <f t="shared" si="181"/>
        <v>248033.09411878415</v>
      </c>
      <c r="AK242" s="1">
        <f t="shared" si="181"/>
        <v>87956.705383422726</v>
      </c>
      <c r="AL242" s="14">
        <f t="shared" si="186"/>
        <v>84.911065156140907</v>
      </c>
      <c r="AM242" s="14">
        <f t="shared" si="186"/>
        <v>20.373861797776556</v>
      </c>
      <c r="AN242" s="14">
        <f t="shared" si="186"/>
        <v>6.4393955938783289</v>
      </c>
      <c r="AO242" s="11">
        <f t="shared" si="187"/>
        <v>3.1802295217460302E-3</v>
      </c>
      <c r="AP242" s="11">
        <f t="shared" si="187"/>
        <v>4.006250422888929E-3</v>
      </c>
      <c r="AQ242" s="11">
        <f t="shared" si="187"/>
        <v>3.6341746193467553E-3</v>
      </c>
      <c r="AR242" s="1">
        <f t="shared" si="152"/>
        <v>287438.67787733377</v>
      </c>
      <c r="AS242" s="1">
        <f t="shared" si="152"/>
        <v>129142.14134142562</v>
      </c>
      <c r="AT242" s="1">
        <f t="shared" si="152"/>
        <v>45678.963885143959</v>
      </c>
      <c r="AU242" s="1">
        <f t="shared" si="159"/>
        <v>57487.735575466759</v>
      </c>
      <c r="AV242" s="1">
        <f t="shared" si="159"/>
        <v>25828.428268285126</v>
      </c>
      <c r="AW242" s="1">
        <f t="shared" si="159"/>
        <v>9135.7927770287915</v>
      </c>
      <c r="AX242" s="1">
        <f t="shared" si="160"/>
        <v>197315.16036589592</v>
      </c>
      <c r="AY242" s="1">
        <f t="shared" si="160"/>
        <v>34854.558366424346</v>
      </c>
      <c r="AZ242" s="1">
        <f t="shared" si="160"/>
        <v>8362.5503245275922</v>
      </c>
      <c r="BA242" s="1">
        <f t="shared" si="161"/>
        <v>14209.19754713271</v>
      </c>
      <c r="BB242" s="1">
        <f t="shared" si="161"/>
        <v>31001.736787108315</v>
      </c>
      <c r="BC242" s="1">
        <f t="shared" si="161"/>
        <v>39466.469106571989</v>
      </c>
      <c r="BD242" s="1">
        <f>SUM(BA242:BC242)*BT242*0.7+0.15*econlow!BD242+0.15*econhigh!BD242</f>
        <v>400.99281852766433</v>
      </c>
      <c r="BE242" s="2">
        <f t="shared" si="182"/>
        <v>0.1724378764915922</v>
      </c>
      <c r="BF242" s="2">
        <f t="shared" si="182"/>
        <v>0.13039120264941753</v>
      </c>
      <c r="BG242" s="2">
        <f t="shared" si="182"/>
        <v>6.9918128391701598E-2</v>
      </c>
      <c r="BH242" s="2">
        <f t="shared" si="155"/>
        <v>8.9408012767916933E-2</v>
      </c>
      <c r="BI242" s="2">
        <f t="shared" si="162"/>
        <v>2.9734821248929609E-3</v>
      </c>
      <c r="BJ242" s="2">
        <f t="shared" si="162"/>
        <v>1.700186572836147E-3</v>
      </c>
      <c r="BK242" s="2">
        <f t="shared" si="162"/>
        <v>4.8885446777984691E-4</v>
      </c>
      <c r="BL242" s="2">
        <f t="shared" si="156"/>
        <v>854.6937706711177</v>
      </c>
      <c r="BM242" s="2">
        <f t="shared" si="156"/>
        <v>219.56573469599974</v>
      </c>
      <c r="BN242" s="2">
        <f t="shared" si="156"/>
        <v>22.330365578806898</v>
      </c>
      <c r="BO242" s="2">
        <f t="shared" si="163"/>
        <v>2008.3107399123899</v>
      </c>
      <c r="BP242" s="2">
        <f t="shared" si="163"/>
        <v>159.51345269431326</v>
      </c>
      <c r="BQ242" s="2">
        <f t="shared" si="163"/>
        <v>9.7632980689257725</v>
      </c>
      <c r="BR242" s="11">
        <f t="shared" si="164"/>
        <v>3.2363495560914196E-2</v>
      </c>
      <c r="BS242" s="17">
        <f t="shared" si="153"/>
        <v>6.9950184667339507E-4</v>
      </c>
      <c r="BT242" s="17">
        <f t="shared" si="154"/>
        <v>4.7474710857160407E-3</v>
      </c>
      <c r="BU242" s="12">
        <f>(BU$3*tempmid!$I352+BU$4*tempmid!$I352^2+BU$5*tempmid!$I352^6)*(K242/K$56)^$BW$1</f>
        <v>-15.48539026238624</v>
      </c>
      <c r="BV242" s="12">
        <f>(BV$3*tempmid!$I352+BV$4*tempmid!$I352^2+BV$5*tempmid!$I352^6)*(L242/L$56)^$BW$1</f>
        <v>-11.714322156571383</v>
      </c>
      <c r="BW242" s="12">
        <f>(BW$3*tempmid!$I352+BW$4*tempmid!$I352^2+BW$5*tempmid!$I352^6)*(M242/M$56)^$BW$1</f>
        <v>-10.98746294011838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 x14ac:dyDescent="0.3">
      <c r="A243" s="2">
        <f t="shared" si="140"/>
        <v>2197</v>
      </c>
      <c r="B243" s="5">
        <f t="shared" si="183"/>
        <v>1165.3995890537349</v>
      </c>
      <c r="C243" s="5">
        <f t="shared" si="183"/>
        <v>2964.1394126926243</v>
      </c>
      <c r="D243" s="5">
        <f t="shared" si="183"/>
        <v>4369.8645647530166</v>
      </c>
      <c r="E243" s="15">
        <f t="shared" si="184"/>
        <v>2.8050600379539646E-7</v>
      </c>
      <c r="F243" s="15">
        <f t="shared" si="184"/>
        <v>5.5261563694184238E-7</v>
      </c>
      <c r="G243" s="15">
        <f t="shared" si="184"/>
        <v>1.1281451650968962E-6</v>
      </c>
      <c r="H243" s="5">
        <f t="shared" si="143"/>
        <v>287892.36304889125</v>
      </c>
      <c r="I243" s="5">
        <f t="shared" si="143"/>
        <v>129605.85200316997</v>
      </c>
      <c r="J243" s="5">
        <f t="shared" si="143"/>
        <v>45833.267893902652</v>
      </c>
      <c r="K243" s="5">
        <f t="shared" si="144"/>
        <v>247033.17707761517</v>
      </c>
      <c r="L243" s="5">
        <f t="shared" si="144"/>
        <v>43724.614115041244</v>
      </c>
      <c r="M243" s="5">
        <f t="shared" si="144"/>
        <v>10488.487049138819</v>
      </c>
      <c r="N243" s="15">
        <f t="shared" si="145"/>
        <v>1.5780910884839461E-3</v>
      </c>
      <c r="O243" s="15">
        <f t="shared" si="145"/>
        <v>3.5901452054889482E-3</v>
      </c>
      <c r="P243" s="15">
        <f t="shared" si="145"/>
        <v>3.376878307163711E-3</v>
      </c>
      <c r="Q243" s="5">
        <f t="shared" si="146"/>
        <v>5381.6968574919911</v>
      </c>
      <c r="R243" s="5">
        <f t="shared" si="146"/>
        <v>7853.1689922280693</v>
      </c>
      <c r="S243" s="5">
        <f t="shared" si="146"/>
        <v>4827.9611383221145</v>
      </c>
      <c r="T243" s="5">
        <f t="shared" si="185"/>
        <v>18.693433894868708</v>
      </c>
      <c r="U243" s="5">
        <f t="shared" si="185"/>
        <v>60.592703730970356</v>
      </c>
      <c r="V243" s="5">
        <f t="shared" si="185"/>
        <v>105.3374843246644</v>
      </c>
      <c r="W243" s="15">
        <f t="shared" si="148"/>
        <v>-1.0734613539272964E-2</v>
      </c>
      <c r="X243" s="15">
        <f t="shared" si="148"/>
        <v>-1.217998157191269E-2</v>
      </c>
      <c r="Y243" s="15">
        <f t="shared" si="148"/>
        <v>-9.7425357312937999E-3</v>
      </c>
      <c r="Z243" s="5">
        <f t="shared" si="151"/>
        <v>4871.1511078453605</v>
      </c>
      <c r="AA243" s="5">
        <f t="shared" si="151"/>
        <v>20937.962614669141</v>
      </c>
      <c r="AB243" s="5">
        <f t="shared" si="151"/>
        <v>65645.469588039166</v>
      </c>
      <c r="AC243" s="16">
        <f t="shared" si="180"/>
        <v>1.0837011077914351</v>
      </c>
      <c r="AD243" s="16">
        <f t="shared" si="180"/>
        <v>3.0394849923627763</v>
      </c>
      <c r="AE243" s="16">
        <f t="shared" si="180"/>
        <v>14.525547728801916</v>
      </c>
      <c r="AF243" s="15">
        <f t="shared" si="158"/>
        <v>-4.0504037456468023E-3</v>
      </c>
      <c r="AG243" s="15">
        <f t="shared" si="158"/>
        <v>2.9673830763510267E-4</v>
      </c>
      <c r="AH243" s="15">
        <f t="shared" si="158"/>
        <v>9.7937136394747881E-3</v>
      </c>
      <c r="AI243" s="1">
        <f t="shared" si="181"/>
        <v>564414.64672991831</v>
      </c>
      <c r="AJ243" s="1">
        <f t="shared" si="181"/>
        <v>249058.21297519087</v>
      </c>
      <c r="AK243" s="1">
        <f t="shared" si="181"/>
        <v>88296.827622109253</v>
      </c>
      <c r="AL243" s="14">
        <f t="shared" si="186"/>
        <v>85.178401465512039</v>
      </c>
      <c r="AM243" s="14">
        <f t="shared" si="186"/>
        <v>20.454668362295347</v>
      </c>
      <c r="AN243" s="14">
        <f t="shared" si="186"/>
        <v>6.4625634630292224</v>
      </c>
      <c r="AO243" s="11">
        <f t="shared" si="187"/>
        <v>3.1484272265285699E-3</v>
      </c>
      <c r="AP243" s="11">
        <f t="shared" si="187"/>
        <v>3.9661879186600399E-3</v>
      </c>
      <c r="AQ243" s="11">
        <f t="shared" si="187"/>
        <v>3.5978328731532875E-3</v>
      </c>
      <c r="AR243" s="1">
        <f t="shared" si="152"/>
        <v>287892.36304889125</v>
      </c>
      <c r="AS243" s="1">
        <f t="shared" si="152"/>
        <v>129605.85200316997</v>
      </c>
      <c r="AT243" s="1">
        <f t="shared" si="152"/>
        <v>45833.267893902652</v>
      </c>
      <c r="AU243" s="1">
        <f t="shared" si="159"/>
        <v>57578.472609778255</v>
      </c>
      <c r="AV243" s="1">
        <f t="shared" si="159"/>
        <v>25921.170400633997</v>
      </c>
      <c r="AW243" s="1">
        <f t="shared" si="159"/>
        <v>9166.6535787805315</v>
      </c>
      <c r="AX243" s="1">
        <f t="shared" si="160"/>
        <v>197626.54166209215</v>
      </c>
      <c r="AY243" s="1">
        <f t="shared" si="160"/>
        <v>34979.691292032992</v>
      </c>
      <c r="AZ243" s="1">
        <f t="shared" si="160"/>
        <v>8390.7896393110532</v>
      </c>
      <c r="BA243" s="1">
        <f t="shared" si="161"/>
        <v>14211.039189989871</v>
      </c>
      <c r="BB243" s="1">
        <f t="shared" si="161"/>
        <v>31012.376553043934</v>
      </c>
      <c r="BC243" s="1">
        <f t="shared" si="161"/>
        <v>39481.245271827735</v>
      </c>
      <c r="BD243" s="1">
        <f>SUM(BA243:BC243)*BT243*0.7+0.15*econlow!BD243+0.15*econhigh!BD243</f>
        <v>389.42849724872167</v>
      </c>
      <c r="BE243" s="2">
        <f t="shared" si="182"/>
        <v>0.1724378764915922</v>
      </c>
      <c r="BF243" s="2">
        <f t="shared" si="182"/>
        <v>0.13039120264941753</v>
      </c>
      <c r="BG243" s="2">
        <f t="shared" si="182"/>
        <v>6.9918128391701598E-2</v>
      </c>
      <c r="BH243" s="2">
        <f t="shared" si="155"/>
        <v>8.9223581312957573E-2</v>
      </c>
      <c r="BI243" s="2">
        <f t="shared" si="162"/>
        <v>2.9734821248929609E-3</v>
      </c>
      <c r="BJ243" s="2">
        <f t="shared" si="162"/>
        <v>1.700186572836147E-3</v>
      </c>
      <c r="BK243" s="2">
        <f t="shared" si="162"/>
        <v>4.8885446777984691E-4</v>
      </c>
      <c r="BL243" s="2">
        <f t="shared" si="156"/>
        <v>856.04279541907295</v>
      </c>
      <c r="BM243" s="2">
        <f t="shared" si="156"/>
        <v>220.35412933677844</v>
      </c>
      <c r="BN243" s="2">
        <f t="shared" si="156"/>
        <v>22.405797782884925</v>
      </c>
      <c r="BO243" s="2">
        <f t="shared" si="163"/>
        <v>2038.2676145005073</v>
      </c>
      <c r="BP243" s="2">
        <f t="shared" si="163"/>
        <v>161.42413876750345</v>
      </c>
      <c r="BQ243" s="2">
        <f t="shared" si="163"/>
        <v>9.7632824605493429</v>
      </c>
      <c r="BR243" s="11">
        <f t="shared" si="164"/>
        <v>3.2317579906325306E-2</v>
      </c>
      <c r="BS243" s="17">
        <f t="shared" si="153"/>
        <v>6.7757320912759957E-4</v>
      </c>
      <c r="BT243" s="17">
        <f t="shared" si="154"/>
        <v>4.6091952288505244E-3</v>
      </c>
      <c r="BU243" s="12">
        <f>(BU$3*tempmid!$I353+BU$4*tempmid!$I353^2+BU$5*tempmid!$I353^6)*(K243/K$56)^$BW$1</f>
        <v>-15.652159435288747</v>
      </c>
      <c r="BV243" s="12">
        <f>(BV$3*tempmid!$I353+BV$4*tempmid!$I353^2+BV$5*tempmid!$I353^6)*(L243/L$56)^$BW$1</f>
        <v>-11.819924026919713</v>
      </c>
      <c r="BW243" s="12">
        <f>(BW$3*tempmid!$I353+BW$4*tempmid!$I353^2+BW$5*tempmid!$I353^6)*(M243/M$56)^$BW$1</f>
        <v>-11.075602184814292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 x14ac:dyDescent="0.3">
      <c r="A244" s="2">
        <f t="shared" si="140"/>
        <v>2198</v>
      </c>
      <c r="B244" s="5">
        <f t="shared" si="183"/>
        <v>1165.3998996102373</v>
      </c>
      <c r="C244" s="5">
        <f t="shared" si="183"/>
        <v>2964.1409688209246</v>
      </c>
      <c r="D244" s="5">
        <f t="shared" si="183"/>
        <v>4369.8692481025182</v>
      </c>
      <c r="E244" s="15">
        <f t="shared" si="184"/>
        <v>2.6648070360562665E-7</v>
      </c>
      <c r="F244" s="15">
        <f t="shared" si="184"/>
        <v>5.2498485509475023E-7</v>
      </c>
      <c r="G244" s="15">
        <f t="shared" si="184"/>
        <v>1.0717379068420515E-6</v>
      </c>
      <c r="H244" s="5">
        <f t="shared" si="143"/>
        <v>288333.9287942783</v>
      </c>
      <c r="I244" s="5">
        <f t="shared" si="143"/>
        <v>130064.66151864719</v>
      </c>
      <c r="J244" s="5">
        <f t="shared" si="143"/>
        <v>45986.007957571033</v>
      </c>
      <c r="K244" s="5">
        <f t="shared" si="144"/>
        <v>247412.00757843748</v>
      </c>
      <c r="L244" s="5">
        <f t="shared" si="144"/>
        <v>43879.377832149556</v>
      </c>
      <c r="M244" s="5">
        <f t="shared" si="144"/>
        <v>10523.428813697124</v>
      </c>
      <c r="N244" s="15">
        <f t="shared" si="145"/>
        <v>1.5335207412374707E-3</v>
      </c>
      <c r="O244" s="15">
        <f t="shared" si="145"/>
        <v>3.5395101875828061E-3</v>
      </c>
      <c r="P244" s="15">
        <f t="shared" si="145"/>
        <v>3.331439929763258E-3</v>
      </c>
      <c r="Q244" s="5">
        <f t="shared" si="146"/>
        <v>5332.0921940328508</v>
      </c>
      <c r="R244" s="5">
        <f t="shared" si="146"/>
        <v>7784.9794379740761</v>
      </c>
      <c r="S244" s="5">
        <f t="shared" si="146"/>
        <v>4796.857058352537</v>
      </c>
      <c r="T244" s="5">
        <f t="shared" si="185"/>
        <v>18.492767106285346</v>
      </c>
      <c r="U244" s="5">
        <f t="shared" si="185"/>
        <v>59.854685716134775</v>
      </c>
      <c r="V244" s="5">
        <f t="shared" si="185"/>
        <v>104.31123011978676</v>
      </c>
      <c r="W244" s="15">
        <f t="shared" si="148"/>
        <v>-1.0734613539272964E-2</v>
      </c>
      <c r="X244" s="15">
        <f t="shared" si="148"/>
        <v>-1.217998157191269E-2</v>
      </c>
      <c r="Y244" s="15">
        <f t="shared" si="148"/>
        <v>-9.7425357312937999E-3</v>
      </c>
      <c r="Z244" s="5">
        <f t="shared" si="151"/>
        <v>4806.9179983758777</v>
      </c>
      <c r="AA244" s="5">
        <f t="shared" si="151"/>
        <v>20763.364297361208</v>
      </c>
      <c r="AB244" s="5">
        <f t="shared" si="151"/>
        <v>65864.306843814571</v>
      </c>
      <c r="AC244" s="16">
        <f t="shared" si="180"/>
        <v>1.0793116807652752</v>
      </c>
      <c r="AD244" s="16">
        <f t="shared" si="180"/>
        <v>3.0403869239954924</v>
      </c>
      <c r="AE244" s="16">
        <f t="shared" si="180"/>
        <v>14.667806783714326</v>
      </c>
      <c r="AF244" s="15">
        <f t="shared" si="158"/>
        <v>-4.0504037456468023E-3</v>
      </c>
      <c r="AG244" s="15">
        <f t="shared" si="158"/>
        <v>2.9673830763510267E-4</v>
      </c>
      <c r="AH244" s="15">
        <f t="shared" si="158"/>
        <v>9.7937136394747881E-3</v>
      </c>
      <c r="AI244" s="1">
        <f t="shared" si="181"/>
        <v>565551.65466670471</v>
      </c>
      <c r="AJ244" s="1">
        <f t="shared" si="181"/>
        <v>250073.56207830578</v>
      </c>
      <c r="AK244" s="1">
        <f t="shared" si="181"/>
        <v>88633.798438678859</v>
      </c>
      <c r="AL244" s="14">
        <f t="shared" si="186"/>
        <v>85.443897683815365</v>
      </c>
      <c r="AM244" s="14">
        <f t="shared" si="186"/>
        <v>20.534984150248693</v>
      </c>
      <c r="AN244" s="14">
        <f t="shared" si="186"/>
        <v>6.485582174068627</v>
      </c>
      <c r="AO244" s="11">
        <f t="shared" si="187"/>
        <v>3.116942954263284E-3</v>
      </c>
      <c r="AP244" s="11">
        <f t="shared" si="187"/>
        <v>3.9265260394734398E-3</v>
      </c>
      <c r="AQ244" s="11">
        <f t="shared" si="187"/>
        <v>3.5618545444217548E-3</v>
      </c>
      <c r="AR244" s="1">
        <f t="shared" si="152"/>
        <v>288333.9287942783</v>
      </c>
      <c r="AS244" s="1">
        <f t="shared" si="152"/>
        <v>130064.66151864719</v>
      </c>
      <c r="AT244" s="1">
        <f t="shared" si="152"/>
        <v>45986.007957571033</v>
      </c>
      <c r="AU244" s="1">
        <f t="shared" si="159"/>
        <v>57666.785758855665</v>
      </c>
      <c r="AV244" s="1">
        <f t="shared" si="159"/>
        <v>26012.932303729438</v>
      </c>
      <c r="AW244" s="1">
        <f t="shared" si="159"/>
        <v>9197.2015915142074</v>
      </c>
      <c r="AX244" s="1">
        <f t="shared" si="160"/>
        <v>197929.60606274998</v>
      </c>
      <c r="AY244" s="1">
        <f t="shared" si="160"/>
        <v>35103.502265719646</v>
      </c>
      <c r="AZ244" s="1">
        <f t="shared" si="160"/>
        <v>8418.7430509577007</v>
      </c>
      <c r="BA244" s="1">
        <f t="shared" si="161"/>
        <v>14212.828772947587</v>
      </c>
      <c r="BB244" s="1">
        <f t="shared" si="161"/>
        <v>31022.865917350751</v>
      </c>
      <c r="BC244" s="1">
        <f t="shared" si="161"/>
        <v>39495.821346519333</v>
      </c>
      <c r="BD244" s="1">
        <f>SUM(BA244:BC244)*BT244*0.7+0.15*econlow!BD244+0.15*econhigh!BD244</f>
        <v>378.19573099055651</v>
      </c>
      <c r="BE244" s="2">
        <f t="shared" si="182"/>
        <v>0.1724378764915922</v>
      </c>
      <c r="BF244" s="2">
        <f t="shared" si="182"/>
        <v>0.13039120264941753</v>
      </c>
      <c r="BG244" s="2">
        <f t="shared" si="182"/>
        <v>6.9918128391701598E-2</v>
      </c>
      <c r="BH244" s="2">
        <f t="shared" si="155"/>
        <v>8.9040306440274941E-2</v>
      </c>
      <c r="BI244" s="2">
        <f t="shared" si="162"/>
        <v>2.9734821248929609E-3</v>
      </c>
      <c r="BJ244" s="2">
        <f t="shared" si="162"/>
        <v>1.700186572836147E-3</v>
      </c>
      <c r="BK244" s="2">
        <f t="shared" si="162"/>
        <v>4.8885446777984691E-4</v>
      </c>
      <c r="BL244" s="2">
        <f t="shared" si="156"/>
        <v>857.3557832699463</v>
      </c>
      <c r="BM244" s="2">
        <f t="shared" si="156"/>
        <v>221.13419111448226</v>
      </c>
      <c r="BN244" s="2">
        <f t="shared" si="156"/>
        <v>22.480465445418194</v>
      </c>
      <c r="BO244" s="2">
        <f t="shared" si="163"/>
        <v>2068.672293497088</v>
      </c>
      <c r="BP244" s="2">
        <f t="shared" si="163"/>
        <v>163.35780073714895</v>
      </c>
      <c r="BQ244" s="2">
        <f t="shared" si="163"/>
        <v>9.7632716798300692</v>
      </c>
      <c r="BR244" s="11">
        <f t="shared" si="164"/>
        <v>3.2272147452231809E-2</v>
      </c>
      <c r="BS244" s="17">
        <f t="shared" si="153"/>
        <v>6.5636120348651231E-4</v>
      </c>
      <c r="BT244" s="17">
        <f t="shared" si="154"/>
        <v>4.4749468241267222E-3</v>
      </c>
      <c r="BU244" s="12">
        <f>(BU$3*tempmid!$I354+BU$4*tempmid!$I354^2+BU$5*tempmid!$I354^6)*(K244/K$56)^$BW$1</f>
        <v>-15.818867456140602</v>
      </c>
      <c r="BV244" s="12">
        <f>(BV$3*tempmid!$I354+BV$4*tempmid!$I354^2+BV$5*tempmid!$I354^6)*(L244/L$56)^$BW$1</f>
        <v>-11.925375382601777</v>
      </c>
      <c r="BW244" s="12">
        <f>(BW$3*tempmid!$I354+BW$4*tempmid!$I354^2+BW$5*tempmid!$I354^6)*(M244/M$56)^$BW$1</f>
        <v>-11.163596291516027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 x14ac:dyDescent="0.3">
      <c r="A245" s="2">
        <f t="shared" si="140"/>
        <v>2199</v>
      </c>
      <c r="B245" s="5">
        <f t="shared" si="183"/>
        <v>1165.4001946389933</v>
      </c>
      <c r="C245" s="5">
        <f t="shared" si="183"/>
        <v>2964.1424471435857</v>
      </c>
      <c r="D245" s="5">
        <f t="shared" si="183"/>
        <v>4369.873697289313</v>
      </c>
      <c r="E245" s="15">
        <f t="shared" si="184"/>
        <v>2.5315666842534528E-7</v>
      </c>
      <c r="F245" s="15">
        <f t="shared" si="184"/>
        <v>4.9873561234001268E-7</v>
      </c>
      <c r="G245" s="15">
        <f t="shared" si="184"/>
        <v>1.0181510114999488E-6</v>
      </c>
      <c r="H245" s="5">
        <f t="shared" si="143"/>
        <v>288763.44856318407</v>
      </c>
      <c r="I245" s="5">
        <f t="shared" si="143"/>
        <v>130518.57663062199</v>
      </c>
      <c r="J245" s="5">
        <f t="shared" si="143"/>
        <v>46137.187533295786</v>
      </c>
      <c r="K245" s="5">
        <f t="shared" si="144"/>
        <v>247780.50483562387</v>
      </c>
      <c r="L245" s="5">
        <f t="shared" si="144"/>
        <v>44032.491338733409</v>
      </c>
      <c r="M245" s="5">
        <f t="shared" si="144"/>
        <v>10558.01396775272</v>
      </c>
      <c r="N245" s="15">
        <f t="shared" si="145"/>
        <v>1.4894073282580855E-3</v>
      </c>
      <c r="O245" s="15">
        <f t="shared" si="145"/>
        <v>3.4894183588827232E-3</v>
      </c>
      <c r="P245" s="15">
        <f t="shared" si="145"/>
        <v>3.2864909971719314E-3</v>
      </c>
      <c r="Q245" s="5">
        <f t="shared" si="146"/>
        <v>5282.7119888955203</v>
      </c>
      <c r="R245" s="5">
        <f t="shared" si="146"/>
        <v>7716.996560984785</v>
      </c>
      <c r="S245" s="5">
        <f t="shared" si="146"/>
        <v>4765.7395974426991</v>
      </c>
      <c r="T245" s="5">
        <f t="shared" si="185"/>
        <v>18.294254398127592</v>
      </c>
      <c r="U245" s="5">
        <f t="shared" si="185"/>
        <v>59.125656747119628</v>
      </c>
      <c r="V245" s="5">
        <f t="shared" si="185"/>
        <v>103.29497423316953</v>
      </c>
      <c r="W245" s="15">
        <f t="shared" si="148"/>
        <v>-1.0734613539272964E-2</v>
      </c>
      <c r="X245" s="15">
        <f t="shared" si="148"/>
        <v>-1.217998157191269E-2</v>
      </c>
      <c r="Y245" s="15">
        <f t="shared" si="148"/>
        <v>-9.7425357312937999E-3</v>
      </c>
      <c r="Z245" s="5">
        <f t="shared" si="151"/>
        <v>4743.3207402494108</v>
      </c>
      <c r="AA245" s="5">
        <f t="shared" si="151"/>
        <v>20589.182501956893</v>
      </c>
      <c r="AB245" s="5">
        <f t="shared" si="151"/>
        <v>66080.877254875784</v>
      </c>
      <c r="AC245" s="16">
        <f t="shared" si="180"/>
        <v>1.0749400326907832</v>
      </c>
      <c r="AD245" s="16">
        <f t="shared" si="180"/>
        <v>3.0412891232658747</v>
      </c>
      <c r="AE245" s="16">
        <f t="shared" si="180"/>
        <v>14.811459083073169</v>
      </c>
      <c r="AF245" s="15">
        <f t="shared" si="158"/>
        <v>-4.0504037456468023E-3</v>
      </c>
      <c r="AG245" s="15">
        <f t="shared" si="158"/>
        <v>2.9673830763510267E-4</v>
      </c>
      <c r="AH245" s="15">
        <f t="shared" si="158"/>
        <v>9.7937136394747881E-3</v>
      </c>
      <c r="AI245" s="1">
        <f t="shared" si="181"/>
        <v>566663.27495888993</v>
      </c>
      <c r="AJ245" s="1">
        <f t="shared" si="181"/>
        <v>251079.13817420465</v>
      </c>
      <c r="AK245" s="1">
        <f t="shared" si="181"/>
        <v>88967.620186325192</v>
      </c>
      <c r="AL245" s="14">
        <f t="shared" si="186"/>
        <v>85.707558201137033</v>
      </c>
      <c r="AM245" s="14">
        <f t="shared" si="186"/>
        <v>20.614808988734957</v>
      </c>
      <c r="AN245" s="14">
        <f t="shared" si="186"/>
        <v>6.5084518674051557</v>
      </c>
      <c r="AO245" s="11">
        <f t="shared" si="187"/>
        <v>3.085773524720651E-3</v>
      </c>
      <c r="AP245" s="11">
        <f t="shared" si="187"/>
        <v>3.8872607790787052E-3</v>
      </c>
      <c r="AQ245" s="11">
        <f t="shared" si="187"/>
        <v>3.5262359989775374E-3</v>
      </c>
      <c r="AR245" s="1">
        <f t="shared" si="152"/>
        <v>288763.44856318407</v>
      </c>
      <c r="AS245" s="1">
        <f t="shared" si="152"/>
        <v>130518.57663062199</v>
      </c>
      <c r="AT245" s="1">
        <f t="shared" si="152"/>
        <v>46137.187533295786</v>
      </c>
      <c r="AU245" s="1">
        <f t="shared" si="159"/>
        <v>57752.689712636813</v>
      </c>
      <c r="AV245" s="1">
        <f t="shared" si="159"/>
        <v>26103.715326124398</v>
      </c>
      <c r="AW245" s="1">
        <f t="shared" si="159"/>
        <v>9227.4375066591583</v>
      </c>
      <c r="AX245" s="1">
        <f t="shared" si="160"/>
        <v>198224.4038684991</v>
      </c>
      <c r="AY245" s="1">
        <f t="shared" si="160"/>
        <v>35225.993070986726</v>
      </c>
      <c r="AZ245" s="1">
        <f t="shared" si="160"/>
        <v>8446.411174202176</v>
      </c>
      <c r="BA245" s="1">
        <f t="shared" si="161"/>
        <v>14214.566835268732</v>
      </c>
      <c r="BB245" s="1">
        <f t="shared" si="161"/>
        <v>31033.206518742882</v>
      </c>
      <c r="BC245" s="1">
        <f t="shared" si="161"/>
        <v>39510.199561820751</v>
      </c>
      <c r="BD245" s="1">
        <f>SUM(BA245:BC245)*BT245*0.7+0.15*econlow!BD245+0.15*econhigh!BD245</f>
        <v>367.28508708225615</v>
      </c>
      <c r="BE245" s="2">
        <f t="shared" si="182"/>
        <v>0.1724378764915922</v>
      </c>
      <c r="BF245" s="2">
        <f t="shared" si="182"/>
        <v>0.13039120264941753</v>
      </c>
      <c r="BG245" s="2">
        <f t="shared" si="182"/>
        <v>6.9918128391701598E-2</v>
      </c>
      <c r="BH245" s="2">
        <f t="shared" si="155"/>
        <v>8.885819165573465E-2</v>
      </c>
      <c r="BI245" s="2">
        <f t="shared" si="162"/>
        <v>2.9734821248929609E-3</v>
      </c>
      <c r="BJ245" s="2">
        <f t="shared" si="162"/>
        <v>1.700186572836147E-3</v>
      </c>
      <c r="BK245" s="2">
        <f t="shared" si="162"/>
        <v>4.8885446777984691E-4</v>
      </c>
      <c r="BL245" s="2">
        <f t="shared" si="156"/>
        <v>858.63295262507575</v>
      </c>
      <c r="BM245" s="2">
        <f t="shared" si="156"/>
        <v>221.90593149306923</v>
      </c>
      <c r="BN245" s="2">
        <f t="shared" si="156"/>
        <v>22.554370256448301</v>
      </c>
      <c r="BO245" s="2">
        <f t="shared" si="163"/>
        <v>2099.5314719538169</v>
      </c>
      <c r="BP245" s="2">
        <f t="shared" si="163"/>
        <v>165.31471488330777</v>
      </c>
      <c r="BQ245" s="2">
        <f t="shared" si="163"/>
        <v>9.7632656695609228</v>
      </c>
      <c r="BR245" s="11">
        <f t="shared" si="164"/>
        <v>3.2227192117753906E-2</v>
      </c>
      <c r="BS245" s="17">
        <f t="shared" si="153"/>
        <v>6.3584124119447417E-4</v>
      </c>
      <c r="BT245" s="17">
        <f t="shared" si="154"/>
        <v>4.3446085671133223E-3</v>
      </c>
      <c r="BU245" s="12">
        <f>(BU$3*tempmid!$I355+BU$4*tempmid!$I355^2+BU$5*tempmid!$I355^6)*(K245/K$56)^$BW$1</f>
        <v>-15.985510280091427</v>
      </c>
      <c r="BV245" s="12">
        <f>(BV$3*tempmid!$I355+BV$4*tempmid!$I355^2+BV$5*tempmid!$I355^6)*(L245/L$56)^$BW$1</f>
        <v>-12.030674304609535</v>
      </c>
      <c r="BW245" s="12">
        <f>(BW$3*tempmid!$I355+BW$4*tempmid!$I355^2+BW$5*tempmid!$I355^6)*(M245/M$56)^$BW$1</f>
        <v>-11.251443791782201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 x14ac:dyDescent="0.3">
      <c r="A246" s="2">
        <f t="shared" si="140"/>
        <v>2200</v>
      </c>
      <c r="B246" s="5">
        <f t="shared" si="183"/>
        <v>1165.4004749163826</v>
      </c>
      <c r="C246" s="5">
        <f t="shared" si="183"/>
        <v>2964.1438515508144</v>
      </c>
      <c r="D246" s="5">
        <f t="shared" si="183"/>
        <v>4369.8779240210715</v>
      </c>
      <c r="E246" s="15">
        <f t="shared" si="184"/>
        <v>2.4049883500407801E-7</v>
      </c>
      <c r="F246" s="15">
        <f t="shared" si="184"/>
        <v>4.7379883172301204E-7</v>
      </c>
      <c r="G246" s="15">
        <f t="shared" si="184"/>
        <v>9.6724346092495143E-7</v>
      </c>
      <c r="H246" s="5">
        <f t="shared" si="143"/>
        <v>289180.99632591422</v>
      </c>
      <c r="I246" s="5">
        <f t="shared" si="143"/>
        <v>130967.60474435621</v>
      </c>
      <c r="J246" s="5">
        <f t="shared" si="143"/>
        <v>46286.810255542303</v>
      </c>
      <c r="K246" s="5">
        <f t="shared" si="144"/>
        <v>248138.7321784496</v>
      </c>
      <c r="L246" s="5">
        <f t="shared" si="144"/>
        <v>44183.957089611256</v>
      </c>
      <c r="M246" s="5">
        <f t="shared" si="144"/>
        <v>10592.243321284852</v>
      </c>
      <c r="N246" s="15">
        <f t="shared" si="145"/>
        <v>1.4457446644697836E-3</v>
      </c>
      <c r="O246" s="15">
        <f t="shared" si="145"/>
        <v>3.4398632980507937E-3</v>
      </c>
      <c r="P246" s="15">
        <f t="shared" si="145"/>
        <v>3.2420257859744339E-3</v>
      </c>
      <c r="Q246" s="5">
        <f t="shared" si="146"/>
        <v>5233.5608434894466</v>
      </c>
      <c r="R246" s="5">
        <f t="shared" si="146"/>
        <v>7649.229399872931</v>
      </c>
      <c r="S246" s="5">
        <f t="shared" si="146"/>
        <v>4734.6139107964682</v>
      </c>
      <c r="T246" s="5">
        <f t="shared" si="185"/>
        <v>18.097872647174547</v>
      </c>
      <c r="U246" s="5">
        <f t="shared" si="185"/>
        <v>58.405507337512475</v>
      </c>
      <c r="V246" s="5">
        <f t="shared" si="185"/>
        <v>102.28861925583981</v>
      </c>
      <c r="W246" s="15">
        <f t="shared" si="148"/>
        <v>-1.0734613539272964E-2</v>
      </c>
      <c r="X246" s="15">
        <f t="shared" si="148"/>
        <v>-1.217998157191269E-2</v>
      </c>
      <c r="Y246" s="15">
        <f t="shared" si="148"/>
        <v>-9.7425357312937999E-3</v>
      </c>
      <c r="Z246" s="5">
        <f t="shared" si="151"/>
        <v>4680.3586748726957</v>
      </c>
      <c r="AA246" s="5">
        <f t="shared" si="151"/>
        <v>20415.442273569177</v>
      </c>
      <c r="AB246" s="5">
        <f t="shared" si="151"/>
        <v>66295.186088395945</v>
      </c>
      <c r="AC246" s="16">
        <f t="shared" si="180"/>
        <v>1.0705860915560268</v>
      </c>
      <c r="AD246" s="16">
        <f t="shared" si="180"/>
        <v>3.0421915902533416</v>
      </c>
      <c r="AE246" s="16">
        <f t="shared" si="180"/>
        <v>14.956518271915586</v>
      </c>
      <c r="AF246" s="15">
        <f t="shared" si="158"/>
        <v>-4.0504037456468023E-3</v>
      </c>
      <c r="AG246" s="15">
        <f t="shared" si="158"/>
        <v>2.9673830763510267E-4</v>
      </c>
      <c r="AH246" s="15">
        <f t="shared" si="158"/>
        <v>9.7937136394747881E-3</v>
      </c>
      <c r="AI246" s="1">
        <f t="shared" si="181"/>
        <v>567749.63717563776</v>
      </c>
      <c r="AJ246" s="1">
        <f t="shared" si="181"/>
        <v>252074.93968290859</v>
      </c>
      <c r="AK246" s="1">
        <f t="shared" si="181"/>
        <v>89298.29567435183</v>
      </c>
      <c r="AL246" s="14">
        <f t="shared" si="186"/>
        <v>85.969387573962905</v>
      </c>
      <c r="AM246" s="14">
        <f t="shared" si="186"/>
        <v>20.694142775800564</v>
      </c>
      <c r="AN246" s="14">
        <f t="shared" si="186"/>
        <v>6.5311727013048886</v>
      </c>
      <c r="AO246" s="11">
        <f t="shared" si="187"/>
        <v>3.0549157894734446E-3</v>
      </c>
      <c r="AP246" s="11">
        <f t="shared" si="187"/>
        <v>3.8483881712879182E-3</v>
      </c>
      <c r="AQ246" s="11">
        <f t="shared" si="187"/>
        <v>3.4909736389877621E-3</v>
      </c>
      <c r="AR246" s="1">
        <f t="shared" si="152"/>
        <v>289180.99632591422</v>
      </c>
      <c r="AS246" s="1">
        <f t="shared" si="152"/>
        <v>130967.60474435621</v>
      </c>
      <c r="AT246" s="1">
        <f t="shared" si="152"/>
        <v>46286.810255542303</v>
      </c>
      <c r="AU246" s="1">
        <f t="shared" si="159"/>
        <v>57836.199265182848</v>
      </c>
      <c r="AV246" s="1">
        <f t="shared" si="159"/>
        <v>26193.520948871243</v>
      </c>
      <c r="AW246" s="1">
        <f t="shared" si="159"/>
        <v>9257.3620511084609</v>
      </c>
      <c r="AX246" s="1">
        <f t="shared" si="160"/>
        <v>198510.98574275969</v>
      </c>
      <c r="AY246" s="1">
        <f t="shared" si="160"/>
        <v>35347.165671689007</v>
      </c>
      <c r="AZ246" s="1">
        <f t="shared" si="160"/>
        <v>8473.79465702788</v>
      </c>
      <c r="BA246" s="1">
        <f t="shared" si="161"/>
        <v>14216.253908599696</v>
      </c>
      <c r="BB246" s="1">
        <f t="shared" si="161"/>
        <v>31043.399975145279</v>
      </c>
      <c r="BC246" s="1">
        <f t="shared" si="161"/>
        <v>39524.382118923735</v>
      </c>
      <c r="BD246" s="1">
        <f>SUM(BA246:BC246)*BT246*0.7+0.15*econlow!BD246+0.15*econhigh!BD246</f>
        <v>356.68739805762522</v>
      </c>
      <c r="BE246" s="2">
        <f t="shared" si="182"/>
        <v>0.1724378764915922</v>
      </c>
      <c r="BF246" s="2">
        <f t="shared" si="182"/>
        <v>0.13039120264941753</v>
      </c>
      <c r="BG246" s="2">
        <f t="shared" si="182"/>
        <v>6.9918128391701598E-2</v>
      </c>
      <c r="BH246" s="2">
        <f t="shared" si="155"/>
        <v>8.8677240253440259E-2</v>
      </c>
      <c r="BI246" s="2">
        <f t="shared" si="162"/>
        <v>2.9734821248929609E-3</v>
      </c>
      <c r="BJ246" s="2">
        <f t="shared" si="162"/>
        <v>1.700186572836147E-3</v>
      </c>
      <c r="BK246" s="2">
        <f t="shared" si="162"/>
        <v>4.8885446777984691E-4</v>
      </c>
      <c r="BL246" s="2">
        <f t="shared" si="156"/>
        <v>859.87452343384291</v>
      </c>
      <c r="BM246" s="2">
        <f t="shared" si="156"/>
        <v>222.6693630628661</v>
      </c>
      <c r="BN246" s="2">
        <f t="shared" si="156"/>
        <v>22.627513992699892</v>
      </c>
      <c r="BO246" s="2">
        <f t="shared" si="163"/>
        <v>2130.8519449962841</v>
      </c>
      <c r="BP246" s="2">
        <f t="shared" si="163"/>
        <v>167.29516080911864</v>
      </c>
      <c r="BQ246" s="2">
        <f t="shared" si="163"/>
        <v>9.7632643732960425</v>
      </c>
      <c r="BR246" s="11">
        <f t="shared" si="164"/>
        <v>3.2182707892927737E-2</v>
      </c>
      <c r="BS246" s="17">
        <f t="shared" si="153"/>
        <v>6.1598962520059144E-4</v>
      </c>
      <c r="BT246" s="17">
        <f t="shared" si="154"/>
        <v>4.2180665700129339E-3</v>
      </c>
      <c r="BU246" s="12">
        <f>(BU$3*tempmid!$I356+BU$4*tempmid!$I356^2+BU$5*tempmid!$I356^6)*(K246/K$56)^$BW$1</f>
        <v>-16.152084027554292</v>
      </c>
      <c r="BV246" s="12">
        <f>(BV$3*tempmid!$I356+BV$4*tempmid!$I356^2+BV$5*tempmid!$I356^6)*(L246/L$56)^$BW$1</f>
        <v>-12.135818972185055</v>
      </c>
      <c r="BW246" s="12">
        <f>(BW$3*tempmid!$I356+BW$4*tempmid!$I356^2+BW$5*tempmid!$I356^6)*(M246/M$56)^$BW$1</f>
        <v>-11.339143295943547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 x14ac:dyDescent="0.3">
      <c r="A247" s="2">
        <f t="shared" si="140"/>
        <v>2201</v>
      </c>
      <c r="B247" s="5">
        <f t="shared" si="183"/>
        <v>1165.4007411799664</v>
      </c>
      <c r="C247" s="5">
        <f t="shared" si="183"/>
        <v>2964.1451857383136</v>
      </c>
      <c r="D247" s="5">
        <f t="shared" si="183"/>
        <v>4369.8819394201264</v>
      </c>
      <c r="E247" s="15">
        <f t="shared" si="184"/>
        <v>2.2847389325387411E-7</v>
      </c>
      <c r="F247" s="15">
        <f t="shared" si="184"/>
        <v>4.5010889013686141E-7</v>
      </c>
      <c r="G247" s="15">
        <f t="shared" si="184"/>
        <v>9.1888128787870382E-7</v>
      </c>
      <c r="H247" s="5">
        <f t="shared" si="143"/>
        <v>289586.64653903665</v>
      </c>
      <c r="I247" s="5">
        <f t="shared" si="143"/>
        <v>131411.75391170027</v>
      </c>
      <c r="J247" s="5">
        <f t="shared" si="143"/>
        <v>46434.879931542993</v>
      </c>
      <c r="K247" s="5">
        <f t="shared" si="144"/>
        <v>248486.75335990486</v>
      </c>
      <c r="L247" s="5">
        <f t="shared" si="144"/>
        <v>44333.777759596502</v>
      </c>
      <c r="M247" s="5">
        <f t="shared" si="144"/>
        <v>10626.117724751346</v>
      </c>
      <c r="N247" s="15">
        <f t="shared" si="145"/>
        <v>1.4025266366113343E-3</v>
      </c>
      <c r="O247" s="15">
        <f t="shared" si="145"/>
        <v>3.3908386630330245E-3</v>
      </c>
      <c r="P247" s="15">
        <f t="shared" si="145"/>
        <v>3.1980386438466013E-3</v>
      </c>
      <c r="Q247" s="5">
        <f t="shared" si="146"/>
        <v>5184.6431891415714</v>
      </c>
      <c r="R247" s="5">
        <f t="shared" si="146"/>
        <v>7581.686726247679</v>
      </c>
      <c r="S247" s="5">
        <f t="shared" si="146"/>
        <v>4703.4850493946224</v>
      </c>
      <c r="T247" s="5">
        <f t="shared" si="185"/>
        <v>17.903598978424149</v>
      </c>
      <c r="U247" s="5">
        <f t="shared" si="185"/>
        <v>57.69412933444336</v>
      </c>
      <c r="V247" s="5">
        <f t="shared" si="185"/>
        <v>101.29206872783507</v>
      </c>
      <c r="W247" s="15">
        <f t="shared" si="148"/>
        <v>-1.0734613539272964E-2</v>
      </c>
      <c r="X247" s="15">
        <f t="shared" si="148"/>
        <v>-1.217998157191269E-2</v>
      </c>
      <c r="Y247" s="15">
        <f t="shared" si="148"/>
        <v>-9.7425357312937999E-3</v>
      </c>
      <c r="Z247" s="5">
        <f t="shared" si="151"/>
        <v>4618.0309547790321</v>
      </c>
      <c r="AA247" s="5">
        <f t="shared" si="151"/>
        <v>20242.167970737453</v>
      </c>
      <c r="AB247" s="5">
        <f t="shared" si="151"/>
        <v>66507.238865423191</v>
      </c>
      <c r="AC247" s="16">
        <f t="shared" ref="AC247:AE262" si="188">AC246*(1+AF247)</f>
        <v>1.0662497856407509</v>
      </c>
      <c r="AD247" s="16">
        <f t="shared" si="188"/>
        <v>3.0430943250373352</v>
      </c>
      <c r="AE247" s="16">
        <f t="shared" si="188"/>
        <v>15.102998128914299</v>
      </c>
      <c r="AF247" s="15">
        <f t="shared" si="158"/>
        <v>-4.0504037456468023E-3</v>
      </c>
      <c r="AG247" s="15">
        <f t="shared" si="158"/>
        <v>2.9673830763510267E-4</v>
      </c>
      <c r="AH247" s="15">
        <f t="shared" si="158"/>
        <v>9.7937136394747881E-3</v>
      </c>
      <c r="AI247" s="1">
        <f t="shared" si="181"/>
        <v>568810.87272325682</v>
      </c>
      <c r="AJ247" s="1">
        <f t="shared" si="181"/>
        <v>253060.96666348897</v>
      </c>
      <c r="AK247" s="1">
        <f t="shared" si="181"/>
        <v>89625.828158025106</v>
      </c>
      <c r="AL247" s="14">
        <f t="shared" si="186"/>
        <v>86.229390521078869</v>
      </c>
      <c r="AM247" s="14">
        <f t="shared" si="186"/>
        <v>20.772985479131165</v>
      </c>
      <c r="AN247" s="14">
        <f t="shared" si="186"/>
        <v>6.5537448515195003</v>
      </c>
      <c r="AO247" s="11">
        <f t="shared" si="187"/>
        <v>3.02436663157871E-3</v>
      </c>
      <c r="AP247" s="11">
        <f t="shared" si="187"/>
        <v>3.8099042895750391E-3</v>
      </c>
      <c r="AQ247" s="11">
        <f t="shared" si="187"/>
        <v>3.4560639025978846E-3</v>
      </c>
      <c r="AR247" s="1">
        <f t="shared" si="152"/>
        <v>289586.64653903665</v>
      </c>
      <c r="AS247" s="1">
        <f t="shared" si="152"/>
        <v>131411.75391170027</v>
      </c>
      <c r="AT247" s="1">
        <f t="shared" si="152"/>
        <v>46434.879931542993</v>
      </c>
      <c r="AU247" s="1">
        <f t="shared" si="159"/>
        <v>57917.329307807333</v>
      </c>
      <c r="AV247" s="1">
        <f t="shared" si="159"/>
        <v>26282.350782340058</v>
      </c>
      <c r="AW247" s="1">
        <f t="shared" si="159"/>
        <v>9286.9759863085983</v>
      </c>
      <c r="AX247" s="1">
        <f t="shared" si="160"/>
        <v>198789.40268792392</v>
      </c>
      <c r="AY247" s="1">
        <f t="shared" si="160"/>
        <v>35467.022207677197</v>
      </c>
      <c r="AZ247" s="1">
        <f t="shared" si="160"/>
        <v>8500.8941798010765</v>
      </c>
      <c r="BA247" s="1">
        <f t="shared" si="161"/>
        <v>14217.890517076208</v>
      </c>
      <c r="BB247" s="1">
        <f t="shared" si="161"/>
        <v>31053.447884022968</v>
      </c>
      <c r="BC247" s="1">
        <f t="shared" si="161"/>
        <v>39538.371189602192</v>
      </c>
      <c r="BD247" s="1">
        <f>SUM(BA247:BC247)*BT247*0.7+0.15*econlow!BD247+0.15*econhigh!BD247</f>
        <v>346.39375432114917</v>
      </c>
      <c r="BE247" s="2">
        <f t="shared" si="182"/>
        <v>0.1724378764915922</v>
      </c>
      <c r="BF247" s="2">
        <f t="shared" si="182"/>
        <v>0.13039120264941753</v>
      </c>
      <c r="BG247" s="2">
        <f t="shared" si="182"/>
        <v>6.9918128391701598E-2</v>
      </c>
      <c r="BH247" s="2">
        <f t="shared" si="155"/>
        <v>8.8497455316871698E-2</v>
      </c>
      <c r="BI247" s="2">
        <f t="shared" si="162"/>
        <v>2.9734821248929609E-3</v>
      </c>
      <c r="BJ247" s="2">
        <f t="shared" si="162"/>
        <v>1.700186572836147E-3</v>
      </c>
      <c r="BK247" s="2">
        <f t="shared" si="162"/>
        <v>4.8885446777984691E-4</v>
      </c>
      <c r="BL247" s="2">
        <f t="shared" si="156"/>
        <v>861.08071709152148</v>
      </c>
      <c r="BM247" s="2">
        <f t="shared" si="156"/>
        <v>223.42449951352083</v>
      </c>
      <c r="BN247" s="2">
        <f t="shared" si="156"/>
        <v>22.699898515355546</v>
      </c>
      <c r="BO247" s="2">
        <f t="shared" si="163"/>
        <v>2162.6406093201313</v>
      </c>
      <c r="BP247" s="2">
        <f t="shared" si="163"/>
        <v>169.29942148080741</v>
      </c>
      <c r="BQ247" s="2">
        <f t="shared" si="163"/>
        <v>9.7632677353405644</v>
      </c>
      <c r="BR247" s="11">
        <f t="shared" si="164"/>
        <v>3.2138688838324575E-2</v>
      </c>
      <c r="BS247" s="17">
        <f t="shared" si="153"/>
        <v>5.9678351564139008E-4</v>
      </c>
      <c r="BT247" s="17">
        <f t="shared" si="154"/>
        <v>4.0952102621484793E-3</v>
      </c>
      <c r="BU247" s="12">
        <f>(BU$3*tempmid!$I357+BU$4*tempmid!$I357^2+BU$5*tempmid!$I357^6)*(K247/K$56)^$BW$1</f>
        <v>-16.318584980679073</v>
      </c>
      <c r="BV247" s="12">
        <f>(BV$3*tempmid!$I357+BV$4*tempmid!$I357^2+BV$5*tempmid!$I357^6)*(L247/L$56)^$BW$1</f>
        <v>-12.240807660296563</v>
      </c>
      <c r="BW247" s="12">
        <f>(BW$3*tempmid!$I357+BW$4*tempmid!$I357^2+BW$5*tempmid!$I357^6)*(M247/M$56)^$BW$1</f>
        <v>-11.426693491054012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 x14ac:dyDescent="0.3">
      <c r="A248" s="2">
        <f t="shared" si="140"/>
        <v>2202</v>
      </c>
      <c r="B248" s="5">
        <f t="shared" si="183"/>
        <v>1165.4009941304287</v>
      </c>
      <c r="C248" s="5">
        <f t="shared" si="183"/>
        <v>2964.146453217008</v>
      </c>
      <c r="D248" s="5">
        <f t="shared" si="183"/>
        <v>4369.8857540527333</v>
      </c>
      <c r="E248" s="15">
        <f t="shared" si="184"/>
        <v>2.170501985911804E-7</v>
      </c>
      <c r="F248" s="15">
        <f t="shared" si="184"/>
        <v>4.2760344563001834E-7</v>
      </c>
      <c r="G248" s="15">
        <f t="shared" si="184"/>
        <v>8.7293722348476857E-7</v>
      </c>
      <c r="H248" s="5">
        <f t="shared" si="143"/>
        <v>289980.47411193914</v>
      </c>
      <c r="I248" s="5">
        <f t="shared" si="143"/>
        <v>131851.03281538992</v>
      </c>
      <c r="J248" s="5">
        <f t="shared" si="143"/>
        <v>46581.400536808767</v>
      </c>
      <c r="K248" s="5">
        <f t="shared" si="144"/>
        <v>248824.63252771625</v>
      </c>
      <c r="L248" s="5">
        <f t="shared" si="144"/>
        <v>44481.95623812417</v>
      </c>
      <c r="M248" s="5">
        <f t="shared" si="144"/>
        <v>10659.638068022281</v>
      </c>
      <c r="N248" s="15">
        <f t="shared" si="145"/>
        <v>1.3597472027895297E-3</v>
      </c>
      <c r="O248" s="15">
        <f t="shared" si="145"/>
        <v>3.3423381903336935E-3</v>
      </c>
      <c r="P248" s="15">
        <f t="shared" si="145"/>
        <v>3.154523988837088E-3</v>
      </c>
      <c r="Q248" s="5">
        <f t="shared" si="146"/>
        <v>5135.9632900803599</v>
      </c>
      <c r="R248" s="5">
        <f t="shared" si="146"/>
        <v>7514.3770483352682</v>
      </c>
      <c r="S248" s="5">
        <f t="shared" si="146"/>
        <v>4672.3579608295449</v>
      </c>
      <c r="T248" s="5">
        <f t="shared" si="185"/>
        <v>17.711410762428645</v>
      </c>
      <c r="U248" s="5">
        <f t="shared" si="185"/>
        <v>56.99141590234229</v>
      </c>
      <c r="V248" s="5">
        <f t="shared" si="185"/>
        <v>100.30522712895747</v>
      </c>
      <c r="W248" s="15">
        <f t="shared" si="148"/>
        <v>-1.0734613539272964E-2</v>
      </c>
      <c r="X248" s="15">
        <f t="shared" si="148"/>
        <v>-1.217998157191269E-2</v>
      </c>
      <c r="Y248" s="15">
        <f t="shared" si="148"/>
        <v>-9.7425357312937999E-3</v>
      </c>
      <c r="Z248" s="5">
        <f t="shared" si="151"/>
        <v>4556.3365498465919</v>
      </c>
      <c r="AA248" s="5">
        <f t="shared" si="151"/>
        <v>20069.38327388027</v>
      </c>
      <c r="AB248" s="5">
        <f t="shared" si="151"/>
        <v>66717.041354284651</v>
      </c>
      <c r="AC248" s="16">
        <f t="shared" si="188"/>
        <v>1.0619310435151965</v>
      </c>
      <c r="AD248" s="16">
        <f t="shared" si="188"/>
        <v>3.0439973276973209</v>
      </c>
      <c r="AE248" s="16">
        <f t="shared" si="188"/>
        <v>15.250912567686409</v>
      </c>
      <c r="AF248" s="15">
        <f t="shared" si="158"/>
        <v>-4.0504037456468023E-3</v>
      </c>
      <c r="AG248" s="15">
        <f t="shared" si="158"/>
        <v>2.9673830763510267E-4</v>
      </c>
      <c r="AH248" s="15">
        <f t="shared" si="158"/>
        <v>9.7937136394747881E-3</v>
      </c>
      <c r="AI248" s="1">
        <f t="shared" ref="AI248:AK263" si="189">(1-$AI$5)*AI247+AU247</f>
        <v>569847.11475873855</v>
      </c>
      <c r="AJ248" s="1">
        <f t="shared" si="189"/>
        <v>254037.22077948012</v>
      </c>
      <c r="AK248" s="1">
        <f t="shared" si="189"/>
        <v>89950.221328531188</v>
      </c>
      <c r="AL248" s="14">
        <f t="shared" si="186"/>
        <v>86.487571919518672</v>
      </c>
      <c r="AM248" s="14">
        <f t="shared" si="186"/>
        <v>20.851337134750544</v>
      </c>
      <c r="AN248" s="14">
        <f t="shared" si="186"/>
        <v>6.5761685109175909</v>
      </c>
      <c r="AO248" s="11">
        <f t="shared" si="187"/>
        <v>2.9941229652629231E-3</v>
      </c>
      <c r="AP248" s="11">
        <f t="shared" si="187"/>
        <v>3.7718052466792886E-3</v>
      </c>
      <c r="AQ248" s="11">
        <f t="shared" si="187"/>
        <v>3.4215032635719058E-3</v>
      </c>
      <c r="AR248" s="1">
        <f t="shared" si="152"/>
        <v>289980.47411193914</v>
      </c>
      <c r="AS248" s="1">
        <f t="shared" si="152"/>
        <v>131851.03281538992</v>
      </c>
      <c r="AT248" s="1">
        <f t="shared" si="152"/>
        <v>46581.400536808767</v>
      </c>
      <c r="AU248" s="1">
        <f t="shared" si="159"/>
        <v>57996.094822387829</v>
      </c>
      <c r="AV248" s="1">
        <f t="shared" si="159"/>
        <v>26370.206563077983</v>
      </c>
      <c r="AW248" s="1">
        <f t="shared" si="159"/>
        <v>9316.2801073617538</v>
      </c>
      <c r="AX248" s="1">
        <f t="shared" si="160"/>
        <v>199059.70602217302</v>
      </c>
      <c r="AY248" s="1">
        <f t="shared" si="160"/>
        <v>35585.564990499333</v>
      </c>
      <c r="AZ248" s="1">
        <f t="shared" si="160"/>
        <v>8527.7104544178255</v>
      </c>
      <c r="BA248" s="1">
        <f t="shared" si="161"/>
        <v>14219.47717742749</v>
      </c>
      <c r="BB248" s="1">
        <f t="shared" si="161"/>
        <v>31063.351822703295</v>
      </c>
      <c r="BC248" s="1">
        <f t="shared" si="161"/>
        <v>39552.168916760784</v>
      </c>
      <c r="BD248" s="1">
        <f>SUM(BA248:BC248)*BT248*0.7+0.15*econlow!BD248+0.15*econhigh!BD248</f>
        <v>336.39549701038862</v>
      </c>
      <c r="BE248" s="2">
        <f t="shared" ref="BE248:BG263" si="190">BE247</f>
        <v>0.1724378764915922</v>
      </c>
      <c r="BF248" s="2">
        <f t="shared" si="190"/>
        <v>0.13039120264941753</v>
      </c>
      <c r="BG248" s="2">
        <f t="shared" si="190"/>
        <v>6.9918128391701598E-2</v>
      </c>
      <c r="BH248" s="2">
        <f t="shared" si="155"/>
        <v>8.831883972011198E-2</v>
      </c>
      <c r="BI248" s="2">
        <f t="shared" si="162"/>
        <v>2.9734821248929609E-3</v>
      </c>
      <c r="BJ248" s="2">
        <f t="shared" si="162"/>
        <v>1.700186572836147E-3</v>
      </c>
      <c r="BK248" s="2">
        <f t="shared" si="162"/>
        <v>4.8885446777984691E-4</v>
      </c>
      <c r="BL248" s="2">
        <f t="shared" si="156"/>
        <v>862.25175633983702</v>
      </c>
      <c r="BM248" s="2">
        <f t="shared" si="156"/>
        <v>224.17135560730415</v>
      </c>
      <c r="BN248" s="2">
        <f t="shared" si="156"/>
        <v>22.771525767861526</v>
      </c>
      <c r="BO248" s="2">
        <f t="shared" si="163"/>
        <v>2194.9044647095479</v>
      </c>
      <c r="BP248" s="2">
        <f t="shared" si="163"/>
        <v>171.32778326817532</v>
      </c>
      <c r="BQ248" s="2">
        <f t="shared" si="163"/>
        <v>9.7632757007403246</v>
      </c>
      <c r="BR248" s="11">
        <f t="shared" si="164"/>
        <v>3.2095129084655144E-2</v>
      </c>
      <c r="BS248" s="17">
        <f t="shared" si="153"/>
        <v>5.7820089692895034E-4</v>
      </c>
      <c r="BT248" s="17">
        <f t="shared" si="154"/>
        <v>3.9759322933480383E-3</v>
      </c>
      <c r="BU248" s="12">
        <f>(BU$3*tempmid!$I358+BU$4*tempmid!$I358^2+BU$5*tempmid!$I358^6)*(K248/K$56)^$BW$1</f>
        <v>-16.485009579859476</v>
      </c>
      <c r="BV248" s="12">
        <f>(BV$3*tempmid!$I358+BV$4*tempmid!$I358^2+BV$5*tempmid!$I358^6)*(L248/L$56)^$BW$1</f>
        <v>-12.345638737147693</v>
      </c>
      <c r="BW248" s="12">
        <f>(BW$3*tempmid!$I358+BW$4*tempmid!$I358^2+BW$5*tempmid!$I358^6)*(M248/M$56)^$BW$1</f>
        <v>-11.514093138868949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 x14ac:dyDescent="0.3">
      <c r="A249" s="2">
        <f t="shared" si="140"/>
        <v>2203</v>
      </c>
      <c r="B249" s="5">
        <f t="shared" si="183"/>
        <v>1165.4012344334201</v>
      </c>
      <c r="C249" s="5">
        <f t="shared" si="183"/>
        <v>2964.1476573222826</v>
      </c>
      <c r="D249" s="5">
        <f t="shared" si="183"/>
        <v>4369.8893779568734</v>
      </c>
      <c r="E249" s="15">
        <f t="shared" si="184"/>
        <v>2.0619768866162136E-7</v>
      </c>
      <c r="F249" s="15">
        <f t="shared" si="184"/>
        <v>4.0622327334851738E-7</v>
      </c>
      <c r="G249" s="15">
        <f t="shared" si="184"/>
        <v>8.2929036231053014E-7</v>
      </c>
      <c r="H249" s="5">
        <f t="shared" si="143"/>
        <v>290362.55437428481</v>
      </c>
      <c r="I249" s="5">
        <f t="shared" si="143"/>
        <v>132285.45075354882</v>
      </c>
      <c r="J249" s="5">
        <f t="shared" si="143"/>
        <v>46726.376210704111</v>
      </c>
      <c r="K249" s="5">
        <f t="shared" si="144"/>
        <v>249152.43419615013</v>
      </c>
      <c r="L249" s="5">
        <f t="shared" si="144"/>
        <v>44628.495623949893</v>
      </c>
      <c r="M249" s="5">
        <f t="shared" si="144"/>
        <v>10692.805279329717</v>
      </c>
      <c r="N249" s="15">
        <f t="shared" si="145"/>
        <v>1.3174003920104482E-3</v>
      </c>
      <c r="O249" s="15">
        <f t="shared" si="145"/>
        <v>3.2943556942788277E-3</v>
      </c>
      <c r="P249" s="15">
        <f t="shared" si="145"/>
        <v>3.1114763086501629E-3</v>
      </c>
      <c r="Q249" s="5">
        <f t="shared" si="146"/>
        <v>5087.5252464129726</v>
      </c>
      <c r="R249" s="5">
        <f t="shared" si="146"/>
        <v>7447.3086146299584</v>
      </c>
      <c r="S249" s="5">
        <f t="shared" si="146"/>
        <v>4641.2374901645417</v>
      </c>
      <c r="T249" s="5">
        <f t="shared" si="185"/>
        <v>17.521285612658655</v>
      </c>
      <c r="U249" s="5">
        <f t="shared" si="185"/>
        <v>56.29726150689455</v>
      </c>
      <c r="V249" s="5">
        <f t="shared" si="185"/>
        <v>99.327999869618054</v>
      </c>
      <c r="W249" s="15">
        <f t="shared" si="148"/>
        <v>-1.0734613539272964E-2</v>
      </c>
      <c r="X249" s="15">
        <f t="shared" si="148"/>
        <v>-1.217998157191269E-2</v>
      </c>
      <c r="Y249" s="15">
        <f t="shared" si="148"/>
        <v>-9.7425357312937999E-3</v>
      </c>
      <c r="Z249" s="5">
        <f t="shared" si="151"/>
        <v>4495.2742534066265</v>
      </c>
      <c r="AA249" s="5">
        <f t="shared" si="151"/>
        <v>19897.111193854875</v>
      </c>
      <c r="AB249" s="5">
        <f t="shared" si="151"/>
        <v>66924.599564082906</v>
      </c>
      <c r="AC249" s="16">
        <f t="shared" si="188"/>
        <v>1.0576297940389239</v>
      </c>
      <c r="AD249" s="16">
        <f t="shared" si="188"/>
        <v>3.0449005983127875</v>
      </c>
      <c r="AE249" s="16">
        <f t="shared" si="188"/>
        <v>15.400275638114998</v>
      </c>
      <c r="AF249" s="15">
        <f t="shared" si="158"/>
        <v>-4.0504037456468023E-3</v>
      </c>
      <c r="AG249" s="15">
        <f t="shared" si="158"/>
        <v>2.9673830763510267E-4</v>
      </c>
      <c r="AH249" s="15">
        <f t="shared" si="158"/>
        <v>9.7937136394747881E-3</v>
      </c>
      <c r="AI249" s="1">
        <f t="shared" si="189"/>
        <v>570858.49810525251</v>
      </c>
      <c r="AJ249" s="1">
        <f t="shared" si="189"/>
        <v>255003.70526461009</v>
      </c>
      <c r="AK249" s="1">
        <f t="shared" si="189"/>
        <v>90271.479303039829</v>
      </c>
      <c r="AL249" s="14">
        <f t="shared" si="186"/>
        <v>86.743936800559794</v>
      </c>
      <c r="AM249" s="14">
        <f t="shared" si="186"/>
        <v>20.929197845727622</v>
      </c>
      <c r="AN249" s="14">
        <f t="shared" si="186"/>
        <v>6.5984438891192756</v>
      </c>
      <c r="AO249" s="11">
        <f t="shared" si="187"/>
        <v>2.9641817356102938E-3</v>
      </c>
      <c r="AP249" s="11">
        <f t="shared" si="187"/>
        <v>3.7340871942124956E-3</v>
      </c>
      <c r="AQ249" s="11">
        <f t="shared" si="187"/>
        <v>3.3872882309361869E-3</v>
      </c>
      <c r="AR249" s="1">
        <f t="shared" si="152"/>
        <v>290362.55437428481</v>
      </c>
      <c r="AS249" s="1">
        <f t="shared" si="152"/>
        <v>132285.45075354882</v>
      </c>
      <c r="AT249" s="1">
        <f t="shared" si="152"/>
        <v>46726.376210704111</v>
      </c>
      <c r="AU249" s="1">
        <f t="shared" si="159"/>
        <v>58072.510874856962</v>
      </c>
      <c r="AV249" s="1">
        <f t="shared" si="159"/>
        <v>26457.090150709766</v>
      </c>
      <c r="AW249" s="1">
        <f t="shared" si="159"/>
        <v>9345.2752421408222</v>
      </c>
      <c r="AX249" s="1">
        <f t="shared" si="160"/>
        <v>199321.94735692008</v>
      </c>
      <c r="AY249" s="1">
        <f t="shared" si="160"/>
        <v>35702.796499159915</v>
      </c>
      <c r="AZ249" s="1">
        <f t="shared" si="160"/>
        <v>8554.2442234637747</v>
      </c>
      <c r="BA249" s="1">
        <f t="shared" si="161"/>
        <v>14221.014399078787</v>
      </c>
      <c r="BB249" s="1">
        <f t="shared" si="161"/>
        <v>31073.113348691542</v>
      </c>
      <c r="BC249" s="1">
        <f t="shared" si="161"/>
        <v>39565.777414968397</v>
      </c>
      <c r="BD249" s="1">
        <f>SUM(BA249:BC249)*BT249*0.7+0.15*econlow!BD249+0.15*econhigh!BD249</f>
        <v>326.68421104970633</v>
      </c>
      <c r="BE249" s="2">
        <f t="shared" si="190"/>
        <v>0.1724378764915922</v>
      </c>
      <c r="BF249" s="2">
        <f t="shared" si="190"/>
        <v>0.13039120264941753</v>
      </c>
      <c r="BG249" s="2">
        <f t="shared" si="190"/>
        <v>6.9918128391701598E-2</v>
      </c>
      <c r="BH249" s="2">
        <f t="shared" si="155"/>
        <v>8.8141396129159819E-2</v>
      </c>
      <c r="BI249" s="2">
        <f t="shared" si="162"/>
        <v>2.9734821248929609E-3</v>
      </c>
      <c r="BJ249" s="2">
        <f t="shared" si="162"/>
        <v>1.700186572836147E-3</v>
      </c>
      <c r="BK249" s="2">
        <f t="shared" si="162"/>
        <v>4.8885446777984691E-4</v>
      </c>
      <c r="BL249" s="2">
        <f t="shared" si="156"/>
        <v>863.38786517019628</v>
      </c>
      <c r="BM249" s="2">
        <f t="shared" si="156"/>
        <v>224.90994715276108</v>
      </c>
      <c r="BN249" s="2">
        <f t="shared" si="156"/>
        <v>22.84239777376466</v>
      </c>
      <c r="BO249" s="2">
        <f t="shared" si="163"/>
        <v>2227.65061557845</v>
      </c>
      <c r="BP249" s="2">
        <f t="shared" si="163"/>
        <v>173.38053598557318</v>
      </c>
      <c r="BQ249" s="2">
        <f t="shared" si="163"/>
        <v>9.7632882152717624</v>
      </c>
      <c r="BR249" s="11">
        <f t="shared" si="164"/>
        <v>3.2052022832340404E-2</v>
      </c>
      <c r="BS249" s="17">
        <f t="shared" si="153"/>
        <v>5.6022054618332063E-4</v>
      </c>
      <c r="BT249" s="17">
        <f t="shared" si="154"/>
        <v>3.8601284401437266E-3</v>
      </c>
      <c r="BU249" s="12">
        <f>(BU$3*tempmid!$I359+BU$4*tempmid!$I359^2+BU$5*tempmid!$I359^6)*(K249/K$56)^$BW$1</f>
        <v>-16.651354420275403</v>
      </c>
      <c r="BV249" s="12">
        <f>(BV$3*tempmid!$I359+BV$4*tempmid!$I359^2+BV$5*tempmid!$I359^6)*(L249/L$56)^$BW$1</f>
        <v>-12.450310661720662</v>
      </c>
      <c r="BW249" s="12">
        <f>(BW$3*tempmid!$I359+BW$4*tempmid!$I359^2+BW$5*tempmid!$I359^6)*(M249/M$56)^$BW$1</f>
        <v>-11.60134107385101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 x14ac:dyDescent="0.3">
      <c r="A250" s="2">
        <f t="shared" ref="A250:A313" si="191">1+A249</f>
        <v>2204</v>
      </c>
      <c r="B250" s="5">
        <f t="shared" ref="B250:D265" si="192">B249*(1+E250)</f>
        <v>1165.4014627213089</v>
      </c>
      <c r="C250" s="5">
        <f t="shared" si="192"/>
        <v>2964.1488012227583</v>
      </c>
      <c r="D250" s="5">
        <f t="shared" si="192"/>
        <v>4369.8928206686614</v>
      </c>
      <c r="E250" s="15">
        <f t="shared" ref="E250:G265" si="193">E249*$E$5</f>
        <v>1.9588780422854028E-7</v>
      </c>
      <c r="F250" s="15">
        <f t="shared" si="193"/>
        <v>3.8591210968109148E-7</v>
      </c>
      <c r="G250" s="15">
        <f t="shared" si="193"/>
        <v>7.8782584419500355E-7</v>
      </c>
      <c r="H250" s="5">
        <f t="shared" ref="H250:J313" si="194">AR250</f>
        <v>290732.96304434951</v>
      </c>
      <c r="I250" s="5">
        <f t="shared" si="194"/>
        <v>132715.01762439718</v>
      </c>
      <c r="J250" s="5">
        <f t="shared" si="194"/>
        <v>46869.811252086358</v>
      </c>
      <c r="K250" s="5">
        <f t="shared" ref="K250:M313" si="195">H250/B250*1000</f>
        <v>249470.22321858423</v>
      </c>
      <c r="L250" s="5">
        <f t="shared" si="195"/>
        <v>44773.399219921128</v>
      </c>
      <c r="M250" s="5">
        <f t="shared" si="195"/>
        <v>10725.620324233616</v>
      </c>
      <c r="N250" s="15">
        <f t="shared" ref="N250:P313" si="196">K250/K249-1</f>
        <v>1.275480303691845E-3</v>
      </c>
      <c r="O250" s="15">
        <f t="shared" si="196"/>
        <v>3.246885066264138E-3</v>
      </c>
      <c r="P250" s="15">
        <f t="shared" si="196"/>
        <v>3.0688901599409402E-3</v>
      </c>
      <c r="Q250" s="5">
        <f t="shared" ref="Q250:S313" si="197">T250*H250/1000</f>
        <v>5039.3329970936375</v>
      </c>
      <c r="R250" s="5">
        <f t="shared" si="197"/>
        <v>7380.4894175714444</v>
      </c>
      <c r="S250" s="5">
        <f t="shared" si="197"/>
        <v>4610.1283808164344</v>
      </c>
      <c r="T250" s="5">
        <f t="shared" ref="T250:V265" si="198">T249*(1+W250)</f>
        <v>17.333201382895542</v>
      </c>
      <c r="U250" s="5">
        <f t="shared" si="198"/>
        <v>55.611561899191422</v>
      </c>
      <c r="V250" s="5">
        <f t="shared" si="198"/>
        <v>98.360293281770353</v>
      </c>
      <c r="W250" s="15">
        <f t="shared" ref="W250:Y313" si="199">T$5-1</f>
        <v>-1.0734613539272964E-2</v>
      </c>
      <c r="X250" s="15">
        <f t="shared" si="199"/>
        <v>-1.217998157191269E-2</v>
      </c>
      <c r="Y250" s="15">
        <f t="shared" si="199"/>
        <v>-9.7425357312937999E-3</v>
      </c>
      <c r="Z250" s="5">
        <f t="shared" si="151"/>
        <v>4434.8426882411713</v>
      </c>
      <c r="AA250" s="5">
        <f t="shared" si="151"/>
        <v>19725.374080613194</v>
      </c>
      <c r="AB250" s="5">
        <f t="shared" si="151"/>
        <v>67129.91973828536</v>
      </c>
      <c r="AC250" s="16">
        <f t="shared" si="188"/>
        <v>1.053345966359641</v>
      </c>
      <c r="AD250" s="16">
        <f t="shared" si="188"/>
        <v>3.0458041369632478</v>
      </c>
      <c r="AE250" s="16">
        <f t="shared" si="188"/>
        <v>15.551101527683675</v>
      </c>
      <c r="AF250" s="15">
        <f t="shared" si="158"/>
        <v>-4.0504037456468023E-3</v>
      </c>
      <c r="AG250" s="15">
        <f t="shared" si="158"/>
        <v>2.9673830763510267E-4</v>
      </c>
      <c r="AH250" s="15">
        <f t="shared" si="158"/>
        <v>9.7937136394747881E-3</v>
      </c>
      <c r="AI250" s="1">
        <f t="shared" si="189"/>
        <v>571845.15916958428</v>
      </c>
      <c r="AJ250" s="1">
        <f t="shared" si="189"/>
        <v>255960.42488885883</v>
      </c>
      <c r="AK250" s="1">
        <f t="shared" si="189"/>
        <v>90589.606614876669</v>
      </c>
      <c r="AL250" s="14">
        <f t="shared" ref="AL250:AN265" si="200">AL249*(1+AO250)</f>
        <v>86.99849034576755</v>
      </c>
      <c r="AM250" s="14">
        <f t="shared" si="200"/>
        <v>21.006567780891885</v>
      </c>
      <c r="AN250" s="14">
        <f t="shared" si="200"/>
        <v>6.6205712121341005</v>
      </c>
      <c r="AO250" s="11">
        <f t="shared" ref="AO250:AQ265" si="201">AO$5*AO249</f>
        <v>2.9345399182541909E-3</v>
      </c>
      <c r="AP250" s="11">
        <f t="shared" si="201"/>
        <v>3.6967463222703704E-3</v>
      </c>
      <c r="AQ250" s="11">
        <f t="shared" si="201"/>
        <v>3.3534153486268251E-3</v>
      </c>
      <c r="AR250" s="1">
        <f t="shared" si="152"/>
        <v>290732.96304434951</v>
      </c>
      <c r="AS250" s="1">
        <f t="shared" si="152"/>
        <v>132715.01762439718</v>
      </c>
      <c r="AT250" s="1">
        <f t="shared" si="152"/>
        <v>46869.811252086358</v>
      </c>
      <c r="AU250" s="1">
        <f t="shared" si="159"/>
        <v>58146.592608869905</v>
      </c>
      <c r="AV250" s="1">
        <f t="shared" si="159"/>
        <v>26543.003524879437</v>
      </c>
      <c r="AW250" s="1">
        <f t="shared" si="159"/>
        <v>9373.9622504172712</v>
      </c>
      <c r="AX250" s="1">
        <f t="shared" si="160"/>
        <v>199576.1785748674</v>
      </c>
      <c r="AY250" s="1">
        <f t="shared" si="160"/>
        <v>35818.719375936904</v>
      </c>
      <c r="AZ250" s="1">
        <f t="shared" si="160"/>
        <v>8580.4962593868931</v>
      </c>
      <c r="BA250" s="1">
        <f t="shared" si="161"/>
        <v>14222.502684252284</v>
      </c>
      <c r="BB250" s="1">
        <f t="shared" si="161"/>
        <v>31082.733999979886</v>
      </c>
      <c r="BC250" s="1">
        <f t="shared" si="161"/>
        <v>39579.198770977207</v>
      </c>
      <c r="BD250" s="1">
        <f>SUM(BA250:BC250)*BT250*0.7+0.15*econlow!BD250+0.15*econhigh!BD250</f>
        <v>317.25171839033356</v>
      </c>
      <c r="BE250" s="2">
        <f t="shared" si="190"/>
        <v>0.1724378764915922</v>
      </c>
      <c r="BF250" s="2">
        <f t="shared" si="190"/>
        <v>0.13039120264941753</v>
      </c>
      <c r="BG250" s="2">
        <f t="shared" si="190"/>
        <v>6.9918128391701598E-2</v>
      </c>
      <c r="BH250" s="2">
        <f t="shared" si="155"/>
        <v>8.7965127003325136E-2</v>
      </c>
      <c r="BI250" s="2">
        <f t="shared" si="162"/>
        <v>2.9734821248929609E-3</v>
      </c>
      <c r="BJ250" s="2">
        <f t="shared" si="162"/>
        <v>1.700186572836147E-3</v>
      </c>
      <c r="BK250" s="2">
        <f t="shared" si="162"/>
        <v>4.8885446777984691E-4</v>
      </c>
      <c r="BL250" s="2">
        <f t="shared" si="156"/>
        <v>864.48926872953905</v>
      </c>
      <c r="BM250" s="2">
        <f t="shared" si="156"/>
        <v>225.6402909787127</v>
      </c>
      <c r="BN250" s="2">
        <f t="shared" si="156"/>
        <v>22.912516634580555</v>
      </c>
      <c r="BO250" s="2">
        <f t="shared" si="163"/>
        <v>2260.8862725346739</v>
      </c>
      <c r="BP250" s="2">
        <f t="shared" si="163"/>
        <v>175.45797293336648</v>
      </c>
      <c r="BQ250" s="2">
        <f t="shared" si="163"/>
        <v>9.7633052254321004</v>
      </c>
      <c r="BR250" s="11">
        <f t="shared" si="164"/>
        <v>3.200936435107013E-2</v>
      </c>
      <c r="BS250" s="17">
        <f t="shared" si="153"/>
        <v>5.4282200295084344E-4</v>
      </c>
      <c r="BT250" s="17">
        <f t="shared" si="154"/>
        <v>3.7476975147026472E-3</v>
      </c>
      <c r="BU250" s="12">
        <f>(BU$3*tempmid!$I360+BU$4*tempmid!$I360^2+BU$5*tempmid!$I360^6)*(K250/K$56)^$BW$1</f>
        <v>-16.817616248471701</v>
      </c>
      <c r="BV250" s="12">
        <f>(BV$3*tempmid!$I360+BV$4*tempmid!$I360^2+BV$5*tempmid!$I360^6)*(L250/L$56)^$BW$1</f>
        <v>-12.55482198135369</v>
      </c>
      <c r="BW250" s="12">
        <f>(BW$3*tempmid!$I360+BW$4*tempmid!$I360^2+BW$5*tempmid!$I360^6)*(M250/M$56)^$BW$1</f>
        <v>-11.688436201203919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 x14ac:dyDescent="0.3">
      <c r="A251" s="2">
        <f t="shared" si="191"/>
        <v>2205</v>
      </c>
      <c r="B251" s="5">
        <f t="shared" si="192"/>
        <v>1165.4016795948457</v>
      </c>
      <c r="C251" s="5">
        <f t="shared" si="192"/>
        <v>2964.1498879286301</v>
      </c>
      <c r="D251" s="5">
        <f t="shared" si="192"/>
        <v>4369.8960912474367</v>
      </c>
      <c r="E251" s="15">
        <f t="shared" si="193"/>
        <v>1.8609341401711326E-7</v>
      </c>
      <c r="F251" s="15">
        <f t="shared" si="193"/>
        <v>3.6661650419703692E-7</v>
      </c>
      <c r="G251" s="15">
        <f t="shared" si="193"/>
        <v>7.4843455198525335E-7</v>
      </c>
      <c r="H251" s="5">
        <f t="shared" si="194"/>
        <v>291091.77619822678</v>
      </c>
      <c r="I251" s="5">
        <f t="shared" si="194"/>
        <v>133139.74391116973</v>
      </c>
      <c r="J251" s="5">
        <f t="shared" si="194"/>
        <v>47011.710115008558</v>
      </c>
      <c r="K251" s="5">
        <f t="shared" si="195"/>
        <v>249778.06476083459</v>
      </c>
      <c r="L251" s="5">
        <f t="shared" si="195"/>
        <v>44916.670527821647</v>
      </c>
      <c r="M251" s="5">
        <f t="shared" si="195"/>
        <v>10758.084204603714</v>
      </c>
      <c r="N251" s="15">
        <f t="shared" si="196"/>
        <v>1.2339811071584439E-3</v>
      </c>
      <c r="O251" s="15">
        <f t="shared" si="196"/>
        <v>3.1999202740178312E-3</v>
      </c>
      <c r="P251" s="15">
        <f t="shared" si="196"/>
        <v>3.0267601675912914E-3</v>
      </c>
      <c r="Q251" s="5">
        <f t="shared" si="197"/>
        <v>4991.3903228813324</v>
      </c>
      <c r="R251" s="5">
        <f t="shared" si="197"/>
        <v>7313.9271972452198</v>
      </c>
      <c r="S251" s="5">
        <f t="shared" si="197"/>
        <v>4579.0352754599589</v>
      </c>
      <c r="T251" s="5">
        <f t="shared" si="198"/>
        <v>17.147136164651766</v>
      </c>
      <c r="U251" s="5">
        <f t="shared" si="198"/>
        <v>54.934214100073987</v>
      </c>
      <c r="V251" s="5">
        <f t="shared" si="198"/>
        <v>97.402014609932166</v>
      </c>
      <c r="W251" s="15">
        <f t="shared" si="199"/>
        <v>-1.0734613539272964E-2</v>
      </c>
      <c r="X251" s="15">
        <f t="shared" si="199"/>
        <v>-1.217998157191269E-2</v>
      </c>
      <c r="Y251" s="15">
        <f t="shared" si="199"/>
        <v>-9.7425357312937999E-3</v>
      </c>
      <c r="Z251" s="5">
        <f t="shared" si="151"/>
        <v>4375.0403124699797</v>
      </c>
      <c r="AA251" s="5">
        <f t="shared" si="151"/>
        <v>19554.193631944214</v>
      </c>
      <c r="AB251" s="5">
        <f t="shared" si="151"/>
        <v>67333.008348407908</v>
      </c>
      <c r="AC251" s="16">
        <f t="shared" si="188"/>
        <v>1.0490794899120359</v>
      </c>
      <c r="AD251" s="16">
        <f t="shared" si="188"/>
        <v>3.0467079437282383</v>
      </c>
      <c r="AE251" s="16">
        <f t="shared" si="188"/>
        <v>15.703404562824208</v>
      </c>
      <c r="AF251" s="15">
        <f t="shared" si="158"/>
        <v>-4.0504037456468023E-3</v>
      </c>
      <c r="AG251" s="15">
        <f t="shared" si="158"/>
        <v>2.9673830763510267E-4</v>
      </c>
      <c r="AH251" s="15">
        <f t="shared" si="158"/>
        <v>9.7937136394747881E-3</v>
      </c>
      <c r="AI251" s="1">
        <f t="shared" si="189"/>
        <v>572807.23586149584</v>
      </c>
      <c r="AJ251" s="1">
        <f t="shared" si="189"/>
        <v>256907.38592485239</v>
      </c>
      <c r="AK251" s="1">
        <f t="shared" si="189"/>
        <v>90904.608203806274</v>
      </c>
      <c r="AL251" s="14">
        <f t="shared" si="200"/>
        <v>87.251237883087583</v>
      </c>
      <c r="AM251" s="14">
        <f t="shared" si="200"/>
        <v>21.083447173557541</v>
      </c>
      <c r="AN251" s="14">
        <f t="shared" si="200"/>
        <v>6.642550722002353</v>
      </c>
      <c r="AO251" s="11">
        <f t="shared" si="201"/>
        <v>2.9051945190716488E-3</v>
      </c>
      <c r="AP251" s="11">
        <f t="shared" si="201"/>
        <v>3.6597788590476666E-3</v>
      </c>
      <c r="AQ251" s="11">
        <f t="shared" si="201"/>
        <v>3.3198811951405567E-3</v>
      </c>
      <c r="AR251" s="1">
        <f t="shared" si="152"/>
        <v>291091.77619822678</v>
      </c>
      <c r="AS251" s="1">
        <f t="shared" si="152"/>
        <v>133139.74391116973</v>
      </c>
      <c r="AT251" s="1">
        <f t="shared" si="152"/>
        <v>47011.710115008558</v>
      </c>
      <c r="AU251" s="1">
        <f t="shared" si="159"/>
        <v>58218.35523964536</v>
      </c>
      <c r="AV251" s="1">
        <f t="shared" si="159"/>
        <v>26627.948782233947</v>
      </c>
      <c r="AW251" s="1">
        <f t="shared" si="159"/>
        <v>9402.3420230017127</v>
      </c>
      <c r="AX251" s="1">
        <f t="shared" si="160"/>
        <v>199822.45180866768</v>
      </c>
      <c r="AY251" s="1">
        <f t="shared" si="160"/>
        <v>35933.336422257322</v>
      </c>
      <c r="AZ251" s="1">
        <f t="shared" si="160"/>
        <v>8606.4673636829702</v>
      </c>
      <c r="BA251" s="1">
        <f t="shared" si="161"/>
        <v>14223.942528066458</v>
      </c>
      <c r="BB251" s="1">
        <f t="shared" si="161"/>
        <v>31092.21529535007</v>
      </c>
      <c r="BC251" s="1">
        <f t="shared" si="161"/>
        <v>39592.435044227546</v>
      </c>
      <c r="BD251" s="1">
        <f>SUM(BA251:BC251)*BT251*0.7+0.15*econlow!BD251+0.15*econhigh!BD251</f>
        <v>308.09007143188126</v>
      </c>
      <c r="BE251" s="2">
        <f t="shared" si="190"/>
        <v>0.1724378764915922</v>
      </c>
      <c r="BF251" s="2">
        <f t="shared" si="190"/>
        <v>0.13039120264941753</v>
      </c>
      <c r="BG251" s="2">
        <f t="shared" si="190"/>
        <v>6.9918128391701598E-2</v>
      </c>
      <c r="BH251" s="2">
        <f t="shared" si="155"/>
        <v>8.7790034596704952E-2</v>
      </c>
      <c r="BI251" s="2">
        <f t="shared" si="162"/>
        <v>2.9734821248929609E-3</v>
      </c>
      <c r="BJ251" s="2">
        <f t="shared" si="162"/>
        <v>1.700186572836147E-3</v>
      </c>
      <c r="BK251" s="2">
        <f t="shared" si="162"/>
        <v>4.8885446777984691E-4</v>
      </c>
      <c r="BL251" s="2">
        <f t="shared" si="156"/>
        <v>865.55619322876964</v>
      </c>
      <c r="BM251" s="2">
        <f t="shared" si="156"/>
        <v>226.36240490861394</v>
      </c>
      <c r="BN251" s="2">
        <f t="shared" si="156"/>
        <v>22.981884527692955</v>
      </c>
      <c r="BO251" s="2">
        <f t="shared" si="163"/>
        <v>2294.6187539675361</v>
      </c>
      <c r="BP251" s="2">
        <f t="shared" si="163"/>
        <v>177.56039093990304</v>
      </c>
      <c r="BQ251" s="2">
        <f t="shared" si="163"/>
        <v>9.7633266784294701</v>
      </c>
      <c r="BR251" s="11">
        <f t="shared" si="164"/>
        <v>3.1967147979339056E-2</v>
      </c>
      <c r="BS251" s="17">
        <f t="shared" si="153"/>
        <v>5.2598554015270119E-4</v>
      </c>
      <c r="BT251" s="17">
        <f t="shared" si="154"/>
        <v>3.6385412764103368E-3</v>
      </c>
      <c r="BU251" s="12">
        <f>(BU$3*tempmid!$I361+BU$4*tempmid!$I361^2+BU$5*tempmid!$I361^6)*(K251/K$56)^$BW$1</f>
        <v>-16.983791958974606</v>
      </c>
      <c r="BV251" s="12">
        <f>(BV$3*tempmid!$I361+BV$4*tempmid!$I361^2+BV$5*tempmid!$I361^6)*(L251/L$56)^$BW$1</f>
        <v>-12.659171329353319</v>
      </c>
      <c r="BW251" s="12">
        <f>(BW$3*tempmid!$I361+BW$4*tempmid!$I361^2+BW$5*tempmid!$I361^6)*(M251/M$56)^$BW$1</f>
        <v>-11.77537749493481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 x14ac:dyDescent="0.3">
      <c r="A252" s="2">
        <f t="shared" si="191"/>
        <v>2206</v>
      </c>
      <c r="B252" s="5">
        <f t="shared" si="192"/>
        <v>1165.4018856247442</v>
      </c>
      <c r="C252" s="5">
        <f t="shared" si="192"/>
        <v>2964.1509202995862</v>
      </c>
      <c r="D252" s="5">
        <f t="shared" si="192"/>
        <v>4369.8991982995985</v>
      </c>
      <c r="E252" s="15">
        <f t="shared" si="193"/>
        <v>1.7678874331625759E-7</v>
      </c>
      <c r="F252" s="15">
        <f t="shared" si="193"/>
        <v>3.4828567898718508E-7</v>
      </c>
      <c r="G252" s="15">
        <f t="shared" si="193"/>
        <v>7.1101282438599068E-7</v>
      </c>
      <c r="H252" s="5">
        <f t="shared" si="194"/>
        <v>291439.07023988751</v>
      </c>
      <c r="I252" s="5">
        <f t="shared" si="194"/>
        <v>133559.64066724281</v>
      </c>
      <c r="J252" s="5">
        <f t="shared" si="194"/>
        <v>47152.077404486554</v>
      </c>
      <c r="K252" s="5">
        <f t="shared" si="195"/>
        <v>250076.02427522585</v>
      </c>
      <c r="L252" s="5">
        <f t="shared" si="195"/>
        <v>45058.313243289231</v>
      </c>
      <c r="M252" s="5">
        <f t="shared" si="195"/>
        <v>10790.197957617471</v>
      </c>
      <c r="N252" s="15">
        <f t="shared" si="196"/>
        <v>1.1928970411254625E-3</v>
      </c>
      <c r="O252" s="15">
        <f t="shared" si="196"/>
        <v>3.1534553608520977E-3</v>
      </c>
      <c r="P252" s="15">
        <f t="shared" si="196"/>
        <v>2.9850810239999692E-3</v>
      </c>
      <c r="Q252" s="5">
        <f t="shared" si="197"/>
        <v>4943.7008492850673</v>
      </c>
      <c r="R252" s="5">
        <f t="shared" si="197"/>
        <v>7247.6294451023123</v>
      </c>
      <c r="S252" s="5">
        <f t="shared" si="197"/>
        <v>4547.9627169527248</v>
      </c>
      <c r="T252" s="5">
        <f t="shared" si="198"/>
        <v>16.963068284618938</v>
      </c>
      <c r="U252" s="5">
        <f t="shared" si="198"/>
        <v>54.265116384667579</v>
      </c>
      <c r="V252" s="5">
        <f t="shared" si="198"/>
        <v>96.453072002294903</v>
      </c>
      <c r="W252" s="15">
        <f t="shared" si="199"/>
        <v>-1.0734613539272964E-2</v>
      </c>
      <c r="X252" s="15">
        <f t="shared" si="199"/>
        <v>-1.217998157191269E-2</v>
      </c>
      <c r="Y252" s="15">
        <f t="shared" si="199"/>
        <v>-9.7425357312937999E-3</v>
      </c>
      <c r="Z252" s="5">
        <f t="shared" si="151"/>
        <v>4315.8654253265659</v>
      </c>
      <c r="AA252" s="5">
        <f t="shared" si="151"/>
        <v>19383.590902293654</v>
      </c>
      <c r="AB252" s="5">
        <f t="shared" si="151"/>
        <v>67533.872087791155</v>
      </c>
      <c r="AC252" s="16">
        <f t="shared" si="188"/>
        <v>1.044830294416615</v>
      </c>
      <c r="AD252" s="16">
        <f t="shared" si="188"/>
        <v>3.0476120186873188</v>
      </c>
      <c r="AE252" s="16">
        <f t="shared" si="188"/>
        <v>15.857199210277329</v>
      </c>
      <c r="AF252" s="15">
        <f t="shared" si="158"/>
        <v>-4.0504037456468023E-3</v>
      </c>
      <c r="AG252" s="15">
        <f t="shared" si="158"/>
        <v>2.9673830763510267E-4</v>
      </c>
      <c r="AH252" s="15">
        <f t="shared" si="158"/>
        <v>9.7937136394747881E-3</v>
      </c>
      <c r="AI252" s="1">
        <f t="shared" si="189"/>
        <v>573744.86751499167</v>
      </c>
      <c r="AJ252" s="1">
        <f t="shared" si="189"/>
        <v>257844.59611460113</v>
      </c>
      <c r="AK252" s="1">
        <f t="shared" si="189"/>
        <v>91216.489406427354</v>
      </c>
      <c r="AL252" s="14">
        <f t="shared" si="200"/>
        <v>87.502184882986953</v>
      </c>
      <c r="AM252" s="14">
        <f t="shared" si="200"/>
        <v>21.159836320256758</v>
      </c>
      <c r="AN252" s="14">
        <f t="shared" si="200"/>
        <v>6.6643826764397991</v>
      </c>
      <c r="AO252" s="11">
        <f t="shared" si="201"/>
        <v>2.8761425738809323E-3</v>
      </c>
      <c r="AP252" s="11">
        <f t="shared" si="201"/>
        <v>3.6231810704571901E-3</v>
      </c>
      <c r="AQ252" s="11">
        <f t="shared" si="201"/>
        <v>3.286682383189151E-3</v>
      </c>
      <c r="AR252" s="1">
        <f t="shared" si="152"/>
        <v>291439.07023988751</v>
      </c>
      <c r="AS252" s="1">
        <f t="shared" si="152"/>
        <v>133559.64066724281</v>
      </c>
      <c r="AT252" s="1">
        <f t="shared" si="152"/>
        <v>47152.077404486554</v>
      </c>
      <c r="AU252" s="1">
        <f t="shared" si="159"/>
        <v>58287.814047977503</v>
      </c>
      <c r="AV252" s="1">
        <f t="shared" si="159"/>
        <v>26711.928133448564</v>
      </c>
      <c r="AW252" s="1">
        <f t="shared" si="159"/>
        <v>9430.4154808973108</v>
      </c>
      <c r="AX252" s="1">
        <f t="shared" si="160"/>
        <v>200060.81942018069</v>
      </c>
      <c r="AY252" s="1">
        <f t="shared" si="160"/>
        <v>36046.650594631385</v>
      </c>
      <c r="AZ252" s="1">
        <f t="shared" si="160"/>
        <v>8632.1583660939777</v>
      </c>
      <c r="BA252" s="1">
        <f t="shared" si="161"/>
        <v>14225.334418633905</v>
      </c>
      <c r="BB252" s="1">
        <f t="shared" si="161"/>
        <v>31101.558734669983</v>
      </c>
      <c r="BC252" s="1">
        <f t="shared" si="161"/>
        <v>39605.488267339526</v>
      </c>
      <c r="BD252" s="1">
        <f>SUM(BA252:BC252)*BT252*0.7+0.15*econlow!BD252+0.15*econhigh!BD252</f>
        <v>299.19154662049789</v>
      </c>
      <c r="BE252" s="2">
        <f t="shared" si="190"/>
        <v>0.1724378764915922</v>
      </c>
      <c r="BF252" s="2">
        <f t="shared" si="190"/>
        <v>0.13039120264941753</v>
      </c>
      <c r="BG252" s="2">
        <f t="shared" si="190"/>
        <v>6.9918128391701598E-2</v>
      </c>
      <c r="BH252" s="2">
        <f t="shared" si="155"/>
        <v>8.7616120959737157E-2</v>
      </c>
      <c r="BI252" s="2">
        <f t="shared" si="162"/>
        <v>2.9734821248929609E-3</v>
      </c>
      <c r="BJ252" s="2">
        <f t="shared" si="162"/>
        <v>1.700186572836147E-3</v>
      </c>
      <c r="BK252" s="2">
        <f t="shared" si="162"/>
        <v>4.8885446777984691E-4</v>
      </c>
      <c r="BL252" s="2">
        <f t="shared" si="156"/>
        <v>866.58886585372966</v>
      </c>
      <c r="BM252" s="2">
        <f t="shared" si="156"/>
        <v>227.07630773526685</v>
      </c>
      <c r="BN252" s="2">
        <f t="shared" si="156"/>
        <v>23.05050370428442</v>
      </c>
      <c r="BO252" s="2">
        <f t="shared" si="163"/>
        <v>2328.8554876591206</v>
      </c>
      <c r="BP252" s="2">
        <f t="shared" si="163"/>
        <v>179.68809040398324</v>
      </c>
      <c r="BQ252" s="2">
        <f t="shared" si="163"/>
        <v>9.7633525221733581</v>
      </c>
      <c r="BR252" s="11">
        <f t="shared" si="164"/>
        <v>3.1925368123972148E-2</v>
      </c>
      <c r="BS252" s="17">
        <f t="shared" si="153"/>
        <v>5.0969213621055299E-4</v>
      </c>
      <c r="BT252" s="17">
        <f t="shared" si="154"/>
        <v>3.5325643460294531E-3</v>
      </c>
      <c r="BU252" s="12">
        <f>(BU$3*tempmid!$I362+BU$4*tempmid!$I362^2+BU$5*tempmid!$I362^6)*(K252/K$56)^$BW$1</f>
        <v>-17.149878590947068</v>
      </c>
      <c r="BV252" s="12">
        <f>(BV$3*tempmid!$I362+BV$4*tempmid!$I362^2+BV$5*tempmid!$I362^6)*(L252/L$56)^$BW$1</f>
        <v>-12.763357422641938</v>
      </c>
      <c r="BW252" s="12">
        <f>(BW$3*tempmid!$I362+BW$4*tempmid!$I362^2+BW$5*tempmid!$I362^6)*(M252/M$56)^$BW$1</f>
        <v>-11.862163995945215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 x14ac:dyDescent="0.3">
      <c r="A253" s="2">
        <f t="shared" si="191"/>
        <v>2207</v>
      </c>
      <c r="B253" s="5">
        <f t="shared" si="192"/>
        <v>1165.4020813531824</v>
      </c>
      <c r="C253" s="5">
        <f t="shared" si="192"/>
        <v>2964.1519010523361</v>
      </c>
      <c r="D253" s="5">
        <f t="shared" si="192"/>
        <v>4369.9021500012504</v>
      </c>
      <c r="E253" s="15">
        <f t="shared" si="193"/>
        <v>1.6794930615044471E-7</v>
      </c>
      <c r="F253" s="15">
        <f t="shared" si="193"/>
        <v>3.3087139503782582E-7</v>
      </c>
      <c r="G253" s="15">
        <f t="shared" si="193"/>
        <v>6.7546218316669107E-7</v>
      </c>
      <c r="H253" s="5">
        <f t="shared" si="194"/>
        <v>291774.92187207961</v>
      </c>
      <c r="I253" s="5">
        <f t="shared" si="194"/>
        <v>133974.71950146934</v>
      </c>
      <c r="J253" s="5">
        <f t="shared" si="194"/>
        <v>47290.917872329665</v>
      </c>
      <c r="K253" s="5">
        <f t="shared" si="195"/>
        <v>250364.1674753929</v>
      </c>
      <c r="L253" s="5">
        <f t="shared" si="195"/>
        <v>45198.331250805837</v>
      </c>
      <c r="M253" s="5">
        <f t="shared" si="195"/>
        <v>10821.962654773892</v>
      </c>
      <c r="N253" s="15">
        <f t="shared" si="196"/>
        <v>1.1522224131728098E-3</v>
      </c>
      <c r="O253" s="15">
        <f t="shared" si="196"/>
        <v>3.1074844448923944E-3</v>
      </c>
      <c r="P253" s="15">
        <f t="shared" si="196"/>
        <v>2.9438474883582977E-3</v>
      </c>
      <c r="Q253" s="5">
        <f t="shared" si="197"/>
        <v>4896.2680494950673</v>
      </c>
      <c r="R253" s="5">
        <f t="shared" si="197"/>
        <v>7181.6034076949072</v>
      </c>
      <c r="S253" s="5">
        <f t="shared" si="197"/>
        <v>4516.9151492793408</v>
      </c>
      <c r="T253" s="5">
        <f t="shared" si="198"/>
        <v>16.780976302143255</v>
      </c>
      <c r="U253" s="5">
        <f t="shared" si="198"/>
        <v>53.604168267104633</v>
      </c>
      <c r="V253" s="5">
        <f t="shared" si="198"/>
        <v>95.513374501919486</v>
      </c>
      <c r="W253" s="15">
        <f t="shared" si="199"/>
        <v>-1.0734613539272964E-2</v>
      </c>
      <c r="X253" s="15">
        <f t="shared" si="199"/>
        <v>-1.217998157191269E-2</v>
      </c>
      <c r="Y253" s="15">
        <f t="shared" si="199"/>
        <v>-9.7425357312937999E-3</v>
      </c>
      <c r="Z253" s="5">
        <f t="shared" si="151"/>
        <v>4257.3161728233736</v>
      </c>
      <c r="AA253" s="5">
        <f t="shared" si="151"/>
        <v>19213.586311651576</v>
      </c>
      <c r="AB253" s="5">
        <f t="shared" si="151"/>
        <v>67732.517865470989</v>
      </c>
      <c r="AC253" s="16">
        <f t="shared" si="188"/>
        <v>1.0405983098785447</v>
      </c>
      <c r="AD253" s="16">
        <f t="shared" si="188"/>
        <v>3.0485163619200724</v>
      </c>
      <c r="AE253" s="16">
        <f t="shared" si="188"/>
        <v>16.012500078466893</v>
      </c>
      <c r="AF253" s="15">
        <f t="shared" si="158"/>
        <v>-4.0504037456468023E-3</v>
      </c>
      <c r="AG253" s="15">
        <f t="shared" si="158"/>
        <v>2.9673830763510267E-4</v>
      </c>
      <c r="AH253" s="15">
        <f t="shared" si="158"/>
        <v>9.7937136394747881E-3</v>
      </c>
      <c r="AI253" s="1">
        <f t="shared" si="189"/>
        <v>574658.19481146999</v>
      </c>
      <c r="AJ253" s="1">
        <f t="shared" si="189"/>
        <v>258772.06463658958</v>
      </c>
      <c r="AK253" s="1">
        <f t="shared" si="189"/>
        <v>91525.255946681937</v>
      </c>
      <c r="AL253" s="14">
        <f t="shared" si="200"/>
        <v>87.751336954644017</v>
      </c>
      <c r="AM253" s="14">
        <f t="shared" si="200"/>
        <v>21.235735579482192</v>
      </c>
      <c r="AN253" s="14">
        <f t="shared" si="200"/>
        <v>6.6860673484859108</v>
      </c>
      <c r="AO253" s="11">
        <f t="shared" si="201"/>
        <v>2.8473811481421231E-3</v>
      </c>
      <c r="AP253" s="11">
        <f t="shared" si="201"/>
        <v>3.5869492597526182E-3</v>
      </c>
      <c r="AQ253" s="11">
        <f t="shared" si="201"/>
        <v>3.2538155593572595E-3</v>
      </c>
      <c r="AR253" s="1">
        <f t="shared" si="152"/>
        <v>291774.92187207961</v>
      </c>
      <c r="AS253" s="1">
        <f t="shared" si="152"/>
        <v>133974.71950146934</v>
      </c>
      <c r="AT253" s="1">
        <f t="shared" si="152"/>
        <v>47290.917872329665</v>
      </c>
      <c r="AU253" s="1">
        <f t="shared" si="159"/>
        <v>58354.984374415923</v>
      </c>
      <c r="AV253" s="1">
        <f t="shared" si="159"/>
        <v>26794.943900293871</v>
      </c>
      <c r="AW253" s="1">
        <f t="shared" si="159"/>
        <v>9458.1835744659329</v>
      </c>
      <c r="AX253" s="1">
        <f t="shared" si="160"/>
        <v>200291.33398031432</v>
      </c>
      <c r="AY253" s="1">
        <f t="shared" si="160"/>
        <v>36158.665000644665</v>
      </c>
      <c r="AZ253" s="1">
        <f t="shared" si="160"/>
        <v>8657.5701238191123</v>
      </c>
      <c r="BA253" s="1">
        <f t="shared" si="161"/>
        <v>14226.678837157664</v>
      </c>
      <c r="BB253" s="1">
        <f t="shared" si="161"/>
        <v>31110.765799184224</v>
      </c>
      <c r="BC253" s="1">
        <f t="shared" si="161"/>
        <v>39618.360446591541</v>
      </c>
      <c r="BD253" s="1">
        <f>SUM(BA253:BC253)*BT253*0.7+0.15*econlow!BD253+0.15*econhigh!BD253</f>
        <v>290.54863821896475</v>
      </c>
      <c r="BE253" s="2">
        <f t="shared" si="190"/>
        <v>0.1724378764915922</v>
      </c>
      <c r="BF253" s="2">
        <f t="shared" si="190"/>
        <v>0.13039120264941753</v>
      </c>
      <c r="BG253" s="2">
        <f t="shared" si="190"/>
        <v>6.9918128391701598E-2</v>
      </c>
      <c r="BH253" s="2">
        <f t="shared" si="155"/>
        <v>8.7443387940829134E-2</v>
      </c>
      <c r="BI253" s="2">
        <f t="shared" si="162"/>
        <v>2.9734821248929609E-3</v>
      </c>
      <c r="BJ253" s="2">
        <f t="shared" si="162"/>
        <v>1.700186572836147E-3</v>
      </c>
      <c r="BK253" s="2">
        <f t="shared" si="162"/>
        <v>4.8885446777984691E-4</v>
      </c>
      <c r="BL253" s="2">
        <f t="shared" si="156"/>
        <v>867.58751467866898</v>
      </c>
      <c r="BM253" s="2">
        <f t="shared" si="156"/>
        <v>227.78201919588727</v>
      </c>
      <c r="BN253" s="2">
        <f t="shared" si="156"/>
        <v>23.118376487298168</v>
      </c>
      <c r="BO253" s="2">
        <f t="shared" si="163"/>
        <v>2363.6040124196338</v>
      </c>
      <c r="BP253" s="2">
        <f t="shared" si="163"/>
        <v>181.84137533783863</v>
      </c>
      <c r="BQ253" s="2">
        <f t="shared" si="163"/>
        <v>9.7633827052650037</v>
      </c>
      <c r="BR253" s="11">
        <f t="shared" si="164"/>
        <v>3.1884019259631663E-2</v>
      </c>
      <c r="BS253" s="17">
        <f t="shared" si="153"/>
        <v>4.9392344829855969E-4</v>
      </c>
      <c r="BT253" s="17">
        <f t="shared" si="154"/>
        <v>3.4296741223586924E-3</v>
      </c>
      <c r="BU253" s="12">
        <f>(BU$3*tempmid!$I363+BU$4*tempmid!$I363^2+BU$5*tempmid!$I363^6)*(K253/K$56)^$BW$1</f>
        <v>-17.315873324883796</v>
      </c>
      <c r="BV253" s="12">
        <f>(BV$3*tempmid!$I363+BV$4*tempmid!$I363^2+BV$5*tempmid!$I363^6)*(L253/L$56)^$BW$1</f>
        <v>-12.867379059440989</v>
      </c>
      <c r="BW253" s="12">
        <f>(BW$3*tempmid!$I363+BW$4*tempmid!$I363^2+BW$5*tempmid!$I363^6)*(M253/M$56)^$BW$1</f>
        <v>-11.948794810151213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 x14ac:dyDescent="0.3">
      <c r="A254" s="2">
        <f t="shared" si="191"/>
        <v>2208</v>
      </c>
      <c r="B254" s="5">
        <f t="shared" si="192"/>
        <v>1165.4022672952299</v>
      </c>
      <c r="C254" s="5">
        <f t="shared" si="192"/>
        <v>2964.152832767757</v>
      </c>
      <c r="D254" s="5">
        <f t="shared" si="192"/>
        <v>4369.9049541197146</v>
      </c>
      <c r="E254" s="15">
        <f t="shared" si="193"/>
        <v>1.5955184084292248E-7</v>
      </c>
      <c r="F254" s="15">
        <f t="shared" si="193"/>
        <v>3.1432782528593453E-7</v>
      </c>
      <c r="G254" s="15">
        <f t="shared" si="193"/>
        <v>6.4168907400835651E-7</v>
      </c>
      <c r="H254" s="5">
        <f t="shared" si="194"/>
        <v>292099.40806804743</v>
      </c>
      <c r="I254" s="5">
        <f t="shared" si="194"/>
        <v>134384.99256372478</v>
      </c>
      <c r="J254" s="5">
        <f t="shared" si="194"/>
        <v>47428.236413035578</v>
      </c>
      <c r="K254" s="5">
        <f t="shared" si="195"/>
        <v>250642.5603117951</v>
      </c>
      <c r="L254" s="5">
        <f t="shared" si="195"/>
        <v>45336.728618761452</v>
      </c>
      <c r="M254" s="5">
        <f t="shared" si="195"/>
        <v>10853.379400923297</v>
      </c>
      <c r="N254" s="15">
        <f t="shared" si="196"/>
        <v>1.1119515991822038E-3</v>
      </c>
      <c r="O254" s="15">
        <f t="shared" si="196"/>
        <v>3.062001718330043E-3</v>
      </c>
      <c r="P254" s="15">
        <f t="shared" si="196"/>
        <v>2.9030543859385194E-3</v>
      </c>
      <c r="Q254" s="5">
        <f t="shared" si="197"/>
        <v>4849.0952472982153</v>
      </c>
      <c r="R254" s="5">
        <f t="shared" si="197"/>
        <v>7115.8560904247724</v>
      </c>
      <c r="S254" s="5">
        <f t="shared" si="197"/>
        <v>4485.8969185135566</v>
      </c>
      <c r="T254" s="5">
        <f t="shared" si="198"/>
        <v>16.600839006728048</v>
      </c>
      <c r="U254" s="5">
        <f t="shared" si="198"/>
        <v>52.951270485433589</v>
      </c>
      <c r="V254" s="5">
        <f t="shared" si="198"/>
        <v>94.582832038018083</v>
      </c>
      <c r="W254" s="15">
        <f t="shared" si="199"/>
        <v>-1.0734613539272964E-2</v>
      </c>
      <c r="X254" s="15">
        <f t="shared" si="199"/>
        <v>-1.217998157191269E-2</v>
      </c>
      <c r="Y254" s="15">
        <f t="shared" si="199"/>
        <v>-9.7425357312937999E-3</v>
      </c>
      <c r="Z254" s="5">
        <f t="shared" ref="Z254:AB317" si="202">Q253*AC254*(1-BE253)</f>
        <v>4199.3905533061543</v>
      </c>
      <c r="AA254" s="5">
        <f t="shared" si="202"/>
        <v>19044.199654498781</v>
      </c>
      <c r="AB254" s="5">
        <f t="shared" si="202"/>
        <v>67928.952800141691</v>
      </c>
      <c r="AC254" s="16">
        <f t="shared" si="188"/>
        <v>1.036383466586499</v>
      </c>
      <c r="AD254" s="16">
        <f t="shared" si="188"/>
        <v>3.0494209735061064</v>
      </c>
      <c r="AE254" s="16">
        <f t="shared" si="188"/>
        <v>16.169321918887466</v>
      </c>
      <c r="AF254" s="15">
        <f t="shared" si="158"/>
        <v>-4.0504037456468023E-3</v>
      </c>
      <c r="AG254" s="15">
        <f t="shared" si="158"/>
        <v>2.9673830763510267E-4</v>
      </c>
      <c r="AH254" s="15">
        <f t="shared" si="158"/>
        <v>9.7937136394747881E-3</v>
      </c>
      <c r="AI254" s="1">
        <f t="shared" si="189"/>
        <v>575547.35970473895</v>
      </c>
      <c r="AJ254" s="1">
        <f t="shared" si="189"/>
        <v>259689.80207322451</v>
      </c>
      <c r="AK254" s="1">
        <f t="shared" si="189"/>
        <v>91830.913926479683</v>
      </c>
      <c r="AL254" s="14">
        <f t="shared" si="200"/>
        <v>87.99869984218725</v>
      </c>
      <c r="AM254" s="14">
        <f t="shared" si="200"/>
        <v>21.311145370439149</v>
      </c>
      <c r="AN254" s="14">
        <f t="shared" si="200"/>
        <v>6.7076050261556306</v>
      </c>
      <c r="AO254" s="11">
        <f t="shared" si="201"/>
        <v>2.8189073366607018E-3</v>
      </c>
      <c r="AP254" s="11">
        <f t="shared" si="201"/>
        <v>3.551079767155092E-3</v>
      </c>
      <c r="AQ254" s="11">
        <f t="shared" si="201"/>
        <v>3.2212774037636868E-3</v>
      </c>
      <c r="AR254" s="1">
        <f t="shared" ref="AR254:AT317" si="203">MAX(0.3*B254,AL254*AI254^$AR$5*B254^(1-$AR$5)*(1-BI253+BU253/100))</f>
        <v>292099.40806804743</v>
      </c>
      <c r="AS254" s="1">
        <f t="shared" si="203"/>
        <v>134384.99256372478</v>
      </c>
      <c r="AT254" s="1">
        <f t="shared" si="203"/>
        <v>47428.236413035578</v>
      </c>
      <c r="AU254" s="1">
        <f t="shared" si="159"/>
        <v>58419.88161360949</v>
      </c>
      <c r="AV254" s="1">
        <f t="shared" si="159"/>
        <v>26876.998512744958</v>
      </c>
      <c r="AW254" s="1">
        <f t="shared" si="159"/>
        <v>9485.6472826071167</v>
      </c>
      <c r="AX254" s="1">
        <f t="shared" si="160"/>
        <v>200514.04824943608</v>
      </c>
      <c r="AY254" s="1">
        <f t="shared" si="160"/>
        <v>36269.382895009156</v>
      </c>
      <c r="AZ254" s="1">
        <f t="shared" si="160"/>
        <v>8682.703520738638</v>
      </c>
      <c r="BA254" s="1">
        <f t="shared" si="161"/>
        <v>14227.976258026045</v>
      </c>
      <c r="BB254" s="1">
        <f t="shared" si="161"/>
        <v>31119.837951798891</v>
      </c>
      <c r="BC254" s="1">
        <f t="shared" si="161"/>
        <v>39631.053562386485</v>
      </c>
      <c r="BD254" s="1">
        <f>SUM(BA254:BC254)*BT254*0.7+0.15*econlow!BD254+0.15*econhigh!BD254</f>
        <v>282.15405224410478</v>
      </c>
      <c r="BE254" s="2">
        <f t="shared" si="190"/>
        <v>0.1724378764915922</v>
      </c>
      <c r="BF254" s="2">
        <f t="shared" si="190"/>
        <v>0.13039120264941753</v>
      </c>
      <c r="BG254" s="2">
        <f t="shared" si="190"/>
        <v>6.9918128391701598E-2</v>
      </c>
      <c r="BH254" s="2">
        <f t="shared" si="155"/>
        <v>8.7271837188059032E-2</v>
      </c>
      <c r="BI254" s="2">
        <f t="shared" si="162"/>
        <v>2.9734821248929609E-3</v>
      </c>
      <c r="BJ254" s="2">
        <f t="shared" si="162"/>
        <v>1.700186572836147E-3</v>
      </c>
      <c r="BK254" s="2">
        <f t="shared" si="162"/>
        <v>4.8885446777984691E-4</v>
      </c>
      <c r="BL254" s="2">
        <f t="shared" si="156"/>
        <v>868.5523685821538</v>
      </c>
      <c r="BM254" s="2">
        <f t="shared" si="156"/>
        <v>228.47955994753033</v>
      </c>
      <c r="BN254" s="2">
        <f t="shared" si="156"/>
        <v>23.185505269431264</v>
      </c>
      <c r="BO254" s="2">
        <f t="shared" si="163"/>
        <v>2398.871979747154</v>
      </c>
      <c r="BP254" s="2">
        <f t="shared" si="163"/>
        <v>184.02055341063141</v>
      </c>
      <c r="BQ254" s="2">
        <f t="shared" si="163"/>
        <v>9.7634171769881366</v>
      </c>
      <c r="BR254" s="11">
        <f t="shared" si="164"/>
        <v>3.1843095928296455E-2</v>
      </c>
      <c r="BS254" s="17">
        <f t="shared" si="153"/>
        <v>4.7866178667341479E-4</v>
      </c>
      <c r="BT254" s="17">
        <f t="shared" si="154"/>
        <v>3.3297807013191187E-3</v>
      </c>
      <c r="BU254" s="12">
        <f>(BU$3*tempmid!$I364+BU$4*tempmid!$I364^2+BU$5*tempmid!$I364^6)*(K254/K$56)^$BW$1</f>
        <v>-17.48177347934719</v>
      </c>
      <c r="BV254" s="12">
        <f>(BV$3*tempmid!$I364+BV$4*tempmid!$I364^2+BV$5*tempmid!$I364^6)*(L254/L$56)^$BW$1</f>
        <v>-12.971235116990064</v>
      </c>
      <c r="BW254" s="12">
        <f>(BW$3*tempmid!$I364+BW$4*tempmid!$I364^2+BW$5*tempmid!$I364^6)*(M254/M$56)^$BW$1</f>
        <v>-12.035269106632857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 x14ac:dyDescent="0.3">
      <c r="A255" s="2">
        <f t="shared" si="191"/>
        <v>2209</v>
      </c>
      <c r="B255" s="5">
        <f t="shared" si="192"/>
        <v>1165.4024439402031</v>
      </c>
      <c r="C255" s="5">
        <f t="shared" si="192"/>
        <v>2964.1537178976851</v>
      </c>
      <c r="D255" s="5">
        <f t="shared" si="192"/>
        <v>4369.9076180339653</v>
      </c>
      <c r="E255" s="15">
        <f t="shared" si="193"/>
        <v>1.5157424880077635E-7</v>
      </c>
      <c r="F255" s="15">
        <f t="shared" si="193"/>
        <v>2.9861143402163779E-7</v>
      </c>
      <c r="G255" s="15">
        <f t="shared" si="193"/>
        <v>6.0960462030793871E-7</v>
      </c>
      <c r="H255" s="5">
        <f t="shared" si="194"/>
        <v>292412.6060440666</v>
      </c>
      <c r="I255" s="5">
        <f t="shared" si="194"/>
        <v>134790.47253066293</v>
      </c>
      <c r="J255" s="5">
        <f t="shared" si="194"/>
        <v>47564.038059748389</v>
      </c>
      <c r="K255" s="5">
        <f t="shared" si="195"/>
        <v>250911.2689479398</v>
      </c>
      <c r="L255" s="5">
        <f t="shared" si="195"/>
        <v>45473.509594590985</v>
      </c>
      <c r="M255" s="5">
        <f t="shared" si="195"/>
        <v>10884.449333312816</v>
      </c>
      <c r="N255" s="15">
        <f t="shared" si="196"/>
        <v>1.0720790428027094E-3</v>
      </c>
      <c r="O255" s="15">
        <f t="shared" si="196"/>
        <v>3.01700144665773E-3</v>
      </c>
      <c r="P255" s="15">
        <f t="shared" si="196"/>
        <v>2.862696607369708E-3</v>
      </c>
      <c r="Q255" s="5">
        <f t="shared" si="197"/>
        <v>4802.1856199763997</v>
      </c>
      <c r="R255" s="5">
        <f t="shared" si="197"/>
        <v>7050.3942613012841</v>
      </c>
      <c r="S255" s="5">
        <f t="shared" si="197"/>
        <v>4454.9122737970638</v>
      </c>
      <c r="T255" s="5">
        <f t="shared" si="198"/>
        <v>16.422635415563136</v>
      </c>
      <c r="U255" s="5">
        <f t="shared" si="198"/>
        <v>52.306324986711644</v>
      </c>
      <c r="V255" s="5">
        <f t="shared" si="198"/>
        <v>93.661355417320735</v>
      </c>
      <c r="W255" s="15">
        <f t="shared" si="199"/>
        <v>-1.0734613539272964E-2</v>
      </c>
      <c r="X255" s="15">
        <f t="shared" si="199"/>
        <v>-1.217998157191269E-2</v>
      </c>
      <c r="Y255" s="15">
        <f t="shared" si="199"/>
        <v>-9.7425357312937999E-3</v>
      </c>
      <c r="Z255" s="5">
        <f t="shared" si="202"/>
        <v>4142.0864228977243</v>
      </c>
      <c r="AA255" s="5">
        <f t="shared" si="202"/>
        <v>18875.450108803969</v>
      </c>
      <c r="AB255" s="5">
        <f t="shared" si="202"/>
        <v>68123.18421421331</v>
      </c>
      <c r="AC255" s="16">
        <f t="shared" si="188"/>
        <v>1.0321856951115107</v>
      </c>
      <c r="AD255" s="16">
        <f t="shared" si="188"/>
        <v>3.0503258535250515</v>
      </c>
      <c r="AE255" s="16">
        <f t="shared" si="188"/>
        <v>16.327679627505532</v>
      </c>
      <c r="AF255" s="15">
        <f t="shared" si="158"/>
        <v>-4.0504037456468023E-3</v>
      </c>
      <c r="AG255" s="15">
        <f t="shared" si="158"/>
        <v>2.9673830763510267E-4</v>
      </c>
      <c r="AH255" s="15">
        <f t="shared" si="158"/>
        <v>9.7937136394747881E-3</v>
      </c>
      <c r="AI255" s="1">
        <f t="shared" si="189"/>
        <v>576412.50534787448</v>
      </c>
      <c r="AJ255" s="1">
        <f t="shared" si="189"/>
        <v>260597.82037864701</v>
      </c>
      <c r="AK255" s="1">
        <f t="shared" si="189"/>
        <v>92133.469816438825</v>
      </c>
      <c r="AL255" s="14">
        <f t="shared" si="200"/>
        <v>88.244279420982977</v>
      </c>
      <c r="AM255" s="14">
        <f t="shared" si="200"/>
        <v>21.386066171807617</v>
      </c>
      <c r="AN255" s="14">
        <f t="shared" si="200"/>
        <v>6.7289960120947168</v>
      </c>
      <c r="AO255" s="11">
        <f t="shared" si="201"/>
        <v>2.7907182632940946E-3</v>
      </c>
      <c r="AP255" s="11">
        <f t="shared" si="201"/>
        <v>3.5155689694835409E-3</v>
      </c>
      <c r="AQ255" s="11">
        <f t="shared" si="201"/>
        <v>3.1890646297260501E-3</v>
      </c>
      <c r="AR255" s="1">
        <f t="shared" si="203"/>
        <v>292412.6060440666</v>
      </c>
      <c r="AS255" s="1">
        <f t="shared" si="203"/>
        <v>134790.47253066293</v>
      </c>
      <c r="AT255" s="1">
        <f t="shared" si="203"/>
        <v>47564.038059748389</v>
      </c>
      <c r="AU255" s="1">
        <f t="shared" si="159"/>
        <v>58482.521208813327</v>
      </c>
      <c r="AV255" s="1">
        <f t="shared" si="159"/>
        <v>26958.094506132587</v>
      </c>
      <c r="AW255" s="1">
        <f t="shared" si="159"/>
        <v>9512.8076119496782</v>
      </c>
      <c r="AX255" s="1">
        <f t="shared" si="160"/>
        <v>200729.0151583518</v>
      </c>
      <c r="AY255" s="1">
        <f t="shared" si="160"/>
        <v>36378.80767567279</v>
      </c>
      <c r="AZ255" s="1">
        <f t="shared" si="160"/>
        <v>8707.5594666502529</v>
      </c>
      <c r="BA255" s="1">
        <f t="shared" si="161"/>
        <v>14229.227148906049</v>
      </c>
      <c r="BB255" s="1">
        <f t="shared" si="161"/>
        <v>31128.776637360777</v>
      </c>
      <c r="BC255" s="1">
        <f t="shared" si="161"/>
        <v>39643.569569705731</v>
      </c>
      <c r="BD255" s="1">
        <f>SUM(BA255:BC255)*BT255*0.7+0.15*econlow!BD255+0.15*econhigh!BD255</f>
        <v>274.00070056695461</v>
      </c>
      <c r="BE255" s="2">
        <f t="shared" si="190"/>
        <v>0.1724378764915922</v>
      </c>
      <c r="BF255" s="2">
        <f t="shared" si="190"/>
        <v>0.13039120264941753</v>
      </c>
      <c r="BG255" s="2">
        <f t="shared" si="190"/>
        <v>6.9918128391701598E-2</v>
      </c>
      <c r="BH255" s="2">
        <f t="shared" si="155"/>
        <v>8.7101470150946589E-2</v>
      </c>
      <c r="BI255" s="2">
        <f t="shared" si="162"/>
        <v>2.9734821248929609E-3</v>
      </c>
      <c r="BJ255" s="2">
        <f t="shared" si="162"/>
        <v>1.700186572836147E-3</v>
      </c>
      <c r="BK255" s="2">
        <f t="shared" si="162"/>
        <v>4.8885446777984691E-4</v>
      </c>
      <c r="BL255" s="2">
        <f t="shared" si="156"/>
        <v>869.48365716539945</v>
      </c>
      <c r="BM255" s="2">
        <f t="shared" si="156"/>
        <v>229.16895154287261</v>
      </c>
      <c r="BN255" s="2">
        <f t="shared" si="156"/>
        <v>23.25189251115868</v>
      </c>
      <c r="BO255" s="2">
        <f t="shared" si="163"/>
        <v>2434.6671555122407</v>
      </c>
      <c r="BP255" s="2">
        <f t="shared" si="163"/>
        <v>186.22593599247503</v>
      </c>
      <c r="BQ255" s="2">
        <f t="shared" si="163"/>
        <v>9.7634558872995676</v>
      </c>
      <c r="BR255" s="11">
        <f t="shared" si="164"/>
        <v>3.180259273875638E-2</v>
      </c>
      <c r="BS255" s="17">
        <f t="shared" ref="BS255:BS318" si="204">BS254/(1+BR254)</f>
        <v>4.6389009003620582E-4</v>
      </c>
      <c r="BT255" s="17">
        <f t="shared" ref="BT255:BT318" si="205">BT254/(1+BR$5)</f>
        <v>3.2327967973972025E-3</v>
      </c>
      <c r="BU255" s="12">
        <f>(BU$3*tempmid!$I365+BU$4*tempmid!$I365^2+BU$5*tempmid!$I365^6)*(K255/K$56)^$BW$1</f>
        <v>-17.647576507744844</v>
      </c>
      <c r="BV255" s="12">
        <f>(BV$3*tempmid!$I365+BV$4*tempmid!$I365^2+BV$5*tempmid!$I365^6)*(L255/L$56)^$BW$1</f>
        <v>-13.074924549302285</v>
      </c>
      <c r="BW255" s="12">
        <f>(BW$3*tempmid!$I365+BW$4*tempmid!$I365^2+BW$5*tempmid!$I365^6)*(M255/M$56)^$BW$1</f>
        <v>-12.121586115813185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 x14ac:dyDescent="0.3">
      <c r="A256" s="2">
        <f t="shared" si="191"/>
        <v>2210</v>
      </c>
      <c r="B256" s="5">
        <f t="shared" si="192"/>
        <v>1165.4026117529531</v>
      </c>
      <c r="C256" s="5">
        <f t="shared" si="192"/>
        <v>2964.1545587713681</v>
      </c>
      <c r="D256" s="5">
        <f t="shared" si="192"/>
        <v>4369.9101487540456</v>
      </c>
      <c r="E256" s="15">
        <f t="shared" si="193"/>
        <v>1.4399553636073751E-7</v>
      </c>
      <c r="F256" s="15">
        <f t="shared" si="193"/>
        <v>2.8368086232055587E-7</v>
      </c>
      <c r="G256" s="15">
        <f t="shared" si="193"/>
        <v>5.7912438929254173E-7</v>
      </c>
      <c r="H256" s="5">
        <f t="shared" si="194"/>
        <v>292714.59323276556</v>
      </c>
      <c r="I256" s="5">
        <f t="shared" si="194"/>
        <v>135191.17259168153</v>
      </c>
      <c r="J256" s="5">
        <f t="shared" si="194"/>
        <v>47698.327980280308</v>
      </c>
      <c r="K256" s="5">
        <f t="shared" si="195"/>
        <v>251170.35973728914</v>
      </c>
      <c r="L256" s="5">
        <f t="shared" si="195"/>
        <v>45608.678599984283</v>
      </c>
      <c r="M256" s="5">
        <f t="shared" si="195"/>
        <v>10915.173620647582</v>
      </c>
      <c r="N256" s="15">
        <f t="shared" si="196"/>
        <v>1.0325992548509966E-3</v>
      </c>
      <c r="O256" s="15">
        <f t="shared" si="196"/>
        <v>2.9724779679063396E-3</v>
      </c>
      <c r="P256" s="15">
        <f t="shared" si="196"/>
        <v>2.8227691079172335E-3</v>
      </c>
      <c r="Q256" s="5">
        <f t="shared" si="197"/>
        <v>4755.5422011861501</v>
      </c>
      <c r="R256" s="5">
        <f t="shared" si="197"/>
        <v>6985.2244547060509</v>
      </c>
      <c r="S256" s="5">
        <f t="shared" si="197"/>
        <v>4423.9653683338556</v>
      </c>
      <c r="T256" s="5">
        <f t="shared" si="198"/>
        <v>16.246344771080686</v>
      </c>
      <c r="U256" s="5">
        <f t="shared" si="198"/>
        <v>51.669234912279023</v>
      </c>
      <c r="V256" s="5">
        <f t="shared" si="198"/>
        <v>92.748856315526083</v>
      </c>
      <c r="W256" s="15">
        <f t="shared" si="199"/>
        <v>-1.0734613539272964E-2</v>
      </c>
      <c r="X256" s="15">
        <f t="shared" si="199"/>
        <v>-1.217998157191269E-2</v>
      </c>
      <c r="Y256" s="15">
        <f t="shared" si="199"/>
        <v>-9.7425357312937999E-3</v>
      </c>
      <c r="Z256" s="5">
        <f t="shared" si="202"/>
        <v>4085.4015008315137</v>
      </c>
      <c r="AA256" s="5">
        <f t="shared" si="202"/>
        <v>18707.35624506322</v>
      </c>
      <c r="AB256" s="5">
        <f t="shared" si="202"/>
        <v>68315.21962796092</v>
      </c>
      <c r="AC256" s="16">
        <f t="shared" si="188"/>
        <v>1.028004926305828</v>
      </c>
      <c r="AD256" s="16">
        <f t="shared" si="188"/>
        <v>3.0512310020565621</v>
      </c>
      <c r="AE256" s="16">
        <f t="shared" si="188"/>
        <v>16.487588246174408</v>
      </c>
      <c r="AF256" s="15">
        <f t="shared" si="158"/>
        <v>-4.0504037456468023E-3</v>
      </c>
      <c r="AG256" s="15">
        <f t="shared" si="158"/>
        <v>2.9673830763510267E-4</v>
      </c>
      <c r="AH256" s="15">
        <f t="shared" si="158"/>
        <v>9.7937136394747881E-3</v>
      </c>
      <c r="AI256" s="1">
        <f t="shared" si="189"/>
        <v>577253.77602190035</v>
      </c>
      <c r="AJ256" s="1">
        <f t="shared" si="189"/>
        <v>261496.1328469149</v>
      </c>
      <c r="AK256" s="1">
        <f t="shared" si="189"/>
        <v>92432.930446744635</v>
      </c>
      <c r="AL256" s="14">
        <f t="shared" si="200"/>
        <v>88.488081693972234</v>
      </c>
      <c r="AM256" s="14">
        <f t="shared" si="200"/>
        <v>21.460498520514417</v>
      </c>
      <c r="AN256" s="14">
        <f t="shared" si="200"/>
        <v>6.7502406232386987</v>
      </c>
      <c r="AO256" s="11">
        <f t="shared" si="201"/>
        <v>2.7628110806611535E-3</v>
      </c>
      <c r="AP256" s="11">
        <f t="shared" si="201"/>
        <v>3.4804132797887056E-3</v>
      </c>
      <c r="AQ256" s="11">
        <f t="shared" si="201"/>
        <v>3.1571739834287895E-3</v>
      </c>
      <c r="AR256" s="1">
        <f t="shared" si="203"/>
        <v>292714.59323276556</v>
      </c>
      <c r="AS256" s="1">
        <f t="shared" si="203"/>
        <v>135191.17259168153</v>
      </c>
      <c r="AT256" s="1">
        <f t="shared" si="203"/>
        <v>47698.327980280308</v>
      </c>
      <c r="AU256" s="1">
        <f t="shared" si="159"/>
        <v>58542.918646553117</v>
      </c>
      <c r="AV256" s="1">
        <f t="shared" si="159"/>
        <v>27038.234518336307</v>
      </c>
      <c r="AW256" s="1">
        <f t="shared" si="159"/>
        <v>9539.665596056062</v>
      </c>
      <c r="AX256" s="1">
        <f t="shared" si="160"/>
        <v>200936.28778983132</v>
      </c>
      <c r="AY256" s="1">
        <f t="shared" si="160"/>
        <v>36486.942879987422</v>
      </c>
      <c r="AZ256" s="1">
        <f t="shared" si="160"/>
        <v>8732.1388965180668</v>
      </c>
      <c r="BA256" s="1">
        <f t="shared" si="161"/>
        <v>14230.431970835316</v>
      </c>
      <c r="BB256" s="1">
        <f t="shared" si="161"/>
        <v>31137.583282931115</v>
      </c>
      <c r="BC256" s="1">
        <f t="shared" si="161"/>
        <v>39655.910398551736</v>
      </c>
      <c r="BD256" s="1">
        <f>SUM(BA256:BC256)*BT256*0.7+0.15*econlow!BD256+0.15*econhigh!BD256</f>
        <v>266.08169517122087</v>
      </c>
      <c r="BE256" s="2">
        <f t="shared" si="190"/>
        <v>0.1724378764915922</v>
      </c>
      <c r="BF256" s="2">
        <f t="shared" si="190"/>
        <v>0.13039120264941753</v>
      </c>
      <c r="BG256" s="2">
        <f t="shared" si="190"/>
        <v>6.9918128391701598E-2</v>
      </c>
      <c r="BH256" s="2">
        <f t="shared" si="155"/>
        <v>8.6932288082291323E-2</v>
      </c>
      <c r="BI256" s="2">
        <f t="shared" si="162"/>
        <v>2.9734821248929609E-3</v>
      </c>
      <c r="BJ256" s="2">
        <f t="shared" si="162"/>
        <v>1.700186572836147E-3</v>
      </c>
      <c r="BK256" s="2">
        <f t="shared" si="162"/>
        <v>4.8885446777984691E-4</v>
      </c>
      <c r="BL256" s="2">
        <f t="shared" si="156"/>
        <v>870.38161067294243</v>
      </c>
      <c r="BM256" s="2">
        <f t="shared" si="156"/>
        <v>229.85021640635108</v>
      </c>
      <c r="BN256" s="2">
        <f t="shared" si="156"/>
        <v>23.317540738788509</v>
      </c>
      <c r="BO256" s="2">
        <f t="shared" si="163"/>
        <v>2470.9974216676101</v>
      </c>
      <c r="BP256" s="2">
        <f t="shared" si="163"/>
        <v>188.45783819898338</v>
      </c>
      <c r="BQ256" s="2">
        <f t="shared" si="163"/>
        <v>9.7634987868201186</v>
      </c>
      <c r="BR256" s="11">
        <f t="shared" si="164"/>
        <v>3.1762504366057404E-2</v>
      </c>
      <c r="BS256" s="17">
        <f t="shared" si="204"/>
        <v>4.4959190188200934E-4</v>
      </c>
      <c r="BT256" s="17">
        <f t="shared" si="205"/>
        <v>3.1386376673759246E-3</v>
      </c>
      <c r="BU256" s="12">
        <f>(BU$3*tempmid!$I366+BU$4*tempmid!$I366^2+BU$5*tempmid!$I366^6)*(K256/K$56)^$BW$1</f>
        <v>-17.813279995149511</v>
      </c>
      <c r="BV256" s="12">
        <f>(BV$3*tempmid!$I366+BV$4*tempmid!$I366^2+BV$5*tempmid!$I366^6)*(L256/L$56)^$BW$1</f>
        <v>-13.178446384956015</v>
      </c>
      <c r="BW256" s="12">
        <f>(BW$3*tempmid!$I366+BW$4*tempmid!$I366^2+BW$5*tempmid!$I366^6)*(M256/M$56)^$BW$1</f>
        <v>-12.207745127666993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 x14ac:dyDescent="0.3">
      <c r="A257" s="2">
        <f t="shared" si="191"/>
        <v>2211</v>
      </c>
      <c r="B257" s="5">
        <f t="shared" si="192"/>
        <v>1165.4027711750887</v>
      </c>
      <c r="C257" s="5">
        <f t="shared" si="192"/>
        <v>2964.1553576015936</v>
      </c>
      <c r="D257" s="5">
        <f t="shared" si="192"/>
        <v>4369.9125529395151</v>
      </c>
      <c r="E257" s="15">
        <f t="shared" si="193"/>
        <v>1.3679575954270063E-7</v>
      </c>
      <c r="F257" s="15">
        <f t="shared" si="193"/>
        <v>2.6949681920452804E-7</v>
      </c>
      <c r="G257" s="15">
        <f t="shared" si="193"/>
        <v>5.5016816982791466E-7</v>
      </c>
      <c r="H257" s="5">
        <f t="shared" si="194"/>
        <v>293005.44725723169</v>
      </c>
      <c r="I257" s="5">
        <f t="shared" si="194"/>
        <v>135587.10643509682</v>
      </c>
      <c r="J257" s="5">
        <f t="shared" si="194"/>
        <v>47831.111473196645</v>
      </c>
      <c r="K257" s="5">
        <f t="shared" si="195"/>
        <v>251419.8992008497</v>
      </c>
      <c r="L257" s="5">
        <f t="shared" si="195"/>
        <v>45742.240226168615</v>
      </c>
      <c r="M257" s="5">
        <f t="shared" si="195"/>
        <v>10945.553462167572</v>
      </c>
      <c r="N257" s="15">
        <f t="shared" si="196"/>
        <v>9.9350681275267583E-4</v>
      </c>
      <c r="O257" s="15">
        <f t="shared" si="196"/>
        <v>2.9284256918677976E-3</v>
      </c>
      <c r="P257" s="15">
        <f t="shared" si="196"/>
        <v>2.7832669067693327E-3</v>
      </c>
      <c r="Q257" s="5">
        <f t="shared" si="197"/>
        <v>4709.1678838184525</v>
      </c>
      <c r="R257" s="5">
        <f t="shared" si="197"/>
        <v>6920.3529751612386</v>
      </c>
      <c r="S257" s="5">
        <f t="shared" si="197"/>
        <v>4393.0602603989773</v>
      </c>
      <c r="T257" s="5">
        <f t="shared" si="198"/>
        <v>16.071946538537347</v>
      </c>
      <c r="U257" s="5">
        <f t="shared" si="198"/>
        <v>51.039904583212639</v>
      </c>
      <c r="V257" s="5">
        <f t="shared" si="198"/>
        <v>91.845247268835436</v>
      </c>
      <c r="W257" s="15">
        <f t="shared" si="199"/>
        <v>-1.0734613539272964E-2</v>
      </c>
      <c r="X257" s="15">
        <f t="shared" si="199"/>
        <v>-1.217998157191269E-2</v>
      </c>
      <c r="Y257" s="15">
        <f t="shared" si="199"/>
        <v>-9.7425357312937999E-3</v>
      </c>
      <c r="Z257" s="5">
        <f t="shared" si="202"/>
        <v>4029.3333746751487</v>
      </c>
      <c r="AA257" s="5">
        <f t="shared" si="202"/>
        <v>18539.936035373903</v>
      </c>
      <c r="AB257" s="5">
        <f t="shared" si="202"/>
        <v>68505.066753767125</v>
      </c>
      <c r="AC257" s="16">
        <f t="shared" si="188"/>
        <v>1.0238410913017755</v>
      </c>
      <c r="AD257" s="16">
        <f t="shared" si="188"/>
        <v>3.0521364191803162</v>
      </c>
      <c r="AE257" s="16">
        <f t="shared" si="188"/>
        <v>16.64906296406301</v>
      </c>
      <c r="AF257" s="15">
        <f t="shared" si="158"/>
        <v>-4.0504037456468023E-3</v>
      </c>
      <c r="AG257" s="15">
        <f t="shared" si="158"/>
        <v>2.9673830763510267E-4</v>
      </c>
      <c r="AH257" s="15">
        <f t="shared" si="158"/>
        <v>9.7937136394747881E-3</v>
      </c>
      <c r="AI257" s="1">
        <f t="shared" si="189"/>
        <v>578071.31706626341</v>
      </c>
      <c r="AJ257" s="1">
        <f t="shared" si="189"/>
        <v>262384.75408055971</v>
      </c>
      <c r="AK257" s="1">
        <f t="shared" si="189"/>
        <v>92729.302998126237</v>
      </c>
      <c r="AL257" s="14">
        <f t="shared" si="200"/>
        <v>88.730112788056687</v>
      </c>
      <c r="AM257" s="14">
        <f t="shared" si="200"/>
        <v>21.534443010515684</v>
      </c>
      <c r="AN257" s="14">
        <f t="shared" si="200"/>
        <v>6.7713391904754969</v>
      </c>
      <c r="AO257" s="11">
        <f t="shared" si="201"/>
        <v>2.7351829698545418E-3</v>
      </c>
      <c r="AP257" s="11">
        <f t="shared" si="201"/>
        <v>3.4456091469908185E-3</v>
      </c>
      <c r="AQ257" s="11">
        <f t="shared" si="201"/>
        <v>3.1256022435945017E-3</v>
      </c>
      <c r="AR257" s="1">
        <f t="shared" si="203"/>
        <v>293005.44725723169</v>
      </c>
      <c r="AS257" s="1">
        <f t="shared" si="203"/>
        <v>135587.10643509682</v>
      </c>
      <c r="AT257" s="1">
        <f t="shared" si="203"/>
        <v>47831.111473196645</v>
      </c>
      <c r="AU257" s="1">
        <f t="shared" si="159"/>
        <v>58601.089451446343</v>
      </c>
      <c r="AV257" s="1">
        <f t="shared" si="159"/>
        <v>27117.421287019366</v>
      </c>
      <c r="AW257" s="1">
        <f t="shared" si="159"/>
        <v>9566.2222946393285</v>
      </c>
      <c r="AX257" s="1">
        <f t="shared" si="160"/>
        <v>201135.91936067975</v>
      </c>
      <c r="AY257" s="1">
        <f t="shared" si="160"/>
        <v>36593.792180934892</v>
      </c>
      <c r="AZ257" s="1">
        <f t="shared" si="160"/>
        <v>8756.4427697340579</v>
      </c>
      <c r="BA257" s="1">
        <f t="shared" si="161"/>
        <v>14231.591178312723</v>
      </c>
      <c r="BB257" s="1">
        <f t="shared" si="161"/>
        <v>31146.259298053948</v>
      </c>
      <c r="BC257" s="1">
        <f t="shared" si="161"/>
        <v>39668.07795437934</v>
      </c>
      <c r="BD257" s="1">
        <f>SUM(BA257:BC257)*BT257*0.7+0.15*econlow!BD257+0.15*econhigh!BD257</f>
        <v>258.39034256559745</v>
      </c>
      <c r="BE257" s="2">
        <f t="shared" si="190"/>
        <v>0.1724378764915922</v>
      </c>
      <c r="BF257" s="2">
        <f t="shared" si="190"/>
        <v>0.13039120264941753</v>
      </c>
      <c r="BG257" s="2">
        <f t="shared" si="190"/>
        <v>6.9918128391701598E-2</v>
      </c>
      <c r="BH257" s="2">
        <f t="shared" si="155"/>
        <v>8.6764292040075311E-2</v>
      </c>
      <c r="BI257" s="2">
        <f t="shared" si="162"/>
        <v>2.9734821248929609E-3</v>
      </c>
      <c r="BJ257" s="2">
        <f t="shared" si="162"/>
        <v>1.700186572836147E-3</v>
      </c>
      <c r="BK257" s="2">
        <f t="shared" si="162"/>
        <v>4.8885446777984691E-4</v>
      </c>
      <c r="BL257" s="2">
        <f t="shared" si="156"/>
        <v>871.24645991564569</v>
      </c>
      <c r="BM257" s="2">
        <f t="shared" si="156"/>
        <v>230.52337781065717</v>
      </c>
      <c r="BN257" s="2">
        <f t="shared" si="156"/>
        <v>23.382452542548076</v>
      </c>
      <c r="BO257" s="2">
        <f t="shared" si="163"/>
        <v>2507.8707779834513</v>
      </c>
      <c r="BP257" s="2">
        <f t="shared" si="163"/>
        <v>190.71657893635563</v>
      </c>
      <c r="BQ257" s="2">
        <f t="shared" si="163"/>
        <v>9.763545826825581</v>
      </c>
      <c r="BR257" s="11">
        <f t="shared" si="164"/>
        <v>3.1722825550961148E-2</v>
      </c>
      <c r="BS257" s="17">
        <f t="shared" si="204"/>
        <v>4.3575134779515044E-4</v>
      </c>
      <c r="BT257" s="17">
        <f t="shared" si="205"/>
        <v>3.0472210362873053E-3</v>
      </c>
      <c r="BU257" s="12">
        <f>(BU$3*tempmid!$I367+BU$4*tempmid!$I367^2+BU$5*tempmid!$I367^6)*(K257/K$56)^$BW$1</f>
        <v>-17.978881655162105</v>
      </c>
      <c r="BV257" s="12">
        <f>(BV$3*tempmid!$I367+BV$4*tempmid!$I367^2+BV$5*tempmid!$I367^6)*(L257/L$56)^$BW$1</f>
        <v>-13.2817997249233</v>
      </c>
      <c r="BW257" s="12">
        <f>(BW$3*tempmid!$I367+BW$4*tempmid!$I367^2+BW$5*tempmid!$I367^6)*(M257/M$56)^$BW$1</f>
        <v>-12.293745489959438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 x14ac:dyDescent="0.3">
      <c r="A258" s="2">
        <f t="shared" si="191"/>
        <v>2212</v>
      </c>
      <c r="B258" s="5">
        <f t="shared" si="192"/>
        <v>1165.402922626138</v>
      </c>
      <c r="C258" s="5">
        <f t="shared" si="192"/>
        <v>2964.156116490512</v>
      </c>
      <c r="D258" s="5">
        <f t="shared" si="192"/>
        <v>4369.914836916967</v>
      </c>
      <c r="E258" s="15">
        <f t="shared" si="193"/>
        <v>1.299559715655656E-7</v>
      </c>
      <c r="F258" s="15">
        <f t="shared" si="193"/>
        <v>2.5602197824430163E-7</v>
      </c>
      <c r="G258" s="15">
        <f t="shared" si="193"/>
        <v>5.2265976133651891E-7</v>
      </c>
      <c r="H258" s="5">
        <f t="shared" si="194"/>
        <v>293285.24590587668</v>
      </c>
      <c r="I258" s="5">
        <f t="shared" si="194"/>
        <v>135978.28823452984</v>
      </c>
      <c r="J258" s="5">
        <f t="shared" si="194"/>
        <v>47962.393963964001</v>
      </c>
      <c r="K258" s="5">
        <f t="shared" si="195"/>
        <v>251659.95400542064</v>
      </c>
      <c r="L258" s="5">
        <f t="shared" si="195"/>
        <v>45874.199229264887</v>
      </c>
      <c r="M258" s="5">
        <f t="shared" si="195"/>
        <v>10975.590086740021</v>
      </c>
      <c r="N258" s="15">
        <f t="shared" si="196"/>
        <v>9.5479635993012124E-4</v>
      </c>
      <c r="O258" s="15">
        <f t="shared" si="196"/>
        <v>2.8848390993492234E-3</v>
      </c>
      <c r="P258" s="15">
        <f t="shared" si="196"/>
        <v>2.7441850863245687E-3</v>
      </c>
      <c r="Q258" s="5">
        <f t="shared" si="197"/>
        <v>4663.0654228372769</v>
      </c>
      <c r="R258" s="5">
        <f t="shared" si="197"/>
        <v>6855.7859010990051</v>
      </c>
      <c r="S258" s="5">
        <f t="shared" si="197"/>
        <v>4362.2009143605601</v>
      </c>
      <c r="T258" s="5">
        <f t="shared" si="198"/>
        <v>15.899420403622292</v>
      </c>
      <c r="U258" s="5">
        <f t="shared" si="198"/>
        <v>50.418239485956924</v>
      </c>
      <c r="V258" s="5">
        <f t="shared" si="198"/>
        <v>90.950441665569286</v>
      </c>
      <c r="W258" s="15">
        <f t="shared" si="199"/>
        <v>-1.0734613539272964E-2</v>
      </c>
      <c r="X258" s="15">
        <f t="shared" si="199"/>
        <v>-1.217998157191269E-2</v>
      </c>
      <c r="Y258" s="15">
        <f t="shared" si="199"/>
        <v>-9.7425357312937999E-3</v>
      </c>
      <c r="Z258" s="5">
        <f t="shared" si="202"/>
        <v>3973.8795054447478</v>
      </c>
      <c r="AA258" s="5">
        <f t="shared" si="202"/>
        <v>18373.206862535375</v>
      </c>
      <c r="AB258" s="5">
        <f t="shared" si="202"/>
        <v>68692.733490456754</v>
      </c>
      <c r="AC258" s="16">
        <f t="shared" si="188"/>
        <v>1.0196941215106197</v>
      </c>
      <c r="AD258" s="16">
        <f t="shared" si="188"/>
        <v>3.053042104976015</v>
      </c>
      <c r="AE258" s="16">
        <f t="shared" si="188"/>
        <v>16.812119119098629</v>
      </c>
      <c r="AF258" s="15">
        <f t="shared" si="158"/>
        <v>-4.0504037456468023E-3</v>
      </c>
      <c r="AG258" s="15">
        <f t="shared" si="158"/>
        <v>2.9673830763510267E-4</v>
      </c>
      <c r="AH258" s="15">
        <f t="shared" si="158"/>
        <v>9.7937136394747881E-3</v>
      </c>
      <c r="AI258" s="1">
        <f t="shared" si="189"/>
        <v>578865.27481108345</v>
      </c>
      <c r="AJ258" s="1">
        <f t="shared" si="189"/>
        <v>263263.6999595231</v>
      </c>
      <c r="AK258" s="1">
        <f t="shared" si="189"/>
        <v>93022.594992952945</v>
      </c>
      <c r="AL258" s="14">
        <f t="shared" si="200"/>
        <v>88.970378950533743</v>
      </c>
      <c r="AM258" s="14">
        <f t="shared" si="200"/>
        <v>21.607900291589946</v>
      </c>
      <c r="AN258" s="14">
        <f t="shared" si="200"/>
        <v>6.7922920583117277</v>
      </c>
      <c r="AO258" s="11">
        <f t="shared" si="201"/>
        <v>2.7078311401559961E-3</v>
      </c>
      <c r="AP258" s="11">
        <f t="shared" si="201"/>
        <v>3.4111530555209105E-3</v>
      </c>
      <c r="AQ258" s="11">
        <f t="shared" si="201"/>
        <v>3.0943462211585567E-3</v>
      </c>
      <c r="AR258" s="1">
        <f t="shared" si="203"/>
        <v>293285.24590587668</v>
      </c>
      <c r="AS258" s="1">
        <f t="shared" si="203"/>
        <v>135978.28823452984</v>
      </c>
      <c r="AT258" s="1">
        <f t="shared" si="203"/>
        <v>47962.393963964001</v>
      </c>
      <c r="AU258" s="1">
        <f t="shared" si="159"/>
        <v>58657.049181175338</v>
      </c>
      <c r="AV258" s="1">
        <f t="shared" si="159"/>
        <v>27195.657646905969</v>
      </c>
      <c r="AW258" s="1">
        <f t="shared" si="159"/>
        <v>9592.478792792801</v>
      </c>
      <c r="AX258" s="1">
        <f t="shared" si="160"/>
        <v>201327.96320433653</v>
      </c>
      <c r="AY258" s="1">
        <f t="shared" si="160"/>
        <v>36699.359383411909</v>
      </c>
      <c r="AZ258" s="1">
        <f t="shared" si="160"/>
        <v>8780.4720693920171</v>
      </c>
      <c r="BA258" s="1">
        <f t="shared" si="161"/>
        <v>14232.705219387564</v>
      </c>
      <c r="BB258" s="1">
        <f t="shared" si="161"/>
        <v>31154.806075019496</v>
      </c>
      <c r="BC258" s="1">
        <f t="shared" si="161"/>
        <v>39680.074118516422</v>
      </c>
      <c r="BD258" s="1">
        <f>SUM(BA258:BC258)*BT258*0.7+0.15*econlow!BD258+0.15*econhigh!BD258</f>
        <v>250.92013834556468</v>
      </c>
      <c r="BE258" s="2">
        <f t="shared" si="190"/>
        <v>0.1724378764915922</v>
      </c>
      <c r="BF258" s="2">
        <f t="shared" si="190"/>
        <v>0.13039120264941753</v>
      </c>
      <c r="BG258" s="2">
        <f t="shared" si="190"/>
        <v>6.9918128391701598E-2</v>
      </c>
      <c r="BH258" s="2">
        <f t="shared" si="155"/>
        <v>8.6597482889427674E-2</v>
      </c>
      <c r="BI258" s="2">
        <f t="shared" si="162"/>
        <v>2.9734821248929609E-3</v>
      </c>
      <c r="BJ258" s="2">
        <f t="shared" si="162"/>
        <v>1.700186572836147E-3</v>
      </c>
      <c r="BK258" s="2">
        <f t="shared" si="162"/>
        <v>4.8885446777984691E-4</v>
      </c>
      <c r="BL258" s="2">
        <f t="shared" si="156"/>
        <v>872.07843619596076</v>
      </c>
      <c r="BM258" s="2">
        <f t="shared" si="156"/>
        <v>231.18845985359107</v>
      </c>
      <c r="BN258" s="2">
        <f t="shared" si="156"/>
        <v>23.446630574700965</v>
      </c>
      <c r="BO258" s="2">
        <f t="shared" si="163"/>
        <v>2545.2953438085556</v>
      </c>
      <c r="BP258" s="2">
        <f t="shared" si="163"/>
        <v>193.00248094700677</v>
      </c>
      <c r="BQ258" s="2">
        <f t="shared" si="163"/>
        <v>9.7635969592378835</v>
      </c>
      <c r="BR258" s="11">
        <f t="shared" si="164"/>
        <v>3.1683551099384449E-2</v>
      </c>
      <c r="BS258" s="17">
        <f t="shared" si="204"/>
        <v>4.2235311364992848E-4</v>
      </c>
      <c r="BT258" s="17">
        <f t="shared" si="205"/>
        <v>2.9584670255216558E-3</v>
      </c>
      <c r="BU258" s="12">
        <f>(BU$3*tempmid!$I368+BU$4*tempmid!$I368^2+BU$5*tempmid!$I368^6)*(K258/K$56)^$BW$1</f>
        <v>-18.144379326818694</v>
      </c>
      <c r="BV258" s="12">
        <f>(BV$3*tempmid!$I368+BV$4*tempmid!$I368^2+BV$5*tempmid!$I368^6)*(L258/L$56)^$BW$1</f>
        <v>-13.384983740434965</v>
      </c>
      <c r="BW258" s="12">
        <f>(BW$3*tempmid!$I368+BW$4*tempmid!$I368^2+BW$5*tempmid!$I368^6)*(M258/M$56)^$BW$1</f>
        <v>-12.379586606514675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 x14ac:dyDescent="0.3">
      <c r="A259" s="2">
        <f t="shared" si="191"/>
        <v>2213</v>
      </c>
      <c r="B259" s="5">
        <f t="shared" si="192"/>
        <v>1165.4030665046537</v>
      </c>
      <c r="C259" s="5">
        <f t="shared" si="192"/>
        <v>2964.1568374351696</v>
      </c>
      <c r="D259" s="5">
        <f t="shared" si="192"/>
        <v>4369.9170066966808</v>
      </c>
      <c r="E259" s="15">
        <f t="shared" si="193"/>
        <v>1.2345817298728732E-7</v>
      </c>
      <c r="F259" s="15">
        <f t="shared" si="193"/>
        <v>2.4322087933208651E-7</v>
      </c>
      <c r="G259" s="15">
        <f t="shared" si="193"/>
        <v>4.9652677326969291E-7</v>
      </c>
      <c r="H259" s="5">
        <f t="shared" si="194"/>
        <v>293554.06710805435</v>
      </c>
      <c r="I259" s="5">
        <f t="shared" si="194"/>
        <v>136364.73263549857</v>
      </c>
      <c r="J259" s="5">
        <f t="shared" si="194"/>
        <v>48092.181001160607</v>
      </c>
      <c r="K259" s="5">
        <f t="shared" si="195"/>
        <v>251890.59094249614</v>
      </c>
      <c r="L259" s="5">
        <f t="shared" si="195"/>
        <v>46004.560525715118</v>
      </c>
      <c r="M259" s="5">
        <f t="shared" si="195"/>
        <v>11005.28475196708</v>
      </c>
      <c r="N259" s="15">
        <f t="shared" si="196"/>
        <v>9.1646260521272005E-4</v>
      </c>
      <c r="O259" s="15">
        <f t="shared" si="196"/>
        <v>2.8417127413762344E-3</v>
      </c>
      <c r="P259" s="15">
        <f t="shared" si="196"/>
        <v>2.7055187914619694E-3</v>
      </c>
      <c r="Q259" s="5">
        <f t="shared" si="197"/>
        <v>4617.2374380958454</v>
      </c>
      <c r="R259" s="5">
        <f t="shared" si="197"/>
        <v>6791.5290886291223</v>
      </c>
      <c r="S259" s="5">
        <f t="shared" si="197"/>
        <v>4331.3912017139846</v>
      </c>
      <c r="T259" s="5">
        <f t="shared" si="198"/>
        <v>15.728746270090975</v>
      </c>
      <c r="U259" s="5">
        <f t="shared" si="198"/>
        <v>49.804146258129691</v>
      </c>
      <c r="V259" s="5">
        <f t="shared" si="198"/>
        <v>90.064353737865531</v>
      </c>
      <c r="W259" s="15">
        <f t="shared" si="199"/>
        <v>-1.0734613539272964E-2</v>
      </c>
      <c r="X259" s="15">
        <f t="shared" si="199"/>
        <v>-1.217998157191269E-2</v>
      </c>
      <c r="Y259" s="15">
        <f t="shared" si="199"/>
        <v>-9.7425357312937999E-3</v>
      </c>
      <c r="Z259" s="5">
        <f t="shared" si="202"/>
        <v>3919.0372326103134</v>
      </c>
      <c r="AA259" s="5">
        <f t="shared" si="202"/>
        <v>18207.185529169645</v>
      </c>
      <c r="AB259" s="5">
        <f t="shared" si="202"/>
        <v>68878.227917724056</v>
      </c>
      <c r="AC259" s="16">
        <f t="shared" si="188"/>
        <v>1.0155639486214389</v>
      </c>
      <c r="AD259" s="16">
        <f t="shared" si="188"/>
        <v>3.0539480595233841</v>
      </c>
      <c r="AE259" s="16">
        <f t="shared" si="188"/>
        <v>16.97677219942382</v>
      </c>
      <c r="AF259" s="15">
        <f t="shared" si="158"/>
        <v>-4.0504037456468023E-3</v>
      </c>
      <c r="AG259" s="15">
        <f t="shared" si="158"/>
        <v>2.9673830763510267E-4</v>
      </c>
      <c r="AH259" s="15">
        <f t="shared" si="158"/>
        <v>9.7937136394747881E-3</v>
      </c>
      <c r="AI259" s="1">
        <f t="shared" si="189"/>
        <v>579635.79651115043</v>
      </c>
      <c r="AJ259" s="1">
        <f t="shared" si="189"/>
        <v>264132.98761047679</v>
      </c>
      <c r="AK259" s="1">
        <f t="shared" si="189"/>
        <v>93312.814286450448</v>
      </c>
      <c r="AL259" s="14">
        <f t="shared" si="200"/>
        <v>89.208886545580739</v>
      </c>
      <c r="AM259" s="14">
        <f t="shared" si="200"/>
        <v>21.680871068141961</v>
      </c>
      <c r="AN259" s="14">
        <f t="shared" si="200"/>
        <v>6.8130995845427327</v>
      </c>
      <c r="AO259" s="11">
        <f t="shared" si="201"/>
        <v>2.680752828754436E-3</v>
      </c>
      <c r="AP259" s="11">
        <f t="shared" si="201"/>
        <v>3.3770415249657014E-3</v>
      </c>
      <c r="AQ259" s="11">
        <f t="shared" si="201"/>
        <v>3.063402758946971E-3</v>
      </c>
      <c r="AR259" s="1">
        <f t="shared" si="203"/>
        <v>293554.06710805435</v>
      </c>
      <c r="AS259" s="1">
        <f t="shared" si="203"/>
        <v>136364.73263549857</v>
      </c>
      <c r="AT259" s="1">
        <f t="shared" si="203"/>
        <v>48092.181001160607</v>
      </c>
      <c r="AU259" s="1">
        <f t="shared" si="159"/>
        <v>58710.813421610874</v>
      </c>
      <c r="AV259" s="1">
        <f t="shared" si="159"/>
        <v>27272.946527099717</v>
      </c>
      <c r="AW259" s="1">
        <f t="shared" si="159"/>
        <v>9618.4362002321213</v>
      </c>
      <c r="AX259" s="1">
        <f t="shared" si="160"/>
        <v>201512.4727539969</v>
      </c>
      <c r="AY259" s="1">
        <f t="shared" si="160"/>
        <v>36803.648420572092</v>
      </c>
      <c r="AZ259" s="1">
        <f t="shared" si="160"/>
        <v>8804.2278015736629</v>
      </c>
      <c r="BA259" s="1">
        <f t="shared" si="161"/>
        <v>14233.774535747436</v>
      </c>
      <c r="BB259" s="1">
        <f t="shared" si="161"/>
        <v>31163.22498912234</v>
      </c>
      <c r="BC259" s="1">
        <f t="shared" si="161"/>
        <v>39691.900748574095</v>
      </c>
      <c r="BD259" s="1">
        <f>SUM(BA259:BC259)*BT259*0.7+0.15*econlow!BD259+0.15*econhigh!BD259</f>
        <v>243.66476190032495</v>
      </c>
      <c r="BE259" s="2">
        <f t="shared" si="190"/>
        <v>0.1724378764915922</v>
      </c>
      <c r="BF259" s="2">
        <f t="shared" si="190"/>
        <v>0.13039120264941753</v>
      </c>
      <c r="BG259" s="2">
        <f t="shared" si="190"/>
        <v>6.9918128391701598E-2</v>
      </c>
      <c r="BH259" s="2">
        <f t="shared" si="155"/>
        <v>8.6431861304648611E-2</v>
      </c>
      <c r="BI259" s="2">
        <f t="shared" si="162"/>
        <v>2.9734821248929609E-3</v>
      </c>
      <c r="BJ259" s="2">
        <f t="shared" si="162"/>
        <v>1.700186572836147E-3</v>
      </c>
      <c r="BK259" s="2">
        <f t="shared" si="162"/>
        <v>4.8885446777984691E-4</v>
      </c>
      <c r="BL259" s="2">
        <f t="shared" si="156"/>
        <v>872.87777123542833</v>
      </c>
      <c r="BM259" s="2">
        <f t="shared" si="156"/>
        <v>231.8454874352658</v>
      </c>
      <c r="BN259" s="2">
        <f t="shared" si="156"/>
        <v>23.510077547694433</v>
      </c>
      <c r="BO259" s="2">
        <f t="shared" si="163"/>
        <v>2583.2793598578496</v>
      </c>
      <c r="BP259" s="2">
        <f t="shared" si="163"/>
        <v>195.31587085573949</v>
      </c>
      <c r="BQ259" s="2">
        <f t="shared" si="163"/>
        <v>9.7636521366161393</v>
      </c>
      <c r="BR259" s="11">
        <f t="shared" si="164"/>
        <v>3.1644675881823375E-2</v>
      </c>
      <c r="BS259" s="17">
        <f t="shared" si="204"/>
        <v>4.0938242467843924E-4</v>
      </c>
      <c r="BT259" s="17">
        <f t="shared" si="205"/>
        <v>2.8722980830307335E-3</v>
      </c>
      <c r="BU259" s="12">
        <f>(BU$3*tempmid!$I369+BU$4*tempmid!$I369^2+BU$5*tempmid!$I369^6)*(K259/K$56)^$BW$1</f>
        <v>-18.30977097154155</v>
      </c>
      <c r="BV259" s="12">
        <f>(BV$3*tempmid!$I369+BV$4*tempmid!$I369^2+BV$5*tempmid!$I369^6)*(L259/L$56)^$BW$1</f>
        <v>-13.487997670882665</v>
      </c>
      <c r="BW259" s="12">
        <f>(BW$3*tempmid!$I369+BW$4*tempmid!$I369^2+BW$5*tempmid!$I369^6)*(M259/M$56)^$BW$1</f>
        <v>-12.4652679355146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 x14ac:dyDescent="0.3">
      <c r="A260" s="2">
        <f t="shared" si="191"/>
        <v>2214</v>
      </c>
      <c r="B260" s="5">
        <f t="shared" si="192"/>
        <v>1165.4032031892605</v>
      </c>
      <c r="C260" s="5">
        <f t="shared" si="192"/>
        <v>2964.15752233276</v>
      </c>
      <c r="D260" s="5">
        <f t="shared" si="192"/>
        <v>4369.9190679884323</v>
      </c>
      <c r="E260" s="15">
        <f t="shared" si="193"/>
        <v>1.1728526433792295E-7</v>
      </c>
      <c r="F260" s="15">
        <f t="shared" si="193"/>
        <v>2.3105983536548216E-7</v>
      </c>
      <c r="G260" s="15">
        <f t="shared" si="193"/>
        <v>4.7170043460620825E-7</v>
      </c>
      <c r="H260" s="5">
        <f t="shared" si="194"/>
        <v>293811.98891040852</v>
      </c>
      <c r="I260" s="5">
        <f t="shared" si="194"/>
        <v>136746.45474222137</v>
      </c>
      <c r="J260" s="5">
        <f t="shared" si="194"/>
        <v>48220.478252749388</v>
      </c>
      <c r="K260" s="5">
        <f t="shared" si="195"/>
        <v>252111.87690780158</v>
      </c>
      <c r="L260" s="5">
        <f t="shared" si="195"/>
        <v>46133.329187783303</v>
      </c>
      <c r="M260" s="5">
        <f t="shared" si="195"/>
        <v>11034.63874330888</v>
      </c>
      <c r="N260" s="15">
        <f t="shared" si="196"/>
        <v>8.7850032221314933E-4</v>
      </c>
      <c r="O260" s="15">
        <f t="shared" si="196"/>
        <v>2.7990412384486518E-3</v>
      </c>
      <c r="P260" s="15">
        <f t="shared" si="196"/>
        <v>2.6672632288369247E-3</v>
      </c>
      <c r="Q260" s="5">
        <f t="shared" si="197"/>
        <v>4571.6864171293564</v>
      </c>
      <c r="R260" s="5">
        <f t="shared" si="197"/>
        <v>6727.5881753025842</v>
      </c>
      <c r="S260" s="5">
        <f t="shared" si="197"/>
        <v>4300.6349021272108</v>
      </c>
      <c r="T260" s="5">
        <f t="shared" si="198"/>
        <v>15.559904257424266</v>
      </c>
      <c r="U260" s="5">
        <f t="shared" si="198"/>
        <v>49.197532674500827</v>
      </c>
      <c r="V260" s="5">
        <f t="shared" si="198"/>
        <v>89.186898553458491</v>
      </c>
      <c r="W260" s="15">
        <f t="shared" si="199"/>
        <v>-1.0734613539272964E-2</v>
      </c>
      <c r="X260" s="15">
        <f t="shared" si="199"/>
        <v>-1.217998157191269E-2</v>
      </c>
      <c r="Y260" s="15">
        <f t="shared" si="199"/>
        <v>-9.7425357312937999E-3</v>
      </c>
      <c r="Z260" s="5">
        <f t="shared" si="202"/>
        <v>3864.8037789930577</v>
      </c>
      <c r="AA260" s="5">
        <f t="shared" si="202"/>
        <v>18041.888266854239</v>
      </c>
      <c r="AB260" s="5">
        <f t="shared" si="202"/>
        <v>69061.558290650442</v>
      </c>
      <c r="AC260" s="16">
        <f t="shared" si="188"/>
        <v>1.0114505045999989</v>
      </c>
      <c r="AD260" s="16">
        <f t="shared" si="188"/>
        <v>3.0548542829021725</v>
      </c>
      <c r="AE260" s="16">
        <f t="shared" si="188"/>
        <v>17.143037844867575</v>
      </c>
      <c r="AF260" s="15">
        <f t="shared" si="158"/>
        <v>-4.0504037456468023E-3</v>
      </c>
      <c r="AG260" s="15">
        <f t="shared" si="158"/>
        <v>2.9673830763510267E-4</v>
      </c>
      <c r="AH260" s="15">
        <f t="shared" si="158"/>
        <v>9.7937136394747881E-3</v>
      </c>
      <c r="AI260" s="1">
        <f t="shared" si="189"/>
        <v>580383.03028164629</v>
      </c>
      <c r="AJ260" s="1">
        <f t="shared" si="189"/>
        <v>264992.63537652884</v>
      </c>
      <c r="AK260" s="1">
        <f t="shared" si="189"/>
        <v>93599.969058037532</v>
      </c>
      <c r="AL260" s="14">
        <f t="shared" si="200"/>
        <v>89.445642050788265</v>
      </c>
      <c r="AM260" s="14">
        <f t="shared" si="200"/>
        <v>21.753356098017559</v>
      </c>
      <c r="AN260" s="14">
        <f t="shared" si="200"/>
        <v>6.8337621399263595</v>
      </c>
      <c r="AO260" s="11">
        <f t="shared" si="201"/>
        <v>2.6539453004668914E-3</v>
      </c>
      <c r="AP260" s="11">
        <f t="shared" si="201"/>
        <v>3.3432711097160445E-3</v>
      </c>
      <c r="AQ260" s="11">
        <f t="shared" si="201"/>
        <v>3.0327687313575014E-3</v>
      </c>
      <c r="AR260" s="1">
        <f t="shared" si="203"/>
        <v>293811.98891040852</v>
      </c>
      <c r="AS260" s="1">
        <f t="shared" si="203"/>
        <v>136746.45474222137</v>
      </c>
      <c r="AT260" s="1">
        <f t="shared" si="203"/>
        <v>48220.478252749388</v>
      </c>
      <c r="AU260" s="1">
        <f t="shared" si="159"/>
        <v>58762.397782081709</v>
      </c>
      <c r="AV260" s="1">
        <f t="shared" si="159"/>
        <v>27349.290948444275</v>
      </c>
      <c r="AW260" s="1">
        <f t="shared" si="159"/>
        <v>9644.095650549878</v>
      </c>
      <c r="AX260" s="1">
        <f t="shared" si="160"/>
        <v>201689.50152624125</v>
      </c>
      <c r="AY260" s="1">
        <f t="shared" si="160"/>
        <v>36906.663350226641</v>
      </c>
      <c r="AZ260" s="1">
        <f t="shared" si="160"/>
        <v>8827.7109946471046</v>
      </c>
      <c r="BA260" s="1">
        <f t="shared" si="161"/>
        <v>14234.799562804732</v>
      </c>
      <c r="BB260" s="1">
        <f t="shared" si="161"/>
        <v>31171.517398914835</v>
      </c>
      <c r="BC260" s="1">
        <f t="shared" si="161"/>
        <v>39703.559678846934</v>
      </c>
      <c r="BD260" s="1">
        <f>SUM(BA260:BC260)*BT260*0.7+0.15*econlow!BD260+0.15*econhigh!BD260</f>
        <v>236.61807126053606</v>
      </c>
      <c r="BE260" s="2">
        <f t="shared" si="190"/>
        <v>0.1724378764915922</v>
      </c>
      <c r="BF260" s="2">
        <f t="shared" si="190"/>
        <v>0.13039120264941753</v>
      </c>
      <c r="BG260" s="2">
        <f t="shared" si="190"/>
        <v>6.9918128391701598E-2</v>
      </c>
      <c r="BH260" s="2">
        <f t="shared" si="155"/>
        <v>8.6267427771290206E-2</v>
      </c>
      <c r="BI260" s="2">
        <f t="shared" si="162"/>
        <v>2.9734821248929609E-3</v>
      </c>
      <c r="BJ260" s="2">
        <f t="shared" si="162"/>
        <v>1.700186572836147E-3</v>
      </c>
      <c r="BK260" s="2">
        <f t="shared" si="162"/>
        <v>4.8885446777984691E-4</v>
      </c>
      <c r="BL260" s="2">
        <f t="shared" si="156"/>
        <v>873.64469710434855</v>
      </c>
      <c r="BM260" s="2">
        <f t="shared" si="156"/>
        <v>232.49448623567062</v>
      </c>
      <c r="BN260" s="2">
        <f t="shared" si="156"/>
        <v>23.572796232337485</v>
      </c>
      <c r="BO260" s="2">
        <f t="shared" si="163"/>
        <v>2621.8311900265348</v>
      </c>
      <c r="BP260" s="2">
        <f t="shared" si="163"/>
        <v>197.65707921647939</v>
      </c>
      <c r="BQ260" s="2">
        <f t="shared" si="163"/>
        <v>9.7637113121480752</v>
      </c>
      <c r="BR260" s="11">
        <f t="shared" si="164"/>
        <v>3.1606194832775686E-2</v>
      </c>
      <c r="BS260" s="17">
        <f t="shared" si="204"/>
        <v>3.9682502536884576E-4</v>
      </c>
      <c r="BT260" s="17">
        <f t="shared" si="205"/>
        <v>2.7886389155638187E-3</v>
      </c>
      <c r="BU260" s="12">
        <f>(BU$3*tempmid!$I370+BU$4*tempmid!$I370^2+BU$5*tempmid!$I370^6)*(K260/K$56)^$BW$1</f>
        <v>-18.475054670135282</v>
      </c>
      <c r="BV260" s="12">
        <f>(BV$3*tempmid!$I370+BV$4*tempmid!$I370^2+BV$5*tempmid!$I370^6)*(L260/L$56)^$BW$1</f>
        <v>-13.590840821757716</v>
      </c>
      <c r="BW260" s="12">
        <f>(BW$3*tempmid!$I370+BW$4*tempmid!$I370^2+BW$5*tempmid!$I370^6)*(M260/M$56)^$BW$1</f>
        <v>-12.550788987827698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 x14ac:dyDescent="0.3">
      <c r="A261" s="2">
        <f t="shared" si="191"/>
        <v>2215</v>
      </c>
      <c r="B261" s="5">
        <f t="shared" si="192"/>
        <v>1165.4033330396521</v>
      </c>
      <c r="C261" s="5">
        <f t="shared" si="192"/>
        <v>2964.1581729856216</v>
      </c>
      <c r="D261" s="5">
        <f t="shared" si="192"/>
        <v>4369.9210262165188</v>
      </c>
      <c r="E261" s="15">
        <f t="shared" si="193"/>
        <v>1.114210011210268E-7</v>
      </c>
      <c r="F261" s="15">
        <f t="shared" si="193"/>
        <v>2.1950684359720804E-7</v>
      </c>
      <c r="G261" s="15">
        <f t="shared" si="193"/>
        <v>4.4811541287589782E-7</v>
      </c>
      <c r="H261" s="5">
        <f t="shared" si="194"/>
        <v>294059.08945393987</v>
      </c>
      <c r="I261" s="5">
        <f t="shared" si="194"/>
        <v>137123.47010462626</v>
      </c>
      <c r="J261" s="5">
        <f t="shared" si="194"/>
        <v>48347.291502412998</v>
      </c>
      <c r="K261" s="5">
        <f t="shared" si="195"/>
        <v>252323.87888145391</v>
      </c>
      <c r="L261" s="5">
        <f t="shared" si="195"/>
        <v>46260.510439127436</v>
      </c>
      <c r="M261" s="5">
        <f t="shared" si="195"/>
        <v>11063.653373221739</v>
      </c>
      <c r="N261" s="15">
        <f t="shared" si="196"/>
        <v>8.409043487065393E-4</v>
      </c>
      <c r="O261" s="15">
        <f t="shared" si="196"/>
        <v>2.7568192797542412E-3</v>
      </c>
      <c r="P261" s="15">
        <f t="shared" si="196"/>
        <v>2.6294136661657586E-3</v>
      </c>
      <c r="Q261" s="5">
        <f t="shared" si="197"/>
        <v>4526.4147179232423</v>
      </c>
      <c r="R261" s="5">
        <f t="shared" si="197"/>
        <v>6663.9685838685546</v>
      </c>
      <c r="S261" s="5">
        <f t="shared" si="197"/>
        <v>4269.935704496228</v>
      </c>
      <c r="T261" s="5">
        <f t="shared" si="198"/>
        <v>15.392874698512729</v>
      </c>
      <c r="U261" s="5">
        <f t="shared" si="198"/>
        <v>48.598307633141836</v>
      </c>
      <c r="V261" s="5">
        <f t="shared" si="198"/>
        <v>88.317992007538152</v>
      </c>
      <c r="W261" s="15">
        <f t="shared" si="199"/>
        <v>-1.0734613539272964E-2</v>
      </c>
      <c r="X261" s="15">
        <f t="shared" si="199"/>
        <v>-1.217998157191269E-2</v>
      </c>
      <c r="Y261" s="15">
        <f t="shared" si="199"/>
        <v>-9.7425357312937999E-3</v>
      </c>
      <c r="Z261" s="5">
        <f t="shared" si="202"/>
        <v>3811.1762555552318</v>
      </c>
      <c r="AA261" s="5">
        <f t="shared" si="202"/>
        <v>17877.330745261435</v>
      </c>
      <c r="AB261" s="5">
        <f t="shared" si="202"/>
        <v>69242.733034313802</v>
      </c>
      <c r="AC261" s="16">
        <f t="shared" si="188"/>
        <v>1.0073537216876307</v>
      </c>
      <c r="AD261" s="16">
        <f t="shared" si="188"/>
        <v>3.0557607751921529</v>
      </c>
      <c r="AE261" s="16">
        <f t="shared" si="188"/>
        <v>17.310931848430887</v>
      </c>
      <c r="AF261" s="15">
        <f t="shared" si="158"/>
        <v>-4.0504037456468023E-3</v>
      </c>
      <c r="AG261" s="15">
        <f t="shared" si="158"/>
        <v>2.9673830763510267E-4</v>
      </c>
      <c r="AH261" s="15">
        <f t="shared" si="158"/>
        <v>9.7937136394747881E-3</v>
      </c>
      <c r="AI261" s="1">
        <f t="shared" si="189"/>
        <v>581107.12503556337</v>
      </c>
      <c r="AJ261" s="1">
        <f t="shared" si="189"/>
        <v>265842.66278732021</v>
      </c>
      <c r="AK261" s="1">
        <f t="shared" si="189"/>
        <v>93884.067802783655</v>
      </c>
      <c r="AL261" s="14">
        <f t="shared" si="200"/>
        <v>89.68065205374252</v>
      </c>
      <c r="AM261" s="14">
        <f t="shared" si="200"/>
        <v>21.825356191329611</v>
      </c>
      <c r="AN261" s="14">
        <f t="shared" si="200"/>
        <v>6.8542801078605073</v>
      </c>
      <c r="AO261" s="11">
        <f t="shared" si="201"/>
        <v>2.6274058474622226E-3</v>
      </c>
      <c r="AP261" s="11">
        <f t="shared" si="201"/>
        <v>3.3098383986188838E-3</v>
      </c>
      <c r="AQ261" s="11">
        <f t="shared" si="201"/>
        <v>3.0024410440439263E-3</v>
      </c>
      <c r="AR261" s="1">
        <f t="shared" si="203"/>
        <v>294059.08945393987</v>
      </c>
      <c r="AS261" s="1">
        <f t="shared" si="203"/>
        <v>137123.47010462626</v>
      </c>
      <c r="AT261" s="1">
        <f t="shared" si="203"/>
        <v>48347.291502412998</v>
      </c>
      <c r="AU261" s="1">
        <f t="shared" si="159"/>
        <v>58811.817890787977</v>
      </c>
      <c r="AV261" s="1">
        <f t="shared" si="159"/>
        <v>27424.694020925253</v>
      </c>
      <c r="AW261" s="1">
        <f t="shared" si="159"/>
        <v>9669.4583004826</v>
      </c>
      <c r="AX261" s="1">
        <f t="shared" si="160"/>
        <v>201859.10310516314</v>
      </c>
      <c r="AY261" s="1">
        <f t="shared" si="160"/>
        <v>37008.40835130195</v>
      </c>
      <c r="AZ261" s="1">
        <f t="shared" si="160"/>
        <v>8850.922698577393</v>
      </c>
      <c r="BA261" s="1">
        <f t="shared" si="161"/>
        <v>14235.780729781873</v>
      </c>
      <c r="BB261" s="1">
        <f t="shared" si="161"/>
        <v>31179.684646455771</v>
      </c>
      <c r="BC261" s="1">
        <f t="shared" si="161"/>
        <v>39715.052720703483</v>
      </c>
      <c r="BD261" s="1">
        <f>SUM(BA261:BC261)*BT261*0.7+0.15*econlow!BD261+0.15*econhigh!BD261</f>
        <v>229.77409808249416</v>
      </c>
      <c r="BE261" s="2">
        <f t="shared" si="190"/>
        <v>0.1724378764915922</v>
      </c>
      <c r="BF261" s="2">
        <f t="shared" si="190"/>
        <v>0.13039120264941753</v>
      </c>
      <c r="BG261" s="2">
        <f t="shared" si="190"/>
        <v>6.9918128391701598E-2</v>
      </c>
      <c r="BH261" s="2">
        <f t="shared" si="155"/>
        <v>8.6104182588291528E-2</v>
      </c>
      <c r="BI261" s="2">
        <f t="shared" si="162"/>
        <v>2.9734821248929609E-3</v>
      </c>
      <c r="BJ261" s="2">
        <f t="shared" si="162"/>
        <v>1.700186572836147E-3</v>
      </c>
      <c r="BK261" s="2">
        <f t="shared" si="162"/>
        <v>4.8885446777984691E-4</v>
      </c>
      <c r="BL261" s="2">
        <f t="shared" si="156"/>
        <v>874.37944615359038</v>
      </c>
      <c r="BM261" s="2">
        <f t="shared" si="156"/>
        <v>233.13548269258439</v>
      </c>
      <c r="BN261" s="2">
        <f t="shared" si="156"/>
        <v>23.634789456009223</v>
      </c>
      <c r="BO261" s="2">
        <f t="shared" si="163"/>
        <v>2660.9593232313678</v>
      </c>
      <c r="BP261" s="2">
        <f t="shared" si="163"/>
        <v>200.02644055956574</v>
      </c>
      <c r="BQ261" s="2">
        <f t="shared" si="163"/>
        <v>9.7637744396414128</v>
      </c>
      <c r="BR261" s="11">
        <f t="shared" si="164"/>
        <v>3.1568102950145088E-2</v>
      </c>
      <c r="BS261" s="17">
        <f t="shared" si="204"/>
        <v>3.8466716015908711E-4</v>
      </c>
      <c r="BT261" s="17">
        <f t="shared" si="205"/>
        <v>2.7074164228774937E-3</v>
      </c>
      <c r="BU261" s="12">
        <f>(BU$3*tempmid!$I371+BU$4*tempmid!$I371^2+BU$5*tempmid!$I371^6)*(K261/K$56)^$BW$1</f>
        <v>-18.640228619828175</v>
      </c>
      <c r="BV261" s="12">
        <f>(BV$3*tempmid!$I371+BV$4*tempmid!$I371^2+BV$5*tempmid!$I371^6)*(L261/L$56)^$BW$1</f>
        <v>-13.693512562626973</v>
      </c>
      <c r="BW261" s="12">
        <f>(BW$3*tempmid!$I371+BW$4*tempmid!$I371^2+BW$5*tempmid!$I371^6)*(M261/M$56)^$BW$1</f>
        <v>-12.636149325368047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 x14ac:dyDescent="0.3">
      <c r="A262" s="2">
        <f t="shared" si="191"/>
        <v>2216</v>
      </c>
      <c r="B262" s="5">
        <f t="shared" si="192"/>
        <v>1165.4034563975379</v>
      </c>
      <c r="C262" s="5">
        <f t="shared" si="192"/>
        <v>2964.158791105976</v>
      </c>
      <c r="D262" s="5">
        <f t="shared" si="192"/>
        <v>4369.9228865340356</v>
      </c>
      <c r="E262" s="15">
        <f t="shared" si="193"/>
        <v>1.0584995106497545E-7</v>
      </c>
      <c r="F262" s="15">
        <f t="shared" si="193"/>
        <v>2.0853150141734763E-7</v>
      </c>
      <c r="G262" s="15">
        <f t="shared" si="193"/>
        <v>4.257096422321029E-7</v>
      </c>
      <c r="H262" s="5">
        <f t="shared" si="194"/>
        <v>294295.44695177855</v>
      </c>
      <c r="I262" s="5">
        <f t="shared" si="194"/>
        <v>137495.79470556771</v>
      </c>
      <c r="J262" s="5">
        <f t="shared" si="194"/>
        <v>48472.626645950571</v>
      </c>
      <c r="K262" s="5">
        <f t="shared" si="195"/>
        <v>252526.66390873448</v>
      </c>
      <c r="L262" s="5">
        <f t="shared" si="195"/>
        <v>46386.109650443454</v>
      </c>
      <c r="M262" s="5">
        <f t="shared" si="195"/>
        <v>11092.329980311435</v>
      </c>
      <c r="N262" s="15">
        <f t="shared" si="196"/>
        <v>8.036695860078602E-4</v>
      </c>
      <c r="O262" s="15">
        <f t="shared" si="196"/>
        <v>2.7150416224068774E-3</v>
      </c>
      <c r="P262" s="15">
        <f t="shared" si="196"/>
        <v>2.591965431518739E-3</v>
      </c>
      <c r="Q262" s="5">
        <f t="shared" si="197"/>
        <v>4481.4245716559999</v>
      </c>
      <c r="R262" s="5">
        <f t="shared" si="197"/>
        <v>6600.6755260224736</v>
      </c>
      <c r="S262" s="5">
        <f t="shared" si="197"/>
        <v>4239.2972080096497</v>
      </c>
      <c r="T262" s="5">
        <f t="shared" si="198"/>
        <v>15.227638137365743</v>
      </c>
      <c r="U262" s="5">
        <f t="shared" si="198"/>
        <v>48.006381141744022</v>
      </c>
      <c r="V262" s="5">
        <f t="shared" si="198"/>
        <v>87.457550814688588</v>
      </c>
      <c r="W262" s="15">
        <f t="shared" si="199"/>
        <v>-1.0734613539272964E-2</v>
      </c>
      <c r="X262" s="15">
        <f t="shared" si="199"/>
        <v>-1.217998157191269E-2</v>
      </c>
      <c r="Y262" s="15">
        <f t="shared" si="199"/>
        <v>-9.7425357312937999E-3</v>
      </c>
      <c r="Z262" s="5">
        <f t="shared" si="202"/>
        <v>3758.1516660833449</v>
      </c>
      <c r="AA262" s="5">
        <f t="shared" si="202"/>
        <v>17713.528081296819</v>
      </c>
      <c r="AB262" s="5">
        <f t="shared" si="202"/>
        <v>69421.760738488229</v>
      </c>
      <c r="AC262" s="16">
        <f t="shared" si="188"/>
        <v>1.0032735324001159</v>
      </c>
      <c r="AD262" s="16">
        <f t="shared" si="188"/>
        <v>3.0566675364731211</v>
      </c>
      <c r="AE262" s="16">
        <f t="shared" si="188"/>
        <v>17.480470157786883</v>
      </c>
      <c r="AF262" s="15">
        <f t="shared" si="158"/>
        <v>-4.0504037456468023E-3</v>
      </c>
      <c r="AG262" s="15">
        <f t="shared" si="158"/>
        <v>2.9673830763510267E-4</v>
      </c>
      <c r="AH262" s="15">
        <f t="shared" si="158"/>
        <v>9.7937136394747881E-3</v>
      </c>
      <c r="AI262" s="1">
        <f t="shared" si="189"/>
        <v>581808.23042279505</v>
      </c>
      <c r="AJ262" s="1">
        <f t="shared" si="189"/>
        <v>266683.09052951343</v>
      </c>
      <c r="AK262" s="1">
        <f t="shared" si="189"/>
        <v>94165.119322987885</v>
      </c>
      <c r="AL262" s="14">
        <f t="shared" si="200"/>
        <v>89.913923248656644</v>
      </c>
      <c r="AM262" s="14">
        <f t="shared" si="200"/>
        <v>21.896872209295353</v>
      </c>
      <c r="AN262" s="14">
        <f t="shared" si="200"/>
        <v>6.8746538840644904</v>
      </c>
      <c r="AO262" s="11">
        <f t="shared" si="201"/>
        <v>2.6011317889876001E-3</v>
      </c>
      <c r="AP262" s="11">
        <f t="shared" si="201"/>
        <v>3.276740014632695E-3</v>
      </c>
      <c r="AQ262" s="11">
        <f t="shared" si="201"/>
        <v>2.9724166336034868E-3</v>
      </c>
      <c r="AR262" s="1">
        <f t="shared" si="203"/>
        <v>294295.44695177855</v>
      </c>
      <c r="AS262" s="1">
        <f t="shared" si="203"/>
        <v>137495.79470556771</v>
      </c>
      <c r="AT262" s="1">
        <f t="shared" si="203"/>
        <v>48472.626645950571</v>
      </c>
      <c r="AU262" s="1">
        <f t="shared" si="159"/>
        <v>58859.089390355715</v>
      </c>
      <c r="AV262" s="1">
        <f t="shared" si="159"/>
        <v>27499.158941113543</v>
      </c>
      <c r="AW262" s="1">
        <f t="shared" si="159"/>
        <v>9694.5253291901154</v>
      </c>
      <c r="AX262" s="1">
        <f t="shared" si="160"/>
        <v>202021.33112698758</v>
      </c>
      <c r="AY262" s="1">
        <f t="shared" si="160"/>
        <v>37108.887720354767</v>
      </c>
      <c r="AZ262" s="1">
        <f t="shared" si="160"/>
        <v>8873.8639842491484</v>
      </c>
      <c r="BA262" s="1">
        <f t="shared" si="161"/>
        <v>14236.718459795233</v>
      </c>
      <c r="BB262" s="1">
        <f t="shared" si="161"/>
        <v>31187.728057554352</v>
      </c>
      <c r="BC262" s="1">
        <f t="shared" si="161"/>
        <v>39726.381662967513</v>
      </c>
      <c r="BD262" s="1">
        <f>SUM(BA262:BC262)*BT262*0.7+0.15*econlow!BD262+0.15*econhigh!BD262</f>
        <v>223.12704276437321</v>
      </c>
      <c r="BE262" s="2">
        <f t="shared" si="190"/>
        <v>0.1724378764915922</v>
      </c>
      <c r="BF262" s="2">
        <f t="shared" si="190"/>
        <v>0.13039120264941753</v>
      </c>
      <c r="BG262" s="2">
        <f t="shared" si="190"/>
        <v>6.9918128391701598E-2</v>
      </c>
      <c r="BH262" s="2">
        <f t="shared" ref="BH262:BH325" si="206">(BE262*Z262+BF262*AA262+BG262*AB262)/(Z262+AA262+AB262)</f>
        <v>8.5942125870165323E-2</v>
      </c>
      <c r="BI262" s="2">
        <f t="shared" si="162"/>
        <v>2.9734821248929609E-3</v>
      </c>
      <c r="BJ262" s="2">
        <f t="shared" si="162"/>
        <v>1.700186572836147E-3</v>
      </c>
      <c r="BK262" s="2">
        <f t="shared" si="162"/>
        <v>4.8885446777984691E-4</v>
      </c>
      <c r="BL262" s="2">
        <f t="shared" ref="BL262:BN325" si="207">BI262*AR262</f>
        <v>875.08225094849809</v>
      </c>
      <c r="BM262" s="2">
        <f t="shared" si="207"/>
        <v>233.7685039798416</v>
      </c>
      <c r="BN262" s="2">
        <f t="shared" si="207"/>
        <v>23.696060100897391</v>
      </c>
      <c r="BO262" s="2">
        <f t="shared" si="163"/>
        <v>2700.6723752794533</v>
      </c>
      <c r="BP262" s="2">
        <f t="shared" si="163"/>
        <v>202.42429343961444</v>
      </c>
      <c r="BQ262" s="2">
        <f t="shared" si="163"/>
        <v>9.7638414735154466</v>
      </c>
      <c r="BR262" s="11">
        <f t="shared" si="164"/>
        <v>3.1530395294648822E-2</v>
      </c>
      <c r="BS262" s="17">
        <f t="shared" si="204"/>
        <v>3.7289555489258646E-4</v>
      </c>
      <c r="BT262" s="17">
        <f t="shared" si="205"/>
        <v>2.6285596338616441E-3</v>
      </c>
      <c r="BU262" s="12">
        <f>(BU$3*tempmid!$I372+BU$4*tempmid!$I372^2+BU$5*tempmid!$I372^6)*(K262/K$56)^$BW$1</f>
        <v>-18.805291131359194</v>
      </c>
      <c r="BV262" s="12">
        <f>(BV$3*tempmid!$I372+BV$4*tempmid!$I372^2+BV$5*tempmid!$I372^6)*(L262/L$56)^$BW$1</f>
        <v>-13.796012325145576</v>
      </c>
      <c r="BW262" s="12">
        <f>(BW$3*tempmid!$I372+BW$4*tempmid!$I372^2+BW$5*tempmid!$I372^6)*(M262/M$56)^$BW$1</f>
        <v>-12.721348559484444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 x14ac:dyDescent="0.3">
      <c r="A263" s="2">
        <f t="shared" si="191"/>
        <v>2217</v>
      </c>
      <c r="B263" s="5">
        <f t="shared" si="192"/>
        <v>1165.4035735875418</v>
      </c>
      <c r="C263" s="5">
        <f t="shared" si="192"/>
        <v>2964.1593783204348</v>
      </c>
      <c r="D263" s="5">
        <f t="shared" si="192"/>
        <v>4369.9246538364287</v>
      </c>
      <c r="E263" s="15">
        <f t="shared" si="193"/>
        <v>1.0055745351172668E-7</v>
      </c>
      <c r="F263" s="15">
        <f t="shared" si="193"/>
        <v>1.9810492634648024E-7</v>
      </c>
      <c r="G263" s="15">
        <f t="shared" si="193"/>
        <v>4.0442416012049771E-7</v>
      </c>
      <c r="H263" s="5">
        <f t="shared" si="194"/>
        <v>294521.1396676412</v>
      </c>
      <c r="I263" s="5">
        <f t="shared" si="194"/>
        <v>137863.44494824955</v>
      </c>
      <c r="J263" s="5">
        <f t="shared" si="194"/>
        <v>48596.489687734975</v>
      </c>
      <c r="K263" s="5">
        <f t="shared" si="195"/>
        <v>252720.299081456</v>
      </c>
      <c r="L263" s="5">
        <f t="shared" si="195"/>
        <v>46510.132335180424</v>
      </c>
      <c r="M263" s="5">
        <f t="shared" si="195"/>
        <v>11120.669928501244</v>
      </c>
      <c r="N263" s="15">
        <f t="shared" si="196"/>
        <v>7.6679099832199782E-4</v>
      </c>
      <c r="O263" s="15">
        <f t="shared" si="196"/>
        <v>2.6737030906791581E-3</v>
      </c>
      <c r="P263" s="15">
        <f t="shared" si="196"/>
        <v>2.5549139125964349E-3</v>
      </c>
      <c r="Q263" s="5">
        <f t="shared" si="197"/>
        <v>4436.7180854156177</v>
      </c>
      <c r="R263" s="5">
        <f t="shared" si="197"/>
        <v>6537.7140061431255</v>
      </c>
      <c r="S263" s="5">
        <f t="shared" si="197"/>
        <v>4208.7229232214413</v>
      </c>
      <c r="T263" s="5">
        <f t="shared" si="198"/>
        <v>15.064175326845227</v>
      </c>
      <c r="U263" s="5">
        <f t="shared" si="198"/>
        <v>47.421664304103366</v>
      </c>
      <c r="V263" s="5">
        <f t="shared" si="198"/>
        <v>86.605492500905044</v>
      </c>
      <c r="W263" s="15">
        <f t="shared" si="199"/>
        <v>-1.0734613539272964E-2</v>
      </c>
      <c r="X263" s="15">
        <f t="shared" si="199"/>
        <v>-1.217998157191269E-2</v>
      </c>
      <c r="Y263" s="15">
        <f t="shared" si="199"/>
        <v>-9.7425357312937999E-3</v>
      </c>
      <c r="Z263" s="5">
        <f t="shared" si="202"/>
        <v>3705.7269117656401</v>
      </c>
      <c r="AA263" s="5">
        <f t="shared" si="202"/>
        <v>17550.494848231381</v>
      </c>
      <c r="AB263" s="5">
        <f t="shared" si="202"/>
        <v>69598.650152433751</v>
      </c>
      <c r="AC263" s="16">
        <f t="shared" ref="AC263:AE278" si="208">AC262*(1+AF263)</f>
        <v>0.99920986952657409</v>
      </c>
      <c r="AD263" s="16">
        <f t="shared" si="208"/>
        <v>3.057574566824897</v>
      </c>
      <c r="AE263" s="16">
        <f t="shared" si="208"/>
        <v>17.651668876795632</v>
      </c>
      <c r="AF263" s="15">
        <f t="shared" ref="AF263:AH326" si="209">AC$5-1</f>
        <v>-4.0504037456468023E-3</v>
      </c>
      <c r="AG263" s="15">
        <f t="shared" si="209"/>
        <v>2.9673830763510267E-4</v>
      </c>
      <c r="AH263" s="15">
        <f t="shared" si="209"/>
        <v>9.7937136394747881E-3</v>
      </c>
      <c r="AI263" s="1">
        <f t="shared" si="189"/>
        <v>582486.49677087122</v>
      </c>
      <c r="AJ263" s="1">
        <f t="shared" si="189"/>
        <v>267513.94041767565</v>
      </c>
      <c r="AK263" s="1">
        <f t="shared" si="189"/>
        <v>94443.132719879213</v>
      </c>
      <c r="AL263" s="14">
        <f t="shared" si="200"/>
        <v>90.145462433050966</v>
      </c>
      <c r="AM263" s="14">
        <f t="shared" si="200"/>
        <v>21.967905063085215</v>
      </c>
      <c r="AN263" s="14">
        <f t="shared" si="200"/>
        <v>6.8948838762641982</v>
      </c>
      <c r="AO263" s="11">
        <f t="shared" si="201"/>
        <v>2.575120471097724E-3</v>
      </c>
      <c r="AP263" s="11">
        <f t="shared" si="201"/>
        <v>3.243972614486368E-3</v>
      </c>
      <c r="AQ263" s="11">
        <f t="shared" si="201"/>
        <v>2.942692467267452E-3</v>
      </c>
      <c r="AR263" s="1">
        <f t="shared" si="203"/>
        <v>294521.1396676412</v>
      </c>
      <c r="AS263" s="1">
        <f t="shared" si="203"/>
        <v>137863.44494824955</v>
      </c>
      <c r="AT263" s="1">
        <f t="shared" si="203"/>
        <v>48596.489687734975</v>
      </c>
      <c r="AU263" s="1">
        <f t="shared" ref="AU263:AW326" si="210">$AU$5*AR263</f>
        <v>58904.227933528244</v>
      </c>
      <c r="AV263" s="1">
        <f t="shared" si="210"/>
        <v>27572.688989649912</v>
      </c>
      <c r="AW263" s="1">
        <f t="shared" si="210"/>
        <v>9719.2979375469949</v>
      </c>
      <c r="AX263" s="1">
        <f t="shared" ref="AX263:AZ326" si="211">(AR263-AU263)/B263*1000</f>
        <v>202176.2392651648</v>
      </c>
      <c r="AY263" s="1">
        <f t="shared" si="211"/>
        <v>37208.105868144339</v>
      </c>
      <c r="AZ263" s="1">
        <f t="shared" si="211"/>
        <v>8896.5359428009942</v>
      </c>
      <c r="BA263" s="1">
        <f t="shared" ref="BA263:BC326" si="212">LN(AX263)*B263</f>
        <v>14237.613169937809</v>
      </c>
      <c r="BB263" s="1">
        <f t="shared" si="212"/>
        <v>31195.648942009724</v>
      </c>
      <c r="BC263" s="1">
        <f t="shared" si="212"/>
        <v>39737.548272290165</v>
      </c>
      <c r="BD263" s="1">
        <f>SUM(BA263:BC263)*BT263*0.7+0.15*econlow!BD263+0.15*econhigh!BD263</f>
        <v>216.67126969004534</v>
      </c>
      <c r="BE263" s="2">
        <f t="shared" si="190"/>
        <v>0.1724378764915922</v>
      </c>
      <c r="BF263" s="2">
        <f t="shared" si="190"/>
        <v>0.13039120264941753</v>
      </c>
      <c r="BG263" s="2">
        <f t="shared" si="190"/>
        <v>6.9918128391701598E-2</v>
      </c>
      <c r="BH263" s="2">
        <f t="shared" si="206"/>
        <v>8.5781257549234061E-2</v>
      </c>
      <c r="BI263" s="2">
        <f t="shared" ref="BI263:BK326" si="213">BI$5*BE263^2</f>
        <v>2.9734821248929609E-3</v>
      </c>
      <c r="BJ263" s="2">
        <f t="shared" si="213"/>
        <v>1.700186572836147E-3</v>
      </c>
      <c r="BK263" s="2">
        <f t="shared" si="213"/>
        <v>4.8885446777984691E-4</v>
      </c>
      <c r="BL263" s="2">
        <f t="shared" si="207"/>
        <v>875.75334420483432</v>
      </c>
      <c r="BM263" s="2">
        <f t="shared" si="207"/>
        <v>234.39357798594924</v>
      </c>
      <c r="BN263" s="2">
        <f t="shared" si="207"/>
        <v>23.756611102266501</v>
      </c>
      <c r="BO263" s="2">
        <f t="shared" ref="BO263:BQ326" si="214">2*BI$5*BE263*AR263/Z263*1000</f>
        <v>2740.9790907648817</v>
      </c>
      <c r="BP263" s="2">
        <f t="shared" si="214"/>
        <v>204.85098048395534</v>
      </c>
      <c r="BQ263" s="2">
        <f t="shared" si="214"/>
        <v>9.7639123687925213</v>
      </c>
      <c r="BR263" s="11">
        <f t="shared" ref="BR263:BR326" si="215">SUM(H263:J263)*SUM(B262:D262)/SUM(H262:J262)/SUM(B263:D263)-1+BR$5</f>
        <v>3.1493066989204593E-2</v>
      </c>
      <c r="BS263" s="17">
        <f t="shared" si="204"/>
        <v>3.6149739900400286E-4</v>
      </c>
      <c r="BT263" s="17">
        <f t="shared" si="205"/>
        <v>2.5519996445258681E-3</v>
      </c>
      <c r="BU263" s="12">
        <f>(BU$3*tempmid!$I373+BU$4*tempmid!$I373^2+BU$5*tempmid!$I373^6)*(K263/K$56)^$BW$1</f>
        <v>-18.970240626111039</v>
      </c>
      <c r="BV263" s="12">
        <f>(BV$3*tempmid!$I373+BV$4*tempmid!$I373^2+BV$5*tempmid!$I373^6)*(L263/L$56)^$BW$1</f>
        <v>-13.898339601106542</v>
      </c>
      <c r="BW263" s="12">
        <f>(BW$3*tempmid!$I373+BW$4*tempmid!$I373^2+BW$5*tempmid!$I373^6)*(M263/M$56)^$BW$1</f>
        <v>-12.806386349379707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 x14ac:dyDescent="0.3">
      <c r="A264" s="2">
        <f t="shared" si="191"/>
        <v>2218</v>
      </c>
      <c r="B264" s="5">
        <f t="shared" si="192"/>
        <v>1165.4036849180568</v>
      </c>
      <c r="C264" s="5">
        <f t="shared" si="192"/>
        <v>2964.1599361742815</v>
      </c>
      <c r="D264" s="5">
        <f t="shared" si="192"/>
        <v>4369.9263327743811</v>
      </c>
      <c r="E264" s="15">
        <f t="shared" si="193"/>
        <v>9.5529580836140336E-8</v>
      </c>
      <c r="F264" s="15">
        <f t="shared" si="193"/>
        <v>1.8819968002915621E-7</v>
      </c>
      <c r="G264" s="15">
        <f t="shared" si="193"/>
        <v>3.8420295211447282E-7</v>
      </c>
      <c r="H264" s="5">
        <f t="shared" si="194"/>
        <v>294736.24589496438</v>
      </c>
      <c r="I264" s="5">
        <f t="shared" si="194"/>
        <v>138226.43764385153</v>
      </c>
      <c r="J264" s="5">
        <f t="shared" si="194"/>
        <v>48718.886737231805</v>
      </c>
      <c r="K264" s="5">
        <f t="shared" si="195"/>
        <v>252904.85151991621</v>
      </c>
      <c r="L264" s="5">
        <f t="shared" si="195"/>
        <v>46632.584145326073</v>
      </c>
      <c r="M264" s="5">
        <f t="shared" si="195"/>
        <v>11148.67460621496</v>
      </c>
      <c r="N264" s="15">
        <f t="shared" si="196"/>
        <v>7.3026361210781765E-4</v>
      </c>
      <c r="O264" s="15">
        <f t="shared" si="196"/>
        <v>2.6327985752263583E-3</v>
      </c>
      <c r="P264" s="15">
        <f t="shared" si="196"/>
        <v>2.5182545560444858E-3</v>
      </c>
      <c r="Q264" s="5">
        <f t="shared" si="197"/>
        <v>4392.2972448888604</v>
      </c>
      <c r="R264" s="5">
        <f t="shared" si="197"/>
        <v>6475.088825016498</v>
      </c>
      <c r="S264" s="5">
        <f t="shared" si="197"/>
        <v>4178.216273131</v>
      </c>
      <c r="T264" s="5">
        <f t="shared" si="198"/>
        <v>14.902467226423692</v>
      </c>
      <c r="U264" s="5">
        <f t="shared" si="198"/>
        <v>46.84406930676996</v>
      </c>
      <c r="V264" s="5">
        <f t="shared" si="198"/>
        <v>85.761735395688675</v>
      </c>
      <c r="W264" s="15">
        <f t="shared" si="199"/>
        <v>-1.0734613539272964E-2</v>
      </c>
      <c r="X264" s="15">
        <f t="shared" si="199"/>
        <v>-1.217998157191269E-2</v>
      </c>
      <c r="Y264" s="15">
        <f t="shared" si="199"/>
        <v>-9.7425357312937999E-3</v>
      </c>
      <c r="Z264" s="5">
        <f t="shared" si="202"/>
        <v>3653.8987956646756</v>
      </c>
      <c r="AA264" s="5">
        <f t="shared" si="202"/>
        <v>17388.245084821225</v>
      </c>
      <c r="AB264" s="5">
        <f t="shared" si="202"/>
        <v>69773.410179774335</v>
      </c>
      <c r="AC264" s="16">
        <f t="shared" si="208"/>
        <v>0.99516266612835635</v>
      </c>
      <c r="AD264" s="16">
        <f t="shared" si="208"/>
        <v>3.058481866327325</v>
      </c>
      <c r="AE264" s="16">
        <f t="shared" si="208"/>
        <v>17.824544267033797</v>
      </c>
      <c r="AF264" s="15">
        <f t="shared" si="209"/>
        <v>-4.0504037456468023E-3</v>
      </c>
      <c r="AG264" s="15">
        <f t="shared" si="209"/>
        <v>2.9673830763510267E-4</v>
      </c>
      <c r="AH264" s="15">
        <f t="shared" si="209"/>
        <v>9.7937136394747881E-3</v>
      </c>
      <c r="AI264" s="1">
        <f t="shared" ref="AI264:AK279" si="216">(1-$AI$5)*AI263+AU263</f>
        <v>583142.07502731238</v>
      </c>
      <c r="AJ264" s="1">
        <f t="shared" si="216"/>
        <v>268335.23536555801</v>
      </c>
      <c r="AK264" s="1">
        <f t="shared" si="216"/>
        <v>94718.117385438294</v>
      </c>
      <c r="AL264" s="14">
        <f t="shared" si="200"/>
        <v>90.375276504482002</v>
      </c>
      <c r="AM264" s="14">
        <f t="shared" si="200"/>
        <v>22.038455712683277</v>
      </c>
      <c r="AN264" s="14">
        <f t="shared" si="200"/>
        <v>6.9149705038811105</v>
      </c>
      <c r="AO264" s="11">
        <f t="shared" si="201"/>
        <v>2.5493692663867465E-3</v>
      </c>
      <c r="AP264" s="11">
        <f t="shared" si="201"/>
        <v>3.2115328883415041E-3</v>
      </c>
      <c r="AQ264" s="11">
        <f t="shared" si="201"/>
        <v>2.9132655425947772E-3</v>
      </c>
      <c r="AR264" s="1">
        <f t="shared" si="203"/>
        <v>294736.24589496438</v>
      </c>
      <c r="AS264" s="1">
        <f t="shared" si="203"/>
        <v>138226.43764385153</v>
      </c>
      <c r="AT264" s="1">
        <f t="shared" si="203"/>
        <v>48718.886737231805</v>
      </c>
      <c r="AU264" s="1">
        <f t="shared" si="210"/>
        <v>58947.249178992875</v>
      </c>
      <c r="AV264" s="1">
        <f t="shared" si="210"/>
        <v>27645.287528770306</v>
      </c>
      <c r="AW264" s="1">
        <f t="shared" si="210"/>
        <v>9743.7773474463611</v>
      </c>
      <c r="AX264" s="1">
        <f t="shared" si="211"/>
        <v>202323.88121593298</v>
      </c>
      <c r="AY264" s="1">
        <f t="shared" si="211"/>
        <v>37306.067316260858</v>
      </c>
      <c r="AZ264" s="1">
        <f t="shared" si="211"/>
        <v>8918.9396849719669</v>
      </c>
      <c r="BA264" s="1">
        <f t="shared" si="212"/>
        <v>14238.465271360625</v>
      </c>
      <c r="BB264" s="1">
        <f t="shared" si="212"/>
        <v>31203.448593846104</v>
      </c>
      <c r="BC264" s="1">
        <f t="shared" si="212"/>
        <v>39748.554293513473</v>
      </c>
      <c r="BD264" s="1">
        <f>SUM(BA264:BC264)*BT264*0.7+0.15*econlow!BD264+0.15*econhigh!BD264</f>
        <v>210.4013025958746</v>
      </c>
      <c r="BE264" s="2">
        <f t="shared" ref="BE264:BG279" si="217">BE263</f>
        <v>0.1724378764915922</v>
      </c>
      <c r="BF264" s="2">
        <f t="shared" si="217"/>
        <v>0.13039120264941753</v>
      </c>
      <c r="BG264" s="2">
        <f t="shared" si="217"/>
        <v>6.9918128391701598E-2</v>
      </c>
      <c r="BH264" s="2">
        <f t="shared" si="206"/>
        <v>8.5621577377912705E-2</v>
      </c>
      <c r="BI264" s="2">
        <f t="shared" si="213"/>
        <v>2.9734821248929609E-3</v>
      </c>
      <c r="BJ264" s="2">
        <f t="shared" si="213"/>
        <v>1.700186572836147E-3</v>
      </c>
      <c r="BK264" s="2">
        <f t="shared" si="213"/>
        <v>4.8885446777984691E-4</v>
      </c>
      <c r="BL264" s="2">
        <f t="shared" si="207"/>
        <v>876.3929587267329</v>
      </c>
      <c r="BM264" s="2">
        <f t="shared" si="207"/>
        <v>235.01073329304933</v>
      </c>
      <c r="BN264" s="2">
        <f t="shared" si="207"/>
        <v>23.816445446756095</v>
      </c>
      <c r="BO264" s="2">
        <f t="shared" si="214"/>
        <v>2781.8883449937562</v>
      </c>
      <c r="BP264" s="2">
        <f t="shared" si="214"/>
        <v>207.30684844165029</v>
      </c>
      <c r="BQ264" s="2">
        <f t="shared" si="214"/>
        <v>9.7639870810899758</v>
      </c>
      <c r="BR264" s="11">
        <f t="shared" si="215"/>
        <v>3.1456113218320175E-2</v>
      </c>
      <c r="BS264" s="17">
        <f t="shared" si="204"/>
        <v>3.5046032840450127E-4</v>
      </c>
      <c r="BT264" s="17">
        <f t="shared" si="205"/>
        <v>2.4776695577921051E-3</v>
      </c>
      <c r="BU264" s="12">
        <f>(BU$3*tempmid!$I374+BU$4*tempmid!$I374^2+BU$5*tempmid!$I374^6)*(K264/K$56)^$BW$1</f>
        <v>-19.135075633289439</v>
      </c>
      <c r="BV264" s="12">
        <f>(BV$3*tempmid!$I374+BV$4*tempmid!$I374^2+BV$5*tempmid!$I374^6)*(L264/L$56)^$BW$1</f>
        <v>-14.000493940527223</v>
      </c>
      <c r="BW264" s="12">
        <f>(BW$3*tempmid!$I374+BW$4*tempmid!$I374^2+BW$5*tempmid!$I374^6)*(M264/M$56)^$BW$1</f>
        <v>-12.891262400559954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 x14ac:dyDescent="0.3">
      <c r="A265" s="2">
        <f t="shared" si="191"/>
        <v>2219</v>
      </c>
      <c r="B265" s="5">
        <f t="shared" si="192"/>
        <v>1165.4037906820558</v>
      </c>
      <c r="C265" s="5">
        <f t="shared" si="192"/>
        <v>2964.160466135535</v>
      </c>
      <c r="D265" s="5">
        <f t="shared" si="192"/>
        <v>4369.927927766048</v>
      </c>
      <c r="E265" s="15">
        <f t="shared" si="193"/>
        <v>9.0753101794333311E-8</v>
      </c>
      <c r="F265" s="15">
        <f t="shared" si="193"/>
        <v>1.7878969602769838E-7</v>
      </c>
      <c r="G265" s="15">
        <f t="shared" si="193"/>
        <v>3.6499280450874916E-7</v>
      </c>
      <c r="H265" s="5">
        <f t="shared" si="194"/>
        <v>294940.84393669566</v>
      </c>
      <c r="I265" s="5">
        <f t="shared" si="194"/>
        <v>138584.78999936045</v>
      </c>
      <c r="J265" s="5">
        <f t="shared" si="194"/>
        <v>48839.824005578062</v>
      </c>
      <c r="K265" s="5">
        <f t="shared" si="195"/>
        <v>253080.38835542204</v>
      </c>
      <c r="L265" s="5">
        <f t="shared" si="195"/>
        <v>46753.470867263</v>
      </c>
      <c r="M265" s="5">
        <f t="shared" si="195"/>
        <v>11176.34542557444</v>
      </c>
      <c r="N265" s="15">
        <f t="shared" si="196"/>
        <v>6.9408251542379951E-4</v>
      </c>
      <c r="O265" s="15">
        <f t="shared" si="196"/>
        <v>2.5923230323285917E-3</v>
      </c>
      <c r="P265" s="15">
        <f t="shared" si="196"/>
        <v>2.4819828667395072E-3</v>
      </c>
      <c r="Q265" s="5">
        <f t="shared" si="197"/>
        <v>4348.1639170225926</v>
      </c>
      <c r="R265" s="5">
        <f t="shared" si="197"/>
        <v>6412.8045835445537</v>
      </c>
      <c r="S265" s="5">
        <f t="shared" si="197"/>
        <v>4147.7805942695932</v>
      </c>
      <c r="T265" s="5">
        <f t="shared" si="198"/>
        <v>14.742494999966352</v>
      </c>
      <c r="U265" s="5">
        <f t="shared" si="198"/>
        <v>46.273509405860104</v>
      </c>
      <c r="V265" s="5">
        <f t="shared" si="198"/>
        <v>84.926198624218415</v>
      </c>
      <c r="W265" s="15">
        <f t="shared" si="199"/>
        <v>-1.0734613539272964E-2</v>
      </c>
      <c r="X265" s="15">
        <f t="shared" si="199"/>
        <v>-1.217998157191269E-2</v>
      </c>
      <c r="Y265" s="15">
        <f t="shared" si="199"/>
        <v>-9.7425357312937999E-3</v>
      </c>
      <c r="Z265" s="5">
        <f t="shared" si="202"/>
        <v>3602.6640270860739</v>
      </c>
      <c r="AA265" s="5">
        <f t="shared" si="202"/>
        <v>17226.792304409104</v>
      </c>
      <c r="AB265" s="5">
        <f t="shared" si="202"/>
        <v>69946.049873465861</v>
      </c>
      <c r="AC265" s="16">
        <f t="shared" si="208"/>
        <v>0.99113185553794225</v>
      </c>
      <c r="AD265" s="16">
        <f t="shared" si="208"/>
        <v>3.0593894350602717</v>
      </c>
      <c r="AE265" s="16">
        <f t="shared" si="208"/>
        <v>17.999112749339268</v>
      </c>
      <c r="AF265" s="15">
        <f t="shared" si="209"/>
        <v>-4.0504037456468023E-3</v>
      </c>
      <c r="AG265" s="15">
        <f t="shared" si="209"/>
        <v>2.9673830763510267E-4</v>
      </c>
      <c r="AH265" s="15">
        <f t="shared" si="209"/>
        <v>9.7937136394747881E-3</v>
      </c>
      <c r="AI265" s="1">
        <f t="shared" si="216"/>
        <v>583775.11670357408</v>
      </c>
      <c r="AJ265" s="1">
        <f t="shared" si="216"/>
        <v>269146.99935777253</v>
      </c>
      <c r="AK265" s="1">
        <f t="shared" si="216"/>
        <v>94990.082994340832</v>
      </c>
      <c r="AL265" s="14">
        <f t="shared" si="200"/>
        <v>90.60337245732012</v>
      </c>
      <c r="AM265" s="14">
        <f t="shared" si="200"/>
        <v>22.108525165759524</v>
      </c>
      <c r="AN265" s="14">
        <f t="shared" si="200"/>
        <v>6.9349141977251572</v>
      </c>
      <c r="AO265" s="11">
        <f t="shared" si="201"/>
        <v>2.5238755737228792E-3</v>
      </c>
      <c r="AP265" s="11">
        <f t="shared" si="201"/>
        <v>3.1794175594580892E-3</v>
      </c>
      <c r="AQ265" s="11">
        <f t="shared" si="201"/>
        <v>2.8841328871688295E-3</v>
      </c>
      <c r="AR265" s="1">
        <f t="shared" si="203"/>
        <v>294940.84393669566</v>
      </c>
      <c r="AS265" s="1">
        <f t="shared" si="203"/>
        <v>138584.78999936045</v>
      </c>
      <c r="AT265" s="1">
        <f t="shared" si="203"/>
        <v>48839.824005578062</v>
      </c>
      <c r="AU265" s="1">
        <f t="shared" si="210"/>
        <v>58988.168787339135</v>
      </c>
      <c r="AV265" s="1">
        <f t="shared" si="210"/>
        <v>27716.957999872091</v>
      </c>
      <c r="AW265" s="1">
        <f t="shared" si="210"/>
        <v>9767.9648011156132</v>
      </c>
      <c r="AX265" s="1">
        <f t="shared" si="211"/>
        <v>202464.31068433766</v>
      </c>
      <c r="AY265" s="1">
        <f t="shared" si="211"/>
        <v>37402.776693810403</v>
      </c>
      <c r="AZ265" s="1">
        <f t="shared" si="211"/>
        <v>8941.0763404595527</v>
      </c>
      <c r="BA265" s="1">
        <f t="shared" si="212"/>
        <v>14239.275169352906</v>
      </c>
      <c r="BB265" s="1">
        <f t="shared" si="212"/>
        <v>31211.128291543584</v>
      </c>
      <c r="BC265" s="1">
        <f t="shared" si="212"/>
        <v>39759.401450025376</v>
      </c>
      <c r="BD265" s="1">
        <f>SUM(BA265:BC265)*BT265*0.7+0.15*econlow!BD265+0.15*econhigh!BD265</f>
        <v>204.31182005567396</v>
      </c>
      <c r="BE265" s="2">
        <f t="shared" si="217"/>
        <v>0.1724378764915922</v>
      </c>
      <c r="BF265" s="2">
        <f t="shared" si="217"/>
        <v>0.13039120264941753</v>
      </c>
      <c r="BG265" s="2">
        <f t="shared" si="217"/>
        <v>6.9918128391701598E-2</v>
      </c>
      <c r="BH265" s="2">
        <f t="shared" si="206"/>
        <v>8.5463084931035813E-2</v>
      </c>
      <c r="BI265" s="2">
        <f t="shared" si="213"/>
        <v>2.9734821248929609E-3</v>
      </c>
      <c r="BJ265" s="2">
        <f t="shared" si="213"/>
        <v>1.700186572836147E-3</v>
      </c>
      <c r="BK265" s="2">
        <f t="shared" si="213"/>
        <v>4.8885446777984691E-4</v>
      </c>
      <c r="BL265" s="2">
        <f t="shared" si="207"/>
        <v>877.00132734660895</v>
      </c>
      <c r="BM265" s="2">
        <f t="shared" si="207"/>
        <v>235.6199991562298</v>
      </c>
      <c r="BN265" s="2">
        <f t="shared" si="207"/>
        <v>23.875566170708254</v>
      </c>
      <c r="BO265" s="2">
        <f t="shared" si="214"/>
        <v>2823.4091459379251</v>
      </c>
      <c r="BP265" s="2">
        <f t="shared" si="214"/>
        <v>209.79224823310378</v>
      </c>
      <c r="BQ265" s="2">
        <f t="shared" si="214"/>
        <v>9.764065566611853</v>
      </c>
      <c r="BR265" s="11">
        <f t="shared" si="215"/>
        <v>3.1419529227473236E-2</v>
      </c>
      <c r="BS265" s="17">
        <f t="shared" si="204"/>
        <v>3.3977240903736064E-4</v>
      </c>
      <c r="BT265" s="17">
        <f t="shared" si="205"/>
        <v>2.4055044250408785E-3</v>
      </c>
      <c r="BU265" s="12">
        <f>(BU$3*tempmid!$I375+BU$4*tempmid!$I375^2+BU$5*tempmid!$I375^6)*(K265/K$56)^$BW$1</f>
        <v>-19.299794787148951</v>
      </c>
      <c r="BV265" s="12">
        <f>(BV$3*tempmid!$I375+BV$4*tempmid!$I375^2+BV$5*tempmid!$I375^6)*(L265/L$56)^$BW$1</f>
        <v>-14.102474949772406</v>
      </c>
      <c r="BW265" s="12">
        <f>(BW$3*tempmid!$I375+BW$4*tempmid!$I375^2+BW$5*tempmid!$I375^6)*(M265/M$56)^$BW$1</f>
        <v>-12.975976463313856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 x14ac:dyDescent="0.3">
      <c r="A266" s="2">
        <f t="shared" si="191"/>
        <v>2220</v>
      </c>
      <c r="B266" s="5">
        <f t="shared" ref="B266:D281" si="218">B265*(1+E266)</f>
        <v>1165.4038911578643</v>
      </c>
      <c r="C266" s="5">
        <f t="shared" si="218"/>
        <v>2964.1609695988163</v>
      </c>
      <c r="D266" s="5">
        <f t="shared" si="218"/>
        <v>4369.9294430086848</v>
      </c>
      <c r="E266" s="15">
        <f t="shared" ref="E266:G281" si="219">E265*$E$5</f>
        <v>8.6215446704616637E-8</v>
      </c>
      <c r="F266" s="15">
        <f t="shared" si="219"/>
        <v>1.6985021122631347E-7</v>
      </c>
      <c r="G266" s="15">
        <f t="shared" si="219"/>
        <v>3.467431642833117E-7</v>
      </c>
      <c r="H266" s="5">
        <f t="shared" si="194"/>
        <v>295135.01208572782</v>
      </c>
      <c r="I266" s="5">
        <f t="shared" si="194"/>
        <v>138938.51960560368</v>
      </c>
      <c r="J266" s="5">
        <f t="shared" si="194"/>
        <v>48959.307802220421</v>
      </c>
      <c r="K266" s="5">
        <f t="shared" si="195"/>
        <v>253246.97671337117</v>
      </c>
      <c r="L266" s="5">
        <f t="shared" si="195"/>
        <v>46872.79841769467</v>
      </c>
      <c r="M266" s="5">
        <f t="shared" si="195"/>
        <v>11203.683821611561</v>
      </c>
      <c r="N266" s="15">
        <f t="shared" si="196"/>
        <v>6.5824285726634457E-4</v>
      </c>
      <c r="O266" s="15">
        <f t="shared" si="196"/>
        <v>2.5522714831258675E-3</v>
      </c>
      <c r="P266" s="15">
        <f t="shared" si="196"/>
        <v>2.4460944070825441E-3</v>
      </c>
      <c r="Q266" s="5">
        <f t="shared" si="197"/>
        <v>4304.3198526564129</v>
      </c>
      <c r="R266" s="5">
        <f t="shared" si="197"/>
        <v>6350.8656864369805</v>
      </c>
      <c r="S266" s="5">
        <f t="shared" si="197"/>
        <v>4117.4191377922889</v>
      </c>
      <c r="T266" s="5">
        <f t="shared" ref="T266:V281" si="220">T265*(1+W266)</f>
        <v>14.58424001353705</v>
      </c>
      <c r="U266" s="5">
        <f t="shared" si="220"/>
        <v>45.709898914028997</v>
      </c>
      <c r="V266" s="5">
        <f t="shared" si="220"/>
        <v>84.098802099599013</v>
      </c>
      <c r="W266" s="15">
        <f t="shared" si="199"/>
        <v>-1.0734613539272964E-2</v>
      </c>
      <c r="X266" s="15">
        <f t="shared" si="199"/>
        <v>-1.217998157191269E-2</v>
      </c>
      <c r="Y266" s="15">
        <f t="shared" si="199"/>
        <v>-9.7425357312937999E-3</v>
      </c>
      <c r="Z266" s="5">
        <f t="shared" si="202"/>
        <v>3552.0192258444204</v>
      </c>
      <c r="AA266" s="5">
        <f t="shared" si="202"/>
        <v>17066.149504002733</v>
      </c>
      <c r="AB266" s="5">
        <f t="shared" si="202"/>
        <v>70116.578430851121</v>
      </c>
      <c r="AC266" s="16">
        <f t="shared" si="208"/>
        <v>0.9871173713578415</v>
      </c>
      <c r="AD266" s="16">
        <f t="shared" si="208"/>
        <v>3.0602972731036284</v>
      </c>
      <c r="AE266" s="16">
        <f t="shared" si="208"/>
        <v>18.175390905370918</v>
      </c>
      <c r="AF266" s="15">
        <f t="shared" si="209"/>
        <v>-4.0504037456468023E-3</v>
      </c>
      <c r="AG266" s="15">
        <f t="shared" si="209"/>
        <v>2.9673830763510267E-4</v>
      </c>
      <c r="AH266" s="15">
        <f t="shared" si="209"/>
        <v>9.7937136394747881E-3</v>
      </c>
      <c r="AI266" s="1">
        <f t="shared" si="216"/>
        <v>584385.77382055577</v>
      </c>
      <c r="AJ266" s="1">
        <f t="shared" si="216"/>
        <v>269949.25742186734</v>
      </c>
      <c r="AK266" s="1">
        <f t="shared" si="216"/>
        <v>95259.039496022364</v>
      </c>
      <c r="AL266" s="14">
        <f t="shared" ref="AL266:AN281" si="221">AL265*(1+AO266)</f>
        <v>90.829757379575639</v>
      </c>
      <c r="AM266" s="14">
        <f t="shared" si="221"/>
        <v>22.178114476554001</v>
      </c>
      <c r="AN266" s="14">
        <f t="shared" si="221"/>
        <v>6.9547153996914366</v>
      </c>
      <c r="AO266" s="11">
        <f t="shared" ref="AO266:AQ281" si="222">AO$5*AO265</f>
        <v>2.4986368179856504E-3</v>
      </c>
      <c r="AP266" s="11">
        <f t="shared" si="222"/>
        <v>3.1476233838635083E-3</v>
      </c>
      <c r="AQ266" s="11">
        <f t="shared" si="222"/>
        <v>2.855291558297141E-3</v>
      </c>
      <c r="AR266" s="1">
        <f t="shared" si="203"/>
        <v>295135.01208572782</v>
      </c>
      <c r="AS266" s="1">
        <f t="shared" si="203"/>
        <v>138938.51960560368</v>
      </c>
      <c r="AT266" s="1">
        <f t="shared" si="203"/>
        <v>48959.307802220421</v>
      </c>
      <c r="AU266" s="1">
        <f t="shared" si="210"/>
        <v>59027.002417145566</v>
      </c>
      <c r="AV266" s="1">
        <f t="shared" si="210"/>
        <v>27787.703921120738</v>
      </c>
      <c r="AW266" s="1">
        <f t="shared" si="210"/>
        <v>9791.8615604440838</v>
      </c>
      <c r="AX266" s="1">
        <f t="shared" si="211"/>
        <v>202597.58137069695</v>
      </c>
      <c r="AY266" s="1">
        <f t="shared" si="211"/>
        <v>37498.238734155733</v>
      </c>
      <c r="AZ266" s="1">
        <f t="shared" si="211"/>
        <v>8962.9470572892478</v>
      </c>
      <c r="BA266" s="1">
        <f t="shared" si="212"/>
        <v>14240.043263421068</v>
      </c>
      <c r="BB266" s="1">
        <f t="shared" si="212"/>
        <v>31218.689298264897</v>
      </c>
      <c r="BC266" s="1">
        <f t="shared" si="212"/>
        <v>39770.091444106678</v>
      </c>
      <c r="BD266" s="1">
        <f>SUM(BA266:BC266)*BT266*0.7+0.15*econlow!BD266+0.15*econhigh!BD266</f>
        <v>198.39765107872691</v>
      </c>
      <c r="BE266" s="2">
        <f t="shared" si="217"/>
        <v>0.1724378764915922</v>
      </c>
      <c r="BF266" s="2">
        <f t="shared" si="217"/>
        <v>0.13039120264941753</v>
      </c>
      <c r="BG266" s="2">
        <f t="shared" si="217"/>
        <v>6.9918128391701598E-2</v>
      </c>
      <c r="BH266" s="2">
        <f t="shared" si="206"/>
        <v>8.5305779608226287E-2</v>
      </c>
      <c r="BI266" s="2">
        <f t="shared" si="213"/>
        <v>2.9734821248929609E-3</v>
      </c>
      <c r="BJ266" s="2">
        <f t="shared" si="213"/>
        <v>1.700186572836147E-3</v>
      </c>
      <c r="BK266" s="2">
        <f t="shared" si="213"/>
        <v>4.8885446777984691E-4</v>
      </c>
      <c r="BL266" s="2">
        <f t="shared" si="207"/>
        <v>877.57868286697965</v>
      </c>
      <c r="BM266" s="2">
        <f t="shared" si="207"/>
        <v>236.22140548317915</v>
      </c>
      <c r="BN266" s="2">
        <f t="shared" si="207"/>
        <v>23.93397635852417</v>
      </c>
      <c r="BO266" s="2">
        <f t="shared" si="214"/>
        <v>2865.5506362178917</v>
      </c>
      <c r="BP266" s="2">
        <f t="shared" si="214"/>
        <v>212.3075350002681</v>
      </c>
      <c r="BQ266" s="2">
        <f t="shared" si="214"/>
        <v>9.7641477821408102</v>
      </c>
      <c r="BR266" s="11">
        <f t="shared" si="215"/>
        <v>3.1383310322483621E-2</v>
      </c>
      <c r="BS266" s="17">
        <f t="shared" si="204"/>
        <v>3.2942212107603587E-4</v>
      </c>
      <c r="BT266" s="17">
        <f t="shared" si="205"/>
        <v>2.335441189360076E-3</v>
      </c>
      <c r="BU266" s="12">
        <f>(BU$3*tempmid!$I376+BU$4*tempmid!$I376^2+BU$5*tempmid!$I376^6)*(K266/K$56)^$BW$1</f>
        <v>-19.464396824265492</v>
      </c>
      <c r="BV266" s="12">
        <f>(BV$3*tempmid!$I376+BV$4*tempmid!$I376^2+BV$5*tempmid!$I376^6)*(L266/L$56)^$BW$1</f>
        <v>-14.204282289713964</v>
      </c>
      <c r="BW266" s="12">
        <f>(BW$3*tempmid!$I376+BW$4*tempmid!$I376^2+BW$5*tempmid!$I376^6)*(M266/M$56)^$BW$1</f>
        <v>-13.060528331221789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 x14ac:dyDescent="0.3">
      <c r="A267" s="2">
        <f t="shared" si="191"/>
        <v>2221</v>
      </c>
      <c r="B267" s="5">
        <f t="shared" si="218"/>
        <v>1165.4039866098906</v>
      </c>
      <c r="C267" s="5">
        <f t="shared" si="218"/>
        <v>2964.1614478890151</v>
      </c>
      <c r="D267" s="5">
        <f t="shared" si="218"/>
        <v>4369.9308824896889</v>
      </c>
      <c r="E267" s="15">
        <f t="shared" si="219"/>
        <v>8.1904674369385801E-8</v>
      </c>
      <c r="F267" s="15">
        <f t="shared" si="219"/>
        <v>1.6135770066499779E-7</v>
      </c>
      <c r="G267" s="15">
        <f t="shared" si="219"/>
        <v>3.2940600606914611E-7</v>
      </c>
      <c r="H267" s="5">
        <f t="shared" si="194"/>
        <v>295318.82860596286</v>
      </c>
      <c r="I267" s="5">
        <f t="shared" si="194"/>
        <v>139287.6444254831</v>
      </c>
      <c r="J267" s="5">
        <f t="shared" si="194"/>
        <v>49077.344531613409</v>
      </c>
      <c r="K267" s="5">
        <f t="shared" si="195"/>
        <v>253404.68369688047</v>
      </c>
      <c r="L267" s="5">
        <f t="shared" si="195"/>
        <v>46990.572839640525</v>
      </c>
      <c r="M267" s="5">
        <f t="shared" si="195"/>
        <v>11230.691251494689</v>
      </c>
      <c r="N267" s="15">
        <f t="shared" si="196"/>
        <v>6.227398469116352E-4</v>
      </c>
      <c r="O267" s="15">
        <f t="shared" si="196"/>
        <v>2.512639012852258E-3</v>
      </c>
      <c r="P267" s="15">
        <f t="shared" si="196"/>
        <v>2.4105847963178384E-3</v>
      </c>
      <c r="Q267" s="5">
        <f t="shared" si="197"/>
        <v>4260.7666891260005</v>
      </c>
      <c r="R267" s="5">
        <f t="shared" si="197"/>
        <v>6289.2763458840936</v>
      </c>
      <c r="S267" s="5">
        <f t="shared" si="197"/>
        <v>4087.1350705746804</v>
      </c>
      <c r="T267" s="5">
        <f t="shared" si="220"/>
        <v>14.427683833227729</v>
      </c>
      <c r="U267" s="5">
        <f t="shared" si="220"/>
        <v>45.153153187602129</v>
      </c>
      <c r="V267" s="5">
        <f t="shared" si="220"/>
        <v>83.279466515184666</v>
      </c>
      <c r="W267" s="15">
        <f t="shared" si="199"/>
        <v>-1.0734613539272964E-2</v>
      </c>
      <c r="X267" s="15">
        <f t="shared" si="199"/>
        <v>-1.217998157191269E-2</v>
      </c>
      <c r="Y267" s="15">
        <f t="shared" si="199"/>
        <v>-9.7425357312937999E-3</v>
      </c>
      <c r="Z267" s="5">
        <f t="shared" si="202"/>
        <v>3501.960926427379</v>
      </c>
      <c r="AA267" s="5">
        <f t="shared" si="202"/>
        <v>16906.329173324637</v>
      </c>
      <c r="AB267" s="5">
        <f t="shared" si="202"/>
        <v>70285.00518880169</v>
      </c>
      <c r="AC267" s="16">
        <f t="shared" si="208"/>
        <v>0.98311914745950069</v>
      </c>
      <c r="AD267" s="16">
        <f t="shared" si="208"/>
        <v>3.0612053805373094</v>
      </c>
      <c r="AE267" s="16">
        <f t="shared" si="208"/>
        <v>18.353395479183636</v>
      </c>
      <c r="AF267" s="15">
        <f t="shared" si="209"/>
        <v>-4.0504037456468023E-3</v>
      </c>
      <c r="AG267" s="15">
        <f t="shared" si="209"/>
        <v>2.9673830763510267E-4</v>
      </c>
      <c r="AH267" s="15">
        <f t="shared" si="209"/>
        <v>9.7937136394747881E-3</v>
      </c>
      <c r="AI267" s="1">
        <f t="shared" si="216"/>
        <v>584974.19885564572</v>
      </c>
      <c r="AJ267" s="1">
        <f t="shared" si="216"/>
        <v>270742.03560080135</v>
      </c>
      <c r="AK267" s="1">
        <f t="shared" si="216"/>
        <v>95524.997106864219</v>
      </c>
      <c r="AL267" s="14">
        <f t="shared" si="221"/>
        <v>91.054438449773372</v>
      </c>
      <c r="AM267" s="14">
        <f t="shared" si="221"/>
        <v>22.247224744773042</v>
      </c>
      <c r="AN267" s="14">
        <f t="shared" si="221"/>
        <v>6.9743745624608229</v>
      </c>
      <c r="AO267" s="11">
        <f t="shared" si="222"/>
        <v>2.4736504498057937E-3</v>
      </c>
      <c r="AP267" s="11">
        <f t="shared" si="222"/>
        <v>3.1161471500248733E-3</v>
      </c>
      <c r="AQ267" s="11">
        <f t="shared" si="222"/>
        <v>2.8267386427141697E-3</v>
      </c>
      <c r="AR267" s="1">
        <f t="shared" si="203"/>
        <v>295318.82860596286</v>
      </c>
      <c r="AS267" s="1">
        <f t="shared" si="203"/>
        <v>139287.6444254831</v>
      </c>
      <c r="AT267" s="1">
        <f t="shared" si="203"/>
        <v>49077.344531613409</v>
      </c>
      <c r="AU267" s="1">
        <f t="shared" si="210"/>
        <v>59063.765721192576</v>
      </c>
      <c r="AV267" s="1">
        <f t="shared" si="210"/>
        <v>27857.528885096621</v>
      </c>
      <c r="AW267" s="1">
        <f t="shared" si="210"/>
        <v>9815.4689063226815</v>
      </c>
      <c r="AX267" s="1">
        <f t="shared" si="211"/>
        <v>202723.74695750437</v>
      </c>
      <c r="AY267" s="1">
        <f t="shared" si="211"/>
        <v>37592.458271712421</v>
      </c>
      <c r="AZ267" s="1">
        <f t="shared" si="211"/>
        <v>8984.5530011957489</v>
      </c>
      <c r="BA267" s="1">
        <f t="shared" si="212"/>
        <v>14240.76994736646</v>
      </c>
      <c r="BB267" s="1">
        <f t="shared" si="212"/>
        <v>31226.132862077913</v>
      </c>
      <c r="BC267" s="1">
        <f t="shared" si="212"/>
        <v>39780.625957270044</v>
      </c>
      <c r="BD267" s="1">
        <f>SUM(BA267:BC267)*BT267*0.7+0.15*econlow!BD267+0.15*econhigh!BD267</f>
        <v>192.6537708153613</v>
      </c>
      <c r="BE267" s="2">
        <f t="shared" si="217"/>
        <v>0.1724378764915922</v>
      </c>
      <c r="BF267" s="2">
        <f t="shared" si="217"/>
        <v>0.13039120264941753</v>
      </c>
      <c r="BG267" s="2">
        <f t="shared" si="217"/>
        <v>6.9918128391701598E-2</v>
      </c>
      <c r="BH267" s="2">
        <f t="shared" si="206"/>
        <v>8.51496606363039E-2</v>
      </c>
      <c r="BI267" s="2">
        <f t="shared" si="213"/>
        <v>2.9734821248929609E-3</v>
      </c>
      <c r="BJ267" s="2">
        <f t="shared" si="213"/>
        <v>1.700186572836147E-3</v>
      </c>
      <c r="BK267" s="2">
        <f t="shared" si="213"/>
        <v>4.8885446777984691E-4</v>
      </c>
      <c r="BL267" s="2">
        <f t="shared" si="207"/>
        <v>878.12525800415858</v>
      </c>
      <c r="BM267" s="2">
        <f t="shared" si="207"/>
        <v>236.81498281418197</v>
      </c>
      <c r="BN267" s="2">
        <f t="shared" si="207"/>
        <v>23.991679141050053</v>
      </c>
      <c r="BO267" s="2">
        <f t="shared" si="214"/>
        <v>2908.3220951153426</v>
      </c>
      <c r="BP267" s="2">
        <f t="shared" si="214"/>
        <v>214.85306815745193</v>
      </c>
      <c r="BQ267" s="2">
        <f t="shared" si="214"/>
        <v>9.7642336850302627</v>
      </c>
      <c r="BR267" s="11">
        <f t="shared" si="215"/>
        <v>3.1347451868882298E-2</v>
      </c>
      <c r="BS267" s="17">
        <f t="shared" si="204"/>
        <v>3.1939834373801834E-4</v>
      </c>
      <c r="BT267" s="17">
        <f t="shared" si="205"/>
        <v>2.2674186304466755E-3</v>
      </c>
      <c r="BU267" s="12">
        <f>(BU$3*tempmid!$I377+BU$4*tempmid!$I377^2+BU$5*tempmid!$I377^6)*(K267/K$56)^$BW$1</f>
        <v>-19.628880580855562</v>
      </c>
      <c r="BV267" s="12">
        <f>(BV$3*tempmid!$I377+BV$4*tempmid!$I377^2+BV$5*tempmid!$I377^6)*(L267/L$56)^$BW$1</f>
        <v>-14.305915673926956</v>
      </c>
      <c r="BW267" s="12">
        <f>(BW$3*tempmid!$I377+BW$4*tempmid!$I377^2+BW$5*tempmid!$I377^6)*(M267/M$56)^$BW$1</f>
        <v>-13.144917839694664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 x14ac:dyDescent="0.3">
      <c r="A268" s="2">
        <f t="shared" si="191"/>
        <v>2222</v>
      </c>
      <c r="B268" s="5">
        <f t="shared" si="218"/>
        <v>1165.4040772893229</v>
      </c>
      <c r="C268" s="5">
        <f t="shared" si="218"/>
        <v>2964.1619022647774</v>
      </c>
      <c r="D268" s="5">
        <f t="shared" si="218"/>
        <v>4369.932249997094</v>
      </c>
      <c r="E268" s="15">
        <f t="shared" si="219"/>
        <v>7.7809440650916511E-8</v>
      </c>
      <c r="F268" s="15">
        <f t="shared" si="219"/>
        <v>1.5328981563174789E-7</v>
      </c>
      <c r="G268" s="15">
        <f t="shared" si="219"/>
        <v>3.1293570576568881E-7</v>
      </c>
      <c r="H268" s="5">
        <f t="shared" si="194"/>
        <v>295492.37171399279</v>
      </c>
      <c r="I268" s="5">
        <f t="shared" si="194"/>
        <v>139632.18278240797</v>
      </c>
      <c r="J268" s="5">
        <f t="shared" si="194"/>
        <v>49193.940689975716</v>
      </c>
      <c r="K268" s="5">
        <f t="shared" si="195"/>
        <v>253553.57637094823</v>
      </c>
      <c r="L268" s="5">
        <f t="shared" si="195"/>
        <v>47106.800298499737</v>
      </c>
      <c r="M268" s="5">
        <f t="shared" si="195"/>
        <v>11257.369193769176</v>
      </c>
      <c r="N268" s="15">
        <f t="shared" si="196"/>
        <v>5.875687532510554E-4</v>
      </c>
      <c r="O268" s="15">
        <f t="shared" si="196"/>
        <v>2.4734207700733979E-3</v>
      </c>
      <c r="P268" s="15">
        <f t="shared" si="196"/>
        <v>2.3754497098240623E-3</v>
      </c>
      <c r="Q268" s="5">
        <f t="shared" si="197"/>
        <v>4217.5059528365618</v>
      </c>
      <c r="R268" s="5">
        <f t="shared" si="197"/>
        <v>6228.040585209189</v>
      </c>
      <c r="S268" s="5">
        <f t="shared" si="197"/>
        <v>4056.9314763134616</v>
      </c>
      <c r="T268" s="5">
        <f t="shared" si="220"/>
        <v>14.272808223011213</v>
      </c>
      <c r="U268" s="5">
        <f t="shared" si="220"/>
        <v>44.603188613863381</v>
      </c>
      <c r="V268" s="5">
        <f t="shared" si="220"/>
        <v>82.468113336977396</v>
      </c>
      <c r="W268" s="15">
        <f t="shared" si="199"/>
        <v>-1.0734613539272964E-2</v>
      </c>
      <c r="X268" s="15">
        <f t="shared" si="199"/>
        <v>-1.217998157191269E-2</v>
      </c>
      <c r="Y268" s="15">
        <f t="shared" si="199"/>
        <v>-9.7425357312937999E-3</v>
      </c>
      <c r="Z268" s="5">
        <f t="shared" si="202"/>
        <v>3452.4855820591929</v>
      </c>
      <c r="AA268" s="5">
        <f t="shared" si="202"/>
        <v>16747.343303828635</v>
      </c>
      <c r="AB268" s="5">
        <f t="shared" si="202"/>
        <v>70451.339618947022</v>
      </c>
      <c r="AC268" s="16">
        <f t="shared" si="208"/>
        <v>0.97913711798221359</v>
      </c>
      <c r="AD268" s="16">
        <f t="shared" si="208"/>
        <v>3.0621137574412534</v>
      </c>
      <c r="AE268" s="16">
        <f t="shared" si="208"/>
        <v>18.533143378818792</v>
      </c>
      <c r="AF268" s="15">
        <f t="shared" si="209"/>
        <v>-4.0504037456468023E-3</v>
      </c>
      <c r="AG268" s="15">
        <f t="shared" si="209"/>
        <v>2.9673830763510267E-4</v>
      </c>
      <c r="AH268" s="15">
        <f t="shared" si="209"/>
        <v>9.7937136394747881E-3</v>
      </c>
      <c r="AI268" s="1">
        <f t="shared" si="216"/>
        <v>585540.54469127371</v>
      </c>
      <c r="AJ268" s="1">
        <f t="shared" si="216"/>
        <v>271525.36092581786</v>
      </c>
      <c r="AK268" s="1">
        <f t="shared" si="216"/>
        <v>95787.966302500485</v>
      </c>
      <c r="AL268" s="14">
        <f t="shared" si="221"/>
        <v>91.277422933875187</v>
      </c>
      <c r="AM268" s="14">
        <f t="shared" si="221"/>
        <v>22.315857114497586</v>
      </c>
      <c r="AN268" s="14">
        <f t="shared" si="221"/>
        <v>6.9938921492044486</v>
      </c>
      <c r="AO268" s="11">
        <f t="shared" si="222"/>
        <v>2.4489139453077358E-3</v>
      </c>
      <c r="AP268" s="11">
        <f t="shared" si="222"/>
        <v>3.0849856785246247E-3</v>
      </c>
      <c r="AQ268" s="11">
        <f t="shared" si="222"/>
        <v>2.7984712562870279E-3</v>
      </c>
      <c r="AR268" s="1">
        <f t="shared" si="203"/>
        <v>295492.37171399279</v>
      </c>
      <c r="AS268" s="1">
        <f t="shared" si="203"/>
        <v>139632.18278240797</v>
      </c>
      <c r="AT268" s="1">
        <f t="shared" si="203"/>
        <v>49193.940689975716</v>
      </c>
      <c r="AU268" s="1">
        <f t="shared" si="210"/>
        <v>59098.47434279856</v>
      </c>
      <c r="AV268" s="1">
        <f t="shared" si="210"/>
        <v>27926.436556481596</v>
      </c>
      <c r="AW268" s="1">
        <f t="shared" si="210"/>
        <v>9838.7881379951432</v>
      </c>
      <c r="AX268" s="1">
        <f t="shared" si="211"/>
        <v>202842.86109675857</v>
      </c>
      <c r="AY268" s="1">
        <f t="shared" si="211"/>
        <v>37685.440238799791</v>
      </c>
      <c r="AZ268" s="1">
        <f t="shared" si="211"/>
        <v>9005.8953550153419</v>
      </c>
      <c r="BA268" s="1">
        <f t="shared" si="212"/>
        <v>14241.45560936197</v>
      </c>
      <c r="BB268" s="1">
        <f t="shared" si="212"/>
        <v>31233.460216174342</v>
      </c>
      <c r="BC268" s="1">
        <f t="shared" si="212"/>
        <v>39791.006650591451</v>
      </c>
      <c r="BD268" s="1">
        <f>SUM(BA268:BC268)*BT268*0.7+0.15*econlow!BD268+0.15*econhigh!BD268</f>
        <v>187.0752963639907</v>
      </c>
      <c r="BE268" s="2">
        <f t="shared" si="217"/>
        <v>0.1724378764915922</v>
      </c>
      <c r="BF268" s="2">
        <f t="shared" si="217"/>
        <v>0.13039120264941753</v>
      </c>
      <c r="BG268" s="2">
        <f t="shared" si="217"/>
        <v>6.9918128391701598E-2</v>
      </c>
      <c r="BH268" s="2">
        <f t="shared" si="206"/>
        <v>8.499472707173085E-2</v>
      </c>
      <c r="BI268" s="2">
        <f t="shared" si="213"/>
        <v>2.9734821248929609E-3</v>
      </c>
      <c r="BJ268" s="2">
        <f t="shared" si="213"/>
        <v>1.700186572836147E-3</v>
      </c>
      <c r="BK268" s="2">
        <f t="shared" si="213"/>
        <v>4.8885446777984691E-4</v>
      </c>
      <c r="BL268" s="2">
        <f t="shared" si="207"/>
        <v>878.64128533378391</v>
      </c>
      <c r="BM268" s="2">
        <f t="shared" si="207"/>
        <v>237.40076230245265</v>
      </c>
      <c r="BN268" s="2">
        <f t="shared" si="207"/>
        <v>24.048677693991433</v>
      </c>
      <c r="BO268" s="2">
        <f t="shared" si="214"/>
        <v>2951.7329406157405</v>
      </c>
      <c r="BP268" s="2">
        <f t="shared" si="214"/>
        <v>217.4292114427389</v>
      </c>
      <c r="BQ268" s="2">
        <f t="shared" si="214"/>
        <v>9.7643232331964107</v>
      </c>
      <c r="BR268" s="11">
        <f t="shared" si="215"/>
        <v>3.1311949291279867E-2</v>
      </c>
      <c r="BS268" s="17">
        <f t="shared" si="204"/>
        <v>3.0969034068901178E-4</v>
      </c>
      <c r="BT268" s="17">
        <f t="shared" si="205"/>
        <v>2.2013773111132771E-3</v>
      </c>
      <c r="BU268" s="12">
        <f>(BU$3*tempmid!$I378+BU$4*tempmid!$I378^2+BU$5*tempmid!$I378^6)*(K268/K$56)^$BW$1</f>
        <v>-19.793244990142423</v>
      </c>
      <c r="BV268" s="12">
        <f>(BV$3*tempmid!$I378+BV$4*tempmid!$I378^2+BV$5*tempmid!$I378^6)*(L268/L$56)^$BW$1</f>
        <v>-14.40737486692192</v>
      </c>
      <c r="BW268" s="12">
        <f>(BW$3*tempmid!$I378+BW$4*tempmid!$I378^2+BW$5*tempmid!$I378^6)*(M268/M$56)^$BW$1</f>
        <v>-13.229144864542354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 x14ac:dyDescent="0.3">
      <c r="A269" s="2">
        <f t="shared" si="191"/>
        <v>2223</v>
      </c>
      <c r="B269" s="5">
        <f t="shared" si="218"/>
        <v>1165.4041634347905</v>
      </c>
      <c r="C269" s="5">
        <f t="shared" si="218"/>
        <v>2964.1623339218177</v>
      </c>
      <c r="D269" s="5">
        <f t="shared" si="218"/>
        <v>4369.9335491295351</v>
      </c>
      <c r="E269" s="15">
        <f t="shared" si="219"/>
        <v>7.3918968618370677E-8</v>
      </c>
      <c r="F269" s="15">
        <f t="shared" si="219"/>
        <v>1.4562532485016048E-7</v>
      </c>
      <c r="G269" s="15">
        <f t="shared" si="219"/>
        <v>2.9728892047740438E-7</v>
      </c>
      <c r="H269" s="5">
        <f t="shared" si="194"/>
        <v>295655.71956137777</v>
      </c>
      <c r="I269" s="5">
        <f t="shared" si="194"/>
        <v>139972.15334892759</v>
      </c>
      <c r="J269" s="5">
        <f t="shared" si="194"/>
        <v>49309.102862104781</v>
      </c>
      <c r="K269" s="5">
        <f t="shared" si="195"/>
        <v>253693.72174713446</v>
      </c>
      <c r="L269" s="5">
        <f t="shared" si="195"/>
        <v>47221.487078183578</v>
      </c>
      <c r="M269" s="5">
        <f t="shared" si="195"/>
        <v>11283.719147611951</v>
      </c>
      <c r="N269" s="15">
        <f t="shared" si="196"/>
        <v>5.5272490410951391E-4</v>
      </c>
      <c r="O269" s="15">
        <f t="shared" si="196"/>
        <v>2.434611965939304E-3</v>
      </c>
      <c r="P269" s="15">
        <f t="shared" si="196"/>
        <v>2.3406848784313095E-3</v>
      </c>
      <c r="Q269" s="5">
        <f t="shared" si="197"/>
        <v>4174.5390618057718</v>
      </c>
      <c r="R269" s="5">
        <f t="shared" si="197"/>
        <v>6167.1622424988391</v>
      </c>
      <c r="S269" s="5">
        <f t="shared" si="197"/>
        <v>4026.8113566301772</v>
      </c>
      <c r="T269" s="5">
        <f t="shared" si="220"/>
        <v>14.11959514261703</v>
      </c>
      <c r="U269" s="5">
        <f t="shared" si="220"/>
        <v>44.059922598497977</v>
      </c>
      <c r="V269" s="5">
        <f t="shared" si="220"/>
        <v>81.664664796099501</v>
      </c>
      <c r="W269" s="15">
        <f t="shared" si="199"/>
        <v>-1.0734613539272964E-2</v>
      </c>
      <c r="X269" s="15">
        <f t="shared" si="199"/>
        <v>-1.217998157191269E-2</v>
      </c>
      <c r="Y269" s="15">
        <f t="shared" si="199"/>
        <v>-9.7425357312937999E-3</v>
      </c>
      <c r="Z269" s="5">
        <f t="shared" si="202"/>
        <v>3403.589568664715</v>
      </c>
      <c r="AA269" s="5">
        <f t="shared" si="202"/>
        <v>16589.203397678299</v>
      </c>
      <c r="AB269" s="5">
        <f t="shared" si="202"/>
        <v>70615.591322988301</v>
      </c>
      <c r="AC269" s="16">
        <f t="shared" si="208"/>
        <v>0.9751712173320366</v>
      </c>
      <c r="AD269" s="16">
        <f t="shared" si="208"/>
        <v>3.0630224038954226</v>
      </c>
      <c r="AE269" s="16">
        <f t="shared" si="208"/>
        <v>18.714651677910272</v>
      </c>
      <c r="AF269" s="15">
        <f t="shared" si="209"/>
        <v>-4.0504037456468023E-3</v>
      </c>
      <c r="AG269" s="15">
        <f t="shared" si="209"/>
        <v>2.9673830763510267E-4</v>
      </c>
      <c r="AH269" s="15">
        <f t="shared" si="209"/>
        <v>9.7937136394747881E-3</v>
      </c>
      <c r="AI269" s="1">
        <f t="shared" si="216"/>
        <v>586084.96456494497</v>
      </c>
      <c r="AJ269" s="1">
        <f t="shared" si="216"/>
        <v>272299.26138971769</v>
      </c>
      <c r="AK269" s="1">
        <f t="shared" si="216"/>
        <v>96047.957810245585</v>
      </c>
      <c r="AL269" s="14">
        <f t="shared" si="221"/>
        <v>91.49871818225057</v>
      </c>
      <c r="AM269" s="14">
        <f t="shared" si="221"/>
        <v>22.384012773103787</v>
      </c>
      <c r="AN269" s="14">
        <f t="shared" si="221"/>
        <v>7.0132686332920775</v>
      </c>
      <c r="AO269" s="11">
        <f t="shared" si="222"/>
        <v>2.4244248058546583E-3</v>
      </c>
      <c r="AP269" s="11">
        <f t="shared" si="222"/>
        <v>3.0541358217393783E-3</v>
      </c>
      <c r="AQ269" s="11">
        <f t="shared" si="222"/>
        <v>2.7704865437241577E-3</v>
      </c>
      <c r="AR269" s="1">
        <f t="shared" si="203"/>
        <v>295655.71956137777</v>
      </c>
      <c r="AS269" s="1">
        <f t="shared" si="203"/>
        <v>139972.15334892759</v>
      </c>
      <c r="AT269" s="1">
        <f t="shared" si="203"/>
        <v>49309.102862104781</v>
      </c>
      <c r="AU269" s="1">
        <f t="shared" si="210"/>
        <v>59131.143912275555</v>
      </c>
      <c r="AV269" s="1">
        <f t="shared" si="210"/>
        <v>27994.430669785521</v>
      </c>
      <c r="AW269" s="1">
        <f t="shared" si="210"/>
        <v>9861.8205724209565</v>
      </c>
      <c r="AX269" s="1">
        <f t="shared" si="211"/>
        <v>202954.97739770758</v>
      </c>
      <c r="AY269" s="1">
        <f t="shared" si="211"/>
        <v>37777.189662546858</v>
      </c>
      <c r="AZ269" s="1">
        <f t="shared" si="211"/>
        <v>9026.9753180895605</v>
      </c>
      <c r="BA269" s="1">
        <f t="shared" si="212"/>
        <v>14242.100632027441</v>
      </c>
      <c r="BB269" s="1">
        <f t="shared" si="212"/>
        <v>31240.672579084476</v>
      </c>
      <c r="BC269" s="1">
        <f t="shared" si="212"/>
        <v>39801.235165034144</v>
      </c>
      <c r="BD269" s="1">
        <f>SUM(BA269:BC269)*BT269*0.7+0.15*econlow!BD269+0.15*econhigh!BD269</f>
        <v>181.65748267273048</v>
      </c>
      <c r="BE269" s="2">
        <f t="shared" si="217"/>
        <v>0.1724378764915922</v>
      </c>
      <c r="BF269" s="2">
        <f t="shared" si="217"/>
        <v>0.13039120264941753</v>
      </c>
      <c r="BG269" s="2">
        <f t="shared" si="217"/>
        <v>6.9918128391701598E-2</v>
      </c>
      <c r="BH269" s="2">
        <f t="shared" si="206"/>
        <v>8.484097780309191E-2</v>
      </c>
      <c r="BI269" s="2">
        <f t="shared" si="213"/>
        <v>2.9734821248929609E-3</v>
      </c>
      <c r="BJ269" s="2">
        <f t="shared" si="213"/>
        <v>1.700186572836147E-3</v>
      </c>
      <c r="BK269" s="2">
        <f t="shared" si="213"/>
        <v>4.8885446777984691E-4</v>
      </c>
      <c r="BL269" s="2">
        <f t="shared" si="207"/>
        <v>879.12699723812295</v>
      </c>
      <c r="BM269" s="2">
        <f t="shared" si="207"/>
        <v>237.97877569480883</v>
      </c>
      <c r="BN269" s="2">
        <f t="shared" si="207"/>
        <v>24.104975236355958</v>
      </c>
      <c r="BO269" s="2">
        <f t="shared" si="214"/>
        <v>2995.7927314813614</v>
      </c>
      <c r="BP269" s="2">
        <f t="shared" si="214"/>
        <v>220.03633297002867</v>
      </c>
      <c r="BQ269" s="2">
        <f t="shared" si="214"/>
        <v>9.7644163851104828</v>
      </c>
      <c r="BR269" s="11">
        <f t="shared" si="215"/>
        <v>3.1276798072721962E-2</v>
      </c>
      <c r="BS269" s="17">
        <f t="shared" si="204"/>
        <v>3.0028774601305818E-4</v>
      </c>
      <c r="BT269" s="17">
        <f t="shared" si="205"/>
        <v>2.1372595253526961E-3</v>
      </c>
      <c r="BU269" s="12">
        <f>(BU$3*tempmid!$I379+BU$4*tempmid!$I379^2+BU$5*tempmid!$I379^6)*(K269/K$56)^$BW$1</f>
        <v>-19.957489079769203</v>
      </c>
      <c r="BV269" s="12">
        <f>(BV$3*tempmid!$I379+BV$4*tempmid!$I379^2+BV$5*tempmid!$I379^6)*(L269/L$56)^$BW$1</f>
        <v>-14.50865968241315</v>
      </c>
      <c r="BW269" s="12">
        <f>(BW$3*tempmid!$I379+BW$4*tempmid!$I379^2+BW$5*tempmid!$I379^6)*(M269/M$56)^$BW$1</f>
        <v>-13.313209320571545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 x14ac:dyDescent="0.3">
      <c r="A270" s="2">
        <f t="shared" si="191"/>
        <v>2224</v>
      </c>
      <c r="B270" s="5">
        <f t="shared" si="218"/>
        <v>1165.4042452729907</v>
      </c>
      <c r="C270" s="5">
        <f t="shared" si="218"/>
        <v>2964.1627439960653</v>
      </c>
      <c r="D270" s="5">
        <f t="shared" si="218"/>
        <v>4369.9347833057209</v>
      </c>
      <c r="E270" s="15">
        <f t="shared" si="219"/>
        <v>7.0223020187452136E-8</v>
      </c>
      <c r="F270" s="15">
        <f t="shared" si="219"/>
        <v>1.3834405860765245E-7</v>
      </c>
      <c r="G270" s="15">
        <f t="shared" si="219"/>
        <v>2.8242447445353414E-7</v>
      </c>
      <c r="H270" s="5">
        <f t="shared" si="194"/>
        <v>295808.9502175129</v>
      </c>
      <c r="I270" s="5">
        <f t="shared" si="194"/>
        <v>140307.57513555812</v>
      </c>
      <c r="J270" s="5">
        <f t="shared" si="194"/>
        <v>49422.837718249626</v>
      </c>
      <c r="K270" s="5">
        <f t="shared" si="195"/>
        <v>253825.18676875162</v>
      </c>
      <c r="L270" s="5">
        <f t="shared" si="195"/>
        <v>47334.639577314774</v>
      </c>
      <c r="M270" s="5">
        <f t="shared" si="195"/>
        <v>11309.742632100055</v>
      </c>
      <c r="N270" s="15">
        <f t="shared" si="196"/>
        <v>5.1820368557708996E-4</v>
      </c>
      <c r="O270" s="15">
        <f t="shared" si="196"/>
        <v>2.3962078734167669E-3</v>
      </c>
      <c r="P270" s="15">
        <f t="shared" si="196"/>
        <v>2.3062860877400837E-3</v>
      </c>
      <c r="Q270" s="5">
        <f t="shared" si="197"/>
        <v>4131.8673281758029</v>
      </c>
      <c r="R270" s="5">
        <f t="shared" si="197"/>
        <v>6106.6449742094273</v>
      </c>
      <c r="S270" s="5">
        <f t="shared" si="197"/>
        <v>3996.7776321774431</v>
      </c>
      <c r="T270" s="5">
        <f t="shared" si="220"/>
        <v>13.96802674543004</v>
      </c>
      <c r="U270" s="5">
        <f t="shared" si="220"/>
        <v>43.523273553188375</v>
      </c>
      <c r="V270" s="5">
        <f t="shared" si="220"/>
        <v>80.869043881339365</v>
      </c>
      <c r="W270" s="15">
        <f t="shared" si="199"/>
        <v>-1.0734613539272964E-2</v>
      </c>
      <c r="X270" s="15">
        <f t="shared" si="199"/>
        <v>-1.217998157191269E-2</v>
      </c>
      <c r="Y270" s="15">
        <f t="shared" si="199"/>
        <v>-9.7425357312937999E-3</v>
      </c>
      <c r="Z270" s="5">
        <f t="shared" si="202"/>
        <v>3355.2691887351357</v>
      </c>
      <c r="AA270" s="5">
        <f t="shared" si="202"/>
        <v>16431.920476683295</v>
      </c>
      <c r="AB270" s="5">
        <f t="shared" si="202"/>
        <v>70777.770028097249</v>
      </c>
      <c r="AC270" s="16">
        <f t="shared" si="208"/>
        <v>0.97122138018070792</v>
      </c>
      <c r="AD270" s="16">
        <f t="shared" si="208"/>
        <v>3.0639313199798028</v>
      </c>
      <c r="AE270" s="16">
        <f t="shared" si="208"/>
        <v>18.897937617306241</v>
      </c>
      <c r="AF270" s="15">
        <f t="shared" si="209"/>
        <v>-4.0504037456468023E-3</v>
      </c>
      <c r="AG270" s="15">
        <f t="shared" si="209"/>
        <v>2.9673830763510267E-4</v>
      </c>
      <c r="AH270" s="15">
        <f t="shared" si="209"/>
        <v>9.7937136394747881E-3</v>
      </c>
      <c r="AI270" s="1">
        <f t="shared" si="216"/>
        <v>586607.61202072608</v>
      </c>
      <c r="AJ270" s="1">
        <f t="shared" si="216"/>
        <v>273063.76592053147</v>
      </c>
      <c r="AK270" s="1">
        <f t="shared" si="216"/>
        <v>96304.982601641983</v>
      </c>
      <c r="AL270" s="14">
        <f t="shared" si="221"/>
        <v>91.718331626694862</v>
      </c>
      <c r="AM270" s="14">
        <f t="shared" si="221"/>
        <v>22.451692950195948</v>
      </c>
      <c r="AN270" s="14">
        <f t="shared" si="221"/>
        <v>7.0325044980043758</v>
      </c>
      <c r="AO270" s="11">
        <f t="shared" si="222"/>
        <v>2.4001805577961118E-3</v>
      </c>
      <c r="AP270" s="11">
        <f t="shared" si="222"/>
        <v>3.0235944635219844E-3</v>
      </c>
      <c r="AQ270" s="11">
        <f t="shared" si="222"/>
        <v>2.7427816782869159E-3</v>
      </c>
      <c r="AR270" s="1">
        <f t="shared" si="203"/>
        <v>295808.9502175129</v>
      </c>
      <c r="AS270" s="1">
        <f t="shared" si="203"/>
        <v>140307.57513555812</v>
      </c>
      <c r="AT270" s="1">
        <f t="shared" si="203"/>
        <v>49422.837718249626</v>
      </c>
      <c r="AU270" s="1">
        <f t="shared" si="210"/>
        <v>59161.79004350258</v>
      </c>
      <c r="AV270" s="1">
        <f t="shared" si="210"/>
        <v>28061.515027111625</v>
      </c>
      <c r="AW270" s="1">
        <f t="shared" si="210"/>
        <v>9884.5675436499259</v>
      </c>
      <c r="AX270" s="1">
        <f t="shared" si="211"/>
        <v>203060.14941500133</v>
      </c>
      <c r="AY270" s="1">
        <f t="shared" si="211"/>
        <v>37867.711661851819</v>
      </c>
      <c r="AZ270" s="1">
        <f t="shared" si="211"/>
        <v>9047.7941056800446</v>
      </c>
      <c r="BA270" s="1">
        <f t="shared" si="212"/>
        <v>14242.705392503938</v>
      </c>
      <c r="BB270" s="1">
        <f t="shared" si="212"/>
        <v>31247.771154888138</v>
      </c>
      <c r="BC270" s="1">
        <f t="shared" si="212"/>
        <v>39811.313121765626</v>
      </c>
      <c r="BD270" s="1">
        <f>SUM(BA270:BC270)*BT270*0.7+0.15*econlow!BD270+0.15*econhigh!BD270</f>
        <v>176.39571852757859</v>
      </c>
      <c r="BE270" s="2">
        <f t="shared" si="217"/>
        <v>0.1724378764915922</v>
      </c>
      <c r="BF270" s="2">
        <f t="shared" si="217"/>
        <v>0.13039120264941753</v>
      </c>
      <c r="BG270" s="2">
        <f t="shared" si="217"/>
        <v>6.9918128391701598E-2</v>
      </c>
      <c r="BH270" s="2">
        <f t="shared" si="206"/>
        <v>8.468841155360729E-2</v>
      </c>
      <c r="BI270" s="2">
        <f t="shared" si="213"/>
        <v>2.9734821248929609E-3</v>
      </c>
      <c r="BJ270" s="2">
        <f t="shared" si="213"/>
        <v>1.700186572836147E-3</v>
      </c>
      <c r="BK270" s="2">
        <f t="shared" si="213"/>
        <v>4.8885446777984691E-4</v>
      </c>
      <c r="BL270" s="2">
        <f t="shared" si="207"/>
        <v>879.58262585512637</v>
      </c>
      <c r="BM270" s="2">
        <f t="shared" si="207"/>
        <v>238.54905531267474</v>
      </c>
      <c r="BN270" s="2">
        <f t="shared" si="207"/>
        <v>24.160575028924665</v>
      </c>
      <c r="BO270" s="2">
        <f t="shared" si="214"/>
        <v>3040.5111693553386</v>
      </c>
      <c r="BP270" s="2">
        <f t="shared" si="214"/>
        <v>222.67480528169727</v>
      </c>
      <c r="BQ270" s="2">
        <f t="shared" si="214"/>
        <v>9.7645130997911664</v>
      </c>
      <c r="BR270" s="11">
        <f t="shared" si="215"/>
        <v>3.1241993754047764E-2</v>
      </c>
      <c r="BS270" s="17">
        <f t="shared" si="204"/>
        <v>2.9118055072531842E-4</v>
      </c>
      <c r="BT270" s="17">
        <f t="shared" si="205"/>
        <v>2.0750092479152387E-3</v>
      </c>
      <c r="BU270" s="12">
        <f>(BU$3*tempmid!$I380+BU$4*tempmid!$I380^2+BU$5*tempmid!$I380^6)*(K270/K$56)^$BW$1</f>
        <v>-20.121611969258797</v>
      </c>
      <c r="BV270" s="12">
        <f>(BV$3*tempmid!$I380+BV$4*tempmid!$I380^2+BV$5*tempmid!$I380^6)*(L270/L$56)^$BW$1</f>
        <v>-14.609769981622799</v>
      </c>
      <c r="BW270" s="12">
        <f>(BW$3*tempmid!$I380+BW$4*tempmid!$I380^2+BW$5*tempmid!$I380^6)*(M270/M$56)^$BW$1</f>
        <v>-13.397111160212757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 x14ac:dyDescent="0.3">
      <c r="A271" s="2">
        <f t="shared" si="191"/>
        <v>2225</v>
      </c>
      <c r="B271" s="5">
        <f t="shared" si="218"/>
        <v>1165.4043230192863</v>
      </c>
      <c r="C271" s="5">
        <f t="shared" si="218"/>
        <v>2964.1631335666543</v>
      </c>
      <c r="D271" s="5">
        <f t="shared" si="218"/>
        <v>4369.9359557734288</v>
      </c>
      <c r="E271" s="15">
        <f t="shared" si="219"/>
        <v>6.6711869178079529E-8</v>
      </c>
      <c r="F271" s="15">
        <f t="shared" si="219"/>
        <v>1.3142685567726982E-7</v>
      </c>
      <c r="G271" s="15">
        <f t="shared" si="219"/>
        <v>2.6830325073085743E-7</v>
      </c>
      <c r="H271" s="5">
        <f t="shared" si="194"/>
        <v>295952.14165306702</v>
      </c>
      <c r="I271" s="5">
        <f t="shared" si="194"/>
        <v>140638.46747980604</v>
      </c>
      <c r="J271" s="5">
        <f t="shared" si="194"/>
        <v>49535.152011039812</v>
      </c>
      <c r="K271" s="5">
        <f t="shared" si="195"/>
        <v>253948.03829655031</v>
      </c>
      <c r="L271" s="5">
        <f t="shared" si="195"/>
        <v>47446.26430549442</v>
      </c>
      <c r="M271" s="5">
        <f t="shared" si="195"/>
        <v>11335.441185492764</v>
      </c>
      <c r="N271" s="15">
        <f t="shared" si="196"/>
        <v>4.8400054132780035E-4</v>
      </c>
      <c r="O271" s="15">
        <f t="shared" si="196"/>
        <v>2.358203826551275E-3</v>
      </c>
      <c r="P271" s="15">
        <f t="shared" si="196"/>
        <v>2.2722491774278541E-3</v>
      </c>
      <c r="Q271" s="5">
        <f t="shared" si="197"/>
        <v>4089.4919606939457</v>
      </c>
      <c r="R271" s="5">
        <f t="shared" si="197"/>
        <v>6046.4922587486672</v>
      </c>
      <c r="S271" s="5">
        <f t="shared" si="197"/>
        <v>3966.8331437467987</v>
      </c>
      <c r="T271" s="5">
        <f t="shared" si="220"/>
        <v>13.81808537641162</v>
      </c>
      <c r="U271" s="5">
        <f t="shared" si="220"/>
        <v>42.993160883361227</v>
      </c>
      <c r="V271" s="5">
        <f t="shared" si="220"/>
        <v>80.081174331769844</v>
      </c>
      <c r="W271" s="15">
        <f t="shared" si="199"/>
        <v>-1.0734613539272964E-2</v>
      </c>
      <c r="X271" s="15">
        <f t="shared" si="199"/>
        <v>-1.217998157191269E-2</v>
      </c>
      <c r="Y271" s="15">
        <f t="shared" si="199"/>
        <v>-9.7425357312937999E-3</v>
      </c>
      <c r="Z271" s="5">
        <f t="shared" si="202"/>
        <v>3307.5206750966881</v>
      </c>
      <c r="AA271" s="5">
        <f t="shared" si="202"/>
        <v>16275.505091188965</v>
      </c>
      <c r="AB271" s="5">
        <f t="shared" si="202"/>
        <v>70937.885582399642</v>
      </c>
      <c r="AC271" s="16">
        <f t="shared" si="208"/>
        <v>0.96728754146457174</v>
      </c>
      <c r="AD271" s="16">
        <f t="shared" si="208"/>
        <v>3.0648405057744039</v>
      </c>
      <c r="AE271" s="16">
        <f t="shared" si="208"/>
        <v>19.083018606706798</v>
      </c>
      <c r="AF271" s="15">
        <f t="shared" si="209"/>
        <v>-4.0504037456468023E-3</v>
      </c>
      <c r="AG271" s="15">
        <f t="shared" si="209"/>
        <v>2.9673830763510267E-4</v>
      </c>
      <c r="AH271" s="15">
        <f t="shared" si="209"/>
        <v>9.7937136394747881E-3</v>
      </c>
      <c r="AI271" s="1">
        <f t="shared" si="216"/>
        <v>587108.64086215605</v>
      </c>
      <c r="AJ271" s="1">
        <f t="shared" si="216"/>
        <v>273818.90435558994</v>
      </c>
      <c r="AK271" s="1">
        <f t="shared" si="216"/>
        <v>96559.051885127716</v>
      </c>
      <c r="AL271" s="14">
        <f t="shared" si="221"/>
        <v>91.93627077749511</v>
      </c>
      <c r="AM271" s="14">
        <f t="shared" si="221"/>
        <v>22.518898916551848</v>
      </c>
      <c r="AN271" s="14">
        <f t="shared" si="221"/>
        <v>7.0516002362490768</v>
      </c>
      <c r="AO271" s="11">
        <f t="shared" si="222"/>
        <v>2.3761787522181507E-3</v>
      </c>
      <c r="AP271" s="11">
        <f t="shared" si="222"/>
        <v>2.9933585188867645E-3</v>
      </c>
      <c r="AQ271" s="11">
        <f t="shared" si="222"/>
        <v>2.7153538615040467E-3</v>
      </c>
      <c r="AR271" s="1">
        <f t="shared" si="203"/>
        <v>295952.14165306702</v>
      </c>
      <c r="AS271" s="1">
        <f t="shared" si="203"/>
        <v>140638.46747980604</v>
      </c>
      <c r="AT271" s="1">
        <f t="shared" si="203"/>
        <v>49535.152011039812</v>
      </c>
      <c r="AU271" s="1">
        <f t="shared" si="210"/>
        <v>59190.428330613409</v>
      </c>
      <c r="AV271" s="1">
        <f t="shared" si="210"/>
        <v>28127.693495961212</v>
      </c>
      <c r="AW271" s="1">
        <f t="shared" si="210"/>
        <v>9907.0304022079636</v>
      </c>
      <c r="AX271" s="1">
        <f t="shared" si="211"/>
        <v>203158.43063724026</v>
      </c>
      <c r="AY271" s="1">
        <f t="shared" si="211"/>
        <v>37957.011444395532</v>
      </c>
      <c r="AZ271" s="1">
        <f t="shared" si="211"/>
        <v>9068.3529483942111</v>
      </c>
      <c r="BA271" s="1">
        <f t="shared" si="212"/>
        <v>14243.27026252689</v>
      </c>
      <c r="BB271" s="1">
        <f t="shared" si="212"/>
        <v>31254.757133422005</v>
      </c>
      <c r="BC271" s="1">
        <f t="shared" si="212"/>
        <v>39821.242122467564</v>
      </c>
      <c r="BD271" s="1">
        <f>SUM(BA271:BC271)*BT271*0.7+0.15*econlow!BD271+0.15*econhigh!BD271</f>
        <v>171.2855226175742</v>
      </c>
      <c r="BE271" s="2">
        <f t="shared" si="217"/>
        <v>0.1724378764915922</v>
      </c>
      <c r="BF271" s="2">
        <f t="shared" si="217"/>
        <v>0.13039120264941753</v>
      </c>
      <c r="BG271" s="2">
        <f t="shared" si="217"/>
        <v>6.9918128391701598E-2</v>
      </c>
      <c r="BH271" s="2">
        <f t="shared" si="206"/>
        <v>8.4537026883675481E-2</v>
      </c>
      <c r="BI271" s="2">
        <f t="shared" si="213"/>
        <v>2.9734821248929609E-3</v>
      </c>
      <c r="BJ271" s="2">
        <f t="shared" si="213"/>
        <v>1.700186572836147E-3</v>
      </c>
      <c r="BK271" s="2">
        <f t="shared" si="213"/>
        <v>4.8885446777984691E-4</v>
      </c>
      <c r="BL271" s="2">
        <f t="shared" si="207"/>
        <v>880.00840302918436</v>
      </c>
      <c r="BM271" s="2">
        <f t="shared" si="207"/>
        <v>239.11163403341936</v>
      </c>
      <c r="BN271" s="2">
        <f t="shared" si="207"/>
        <v>24.21548037275068</v>
      </c>
      <c r="BO271" s="2">
        <f t="shared" si="214"/>
        <v>3085.8981008970968</v>
      </c>
      <c r="BP271" s="2">
        <f t="shared" si="214"/>
        <v>225.34500540189714</v>
      </c>
      <c r="BQ271" s="2">
        <f t="shared" si="214"/>
        <v>9.7646133367968346</v>
      </c>
      <c r="BR271" s="11">
        <f t="shared" si="215"/>
        <v>3.1207531933245186E-2</v>
      </c>
      <c r="BS271" s="17">
        <f t="shared" si="204"/>
        <v>2.8235908980522498E-4</v>
      </c>
      <c r="BT271" s="17">
        <f t="shared" si="205"/>
        <v>2.0145720853546006E-3</v>
      </c>
      <c r="BU271" s="12">
        <f>(BU$3*tempmid!$I381+BU$4*tempmid!$I381^2+BU$5*tempmid!$I381^6)*(K271/K$56)^$BW$1</f>
        <v>-20.285612867520744</v>
      </c>
      <c r="BV271" s="12">
        <f>(BV$3*tempmid!$I381+BV$4*tempmid!$I381^2+BV$5*tempmid!$I381^6)*(L271/L$56)^$BW$1</f>
        <v>-14.710705671620484</v>
      </c>
      <c r="BW271" s="12">
        <f>(BW$3*tempmid!$I381+BW$4*tempmid!$I381^2+BW$5*tempmid!$I381^6)*(M271/M$56)^$BW$1</f>
        <v>-13.480850372176439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 x14ac:dyDescent="0.3">
      <c r="A272" s="2">
        <f t="shared" si="191"/>
        <v>2226</v>
      </c>
      <c r="B272" s="5">
        <f t="shared" si="218"/>
        <v>1165.4043968782721</v>
      </c>
      <c r="C272" s="5">
        <f t="shared" si="218"/>
        <v>2964.1635036587622</v>
      </c>
      <c r="D272" s="5">
        <f t="shared" si="218"/>
        <v>4369.9370696180504</v>
      </c>
      <c r="E272" s="15">
        <f t="shared" si="219"/>
        <v>6.337627571917555E-8</v>
      </c>
      <c r="F272" s="15">
        <f t="shared" si="219"/>
        <v>1.2485551289340633E-7</v>
      </c>
      <c r="G272" s="15">
        <f t="shared" si="219"/>
        <v>2.5488808819431452E-7</v>
      </c>
      <c r="H272" s="5">
        <f t="shared" si="194"/>
        <v>296085.37172398012</v>
      </c>
      <c r="I272" s="5">
        <f t="shared" si="194"/>
        <v>140964.85003538334</v>
      </c>
      <c r="J272" s="5">
        <f t="shared" si="194"/>
        <v>49646.052572471621</v>
      </c>
      <c r="K272" s="5">
        <f t="shared" si="195"/>
        <v>254062.34309488931</v>
      </c>
      <c r="L272" s="5">
        <f t="shared" si="195"/>
        <v>47556.367879634803</v>
      </c>
      <c r="M272" s="5">
        <f t="shared" si="195"/>
        <v>11360.816364527391</v>
      </c>
      <c r="N272" s="15">
        <f t="shared" si="196"/>
        <v>4.5011097193636829E-4</v>
      </c>
      <c r="O272" s="15">
        <f t="shared" si="196"/>
        <v>2.3205952197089541E-3</v>
      </c>
      <c r="P272" s="15">
        <f t="shared" si="196"/>
        <v>2.2385700405822551E-3</v>
      </c>
      <c r="Q272" s="5">
        <f t="shared" si="197"/>
        <v>4047.4140671614341</v>
      </c>
      <c r="R272" s="5">
        <f t="shared" si="197"/>
        <v>5986.7074000305929</v>
      </c>
      <c r="S272" s="5">
        <f t="shared" si="197"/>
        <v>3936.9806533776627</v>
      </c>
      <c r="T272" s="5">
        <f t="shared" si="220"/>
        <v>13.669753570043163</v>
      </c>
      <c r="U272" s="5">
        <f t="shared" si="220"/>
        <v>42.469504976083613</v>
      </c>
      <c r="V272" s="5">
        <f t="shared" si="220"/>
        <v>79.300980629438612</v>
      </c>
      <c r="W272" s="15">
        <f t="shared" si="199"/>
        <v>-1.0734613539272964E-2</v>
      </c>
      <c r="X272" s="15">
        <f t="shared" si="199"/>
        <v>-1.217998157191269E-2</v>
      </c>
      <c r="Y272" s="15">
        <f t="shared" si="199"/>
        <v>-9.7425357312937999E-3</v>
      </c>
      <c r="Z272" s="5">
        <f t="shared" si="202"/>
        <v>3260.3401945835808</v>
      </c>
      <c r="AA272" s="5">
        <f t="shared" si="202"/>
        <v>16119.967328915682</v>
      </c>
      <c r="AB272" s="5">
        <f t="shared" si="202"/>
        <v>71095.947950540562</v>
      </c>
      <c r="AC272" s="16">
        <f t="shared" si="208"/>
        <v>0.96336963638350614</v>
      </c>
      <c r="AD272" s="16">
        <f t="shared" si="208"/>
        <v>3.0657499613592591</v>
      </c>
      <c r="AE272" s="16">
        <f t="shared" si="208"/>
        <v>19.269912226317654</v>
      </c>
      <c r="AF272" s="15">
        <f t="shared" si="209"/>
        <v>-4.0504037456468023E-3</v>
      </c>
      <c r="AG272" s="15">
        <f t="shared" si="209"/>
        <v>2.9673830763510267E-4</v>
      </c>
      <c r="AH272" s="15">
        <f t="shared" si="209"/>
        <v>9.7937136394747881E-3</v>
      </c>
      <c r="AI272" s="1">
        <f t="shared" si="216"/>
        <v>587588.20510655385</v>
      </c>
      <c r="AJ272" s="1">
        <f t="shared" si="216"/>
        <v>274564.70741599216</v>
      </c>
      <c r="AK272" s="1">
        <f t="shared" si="216"/>
        <v>96810.177098822911</v>
      </c>
      <c r="AL272" s="14">
        <f t="shared" si="221"/>
        <v>92.152543220542981</v>
      </c>
      <c r="AM272" s="14">
        <f t="shared" si="221"/>
        <v>22.585631983080578</v>
      </c>
      <c r="AN272" s="14">
        <f t="shared" si="221"/>
        <v>7.0705563502810458</v>
      </c>
      <c r="AO272" s="11">
        <f t="shared" si="222"/>
        <v>2.3524169646959693E-3</v>
      </c>
      <c r="AP272" s="11">
        <f t="shared" si="222"/>
        <v>2.9634249336978969E-3</v>
      </c>
      <c r="AQ272" s="11">
        <f t="shared" si="222"/>
        <v>2.6882003228890063E-3</v>
      </c>
      <c r="AR272" s="1">
        <f t="shared" si="203"/>
        <v>296085.37172398012</v>
      </c>
      <c r="AS272" s="1">
        <f t="shared" si="203"/>
        <v>140964.85003538334</v>
      </c>
      <c r="AT272" s="1">
        <f t="shared" si="203"/>
        <v>49646.052572471621</v>
      </c>
      <c r="AU272" s="1">
        <f t="shared" si="210"/>
        <v>59217.074344796027</v>
      </c>
      <c r="AV272" s="1">
        <f t="shared" si="210"/>
        <v>28192.97000707667</v>
      </c>
      <c r="AW272" s="1">
        <f t="shared" si="210"/>
        <v>9929.2105144943253</v>
      </c>
      <c r="AX272" s="1">
        <f t="shared" si="211"/>
        <v>203249.87447591146</v>
      </c>
      <c r="AY272" s="1">
        <f t="shared" si="211"/>
        <v>38045.094303707847</v>
      </c>
      <c r="AZ272" s="1">
        <f t="shared" si="211"/>
        <v>9088.6530916219126</v>
      </c>
      <c r="BA272" s="1">
        <f t="shared" si="212"/>
        <v>14243.795608498107</v>
      </c>
      <c r="BB272" s="1">
        <f t="shared" si="212"/>
        <v>31261.631690483217</v>
      </c>
      <c r="BC272" s="1">
        <f t="shared" si="212"/>
        <v>39831.023749639055</v>
      </c>
      <c r="BD272" s="1">
        <f>SUM(BA272:BC272)*BT272*0.7+0.15*econlow!BD272+0.15*econhigh!BD272</f>
        <v>166.32253966513085</v>
      </c>
      <c r="BE272" s="2">
        <f t="shared" si="217"/>
        <v>0.1724378764915922</v>
      </c>
      <c r="BF272" s="2">
        <f t="shared" si="217"/>
        <v>0.13039120264941753</v>
      </c>
      <c r="BG272" s="2">
        <f t="shared" si="217"/>
        <v>6.9918128391701598E-2</v>
      </c>
      <c r="BH272" s="2">
        <f t="shared" si="206"/>
        <v>8.4386822193444302E-2</v>
      </c>
      <c r="BI272" s="2">
        <f t="shared" si="213"/>
        <v>2.9734821248929609E-3</v>
      </c>
      <c r="BJ272" s="2">
        <f t="shared" si="213"/>
        <v>1.700186572836147E-3</v>
      </c>
      <c r="BK272" s="2">
        <f t="shared" si="213"/>
        <v>4.8885446777984691E-4</v>
      </c>
      <c r="BL272" s="2">
        <f t="shared" si="207"/>
        <v>880.40456026354263</v>
      </c>
      <c r="BM272" s="2">
        <f t="shared" si="207"/>
        <v>239.66654527201982</v>
      </c>
      <c r="BN272" s="2">
        <f t="shared" si="207"/>
        <v>24.269694607685913</v>
      </c>
      <c r="BO272" s="2">
        <f t="shared" si="214"/>
        <v>3131.9635199496656</v>
      </c>
      <c r="BP272" s="2">
        <f t="shared" si="214"/>
        <v>228.0473148904924</v>
      </c>
      <c r="BQ272" s="2">
        <f t="shared" si="214"/>
        <v>9.7647170562182417</v>
      </c>
      <c r="BR272" s="11">
        <f t="shared" si="215"/>
        <v>3.1173408264802943E-2</v>
      </c>
      <c r="BS272" s="17">
        <f t="shared" si="204"/>
        <v>2.7381402972869617E-4</v>
      </c>
      <c r="BT272" s="17">
        <f t="shared" si="205"/>
        <v>1.9558952284996121E-3</v>
      </c>
      <c r="BU272" s="12">
        <f>(BU$3*tempmid!$I382+BU$4*tempmid!$I382^2+BU$5*tempmid!$I382^6)*(K272/K$56)^$BW$1</f>
        <v>-20.449491070404843</v>
      </c>
      <c r="BV272" s="12">
        <f>(BV$3*tempmid!$I382+BV$4*tempmid!$I382^2+BV$5*tempmid!$I382^6)*(L272/L$56)^$BW$1</f>
        <v>-14.811466703698146</v>
      </c>
      <c r="BW272" s="12">
        <f>(BW$3*tempmid!$I382+BW$4*tempmid!$I382^2+BW$5*tempmid!$I382^6)*(M272/M$56)^$BW$1</f>
        <v>-13.564426980137826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 x14ac:dyDescent="0.3">
      <c r="A273" s="2">
        <f t="shared" si="191"/>
        <v>2227</v>
      </c>
      <c r="B273" s="5">
        <f t="shared" si="218"/>
        <v>1165.4044670443129</v>
      </c>
      <c r="C273" s="5">
        <f t="shared" si="218"/>
        <v>2964.1638552463087</v>
      </c>
      <c r="D273" s="5">
        <f t="shared" si="218"/>
        <v>4369.9381277707107</v>
      </c>
      <c r="E273" s="15">
        <f t="shared" si="219"/>
        <v>6.0207461933216772E-8</v>
      </c>
      <c r="F273" s="15">
        <f t="shared" si="219"/>
        <v>1.1861273724873601E-7</v>
      </c>
      <c r="G273" s="15">
        <f t="shared" si="219"/>
        <v>2.4214368378459877E-7</v>
      </c>
      <c r="H273" s="5">
        <f t="shared" si="194"/>
        <v>296208.71815600514</v>
      </c>
      <c r="I273" s="5">
        <f t="shared" si="194"/>
        <v>141286.74276161418</v>
      </c>
      <c r="J273" s="5">
        <f t="shared" si="194"/>
        <v>49755.546310949438</v>
      </c>
      <c r="K273" s="5">
        <f t="shared" si="195"/>
        <v>254168.16781837703</v>
      </c>
      <c r="L273" s="5">
        <f t="shared" si="195"/>
        <v>47664.957020358066</v>
      </c>
      <c r="M273" s="5">
        <f t="shared" si="195"/>
        <v>11385.869743728348</v>
      </c>
      <c r="N273" s="15">
        <f t="shared" si="196"/>
        <v>4.1653053419321573E-4</v>
      </c>
      <c r="O273" s="15">
        <f t="shared" si="196"/>
        <v>2.2833775068378248E-3</v>
      </c>
      <c r="P273" s="15">
        <f t="shared" si="196"/>
        <v>2.2052446230169664E-3</v>
      </c>
      <c r="Q273" s="5">
        <f t="shared" si="197"/>
        <v>4005.6346568501203</v>
      </c>
      <c r="R273" s="5">
        <f t="shared" si="197"/>
        <v>5927.2935310028224</v>
      </c>
      <c r="S273" s="5">
        <f t="shared" si="197"/>
        <v>3907.2228454666133</v>
      </c>
      <c r="T273" s="5">
        <f t="shared" si="220"/>
        <v>13.523014048291653</v>
      </c>
      <c r="U273" s="5">
        <f t="shared" si="220"/>
        <v>41.952227188106662</v>
      </c>
      <c r="V273" s="5">
        <f t="shared" si="220"/>
        <v>78.528387992129666</v>
      </c>
      <c r="W273" s="15">
        <f t="shared" si="199"/>
        <v>-1.0734613539272964E-2</v>
      </c>
      <c r="X273" s="15">
        <f t="shared" si="199"/>
        <v>-1.217998157191269E-2</v>
      </c>
      <c r="Y273" s="15">
        <f t="shared" si="199"/>
        <v>-9.7425357312937999E-3</v>
      </c>
      <c r="Z273" s="5">
        <f t="shared" si="202"/>
        <v>3213.7238516164484</v>
      </c>
      <c r="AA273" s="5">
        <f t="shared" si="202"/>
        <v>15965.316823743829</v>
      </c>
      <c r="AB273" s="5">
        <f t="shared" si="202"/>
        <v>71251.967209333088</v>
      </c>
      <c r="AC273" s="16">
        <f t="shared" si="208"/>
        <v>0.95946760039985601</v>
      </c>
      <c r="AD273" s="16">
        <f t="shared" si="208"/>
        <v>3.0666596868144254</v>
      </c>
      <c r="AE273" s="16">
        <f t="shared" si="208"/>
        <v>19.458636228520025</v>
      </c>
      <c r="AF273" s="15">
        <f t="shared" si="209"/>
        <v>-4.0504037456468023E-3</v>
      </c>
      <c r="AG273" s="15">
        <f t="shared" si="209"/>
        <v>2.9673830763510267E-4</v>
      </c>
      <c r="AH273" s="15">
        <f t="shared" si="209"/>
        <v>9.7937136394747881E-3</v>
      </c>
      <c r="AI273" s="1">
        <f t="shared" si="216"/>
        <v>588046.45894069446</v>
      </c>
      <c r="AJ273" s="1">
        <f t="shared" si="216"/>
        <v>275301.20668146963</v>
      </c>
      <c r="AK273" s="1">
        <f t="shared" si="216"/>
        <v>97058.369903434941</v>
      </c>
      <c r="AL273" s="14">
        <f t="shared" si="221"/>
        <v>92.36715661449476</v>
      </c>
      <c r="AM273" s="14">
        <f t="shared" si="221"/>
        <v>22.651893499792944</v>
      </c>
      <c r="AN273" s="14">
        <f t="shared" si="221"/>
        <v>7.0893733514262385</v>
      </c>
      <c r="AO273" s="11">
        <f t="shared" si="222"/>
        <v>2.3288927950490096E-3</v>
      </c>
      <c r="AP273" s="11">
        <f t="shared" si="222"/>
        <v>2.9337906843609177E-3</v>
      </c>
      <c r="AQ273" s="11">
        <f t="shared" si="222"/>
        <v>2.6613183196601163E-3</v>
      </c>
      <c r="AR273" s="1">
        <f t="shared" si="203"/>
        <v>296208.71815600514</v>
      </c>
      <c r="AS273" s="1">
        <f t="shared" si="203"/>
        <v>141286.74276161418</v>
      </c>
      <c r="AT273" s="1">
        <f t="shared" si="203"/>
        <v>49755.546310949438</v>
      </c>
      <c r="AU273" s="1">
        <f t="shared" si="210"/>
        <v>59241.743631201032</v>
      </c>
      <c r="AV273" s="1">
        <f t="shared" si="210"/>
        <v>28257.348552322837</v>
      </c>
      <c r="AW273" s="1">
        <f t="shared" si="210"/>
        <v>9951.1092621898879</v>
      </c>
      <c r="AX273" s="1">
        <f t="shared" si="211"/>
        <v>203334.5342547016</v>
      </c>
      <c r="AY273" s="1">
        <f t="shared" si="211"/>
        <v>38131.965616286456</v>
      </c>
      <c r="AZ273" s="1">
        <f t="shared" si="211"/>
        <v>9108.6957949826774</v>
      </c>
      <c r="BA273" s="1">
        <f t="shared" si="212"/>
        <v>14244.281791556672</v>
      </c>
      <c r="BB273" s="1">
        <f t="shared" si="212"/>
        <v>31268.395988029573</v>
      </c>
      <c r="BC273" s="1">
        <f t="shared" si="212"/>
        <v>39840.659566893366</v>
      </c>
      <c r="BD273" s="1">
        <f>SUM(BA273:BC273)*BT273*0.7+0.15*econlow!BD273+0.15*econhigh!BD273</f>
        <v>161.50253660657191</v>
      </c>
      <c r="BE273" s="2">
        <f t="shared" si="217"/>
        <v>0.1724378764915922</v>
      </c>
      <c r="BF273" s="2">
        <f t="shared" si="217"/>
        <v>0.13039120264941753</v>
      </c>
      <c r="BG273" s="2">
        <f t="shared" si="217"/>
        <v>6.9918128391701598E-2</v>
      </c>
      <c r="BH273" s="2">
        <f t="shared" si="206"/>
        <v>8.4237795725407572E-2</v>
      </c>
      <c r="BI273" s="2">
        <f t="shared" si="213"/>
        <v>2.9734821248929609E-3</v>
      </c>
      <c r="BJ273" s="2">
        <f t="shared" si="213"/>
        <v>1.700186572836147E-3</v>
      </c>
      <c r="BK273" s="2">
        <f t="shared" si="213"/>
        <v>4.8885446777984691E-4</v>
      </c>
      <c r="BL273" s="2">
        <f t="shared" si="207"/>
        <v>880.77132867433829</v>
      </c>
      <c r="BM273" s="2">
        <f t="shared" si="207"/>
        <v>240.21382296305111</v>
      </c>
      <c r="BN273" s="2">
        <f t="shared" si="207"/>
        <v>24.323221110934714</v>
      </c>
      <c r="BO273" s="2">
        <f t="shared" si="214"/>
        <v>3178.7175697393473</v>
      </c>
      <c r="BP273" s="2">
        <f t="shared" si="214"/>
        <v>230.78211989764591</v>
      </c>
      <c r="BQ273" s="2">
        <f t="shared" si="214"/>
        <v>9.7648242186709417</v>
      </c>
      <c r="BR273" s="11">
        <f t="shared" si="215"/>
        <v>3.1139618459057078E-2</v>
      </c>
      <c r="BS273" s="17">
        <f t="shared" si="204"/>
        <v>2.6553635647902721E-4</v>
      </c>
      <c r="BT273" s="17">
        <f t="shared" si="205"/>
        <v>1.898927406310303E-3</v>
      </c>
      <c r="BU273" s="12">
        <f>(BU$3*tempmid!$I383+BU$4*tempmid!$I383^2+BU$5*tempmid!$I383^6)*(K273/K$56)^$BW$1</f>
        <v>-20.613245958301491</v>
      </c>
      <c r="BV273" s="12">
        <f>(BV$3*tempmid!$I383+BV$4*tempmid!$I383^2+BV$5*tempmid!$I383^6)*(L273/L$56)^$BW$1</f>
        <v>-14.912053071779935</v>
      </c>
      <c r="BW273" s="12">
        <f>(BW$3*tempmid!$I383+BW$4*tempmid!$I383^2+BW$5*tempmid!$I383^6)*(M273/M$56)^$BW$1</f>
        <v>-13.647841041450405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 x14ac:dyDescent="0.3">
      <c r="A274" s="2">
        <f t="shared" si="191"/>
        <v>2228</v>
      </c>
      <c r="B274" s="5">
        <f t="shared" si="218"/>
        <v>1165.4045337020557</v>
      </c>
      <c r="C274" s="5">
        <f t="shared" si="218"/>
        <v>2964.1641892545176</v>
      </c>
      <c r="D274" s="5">
        <f t="shared" si="218"/>
        <v>4369.9391330159815</v>
      </c>
      <c r="E274" s="15">
        <f t="shared" si="219"/>
        <v>5.7197088836555931E-8</v>
      </c>
      <c r="F274" s="15">
        <f t="shared" si="219"/>
        <v>1.126821003862992E-7</v>
      </c>
      <c r="G274" s="15">
        <f t="shared" si="219"/>
        <v>2.3003649959536881E-7</v>
      </c>
      <c r="H274" s="5">
        <f t="shared" si="194"/>
        <v>296322.25852978212</v>
      </c>
      <c r="I274" s="5">
        <f t="shared" si="194"/>
        <v>141604.16591303129</v>
      </c>
      <c r="J274" s="5">
        <f t="shared" si="194"/>
        <v>49863.640208382989</v>
      </c>
      <c r="K274" s="5">
        <f t="shared" si="195"/>
        <v>254265.57899897368</v>
      </c>
      <c r="L274" s="5">
        <f t="shared" si="195"/>
        <v>47772.038548459932</v>
      </c>
      <c r="M274" s="5">
        <f t="shared" si="195"/>
        <v>11410.602914729574</v>
      </c>
      <c r="N274" s="15">
        <f t="shared" si="196"/>
        <v>3.8325484041834557E-4</v>
      </c>
      <c r="O274" s="15">
        <f t="shared" si="196"/>
        <v>2.2465462007261738E-3</v>
      </c>
      <c r="P274" s="15">
        <f t="shared" si="196"/>
        <v>2.1722689226133518E-3</v>
      </c>
      <c r="Q274" s="5">
        <f t="shared" si="197"/>
        <v>3964.1546428866977</v>
      </c>
      <c r="R274" s="5">
        <f t="shared" si="197"/>
        <v>5868.253617144881</v>
      </c>
      <c r="S274" s="5">
        <f t="shared" si="197"/>
        <v>3877.562327876471</v>
      </c>
      <c r="T274" s="5">
        <f t="shared" si="220"/>
        <v>13.377849718597083</v>
      </c>
      <c r="U274" s="5">
        <f t="shared" si="220"/>
        <v>41.44124983405483</v>
      </c>
      <c r="V274" s="5">
        <f t="shared" si="220"/>
        <v>77.763322366195439</v>
      </c>
      <c r="W274" s="15">
        <f t="shared" si="199"/>
        <v>-1.0734613539272964E-2</v>
      </c>
      <c r="X274" s="15">
        <f t="shared" si="199"/>
        <v>-1.217998157191269E-2</v>
      </c>
      <c r="Y274" s="15">
        <f t="shared" si="199"/>
        <v>-9.7425357312937999E-3</v>
      </c>
      <c r="Z274" s="5">
        <f t="shared" si="202"/>
        <v>3167.6676916876336</v>
      </c>
      <c r="AA274" s="5">
        <f t="shared" si="202"/>
        <v>15811.562764441067</v>
      </c>
      <c r="AB274" s="5">
        <f t="shared" si="202"/>
        <v>71405.953543487223</v>
      </c>
      <c r="AC274" s="16">
        <f t="shared" si="208"/>
        <v>0.95558136923736969</v>
      </c>
      <c r="AD274" s="16">
        <f t="shared" si="208"/>
        <v>3.0675696822199834</v>
      </c>
      <c r="AE274" s="16">
        <f t="shared" si="208"/>
        <v>19.649208539556859</v>
      </c>
      <c r="AF274" s="15">
        <f t="shared" si="209"/>
        <v>-4.0504037456468023E-3</v>
      </c>
      <c r="AG274" s="15">
        <f t="shared" si="209"/>
        <v>2.9673830763510267E-4</v>
      </c>
      <c r="AH274" s="15">
        <f t="shared" si="209"/>
        <v>9.7937136394747881E-3</v>
      </c>
      <c r="AI274" s="1">
        <f t="shared" si="216"/>
        <v>588483.55667782598</v>
      </c>
      <c r="AJ274" s="1">
        <f t="shared" si="216"/>
        <v>276028.43456564553</v>
      </c>
      <c r="AK274" s="1">
        <f t="shared" si="216"/>
        <v>97303.642175281333</v>
      </c>
      <c r="AL274" s="14">
        <f t="shared" si="221"/>
        <v>92.580118687978043</v>
      </c>
      <c r="AM274" s="14">
        <f t="shared" si="221"/>
        <v>22.717684854784444</v>
      </c>
      <c r="AN274" s="14">
        <f t="shared" si="221"/>
        <v>7.1080517598095483</v>
      </c>
      <c r="AO274" s="11">
        <f t="shared" si="222"/>
        <v>2.3056038670985195E-3</v>
      </c>
      <c r="AP274" s="11">
        <f t="shared" si="222"/>
        <v>2.9044527775173084E-3</v>
      </c>
      <c r="AQ274" s="11">
        <f t="shared" si="222"/>
        <v>2.6347051364635152E-3</v>
      </c>
      <c r="AR274" s="1">
        <f t="shared" si="203"/>
        <v>296322.25852978212</v>
      </c>
      <c r="AS274" s="1">
        <f t="shared" si="203"/>
        <v>141604.16591303129</v>
      </c>
      <c r="AT274" s="1">
        <f t="shared" si="203"/>
        <v>49863.640208382989</v>
      </c>
      <c r="AU274" s="1">
        <f t="shared" si="210"/>
        <v>59264.451705956424</v>
      </c>
      <c r="AV274" s="1">
        <f t="shared" si="210"/>
        <v>28320.83318260626</v>
      </c>
      <c r="AW274" s="1">
        <f t="shared" si="210"/>
        <v>9972.7280416765989</v>
      </c>
      <c r="AX274" s="1">
        <f t="shared" si="211"/>
        <v>203412.46319917895</v>
      </c>
      <c r="AY274" s="1">
        <f t="shared" si="211"/>
        <v>38217.630838767938</v>
      </c>
      <c r="AZ274" s="1">
        <f t="shared" si="211"/>
        <v>9128.4823317836581</v>
      </c>
      <c r="BA274" s="1">
        <f t="shared" si="212"/>
        <v>14244.729167648771</v>
      </c>
      <c r="BB274" s="1">
        <f t="shared" si="212"/>
        <v>31275.051174376156</v>
      </c>
      <c r="BC274" s="1">
        <f t="shared" si="212"/>
        <v>39850.151119248418</v>
      </c>
      <c r="BD274" s="1">
        <f>SUM(BA274:BC274)*BT274*0.7+0.15*econlow!BD274+0.15*econhigh!BD274</f>
        <v>156.8213988033306</v>
      </c>
      <c r="BE274" s="2">
        <f t="shared" si="217"/>
        <v>0.1724378764915922</v>
      </c>
      <c r="BF274" s="2">
        <f t="shared" si="217"/>
        <v>0.13039120264941753</v>
      </c>
      <c r="BG274" s="2">
        <f t="shared" si="217"/>
        <v>6.9918128391701598E-2</v>
      </c>
      <c r="BH274" s="2">
        <f t="shared" si="206"/>
        <v>8.4089945567025398E-2</v>
      </c>
      <c r="BI274" s="2">
        <f t="shared" si="213"/>
        <v>2.9734821248929609E-3</v>
      </c>
      <c r="BJ274" s="2">
        <f t="shared" si="213"/>
        <v>1.700186572836147E-3</v>
      </c>
      <c r="BK274" s="2">
        <f t="shared" si="213"/>
        <v>4.8885446777984691E-4</v>
      </c>
      <c r="BL274" s="2">
        <f t="shared" si="207"/>
        <v>881.1089389462179</v>
      </c>
      <c r="BM274" s="2">
        <f t="shared" si="207"/>
        <v>240.75350154299781</v>
      </c>
      <c r="BN274" s="2">
        <f t="shared" si="207"/>
        <v>24.37606329563484</v>
      </c>
      <c r="BO274" s="2">
        <f t="shared" si="214"/>
        <v>3226.1705451082375</v>
      </c>
      <c r="BP274" s="2">
        <f t="shared" si="214"/>
        <v>233.54981121906201</v>
      </c>
      <c r="BQ274" s="2">
        <f t="shared" si="214"/>
        <v>9.7649347852881387</v>
      </c>
      <c r="BR274" s="11">
        <f t="shared" si="215"/>
        <v>3.1106158281541479E-2</v>
      </c>
      <c r="BS274" s="17">
        <f t="shared" si="204"/>
        <v>2.5751736401695706E-4</v>
      </c>
      <c r="BT274" s="17">
        <f t="shared" si="205"/>
        <v>1.843618841077964E-3</v>
      </c>
      <c r="BU274" s="12">
        <f>(BU$3*tempmid!$I384+BU$4*tempmid!$I384^2+BU$5*tempmid!$I384^6)*(K274/K$56)^$BW$1</f>
        <v>-20.776876993788438</v>
      </c>
      <c r="BV274" s="12">
        <f>(BV$3*tempmid!$I384+BV$4*tempmid!$I384^2+BV$5*tempmid!$I384^6)*(L274/L$56)^$BW$1</f>
        <v>-15.012464810866719</v>
      </c>
      <c r="BW274" s="12">
        <f>(BW$3*tempmid!$I384+BW$4*tempmid!$I384^2+BW$5*tempmid!$I384^6)*(M274/M$56)^$BW$1</f>
        <v>-13.731092645887639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 x14ac:dyDescent="0.3">
      <c r="A275" s="2">
        <f t="shared" si="191"/>
        <v>2229</v>
      </c>
      <c r="B275" s="5">
        <f t="shared" si="218"/>
        <v>1165.4045970269151</v>
      </c>
      <c r="C275" s="5">
        <f t="shared" si="218"/>
        <v>2964.164506562352</v>
      </c>
      <c r="D275" s="5">
        <f t="shared" si="218"/>
        <v>4369.9400879992081</v>
      </c>
      <c r="E275" s="15">
        <f t="shared" si="219"/>
        <v>5.4337234394728134E-8</v>
      </c>
      <c r="F275" s="15">
        <f t="shared" si="219"/>
        <v>1.0704799536698424E-7</v>
      </c>
      <c r="G275" s="15">
        <f t="shared" si="219"/>
        <v>2.1853467461560036E-7</v>
      </c>
      <c r="H275" s="5">
        <f t="shared" si="194"/>
        <v>296426.07026642992</v>
      </c>
      <c r="I275" s="5">
        <f t="shared" si="194"/>
        <v>141917.14002915987</v>
      </c>
      <c r="J275" s="5">
        <f t="shared" si="194"/>
        <v>49970.341317338905</v>
      </c>
      <c r="K275" s="5">
        <f t="shared" si="195"/>
        <v>254354.64303354206</v>
      </c>
      <c r="L275" s="5">
        <f t="shared" si="195"/>
        <v>47877.619381437864</v>
      </c>
      <c r="M275" s="5">
        <f t="shared" si="195"/>
        <v>11435.017485609969</v>
      </c>
      <c r="N275" s="15">
        <f t="shared" si="196"/>
        <v>3.5027955777189312E-4</v>
      </c>
      <c r="O275" s="15">
        <f t="shared" si="196"/>
        <v>2.2100968722704728E-3</v>
      </c>
      <c r="P275" s="15">
        <f t="shared" si="196"/>
        <v>2.1396389886532141E-3</v>
      </c>
      <c r="Q275" s="5">
        <f t="shared" si="197"/>
        <v>3922.9748446041926</v>
      </c>
      <c r="R275" s="5">
        <f t="shared" si="197"/>
        <v>5809.590459936443</v>
      </c>
      <c r="S275" s="5">
        <f t="shared" si="197"/>
        <v>3848.0016330445105</v>
      </c>
      <c r="T275" s="5">
        <f t="shared" si="220"/>
        <v>13.234243671881472</v>
      </c>
      <c r="U275" s="5">
        <f t="shared" si="220"/>
        <v>40.936496174759014</v>
      </c>
      <c r="V275" s="5">
        <f t="shared" si="220"/>
        <v>77.005710419458666</v>
      </c>
      <c r="W275" s="15">
        <f t="shared" si="199"/>
        <v>-1.0734613539272964E-2</v>
      </c>
      <c r="X275" s="15">
        <f t="shared" si="199"/>
        <v>-1.217998157191269E-2</v>
      </c>
      <c r="Y275" s="15">
        <f t="shared" si="199"/>
        <v>-9.7425357312937999E-3</v>
      </c>
      <c r="Z275" s="5">
        <f t="shared" si="202"/>
        <v>3122.1677047546636</v>
      </c>
      <c r="AA275" s="5">
        <f t="shared" si="202"/>
        <v>15658.71390332852</v>
      </c>
      <c r="AB275" s="5">
        <f t="shared" si="202"/>
        <v>71557.917241420117</v>
      </c>
      <c r="AC275" s="16">
        <f t="shared" si="208"/>
        <v>0.95171087888014039</v>
      </c>
      <c r="AD275" s="16">
        <f t="shared" si="208"/>
        <v>3.068479947656038</v>
      </c>
      <c r="AE275" s="16">
        <f t="shared" si="208"/>
        <v>19.8416472612356</v>
      </c>
      <c r="AF275" s="15">
        <f t="shared" si="209"/>
        <v>-4.0504037456468023E-3</v>
      </c>
      <c r="AG275" s="15">
        <f t="shared" si="209"/>
        <v>2.9673830763510267E-4</v>
      </c>
      <c r="AH275" s="15">
        <f t="shared" si="209"/>
        <v>9.7937136394747881E-3</v>
      </c>
      <c r="AI275" s="1">
        <f t="shared" si="216"/>
        <v>588899.65271599987</v>
      </c>
      <c r="AJ275" s="1">
        <f t="shared" si="216"/>
        <v>276746.4242916872</v>
      </c>
      <c r="AK275" s="1">
        <f t="shared" si="216"/>
        <v>97546.005999429806</v>
      </c>
      <c r="AL275" s="14">
        <f t="shared" si="221"/>
        <v>92.791437236844857</v>
      </c>
      <c r="AM275" s="14">
        <f t="shared" si="221"/>
        <v>22.783007473230935</v>
      </c>
      <c r="AN275" s="14">
        <f t="shared" si="221"/>
        <v>7.1265921040865488</v>
      </c>
      <c r="AO275" s="11">
        <f t="shared" si="222"/>
        <v>2.2825478284275343E-3</v>
      </c>
      <c r="AP275" s="11">
        <f t="shared" si="222"/>
        <v>2.8754082497421353E-3</v>
      </c>
      <c r="AQ275" s="11">
        <f t="shared" si="222"/>
        <v>2.6083580850988801E-3</v>
      </c>
      <c r="AR275" s="1">
        <f t="shared" si="203"/>
        <v>296426.07026642992</v>
      </c>
      <c r="AS275" s="1">
        <f t="shared" si="203"/>
        <v>141917.14002915987</v>
      </c>
      <c r="AT275" s="1">
        <f t="shared" si="203"/>
        <v>49970.341317338905</v>
      </c>
      <c r="AU275" s="1">
        <f t="shared" si="210"/>
        <v>59285.214053285985</v>
      </c>
      <c r="AV275" s="1">
        <f t="shared" si="210"/>
        <v>28383.428005831975</v>
      </c>
      <c r="AW275" s="1">
        <f t="shared" si="210"/>
        <v>9994.0682634677814</v>
      </c>
      <c r="AX275" s="1">
        <f t="shared" si="211"/>
        <v>203483.71442683364</v>
      </c>
      <c r="AY275" s="1">
        <f t="shared" si="211"/>
        <v>38302.09550515029</v>
      </c>
      <c r="AZ275" s="1">
        <f t="shared" si="211"/>
        <v>9148.0139884879754</v>
      </c>
      <c r="BA275" s="1">
        <f t="shared" si="212"/>
        <v>14245.138087596419</v>
      </c>
      <c r="BB275" s="1">
        <f t="shared" si="212"/>
        <v>31281.598384388682</v>
      </c>
      <c r="BC275" s="1">
        <f t="shared" si="212"/>
        <v>39859.499933411113</v>
      </c>
      <c r="BD275" s="1">
        <f>SUM(BA275:BC275)*BT275*0.7+0.15*econlow!BD275+0.15*econhigh!BD275</f>
        <v>152.27512625759161</v>
      </c>
      <c r="BE275" s="2">
        <f t="shared" si="217"/>
        <v>0.1724378764915922</v>
      </c>
      <c r="BF275" s="2">
        <f t="shared" si="217"/>
        <v>0.13039120264941753</v>
      </c>
      <c r="BG275" s="2">
        <f t="shared" si="217"/>
        <v>6.9918128391701598E-2</v>
      </c>
      <c r="BH275" s="2">
        <f t="shared" si="206"/>
        <v>8.394326965336607E-2</v>
      </c>
      <c r="BI275" s="2">
        <f t="shared" si="213"/>
        <v>2.9734821248929609E-3</v>
      </c>
      <c r="BJ275" s="2">
        <f t="shared" si="213"/>
        <v>1.700186572836147E-3</v>
      </c>
      <c r="BK275" s="2">
        <f t="shared" si="213"/>
        <v>4.8885446777984691E-4</v>
      </c>
      <c r="BL275" s="2">
        <f t="shared" si="207"/>
        <v>881.41762128949415</v>
      </c>
      <c r="BM275" s="2">
        <f t="shared" si="207"/>
        <v>241.28561593288489</v>
      </c>
      <c r="BN275" s="2">
        <f t="shared" si="207"/>
        <v>24.428224609465005</v>
      </c>
      <c r="BO275" s="2">
        <f t="shared" si="214"/>
        <v>3274.3328947800537</v>
      </c>
      <c r="BP275" s="2">
        <f t="shared" si="214"/>
        <v>236.35078435189314</v>
      </c>
      <c r="BQ275" s="2">
        <f t="shared" si="214"/>
        <v>9.7650487177133947</v>
      </c>
      <c r="BR275" s="11">
        <f t="shared" si="215"/>
        <v>3.1073023552335072E-2</v>
      </c>
      <c r="BS275" s="17">
        <f t="shared" si="204"/>
        <v>2.4974864319124982E-4</v>
      </c>
      <c r="BT275" s="17">
        <f t="shared" si="205"/>
        <v>1.7899212049300622E-3</v>
      </c>
      <c r="BU275" s="12">
        <f>(BU$3*tempmid!$I385+BU$4*tempmid!$I385^2+BU$5*tempmid!$I385^6)*(K275/K$56)^$BW$1</f>
        <v>-20.940383719324061</v>
      </c>
      <c r="BV275" s="12">
        <f>(BV$3*tempmid!$I385+BV$4*tempmid!$I385^2+BV$5*tempmid!$I385^6)*(L275/L$56)^$BW$1</f>
        <v>-15.112701995514985</v>
      </c>
      <c r="BW275" s="12">
        <f>(BW$3*tempmid!$I385+BW$4*tempmid!$I385^2+BW$5*tempmid!$I385^6)*(M275/M$56)^$BW$1</f>
        <v>-13.814181914412803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 x14ac:dyDescent="0.3">
      <c r="A276" s="2">
        <f t="shared" si="191"/>
        <v>2230</v>
      </c>
      <c r="B276" s="5">
        <f t="shared" si="218"/>
        <v>1165.4046571855347</v>
      </c>
      <c r="C276" s="5">
        <f t="shared" si="218"/>
        <v>2964.1648080048267</v>
      </c>
      <c r="D276" s="5">
        <f t="shared" si="218"/>
        <v>4369.9409952334718</v>
      </c>
      <c r="E276" s="15">
        <f t="shared" si="219"/>
        <v>5.1620372674991723E-8</v>
      </c>
      <c r="F276" s="15">
        <f t="shared" si="219"/>
        <v>1.0169559559863502E-7</v>
      </c>
      <c r="G276" s="15">
        <f t="shared" si="219"/>
        <v>2.0760794088482034E-7</v>
      </c>
      <c r="H276" s="5">
        <f t="shared" si="194"/>
        <v>296520.23061364255</v>
      </c>
      <c r="I276" s="5">
        <f t="shared" si="194"/>
        <v>142225.68592448646</v>
      </c>
      <c r="J276" s="5">
        <f t="shared" si="194"/>
        <v>50075.656758245881</v>
      </c>
      <c r="K276" s="5">
        <f t="shared" si="195"/>
        <v>254435.42617183478</v>
      </c>
      <c r="L276" s="5">
        <f t="shared" si="195"/>
        <v>47981.706530082673</v>
      </c>
      <c r="M276" s="5">
        <f t="shared" si="195"/>
        <v>11459.115080241605</v>
      </c>
      <c r="N276" s="15">
        <f t="shared" si="196"/>
        <v>3.1760040756201313E-4</v>
      </c>
      <c r="O276" s="15">
        <f t="shared" si="196"/>
        <v>2.174025149737524E-3</v>
      </c>
      <c r="P276" s="15">
        <f t="shared" si="196"/>
        <v>2.1073509211473329E-3</v>
      </c>
      <c r="Q276" s="5">
        <f t="shared" si="197"/>
        <v>3882.095989860491</v>
      </c>
      <c r="R276" s="5">
        <f t="shared" si="197"/>
        <v>5751.3067002944126</v>
      </c>
      <c r="S276" s="5">
        <f t="shared" si="197"/>
        <v>3818.5432190892125</v>
      </c>
      <c r="T276" s="5">
        <f t="shared" si="220"/>
        <v>13.092179180579256</v>
      </c>
      <c r="U276" s="5">
        <f t="shared" si="220"/>
        <v>40.437890405731778</v>
      </c>
      <c r="V276" s="5">
        <f t="shared" si="220"/>
        <v>76.255479534183422</v>
      </c>
      <c r="W276" s="15">
        <f t="shared" si="199"/>
        <v>-1.0734613539272964E-2</v>
      </c>
      <c r="X276" s="15">
        <f t="shared" si="199"/>
        <v>-1.217998157191269E-2</v>
      </c>
      <c r="Y276" s="15">
        <f t="shared" si="199"/>
        <v>-9.7425357312937999E-3</v>
      </c>
      <c r="Z276" s="5">
        <f t="shared" si="202"/>
        <v>3077.2198285432569</v>
      </c>
      <c r="AA276" s="5">
        <f t="shared" si="202"/>
        <v>15506.77856488269</v>
      </c>
      <c r="AB276" s="5">
        <f t="shared" si="202"/>
        <v>71707.868691145588</v>
      </c>
      <c r="AC276" s="16">
        <f t="shared" si="208"/>
        <v>0.94785606557155144</v>
      </c>
      <c r="AD276" s="16">
        <f t="shared" si="208"/>
        <v>3.0693904832027177</v>
      </c>
      <c r="AE276" s="16">
        <f t="shared" si="208"/>
        <v>20.035970672647611</v>
      </c>
      <c r="AF276" s="15">
        <f t="shared" si="209"/>
        <v>-4.0504037456468023E-3</v>
      </c>
      <c r="AG276" s="15">
        <f t="shared" si="209"/>
        <v>2.9673830763510267E-4</v>
      </c>
      <c r="AH276" s="15">
        <f t="shared" si="209"/>
        <v>9.7937136394747881E-3</v>
      </c>
      <c r="AI276" s="1">
        <f t="shared" si="216"/>
        <v>589294.90149768593</v>
      </c>
      <c r="AJ276" s="1">
        <f t="shared" si="216"/>
        <v>277455.20986835047</v>
      </c>
      <c r="AK276" s="1">
        <f t="shared" si="216"/>
        <v>97785.47366295461</v>
      </c>
      <c r="AL276" s="14">
        <f t="shared" si="221"/>
        <v>93.001120121470876</v>
      </c>
      <c r="AM276" s="14">
        <f t="shared" si="221"/>
        <v>22.847862816396976</v>
      </c>
      <c r="AN276" s="14">
        <f t="shared" si="221"/>
        <v>7.144994921179106</v>
      </c>
      <c r="AO276" s="11">
        <f t="shared" si="222"/>
        <v>2.259722350143259E-3</v>
      </c>
      <c r="AP276" s="11">
        <f t="shared" si="222"/>
        <v>2.8466541672447138E-3</v>
      </c>
      <c r="AQ276" s="11">
        <f t="shared" si="222"/>
        <v>2.5822745042478911E-3</v>
      </c>
      <c r="AR276" s="1">
        <f t="shared" si="203"/>
        <v>296520.23061364255</v>
      </c>
      <c r="AS276" s="1">
        <f t="shared" si="203"/>
        <v>142225.68592448646</v>
      </c>
      <c r="AT276" s="1">
        <f t="shared" si="203"/>
        <v>50075.656758245881</v>
      </c>
      <c r="AU276" s="1">
        <f t="shared" si="210"/>
        <v>59304.046122728512</v>
      </c>
      <c r="AV276" s="1">
        <f t="shared" si="210"/>
        <v>28445.137184897292</v>
      </c>
      <c r="AW276" s="1">
        <f t="shared" si="210"/>
        <v>10015.131351649177</v>
      </c>
      <c r="AX276" s="1">
        <f t="shared" si="211"/>
        <v>203548.34093746784</v>
      </c>
      <c r="AY276" s="1">
        <f t="shared" si="211"/>
        <v>38385.365224066139</v>
      </c>
      <c r="AZ276" s="1">
        <f t="shared" si="211"/>
        <v>9167.2920641932833</v>
      </c>
      <c r="BA276" s="1">
        <f t="shared" si="212"/>
        <v>14245.508897165098</v>
      </c>
      <c r="BB276" s="1">
        <f t="shared" si="212"/>
        <v>31288.038739673477</v>
      </c>
      <c r="BC276" s="1">
        <f t="shared" si="212"/>
        <v>39868.707518055679</v>
      </c>
      <c r="BD276" s="1">
        <f>SUM(BA276:BC276)*BT276*0.7+0.15*econlow!BD276+0.15*econhigh!BD276</f>
        <v>147.85982979620917</v>
      </c>
      <c r="BE276" s="2">
        <f t="shared" si="217"/>
        <v>0.1724378764915922</v>
      </c>
      <c r="BF276" s="2">
        <f t="shared" si="217"/>
        <v>0.13039120264941753</v>
      </c>
      <c r="BG276" s="2">
        <f t="shared" si="217"/>
        <v>6.9918128391701598E-2</v>
      </c>
      <c r="BH276" s="2">
        <f t="shared" si="206"/>
        <v>8.3797765769767218E-2</v>
      </c>
      <c r="BI276" s="2">
        <f t="shared" si="213"/>
        <v>2.9734821248929609E-3</v>
      </c>
      <c r="BJ276" s="2">
        <f t="shared" si="213"/>
        <v>1.700186572836147E-3</v>
      </c>
      <c r="BK276" s="2">
        <f t="shared" si="213"/>
        <v>4.8885446777984691E-4</v>
      </c>
      <c r="BL276" s="2">
        <f t="shared" si="207"/>
        <v>881.69760539880463</v>
      </c>
      <c r="BM276" s="2">
        <f t="shared" si="207"/>
        <v>241.81020152122287</v>
      </c>
      <c r="BN276" s="2">
        <f t="shared" si="207"/>
        <v>24.479708533278583</v>
      </c>
      <c r="BO276" s="2">
        <f t="shared" si="214"/>
        <v>3323.2152236597981</v>
      </c>
      <c r="BP276" s="2">
        <f t="shared" si="214"/>
        <v>239.18543955131818</v>
      </c>
      <c r="BQ276" s="2">
        <f t="shared" si="214"/>
        <v>9.7651659780933926</v>
      </c>
      <c r="BR276" s="11">
        <f t="shared" si="215"/>
        <v>3.1040210145404562E-2</v>
      </c>
      <c r="BS276" s="17">
        <f t="shared" si="204"/>
        <v>2.4222207107193615E-4</v>
      </c>
      <c r="BT276" s="17">
        <f t="shared" si="205"/>
        <v>1.737787577602002E-3</v>
      </c>
      <c r="BU276" s="12">
        <f>(BU$3*tempmid!$I386+BU$4*tempmid!$I386^2+BU$5*tempmid!$I386^6)*(K276/K$56)^$BW$1</f>
        <v>-21.103765754986622</v>
      </c>
      <c r="BV276" s="12">
        <f>(BV$3*tempmid!$I386+BV$4*tempmid!$I386^2+BV$5*tempmid!$I386^6)*(L276/L$56)^$BW$1</f>
        <v>-15.212764738349712</v>
      </c>
      <c r="BW276" s="12">
        <f>(BW$3*tempmid!$I386+BW$4*tempmid!$I386^2+BW$5*tempmid!$I386^6)*(M276/M$56)^$BW$1</f>
        <v>-13.897108997976583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 x14ac:dyDescent="0.3">
      <c r="A277" s="2">
        <f t="shared" si="191"/>
        <v>2231</v>
      </c>
      <c r="B277" s="5">
        <f t="shared" si="218"/>
        <v>1165.4047143362263</v>
      </c>
      <c r="C277" s="5">
        <f t="shared" si="218"/>
        <v>2964.165094375207</v>
      </c>
      <c r="D277" s="5">
        <f t="shared" si="218"/>
        <v>4369.9418571062006</v>
      </c>
      <c r="E277" s="15">
        <f t="shared" si="219"/>
        <v>4.9039354041242134E-8</v>
      </c>
      <c r="F277" s="15">
        <f t="shared" si="219"/>
        <v>9.6610815818703263E-8</v>
      </c>
      <c r="G277" s="15">
        <f t="shared" si="219"/>
        <v>1.972275438405793E-7</v>
      </c>
      <c r="H277" s="5">
        <f t="shared" si="194"/>
        <v>296604.81663227867</v>
      </c>
      <c r="I277" s="5">
        <f t="shared" si="194"/>
        <v>142529.82467861212</v>
      </c>
      <c r="J277" s="5">
        <f t="shared" si="194"/>
        <v>50179.593716654388</v>
      </c>
      <c r="K277" s="5">
        <f t="shared" si="195"/>
        <v>254507.99450490842</v>
      </c>
      <c r="L277" s="5">
        <f t="shared" si="195"/>
        <v>48084.307095133263</v>
      </c>
      <c r="M277" s="5">
        <f t="shared" si="195"/>
        <v>11482.897337650984</v>
      </c>
      <c r="N277" s="15">
        <f t="shared" si="196"/>
        <v>2.8521316455609735E-4</v>
      </c>
      <c r="O277" s="15">
        <f t="shared" si="196"/>
        <v>2.1383267180432597E-3</v>
      </c>
      <c r="P277" s="15">
        <f t="shared" si="196"/>
        <v>2.0754008702108528E-3</v>
      </c>
      <c r="Q277" s="5">
        <f t="shared" si="197"/>
        <v>3841.5187173237291</v>
      </c>
      <c r="R277" s="5">
        <f t="shared" si="197"/>
        <v>5693.4048219779006</v>
      </c>
      <c r="S277" s="5">
        <f t="shared" si="197"/>
        <v>3789.1894709151366</v>
      </c>
      <c r="T277" s="5">
        <f t="shared" si="220"/>
        <v>12.951639696688822</v>
      </c>
      <c r="U277" s="5">
        <f t="shared" si="220"/>
        <v>39.945357645782941</v>
      </c>
      <c r="V277" s="5">
        <f t="shared" si="220"/>
        <v>75.512557800114692</v>
      </c>
      <c r="W277" s="15">
        <f t="shared" si="199"/>
        <v>-1.0734613539272964E-2</v>
      </c>
      <c r="X277" s="15">
        <f t="shared" si="199"/>
        <v>-1.217998157191269E-2</v>
      </c>
      <c r="Y277" s="15">
        <f t="shared" si="199"/>
        <v>-9.7425357312937999E-3</v>
      </c>
      <c r="Z277" s="5">
        <f t="shared" si="202"/>
        <v>3032.8199517612511</v>
      </c>
      <c r="AA277" s="5">
        <f t="shared" si="202"/>
        <v>15355.764654270088</v>
      </c>
      <c r="AB277" s="5">
        <f t="shared" si="202"/>
        <v>71855.818376241194</v>
      </c>
      <c r="AC277" s="16">
        <f t="shared" si="208"/>
        <v>0.94401686581322641</v>
      </c>
      <c r="AD277" s="16">
        <f t="shared" si="208"/>
        <v>3.0703012889401746</v>
      </c>
      <c r="AE277" s="16">
        <f t="shared" si="208"/>
        <v>20.232197231904436</v>
      </c>
      <c r="AF277" s="15">
        <f t="shared" si="209"/>
        <v>-4.0504037456468023E-3</v>
      </c>
      <c r="AG277" s="15">
        <f t="shared" si="209"/>
        <v>2.9673830763510267E-4</v>
      </c>
      <c r="AH277" s="15">
        <f t="shared" si="209"/>
        <v>9.7937136394747881E-3</v>
      </c>
      <c r="AI277" s="1">
        <f t="shared" si="216"/>
        <v>589669.4574706459</v>
      </c>
      <c r="AJ277" s="1">
        <f t="shared" si="216"/>
        <v>278154.82606641273</v>
      </c>
      <c r="AK277" s="1">
        <f t="shared" si="216"/>
        <v>98022.057648308328</v>
      </c>
      <c r="AL277" s="14">
        <f t="shared" si="221"/>
        <v>93.209175264100452</v>
      </c>
      <c r="AM277" s="14">
        <f t="shared" si="221"/>
        <v>22.912252380656916</v>
      </c>
      <c r="AN277" s="14">
        <f t="shared" si="221"/>
        <v>7.1632607560148678</v>
      </c>
      <c r="AO277" s="11">
        <f t="shared" si="222"/>
        <v>2.2371251266418263E-3</v>
      </c>
      <c r="AP277" s="11">
        <f t="shared" si="222"/>
        <v>2.8181876255722665E-3</v>
      </c>
      <c r="AQ277" s="11">
        <f t="shared" si="222"/>
        <v>2.556451759205412E-3</v>
      </c>
      <c r="AR277" s="1">
        <f t="shared" si="203"/>
        <v>296604.81663227867</v>
      </c>
      <c r="AS277" s="1">
        <f t="shared" si="203"/>
        <v>142529.82467861212</v>
      </c>
      <c r="AT277" s="1">
        <f t="shared" si="203"/>
        <v>50179.593716654388</v>
      </c>
      <c r="AU277" s="1">
        <f t="shared" si="210"/>
        <v>59320.963326455734</v>
      </c>
      <c r="AV277" s="1">
        <f t="shared" si="210"/>
        <v>28505.964935722426</v>
      </c>
      <c r="AW277" s="1">
        <f t="shared" si="210"/>
        <v>10035.918743330878</v>
      </c>
      <c r="AX277" s="1">
        <f t="shared" si="211"/>
        <v>203606.39560392677</v>
      </c>
      <c r="AY277" s="1">
        <f t="shared" si="211"/>
        <v>38467.44567610661</v>
      </c>
      <c r="AZ277" s="1">
        <f t="shared" si="211"/>
        <v>9186.3178701207871</v>
      </c>
      <c r="BA277" s="1">
        <f t="shared" si="212"/>
        <v>14245.841937130404</v>
      </c>
      <c r="BB277" s="1">
        <f t="shared" si="212"/>
        <v>31294.373348764308</v>
      </c>
      <c r="BC277" s="1">
        <f t="shared" si="212"/>
        <v>39877.775364096451</v>
      </c>
      <c r="BD277" s="1">
        <f>SUM(BA277:BC277)*BT277*0.7+0.15*econlow!BD277+0.15*econhigh!BD277</f>
        <v>143.57172717167691</v>
      </c>
      <c r="BE277" s="2">
        <f t="shared" si="217"/>
        <v>0.1724378764915922</v>
      </c>
      <c r="BF277" s="2">
        <f t="shared" si="217"/>
        <v>0.13039120264941753</v>
      </c>
      <c r="BG277" s="2">
        <f t="shared" si="217"/>
        <v>6.9918128391701598E-2</v>
      </c>
      <c r="BH277" s="2">
        <f t="shared" si="206"/>
        <v>8.3653431554514518E-2</v>
      </c>
      <c r="BI277" s="2">
        <f t="shared" si="213"/>
        <v>2.9734821248929609E-3</v>
      </c>
      <c r="BJ277" s="2">
        <f t="shared" si="213"/>
        <v>1.700186572836147E-3</v>
      </c>
      <c r="BK277" s="2">
        <f t="shared" si="213"/>
        <v>4.8885446777984691E-4</v>
      </c>
      <c r="BL277" s="2">
        <f t="shared" si="207"/>
        <v>881.94912041323505</v>
      </c>
      <c r="BM277" s="2">
        <f t="shared" si="207"/>
        <v>242.32729414726643</v>
      </c>
      <c r="BN277" s="2">
        <f t="shared" si="207"/>
        <v>24.530518579764031</v>
      </c>
      <c r="BO277" s="2">
        <f t="shared" si="214"/>
        <v>3372.8282951677515</v>
      </c>
      <c r="BP277" s="2">
        <f t="shared" si="214"/>
        <v>242.054181887802</v>
      </c>
      <c r="BQ277" s="2">
        <f t="shared" si="214"/>
        <v>9.7652865290711741</v>
      </c>
      <c r="BR277" s="11">
        <f t="shared" si="215"/>
        <v>3.1007713987955626E-2</v>
      </c>
      <c r="BS277" s="17">
        <f t="shared" si="204"/>
        <v>2.3492980068912762E-4</v>
      </c>
      <c r="BT277" s="17">
        <f t="shared" si="205"/>
        <v>1.6871724054388368E-3</v>
      </c>
      <c r="BU277" s="12">
        <f>(BU$3*tempmid!$I387+BU$4*tempmid!$I387^2+BU$5*tempmid!$I387^6)*(K277/K$56)^$BW$1</f>
        <v>-21.267022796259546</v>
      </c>
      <c r="BV277" s="12">
        <f>(BV$3*tempmid!$I387+BV$4*tempmid!$I387^2+BV$5*tempmid!$I387^6)*(L277/L$56)^$BW$1</f>
        <v>-15.312653188610987</v>
      </c>
      <c r="BW277" s="12">
        <f>(BW$3*tempmid!$I387+BW$4*tempmid!$I387^2+BW$5*tempmid!$I387^6)*(M277/M$56)^$BW$1</f>
        <v>-13.979874076342139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 x14ac:dyDescent="0.3">
      <c r="A278" s="2">
        <f t="shared" si="191"/>
        <v>2232</v>
      </c>
      <c r="B278" s="5">
        <f t="shared" si="218"/>
        <v>1165.4047686293861</v>
      </c>
      <c r="C278" s="5">
        <f t="shared" si="218"/>
        <v>2964.1653664270943</v>
      </c>
      <c r="D278" s="5">
        <f t="shared" si="218"/>
        <v>4369.9426758854543</v>
      </c>
      <c r="E278" s="15">
        <f t="shared" si="219"/>
        <v>4.6587386339180026E-8</v>
      </c>
      <c r="F278" s="15">
        <f t="shared" si="219"/>
        <v>9.1780275027768093E-8</v>
      </c>
      <c r="G278" s="15">
        <f t="shared" si="219"/>
        <v>1.8736616664855034E-7</v>
      </c>
      <c r="H278" s="5">
        <f t="shared" si="194"/>
        <v>296679.90518343012</v>
      </c>
      <c r="I278" s="5">
        <f t="shared" si="194"/>
        <v>142829.57762658707</v>
      </c>
      <c r="J278" s="5">
        <f t="shared" si="194"/>
        <v>50282.159440547461</v>
      </c>
      <c r="K278" s="5">
        <f t="shared" si="195"/>
        <v>254572.41395395232</v>
      </c>
      <c r="L278" s="5">
        <f t="shared" si="195"/>
        <v>48185.428263993599</v>
      </c>
      <c r="M278" s="5">
        <f t="shared" si="195"/>
        <v>11506.36591139244</v>
      </c>
      <c r="N278" s="15">
        <f t="shared" si="196"/>
        <v>2.531136562888836E-4</v>
      </c>
      <c r="O278" s="15">
        <f t="shared" si="196"/>
        <v>2.1029973180286543E-3</v>
      </c>
      <c r="P278" s="15">
        <f t="shared" si="196"/>
        <v>2.0437850353764997E-3</v>
      </c>
      <c r="Q278" s="5">
        <f t="shared" si="197"/>
        <v>3801.2435787243812</v>
      </c>
      <c r="R278" s="5">
        <f t="shared" si="197"/>
        <v>5635.8871549601463</v>
      </c>
      <c r="S278" s="5">
        <f t="shared" si="197"/>
        <v>3759.942701315153</v>
      </c>
      <c r="T278" s="5">
        <f t="shared" si="220"/>
        <v>12.812608849844962</v>
      </c>
      <c r="U278" s="5">
        <f t="shared" si="220"/>
        <v>39.458823925773842</v>
      </c>
      <c r="V278" s="5">
        <f t="shared" si="220"/>
        <v>74.77687400758569</v>
      </c>
      <c r="W278" s="15">
        <f t="shared" si="199"/>
        <v>-1.0734613539272964E-2</v>
      </c>
      <c r="X278" s="15">
        <f t="shared" si="199"/>
        <v>-1.217998157191269E-2</v>
      </c>
      <c r="Y278" s="15">
        <f t="shared" si="199"/>
        <v>-9.7425357312937999E-3</v>
      </c>
      <c r="Z278" s="5">
        <f t="shared" si="202"/>
        <v>2988.9639172248476</v>
      </c>
      <c r="AA278" s="5">
        <f t="shared" si="202"/>
        <v>15205.679665811855</v>
      </c>
      <c r="AB278" s="5">
        <f t="shared" si="202"/>
        <v>72001.776871895097</v>
      </c>
      <c r="AC278" s="16">
        <f t="shared" si="208"/>
        <v>0.94019321636398279</v>
      </c>
      <c r="AD278" s="16">
        <f t="shared" si="208"/>
        <v>3.0712123649485847</v>
      </c>
      <c r="AE278" s="16">
        <f t="shared" si="208"/>
        <v>20.430345577891082</v>
      </c>
      <c r="AF278" s="15">
        <f t="shared" si="209"/>
        <v>-4.0504037456468023E-3</v>
      </c>
      <c r="AG278" s="15">
        <f t="shared" si="209"/>
        <v>2.9673830763510267E-4</v>
      </c>
      <c r="AH278" s="15">
        <f t="shared" si="209"/>
        <v>9.7937136394747881E-3</v>
      </c>
      <c r="AI278" s="1">
        <f t="shared" si="216"/>
        <v>590023.47505003703</v>
      </c>
      <c r="AJ278" s="1">
        <f t="shared" si="216"/>
        <v>278845.30839549389</v>
      </c>
      <c r="AK278" s="1">
        <f t="shared" si="216"/>
        <v>98255.770626808386</v>
      </c>
      <c r="AL278" s="14">
        <f t="shared" si="221"/>
        <v>93.41561064623717</v>
      </c>
      <c r="AM278" s="14">
        <f t="shared" si="221"/>
        <v>22.976177696528744</v>
      </c>
      <c r="AN278" s="14">
        <f t="shared" si="221"/>
        <v>7.1813901612706159</v>
      </c>
      <c r="AO278" s="11">
        <f t="shared" si="222"/>
        <v>2.2147538753754079E-3</v>
      </c>
      <c r="AP278" s="11">
        <f t="shared" si="222"/>
        <v>2.7900057493165436E-3</v>
      </c>
      <c r="AQ278" s="11">
        <f t="shared" si="222"/>
        <v>2.5308872416133577E-3</v>
      </c>
      <c r="AR278" s="1">
        <f t="shared" si="203"/>
        <v>296679.90518343012</v>
      </c>
      <c r="AS278" s="1">
        <f t="shared" si="203"/>
        <v>142829.57762658707</v>
      </c>
      <c r="AT278" s="1">
        <f t="shared" si="203"/>
        <v>50282.159440547461</v>
      </c>
      <c r="AU278" s="1">
        <f t="shared" si="210"/>
        <v>59335.981036686026</v>
      </c>
      <c r="AV278" s="1">
        <f t="shared" si="210"/>
        <v>28565.915525317414</v>
      </c>
      <c r="AW278" s="1">
        <f t="shared" si="210"/>
        <v>10056.431888109493</v>
      </c>
      <c r="AX278" s="1">
        <f t="shared" si="211"/>
        <v>203657.93116316188</v>
      </c>
      <c r="AY278" s="1">
        <f t="shared" si="211"/>
        <v>38548.342611194887</v>
      </c>
      <c r="AZ278" s="1">
        <f t="shared" si="211"/>
        <v>9205.0927291139524</v>
      </c>
      <c r="BA278" s="1">
        <f t="shared" si="212"/>
        <v>14246.137543343573</v>
      </c>
      <c r="BB278" s="1">
        <f t="shared" si="212"/>
        <v>31300.603307305933</v>
      </c>
      <c r="BC278" s="1">
        <f t="shared" si="212"/>
        <v>39886.704944954741</v>
      </c>
      <c r="BD278" s="1">
        <f>SUM(BA278:BC278)*BT278*0.7+0.15*econlow!BD278+0.15*econhigh!BD278</f>
        <v>139.40713900562309</v>
      </c>
      <c r="BE278" s="2">
        <f t="shared" si="217"/>
        <v>0.1724378764915922</v>
      </c>
      <c r="BF278" s="2">
        <f t="shared" si="217"/>
        <v>0.13039120264941753</v>
      </c>
      <c r="BG278" s="2">
        <f t="shared" si="217"/>
        <v>6.9918128391701598E-2</v>
      </c>
      <c r="BH278" s="2">
        <f t="shared" si="206"/>
        <v>8.3510264501535453E-2</v>
      </c>
      <c r="BI278" s="2">
        <f t="shared" si="213"/>
        <v>2.9734821248929609E-3</v>
      </c>
      <c r="BJ278" s="2">
        <f t="shared" si="213"/>
        <v>1.700186572836147E-3</v>
      </c>
      <c r="BK278" s="2">
        <f t="shared" si="213"/>
        <v>4.8885446777984691E-4</v>
      </c>
      <c r="BL278" s="2">
        <f t="shared" si="207"/>
        <v>882.17239487786799</v>
      </c>
      <c r="BM278" s="2">
        <f t="shared" si="207"/>
        <v>242.8369300845815</v>
      </c>
      <c r="BN278" s="2">
        <f t="shared" si="207"/>
        <v>24.580658292130234</v>
      </c>
      <c r="BO278" s="2">
        <f t="shared" si="214"/>
        <v>3423.1830336083067</v>
      </c>
      <c r="BP278" s="2">
        <f t="shared" si="214"/>
        <v>244.95742130504337</v>
      </c>
      <c r="BQ278" s="2">
        <f t="shared" si="214"/>
        <v>9.7654103337788261</v>
      </c>
      <c r="BR278" s="11">
        <f t="shared" si="215"/>
        <v>3.0975531059774769E-2</v>
      </c>
      <c r="BS278" s="17">
        <f t="shared" si="204"/>
        <v>2.2786425116104621E-4</v>
      </c>
      <c r="BT278" s="17">
        <f t="shared" si="205"/>
        <v>1.6380314615911037E-3</v>
      </c>
      <c r="BU278" s="12">
        <f>(BU$3*tempmid!$I388+BU$4*tempmid!$I388^2+BU$5*tempmid!$I388^6)*(K278/K$56)^$BW$1</f>
        <v>-21.430154611862271</v>
      </c>
      <c r="BV278" s="12">
        <f>(BV$3*tempmid!$I388+BV$4*tempmid!$I388^2+BV$5*tempmid!$I388^6)*(L278/L$56)^$BW$1</f>
        <v>-15.412367530733865</v>
      </c>
      <c r="BW278" s="12">
        <f>(BW$3*tempmid!$I388+BW$4*tempmid!$I388^2+BW$5*tempmid!$I388^6)*(M278/M$56)^$BW$1</f>
        <v>-14.062477356937467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 x14ac:dyDescent="0.3">
      <c r="A279" s="2">
        <f t="shared" si="191"/>
        <v>2233</v>
      </c>
      <c r="B279" s="5">
        <f t="shared" si="218"/>
        <v>1165.4048202078902</v>
      </c>
      <c r="C279" s="5">
        <f t="shared" si="218"/>
        <v>2964.1656248764116</v>
      </c>
      <c r="D279" s="5">
        <f t="shared" si="218"/>
        <v>4369.9434537258912</v>
      </c>
      <c r="E279" s="15">
        <f t="shared" si="219"/>
        <v>4.4258017022221023E-8</v>
      </c>
      <c r="F279" s="15">
        <f t="shared" si="219"/>
        <v>8.7191261276379687E-8</v>
      </c>
      <c r="G279" s="15">
        <f t="shared" si="219"/>
        <v>1.7799785831612283E-7</v>
      </c>
      <c r="H279" s="5">
        <f t="shared" si="194"/>
        <v>296745.5729159555</v>
      </c>
      <c r="I279" s="5">
        <f t="shared" si="194"/>
        <v>143124.96634942447</v>
      </c>
      <c r="J279" s="5">
        <f t="shared" si="194"/>
        <v>50383.36123770487</v>
      </c>
      <c r="K279" s="5">
        <f t="shared" si="195"/>
        <v>254628.75025951985</v>
      </c>
      <c r="L279" s="5">
        <f t="shared" si="195"/>
        <v>48285.077307511092</v>
      </c>
      <c r="M279" s="5">
        <f t="shared" si="195"/>
        <v>11529.522468934265</v>
      </c>
      <c r="N279" s="15">
        <f t="shared" si="196"/>
        <v>2.2129776236368137E-4</v>
      </c>
      <c r="O279" s="15">
        <f t="shared" si="196"/>
        <v>2.0680327457409664E-3</v>
      </c>
      <c r="P279" s="15">
        <f t="shared" si="196"/>
        <v>2.0124996649808491E-3</v>
      </c>
      <c r="Q279" s="5">
        <f t="shared" si="197"/>
        <v>3761.2710410738814</v>
      </c>
      <c r="R279" s="5">
        <f t="shared" si="197"/>
        <v>5578.7558787665066</v>
      </c>
      <c r="S279" s="5">
        <f t="shared" si="197"/>
        <v>3730.805152069765</v>
      </c>
      <c r="T279" s="5">
        <f t="shared" si="220"/>
        <v>12.675070445412008</v>
      </c>
      <c r="U279" s="5">
        <f t="shared" si="220"/>
        <v>38.978216177508571</v>
      </c>
      <c r="V279" s="5">
        <f t="shared" si="220"/>
        <v>74.048357640692331</v>
      </c>
      <c r="W279" s="15">
        <f t="shared" si="199"/>
        <v>-1.0734613539272964E-2</v>
      </c>
      <c r="X279" s="15">
        <f t="shared" si="199"/>
        <v>-1.217998157191269E-2</v>
      </c>
      <c r="Y279" s="15">
        <f t="shared" si="199"/>
        <v>-9.7425357312937999E-3</v>
      </c>
      <c r="Z279" s="5">
        <f t="shared" si="202"/>
        <v>2945.647524898583</v>
      </c>
      <c r="AA279" s="5">
        <f t="shared" si="202"/>
        <v>15056.53069137573</v>
      </c>
      <c r="AB279" s="5">
        <f t="shared" si="202"/>
        <v>72145.754841026996</v>
      </c>
      <c r="AC279" s="16">
        <f t="shared" ref="AC279:AE294" si="223">AC278*(1+AF279)</f>
        <v>0.93638505423879037</v>
      </c>
      <c r="AD279" s="16">
        <f t="shared" si="223"/>
        <v>3.0721237113081474</v>
      </c>
      <c r="AE279" s="16">
        <f t="shared" si="223"/>
        <v>20.630434532036457</v>
      </c>
      <c r="AF279" s="15">
        <f t="shared" si="209"/>
        <v>-4.0504037456468023E-3</v>
      </c>
      <c r="AG279" s="15">
        <f t="shared" si="209"/>
        <v>2.9673830763510267E-4</v>
      </c>
      <c r="AH279" s="15">
        <f t="shared" si="209"/>
        <v>9.7937136394747881E-3</v>
      </c>
      <c r="AI279" s="1">
        <f t="shared" si="216"/>
        <v>590357.10858171934</v>
      </c>
      <c r="AJ279" s="1">
        <f t="shared" si="216"/>
        <v>279526.69308126194</v>
      </c>
      <c r="AK279" s="1">
        <f t="shared" si="216"/>
        <v>98486.625452237044</v>
      </c>
      <c r="AL279" s="14">
        <f t="shared" si="221"/>
        <v>93.620434306079474</v>
      </c>
      <c r="AM279" s="14">
        <f t="shared" si="221"/>
        <v>23.039640327720672</v>
      </c>
      <c r="AN279" s="14">
        <f t="shared" si="221"/>
        <v>7.1993836971194609</v>
      </c>
      <c r="AO279" s="11">
        <f t="shared" si="222"/>
        <v>2.1926063366216539E-3</v>
      </c>
      <c r="AP279" s="11">
        <f t="shared" si="222"/>
        <v>2.762105691823378E-3</v>
      </c>
      <c r="AQ279" s="11">
        <f t="shared" si="222"/>
        <v>2.5055783691972241E-3</v>
      </c>
      <c r="AR279" s="1">
        <f t="shared" si="203"/>
        <v>296745.5729159555</v>
      </c>
      <c r="AS279" s="1">
        <f t="shared" si="203"/>
        <v>143124.96634942447</v>
      </c>
      <c r="AT279" s="1">
        <f t="shared" si="203"/>
        <v>50383.36123770487</v>
      </c>
      <c r="AU279" s="1">
        <f t="shared" si="210"/>
        <v>59349.114583191105</v>
      </c>
      <c r="AV279" s="1">
        <f t="shared" si="210"/>
        <v>28624.993269884897</v>
      </c>
      <c r="AW279" s="1">
        <f t="shared" si="210"/>
        <v>10076.672247540975</v>
      </c>
      <c r="AX279" s="1">
        <f t="shared" si="211"/>
        <v>203703.00020761587</v>
      </c>
      <c r="AY279" s="1">
        <f t="shared" si="211"/>
        <v>38628.061846008874</v>
      </c>
      <c r="AZ279" s="1">
        <f t="shared" si="211"/>
        <v>9223.6179751474119</v>
      </c>
      <c r="BA279" s="1">
        <f t="shared" si="212"/>
        <v>14246.396046796031</v>
      </c>
      <c r="BB279" s="1">
        <f t="shared" si="212"/>
        <v>31306.729698234711</v>
      </c>
      <c r="BC279" s="1">
        <f t="shared" si="212"/>
        <v>39895.497716820602</v>
      </c>
      <c r="BD279" s="1">
        <f>SUM(BA279:BC279)*BT279*0.7+0.15*econlow!BD279+0.15*econhigh!BD279</f>
        <v>135.3624844634173</v>
      </c>
      <c r="BE279" s="2">
        <f t="shared" si="217"/>
        <v>0.1724378764915922</v>
      </c>
      <c r="BF279" s="2">
        <f t="shared" si="217"/>
        <v>0.13039120264941753</v>
      </c>
      <c r="BG279" s="2">
        <f t="shared" si="217"/>
        <v>6.9918128391701598E-2</v>
      </c>
      <c r="BH279" s="2">
        <f t="shared" si="206"/>
        <v>8.3368261963106968E-2</v>
      </c>
      <c r="BI279" s="2">
        <f t="shared" si="213"/>
        <v>2.9734821248929609E-3</v>
      </c>
      <c r="BJ279" s="2">
        <f t="shared" si="213"/>
        <v>1.700186572836147E-3</v>
      </c>
      <c r="BK279" s="2">
        <f t="shared" si="213"/>
        <v>4.8885446777984691E-4</v>
      </c>
      <c r="BL279" s="2">
        <f t="shared" si="207"/>
        <v>882.36765670671446</v>
      </c>
      <c r="BM279" s="2">
        <f t="shared" si="207"/>
        <v>243.33914602491686</v>
      </c>
      <c r="BN279" s="2">
        <f t="shared" si="207"/>
        <v>24.630131242817985</v>
      </c>
      <c r="BO279" s="2">
        <f t="shared" si="214"/>
        <v>3474.2905265741229</v>
      </c>
      <c r="BP279" s="2">
        <f t="shared" si="214"/>
        <v>247.89557267861798</v>
      </c>
      <c r="BQ279" s="2">
        <f t="shared" si="214"/>
        <v>9.7655373558308867</v>
      </c>
      <c r="BR279" s="11">
        <f t="shared" si="215"/>
        <v>3.0943657392574292E-2</v>
      </c>
      <c r="BS279" s="17">
        <f t="shared" si="204"/>
        <v>2.2101809819561556E-4</v>
      </c>
      <c r="BT279" s="17">
        <f t="shared" si="205"/>
        <v>1.5903218073700035E-3</v>
      </c>
      <c r="BU279" s="12">
        <f>(BU$3*tempmid!$I389+BU$4*tempmid!$I389^2+BU$5*tempmid!$I389^6)*(K279/K$56)^$BW$1</f>
        <v>-21.593161041626637</v>
      </c>
      <c r="BV279" s="12">
        <f>(BV$3*tempmid!$I389+BV$4*tempmid!$I389^2+BV$5*tempmid!$I389^6)*(L279/L$56)^$BW$1</f>
        <v>-15.511907982961247</v>
      </c>
      <c r="BW279" s="12">
        <f>(BW$3*tempmid!$I389+BW$4*tempmid!$I389^2+BW$5*tempmid!$I389^6)*(M279/M$56)^$BW$1</f>
        <v>-14.14491907373456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 x14ac:dyDescent="0.3">
      <c r="A280" s="2">
        <f t="shared" si="191"/>
        <v>2234</v>
      </c>
      <c r="B280" s="5">
        <f t="shared" si="218"/>
        <v>1165.4048692074714</v>
      </c>
      <c r="C280" s="5">
        <f t="shared" si="218"/>
        <v>2964.1658704032839</v>
      </c>
      <c r="D280" s="5">
        <f t="shared" si="218"/>
        <v>4369.9441926744385</v>
      </c>
      <c r="E280" s="15">
        <f t="shared" si="219"/>
        <v>4.2045116171109967E-8</v>
      </c>
      <c r="F280" s="15">
        <f t="shared" si="219"/>
        <v>8.2831698212560695E-8</v>
      </c>
      <c r="G280" s="15">
        <f t="shared" si="219"/>
        <v>1.6909796540031667E-7</v>
      </c>
      <c r="H280" s="5">
        <f t="shared" si="194"/>
        <v>296801.89625447174</v>
      </c>
      <c r="I280" s="5">
        <f t="shared" si="194"/>
        <v>143416.01266479294</v>
      </c>
      <c r="J280" s="5">
        <f t="shared" si="194"/>
        <v>50483.206473118138</v>
      </c>
      <c r="K280" s="5">
        <f t="shared" si="195"/>
        <v>254677.06897115556</v>
      </c>
      <c r="L280" s="5">
        <f t="shared" si="195"/>
        <v>48383.261576816134</v>
      </c>
      <c r="M280" s="5">
        <f t="shared" si="195"/>
        <v>11552.368691056907</v>
      </c>
      <c r="N280" s="15">
        <f t="shared" si="196"/>
        <v>1.8976141377002875E-4</v>
      </c>
      <c r="O280" s="15">
        <f t="shared" si="196"/>
        <v>2.0334288517287469E-3</v>
      </c>
      <c r="P280" s="15">
        <f t="shared" si="196"/>
        <v>1.9815410555119595E-3</v>
      </c>
      <c r="Q280" s="5">
        <f t="shared" si="197"/>
        <v>3721.6014888497912</v>
      </c>
      <c r="R280" s="5">
        <f t="shared" si="197"/>
        <v>5522.0130257777955</v>
      </c>
      <c r="S280" s="5">
        <f t="shared" si="197"/>
        <v>3701.7789950428937</v>
      </c>
      <c r="T280" s="5">
        <f t="shared" si="220"/>
        <v>12.539008462597449</v>
      </c>
      <c r="U280" s="5">
        <f t="shared" si="220"/>
        <v>38.50346222276049</v>
      </c>
      <c r="V280" s="5">
        <f t="shared" si="220"/>
        <v>73.326938870534264</v>
      </c>
      <c r="W280" s="15">
        <f t="shared" si="199"/>
        <v>-1.0734613539272964E-2</v>
      </c>
      <c r="X280" s="15">
        <f t="shared" si="199"/>
        <v>-1.217998157191269E-2</v>
      </c>
      <c r="Y280" s="15">
        <f t="shared" si="199"/>
        <v>-9.7425357312937999E-3</v>
      </c>
      <c r="Z280" s="5">
        <f t="shared" si="202"/>
        <v>2902.8665348504014</v>
      </c>
      <c r="AA280" s="5">
        <f t="shared" si="202"/>
        <v>14908.324428692815</v>
      </c>
      <c r="AB280" s="5">
        <f t="shared" si="202"/>
        <v>72287.763030486691</v>
      </c>
      <c r="AC280" s="16">
        <f t="shared" si="223"/>
        <v>0.9325923167077339</v>
      </c>
      <c r="AD280" s="16">
        <f t="shared" si="223"/>
        <v>3.0730353280990865</v>
      </c>
      <c r="AE280" s="16">
        <f t="shared" si="223"/>
        <v>20.832483100101154</v>
      </c>
      <c r="AF280" s="15">
        <f t="shared" si="209"/>
        <v>-4.0504037456468023E-3</v>
      </c>
      <c r="AG280" s="15">
        <f t="shared" si="209"/>
        <v>2.9673830763510267E-4</v>
      </c>
      <c r="AH280" s="15">
        <f t="shared" si="209"/>
        <v>9.7937136394747881E-3</v>
      </c>
      <c r="AI280" s="1">
        <f t="shared" ref="AI280:AK295" si="224">(1-$AI$5)*AI279+AU279</f>
        <v>590670.51230673853</v>
      </c>
      <c r="AJ280" s="1">
        <f t="shared" si="224"/>
        <v>280199.01704302063</v>
      </c>
      <c r="AK280" s="1">
        <f t="shared" si="224"/>
        <v>98714.635154554315</v>
      </c>
      <c r="AL280" s="14">
        <f t="shared" si="221"/>
        <v>93.823654336001297</v>
      </c>
      <c r="AM280" s="14">
        <f t="shared" si="221"/>
        <v>23.102641870190563</v>
      </c>
      <c r="AN280" s="14">
        <f t="shared" si="221"/>
        <v>7.2172419309818849</v>
      </c>
      <c r="AO280" s="11">
        <f t="shared" si="222"/>
        <v>2.1706802732554373E-3</v>
      </c>
      <c r="AP280" s="11">
        <f t="shared" si="222"/>
        <v>2.7344846349051442E-3</v>
      </c>
      <c r="AQ280" s="11">
        <f t="shared" si="222"/>
        <v>2.4805225855052517E-3</v>
      </c>
      <c r="AR280" s="1">
        <f t="shared" si="203"/>
        <v>296801.89625447174</v>
      </c>
      <c r="AS280" s="1">
        <f t="shared" si="203"/>
        <v>143416.01266479294</v>
      </c>
      <c r="AT280" s="1">
        <f t="shared" si="203"/>
        <v>50483.206473118138</v>
      </c>
      <c r="AU280" s="1">
        <f t="shared" si="210"/>
        <v>59360.379250894352</v>
      </c>
      <c r="AV280" s="1">
        <f t="shared" si="210"/>
        <v>28683.202532958589</v>
      </c>
      <c r="AW280" s="1">
        <f t="shared" si="210"/>
        <v>10096.641294623629</v>
      </c>
      <c r="AX280" s="1">
        <f t="shared" si="211"/>
        <v>203741.65517692443</v>
      </c>
      <c r="AY280" s="1">
        <f t="shared" si="211"/>
        <v>38706.609261452904</v>
      </c>
      <c r="AZ280" s="1">
        <f t="shared" si="211"/>
        <v>9241.894952845525</v>
      </c>
      <c r="BA280" s="1">
        <f t="shared" si="212"/>
        <v>14246.617773682898</v>
      </c>
      <c r="BB280" s="1">
        <f t="shared" si="212"/>
        <v>31312.753591956014</v>
      </c>
      <c r="BC280" s="1">
        <f t="shared" si="212"/>
        <v>39904.155118909097</v>
      </c>
      <c r="BD280" s="1">
        <f>SUM(BA280:BC280)*BT280*0.7+0.15*econlow!BD280+0.15*econhigh!BD280</f>
        <v>131.43427648849152</v>
      </c>
      <c r="BE280" s="2">
        <f t="shared" ref="BE280:BG295" si="225">BE279</f>
        <v>0.1724378764915922</v>
      </c>
      <c r="BF280" s="2">
        <f t="shared" si="225"/>
        <v>0.13039120264941753</v>
      </c>
      <c r="BG280" s="2">
        <f t="shared" si="225"/>
        <v>6.9918128391701598E-2</v>
      </c>
      <c r="BH280" s="2">
        <f t="shared" si="206"/>
        <v>8.3227421152574102E-2</v>
      </c>
      <c r="BI280" s="2">
        <f t="shared" si="213"/>
        <v>2.9734821248929609E-3</v>
      </c>
      <c r="BJ280" s="2">
        <f t="shared" si="213"/>
        <v>1.700186572836147E-3</v>
      </c>
      <c r="BK280" s="2">
        <f t="shared" si="213"/>
        <v>4.8885446777984691E-4</v>
      </c>
      <c r="BL280" s="2">
        <f t="shared" si="207"/>
        <v>882.53513314700672</v>
      </c>
      <c r="BM280" s="2">
        <f t="shared" si="207"/>
        <v>243.83397906237977</v>
      </c>
      <c r="BN280" s="2">
        <f t="shared" si="207"/>
        <v>24.678941032236288</v>
      </c>
      <c r="BO280" s="2">
        <f t="shared" si="214"/>
        <v>3526.1620273862509</v>
      </c>
      <c r="BP280" s="2">
        <f t="shared" si="214"/>
        <v>250.8690558753303</v>
      </c>
      <c r="BQ280" s="2">
        <f t="shared" si="214"/>
        <v>9.7656675593174498</v>
      </c>
      <c r="BR280" s="11">
        <f t="shared" si="215"/>
        <v>3.0912089069347032E-2</v>
      </c>
      <c r="BS280" s="17">
        <f t="shared" si="204"/>
        <v>2.1438426495062456E-4</v>
      </c>
      <c r="BT280" s="17">
        <f t="shared" si="205"/>
        <v>1.5440017547281588E-3</v>
      </c>
      <c r="BU280" s="12">
        <f>(BU$3*tempmid!$I390+BU$4*tempmid!$I390^2+BU$5*tempmid!$I390^6)*(K280/K$56)^$BW$1</f>
        <v>-21.756041994418084</v>
      </c>
      <c r="BV280" s="12">
        <f>(BV$3*tempmid!$I390+BV$4*tempmid!$I390^2+BV$5*tempmid!$I390^6)*(L280/L$56)^$BW$1</f>
        <v>-15.611274795989262</v>
      </c>
      <c r="BW280" s="12">
        <f>(BW$3*tempmid!$I390+BW$4*tempmid!$I390^2+BW$5*tempmid!$I390^6)*(M280/M$56)^$BW$1</f>
        <v>-14.227199486155261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 x14ac:dyDescent="0.3">
      <c r="A281" s="2">
        <f t="shared" si="191"/>
        <v>2235</v>
      </c>
      <c r="B281" s="5">
        <f t="shared" si="218"/>
        <v>1165.4049157570753</v>
      </c>
      <c r="C281" s="5">
        <f t="shared" si="218"/>
        <v>2964.1661036538321</v>
      </c>
      <c r="D281" s="5">
        <f t="shared" si="218"/>
        <v>4369.9448946756766</v>
      </c>
      <c r="E281" s="15">
        <f t="shared" si="219"/>
        <v>3.9942860362554464E-8</v>
      </c>
      <c r="F281" s="15">
        <f t="shared" si="219"/>
        <v>7.8690113301932661E-8</v>
      </c>
      <c r="G281" s="15">
        <f t="shared" si="219"/>
        <v>1.6064306713030082E-7</v>
      </c>
      <c r="H281" s="5">
        <f t="shared" si="194"/>
        <v>296848.95138778485</v>
      </c>
      <c r="I281" s="5">
        <f t="shared" si="194"/>
        <v>143702.73861788309</v>
      </c>
      <c r="J281" s="5">
        <f t="shared" si="194"/>
        <v>50581.702566455999</v>
      </c>
      <c r="K281" s="5">
        <f t="shared" si="195"/>
        <v>254717.43543740295</v>
      </c>
      <c r="L281" s="5">
        <f t="shared" si="195"/>
        <v>48479.988500221138</v>
      </c>
      <c r="M281" s="5">
        <f t="shared" si="195"/>
        <v>11574.906271263178</v>
      </c>
      <c r="N281" s="15">
        <f t="shared" si="196"/>
        <v>1.5850059218314172E-4</v>
      </c>
      <c r="O281" s="15">
        <f t="shared" si="196"/>
        <v>1.9991815403233026E-3</v>
      </c>
      <c r="P281" s="15">
        <f t="shared" si="196"/>
        <v>1.9509055509732143E-3</v>
      </c>
      <c r="Q281" s="5">
        <f t="shared" si="197"/>
        <v>3682.2352261473357</v>
      </c>
      <c r="R281" s="5">
        <f t="shared" si="197"/>
        <v>5465.6604844981175</v>
      </c>
      <c r="S281" s="5">
        <f t="shared" si="197"/>
        <v>3672.8663332736701</v>
      </c>
      <c r="T281" s="5">
        <f t="shared" si="220"/>
        <v>12.404407052585793</v>
      </c>
      <c r="U281" s="5">
        <f t="shared" si="220"/>
        <v>38.034490762432434</v>
      </c>
      <c r="V281" s="5">
        <f t="shared" si="220"/>
        <v>72.612548548521687</v>
      </c>
      <c r="W281" s="15">
        <f t="shared" si="199"/>
        <v>-1.0734613539272964E-2</v>
      </c>
      <c r="X281" s="15">
        <f t="shared" si="199"/>
        <v>-1.217998157191269E-2</v>
      </c>
      <c r="Y281" s="15">
        <f t="shared" si="199"/>
        <v>-9.7425357312937999E-3</v>
      </c>
      <c r="Z281" s="5">
        <f t="shared" si="202"/>
        <v>2860.6166701233365</v>
      </c>
      <c r="AA281" s="5">
        <f t="shared" si="202"/>
        <v>14761.067189597074</v>
      </c>
      <c r="AB281" s="5">
        <f t="shared" si="202"/>
        <v>72427.812267326837</v>
      </c>
      <c r="AC281" s="16">
        <f t="shared" si="223"/>
        <v>0.92881494129497943</v>
      </c>
      <c r="AD281" s="16">
        <f t="shared" si="223"/>
        <v>3.0739472154016494</v>
      </c>
      <c r="AE281" s="16">
        <f t="shared" si="223"/>
        <v>21.036510473982741</v>
      </c>
      <c r="AF281" s="15">
        <f t="shared" si="209"/>
        <v>-4.0504037456468023E-3</v>
      </c>
      <c r="AG281" s="15">
        <f t="shared" si="209"/>
        <v>2.9673830763510267E-4</v>
      </c>
      <c r="AH281" s="15">
        <f t="shared" si="209"/>
        <v>9.7937136394747881E-3</v>
      </c>
      <c r="AI281" s="1">
        <f t="shared" si="224"/>
        <v>590963.84032695903</v>
      </c>
      <c r="AJ281" s="1">
        <f t="shared" si="224"/>
        <v>280862.31787167717</v>
      </c>
      <c r="AK281" s="1">
        <f t="shared" si="224"/>
        <v>98939.812933722511</v>
      </c>
      <c r="AL281" s="14">
        <f t="shared" si="221"/>
        <v>94.025278880076868</v>
      </c>
      <c r="AM281" s="14">
        <f t="shared" si="221"/>
        <v>23.165183951218118</v>
      </c>
      <c r="AN281" s="14">
        <f t="shared" si="221"/>
        <v>7.2349654372805929</v>
      </c>
      <c r="AO281" s="11">
        <f t="shared" si="222"/>
        <v>2.148973470522883E-3</v>
      </c>
      <c r="AP281" s="11">
        <f t="shared" si="222"/>
        <v>2.7071397885560927E-3</v>
      </c>
      <c r="AQ281" s="11">
        <f t="shared" si="222"/>
        <v>2.455717359650199E-3</v>
      </c>
      <c r="AR281" s="1">
        <f t="shared" si="203"/>
        <v>296848.95138778485</v>
      </c>
      <c r="AS281" s="1">
        <f t="shared" si="203"/>
        <v>143702.73861788309</v>
      </c>
      <c r="AT281" s="1">
        <f t="shared" si="203"/>
        <v>50581.702566455999</v>
      </c>
      <c r="AU281" s="1">
        <f t="shared" si="210"/>
        <v>59369.790277556975</v>
      </c>
      <c r="AV281" s="1">
        <f t="shared" si="210"/>
        <v>28740.547723576619</v>
      </c>
      <c r="AW281" s="1">
        <f t="shared" si="210"/>
        <v>10116.340513291201</v>
      </c>
      <c r="AX281" s="1">
        <f t="shared" si="211"/>
        <v>203773.94834992237</v>
      </c>
      <c r="AY281" s="1">
        <f t="shared" si="211"/>
        <v>38783.990800176914</v>
      </c>
      <c r="AZ281" s="1">
        <f t="shared" si="211"/>
        <v>9259.9250170105424</v>
      </c>
      <c r="BA281" s="1">
        <f t="shared" si="212"/>
        <v>14246.803045465482</v>
      </c>
      <c r="BB281" s="1">
        <f t="shared" si="212"/>
        <v>31318.676046518853</v>
      </c>
      <c r="BC281" s="1">
        <f t="shared" si="212"/>
        <v>39912.67857371147</v>
      </c>
      <c r="BD281" s="1">
        <f>SUM(BA281:BC281)*BT281*0.7+0.15*econlow!BD281+0.15*econhigh!BD281</f>
        <v>127.61911632451233</v>
      </c>
      <c r="BE281" s="2">
        <f t="shared" si="225"/>
        <v>0.1724378764915922</v>
      </c>
      <c r="BF281" s="2">
        <f t="shared" si="225"/>
        <v>0.13039120264941753</v>
      </c>
      <c r="BG281" s="2">
        <f t="shared" si="225"/>
        <v>6.9918128391701598E-2</v>
      </c>
      <c r="BH281" s="2">
        <f t="shared" si="206"/>
        <v>8.3087739147078468E-2</v>
      </c>
      <c r="BI281" s="2">
        <f t="shared" si="213"/>
        <v>2.9734821248929609E-3</v>
      </c>
      <c r="BJ281" s="2">
        <f t="shared" si="213"/>
        <v>1.700186572836147E-3</v>
      </c>
      <c r="BK281" s="2">
        <f t="shared" si="213"/>
        <v>4.8885446777984691E-4</v>
      </c>
      <c r="BL281" s="2">
        <f t="shared" si="207"/>
        <v>882.67505074479777</v>
      </c>
      <c r="BM281" s="2">
        <f t="shared" si="207"/>
        <v>244.3214666779073</v>
      </c>
      <c r="BN281" s="2">
        <f t="shared" si="207"/>
        <v>24.727091287523365</v>
      </c>
      <c r="BO281" s="2">
        <f t="shared" si="214"/>
        <v>3578.8089575705726</v>
      </c>
      <c r="BP281" s="2">
        <f t="shared" si="214"/>
        <v>253.8782958132737</v>
      </c>
      <c r="BQ281" s="2">
        <f t="shared" si="214"/>
        <v>9.7658009087973809</v>
      </c>
      <c r="BR281" s="11">
        <f t="shared" si="215"/>
        <v>3.0880822223704224E-2</v>
      </c>
      <c r="BS281" s="17">
        <f t="shared" si="204"/>
        <v>2.0795591323811069E-4</v>
      </c>
      <c r="BT281" s="17">
        <f t="shared" si="205"/>
        <v>1.4990308298331639E-3</v>
      </c>
      <c r="BU281" s="12">
        <f>(BU$3*tempmid!$I391+BU$4*tempmid!$I391^2+BU$5*tempmid!$I391^6)*(K281/K$56)^$BW$1</f>
        <v>-21.918797446101852</v>
      </c>
      <c r="BV281" s="12">
        <f>(BV$3*tempmid!$I391+BV$4*tempmid!$I391^2+BV$5*tempmid!$I391^6)*(L281/L$56)^$BW$1</f>
        <v>-15.71046825164485</v>
      </c>
      <c r="BW281" s="12">
        <f>(BW$3*tempmid!$I391+BW$4*tempmid!$I391^2+BW$5*tempmid!$I391^6)*(M281/M$56)^$BW$1</f>
        <v>-14.309318878003296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 x14ac:dyDescent="0.3">
      <c r="A282" s="2">
        <f t="shared" si="191"/>
        <v>2236</v>
      </c>
      <c r="B282" s="5">
        <f t="shared" ref="B282:D297" si="226">B281*(1+E282)</f>
        <v>1165.4049599792006</v>
      </c>
      <c r="C282" s="5">
        <f t="shared" si="226"/>
        <v>2964.1663252418707</v>
      </c>
      <c r="D282" s="5">
        <f t="shared" si="226"/>
        <v>4369.9455615769593</v>
      </c>
      <c r="E282" s="15">
        <f t="shared" ref="E282:G297" si="227">E281*$E$5</f>
        <v>3.7945717344426738E-8</v>
      </c>
      <c r="F282" s="15">
        <f t="shared" si="227"/>
        <v>7.4755607636836019E-8</v>
      </c>
      <c r="G282" s="15">
        <f t="shared" si="227"/>
        <v>1.5261091377378576E-7</v>
      </c>
      <c r="H282" s="5">
        <f t="shared" si="194"/>
        <v>296886.81425775116</v>
      </c>
      <c r="I282" s="5">
        <f t="shared" si="194"/>
        <v>143985.166472449</v>
      </c>
      <c r="J282" s="5">
        <f t="shared" si="194"/>
        <v>50678.856989581138</v>
      </c>
      <c r="K282" s="5">
        <f t="shared" si="195"/>
        <v>254749.91479618364</v>
      </c>
      <c r="L282" s="5">
        <f t="shared" si="195"/>
        <v>48575.265580179635</v>
      </c>
      <c r="M282" s="5">
        <f t="shared" si="195"/>
        <v>11597.136915200592</v>
      </c>
      <c r="N282" s="15">
        <f t="shared" si="196"/>
        <v>1.275113292693586E-4</v>
      </c>
      <c r="O282" s="15">
        <f t="shared" si="196"/>
        <v>1.965286768953467E-3</v>
      </c>
      <c r="P282" s="15">
        <f t="shared" si="196"/>
        <v>1.92058954227603E-3</v>
      </c>
      <c r="Q282" s="5">
        <f t="shared" si="197"/>
        <v>3643.1724787973412</v>
      </c>
      <c r="R282" s="5">
        <f t="shared" si="197"/>
        <v>5409.7000027866552</v>
      </c>
      <c r="S282" s="5">
        <f t="shared" si="197"/>
        <v>3644.0692020639267</v>
      </c>
      <c r="T282" s="5">
        <f t="shared" ref="T282:V297" si="228">T281*(1+W282)</f>
        <v>12.271250536692452</v>
      </c>
      <c r="U282" s="5">
        <f t="shared" si="228"/>
        <v>37.571231365848924</v>
      </c>
      <c r="V282" s="5">
        <f t="shared" si="228"/>
        <v>71.905118199747406</v>
      </c>
      <c r="W282" s="15">
        <f t="shared" si="199"/>
        <v>-1.0734613539272964E-2</v>
      </c>
      <c r="X282" s="15">
        <f t="shared" si="199"/>
        <v>-1.217998157191269E-2</v>
      </c>
      <c r="Y282" s="15">
        <f t="shared" si="199"/>
        <v>-9.7425357312937999E-3</v>
      </c>
      <c r="Z282" s="5">
        <f t="shared" si="202"/>
        <v>2818.8936195251372</v>
      </c>
      <c r="AA282" s="5">
        <f t="shared" si="202"/>
        <v>14614.764908185061</v>
      </c>
      <c r="AB282" s="5">
        <f t="shared" si="202"/>
        <v>72565.913455148606</v>
      </c>
      <c r="AC282" s="16">
        <f t="shared" si="223"/>
        <v>0.92505286577774548</v>
      </c>
      <c r="AD282" s="16">
        <f t="shared" si="223"/>
        <v>3.0748593732961074</v>
      </c>
      <c r="AE282" s="16">
        <f t="shared" si="223"/>
        <v>21.242536033538741</v>
      </c>
      <c r="AF282" s="15">
        <f t="shared" si="209"/>
        <v>-4.0504037456468023E-3</v>
      </c>
      <c r="AG282" s="15">
        <f t="shared" si="209"/>
        <v>2.9673830763510267E-4</v>
      </c>
      <c r="AH282" s="15">
        <f t="shared" si="209"/>
        <v>9.7937136394747881E-3</v>
      </c>
      <c r="AI282" s="1">
        <f t="shared" si="224"/>
        <v>591237.24657182011</v>
      </c>
      <c r="AJ282" s="1">
        <f t="shared" si="224"/>
        <v>281516.63380808604</v>
      </c>
      <c r="AK282" s="1">
        <f t="shared" si="224"/>
        <v>99162.17215364147</v>
      </c>
      <c r="AL282" s="14">
        <f t="shared" ref="AL282:AN297" si="229">AL281*(1+AO282)</f>
        <v>94.225316131649947</v>
      </c>
      <c r="AM282" s="14">
        <f t="shared" si="229"/>
        <v>23.227268228489844</v>
      </c>
      <c r="AN282" s="14">
        <f t="shared" si="229"/>
        <v>7.2525547971991831</v>
      </c>
      <c r="AO282" s="11">
        <f t="shared" ref="AO282:AQ297" si="230">AO$5*AO281</f>
        <v>2.1274837358176541E-3</v>
      </c>
      <c r="AP282" s="11">
        <f t="shared" si="230"/>
        <v>2.6800683906705318E-3</v>
      </c>
      <c r="AQ282" s="11">
        <f t="shared" si="230"/>
        <v>2.4311601860536971E-3</v>
      </c>
      <c r="AR282" s="1">
        <f t="shared" si="203"/>
        <v>296886.81425775116</v>
      </c>
      <c r="AS282" s="1">
        <f t="shared" si="203"/>
        <v>143985.166472449</v>
      </c>
      <c r="AT282" s="1">
        <f t="shared" si="203"/>
        <v>50678.856989581138</v>
      </c>
      <c r="AU282" s="1">
        <f t="shared" si="210"/>
        <v>59377.362851550235</v>
      </c>
      <c r="AV282" s="1">
        <f t="shared" si="210"/>
        <v>28797.0332944898</v>
      </c>
      <c r="AW282" s="1">
        <f t="shared" si="210"/>
        <v>10135.771397916229</v>
      </c>
      <c r="AX282" s="1">
        <f t="shared" si="211"/>
        <v>203799.9318369469</v>
      </c>
      <c r="AY282" s="1">
        <f t="shared" si="211"/>
        <v>38860.212464143704</v>
      </c>
      <c r="AZ282" s="1">
        <f t="shared" si="211"/>
        <v>9277.7095321604738</v>
      </c>
      <c r="BA282" s="1">
        <f t="shared" si="212"/>
        <v>14246.952178932788</v>
      </c>
      <c r="BB282" s="1">
        <f t="shared" si="212"/>
        <v>31324.498107787422</v>
      </c>
      <c r="BC282" s="1">
        <f t="shared" si="212"/>
        <v>39921.069487241497</v>
      </c>
      <c r="BD282" s="1">
        <f>SUM(BA282:BC282)*BT282*0.7+0.15*econlow!BD282+0.15*econhigh!BD282</f>
        <v>123.91368687944603</v>
      </c>
      <c r="BE282" s="2">
        <f t="shared" si="225"/>
        <v>0.1724378764915922</v>
      </c>
      <c r="BF282" s="2">
        <f t="shared" si="225"/>
        <v>0.13039120264941753</v>
      </c>
      <c r="BG282" s="2">
        <f t="shared" si="225"/>
        <v>6.9918128391701598E-2</v>
      </c>
      <c r="BH282" s="2">
        <f t="shared" si="206"/>
        <v>8.2949212890294666E-2</v>
      </c>
      <c r="BI282" s="2">
        <f t="shared" si="213"/>
        <v>2.9734821248929609E-3</v>
      </c>
      <c r="BJ282" s="2">
        <f t="shared" si="213"/>
        <v>1.700186572836147E-3</v>
      </c>
      <c r="BK282" s="2">
        <f t="shared" si="213"/>
        <v>4.8885446777984691E-4</v>
      </c>
      <c r="BL282" s="2">
        <f t="shared" si="207"/>
        <v>882.78763531183972</v>
      </c>
      <c r="BM282" s="2">
        <f t="shared" si="207"/>
        <v>244.80164672403515</v>
      </c>
      <c r="BN282" s="2">
        <f t="shared" si="207"/>
        <v>24.774585661332662</v>
      </c>
      <c r="BO282" s="2">
        <f t="shared" si="214"/>
        <v>3632.2429093712626</v>
      </c>
      <c r="BP282" s="2">
        <f t="shared" si="214"/>
        <v>256.92372252261868</v>
      </c>
      <c r="BQ282" s="2">
        <f t="shared" si="214"/>
        <v>9.7659373692919811</v>
      </c>
      <c r="BR282" s="11">
        <f t="shared" si="215"/>
        <v>3.0849853039230685E-2</v>
      </c>
      <c r="BS282" s="17">
        <f t="shared" si="204"/>
        <v>2.0172643505922514E-4</v>
      </c>
      <c r="BT282" s="17">
        <f t="shared" si="205"/>
        <v>1.4553697377021008E-3</v>
      </c>
      <c r="BU282" s="12">
        <f>(BU$3*tempmid!$I392+BU$4*tempmid!$I392^2+BU$5*tempmid!$I392^6)*(K282/K$56)^$BW$1</f>
        <v>-22.081427437553426</v>
      </c>
      <c r="BV282" s="12">
        <f>(BV$3*tempmid!$I392+BV$4*tempmid!$I392^2+BV$5*tempmid!$I392^6)*(L282/L$56)^$BW$1</f>
        <v>-15.809488661595124</v>
      </c>
      <c r="BW282" s="12">
        <f>(BW$3*tempmid!$I392+BW$4*tempmid!$I392^2+BW$5*tempmid!$I392^6)*(M282/M$56)^$BW$1</f>
        <v>-14.391277556422304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 x14ac:dyDescent="0.3">
      <c r="A283" s="2">
        <f t="shared" si="191"/>
        <v>2237</v>
      </c>
      <c r="B283" s="5">
        <f t="shared" si="226"/>
        <v>1165.4050019902215</v>
      </c>
      <c r="C283" s="5">
        <f t="shared" si="226"/>
        <v>2964.1665357505226</v>
      </c>
      <c r="D283" s="5">
        <f t="shared" si="226"/>
        <v>4369.946195133276</v>
      </c>
      <c r="E283" s="15">
        <f t="shared" si="227"/>
        <v>3.60484314772054E-8</v>
      </c>
      <c r="F283" s="15">
        <f t="shared" si="227"/>
        <v>7.1017827254994215E-8</v>
      </c>
      <c r="G283" s="15">
        <f t="shared" si="227"/>
        <v>1.4498036808509648E-7</v>
      </c>
      <c r="H283" s="5">
        <f t="shared" si="194"/>
        <v>296915.56054856064</v>
      </c>
      <c r="I283" s="5">
        <f t="shared" si="194"/>
        <v>144263.31870201958</v>
      </c>
      <c r="J283" s="5">
        <f t="shared" si="194"/>
        <v>50774.677264114333</v>
      </c>
      <c r="K283" s="5">
        <f t="shared" si="195"/>
        <v>254774.57196554227</v>
      </c>
      <c r="L283" s="5">
        <f t="shared" si="195"/>
        <v>48669.10039030324</v>
      </c>
      <c r="M283" s="5">
        <f t="shared" si="195"/>
        <v>11619.062340094964</v>
      </c>
      <c r="N283" s="15">
        <f t="shared" si="196"/>
        <v>9.6789706007793797E-5</v>
      </c>
      <c r="O283" s="15">
        <f t="shared" si="196"/>
        <v>1.9317405474339466E-3</v>
      </c>
      <c r="P283" s="15">
        <f t="shared" si="196"/>
        <v>1.8905894665806056E-3</v>
      </c>
      <c r="Q283" s="5">
        <f t="shared" si="197"/>
        <v>3604.4133964506123</v>
      </c>
      <c r="R283" s="5">
        <f t="shared" si="197"/>
        <v>5354.1331910526587</v>
      </c>
      <c r="S283" s="5">
        <f t="shared" si="197"/>
        <v>3615.3895700607063</v>
      </c>
      <c r="T283" s="5">
        <f t="shared" si="228"/>
        <v>12.139523404537464</v>
      </c>
      <c r="U283" s="5">
        <f t="shared" si="228"/>
        <v>37.113614460178816</v>
      </c>
      <c r="V283" s="5">
        <f t="shared" si="228"/>
        <v>71.204580016423463</v>
      </c>
      <c r="W283" s="15">
        <f t="shared" si="199"/>
        <v>-1.0734613539272964E-2</v>
      </c>
      <c r="X283" s="15">
        <f t="shared" si="199"/>
        <v>-1.217998157191269E-2</v>
      </c>
      <c r="Y283" s="15">
        <f t="shared" si="199"/>
        <v>-9.7425357312937999E-3</v>
      </c>
      <c r="Z283" s="5">
        <f t="shared" si="202"/>
        <v>2777.6930403373281</v>
      </c>
      <c r="AA283" s="5">
        <f t="shared" si="202"/>
        <v>14469.42314889429</v>
      </c>
      <c r="AB283" s="5">
        <f t="shared" si="202"/>
        <v>72702.077570522451</v>
      </c>
      <c r="AC283" s="16">
        <f t="shared" si="223"/>
        <v>0.92130602818527796</v>
      </c>
      <c r="AD283" s="16">
        <f t="shared" si="223"/>
        <v>3.0757718018627553</v>
      </c>
      <c r="AE283" s="16">
        <f t="shared" si="223"/>
        <v>21.450579348427443</v>
      </c>
      <c r="AF283" s="15">
        <f t="shared" si="209"/>
        <v>-4.0504037456468023E-3</v>
      </c>
      <c r="AG283" s="15">
        <f t="shared" si="209"/>
        <v>2.9673830763510267E-4</v>
      </c>
      <c r="AH283" s="15">
        <f t="shared" si="209"/>
        <v>9.7937136394747881E-3</v>
      </c>
      <c r="AI283" s="1">
        <f t="shared" si="224"/>
        <v>591490.88476618833</v>
      </c>
      <c r="AJ283" s="1">
        <f t="shared" si="224"/>
        <v>282162.00372176722</v>
      </c>
      <c r="AK283" s="1">
        <f t="shared" si="224"/>
        <v>99381.726336193562</v>
      </c>
      <c r="AL283" s="14">
        <f t="shared" si="229"/>
        <v>94.4237743309466</v>
      </c>
      <c r="AM283" s="14">
        <f t="shared" si="229"/>
        <v>23.288896389196839</v>
      </c>
      <c r="AN283" s="14">
        <f t="shared" si="229"/>
        <v>7.270010598444606</v>
      </c>
      <c r="AO283" s="11">
        <f t="shared" si="230"/>
        <v>2.1062088984594774E-3</v>
      </c>
      <c r="AP283" s="11">
        <f t="shared" si="230"/>
        <v>2.6532677067638267E-3</v>
      </c>
      <c r="AQ283" s="11">
        <f t="shared" si="230"/>
        <v>2.4068485841931601E-3</v>
      </c>
      <c r="AR283" s="1">
        <f t="shared" si="203"/>
        <v>296915.56054856064</v>
      </c>
      <c r="AS283" s="1">
        <f t="shared" si="203"/>
        <v>144263.31870201958</v>
      </c>
      <c r="AT283" s="1">
        <f t="shared" si="203"/>
        <v>50774.677264114333</v>
      </c>
      <c r="AU283" s="1">
        <f t="shared" si="210"/>
        <v>59383.112109712129</v>
      </c>
      <c r="AV283" s="1">
        <f t="shared" si="210"/>
        <v>28852.663740403917</v>
      </c>
      <c r="AW283" s="1">
        <f t="shared" si="210"/>
        <v>10154.935452822867</v>
      </c>
      <c r="AX283" s="1">
        <f t="shared" si="211"/>
        <v>203819.65757243382</v>
      </c>
      <c r="AY283" s="1">
        <f t="shared" si="211"/>
        <v>38935.280312242598</v>
      </c>
      <c r="AZ283" s="1">
        <f t="shared" si="211"/>
        <v>9295.2498720759722</v>
      </c>
      <c r="BA283" s="1">
        <f t="shared" si="212"/>
        <v>14247.065486262043</v>
      </c>
      <c r="BB283" s="1">
        <f t="shared" si="212"/>
        <v>31330.220809609938</v>
      </c>
      <c r="BC283" s="1">
        <f t="shared" si="212"/>
        <v>39929.329249276707</v>
      </c>
      <c r="BD283" s="1">
        <f>SUM(BA283:BC283)*BT283*0.7+0.15*econlow!BD283+0.15*econhigh!BD283</f>
        <v>120.31474417192965</v>
      </c>
      <c r="BE283" s="2">
        <f t="shared" si="225"/>
        <v>0.1724378764915922</v>
      </c>
      <c r="BF283" s="2">
        <f t="shared" si="225"/>
        <v>0.13039120264941753</v>
      </c>
      <c r="BG283" s="2">
        <f t="shared" si="225"/>
        <v>6.9918128391701598E-2</v>
      </c>
      <c r="BH283" s="2">
        <f t="shared" si="206"/>
        <v>8.2811839195172085E-2</v>
      </c>
      <c r="BI283" s="2">
        <f t="shared" si="213"/>
        <v>2.9734821248929609E-3</v>
      </c>
      <c r="BJ283" s="2">
        <f t="shared" si="213"/>
        <v>1.700186572836147E-3</v>
      </c>
      <c r="BK283" s="2">
        <f t="shared" si="213"/>
        <v>4.8885446777984691E-4</v>
      </c>
      <c r="BL283" s="2">
        <f t="shared" si="207"/>
        <v>882.87311189371871</v>
      </c>
      <c r="BM283" s="2">
        <f t="shared" si="207"/>
        <v>245.27455740995549</v>
      </c>
      <c r="BN283" s="2">
        <f t="shared" si="207"/>
        <v>24.821427830642104</v>
      </c>
      <c r="BO283" s="2">
        <f t="shared" si="214"/>
        <v>3686.4756483017868</v>
      </c>
      <c r="BP283" s="2">
        <f t="shared" si="214"/>
        <v>260.00577120712649</v>
      </c>
      <c r="BQ283" s="2">
        <f t="shared" si="214"/>
        <v>9.7660769062780073</v>
      </c>
      <c r="BR283" s="11">
        <f t="shared" si="215"/>
        <v>3.0819177748835552E-2</v>
      </c>
      <c r="BS283" s="17">
        <f t="shared" si="204"/>
        <v>1.9568944445641601E-4</v>
      </c>
      <c r="BT283" s="17">
        <f t="shared" si="205"/>
        <v>1.4129803278661172E-3</v>
      </c>
      <c r="BU283" s="12">
        <f>(BU$3*tempmid!$I393+BU$4*tempmid!$I393^2+BU$5*tempmid!$I393^6)*(K283/K$56)^$BW$1</f>
        <v>-22.24393207271304</v>
      </c>
      <c r="BV283" s="12">
        <f>(BV$3*tempmid!$I393+BV$4*tempmid!$I393^2+BV$5*tempmid!$I393^6)*(L283/L$56)^$BW$1</f>
        <v>-15.908336366088085</v>
      </c>
      <c r="BW283" s="12">
        <f>(BW$3*tempmid!$I393+BW$4*tempmid!$I393^2+BW$5*tempmid!$I393^6)*(M283/M$56)^$BW$1</f>
        <v>-14.473075850879505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 x14ac:dyDescent="0.3">
      <c r="A284" s="2">
        <f t="shared" si="191"/>
        <v>2238</v>
      </c>
      <c r="B284" s="5">
        <f t="shared" si="226"/>
        <v>1165.4050419006926</v>
      </c>
      <c r="C284" s="5">
        <f t="shared" si="226"/>
        <v>2964.166735733756</v>
      </c>
      <c r="D284" s="5">
        <f t="shared" si="226"/>
        <v>4369.9467970118631</v>
      </c>
      <c r="E284" s="15">
        <f t="shared" si="227"/>
        <v>3.4246009903345128E-8</v>
      </c>
      <c r="F284" s="15">
        <f t="shared" si="227"/>
        <v>6.7466935892244502E-8</v>
      </c>
      <c r="G284" s="15">
        <f t="shared" si="227"/>
        <v>1.3773134968084164E-7</v>
      </c>
      <c r="H284" s="5">
        <f t="shared" si="194"/>
        <v>296935.26567642239</v>
      </c>
      <c r="I284" s="5">
        <f t="shared" si="194"/>
        <v>144537.21798128058</v>
      </c>
      <c r="J284" s="5">
        <f t="shared" si="194"/>
        <v>50869.170959049654</v>
      </c>
      <c r="K284" s="5">
        <f t="shared" si="195"/>
        <v>254791.47163473922</v>
      </c>
      <c r="L284" s="5">
        <f t="shared" si="195"/>
        <v>48761.500572437108</v>
      </c>
      <c r="M284" s="5">
        <f t="shared" si="195"/>
        <v>11640.68427419611</v>
      </c>
      <c r="N284" s="15">
        <f t="shared" si="196"/>
        <v>6.6331851984235968E-5</v>
      </c>
      <c r="O284" s="15">
        <f t="shared" si="196"/>
        <v>1.898538937290084E-3</v>
      </c>
      <c r="P284" s="15">
        <f t="shared" si="196"/>
        <v>1.8609018067261562E-3</v>
      </c>
      <c r="Q284" s="5">
        <f t="shared" si="197"/>
        <v>3565.9580546286579</v>
      </c>
      <c r="R284" s="5">
        <f t="shared" si="197"/>
        <v>5298.9615254131913</v>
      </c>
      <c r="S284" s="5">
        <f t="shared" si="197"/>
        <v>3586.8293403337225</v>
      </c>
      <c r="T284" s="5">
        <f t="shared" si="228"/>
        <v>12.009210312238794</v>
      </c>
      <c r="U284" s="5">
        <f t="shared" si="228"/>
        <v>36.661571319986763</v>
      </c>
      <c r="V284" s="5">
        <f t="shared" si="228"/>
        <v>70.510866851381692</v>
      </c>
      <c r="W284" s="15">
        <f t="shared" si="199"/>
        <v>-1.0734613539272964E-2</v>
      </c>
      <c r="X284" s="15">
        <f t="shared" si="199"/>
        <v>-1.217998157191269E-2</v>
      </c>
      <c r="Y284" s="15">
        <f t="shared" si="199"/>
        <v>-9.7425357312937999E-3</v>
      </c>
      <c r="Z284" s="5">
        <f t="shared" si="202"/>
        <v>2737.0105609451607</v>
      </c>
      <c r="AA284" s="5">
        <f t="shared" si="202"/>
        <v>14325.047114498035</v>
      </c>
      <c r="AB284" s="5">
        <f t="shared" si="202"/>
        <v>72836.315659477244</v>
      </c>
      <c r="AC284" s="16">
        <f t="shared" si="223"/>
        <v>0.91757436679782933</v>
      </c>
      <c r="AD284" s="16">
        <f t="shared" si="223"/>
        <v>3.0766845011819117</v>
      </c>
      <c r="AE284" s="16">
        <f t="shared" si="223"/>
        <v>21.660660179966772</v>
      </c>
      <c r="AF284" s="15">
        <f t="shared" si="209"/>
        <v>-4.0504037456468023E-3</v>
      </c>
      <c r="AG284" s="15">
        <f t="shared" si="209"/>
        <v>2.9673830763510267E-4</v>
      </c>
      <c r="AH284" s="15">
        <f t="shared" si="209"/>
        <v>9.7937136394747881E-3</v>
      </c>
      <c r="AI284" s="1">
        <f t="shared" si="224"/>
        <v>591724.90839928156</v>
      </c>
      <c r="AJ284" s="1">
        <f t="shared" si="224"/>
        <v>282798.4670899944</v>
      </c>
      <c r="AK284" s="1">
        <f t="shared" si="224"/>
        <v>99598.489155397081</v>
      </c>
      <c r="AL284" s="14">
        <f t="shared" si="229"/>
        <v>94.620661762731359</v>
      </c>
      <c r="AM284" s="14">
        <f t="shared" si="229"/>
        <v>23.35007014914531</v>
      </c>
      <c r="AN284" s="14">
        <f t="shared" si="229"/>
        <v>7.2873334350133812</v>
      </c>
      <c r="AO284" s="11">
        <f t="shared" si="230"/>
        <v>2.0851468094748825E-3</v>
      </c>
      <c r="AP284" s="11">
        <f t="shared" si="230"/>
        <v>2.6267350296961885E-3</v>
      </c>
      <c r="AQ284" s="11">
        <f t="shared" si="230"/>
        <v>2.3827800983512283E-3</v>
      </c>
      <c r="AR284" s="1">
        <f t="shared" si="203"/>
        <v>296935.26567642239</v>
      </c>
      <c r="AS284" s="1">
        <f t="shared" si="203"/>
        <v>144537.21798128058</v>
      </c>
      <c r="AT284" s="1">
        <f t="shared" si="203"/>
        <v>50869.170959049654</v>
      </c>
      <c r="AU284" s="1">
        <f t="shared" si="210"/>
        <v>59387.053135284485</v>
      </c>
      <c r="AV284" s="1">
        <f t="shared" si="210"/>
        <v>28907.443596256118</v>
      </c>
      <c r="AW284" s="1">
        <f t="shared" si="210"/>
        <v>10173.834191809932</v>
      </c>
      <c r="AX284" s="1">
        <f t="shared" si="211"/>
        <v>203833.17730779137</v>
      </c>
      <c r="AY284" s="1">
        <f t="shared" si="211"/>
        <v>39009.200457949686</v>
      </c>
      <c r="AZ284" s="1">
        <f t="shared" si="211"/>
        <v>9312.547419356888</v>
      </c>
      <c r="BA284" s="1">
        <f t="shared" si="212"/>
        <v>14247.143275078199</v>
      </c>
      <c r="BB284" s="1">
        <f t="shared" si="212"/>
        <v>31335.845173984642</v>
      </c>
      <c r="BC284" s="1">
        <f t="shared" si="212"/>
        <v>39937.459233595131</v>
      </c>
      <c r="BD284" s="1">
        <f>SUM(BA284:BC284)*BT284*0.7+0.15*econlow!BD284+0.15*econhigh!BD284</f>
        <v>116.81910550940357</v>
      </c>
      <c r="BE284" s="2">
        <f t="shared" si="225"/>
        <v>0.1724378764915922</v>
      </c>
      <c r="BF284" s="2">
        <f t="shared" si="225"/>
        <v>0.13039120264941753</v>
      </c>
      <c r="BG284" s="2">
        <f t="shared" si="225"/>
        <v>6.9918128391701598E-2</v>
      </c>
      <c r="BH284" s="2">
        <f t="shared" si="206"/>
        <v>8.2675614746681725E-2</v>
      </c>
      <c r="BI284" s="2">
        <f t="shared" si="213"/>
        <v>2.9734821248929609E-3</v>
      </c>
      <c r="BJ284" s="2">
        <f t="shared" si="213"/>
        <v>1.700186572836147E-3</v>
      </c>
      <c r="BK284" s="2">
        <f t="shared" si="213"/>
        <v>4.8885446777984691E-4</v>
      </c>
      <c r="BL284" s="2">
        <f t="shared" si="207"/>
        <v>882.9317047391844</v>
      </c>
      <c r="BM284" s="2">
        <f t="shared" si="207"/>
        <v>245.74023728686456</v>
      </c>
      <c r="BN284" s="2">
        <f t="shared" si="207"/>
        <v>24.867621495588264</v>
      </c>
      <c r="BO284" s="2">
        <f t="shared" si="214"/>
        <v>3741.5191157338727</v>
      </c>
      <c r="BP284" s="2">
        <f t="shared" si="214"/>
        <v>263.12488230640759</v>
      </c>
      <c r="BQ284" s="2">
        <f t="shared" si="214"/>
        <v>9.7662194856817077</v>
      </c>
      <c r="BR284" s="11">
        <f t="shared" si="215"/>
        <v>3.0788792634105694E-2</v>
      </c>
      <c r="BS284" s="17">
        <f t="shared" si="204"/>
        <v>1.8983876967032599E-4</v>
      </c>
      <c r="BT284" s="17">
        <f t="shared" si="205"/>
        <v>1.3718255610350651E-3</v>
      </c>
      <c r="BU284" s="12">
        <f>(BU$3*tempmid!$I394+BU$4*tempmid!$I394^2+BU$5*tempmid!$I394^6)*(K284/K$56)^$BW$1</f>
        <v>-22.406311516683871</v>
      </c>
      <c r="BV284" s="12">
        <f>(BV$3*tempmid!$I394+BV$4*tempmid!$I394^2+BV$5*tempmid!$I394^6)*(L284/L$56)^$BW$1</f>
        <v>-16.007011732724276</v>
      </c>
      <c r="BW284" s="12">
        <f>(BW$3*tempmid!$I394+BW$4*tempmid!$I394^2+BW$5*tempmid!$I394^6)*(M284/M$56)^$BW$1</f>
        <v>-14.554714112174551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 x14ac:dyDescent="0.3">
      <c r="A285" s="2">
        <f t="shared" si="191"/>
        <v>2239</v>
      </c>
      <c r="B285" s="5">
        <f t="shared" si="226"/>
        <v>1165.4050798156418</v>
      </c>
      <c r="C285" s="5">
        <f t="shared" si="226"/>
        <v>2964.166925717841</v>
      </c>
      <c r="D285" s="5">
        <f t="shared" si="226"/>
        <v>4369.9473687965992</v>
      </c>
      <c r="E285" s="15">
        <f t="shared" si="227"/>
        <v>3.2533709408177867E-8</v>
      </c>
      <c r="F285" s="15">
        <f t="shared" si="227"/>
        <v>6.4093589097632269E-8</v>
      </c>
      <c r="G285" s="15">
        <f t="shared" si="227"/>
        <v>1.3084478219679956E-7</v>
      </c>
      <c r="H285" s="5">
        <f t="shared" si="194"/>
        <v>296946.00477965135</v>
      </c>
      <c r="I285" s="5">
        <f t="shared" si="194"/>
        <v>144806.88717762192</v>
      </c>
      <c r="J285" s="5">
        <f t="shared" si="194"/>
        <v>50962.345688415866</v>
      </c>
      <c r="K285" s="5">
        <f t="shared" si="195"/>
        <v>254800.67825568939</v>
      </c>
      <c r="L285" s="5">
        <f t="shared" si="195"/>
        <v>48852.473833791802</v>
      </c>
      <c r="M285" s="5">
        <f t="shared" si="195"/>
        <v>11662.004456234432</v>
      </c>
      <c r="N285" s="15">
        <f t="shared" si="196"/>
        <v>3.6133944716132405E-5</v>
      </c>
      <c r="O285" s="15">
        <f t="shared" si="196"/>
        <v>1.8656780510588611E-3</v>
      </c>
      <c r="P285" s="15">
        <f t="shared" si="196"/>
        <v>1.8315230905783242E-3</v>
      </c>
      <c r="Q285" s="5">
        <f t="shared" si="197"/>
        <v>3527.8064567409624</v>
      </c>
      <c r="R285" s="5">
        <f t="shared" si="197"/>
        <v>5244.1863508129854</v>
      </c>
      <c r="S285" s="5">
        <f t="shared" si="197"/>
        <v>3558.3903514470776</v>
      </c>
      <c r="T285" s="5">
        <f t="shared" si="228"/>
        <v>11.88029608062506</v>
      </c>
      <c r="U285" s="5">
        <f t="shared" si="228"/>
        <v>36.215034056911961</v>
      </c>
      <c r="V285" s="5">
        <f t="shared" si="228"/>
        <v>69.823912211637605</v>
      </c>
      <c r="W285" s="15">
        <f t="shared" si="199"/>
        <v>-1.0734613539272964E-2</v>
      </c>
      <c r="X285" s="15">
        <f t="shared" si="199"/>
        <v>-1.217998157191269E-2</v>
      </c>
      <c r="Y285" s="15">
        <f t="shared" si="199"/>
        <v>-9.7425357312937999E-3</v>
      </c>
      <c r="Z285" s="5">
        <f t="shared" si="202"/>
        <v>2696.8417833898134</v>
      </c>
      <c r="AA285" s="5">
        <f t="shared" si="202"/>
        <v>14181.641654015204</v>
      </c>
      <c r="AB285" s="5">
        <f t="shared" si="202"/>
        <v>72968.638834064041</v>
      </c>
      <c r="AC285" s="16">
        <f t="shared" si="223"/>
        <v>0.91385782014564187</v>
      </c>
      <c r="AD285" s="16">
        <f t="shared" si="223"/>
        <v>3.0775974713339198</v>
      </c>
      <c r="AE285" s="16">
        <f t="shared" si="223"/>
        <v>21.872798483011341</v>
      </c>
      <c r="AF285" s="15">
        <f t="shared" si="209"/>
        <v>-4.0504037456468023E-3</v>
      </c>
      <c r="AG285" s="15">
        <f t="shared" si="209"/>
        <v>2.9673830763510267E-4</v>
      </c>
      <c r="AH285" s="15">
        <f t="shared" si="209"/>
        <v>9.7937136394747881E-3</v>
      </c>
      <c r="AI285" s="1">
        <f t="shared" si="224"/>
        <v>591939.47069463786</v>
      </c>
      <c r="AJ285" s="1">
        <f t="shared" si="224"/>
        <v>283426.06397725112</v>
      </c>
      <c r="AK285" s="1">
        <f t="shared" si="224"/>
        <v>99812.474431667302</v>
      </c>
      <c r="AL285" s="14">
        <f t="shared" si="229"/>
        <v>94.81598675400646</v>
      </c>
      <c r="AM285" s="14">
        <f t="shared" si="229"/>
        <v>23.410791251879864</v>
      </c>
      <c r="AN285" s="14">
        <f t="shared" si="229"/>
        <v>7.3045239069615908</v>
      </c>
      <c r="AO285" s="11">
        <f t="shared" si="230"/>
        <v>2.0642953413801336E-3</v>
      </c>
      <c r="AP285" s="11">
        <f t="shared" si="230"/>
        <v>2.6004676793992265E-3</v>
      </c>
      <c r="AQ285" s="11">
        <f t="shared" si="230"/>
        <v>2.3589522973677161E-3</v>
      </c>
      <c r="AR285" s="1">
        <f t="shared" si="203"/>
        <v>296946.00477965135</v>
      </c>
      <c r="AS285" s="1">
        <f t="shared" si="203"/>
        <v>144806.88717762192</v>
      </c>
      <c r="AT285" s="1">
        <f t="shared" si="203"/>
        <v>50962.345688415866</v>
      </c>
      <c r="AU285" s="1">
        <f t="shared" si="210"/>
        <v>59389.200955930275</v>
      </c>
      <c r="AV285" s="1">
        <f t="shared" si="210"/>
        <v>28961.377435524384</v>
      </c>
      <c r="AW285" s="1">
        <f t="shared" si="210"/>
        <v>10192.469137683174</v>
      </c>
      <c r="AX285" s="1">
        <f t="shared" si="211"/>
        <v>203840.54260455151</v>
      </c>
      <c r="AY285" s="1">
        <f t="shared" si="211"/>
        <v>39081.979067033448</v>
      </c>
      <c r="AZ285" s="1">
        <f t="shared" si="211"/>
        <v>9329.603564987543</v>
      </c>
      <c r="BA285" s="1">
        <f t="shared" si="212"/>
        <v>14247.185848512554</v>
      </c>
      <c r="BB285" s="1">
        <f t="shared" si="212"/>
        <v>31341.372211223035</v>
      </c>
      <c r="BC285" s="1">
        <f t="shared" si="212"/>
        <v>39945.460798207328</v>
      </c>
      <c r="BD285" s="1">
        <f>SUM(BA285:BC285)*BT285*0.7+0.15*econlow!BD285+0.15*econhigh!BD285</f>
        <v>113.42363187380487</v>
      </c>
      <c r="BE285" s="2">
        <f t="shared" si="225"/>
        <v>0.1724378764915922</v>
      </c>
      <c r="BF285" s="2">
        <f t="shared" si="225"/>
        <v>0.13039120264941753</v>
      </c>
      <c r="BG285" s="2">
        <f t="shared" si="225"/>
        <v>6.9918128391701598E-2</v>
      </c>
      <c r="BH285" s="2">
        <f t="shared" si="206"/>
        <v>8.2540536104564882E-2</v>
      </c>
      <c r="BI285" s="2">
        <f t="shared" si="213"/>
        <v>2.9734821248929609E-3</v>
      </c>
      <c r="BJ285" s="2">
        <f t="shared" si="213"/>
        <v>1.700186572836147E-3</v>
      </c>
      <c r="BK285" s="2">
        <f t="shared" si="213"/>
        <v>4.8885446777984691E-4</v>
      </c>
      <c r="BL285" s="2">
        <f t="shared" si="207"/>
        <v>882.96363727067308</v>
      </c>
      <c r="BM285" s="2">
        <f t="shared" si="207"/>
        <v>246.1987252335916</v>
      </c>
      <c r="BN285" s="2">
        <f t="shared" si="207"/>
        <v>24.913170378323112</v>
      </c>
      <c r="BO285" s="2">
        <f t="shared" si="214"/>
        <v>3797.3854315252511</v>
      </c>
      <c r="BP285" s="2">
        <f t="shared" si="214"/>
        <v>266.2815015589224</v>
      </c>
      <c r="BQ285" s="2">
        <f t="shared" si="214"/>
        <v>9.7663650738720715</v>
      </c>
      <c r="BR285" s="11">
        <f t="shared" si="215"/>
        <v>3.0758694024656225E-2</v>
      </c>
      <c r="BS285" s="17">
        <f t="shared" si="204"/>
        <v>1.841684455893305E-4</v>
      </c>
      <c r="BT285" s="17">
        <f t="shared" si="205"/>
        <v>1.3318694767330728E-3</v>
      </c>
      <c r="BU285" s="12">
        <f>(BU$3*tempmid!$I395+BU$4*tempmid!$I395^2+BU$5*tempmid!$I395^6)*(K285/K$56)^$BW$1</f>
        <v>-22.568565993873481</v>
      </c>
      <c r="BV285" s="12">
        <f>(BV$3*tempmid!$I395+BV$4*tempmid!$I395^2+BV$5*tempmid!$I395^6)*(L285/L$56)^$BW$1</f>
        <v>-16.105515155259038</v>
      </c>
      <c r="BW285" s="12">
        <f>(BW$3*tempmid!$I395+BW$4*tempmid!$I395^2+BW$5*tempmid!$I395^6)*(M285/M$56)^$BW$1</f>
        <v>-14.636192711473408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 x14ac:dyDescent="0.3">
      <c r="A286" s="2">
        <f t="shared" si="191"/>
        <v>2240</v>
      </c>
      <c r="B286" s="5">
        <f t="shared" si="226"/>
        <v>1165.4051158348443</v>
      </c>
      <c r="C286" s="5">
        <f t="shared" si="226"/>
        <v>2964.1671062027331</v>
      </c>
      <c r="D286" s="5">
        <f t="shared" si="226"/>
        <v>4369.9479119921707</v>
      </c>
      <c r="E286" s="15">
        <f t="shared" si="227"/>
        <v>3.0907023937768974E-8</v>
      </c>
      <c r="F286" s="15">
        <f t="shared" si="227"/>
        <v>6.0888909642750647E-8</v>
      </c>
      <c r="G286" s="15">
        <f t="shared" si="227"/>
        <v>1.2430254308695959E-7</v>
      </c>
      <c r="H286" s="5">
        <f t="shared" si="194"/>
        <v>296947.85270913469</v>
      </c>
      <c r="I286" s="5">
        <f t="shared" si="194"/>
        <v>145072.34934285158</v>
      </c>
      <c r="J286" s="5">
        <f t="shared" si="194"/>
        <v>51054.209108986419</v>
      </c>
      <c r="K286" s="5">
        <f t="shared" si="195"/>
        <v>254802.25603473044</v>
      </c>
      <c r="L286" s="5">
        <f t="shared" si="195"/>
        <v>48942.027944132176</v>
      </c>
      <c r="M286" s="5">
        <f t="shared" si="195"/>
        <v>11683.024634889032</v>
      </c>
      <c r="N286" s="15">
        <f t="shared" si="196"/>
        <v>6.1922089527044477E-6</v>
      </c>
      <c r="O286" s="15">
        <f t="shared" si="196"/>
        <v>1.8331540516260958E-3</v>
      </c>
      <c r="P286" s="15">
        <f t="shared" si="196"/>
        <v>1.8024498904527508E-3</v>
      </c>
      <c r="Q286" s="5">
        <f t="shared" si="197"/>
        <v>3489.9585360687315</v>
      </c>
      <c r="R286" s="5">
        <f t="shared" si="197"/>
        <v>5189.8088841060844</v>
      </c>
      <c r="S286" s="5">
        <f t="shared" si="197"/>
        <v>3530.0743785250979</v>
      </c>
      <c r="T286" s="5">
        <f t="shared" si="228"/>
        <v>11.75276569346741</v>
      </c>
      <c r="U286" s="5">
        <f t="shared" si="228"/>
        <v>35.773935609472581</v>
      </c>
      <c r="V286" s="5">
        <f t="shared" si="228"/>
        <v>69.143650252017011</v>
      </c>
      <c r="W286" s="15">
        <f t="shared" si="199"/>
        <v>-1.0734613539272964E-2</v>
      </c>
      <c r="X286" s="15">
        <f t="shared" si="199"/>
        <v>-1.217998157191269E-2</v>
      </c>
      <c r="Y286" s="15">
        <f t="shared" si="199"/>
        <v>-9.7425357312937999E-3</v>
      </c>
      <c r="Z286" s="5">
        <f t="shared" si="202"/>
        <v>2657.1822858443902</v>
      </c>
      <c r="AA286" s="5">
        <f t="shared" si="202"/>
        <v>14039.21127053328</v>
      </c>
      <c r="AB286" s="5">
        <f t="shared" si="202"/>
        <v>73099.058268986744</v>
      </c>
      <c r="AC286" s="16">
        <f t="shared" si="223"/>
        <v>0.91015632700793536</v>
      </c>
      <c r="AD286" s="16">
        <f t="shared" si="223"/>
        <v>3.0785107123991455</v>
      </c>
      <c r="AE286" s="16">
        <f t="shared" si="223"/>
        <v>22.087014407847892</v>
      </c>
      <c r="AF286" s="15">
        <f t="shared" si="209"/>
        <v>-4.0504037456468023E-3</v>
      </c>
      <c r="AG286" s="15">
        <f t="shared" si="209"/>
        <v>2.9673830763510267E-4</v>
      </c>
      <c r="AH286" s="15">
        <f t="shared" si="209"/>
        <v>9.7937136394747881E-3</v>
      </c>
      <c r="AI286" s="1">
        <f t="shared" si="224"/>
        <v>592134.72458110435</v>
      </c>
      <c r="AJ286" s="1">
        <f t="shared" si="224"/>
        <v>284044.83501505037</v>
      </c>
      <c r="AK286" s="1">
        <f t="shared" si="224"/>
        <v>100023.69612618376</v>
      </c>
      <c r="AL286" s="14">
        <f t="shared" si="229"/>
        <v>95.009757671753675</v>
      </c>
      <c r="AM286" s="14">
        <f t="shared" si="229"/>
        <v>23.471061467819542</v>
      </c>
      <c r="AN286" s="14">
        <f t="shared" si="229"/>
        <v>7.3215826201785807</v>
      </c>
      <c r="AO286" s="11">
        <f t="shared" si="230"/>
        <v>2.0436523879663322E-3</v>
      </c>
      <c r="AP286" s="11">
        <f t="shared" si="230"/>
        <v>2.5744630026052341E-3</v>
      </c>
      <c r="AQ286" s="11">
        <f t="shared" si="230"/>
        <v>2.335362774394039E-3</v>
      </c>
      <c r="AR286" s="1">
        <f t="shared" si="203"/>
        <v>296947.85270913469</v>
      </c>
      <c r="AS286" s="1">
        <f t="shared" si="203"/>
        <v>145072.34934285158</v>
      </c>
      <c r="AT286" s="1">
        <f t="shared" si="203"/>
        <v>51054.209108986419</v>
      </c>
      <c r="AU286" s="1">
        <f t="shared" si="210"/>
        <v>59389.570541826943</v>
      </c>
      <c r="AV286" s="1">
        <f t="shared" si="210"/>
        <v>29014.469868570319</v>
      </c>
      <c r="AW286" s="1">
        <f t="shared" si="210"/>
        <v>10210.841821797285</v>
      </c>
      <c r="AX286" s="1">
        <f t="shared" si="211"/>
        <v>203841.80482778436</v>
      </c>
      <c r="AY286" s="1">
        <f t="shared" si="211"/>
        <v>39153.622355305743</v>
      </c>
      <c r="AZ286" s="1">
        <f t="shared" si="211"/>
        <v>9346.4197079112255</v>
      </c>
      <c r="BA286" s="1">
        <f t="shared" si="212"/>
        <v>14247.193505260315</v>
      </c>
      <c r="BB286" s="1">
        <f t="shared" si="212"/>
        <v>31346.802920110473</v>
      </c>
      <c r="BC286" s="1">
        <f t="shared" si="212"/>
        <v>39953.335285584006</v>
      </c>
      <c r="BD286" s="1">
        <f>SUM(BA286:BC286)*BT286*0.7+0.15*econlow!BD286+0.15*econhigh!BD286</f>
        <v>110.12519950948449</v>
      </c>
      <c r="BE286" s="2">
        <f t="shared" si="225"/>
        <v>0.1724378764915922</v>
      </c>
      <c r="BF286" s="2">
        <f t="shared" si="225"/>
        <v>0.13039120264941753</v>
      </c>
      <c r="BG286" s="2">
        <f t="shared" si="225"/>
        <v>6.9918128391701598E-2</v>
      </c>
      <c r="BH286" s="2">
        <f t="shared" si="206"/>
        <v>8.2406599706082995E-2</v>
      </c>
      <c r="BI286" s="2">
        <f t="shared" si="213"/>
        <v>2.9734821248929609E-3</v>
      </c>
      <c r="BJ286" s="2">
        <f t="shared" si="213"/>
        <v>1.700186572836147E-3</v>
      </c>
      <c r="BK286" s="2">
        <f t="shared" si="213"/>
        <v>4.8885446777984691E-4</v>
      </c>
      <c r="BL286" s="2">
        <f t="shared" si="207"/>
        <v>882.96913205595979</v>
      </c>
      <c r="BM286" s="2">
        <f t="shared" si="207"/>
        <v>246.65006044251109</v>
      </c>
      <c r="BN286" s="2">
        <f t="shared" si="207"/>
        <v>24.958078221894567</v>
      </c>
      <c r="BO286" s="2">
        <f t="shared" si="214"/>
        <v>3854.0868966864655</v>
      </c>
      <c r="BP286" s="2">
        <f t="shared" si="214"/>
        <v>269.47608006574751</v>
      </c>
      <c r="BQ286" s="2">
        <f t="shared" si="214"/>
        <v>9.7665136376547572</v>
      </c>
      <c r="BR286" s="11">
        <f t="shared" si="215"/>
        <v>3.072887829749324E-2</v>
      </c>
      <c r="BS286" s="17">
        <f t="shared" si="204"/>
        <v>1.7867270648015034E-4</v>
      </c>
      <c r="BT286" s="17">
        <f t="shared" si="205"/>
        <v>1.2930771618767697E-3</v>
      </c>
      <c r="BU286" s="12">
        <f>(BU$3*tempmid!$I396+BU$4*tempmid!$I396^2+BU$5*tempmid!$I396^6)*(K286/K$56)^$BW$1</f>
        <v>-22.730695786178018</v>
      </c>
      <c r="BV286" s="12">
        <f>(BV$3*tempmid!$I396+BV$4*tempmid!$I396^2+BV$5*tempmid!$I396^6)*(L286/L$56)^$BW$1</f>
        <v>-16.203847052434753</v>
      </c>
      <c r="BW286" s="12">
        <f>(BW$3*tempmid!$I396+BW$4*tempmid!$I396^2+BW$5*tempmid!$I396^6)*(M286/M$56)^$BW$1</f>
        <v>-14.717512039366724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 x14ac:dyDescent="0.3">
      <c r="A287" s="2">
        <f t="shared" si="191"/>
        <v>2241</v>
      </c>
      <c r="B287" s="5">
        <f t="shared" si="226"/>
        <v>1165.4051500530879</v>
      </c>
      <c r="C287" s="5">
        <f t="shared" si="226"/>
        <v>2964.1672776633909</v>
      </c>
      <c r="D287" s="5">
        <f t="shared" si="226"/>
        <v>4369.9484280280267</v>
      </c>
      <c r="E287" s="15">
        <f t="shared" si="227"/>
        <v>2.9361672740880525E-8</v>
      </c>
      <c r="F287" s="15">
        <f t="shared" si="227"/>
        <v>5.7844464160613111E-8</v>
      </c>
      <c r="G287" s="15">
        <f t="shared" si="227"/>
        <v>1.180874159326116E-7</v>
      </c>
      <c r="H287" s="5">
        <f t="shared" si="194"/>
        <v>296940.88401917636</v>
      </c>
      <c r="I287" s="5">
        <f t="shared" si="194"/>
        <v>145333.62770507162</v>
      </c>
      <c r="J287" s="5">
        <f t="shared" si="194"/>
        <v>51144.768918035668</v>
      </c>
      <c r="K287" s="5">
        <f t="shared" si="195"/>
        <v>254796.26892471666</v>
      </c>
      <c r="L287" s="5">
        <f t="shared" si="195"/>
        <v>49030.170733021507</v>
      </c>
      <c r="M287" s="5">
        <f t="shared" si="195"/>
        <v>11703.746568266744</v>
      </c>
      <c r="N287" s="15">
        <f t="shared" si="196"/>
        <v>-2.3497084001400381E-5</v>
      </c>
      <c r="O287" s="15">
        <f t="shared" si="196"/>
        <v>1.8009631515463198E-3</v>
      </c>
      <c r="P287" s="15">
        <f t="shared" si="196"/>
        <v>1.7736788225053424E-3</v>
      </c>
      <c r="Q287" s="5">
        <f t="shared" si="197"/>
        <v>3452.4141577153414</v>
      </c>
      <c r="R287" s="5">
        <f t="shared" si="197"/>
        <v>5135.8302170987481</v>
      </c>
      <c r="S287" s="5">
        <f t="shared" si="197"/>
        <v>3501.8831343118177</v>
      </c>
      <c r="T287" s="5">
        <f t="shared" si="228"/>
        <v>11.626604295730411</v>
      </c>
      <c r="U287" s="5">
        <f t="shared" si="228"/>
        <v>35.338209732994414</v>
      </c>
      <c r="V287" s="5">
        <f t="shared" si="228"/>
        <v>68.470015768844647</v>
      </c>
      <c r="W287" s="15">
        <f t="shared" si="199"/>
        <v>-1.0734613539272964E-2</v>
      </c>
      <c r="X287" s="15">
        <f t="shared" si="199"/>
        <v>-1.217998157191269E-2</v>
      </c>
      <c r="Y287" s="15">
        <f t="shared" si="199"/>
        <v>-9.7425357312937999E-3</v>
      </c>
      <c r="Z287" s="5">
        <f t="shared" si="202"/>
        <v>2618.0276250150359</v>
      </c>
      <c r="AA287" s="5">
        <f t="shared" si="202"/>
        <v>13897.760128943395</v>
      </c>
      <c r="AB287" s="5">
        <f t="shared" si="202"/>
        <v>73227.585198303452</v>
      </c>
      <c r="AC287" s="16">
        <f t="shared" si="223"/>
        <v>0.90646982641189833</v>
      </c>
      <c r="AD287" s="16">
        <f t="shared" si="223"/>
        <v>3.0794242244579793</v>
      </c>
      <c r="AE287" s="16">
        <f t="shared" si="223"/>
        <v>22.303328302109307</v>
      </c>
      <c r="AF287" s="15">
        <f t="shared" si="209"/>
        <v>-4.0504037456468023E-3</v>
      </c>
      <c r="AG287" s="15">
        <f t="shared" si="209"/>
        <v>2.9673830763510267E-4</v>
      </c>
      <c r="AH287" s="15">
        <f t="shared" si="209"/>
        <v>9.7937136394747881E-3</v>
      </c>
      <c r="AI287" s="1">
        <f t="shared" si="224"/>
        <v>592310.82266482082</v>
      </c>
      <c r="AJ287" s="1">
        <f t="shared" si="224"/>
        <v>284654.82138211565</v>
      </c>
      <c r="AK287" s="1">
        <f t="shared" si="224"/>
        <v>100232.16833536266</v>
      </c>
      <c r="AL287" s="14">
        <f t="shared" si="229"/>
        <v>95.201982920718208</v>
      </c>
      <c r="AM287" s="14">
        <f t="shared" si="229"/>
        <v>23.53088259340651</v>
      </c>
      <c r="AN287" s="14">
        <f t="shared" si="229"/>
        <v>7.3385101861643891</v>
      </c>
      <c r="AO287" s="11">
        <f t="shared" si="230"/>
        <v>2.0232158640866691E-3</v>
      </c>
      <c r="AP287" s="11">
        <f t="shared" si="230"/>
        <v>2.5487183725791816E-3</v>
      </c>
      <c r="AQ287" s="11">
        <f t="shared" si="230"/>
        <v>2.3120091466500986E-3</v>
      </c>
      <c r="AR287" s="1">
        <f t="shared" si="203"/>
        <v>296940.88401917636</v>
      </c>
      <c r="AS287" s="1">
        <f t="shared" si="203"/>
        <v>145333.62770507162</v>
      </c>
      <c r="AT287" s="1">
        <f t="shared" si="203"/>
        <v>51144.768918035668</v>
      </c>
      <c r="AU287" s="1">
        <f t="shared" si="210"/>
        <v>59388.176803835275</v>
      </c>
      <c r="AV287" s="1">
        <f t="shared" si="210"/>
        <v>29066.725541014326</v>
      </c>
      <c r="AW287" s="1">
        <f t="shared" si="210"/>
        <v>10228.953783607134</v>
      </c>
      <c r="AX287" s="1">
        <f t="shared" si="211"/>
        <v>203837.01513977334</v>
      </c>
      <c r="AY287" s="1">
        <f t="shared" si="211"/>
        <v>39224.136586417204</v>
      </c>
      <c r="AZ287" s="1">
        <f t="shared" si="211"/>
        <v>9362.9972546133959</v>
      </c>
      <c r="BA287" s="1">
        <f t="shared" si="212"/>
        <v>14247.166539637317</v>
      </c>
      <c r="BB287" s="1">
        <f t="shared" si="212"/>
        <v>31352.138288064129</v>
      </c>
      <c r="BC287" s="1">
        <f t="shared" si="212"/>
        <v>39961.084022879215</v>
      </c>
      <c r="BD287" s="1">
        <f>SUM(BA287:BC287)*BT287*0.7+0.15*econlow!BD287+0.15*econhigh!BD287</f>
        <v>106.92065005098998</v>
      </c>
      <c r="BE287" s="2">
        <f t="shared" si="225"/>
        <v>0.1724378764915922</v>
      </c>
      <c r="BF287" s="2">
        <f t="shared" si="225"/>
        <v>0.13039120264941753</v>
      </c>
      <c r="BG287" s="2">
        <f t="shared" si="225"/>
        <v>6.9918128391701598E-2</v>
      </c>
      <c r="BH287" s="2">
        <f t="shared" si="206"/>
        <v>8.2273801868766608E-2</v>
      </c>
      <c r="BI287" s="2">
        <f t="shared" si="213"/>
        <v>2.9734821248929609E-3</v>
      </c>
      <c r="BJ287" s="2">
        <f t="shared" si="213"/>
        <v>1.700186572836147E-3</v>
      </c>
      <c r="BK287" s="2">
        <f t="shared" si="213"/>
        <v>4.8885446777984691E-4</v>
      </c>
      <c r="BL287" s="2">
        <f t="shared" si="207"/>
        <v>882.94841078093475</v>
      </c>
      <c r="BM287" s="2">
        <f t="shared" si="207"/>
        <v>247.09428240573021</v>
      </c>
      <c r="BN287" s="2">
        <f t="shared" si="207"/>
        <v>25.002348789149583</v>
      </c>
      <c r="BO287" s="2">
        <f t="shared" si="214"/>
        <v>3911.6359960876161</v>
      </c>
      <c r="BP287" s="2">
        <f t="shared" si="214"/>
        <v>272.70907435510225</v>
      </c>
      <c r="BQ287" s="2">
        <f t="shared" si="214"/>
        <v>9.7666651442658132</v>
      </c>
      <c r="BR287" s="11">
        <f t="shared" si="215"/>
        <v>3.0699341876373659E-2</v>
      </c>
      <c r="BS287" s="17">
        <f t="shared" si="204"/>
        <v>1.7334597898845431E-4</v>
      </c>
      <c r="BT287" s="17">
        <f t="shared" si="205"/>
        <v>1.2554147202687084E-3</v>
      </c>
      <c r="BU287" s="12">
        <f>(BU$3*tempmid!$I397+BU$4*tempmid!$I397^2+BU$5*tempmid!$I397^6)*(K287/K$56)^$BW$1</f>
        <v>-22.892701231209003</v>
      </c>
      <c r="BV287" s="12">
        <f>(BV$3*tempmid!$I397+BV$4*tempmid!$I397^2+BV$5*tempmid!$I397^6)*(L287/L$56)^$BW$1</f>
        <v>-16.302007866842839</v>
      </c>
      <c r="BW287" s="12">
        <f>(BW$3*tempmid!$I397+BW$4*tempmid!$I397^2+BW$5*tempmid!$I397^6)*(M287/M$56)^$BW$1</f>
        <v>-14.798672504952455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 x14ac:dyDescent="0.3">
      <c r="A288" s="2">
        <f t="shared" si="191"/>
        <v>2242</v>
      </c>
      <c r="B288" s="5">
        <f t="shared" si="226"/>
        <v>1165.4051825604201</v>
      </c>
      <c r="C288" s="5">
        <f t="shared" si="226"/>
        <v>2964.1674405510253</v>
      </c>
      <c r="D288" s="5">
        <f t="shared" si="226"/>
        <v>4369.9489182621483</v>
      </c>
      <c r="E288" s="15">
        <f t="shared" si="227"/>
        <v>2.7893589103836498E-8</v>
      </c>
      <c r="F288" s="15">
        <f t="shared" si="227"/>
        <v>5.4952240952582456E-8</v>
      </c>
      <c r="G288" s="15">
        <f t="shared" si="227"/>
        <v>1.1218304513598101E-7</v>
      </c>
      <c r="H288" s="5">
        <f t="shared" si="194"/>
        <v>296925.17295870138</v>
      </c>
      <c r="I288" s="5">
        <f t="shared" si="194"/>
        <v>145590.74566071425</v>
      </c>
      <c r="J288" s="5">
        <f t="shared" si="194"/>
        <v>51234.032851141157</v>
      </c>
      <c r="K288" s="5">
        <f t="shared" si="195"/>
        <v>254782.78061742478</v>
      </c>
      <c r="L288" s="5">
        <f t="shared" si="195"/>
        <v>49116.910087120312</v>
      </c>
      <c r="M288" s="5">
        <f t="shared" si="195"/>
        <v>11724.172023391988</v>
      </c>
      <c r="N288" s="15">
        <f t="shared" si="196"/>
        <v>-5.2937616978443458E-5</v>
      </c>
      <c r="O288" s="15">
        <f t="shared" si="196"/>
        <v>1.7691016123748682E-3</v>
      </c>
      <c r="P288" s="15">
        <f t="shared" si="196"/>
        <v>1.7452065461349697E-3</v>
      </c>
      <c r="Q288" s="5">
        <f t="shared" si="197"/>
        <v>3415.173120523501</v>
      </c>
      <c r="R288" s="5">
        <f t="shared" si="197"/>
        <v>5082.2513195532756</v>
      </c>
      <c r="S288" s="5">
        <f t="shared" si="197"/>
        <v>3473.818270223831</v>
      </c>
      <c r="T288" s="5">
        <f t="shared" si="228"/>
        <v>11.501797191841694</v>
      </c>
      <c r="U288" s="5">
        <f t="shared" si="228"/>
        <v>34.907790989662153</v>
      </c>
      <c r="V288" s="5">
        <f t="shared" si="228"/>
        <v>67.802944193694429</v>
      </c>
      <c r="W288" s="15">
        <f t="shared" si="199"/>
        <v>-1.0734613539272964E-2</v>
      </c>
      <c r="X288" s="15">
        <f t="shared" si="199"/>
        <v>-1.217998157191269E-2</v>
      </c>
      <c r="Y288" s="15">
        <f t="shared" si="199"/>
        <v>-9.7425357312937999E-3</v>
      </c>
      <c r="Z288" s="5">
        <f t="shared" si="202"/>
        <v>2579.3733384687102</v>
      </c>
      <c r="AA288" s="5">
        <f t="shared" si="202"/>
        <v>13757.29206358583</v>
      </c>
      <c r="AB288" s="5">
        <f t="shared" si="202"/>
        <v>73354.230912195009</v>
      </c>
      <c r="AC288" s="16">
        <f t="shared" si="223"/>
        <v>0.90279825763168375</v>
      </c>
      <c r="AD288" s="16">
        <f t="shared" si="223"/>
        <v>3.0803380075908353</v>
      </c>
      <c r="AE288" s="16">
        <f t="shared" si="223"/>
        <v>22.521760712707358</v>
      </c>
      <c r="AF288" s="15">
        <f t="shared" si="209"/>
        <v>-4.0504037456468023E-3</v>
      </c>
      <c r="AG288" s="15">
        <f t="shared" si="209"/>
        <v>2.9673830763510267E-4</v>
      </c>
      <c r="AH288" s="15">
        <f t="shared" si="209"/>
        <v>9.7937136394747881E-3</v>
      </c>
      <c r="AI288" s="1">
        <f t="shared" si="224"/>
        <v>592467.91720217408</v>
      </c>
      <c r="AJ288" s="1">
        <f t="shared" si="224"/>
        <v>285256.06478491845</v>
      </c>
      <c r="AK288" s="1">
        <f t="shared" si="224"/>
        <v>100437.90528543353</v>
      </c>
      <c r="AL288" s="14">
        <f t="shared" si="229"/>
        <v>95.392670941234542</v>
      </c>
      <c r="AM288" s="14">
        <f t="shared" si="229"/>
        <v>23.590256450267443</v>
      </c>
      <c r="AN288" s="14">
        <f t="shared" si="229"/>
        <v>7.3553072218108539</v>
      </c>
      <c r="AO288" s="11">
        <f t="shared" si="230"/>
        <v>2.0029837054458023E-3</v>
      </c>
      <c r="AP288" s="11">
        <f t="shared" si="230"/>
        <v>2.5232311888533899E-3</v>
      </c>
      <c r="AQ288" s="11">
        <f t="shared" si="230"/>
        <v>2.2888890551835974E-3</v>
      </c>
      <c r="AR288" s="1">
        <f t="shared" si="203"/>
        <v>296925.17295870138</v>
      </c>
      <c r="AS288" s="1">
        <f t="shared" si="203"/>
        <v>145590.74566071425</v>
      </c>
      <c r="AT288" s="1">
        <f t="shared" si="203"/>
        <v>51234.032851141157</v>
      </c>
      <c r="AU288" s="1">
        <f t="shared" si="210"/>
        <v>59385.034591740281</v>
      </c>
      <c r="AV288" s="1">
        <f t="shared" si="210"/>
        <v>29118.149132142851</v>
      </c>
      <c r="AW288" s="1">
        <f t="shared" si="210"/>
        <v>10246.806570228233</v>
      </c>
      <c r="AX288" s="1">
        <f t="shared" si="211"/>
        <v>203826.22449393981</v>
      </c>
      <c r="AY288" s="1">
        <f t="shared" si="211"/>
        <v>39293.528069696251</v>
      </c>
      <c r="AZ288" s="1">
        <f t="shared" si="211"/>
        <v>9379.3376187135909</v>
      </c>
      <c r="BA288" s="1">
        <f t="shared" si="212"/>
        <v>14247.105241635727</v>
      </c>
      <c r="BB288" s="1">
        <f t="shared" si="212"/>
        <v>31357.379291288402</v>
      </c>
      <c r="BC288" s="1">
        <f t="shared" si="212"/>
        <v>39968.708322149396</v>
      </c>
      <c r="BD288" s="1">
        <f>SUM(BA288:BC288)*BT288*0.7+0.15*econlow!BD288+0.15*econhigh!BD288</f>
        <v>103.80669436353378</v>
      </c>
      <c r="BE288" s="2">
        <f t="shared" si="225"/>
        <v>0.1724378764915922</v>
      </c>
      <c r="BF288" s="2">
        <f t="shared" si="225"/>
        <v>0.13039120264941753</v>
      </c>
      <c r="BG288" s="2">
        <f t="shared" si="225"/>
        <v>6.9918128391701598E-2</v>
      </c>
      <c r="BH288" s="2">
        <f t="shared" si="206"/>
        <v>8.2142138793162067E-2</v>
      </c>
      <c r="BI288" s="2">
        <f t="shared" si="213"/>
        <v>2.9734821248929609E-3</v>
      </c>
      <c r="BJ288" s="2">
        <f t="shared" si="213"/>
        <v>1.700186572836147E-3</v>
      </c>
      <c r="BK288" s="2">
        <f t="shared" si="213"/>
        <v>4.8885446777984691E-4</v>
      </c>
      <c r="BL288" s="2">
        <f t="shared" si="207"/>
        <v>882.90169422344934</v>
      </c>
      <c r="BM288" s="2">
        <f t="shared" si="207"/>
        <v>247.5314309015489</v>
      </c>
      <c r="BN288" s="2">
        <f t="shared" si="207"/>
        <v>25.045985861659805</v>
      </c>
      <c r="BO288" s="2">
        <f t="shared" si="214"/>
        <v>3970.0454012053679</v>
      </c>
      <c r="BP288" s="2">
        <f t="shared" si="214"/>
        <v>275.9809464476528</v>
      </c>
      <c r="BQ288" s="2">
        <f t="shared" si="214"/>
        <v>9.7668195613655122</v>
      </c>
      <c r="BR288" s="11">
        <f t="shared" si="215"/>
        <v>3.0670081231161078E-2</v>
      </c>
      <c r="BS288" s="17">
        <f t="shared" si="204"/>
        <v>1.6818287539883394E-4</v>
      </c>
      <c r="BT288" s="17">
        <f t="shared" si="205"/>
        <v>1.2188492429793286E-3</v>
      </c>
      <c r="BU288" s="12">
        <f>(BU$3*tempmid!$I398+BU$4*tempmid!$I398^2+BU$5*tempmid!$I398^6)*(K288/K$56)^$BW$1</f>
        <v>-23.054582720561921</v>
      </c>
      <c r="BV288" s="12">
        <f>(BV$3*tempmid!$I398+BV$4*tempmid!$I398^2+BV$5*tempmid!$I398^6)*(L288/L$56)^$BW$1</f>
        <v>-16.399998063815023</v>
      </c>
      <c r="BW288" s="12">
        <f>(BW$3*tempmid!$I398+BW$4*tempmid!$I398^2+BW$5*tempmid!$I398^6)*(M288/M$56)^$BW$1</f>
        <v>-14.879674534942414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 x14ac:dyDescent="0.3">
      <c r="A289" s="2">
        <f t="shared" si="191"/>
        <v>2243</v>
      </c>
      <c r="B289" s="5">
        <f t="shared" si="226"/>
        <v>1165.4052134423869</v>
      </c>
      <c r="C289" s="5">
        <f t="shared" si="226"/>
        <v>2964.1675952942865</v>
      </c>
      <c r="D289" s="5">
        <f t="shared" si="226"/>
        <v>4369.9493839846164</v>
      </c>
      <c r="E289" s="15">
        <f t="shared" si="227"/>
        <v>2.6498909648644671E-8</v>
      </c>
      <c r="F289" s="15">
        <f t="shared" si="227"/>
        <v>5.2204628904953329E-8</v>
      </c>
      <c r="G289" s="15">
        <f t="shared" si="227"/>
        <v>1.0657389287918195E-7</v>
      </c>
      <c r="H289" s="5">
        <f t="shared" si="194"/>
        <v>296900.79346281668</v>
      </c>
      <c r="I289" s="5">
        <f t="shared" si="194"/>
        <v>145843.72676673718</v>
      </c>
      <c r="J289" s="5">
        <f t="shared" si="194"/>
        <v>51322.008680031817</v>
      </c>
      <c r="K289" s="5">
        <f t="shared" si="195"/>
        <v>254761.85453626708</v>
      </c>
      <c r="L289" s="5">
        <f t="shared" si="195"/>
        <v>49202.253947539568</v>
      </c>
      <c r="M289" s="5">
        <f t="shared" si="195"/>
        <v>11744.302775707501</v>
      </c>
      <c r="N289" s="15">
        <f t="shared" si="196"/>
        <v>-8.2133027620612253E-5</v>
      </c>
      <c r="O289" s="15">
        <f t="shared" si="196"/>
        <v>1.7375657440152903E-3</v>
      </c>
      <c r="P289" s="15">
        <f t="shared" si="196"/>
        <v>1.7170297634108156E-3</v>
      </c>
      <c r="Q289" s="5">
        <f t="shared" si="197"/>
        <v>3378.2351589593623</v>
      </c>
      <c r="R289" s="5">
        <f t="shared" si="197"/>
        <v>5029.073042152444</v>
      </c>
      <c r="S289" s="5">
        <f t="shared" si="197"/>
        <v>3445.8813773962229</v>
      </c>
      <c r="T289" s="5">
        <f t="shared" si="228"/>
        <v>11.378329843980179</v>
      </c>
      <c r="U289" s="5">
        <f t="shared" si="228"/>
        <v>34.482614738691886</v>
      </c>
      <c r="V289" s="5">
        <f t="shared" si="228"/>
        <v>67.142371587200444</v>
      </c>
      <c r="W289" s="15">
        <f t="shared" si="199"/>
        <v>-1.0734613539272964E-2</v>
      </c>
      <c r="X289" s="15">
        <f t="shared" si="199"/>
        <v>-1.217998157191269E-2</v>
      </c>
      <c r="Y289" s="15">
        <f t="shared" si="199"/>
        <v>-9.7425357312937999E-3</v>
      </c>
      <c r="Z289" s="5">
        <f t="shared" si="202"/>
        <v>2541.2149468889588</v>
      </c>
      <c r="AA289" s="5">
        <f t="shared" si="202"/>
        <v>13617.810585804873</v>
      </c>
      <c r="AB289" s="5">
        <f t="shared" si="202"/>
        <v>73479.006753800466</v>
      </c>
      <c r="AC289" s="16">
        <f t="shared" si="223"/>
        <v>0.89914156018740898</v>
      </c>
      <c r="AD289" s="16">
        <f t="shared" si="223"/>
        <v>3.081252061878152</v>
      </c>
      <c r="AE289" s="16">
        <f t="shared" si="223"/>
        <v>22.742332387784387</v>
      </c>
      <c r="AF289" s="15">
        <f t="shared" si="209"/>
        <v>-4.0504037456468023E-3</v>
      </c>
      <c r="AG289" s="15">
        <f t="shared" si="209"/>
        <v>2.9673830763510267E-4</v>
      </c>
      <c r="AH289" s="15">
        <f t="shared" si="209"/>
        <v>9.7937136394747881E-3</v>
      </c>
      <c r="AI289" s="1">
        <f t="shared" si="224"/>
        <v>592606.16007369687</v>
      </c>
      <c r="AJ289" s="1">
        <f t="shared" si="224"/>
        <v>285848.60743856948</v>
      </c>
      <c r="AK289" s="1">
        <f t="shared" si="224"/>
        <v>100640.92132711841</v>
      </c>
      <c r="AL289" s="14">
        <f t="shared" si="229"/>
        <v>95.581830207093645</v>
      </c>
      <c r="AM289" s="14">
        <f t="shared" si="229"/>
        <v>23.649184884387523</v>
      </c>
      <c r="AN289" s="14">
        <f t="shared" si="229"/>
        <v>7.3719743491863943</v>
      </c>
      <c r="AO289" s="11">
        <f t="shared" si="230"/>
        <v>1.9829538683913445E-3</v>
      </c>
      <c r="AP289" s="11">
        <f t="shared" si="230"/>
        <v>2.4979988769648557E-3</v>
      </c>
      <c r="AQ289" s="11">
        <f t="shared" si="230"/>
        <v>2.2660001646317616E-3</v>
      </c>
      <c r="AR289" s="1">
        <f t="shared" si="203"/>
        <v>296900.79346281668</v>
      </c>
      <c r="AS289" s="1">
        <f t="shared" si="203"/>
        <v>145843.72676673718</v>
      </c>
      <c r="AT289" s="1">
        <f t="shared" si="203"/>
        <v>51322.008680031817</v>
      </c>
      <c r="AU289" s="1">
        <f t="shared" si="210"/>
        <v>59380.158692563338</v>
      </c>
      <c r="AV289" s="1">
        <f t="shared" si="210"/>
        <v>29168.745353347436</v>
      </c>
      <c r="AW289" s="1">
        <f t="shared" si="210"/>
        <v>10264.401736006364</v>
      </c>
      <c r="AX289" s="1">
        <f t="shared" si="211"/>
        <v>203809.4836290137</v>
      </c>
      <c r="AY289" s="1">
        <f t="shared" si="211"/>
        <v>39361.803158031653</v>
      </c>
      <c r="AZ289" s="1">
        <f t="shared" si="211"/>
        <v>9395.4422205659994</v>
      </c>
      <c r="BA289" s="1">
        <f t="shared" si="212"/>
        <v>14247.009896978869</v>
      </c>
      <c r="BB289" s="1">
        <f t="shared" si="212"/>
        <v>31362.526894927752</v>
      </c>
      <c r="BC289" s="1">
        <f t="shared" si="212"/>
        <v>39976.209480568228</v>
      </c>
      <c r="BD289" s="1">
        <f>SUM(BA289:BC289)*BT289*0.7+0.15*econlow!BD289+0.15*econhigh!BD289</f>
        <v>100.77970528285077</v>
      </c>
      <c r="BE289" s="2">
        <f t="shared" si="225"/>
        <v>0.1724378764915922</v>
      </c>
      <c r="BF289" s="2">
        <f t="shared" si="225"/>
        <v>0.13039120264941753</v>
      </c>
      <c r="BG289" s="2">
        <f t="shared" si="225"/>
        <v>6.9918128391701598E-2</v>
      </c>
      <c r="BH289" s="2">
        <f t="shared" si="206"/>
        <v>8.2011606565574352E-2</v>
      </c>
      <c r="BI289" s="2">
        <f t="shared" si="213"/>
        <v>2.9734821248929609E-3</v>
      </c>
      <c r="BJ289" s="2">
        <f t="shared" si="213"/>
        <v>1.700186572836147E-3</v>
      </c>
      <c r="BK289" s="2">
        <f t="shared" si="213"/>
        <v>4.8885446777984691E-4</v>
      </c>
      <c r="BL289" s="2">
        <f t="shared" si="207"/>
        <v>882.82920222822224</v>
      </c>
      <c r="BM289" s="2">
        <f t="shared" si="207"/>
        <v>247.96154598119031</v>
      </c>
      <c r="BN289" s="2">
        <f t="shared" si="207"/>
        <v>25.088993238669637</v>
      </c>
      <c r="BO289" s="2">
        <f t="shared" si="214"/>
        <v>4029.3279729110623</v>
      </c>
      <c r="BP289" s="2">
        <f t="shared" si="214"/>
        <v>279.29216392260366</v>
      </c>
      <c r="BQ289" s="2">
        <f t="shared" si="214"/>
        <v>9.766976857032418</v>
      </c>
      <c r="BR289" s="11">
        <f t="shared" si="215"/>
        <v>3.064109287720293E-2</v>
      </c>
      <c r="BS289" s="17">
        <f t="shared" si="204"/>
        <v>1.6317818714397462E-4</v>
      </c>
      <c r="BT289" s="17">
        <f t="shared" si="205"/>
        <v>1.1833487795915813E-3</v>
      </c>
      <c r="BU289" s="12">
        <f>(BU$3*tempmid!$I399+BU$4*tempmid!$I399^2+BU$5*tempmid!$I399^6)*(K289/K$56)^$BW$1</f>
        <v>-23.216340698126462</v>
      </c>
      <c r="BV289" s="12">
        <f>(BV$3*tempmid!$I399+BV$4*tempmid!$I399^2+BV$5*tempmid!$I399^6)*(L289/L$56)^$BW$1</f>
        <v>-16.497818130343241</v>
      </c>
      <c r="BW289" s="12">
        <f>(BW$3*tempmid!$I399+BW$4*tempmid!$I399^2+BW$5*tempmid!$I399^6)*(M289/M$56)^$BW$1</f>
        <v>-14.960518572792205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 x14ac:dyDescent="0.3">
      <c r="A290" s="2">
        <f t="shared" si="191"/>
        <v>2244</v>
      </c>
      <c r="B290" s="5">
        <f t="shared" si="226"/>
        <v>1165.405242780256</v>
      </c>
      <c r="C290" s="5">
        <f t="shared" si="226"/>
        <v>2964.1677423003925</v>
      </c>
      <c r="D290" s="5">
        <f t="shared" si="226"/>
        <v>4369.9498264210079</v>
      </c>
      <c r="E290" s="15">
        <f t="shared" si="227"/>
        <v>2.5173964166212438E-8</v>
      </c>
      <c r="F290" s="15">
        <f t="shared" si="227"/>
        <v>4.9594397459705657E-8</v>
      </c>
      <c r="G290" s="15">
        <f t="shared" si="227"/>
        <v>1.0124519823522286E-7</v>
      </c>
      <c r="H290" s="5">
        <f t="shared" si="194"/>
        <v>296867.81914471107</v>
      </c>
      <c r="I290" s="5">
        <f t="shared" si="194"/>
        <v>146092.59473297515</v>
      </c>
      <c r="J290" s="5">
        <f t="shared" si="194"/>
        <v>51408.704210480275</v>
      </c>
      <c r="K290" s="5">
        <f t="shared" si="195"/>
        <v>254733.55382929853</v>
      </c>
      <c r="L290" s="5">
        <f t="shared" si="195"/>
        <v>49286.210307247158</v>
      </c>
      <c r="M290" s="5">
        <f t="shared" si="195"/>
        <v>11764.140608585441</v>
      </c>
      <c r="N290" s="15">
        <f t="shared" si="196"/>
        <v>-1.110869090668043E-4</v>
      </c>
      <c r="O290" s="15">
        <f t="shared" si="196"/>
        <v>1.706351904063208E-3</v>
      </c>
      <c r="P290" s="15">
        <f t="shared" si="196"/>
        <v>1.6891452184777389E-3</v>
      </c>
      <c r="Q290" s="5">
        <f t="shared" si="197"/>
        <v>3341.5999449636547</v>
      </c>
      <c r="R290" s="5">
        <f t="shared" si="197"/>
        <v>4976.2961194242698</v>
      </c>
      <c r="S290" s="5">
        <f t="shared" si="197"/>
        <v>3418.0739877212236</v>
      </c>
      <c r="T290" s="5">
        <f t="shared" si="228"/>
        <v>11.256187870382675</v>
      </c>
      <c r="U290" s="5">
        <f t="shared" si="228"/>
        <v>34.062617126623252</v>
      </c>
      <c r="V290" s="5">
        <f t="shared" si="228"/>
        <v>66.488234632928339</v>
      </c>
      <c r="W290" s="15">
        <f t="shared" si="199"/>
        <v>-1.0734613539272964E-2</v>
      </c>
      <c r="X290" s="15">
        <f t="shared" si="199"/>
        <v>-1.217998157191269E-2</v>
      </c>
      <c r="Y290" s="15">
        <f t="shared" si="199"/>
        <v>-9.7425357312937999E-3</v>
      </c>
      <c r="Z290" s="5">
        <f t="shared" si="202"/>
        <v>2503.5479562611813</v>
      </c>
      <c r="AA290" s="5">
        <f t="shared" si="202"/>
        <v>13479.318891411989</v>
      </c>
      <c r="AB290" s="5">
        <f t="shared" si="202"/>
        <v>73601.924116119131</v>
      </c>
      <c r="AC290" s="16">
        <f t="shared" si="223"/>
        <v>0.89549967384415918</v>
      </c>
      <c r="AD290" s="16">
        <f t="shared" si="223"/>
        <v>3.0821663874003908</v>
      </c>
      <c r="AE290" s="16">
        <f t="shared" si="223"/>
        <v>22.9650642786841</v>
      </c>
      <c r="AF290" s="15">
        <f t="shared" si="209"/>
        <v>-4.0504037456468023E-3</v>
      </c>
      <c r="AG290" s="15">
        <f t="shared" si="209"/>
        <v>2.9673830763510267E-4</v>
      </c>
      <c r="AH290" s="15">
        <f t="shared" si="209"/>
        <v>9.7937136394747881E-3</v>
      </c>
      <c r="AI290" s="1">
        <f t="shared" si="224"/>
        <v>592725.70275889046</v>
      </c>
      <c r="AJ290" s="1">
        <f t="shared" si="224"/>
        <v>286432.49204806</v>
      </c>
      <c r="AK290" s="1">
        <f t="shared" si="224"/>
        <v>100841.23093041293</v>
      </c>
      <c r="AL290" s="14">
        <f t="shared" si="229"/>
        <v>95.769469223451154</v>
      </c>
      <c r="AM290" s="14">
        <f t="shared" si="229"/>
        <v>23.707669765297034</v>
      </c>
      <c r="AN290" s="14">
        <f t="shared" si="229"/>
        <v>7.3885121953244237</v>
      </c>
      <c r="AO290" s="11">
        <f t="shared" si="230"/>
        <v>1.9631243297074312E-3</v>
      </c>
      <c r="AP290" s="11">
        <f t="shared" si="230"/>
        <v>2.4730188881952071E-3</v>
      </c>
      <c r="AQ290" s="11">
        <f t="shared" si="230"/>
        <v>2.2433401629854441E-3</v>
      </c>
      <c r="AR290" s="1">
        <f t="shared" si="203"/>
        <v>296867.81914471107</v>
      </c>
      <c r="AS290" s="1">
        <f t="shared" si="203"/>
        <v>146092.59473297515</v>
      </c>
      <c r="AT290" s="1">
        <f t="shared" si="203"/>
        <v>51408.704210480275</v>
      </c>
      <c r="AU290" s="1">
        <f t="shared" si="210"/>
        <v>59373.56382894222</v>
      </c>
      <c r="AV290" s="1">
        <f t="shared" si="210"/>
        <v>29218.518946595032</v>
      </c>
      <c r="AW290" s="1">
        <f t="shared" si="210"/>
        <v>10281.740842096056</v>
      </c>
      <c r="AX290" s="1">
        <f t="shared" si="211"/>
        <v>203786.84306343884</v>
      </c>
      <c r="AY290" s="1">
        <f t="shared" si="211"/>
        <v>39428.968245797725</v>
      </c>
      <c r="AZ290" s="1">
        <f t="shared" si="211"/>
        <v>9411.3124868683517</v>
      </c>
      <c r="BA290" s="1">
        <f t="shared" si="212"/>
        <v>14246.880787175096</v>
      </c>
      <c r="BB290" s="1">
        <f t="shared" si="212"/>
        <v>31367.582053217109</v>
      </c>
      <c r="BC290" s="1">
        <f t="shared" si="212"/>
        <v>39983.588780637489</v>
      </c>
      <c r="BD290" s="1">
        <f>SUM(BA290:BC290)*BT290*0.7+0.15*econlow!BD290+0.15*econhigh!BD290</f>
        <v>97.835201892687834</v>
      </c>
      <c r="BE290" s="2">
        <f t="shared" si="225"/>
        <v>0.1724378764915922</v>
      </c>
      <c r="BF290" s="2">
        <f t="shared" si="225"/>
        <v>0.13039120264941753</v>
      </c>
      <c r="BG290" s="2">
        <f t="shared" si="225"/>
        <v>6.9918128391701598E-2</v>
      </c>
      <c r="BH290" s="2">
        <f t="shared" si="206"/>
        <v>8.1882201160804496E-2</v>
      </c>
      <c r="BI290" s="2">
        <f t="shared" si="213"/>
        <v>2.9734821248929609E-3</v>
      </c>
      <c r="BJ290" s="2">
        <f t="shared" si="213"/>
        <v>1.700186572836147E-3</v>
      </c>
      <c r="BK290" s="2">
        <f t="shared" si="213"/>
        <v>4.8885446777984691E-4</v>
      </c>
      <c r="BL290" s="2">
        <f t="shared" si="207"/>
        <v>882.73115368275467</v>
      </c>
      <c r="BM290" s="2">
        <f t="shared" si="207"/>
        <v>248.38466795579717</v>
      </c>
      <c r="BN290" s="2">
        <f t="shared" si="207"/>
        <v>25.131374736065911</v>
      </c>
      <c r="BO290" s="2">
        <f t="shared" si="214"/>
        <v>4089.4967643003292</v>
      </c>
      <c r="BP290" s="2">
        <f t="shared" si="214"/>
        <v>282.64319998458245</v>
      </c>
      <c r="BQ290" s="2">
        <f t="shared" si="214"/>
        <v>9.7671369997572732</v>
      </c>
      <c r="BR290" s="11">
        <f t="shared" si="215"/>
        <v>3.0612373374691443E-2</v>
      </c>
      <c r="BS290" s="17">
        <f t="shared" si="204"/>
        <v>1.5832687855326635E-4</v>
      </c>
      <c r="BT290" s="17">
        <f t="shared" si="205"/>
        <v>1.1488823102830887E-3</v>
      </c>
      <c r="BU290" s="12">
        <f>(BU$3*tempmid!$I400+BU$4*tempmid!$I400^2+BU$5*tempmid!$I400^6)*(K290/K$56)^$BW$1</f>
        <v>-23.377975658437826</v>
      </c>
      <c r="BV290" s="12">
        <f>(BV$3*tempmid!$I400+BV$4*tempmid!$I400^2+BV$5*tempmid!$I400^6)*(L290/L$56)^$BW$1</f>
        <v>-16.595468574028121</v>
      </c>
      <c r="BW290" s="12">
        <f>(BW$3*tempmid!$I400+BW$4*tempmid!$I400^2+BW$5*tempmid!$I400^6)*(M290/M$56)^$BW$1</f>
        <v>-15.041205077854411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 x14ac:dyDescent="0.3">
      <c r="A291" s="2">
        <f t="shared" si="191"/>
        <v>2245</v>
      </c>
      <c r="B291" s="5">
        <f t="shared" si="226"/>
        <v>1165.4052706512323</v>
      </c>
      <c r="C291" s="5">
        <f t="shared" si="226"/>
        <v>2964.1678819561998</v>
      </c>
      <c r="D291" s="5">
        <f t="shared" si="226"/>
        <v>4369.9502467356224</v>
      </c>
      <c r="E291" s="15">
        <f t="shared" si="227"/>
        <v>2.3915265957901815E-8</v>
      </c>
      <c r="F291" s="15">
        <f t="shared" si="227"/>
        <v>4.7114677586720375E-8</v>
      </c>
      <c r="G291" s="15">
        <f t="shared" si="227"/>
        <v>9.6182938323461708E-8</v>
      </c>
      <c r="H291" s="5">
        <f t="shared" si="194"/>
        <v>296826.32328789041</v>
      </c>
      <c r="I291" s="5">
        <f t="shared" si="194"/>
        <v>146337.37341464401</v>
      </c>
      <c r="J291" s="5">
        <f t="shared" si="194"/>
        <v>51494.127280239823</v>
      </c>
      <c r="K291" s="5">
        <f t="shared" si="195"/>
        <v>254697.94136251236</v>
      </c>
      <c r="L291" s="5">
        <f t="shared" si="195"/>
        <v>49368.787208526395</v>
      </c>
      <c r="M291" s="5">
        <f t="shared" si="195"/>
        <v>11783.687312848979</v>
      </c>
      <c r="N291" s="15">
        <f t="shared" si="196"/>
        <v>-1.398028106263105E-4</v>
      </c>
      <c r="O291" s="15">
        <f t="shared" si="196"/>
        <v>1.6754564971512842E-3</v>
      </c>
      <c r="P291" s="15">
        <f t="shared" si="196"/>
        <v>1.6615496969896171E-3</v>
      </c>
      <c r="Q291" s="5">
        <f t="shared" si="197"/>
        <v>3305.2670897700823</v>
      </c>
      <c r="R291" s="5">
        <f t="shared" si="197"/>
        <v>4923.9211726267713</v>
      </c>
      <c r="S291" s="5">
        <f t="shared" si="197"/>
        <v>3390.3975748793832</v>
      </c>
      <c r="T291" s="5">
        <f t="shared" si="228"/>
        <v>11.135357043668664</v>
      </c>
      <c r="U291" s="5">
        <f t="shared" si="228"/>
        <v>33.647735077729862</v>
      </c>
      <c r="V291" s="5">
        <f t="shared" si="228"/>
        <v>65.840470631306388</v>
      </c>
      <c r="W291" s="15">
        <f t="shared" si="199"/>
        <v>-1.0734613539272964E-2</v>
      </c>
      <c r="X291" s="15">
        <f t="shared" si="199"/>
        <v>-1.217998157191269E-2</v>
      </c>
      <c r="Y291" s="15">
        <f t="shared" si="199"/>
        <v>-9.7425357312937999E-3</v>
      </c>
      <c r="Z291" s="5">
        <f t="shared" si="202"/>
        <v>2466.3678599887453</v>
      </c>
      <c r="AA291" s="5">
        <f t="shared" si="202"/>
        <v>13341.819868056358</v>
      </c>
      <c r="AB291" s="5">
        <f t="shared" si="202"/>
        <v>73722.994438976821</v>
      </c>
      <c r="AC291" s="16">
        <f t="shared" si="223"/>
        <v>0.89187253861099536</v>
      </c>
      <c r="AD291" s="16">
        <f t="shared" si="223"/>
        <v>3.083080984238038</v>
      </c>
      <c r="AE291" s="16">
        <f t="shared" si="223"/>
        <v>23.189977541941662</v>
      </c>
      <c r="AF291" s="15">
        <f t="shared" si="209"/>
        <v>-4.0504037456468023E-3</v>
      </c>
      <c r="AG291" s="15">
        <f t="shared" si="209"/>
        <v>2.9673830763510267E-4</v>
      </c>
      <c r="AH291" s="15">
        <f t="shared" si="209"/>
        <v>9.7937136394747881E-3</v>
      </c>
      <c r="AI291" s="1">
        <f t="shared" si="224"/>
        <v>592826.6963119437</v>
      </c>
      <c r="AJ291" s="1">
        <f t="shared" si="224"/>
        <v>287007.76178984903</v>
      </c>
      <c r="AK291" s="1">
        <f t="shared" si="224"/>
        <v>101038.8486794677</v>
      </c>
      <c r="AL291" s="14">
        <f t="shared" si="229"/>
        <v>95.955596524776126</v>
      </c>
      <c r="AM291" s="14">
        <f t="shared" si="229"/>
        <v>23.765712985270465</v>
      </c>
      <c r="AN291" s="14">
        <f t="shared" si="229"/>
        <v>7.4049213920153782</v>
      </c>
      <c r="AO291" s="11">
        <f t="shared" si="230"/>
        <v>1.9434930864103569E-3</v>
      </c>
      <c r="AP291" s="11">
        <f t="shared" si="230"/>
        <v>2.4482886993132552E-3</v>
      </c>
      <c r="AQ291" s="11">
        <f t="shared" si="230"/>
        <v>2.2209067613555896E-3</v>
      </c>
      <c r="AR291" s="1">
        <f t="shared" si="203"/>
        <v>296826.32328789041</v>
      </c>
      <c r="AS291" s="1">
        <f t="shared" si="203"/>
        <v>146337.37341464401</v>
      </c>
      <c r="AT291" s="1">
        <f t="shared" si="203"/>
        <v>51494.127280239823</v>
      </c>
      <c r="AU291" s="1">
        <f t="shared" si="210"/>
        <v>59365.264657578082</v>
      </c>
      <c r="AV291" s="1">
        <f t="shared" si="210"/>
        <v>29267.474682928805</v>
      </c>
      <c r="AW291" s="1">
        <f t="shared" si="210"/>
        <v>10298.825456047965</v>
      </c>
      <c r="AX291" s="1">
        <f t="shared" si="211"/>
        <v>203758.35309000988</v>
      </c>
      <c r="AY291" s="1">
        <f t="shared" si="211"/>
        <v>39495.029766821113</v>
      </c>
      <c r="AZ291" s="1">
        <f t="shared" si="211"/>
        <v>9426.9498502791848</v>
      </c>
      <c r="BA291" s="1">
        <f t="shared" si="212"/>
        <v>14246.7181895708</v>
      </c>
      <c r="BB291" s="1">
        <f t="shared" si="212"/>
        <v>31372.54570962978</v>
      </c>
      <c r="BC291" s="1">
        <f t="shared" si="212"/>
        <v>39990.847490394</v>
      </c>
      <c r="BD291" s="1">
        <f>SUM(BA291:BC291)*BT291*0.7+0.15*econlow!BD291+0.15*econhigh!BD291</f>
        <v>94.966274368927628</v>
      </c>
      <c r="BE291" s="2">
        <f t="shared" si="225"/>
        <v>0.1724378764915922</v>
      </c>
      <c r="BF291" s="2">
        <f t="shared" si="225"/>
        <v>0.13039120264941753</v>
      </c>
      <c r="BG291" s="2">
        <f t="shared" si="225"/>
        <v>6.9918128391701598E-2</v>
      </c>
      <c r="BH291" s="2">
        <f t="shared" si="206"/>
        <v>8.1753918444880155E-2</v>
      </c>
      <c r="BI291" s="2">
        <f t="shared" si="213"/>
        <v>2.9734821248929609E-3</v>
      </c>
      <c r="BJ291" s="2">
        <f t="shared" si="213"/>
        <v>1.700186572836147E-3</v>
      </c>
      <c r="BK291" s="2">
        <f t="shared" si="213"/>
        <v>4.8885446777984691E-4</v>
      </c>
      <c r="BL291" s="2">
        <f t="shared" si="207"/>
        <v>882.60776649424133</v>
      </c>
      <c r="BM291" s="2">
        <f t="shared" si="207"/>
        <v>248.80083738368708</v>
      </c>
      <c r="BN291" s="2">
        <f t="shared" si="207"/>
        <v>25.173134185369335</v>
      </c>
      <c r="BO291" s="2">
        <f t="shared" si="214"/>
        <v>4150.5650235649946</v>
      </c>
      <c r="BP291" s="2">
        <f t="shared" si="214"/>
        <v>286.03453353132517</v>
      </c>
      <c r="BQ291" s="2">
        <f t="shared" si="214"/>
        <v>9.7672999584372313</v>
      </c>
      <c r="BR291" s="11">
        <f t="shared" si="215"/>
        <v>3.0583919328038139E-2</v>
      </c>
      <c r="BS291" s="17">
        <f t="shared" si="204"/>
        <v>1.5362408083150844E-4</v>
      </c>
      <c r="BT291" s="17">
        <f t="shared" si="205"/>
        <v>1.1154197187214453E-3</v>
      </c>
      <c r="BU291" s="12">
        <f>(BU$3*tempmid!$I401+BU$4*tempmid!$I401^2+BU$5*tempmid!$I401^6)*(K291/K$56)^$BW$1</f>
        <v>-23.539488145068507</v>
      </c>
      <c r="BV291" s="12">
        <f>(BV$3*tempmid!$I401+BV$4*tempmid!$I401^2+BV$5*tempmid!$I401^6)*(L291/L$56)^$BW$1</f>
        <v>-16.692949922055202</v>
      </c>
      <c r="BW291" s="12">
        <f>(BW$3*tempmid!$I401+BW$4*tempmid!$I401^2+BW$5*tempmid!$I401^6)*(M291/M$56)^$BW$1</f>
        <v>-15.121734524554478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 x14ac:dyDescent="0.3">
      <c r="A292" s="2">
        <f t="shared" si="191"/>
        <v>2246</v>
      </c>
      <c r="B292" s="5">
        <f t="shared" si="226"/>
        <v>1165.4052971286605</v>
      </c>
      <c r="C292" s="5">
        <f t="shared" si="226"/>
        <v>2964.1680146292229</v>
      </c>
      <c r="D292" s="5">
        <f t="shared" si="226"/>
        <v>4369.9506460345447</v>
      </c>
      <c r="E292" s="15">
        <f t="shared" si="227"/>
        <v>2.2719502660006724E-8</v>
      </c>
      <c r="F292" s="15">
        <f t="shared" si="227"/>
        <v>4.4758943707384355E-8</v>
      </c>
      <c r="G292" s="15">
        <f t="shared" si="227"/>
        <v>9.1373791407288624E-8</v>
      </c>
      <c r="H292" s="5">
        <f t="shared" si="194"/>
        <v>296776.378838734</v>
      </c>
      <c r="I292" s="5">
        <f t="shared" si="194"/>
        <v>146578.08680500014</v>
      </c>
      <c r="J292" s="5">
        <f t="shared" si="194"/>
        <v>51578.285757024474</v>
      </c>
      <c r="K292" s="5">
        <f t="shared" si="195"/>
        <v>254655.07971341402</v>
      </c>
      <c r="L292" s="5">
        <f t="shared" si="195"/>
        <v>49449.992740487447</v>
      </c>
      <c r="M292" s="5">
        <f t="shared" si="195"/>
        <v>11802.944686304072</v>
      </c>
      <c r="N292" s="15">
        <f t="shared" si="196"/>
        <v>-1.6828423845538509E-4</v>
      </c>
      <c r="O292" s="15">
        <f t="shared" si="196"/>
        <v>1.6448759743286079E-3</v>
      </c>
      <c r="P292" s="15">
        <f t="shared" si="196"/>
        <v>1.6342400255389133E-3</v>
      </c>
      <c r="Q292" s="5">
        <f t="shared" si="197"/>
        <v>3269.2361456911412</v>
      </c>
      <c r="R292" s="5">
        <f t="shared" si="197"/>
        <v>4871.948712592718</v>
      </c>
      <c r="S292" s="5">
        <f t="shared" si="197"/>
        <v>3362.8535553629472</v>
      </c>
      <c r="T292" s="5">
        <f t="shared" si="228"/>
        <v>11.015823289183061</v>
      </c>
      <c r="U292" s="5">
        <f t="shared" si="228"/>
        <v>33.237906284546511</v>
      </c>
      <c r="V292" s="5">
        <f t="shared" si="228"/>
        <v>65.199017493615685</v>
      </c>
      <c r="W292" s="15">
        <f t="shared" si="199"/>
        <v>-1.0734613539272964E-2</v>
      </c>
      <c r="X292" s="15">
        <f t="shared" si="199"/>
        <v>-1.217998157191269E-2</v>
      </c>
      <c r="Y292" s="15">
        <f t="shared" si="199"/>
        <v>-9.7425357312937999E-3</v>
      </c>
      <c r="Z292" s="5">
        <f t="shared" si="202"/>
        <v>2429.6701409414045</v>
      </c>
      <c r="AA292" s="5">
        <f t="shared" si="202"/>
        <v>13205.316102501647</v>
      </c>
      <c r="AB292" s="5">
        <f t="shared" si="202"/>
        <v>73842.229206056902</v>
      </c>
      <c r="AC292" s="16">
        <f t="shared" si="223"/>
        <v>0.88826009473996581</v>
      </c>
      <c r="AD292" s="16">
        <f t="shared" si="223"/>
        <v>3.0839958524716029</v>
      </c>
      <c r="AE292" s="16">
        <f t="shared" si="223"/>
        <v>23.417093541293291</v>
      </c>
      <c r="AF292" s="15">
        <f t="shared" si="209"/>
        <v>-4.0504037456468023E-3</v>
      </c>
      <c r="AG292" s="15">
        <f t="shared" si="209"/>
        <v>2.9673830763510267E-4</v>
      </c>
      <c r="AH292" s="15">
        <f t="shared" si="209"/>
        <v>9.7937136394747881E-3</v>
      </c>
      <c r="AI292" s="1">
        <f t="shared" si="224"/>
        <v>592909.29133832746</v>
      </c>
      <c r="AJ292" s="1">
        <f t="shared" si="224"/>
        <v>287574.46029379294</v>
      </c>
      <c r="AK292" s="1">
        <f t="shared" si="224"/>
        <v>101233.78926756891</v>
      </c>
      <c r="AL292" s="14">
        <f t="shared" si="229"/>
        <v>96.140220672839916</v>
      </c>
      <c r="AM292" s="14">
        <f t="shared" si="229"/>
        <v>23.823316458538095</v>
      </c>
      <c r="AN292" s="14">
        <f t="shared" si="229"/>
        <v>7.4212025756023436</v>
      </c>
      <c r="AO292" s="11">
        <f t="shared" si="230"/>
        <v>1.9240581555462534E-3</v>
      </c>
      <c r="AP292" s="11">
        <f t="shared" si="230"/>
        <v>2.4238058123201224E-3</v>
      </c>
      <c r="AQ292" s="11">
        <f t="shared" si="230"/>
        <v>2.1986976937420338E-3</v>
      </c>
      <c r="AR292" s="1">
        <f t="shared" si="203"/>
        <v>296776.378838734</v>
      </c>
      <c r="AS292" s="1">
        <f t="shared" si="203"/>
        <v>146578.08680500014</v>
      </c>
      <c r="AT292" s="1">
        <f t="shared" si="203"/>
        <v>51578.285757024474</v>
      </c>
      <c r="AU292" s="1">
        <f t="shared" si="210"/>
        <v>59355.275767746803</v>
      </c>
      <c r="AV292" s="1">
        <f t="shared" si="210"/>
        <v>29315.61736100003</v>
      </c>
      <c r="AW292" s="1">
        <f t="shared" si="210"/>
        <v>10315.657151404896</v>
      </c>
      <c r="AX292" s="1">
        <f t="shared" si="211"/>
        <v>203724.06377073121</v>
      </c>
      <c r="AY292" s="1">
        <f t="shared" si="211"/>
        <v>39559.994192389961</v>
      </c>
      <c r="AZ292" s="1">
        <f t="shared" si="211"/>
        <v>9442.3557490432577</v>
      </c>
      <c r="BA292" s="1">
        <f t="shared" si="212"/>
        <v>14246.522377402485</v>
      </c>
      <c r="BB292" s="1">
        <f t="shared" si="212"/>
        <v>31377.418797023111</v>
      </c>
      <c r="BC292" s="1">
        <f t="shared" si="212"/>
        <v>39997.986863612692</v>
      </c>
      <c r="BD292" s="1">
        <f>SUM(BA292:BC292)*BT292*0.7+0.15*econlow!BD292+0.15*econhigh!BD292</f>
        <v>92.156821304762744</v>
      </c>
      <c r="BE292" s="2">
        <f t="shared" si="225"/>
        <v>0.1724378764915922</v>
      </c>
      <c r="BF292" s="2">
        <f t="shared" si="225"/>
        <v>0.13039120264941753</v>
      </c>
      <c r="BG292" s="2">
        <f t="shared" si="225"/>
        <v>6.9918128391701598E-2</v>
      </c>
      <c r="BH292" s="2">
        <f t="shared" si="206"/>
        <v>8.1626754177778024E-2</v>
      </c>
      <c r="BI292" s="2">
        <f t="shared" si="213"/>
        <v>2.9734821248929609E-3</v>
      </c>
      <c r="BJ292" s="2">
        <f t="shared" si="213"/>
        <v>1.700186572836147E-3</v>
      </c>
      <c r="BK292" s="2">
        <f t="shared" si="213"/>
        <v>4.8885446777984691E-4</v>
      </c>
      <c r="BL292" s="2">
        <f t="shared" si="207"/>
        <v>882.45925756743713</v>
      </c>
      <c r="BM292" s="2">
        <f t="shared" si="207"/>
        <v>249.21009505787245</v>
      </c>
      <c r="BN292" s="2">
        <f t="shared" si="207"/>
        <v>25.214275432747058</v>
      </c>
      <c r="BO292" s="2">
        <f t="shared" si="214"/>
        <v>4212.546196907786</v>
      </c>
      <c r="BP292" s="2">
        <f t="shared" si="214"/>
        <v>289.46664922218667</v>
      </c>
      <c r="BQ292" s="2">
        <f t="shared" si="214"/>
        <v>9.7674657023699627</v>
      </c>
      <c r="BR292" s="11">
        <f t="shared" si="215"/>
        <v>3.0555727385254999E-2</v>
      </c>
      <c r="BS292" s="17">
        <f t="shared" si="204"/>
        <v>1.4906508625874397E-4</v>
      </c>
      <c r="BT292" s="17">
        <f t="shared" si="205"/>
        <v>1.082931765748976E-3</v>
      </c>
      <c r="BU292" s="12">
        <f>(BU$3*tempmid!$I402+BU$4*tempmid!$I402^2+BU$5*tempmid!$I402^6)*(K292/K$56)^$BW$1</f>
        <v>-23.700878749060429</v>
      </c>
      <c r="BV292" s="12">
        <f>(BV$3*tempmid!$I402+BV$4*tempmid!$I402^2+BV$5*tempmid!$I402^6)*(L292/L$56)^$BW$1</f>
        <v>-16.790262720198633</v>
      </c>
      <c r="BW292" s="12">
        <f>(BW$3*tempmid!$I402+BW$4*tempmid!$I402^2+BW$5*tempmid!$I402^6)*(M292/M$56)^$BW$1</f>
        <v>-15.202107401589064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 x14ac:dyDescent="0.3">
      <c r="A293" s="2">
        <f t="shared" si="191"/>
        <v>2247</v>
      </c>
      <c r="B293" s="5">
        <f t="shared" si="226"/>
        <v>1165.4053222822181</v>
      </c>
      <c r="C293" s="5">
        <f t="shared" si="226"/>
        <v>2964.1681406686007</v>
      </c>
      <c r="D293" s="5">
        <f t="shared" si="226"/>
        <v>4369.9510253685548</v>
      </c>
      <c r="E293" s="15">
        <f t="shared" si="227"/>
        <v>2.1583527527006385E-8</v>
      </c>
      <c r="F293" s="15">
        <f t="shared" si="227"/>
        <v>4.2520996522015135E-8</v>
      </c>
      <c r="G293" s="15">
        <f t="shared" si="227"/>
        <v>8.6805101836924189E-8</v>
      </c>
      <c r="H293" s="5">
        <f t="shared" si="194"/>
        <v>296718.05839936429</v>
      </c>
      <c r="I293" s="5">
        <f t="shared" si="194"/>
        <v>146814.75902814564</v>
      </c>
      <c r="J293" s="5">
        <f t="shared" si="194"/>
        <v>51661.187536532263</v>
      </c>
      <c r="K293" s="5">
        <f t="shared" si="195"/>
        <v>254605.03116486553</v>
      </c>
      <c r="L293" s="5">
        <f t="shared" si="195"/>
        <v>49529.835036628509</v>
      </c>
      <c r="M293" s="5">
        <f t="shared" si="195"/>
        <v>11821.914533281351</v>
      </c>
      <c r="N293" s="15">
        <f t="shared" si="196"/>
        <v>-1.9653465622915256E-4</v>
      </c>
      <c r="O293" s="15">
        <f t="shared" si="196"/>
        <v>1.6146068324027762E-3</v>
      </c>
      <c r="P293" s="15">
        <f t="shared" si="196"/>
        <v>1.6072130710984567E-3</v>
      </c>
      <c r="Q293" s="5">
        <f t="shared" si="197"/>
        <v>3233.5066078715677</v>
      </c>
      <c r="R293" s="5">
        <f t="shared" si="197"/>
        <v>4820.3791425339368</v>
      </c>
      <c r="S293" s="5">
        <f t="shared" si="197"/>
        <v>3335.4432894912425</v>
      </c>
      <c r="T293" s="5">
        <f t="shared" si="228"/>
        <v>10.897572683356758</v>
      </c>
      <c r="U293" s="5">
        <f t="shared" si="228"/>
        <v>32.833069198511772</v>
      </c>
      <c r="V293" s="5">
        <f t="shared" si="228"/>
        <v>64.563813736038881</v>
      </c>
      <c r="W293" s="15">
        <f t="shared" si="199"/>
        <v>-1.0734613539272964E-2</v>
      </c>
      <c r="X293" s="15">
        <f t="shared" si="199"/>
        <v>-1.217998157191269E-2</v>
      </c>
      <c r="Y293" s="15">
        <f t="shared" si="199"/>
        <v>-9.7425357312937999E-3</v>
      </c>
      <c r="Z293" s="5">
        <f t="shared" si="202"/>
        <v>2393.4502734373955</v>
      </c>
      <c r="AA293" s="5">
        <f t="shared" si="202"/>
        <v>13069.809887808835</v>
      </c>
      <c r="AB293" s="5">
        <f t="shared" si="202"/>
        <v>73959.639941993912</v>
      </c>
      <c r="AC293" s="16">
        <f t="shared" si="223"/>
        <v>0.88466228272512248</v>
      </c>
      <c r="AD293" s="16">
        <f t="shared" si="223"/>
        <v>3.0849109921816189</v>
      </c>
      <c r="AE293" s="16">
        <f t="shared" si="223"/>
        <v>23.646433849705513</v>
      </c>
      <c r="AF293" s="15">
        <f t="shared" si="209"/>
        <v>-4.0504037456468023E-3</v>
      </c>
      <c r="AG293" s="15">
        <f t="shared" si="209"/>
        <v>2.9673830763510267E-4</v>
      </c>
      <c r="AH293" s="15">
        <f t="shared" si="209"/>
        <v>9.7937136394747881E-3</v>
      </c>
      <c r="AI293" s="1">
        <f t="shared" si="224"/>
        <v>592973.63797224162</v>
      </c>
      <c r="AJ293" s="1">
        <f t="shared" si="224"/>
        <v>288132.63162541366</v>
      </c>
      <c r="AK293" s="1">
        <f t="shared" si="224"/>
        <v>101426.06749221691</v>
      </c>
      <c r="AL293" s="14">
        <f t="shared" si="229"/>
        <v>96.323350254744895</v>
      </c>
      <c r="AM293" s="14">
        <f t="shared" si="229"/>
        <v>23.880482120510035</v>
      </c>
      <c r="AN293" s="14">
        <f t="shared" si="229"/>
        <v>7.4373563867802357</v>
      </c>
      <c r="AO293" s="11">
        <f t="shared" si="230"/>
        <v>1.9048175739907907E-3</v>
      </c>
      <c r="AP293" s="11">
        <f t="shared" si="230"/>
        <v>2.3995677541969211E-3</v>
      </c>
      <c r="AQ293" s="11">
        <f t="shared" si="230"/>
        <v>2.1767107168046136E-3</v>
      </c>
      <c r="AR293" s="1">
        <f t="shared" si="203"/>
        <v>296718.05839936429</v>
      </c>
      <c r="AS293" s="1">
        <f t="shared" si="203"/>
        <v>146814.75902814564</v>
      </c>
      <c r="AT293" s="1">
        <f t="shared" si="203"/>
        <v>51661.187536532263</v>
      </c>
      <c r="AU293" s="1">
        <f t="shared" si="210"/>
        <v>59343.611679872862</v>
      </c>
      <c r="AV293" s="1">
        <f t="shared" si="210"/>
        <v>29362.951805629127</v>
      </c>
      <c r="AW293" s="1">
        <f t="shared" si="210"/>
        <v>10332.237507306454</v>
      </c>
      <c r="AX293" s="1">
        <f t="shared" si="211"/>
        <v>203684.02493189243</v>
      </c>
      <c r="AY293" s="1">
        <f t="shared" si="211"/>
        <v>39623.868029302808</v>
      </c>
      <c r="AZ293" s="1">
        <f t="shared" si="211"/>
        <v>9457.5316266250793</v>
      </c>
      <c r="BA293" s="1">
        <f t="shared" si="212"/>
        <v>14246.293619847967</v>
      </c>
      <c r="BB293" s="1">
        <f t="shared" si="212"/>
        <v>31382.202237781639</v>
      </c>
      <c r="BC293" s="1">
        <f t="shared" si="212"/>
        <v>40005.008140006037</v>
      </c>
      <c r="BD293" s="1">
        <f>SUM(BA293:BC293)*BT293*0.7+0.15*econlow!BD293+0.15*econhigh!BD293</f>
        <v>89.315028662286579</v>
      </c>
      <c r="BE293" s="2">
        <f t="shared" si="225"/>
        <v>0.1724378764915922</v>
      </c>
      <c r="BF293" s="2">
        <f t="shared" si="225"/>
        <v>0.13039120264941753</v>
      </c>
      <c r="BG293" s="2">
        <f t="shared" si="225"/>
        <v>6.9918128391701598E-2</v>
      </c>
      <c r="BH293" s="2">
        <f t="shared" si="206"/>
        <v>8.1500704016136974E-2</v>
      </c>
      <c r="BI293" s="2">
        <f t="shared" si="213"/>
        <v>2.9734821248929609E-3</v>
      </c>
      <c r="BJ293" s="2">
        <f t="shared" si="213"/>
        <v>1.700186572836147E-3</v>
      </c>
      <c r="BK293" s="2">
        <f t="shared" si="213"/>
        <v>4.8885446777984691E-4</v>
      </c>
      <c r="BL293" s="2">
        <f t="shared" si="207"/>
        <v>882.28584278345545</v>
      </c>
      <c r="BM293" s="2">
        <f t="shared" si="207"/>
        <v>249.61248199382771</v>
      </c>
      <c r="BN293" s="2">
        <f t="shared" si="207"/>
        <v>25.254802338046339</v>
      </c>
      <c r="BO293" s="2">
        <f t="shared" si="214"/>
        <v>4275.4539315005268</v>
      </c>
      <c r="BP293" s="2">
        <f t="shared" si="214"/>
        <v>292.94003754745881</v>
      </c>
      <c r="BQ293" s="2">
        <f t="shared" si="214"/>
        <v>9.7676342012480024</v>
      </c>
      <c r="BR293" s="11">
        <f t="shared" si="215"/>
        <v>3.0527794237325628E-2</v>
      </c>
      <c r="BS293" s="17">
        <f t="shared" si="204"/>
        <v>1.4464534260263116E-4</v>
      </c>
      <c r="BT293" s="17">
        <f t="shared" si="205"/>
        <v>1.0513900638339574E-3</v>
      </c>
      <c r="BU293" s="12">
        <f>(BU$3*tempmid!$I403+BU$4*tempmid!$I403^2+BU$5*tempmid!$I403^6)*(K293/K$56)^$BW$1</f>
        <v>-23.862148107396518</v>
      </c>
      <c r="BV293" s="12">
        <f>(BV$3*tempmid!$I403+BV$4*tempmid!$I403^2+BV$5*tempmid!$I403^6)*(L293/L$56)^$BW$1</f>
        <v>-16.887407531852006</v>
      </c>
      <c r="BW293" s="12">
        <f>(BW$3*tempmid!$I403+BW$4*tempmid!$I403^2+BW$5*tempmid!$I403^6)*(M293/M$56)^$BW$1</f>
        <v>-15.28232421114639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 x14ac:dyDescent="0.3">
      <c r="A294" s="2">
        <f t="shared" si="191"/>
        <v>2248</v>
      </c>
      <c r="B294" s="5">
        <f t="shared" si="226"/>
        <v>1165.4053461780979</v>
      </c>
      <c r="C294" s="5">
        <f t="shared" si="226"/>
        <v>2964.1682604060147</v>
      </c>
      <c r="D294" s="5">
        <f t="shared" si="226"/>
        <v>4369.9513857358961</v>
      </c>
      <c r="E294" s="15">
        <f t="shared" si="227"/>
        <v>2.0504351150656065E-8</v>
      </c>
      <c r="F294" s="15">
        <f t="shared" si="227"/>
        <v>4.0394946695914376E-8</v>
      </c>
      <c r="G294" s="15">
        <f t="shared" si="227"/>
        <v>8.2464846745077975E-8</v>
      </c>
      <c r="H294" s="5">
        <f t="shared" si="194"/>
        <v>296651.43422082078</v>
      </c>
      <c r="I294" s="5">
        <f t="shared" si="194"/>
        <v>147047.41433198444</v>
      </c>
      <c r="J294" s="5">
        <f t="shared" si="194"/>
        <v>51742.840540509795</v>
      </c>
      <c r="K294" s="5">
        <f t="shared" si="195"/>
        <v>254547.85769919259</v>
      </c>
      <c r="L294" s="5">
        <f t="shared" si="195"/>
        <v>49608.322272448437</v>
      </c>
      <c r="M294" s="5">
        <f t="shared" si="195"/>
        <v>11840.598664187735</v>
      </c>
      <c r="N294" s="15">
        <f t="shared" si="196"/>
        <v>-2.2455748580996193E-4</v>
      </c>
      <c r="O294" s="15">
        <f t="shared" si="196"/>
        <v>1.5846456133334907E-3</v>
      </c>
      <c r="P294" s="15">
        <f t="shared" si="196"/>
        <v>1.580465740450343E-3</v>
      </c>
      <c r="Q294" s="5">
        <f t="shared" si="197"/>
        <v>3198.0779160096727</v>
      </c>
      <c r="R294" s="5">
        <f t="shared" si="197"/>
        <v>4769.2127608052806</v>
      </c>
      <c r="S294" s="5">
        <f t="shared" si="197"/>
        <v>3308.1680824177511</v>
      </c>
      <c r="T294" s="5">
        <f t="shared" si="228"/>
        <v>10.780591452084785</v>
      </c>
      <c r="U294" s="5">
        <f t="shared" si="228"/>
        <v>32.433163020724564</v>
      </c>
      <c r="V294" s="5">
        <f t="shared" si="228"/>
        <v>63.934798473766925</v>
      </c>
      <c r="W294" s="15">
        <f t="shared" si="199"/>
        <v>-1.0734613539272964E-2</v>
      </c>
      <c r="X294" s="15">
        <f t="shared" si="199"/>
        <v>-1.217998157191269E-2</v>
      </c>
      <c r="Y294" s="15">
        <f t="shared" si="199"/>
        <v>-9.7425357312937999E-3</v>
      </c>
      <c r="Z294" s="5">
        <f t="shared" si="202"/>
        <v>2357.7037251605871</v>
      </c>
      <c r="AA294" s="5">
        <f t="shared" si="202"/>
        <v>12935.303230423675</v>
      </c>
      <c r="AB294" s="5">
        <f t="shared" si="202"/>
        <v>74075.238209529969</v>
      </c>
      <c r="AC294" s="16">
        <f t="shared" si="223"/>
        <v>0.88107904330154019</v>
      </c>
      <c r="AD294" s="16">
        <f t="shared" si="223"/>
        <v>3.0858264034486438</v>
      </c>
      <c r="AE294" s="16">
        <f t="shared" si="223"/>
        <v>23.878020251424314</v>
      </c>
      <c r="AF294" s="15">
        <f t="shared" si="209"/>
        <v>-4.0504037456468023E-3</v>
      </c>
      <c r="AG294" s="15">
        <f t="shared" si="209"/>
        <v>2.9673830763510267E-4</v>
      </c>
      <c r="AH294" s="15">
        <f t="shared" si="209"/>
        <v>9.7937136394747881E-3</v>
      </c>
      <c r="AI294" s="1">
        <f t="shared" si="224"/>
        <v>593019.88585489034</v>
      </c>
      <c r="AJ294" s="1">
        <f t="shared" si="224"/>
        <v>288682.32026850141</v>
      </c>
      <c r="AK294" s="1">
        <f t="shared" si="224"/>
        <v>101615.69825030168</v>
      </c>
      <c r="AL294" s="14">
        <f t="shared" si="229"/>
        <v>96.504993880992288</v>
      </c>
      <c r="AM294" s="14">
        <f t="shared" si="229"/>
        <v>23.937211927012576</v>
      </c>
      <c r="AN294" s="14">
        <f t="shared" si="229"/>
        <v>7.453383470398518</v>
      </c>
      <c r="AO294" s="11">
        <f t="shared" si="230"/>
        <v>1.8857693982508828E-3</v>
      </c>
      <c r="AP294" s="11">
        <f t="shared" si="230"/>
        <v>2.3755720766549518E-3</v>
      </c>
      <c r="AQ294" s="11">
        <f t="shared" si="230"/>
        <v>2.1549436096365672E-3</v>
      </c>
      <c r="AR294" s="1">
        <f t="shared" si="203"/>
        <v>296651.43422082078</v>
      </c>
      <c r="AS294" s="1">
        <f t="shared" si="203"/>
        <v>147047.41433198444</v>
      </c>
      <c r="AT294" s="1">
        <f t="shared" si="203"/>
        <v>51742.840540509795</v>
      </c>
      <c r="AU294" s="1">
        <f t="shared" si="210"/>
        <v>59330.286844164162</v>
      </c>
      <c r="AV294" s="1">
        <f t="shared" si="210"/>
        <v>29409.482866396891</v>
      </c>
      <c r="AW294" s="1">
        <f t="shared" si="210"/>
        <v>10348.568108101959</v>
      </c>
      <c r="AX294" s="1">
        <f t="shared" si="211"/>
        <v>203638.28615935409</v>
      </c>
      <c r="AY294" s="1">
        <f t="shared" si="211"/>
        <v>39686.657817958745</v>
      </c>
      <c r="AZ294" s="1">
        <f t="shared" si="211"/>
        <v>9472.4789313501878</v>
      </c>
      <c r="BA294" s="1">
        <f t="shared" si="212"/>
        <v>14246.032182076682</v>
      </c>
      <c r="BB294" s="1">
        <f t="shared" si="212"/>
        <v>31386.896943958061</v>
      </c>
      <c r="BC294" s="1">
        <f t="shared" si="212"/>
        <v>40011.912545419735</v>
      </c>
      <c r="BD294" s="1">
        <f>SUM(BA294:BC294)*BT294*0.7+0.15*econlow!BD294+0.15*econhigh!BD294</f>
        <v>86.060544276447558</v>
      </c>
      <c r="BE294" s="2">
        <f t="shared" si="225"/>
        <v>0.1724378764915922</v>
      </c>
      <c r="BF294" s="2">
        <f t="shared" si="225"/>
        <v>0.13039120264941753</v>
      </c>
      <c r="BG294" s="2">
        <f t="shared" si="225"/>
        <v>6.9918128391701598E-2</v>
      </c>
      <c r="BH294" s="2">
        <f t="shared" si="206"/>
        <v>8.1375763515959681E-2</v>
      </c>
      <c r="BI294" s="2">
        <f t="shared" si="213"/>
        <v>2.9734821248929609E-3</v>
      </c>
      <c r="BJ294" s="2">
        <f t="shared" si="213"/>
        <v>1.700186572836147E-3</v>
      </c>
      <c r="BK294" s="2">
        <f t="shared" si="213"/>
        <v>4.8885446777984691E-4</v>
      </c>
      <c r="BL294" s="2">
        <f t="shared" si="207"/>
        <v>882.08773697947061</v>
      </c>
      <c r="BM294" s="2">
        <f t="shared" si="207"/>
        <v>250.00803941751357</v>
      </c>
      <c r="BN294" s="2">
        <f t="shared" si="207"/>
        <v>25.294718773848402</v>
      </c>
      <c r="BO294" s="2">
        <f t="shared" si="214"/>
        <v>4339.3020784865066</v>
      </c>
      <c r="BP294" s="2">
        <f t="shared" si="214"/>
        <v>296.45519489853734</v>
      </c>
      <c r="BQ294" s="2">
        <f t="shared" si="214"/>
        <v>9.7678054251529147</v>
      </c>
      <c r="BR294" s="11">
        <f t="shared" si="215"/>
        <v>3.0500116617595524E-2</v>
      </c>
      <c r="BS294" s="17">
        <f t="shared" si="204"/>
        <v>1.4036044773511468E-4</v>
      </c>
      <c r="BT294" s="17">
        <f t="shared" si="205"/>
        <v>1.0207670522659779E-3</v>
      </c>
      <c r="BU294" s="12">
        <f>(BU$3*tempmid!$I404+BU$4*tempmid!$I404^2+BU$5*tempmid!$I404^6)*(K294/K$56)^$BW$1</f>
        <v>-24.023296901511547</v>
      </c>
      <c r="BV294" s="12">
        <f>(BV$3*tempmid!$I404+BV$4*tempmid!$I404^2+BV$5*tempmid!$I404^6)*(L294/L$56)^$BW$1</f>
        <v>-16.984384937085579</v>
      </c>
      <c r="BW294" s="12">
        <f>(BW$3*tempmid!$I404+BW$4*tempmid!$I404^2+BW$5*tempmid!$I404^6)*(M294/M$56)^$BW$1</f>
        <v>-15.362385468148293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 x14ac:dyDescent="0.3">
      <c r="A295" s="2">
        <f t="shared" si="191"/>
        <v>2249</v>
      </c>
      <c r="B295" s="5">
        <f t="shared" si="226"/>
        <v>1165.4053688791844</v>
      </c>
      <c r="C295" s="5">
        <f t="shared" si="226"/>
        <v>2964.168374156563</v>
      </c>
      <c r="D295" s="5">
        <f t="shared" si="226"/>
        <v>4369.9517280848986</v>
      </c>
      <c r="E295" s="15">
        <f t="shared" si="227"/>
        <v>1.9479133593123262E-8</v>
      </c>
      <c r="F295" s="15">
        <f t="shared" si="227"/>
        <v>3.8375199361118658E-8</v>
      </c>
      <c r="G295" s="15">
        <f t="shared" si="227"/>
        <v>7.834160440782407E-8</v>
      </c>
      <c r="H295" s="5">
        <f t="shared" si="194"/>
        <v>296576.57819652936</v>
      </c>
      <c r="I295" s="5">
        <f t="shared" si="194"/>
        <v>147276.07708132206</v>
      </c>
      <c r="J295" s="5">
        <f t="shared" si="194"/>
        <v>51823.252714859831</v>
      </c>
      <c r="K295" s="5">
        <f t="shared" si="195"/>
        <v>254483.62099254664</v>
      </c>
      <c r="L295" s="5">
        <f t="shared" si="195"/>
        <v>49685.462663108206</v>
      </c>
      <c r="M295" s="5">
        <f t="shared" si="195"/>
        <v>11858.998895068118</v>
      </c>
      <c r="N295" s="15">
        <f t="shared" si="196"/>
        <v>-2.5235610791063401E-4</v>
      </c>
      <c r="O295" s="15">
        <f t="shared" si="196"/>
        <v>1.5549889035979536E-3</v>
      </c>
      <c r="P295" s="15">
        <f t="shared" si="196"/>
        <v>1.5539949796656849E-3</v>
      </c>
      <c r="Q295" s="5">
        <f t="shared" si="197"/>
        <v>3162.949456046776</v>
      </c>
      <c r="R295" s="5">
        <f t="shared" si="197"/>
        <v>4718.4497636280094</v>
      </c>
      <c r="S295" s="5">
        <f t="shared" si="197"/>
        <v>3281.0291851288207</v>
      </c>
      <c r="T295" s="5">
        <f t="shared" si="228"/>
        <v>10.664865969121866</v>
      </c>
      <c r="U295" s="5">
        <f t="shared" si="228"/>
        <v>32.038127692813298</v>
      </c>
      <c r="V295" s="5">
        <f t="shared" si="228"/>
        <v>63.311911415163181</v>
      </c>
      <c r="W295" s="15">
        <f t="shared" si="199"/>
        <v>-1.0734613539272964E-2</v>
      </c>
      <c r="X295" s="15">
        <f t="shared" si="199"/>
        <v>-1.217998157191269E-2</v>
      </c>
      <c r="Y295" s="15">
        <f t="shared" si="199"/>
        <v>-9.7425357312937999E-3</v>
      </c>
      <c r="Z295" s="5">
        <f t="shared" si="202"/>
        <v>2322.4259590141087</v>
      </c>
      <c r="AA295" s="5">
        <f t="shared" si="202"/>
        <v>12801.797857168898</v>
      </c>
      <c r="AB295" s="5">
        <f t="shared" si="202"/>
        <v>74189.035606730991</v>
      </c>
      <c r="AC295" s="16">
        <f t="shared" ref="AC295:AE310" si="231">AC294*(1+AF295)</f>
        <v>0.87751031744434072</v>
      </c>
      <c r="AD295" s="16">
        <f t="shared" si="231"/>
        <v>3.0867420863532589</v>
      </c>
      <c r="AE295" s="16">
        <f t="shared" si="231"/>
        <v>24.111874744044343</v>
      </c>
      <c r="AF295" s="15">
        <f t="shared" si="209"/>
        <v>-4.0504037456468023E-3</v>
      </c>
      <c r="AG295" s="15">
        <f t="shared" si="209"/>
        <v>2.9673830763510267E-4</v>
      </c>
      <c r="AH295" s="15">
        <f t="shared" si="209"/>
        <v>9.7937136394747881E-3</v>
      </c>
      <c r="AI295" s="1">
        <f t="shared" si="224"/>
        <v>593048.18411356548</v>
      </c>
      <c r="AJ295" s="1">
        <f t="shared" si="224"/>
        <v>289223.57110804814</v>
      </c>
      <c r="AK295" s="1">
        <f t="shared" si="224"/>
        <v>101802.69653337347</v>
      </c>
      <c r="AL295" s="14">
        <f t="shared" si="229"/>
        <v>96.685160183589062</v>
      </c>
      <c r="AM295" s="14">
        <f t="shared" si="229"/>
        <v>23.993507853536894</v>
      </c>
      <c r="AN295" s="14">
        <f t="shared" si="229"/>
        <v>7.4692844752674272</v>
      </c>
      <c r="AO295" s="11">
        <f t="shared" si="230"/>
        <v>1.866911704268374E-3</v>
      </c>
      <c r="AP295" s="11">
        <f t="shared" si="230"/>
        <v>2.3518163558884021E-3</v>
      </c>
      <c r="AQ295" s="11">
        <f t="shared" si="230"/>
        <v>2.1333941735402016E-3</v>
      </c>
      <c r="AR295" s="1">
        <f t="shared" si="203"/>
        <v>296576.57819652936</v>
      </c>
      <c r="AS295" s="1">
        <f t="shared" si="203"/>
        <v>147276.07708132206</v>
      </c>
      <c r="AT295" s="1">
        <f t="shared" si="203"/>
        <v>51823.252714859831</v>
      </c>
      <c r="AU295" s="1">
        <f t="shared" si="210"/>
        <v>59315.315639305874</v>
      </c>
      <c r="AV295" s="1">
        <f t="shared" si="210"/>
        <v>29455.215416264415</v>
      </c>
      <c r="AW295" s="1">
        <f t="shared" si="210"/>
        <v>10364.650542971967</v>
      </c>
      <c r="AX295" s="1">
        <f t="shared" si="211"/>
        <v>203586.89679403734</v>
      </c>
      <c r="AY295" s="1">
        <f t="shared" si="211"/>
        <v>39748.370130486561</v>
      </c>
      <c r="AZ295" s="1">
        <f t="shared" si="211"/>
        <v>9487.1991160544949</v>
      </c>
      <c r="BA295" s="1">
        <f t="shared" si="212"/>
        <v>14245.738325299168</v>
      </c>
      <c r="BB295" s="1">
        <f t="shared" si="212"/>
        <v>31391.503817411944</v>
      </c>
      <c r="BC295" s="1">
        <f t="shared" si="212"/>
        <v>40018.701292024976</v>
      </c>
      <c r="BD295" s="1">
        <f>SUM(BA295:BC295)*BT295*0.7+0.15*econlow!BD295+0.15*econhigh!BD295</f>
        <v>83.56405700500531</v>
      </c>
      <c r="BE295" s="2">
        <f t="shared" si="225"/>
        <v>0.1724378764915922</v>
      </c>
      <c r="BF295" s="2">
        <f t="shared" si="225"/>
        <v>0.13039120264941753</v>
      </c>
      <c r="BG295" s="2">
        <f t="shared" si="225"/>
        <v>6.9918128391701598E-2</v>
      </c>
      <c r="BH295" s="2">
        <f t="shared" si="206"/>
        <v>8.1251928135302881E-2</v>
      </c>
      <c r="BI295" s="2">
        <f t="shared" si="213"/>
        <v>2.9734821248929609E-3</v>
      </c>
      <c r="BJ295" s="2">
        <f t="shared" si="213"/>
        <v>1.700186572836147E-3</v>
      </c>
      <c r="BK295" s="2">
        <f t="shared" si="213"/>
        <v>4.8885446777984691E-4</v>
      </c>
      <c r="BL295" s="2">
        <f t="shared" si="207"/>
        <v>881.86515392929948</v>
      </c>
      <c r="BM295" s="2">
        <f t="shared" si="207"/>
        <v>250.39680875364516</v>
      </c>
      <c r="BN295" s="2">
        <f t="shared" si="207"/>
        <v>25.334028624543308</v>
      </c>
      <c r="BO295" s="2">
        <f t="shared" si="214"/>
        <v>4404.1046960275971</v>
      </c>
      <c r="BP295" s="2">
        <f t="shared" si="214"/>
        <v>300.01262363892278</v>
      </c>
      <c r="BQ295" s="2">
        <f t="shared" si="214"/>
        <v>9.767979344550012</v>
      </c>
      <c r="BR295" s="11">
        <f t="shared" si="215"/>
        <v>3.0472691301163007E-2</v>
      </c>
      <c r="BS295" s="17">
        <f t="shared" si="204"/>
        <v>1.3620614444549405E-4</v>
      </c>
      <c r="BT295" s="17">
        <f t="shared" si="205"/>
        <v>9.9103597307376493E-4</v>
      </c>
      <c r="BU295" s="12">
        <f>(BU$3*tempmid!$I405+BU$4*tempmid!$I405^2+BU$5*tempmid!$I405^6)*(K295/K$56)^$BW$1</f>
        <v>-24.184325855841614</v>
      </c>
      <c r="BV295" s="12">
        <f>(BV$3*tempmid!$I405+BV$4*tempmid!$I405^2+BV$5*tempmid!$I405^6)*(L295/L$56)^$BW$1</f>
        <v>-17.081195531729747</v>
      </c>
      <c r="BW295" s="12">
        <f>(BW$3*tempmid!$I405+BW$4*tempmid!$I405^2+BW$5*tempmid!$I405^6)*(M295/M$56)^$BW$1</f>
        <v>-15.442291699513529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 x14ac:dyDescent="0.3">
      <c r="A296" s="2">
        <f t="shared" si="191"/>
        <v>2250</v>
      </c>
      <c r="B296" s="5">
        <f t="shared" si="226"/>
        <v>1165.4053904452169</v>
      </c>
      <c r="C296" s="5">
        <f t="shared" si="226"/>
        <v>2964.168482219588</v>
      </c>
      <c r="D296" s="5">
        <f t="shared" si="226"/>
        <v>4369.9520533164759</v>
      </c>
      <c r="E296" s="15">
        <f t="shared" si="227"/>
        <v>1.8505176913467097E-8</v>
      </c>
      <c r="F296" s="15">
        <f t="shared" si="227"/>
        <v>3.6456439393062724E-8</v>
      </c>
      <c r="G296" s="15">
        <f t="shared" si="227"/>
        <v>7.4424524187432867E-8</v>
      </c>
      <c r="H296" s="5">
        <f t="shared" si="194"/>
        <v>296493.56185605569</v>
      </c>
      <c r="I296" s="5">
        <f t="shared" si="194"/>
        <v>147500.77175110919</v>
      </c>
      <c r="J296" s="5">
        <f t="shared" si="194"/>
        <v>51902.432027787851</v>
      </c>
      <c r="K296" s="5">
        <f t="shared" si="195"/>
        <v>254412.38240951244</v>
      </c>
      <c r="L296" s="5">
        <f t="shared" si="195"/>
        <v>49761.264461141458</v>
      </c>
      <c r="M296" s="5">
        <f t="shared" si="195"/>
        <v>11877.117047176222</v>
      </c>
      <c r="N296" s="15">
        <f t="shared" si="196"/>
        <v>-2.7993386276237153E-4</v>
      </c>
      <c r="O296" s="15">
        <f t="shared" si="196"/>
        <v>1.5256333335813554E-3</v>
      </c>
      <c r="P296" s="15">
        <f t="shared" si="196"/>
        <v>1.5277977735235204E-3</v>
      </c>
      <c r="Q296" s="5">
        <f t="shared" si="197"/>
        <v>3128.120561824986</v>
      </c>
      <c r="R296" s="5">
        <f t="shared" si="197"/>
        <v>4668.0902477725749</v>
      </c>
      <c r="S296" s="5">
        <f t="shared" si="197"/>
        <v>3254.0277954335802</v>
      </c>
      <c r="T296" s="5">
        <f t="shared" si="228"/>
        <v>10.5503827544952</v>
      </c>
      <c r="U296" s="5">
        <f t="shared" si="228"/>
        <v>31.647903887916247</v>
      </c>
      <c r="V296" s="5">
        <f t="shared" si="228"/>
        <v>62.695092855984448</v>
      </c>
      <c r="W296" s="15">
        <f t="shared" si="199"/>
        <v>-1.0734613539272964E-2</v>
      </c>
      <c r="X296" s="15">
        <f t="shared" si="199"/>
        <v>-1.217998157191269E-2</v>
      </c>
      <c r="Y296" s="15">
        <f t="shared" si="199"/>
        <v>-9.7425357312937999E-3</v>
      </c>
      <c r="Z296" s="5">
        <f t="shared" si="202"/>
        <v>2287.6124349117804</v>
      </c>
      <c r="AA296" s="5">
        <f t="shared" si="202"/>
        <v>12669.295222140274</v>
      </c>
      <c r="AB296" s="5">
        <f t="shared" si="202"/>
        <v>74301.043764265574</v>
      </c>
      <c r="AC296" s="16">
        <f t="shared" si="231"/>
        <v>0.8739560463677204</v>
      </c>
      <c r="AD296" s="16">
        <f t="shared" si="231"/>
        <v>3.0876580409760694</v>
      </c>
      <c r="AE296" s="16">
        <f t="shared" si="231"/>
        <v>24.348019540598397</v>
      </c>
      <c r="AF296" s="15">
        <f t="shared" si="209"/>
        <v>-4.0504037456468023E-3</v>
      </c>
      <c r="AG296" s="15">
        <f t="shared" si="209"/>
        <v>2.9673830763510267E-4</v>
      </c>
      <c r="AH296" s="15">
        <f t="shared" si="209"/>
        <v>9.7937136394747881E-3</v>
      </c>
      <c r="AI296" s="1">
        <f t="shared" ref="AI296:AK311" si="232">(1-$AI$5)*AI295+AU295</f>
        <v>593058.68134151481</v>
      </c>
      <c r="AJ296" s="1">
        <f t="shared" si="232"/>
        <v>289756.42941350775</v>
      </c>
      <c r="AK296" s="1">
        <f t="shared" si="232"/>
        <v>101987.0774230081</v>
      </c>
      <c r="AL296" s="14">
        <f t="shared" si="229"/>
        <v>96.863857814193111</v>
      </c>
      <c r="AM296" s="14">
        <f t="shared" si="229"/>
        <v>24.049371894499931</v>
      </c>
      <c r="AN296" s="14">
        <f t="shared" si="229"/>
        <v>7.4850600539676764</v>
      </c>
      <c r="AO296" s="11">
        <f t="shared" si="230"/>
        <v>1.8482425872256903E-3</v>
      </c>
      <c r="AP296" s="11">
        <f t="shared" si="230"/>
        <v>2.3282981923295181E-3</v>
      </c>
      <c r="AQ296" s="11">
        <f t="shared" si="230"/>
        <v>2.1120602318047996E-3</v>
      </c>
      <c r="AR296" s="1">
        <f t="shared" si="203"/>
        <v>296493.56185605569</v>
      </c>
      <c r="AS296" s="1">
        <f t="shared" si="203"/>
        <v>147500.77175110919</v>
      </c>
      <c r="AT296" s="1">
        <f t="shared" si="203"/>
        <v>51902.432027787851</v>
      </c>
      <c r="AU296" s="1">
        <f t="shared" si="210"/>
        <v>59298.712371211142</v>
      </c>
      <c r="AV296" s="1">
        <f t="shared" si="210"/>
        <v>29500.154350221841</v>
      </c>
      <c r="AW296" s="1">
        <f t="shared" si="210"/>
        <v>10380.486405557571</v>
      </c>
      <c r="AX296" s="1">
        <f t="shared" si="211"/>
        <v>203529.90592760994</v>
      </c>
      <c r="AY296" s="1">
        <f t="shared" si="211"/>
        <v>39809.011568913164</v>
      </c>
      <c r="AZ296" s="1">
        <f t="shared" si="211"/>
        <v>9501.6936377409784</v>
      </c>
      <c r="BA296" s="1">
        <f t="shared" si="212"/>
        <v>14245.412306815608</v>
      </c>
      <c r="BB296" s="1">
        <f t="shared" si="212"/>
        <v>31396.023749946158</v>
      </c>
      <c r="BC296" s="1">
        <f t="shared" si="212"/>
        <v>40025.375578507068</v>
      </c>
      <c r="BD296" s="1">
        <f>SUM(BA296:BC296)*BT296*0.7+0.15*econlow!BD296+0.15*econhigh!BD296</f>
        <v>81.139766249360406</v>
      </c>
      <c r="BE296" s="2">
        <f t="shared" ref="BE296:BG311" si="233">BE295</f>
        <v>0.1724378764915922</v>
      </c>
      <c r="BF296" s="2">
        <f t="shared" si="233"/>
        <v>0.13039120264941753</v>
      </c>
      <c r="BG296" s="2">
        <f t="shared" si="233"/>
        <v>6.9918128391701598E-2</v>
      </c>
      <c r="BH296" s="2">
        <f t="shared" si="206"/>
        <v>8.1129193236953639E-2</v>
      </c>
      <c r="BI296" s="2">
        <f t="shared" si="213"/>
        <v>2.9734821248929609E-3</v>
      </c>
      <c r="BJ296" s="2">
        <f t="shared" si="213"/>
        <v>1.700186572836147E-3</v>
      </c>
      <c r="BK296" s="2">
        <f t="shared" si="213"/>
        <v>4.8885446777984691E-4</v>
      </c>
      <c r="BL296" s="2">
        <f t="shared" si="207"/>
        <v>881.61830632482702</v>
      </c>
      <c r="BM296" s="2">
        <f t="shared" si="207"/>
        <v>250.7788316142051</v>
      </c>
      <c r="BN296" s="2">
        <f t="shared" si="207"/>
        <v>25.37273578542391</v>
      </c>
      <c r="BO296" s="2">
        <f t="shared" si="214"/>
        <v>4469.8760523968249</v>
      </c>
      <c r="BP296" s="2">
        <f t="shared" si="214"/>
        <v>303.61283217607883</v>
      </c>
      <c r="BQ296" s="2">
        <f t="shared" si="214"/>
        <v>9.7681559302824592</v>
      </c>
      <c r="BR296" s="11">
        <f t="shared" si="215"/>
        <v>3.0445515104262827E-2</v>
      </c>
      <c r="BS296" s="17">
        <f t="shared" si="204"/>
        <v>1.321783154423127E-4</v>
      </c>
      <c r="BT296" s="17">
        <f t="shared" si="205"/>
        <v>9.621708476444319E-4</v>
      </c>
      <c r="BU296" s="12">
        <f>(BU$3*tempmid!$I406+BU$4*tempmid!$I406^2+BU$5*tempmid!$I406^6)*(K296/K$56)^$BW$1</f>
        <v>-24.345235736411738</v>
      </c>
      <c r="BV296" s="12">
        <f>(BV$3*tempmid!$I406+BV$4*tempmid!$I406^2+BV$5*tempmid!$I406^6)*(L296/L$56)^$BW$1</f>
        <v>-17.177839926484108</v>
      </c>
      <c r="BW296" s="12">
        <f>(BW$3*tempmid!$I406+BW$4*tempmid!$I406^2+BW$5*tempmid!$I406^6)*(M296/M$56)^$BW$1</f>
        <v>-15.522043443442083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 x14ac:dyDescent="0.3">
      <c r="A297" s="2">
        <f t="shared" si="191"/>
        <v>2251</v>
      </c>
      <c r="B297" s="5">
        <f t="shared" si="226"/>
        <v>1165.4054109329481</v>
      </c>
      <c r="C297" s="5">
        <f t="shared" si="226"/>
        <v>2964.1685848794655</v>
      </c>
      <c r="D297" s="5">
        <f t="shared" si="226"/>
        <v>4369.9523622864981</v>
      </c>
      <c r="E297" s="15">
        <f t="shared" si="227"/>
        <v>1.7579918067793741E-8</v>
      </c>
      <c r="F297" s="15">
        <f t="shared" si="227"/>
        <v>3.4633617423409587E-8</v>
      </c>
      <c r="G297" s="15">
        <f t="shared" si="227"/>
        <v>7.0703297978061215E-8</v>
      </c>
      <c r="H297" s="5">
        <f t="shared" si="194"/>
        <v>296402.45635913551</v>
      </c>
      <c r="I297" s="5">
        <f t="shared" si="194"/>
        <v>147721.52291982729</v>
      </c>
      <c r="J297" s="5">
        <f t="shared" si="194"/>
        <v>51980.386467990596</v>
      </c>
      <c r="K297" s="5">
        <f t="shared" si="195"/>
        <v>254334.20299795491</v>
      </c>
      <c r="L297" s="5">
        <f t="shared" si="195"/>
        <v>49835.735954213349</v>
      </c>
      <c r="M297" s="5">
        <f t="shared" si="195"/>
        <v>11894.954946555254</v>
      </c>
      <c r="N297" s="15">
        <f t="shared" si="196"/>
        <v>-3.0729405077345451E-4</v>
      </c>
      <c r="O297" s="15">
        <f t="shared" si="196"/>
        <v>1.4965755769740241E-3</v>
      </c>
      <c r="P297" s="15">
        <f t="shared" si="196"/>
        <v>1.5018711450076605E-3</v>
      </c>
      <c r="Q297" s="5">
        <f t="shared" si="197"/>
        <v>3093.5905167135948</v>
      </c>
      <c r="R297" s="5">
        <f t="shared" si="197"/>
        <v>4618.1342132007921</v>
      </c>
      <c r="S297" s="5">
        <f t="shared" si="197"/>
        <v>3227.1650589451137</v>
      </c>
      <c r="T297" s="5">
        <f t="shared" si="228"/>
        <v>10.437128472934283</v>
      </c>
      <c r="U297" s="5">
        <f t="shared" si="228"/>
        <v>31.262433001771761</v>
      </c>
      <c r="V297" s="5">
        <f t="shared" si="228"/>
        <v>62.084283673658234</v>
      </c>
      <c r="W297" s="15">
        <f t="shared" si="199"/>
        <v>-1.0734613539272964E-2</v>
      </c>
      <c r="X297" s="15">
        <f t="shared" si="199"/>
        <v>-1.217998157191269E-2</v>
      </c>
      <c r="Y297" s="15">
        <f t="shared" si="199"/>
        <v>-9.7425357312937999E-3</v>
      </c>
      <c r="Z297" s="5">
        <f t="shared" si="202"/>
        <v>2253.258611508712</v>
      </c>
      <c r="AA297" s="5">
        <f t="shared" si="202"/>
        <v>12537.796513506264</v>
      </c>
      <c r="AB297" s="5">
        <f t="shared" si="202"/>
        <v>74411.274342740129</v>
      </c>
      <c r="AC297" s="16">
        <f t="shared" si="231"/>
        <v>0.87041617152398187</v>
      </c>
      <c r="AD297" s="16">
        <f t="shared" si="231"/>
        <v>3.0885742673977048</v>
      </c>
      <c r="AE297" s="16">
        <f t="shared" si="231"/>
        <v>24.586477071667353</v>
      </c>
      <c r="AF297" s="15">
        <f t="shared" si="209"/>
        <v>-4.0504037456468023E-3</v>
      </c>
      <c r="AG297" s="15">
        <f t="shared" si="209"/>
        <v>2.9673830763510267E-4</v>
      </c>
      <c r="AH297" s="15">
        <f t="shared" si="209"/>
        <v>9.7937136394747881E-3</v>
      </c>
      <c r="AI297" s="1">
        <f t="shared" si="232"/>
        <v>593051.52557857451</v>
      </c>
      <c r="AJ297" s="1">
        <f t="shared" si="232"/>
        <v>290280.94082237885</v>
      </c>
      <c r="AK297" s="1">
        <f t="shared" si="232"/>
        <v>102168.85608626487</v>
      </c>
      <c r="AL297" s="14">
        <f t="shared" si="229"/>
        <v>97.041095442296537</v>
      </c>
      <c r="AM297" s="14">
        <f t="shared" si="229"/>
        <v>24.104806062517468</v>
      </c>
      <c r="AN297" s="14">
        <f t="shared" si="229"/>
        <v>7.5007108626636061</v>
      </c>
      <c r="AO297" s="11">
        <f t="shared" si="230"/>
        <v>1.8297601613534334E-3</v>
      </c>
      <c r="AP297" s="11">
        <f t="shared" si="230"/>
        <v>2.3050152104062229E-3</v>
      </c>
      <c r="AQ297" s="11">
        <f t="shared" si="230"/>
        <v>2.0909396294867513E-3</v>
      </c>
      <c r="AR297" s="1">
        <f t="shared" si="203"/>
        <v>296402.45635913551</v>
      </c>
      <c r="AS297" s="1">
        <f t="shared" si="203"/>
        <v>147721.52291982729</v>
      </c>
      <c r="AT297" s="1">
        <f t="shared" si="203"/>
        <v>51980.386467990596</v>
      </c>
      <c r="AU297" s="1">
        <f t="shared" si="210"/>
        <v>59280.491271827108</v>
      </c>
      <c r="AV297" s="1">
        <f t="shared" si="210"/>
        <v>29544.304583965459</v>
      </c>
      <c r="AW297" s="1">
        <f t="shared" si="210"/>
        <v>10396.07729359812</v>
      </c>
      <c r="AX297" s="1">
        <f t="shared" si="211"/>
        <v>203467.36239836394</v>
      </c>
      <c r="AY297" s="1">
        <f t="shared" si="211"/>
        <v>39868.588763370681</v>
      </c>
      <c r="AZ297" s="1">
        <f t="shared" si="211"/>
        <v>9515.9639572442011</v>
      </c>
      <c r="BA297" s="1">
        <f t="shared" si="212"/>
        <v>14245.054380063591</v>
      </c>
      <c r="BB297" s="1">
        <f t="shared" si="212"/>
        <v>31400.457623441205</v>
      </c>
      <c r="BC297" s="1">
        <f t="shared" si="212"/>
        <v>40031.936590250887</v>
      </c>
      <c r="BD297" s="1">
        <f>SUM(BA297:BC297)*BT297*0.7+0.15*econlow!BD297+0.15*econhigh!BD297</f>
        <v>78.785593115502991</v>
      </c>
      <c r="BE297" s="2">
        <f t="shared" si="233"/>
        <v>0.1724378764915922</v>
      </c>
      <c r="BF297" s="2">
        <f t="shared" si="233"/>
        <v>0.13039120264941753</v>
      </c>
      <c r="BG297" s="2">
        <f t="shared" si="233"/>
        <v>6.9918128391701598E-2</v>
      </c>
      <c r="BH297" s="2">
        <f t="shared" si="206"/>
        <v>8.1007554091091616E-2</v>
      </c>
      <c r="BI297" s="2">
        <f t="shared" si="213"/>
        <v>2.9734821248929609E-3</v>
      </c>
      <c r="BJ297" s="2">
        <f t="shared" si="213"/>
        <v>1.700186572836147E-3</v>
      </c>
      <c r="BK297" s="2">
        <f t="shared" si="213"/>
        <v>4.8885446777984691E-4</v>
      </c>
      <c r="BL297" s="2">
        <f t="shared" si="207"/>
        <v>881.34740575825538</v>
      </c>
      <c r="BM297" s="2">
        <f t="shared" si="207"/>
        <v>251.1541497871975</v>
      </c>
      <c r="BN297" s="2">
        <f t="shared" si="207"/>
        <v>25.410844161800298</v>
      </c>
      <c r="BO297" s="2">
        <f t="shared" si="214"/>
        <v>4536.6306291170731</v>
      </c>
      <c r="BP297" s="2">
        <f t="shared" si="214"/>
        <v>307.25633503415611</v>
      </c>
      <c r="BQ297" s="2">
        <f t="shared" si="214"/>
        <v>9.7683351535662002</v>
      </c>
      <c r="BR297" s="11">
        <f t="shared" si="215"/>
        <v>3.0418584883668415E-2</v>
      </c>
      <c r="BS297" s="17">
        <f t="shared" si="204"/>
        <v>1.2827297853680171E-4</v>
      </c>
      <c r="BT297" s="17">
        <f t="shared" si="205"/>
        <v>9.3414645402372027E-4</v>
      </c>
      <c r="BU297" s="12">
        <f>(BU$3*tempmid!$I407+BU$4*tempmid!$I407^2+BU$5*tempmid!$I407^6)*(K297/K$56)^$BW$1</f>
        <v>-24.506027349461188</v>
      </c>
      <c r="BV297" s="12">
        <f>(BV$3*tempmid!$I407+BV$4*tempmid!$I407^2+BV$5*tempmid!$I407^6)*(L297/L$56)^$BW$1</f>
        <v>-17.274318746051744</v>
      </c>
      <c r="BW297" s="12">
        <f>(BW$3*tempmid!$I407+BW$4*tempmid!$I407^2+BW$5*tempmid!$I407^6)*(M297/M$56)^$BW$1</f>
        <v>-15.601641248719988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 x14ac:dyDescent="0.3">
      <c r="A298" s="2">
        <f t="shared" si="191"/>
        <v>2252</v>
      </c>
      <c r="B298" s="5">
        <f t="shared" ref="B298:D313" si="234">B297*(1+E298)</f>
        <v>1165.4054303962932</v>
      </c>
      <c r="C298" s="5">
        <f t="shared" si="234"/>
        <v>2964.1686824063522</v>
      </c>
      <c r="D298" s="5">
        <f t="shared" si="234"/>
        <v>4369.9526558080397</v>
      </c>
      <c r="E298" s="15">
        <f t="shared" ref="E298:G313" si="235">E297*$E$5</f>
        <v>1.6700922164404053E-8</v>
      </c>
      <c r="F298" s="15">
        <f t="shared" si="235"/>
        <v>3.2901936552239103E-8</v>
      </c>
      <c r="G298" s="15">
        <f t="shared" si="235"/>
        <v>6.7168133079158156E-8</v>
      </c>
      <c r="H298" s="5">
        <f t="shared" si="194"/>
        <v>296303.33248997468</v>
      </c>
      <c r="I298" s="5">
        <f t="shared" si="194"/>
        <v>147938.35526301191</v>
      </c>
      <c r="J298" s="5">
        <f t="shared" si="194"/>
        <v>52057.124042883086</v>
      </c>
      <c r="K298" s="5">
        <f t="shared" si="195"/>
        <v>254249.14348409846</v>
      </c>
      <c r="L298" s="5">
        <f t="shared" si="195"/>
        <v>49908.885462926337</v>
      </c>
      <c r="M298" s="5">
        <f t="shared" si="195"/>
        <v>11912.514423627617</v>
      </c>
      <c r="N298" s="15">
        <f t="shared" si="196"/>
        <v>-3.3443993318171827E-4</v>
      </c>
      <c r="O298" s="15">
        <f t="shared" si="196"/>
        <v>1.4678123501616902E-3</v>
      </c>
      <c r="P298" s="15">
        <f t="shared" si="196"/>
        <v>1.4762121547546858E-3</v>
      </c>
      <c r="Q298" s="5">
        <f t="shared" si="197"/>
        <v>3059.3585552043896</v>
      </c>
      <c r="R298" s="5">
        <f t="shared" si="197"/>
        <v>4568.5815656673267</v>
      </c>
      <c r="S298" s="5">
        <f t="shared" si="197"/>
        <v>3200.4420700525229</v>
      </c>
      <c r="T298" s="5">
        <f t="shared" ref="T298:V313" si="236">T297*(1+W298)</f>
        <v>10.325089932317592</v>
      </c>
      <c r="U298" s="5">
        <f t="shared" si="236"/>
        <v>30.881657143917025</v>
      </c>
      <c r="V298" s="5">
        <f t="shared" si="236"/>
        <v>61.479425321615835</v>
      </c>
      <c r="W298" s="15">
        <f t="shared" si="199"/>
        <v>-1.0734613539272964E-2</v>
      </c>
      <c r="X298" s="15">
        <f t="shared" si="199"/>
        <v>-1.217998157191269E-2</v>
      </c>
      <c r="Y298" s="15">
        <f t="shared" si="199"/>
        <v>-9.7425357312937999E-3</v>
      </c>
      <c r="Z298" s="5">
        <f t="shared" si="202"/>
        <v>2219.3599478724041</v>
      </c>
      <c r="AA298" s="5">
        <f t="shared" si="202"/>
        <v>12407.302660211042</v>
      </c>
      <c r="AB298" s="5">
        <f t="shared" si="202"/>
        <v>74519.739030095327</v>
      </c>
      <c r="AC298" s="16">
        <f t="shared" si="231"/>
        <v>0.86689063460256954</v>
      </c>
      <c r="AD298" s="16">
        <f t="shared" si="231"/>
        <v>3.0894907656988178</v>
      </c>
      <c r="AE298" s="16">
        <f t="shared" si="231"/>
        <v>24.827269987510775</v>
      </c>
      <c r="AF298" s="15">
        <f t="shared" si="209"/>
        <v>-4.0504037456468023E-3</v>
      </c>
      <c r="AG298" s="15">
        <f t="shared" si="209"/>
        <v>2.9673830763510267E-4</v>
      </c>
      <c r="AH298" s="15">
        <f t="shared" si="209"/>
        <v>9.7937136394747881E-3</v>
      </c>
      <c r="AI298" s="1">
        <f t="shared" si="232"/>
        <v>593026.8642925442</v>
      </c>
      <c r="AJ298" s="1">
        <f t="shared" si="232"/>
        <v>290797.15132410644</v>
      </c>
      <c r="AK298" s="1">
        <f t="shared" si="232"/>
        <v>102348.04777123651</v>
      </c>
      <c r="AL298" s="14">
        <f t="shared" ref="AL298:AN313" si="237">AL297*(1+AO298)</f>
        <v>97.216881753446401</v>
      </c>
      <c r="AM298" s="14">
        <f t="shared" si="237"/>
        <v>24.159812387689282</v>
      </c>
      <c r="AN298" s="14">
        <f t="shared" si="237"/>
        <v>7.5162375609197509</v>
      </c>
      <c r="AO298" s="11">
        <f t="shared" ref="AO298:AQ313" si="238">AO$5*AO297</f>
        <v>1.811462559739899E-3</v>
      </c>
      <c r="AP298" s="11">
        <f t="shared" si="238"/>
        <v>2.2819650583021608E-3</v>
      </c>
      <c r="AQ298" s="11">
        <f t="shared" si="238"/>
        <v>2.0700302331918838E-3</v>
      </c>
      <c r="AR298" s="1">
        <f t="shared" si="203"/>
        <v>296303.33248997468</v>
      </c>
      <c r="AS298" s="1">
        <f t="shared" si="203"/>
        <v>147938.35526301191</v>
      </c>
      <c r="AT298" s="1">
        <f t="shared" si="203"/>
        <v>52057.124042883086</v>
      </c>
      <c r="AU298" s="1">
        <f t="shared" si="210"/>
        <v>59260.666497994942</v>
      </c>
      <c r="AV298" s="1">
        <f t="shared" si="210"/>
        <v>29587.671052602382</v>
      </c>
      <c r="AW298" s="1">
        <f t="shared" si="210"/>
        <v>10411.424808576618</v>
      </c>
      <c r="AX298" s="1">
        <f t="shared" si="211"/>
        <v>203399.31478727877</v>
      </c>
      <c r="AY298" s="1">
        <f t="shared" si="211"/>
        <v>39927.10837034107</v>
      </c>
      <c r="AZ298" s="1">
        <f t="shared" si="211"/>
        <v>9530.0115389020939</v>
      </c>
      <c r="BA298" s="1">
        <f t="shared" si="212"/>
        <v>14244.664794664992</v>
      </c>
      <c r="BB298" s="1">
        <f t="shared" si="212"/>
        <v>31404.806309987383</v>
      </c>
      <c r="BC298" s="1">
        <f t="shared" si="212"/>
        <v>40038.385499522854</v>
      </c>
      <c r="BD298" s="1">
        <f>SUM(BA298:BC298)*BT298*0.7+0.15*econlow!BD298+0.15*econhigh!BD298</f>
        <v>76.499517767477869</v>
      </c>
      <c r="BE298" s="2">
        <f t="shared" si="233"/>
        <v>0.1724378764915922</v>
      </c>
      <c r="BF298" s="2">
        <f t="shared" si="233"/>
        <v>0.13039120264941753</v>
      </c>
      <c r="BG298" s="2">
        <f t="shared" si="233"/>
        <v>6.9918128391701598E-2</v>
      </c>
      <c r="BH298" s="2">
        <f t="shared" si="206"/>
        <v>8.0887005877935278E-2</v>
      </c>
      <c r="BI298" s="2">
        <f t="shared" si="213"/>
        <v>2.9734821248929609E-3</v>
      </c>
      <c r="BJ298" s="2">
        <f t="shared" si="213"/>
        <v>1.700186572836147E-3</v>
      </c>
      <c r="BK298" s="2">
        <f t="shared" si="213"/>
        <v>4.8885446777984691E-4</v>
      </c>
      <c r="BL298" s="2">
        <f t="shared" si="207"/>
        <v>881.0526627051554</v>
      </c>
      <c r="BM298" s="2">
        <f t="shared" si="207"/>
        <v>251.5228052256366</v>
      </c>
      <c r="BN298" s="2">
        <f t="shared" si="207"/>
        <v>25.448357668133085</v>
      </c>
      <c r="BO298" s="2">
        <f t="shared" si="214"/>
        <v>4604.3831241466496</v>
      </c>
      <c r="BP298" s="2">
        <f t="shared" si="214"/>
        <v>310.94365292758647</v>
      </c>
      <c r="BQ298" s="2">
        <f t="shared" si="214"/>
        <v>9.7685169859843519</v>
      </c>
      <c r="BR298" s="11">
        <f t="shared" si="215"/>
        <v>3.039189753609281E-2</v>
      </c>
      <c r="BS298" s="17">
        <f t="shared" si="204"/>
        <v>1.244862820009049E-4</v>
      </c>
      <c r="BT298" s="17">
        <f t="shared" si="205"/>
        <v>9.0693830487739832E-4</v>
      </c>
      <c r="BU298" s="12">
        <f>(BU$3*tempmid!$I408+BU$4*tempmid!$I408^2+BU$5*tempmid!$I408^6)*(K298/K$56)^$BW$1</f>
        <v>-24.666701540105819</v>
      </c>
      <c r="BV298" s="12">
        <f>(BV$3*tempmid!$I408+BV$4*tempmid!$I408^2+BV$5*tempmid!$I408^6)*(L298/L$56)^$BW$1</f>
        <v>-17.370632628298274</v>
      </c>
      <c r="BW298" s="12">
        <f>(BW$3*tempmid!$I408+BW$4*tempmid!$I408^2+BW$5*tempmid!$I408^6)*(M298/M$56)^$BW$1</f>
        <v>-15.681085674044322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 x14ac:dyDescent="0.3">
      <c r="A299" s="2">
        <f t="shared" si="191"/>
        <v>2253</v>
      </c>
      <c r="B299" s="5">
        <f t="shared" si="234"/>
        <v>1165.4054488864713</v>
      </c>
      <c r="C299" s="5">
        <f t="shared" si="234"/>
        <v>2964.1687750568976</v>
      </c>
      <c r="D299" s="5">
        <f t="shared" si="234"/>
        <v>4369.9529346535228</v>
      </c>
      <c r="E299" s="15">
        <f t="shared" si="235"/>
        <v>1.5865876056183849E-8</v>
      </c>
      <c r="F299" s="15">
        <f t="shared" si="235"/>
        <v>3.1256839724627149E-8</v>
      </c>
      <c r="G299" s="15">
        <f t="shared" si="235"/>
        <v>6.3809726425200242E-8</v>
      </c>
      <c r="H299" s="5">
        <f t="shared" si="194"/>
        <v>296196.26065180829</v>
      </c>
      <c r="I299" s="5">
        <f t="shared" si="194"/>
        <v>148151.2935469145</v>
      </c>
      <c r="J299" s="5">
        <f t="shared" si="194"/>
        <v>52132.652776865027</v>
      </c>
      <c r="K299" s="5">
        <f t="shared" si="195"/>
        <v>254157.26426783029</v>
      </c>
      <c r="L299" s="5">
        <f t="shared" si="195"/>
        <v>49980.721338673007</v>
      </c>
      <c r="M299" s="5">
        <f t="shared" si="195"/>
        <v>11929.797312793811</v>
      </c>
      <c r="N299" s="15">
        <f t="shared" si="196"/>
        <v>-3.6137473270936304E-4</v>
      </c>
      <c r="O299" s="15">
        <f t="shared" si="196"/>
        <v>1.4393404116392894E-3</v>
      </c>
      <c r="P299" s="15">
        <f t="shared" si="196"/>
        <v>1.4508179005361388E-3</v>
      </c>
      <c r="Q299" s="5">
        <f t="shared" si="197"/>
        <v>3025.4238644761294</v>
      </c>
      <c r="R299" s="5">
        <f t="shared" si="197"/>
        <v>4519.4321192806037</v>
      </c>
      <c r="S299" s="5">
        <f t="shared" si="197"/>
        <v>3173.8598728838215</v>
      </c>
      <c r="T299" s="5">
        <f t="shared" si="236"/>
        <v>10.214254082135925</v>
      </c>
      <c r="U299" s="5">
        <f t="shared" si="236"/>
        <v>30.505519128993988</v>
      </c>
      <c r="V299" s="5">
        <f t="shared" si="236"/>
        <v>60.880459823680582</v>
      </c>
      <c r="W299" s="15">
        <f t="shared" si="199"/>
        <v>-1.0734613539272964E-2</v>
      </c>
      <c r="X299" s="15">
        <f t="shared" si="199"/>
        <v>-1.217998157191269E-2</v>
      </c>
      <c r="Y299" s="15">
        <f t="shared" si="199"/>
        <v>-9.7425357312937999E-3</v>
      </c>
      <c r="Z299" s="5">
        <f t="shared" si="202"/>
        <v>2185.9119050957065</v>
      </c>
      <c r="AA299" s="5">
        <f t="shared" si="202"/>
        <v>12277.814338580469</v>
      </c>
      <c r="AB299" s="5">
        <f t="shared" si="202"/>
        <v>74626.449539057983</v>
      </c>
      <c r="AC299" s="16">
        <f t="shared" si="231"/>
        <v>0.8633793775291092</v>
      </c>
      <c r="AD299" s="16">
        <f t="shared" si="231"/>
        <v>3.0904075359600855</v>
      </c>
      <c r="AE299" s="16">
        <f t="shared" si="231"/>
        <v>25.07042116021838</v>
      </c>
      <c r="AF299" s="15">
        <f t="shared" si="209"/>
        <v>-4.0504037456468023E-3</v>
      </c>
      <c r="AG299" s="15">
        <f t="shared" si="209"/>
        <v>2.9673830763510267E-4</v>
      </c>
      <c r="AH299" s="15">
        <f t="shared" si="209"/>
        <v>9.7937136394747881E-3</v>
      </c>
      <c r="AI299" s="1">
        <f t="shared" si="232"/>
        <v>592984.84436128475</v>
      </c>
      <c r="AJ299" s="1">
        <f t="shared" si="232"/>
        <v>291305.10724429821</v>
      </c>
      <c r="AK299" s="1">
        <f t="shared" si="232"/>
        <v>102524.66780268948</v>
      </c>
      <c r="AL299" s="14">
        <f t="shared" si="237"/>
        <v>97.39122544750272</v>
      </c>
      <c r="AM299" s="14">
        <f t="shared" si="237"/>
        <v>24.214392916896287</v>
      </c>
      <c r="AN299" s="14">
        <f t="shared" si="237"/>
        <v>7.5316408115207976</v>
      </c>
      <c r="AO299" s="11">
        <f t="shared" si="238"/>
        <v>1.7933479341424999E-3</v>
      </c>
      <c r="AP299" s="11">
        <f t="shared" si="238"/>
        <v>2.259145407719139E-3</v>
      </c>
      <c r="AQ299" s="11">
        <f t="shared" si="238"/>
        <v>2.049329930859965E-3</v>
      </c>
      <c r="AR299" s="1">
        <f t="shared" si="203"/>
        <v>296196.26065180829</v>
      </c>
      <c r="AS299" s="1">
        <f t="shared" si="203"/>
        <v>148151.2935469145</v>
      </c>
      <c r="AT299" s="1">
        <f t="shared" si="203"/>
        <v>52132.652776865027</v>
      </c>
      <c r="AU299" s="1">
        <f t="shared" si="210"/>
        <v>59239.25213036166</v>
      </c>
      <c r="AV299" s="1">
        <f t="shared" si="210"/>
        <v>29630.258709382902</v>
      </c>
      <c r="AW299" s="1">
        <f t="shared" si="210"/>
        <v>10426.530555373007</v>
      </c>
      <c r="AX299" s="1">
        <f t="shared" si="211"/>
        <v>203325.81141426426</v>
      </c>
      <c r="AY299" s="1">
        <f t="shared" si="211"/>
        <v>39984.577070938401</v>
      </c>
      <c r="AZ299" s="1">
        <f t="shared" si="211"/>
        <v>9543.8378502350479</v>
      </c>
      <c r="BA299" s="1">
        <f t="shared" si="212"/>
        <v>14244.24379647201</v>
      </c>
      <c r="BB299" s="1">
        <f t="shared" si="212"/>
        <v>31409.070672014888</v>
      </c>
      <c r="BC299" s="1">
        <f t="shared" si="212"/>
        <v>40044.723465649775</v>
      </c>
      <c r="BD299" s="1">
        <f>SUM(BA299:BC299)*BT299*0.7+0.15*econlow!BD299+0.15*econhigh!BD299</f>
        <v>74.279578182768319</v>
      </c>
      <c r="BE299" s="2">
        <f t="shared" si="233"/>
        <v>0.1724378764915922</v>
      </c>
      <c r="BF299" s="2">
        <f t="shared" si="233"/>
        <v>0.13039120264941753</v>
      </c>
      <c r="BG299" s="2">
        <f t="shared" si="233"/>
        <v>6.9918128391701598E-2</v>
      </c>
      <c r="BH299" s="2">
        <f t="shared" si="206"/>
        <v>8.0767543690371521E-2</v>
      </c>
      <c r="BI299" s="2">
        <f t="shared" si="213"/>
        <v>2.9734821248929609E-3</v>
      </c>
      <c r="BJ299" s="2">
        <f t="shared" si="213"/>
        <v>1.700186572836147E-3</v>
      </c>
      <c r="BK299" s="2">
        <f t="shared" si="213"/>
        <v>4.8885446777984691E-4</v>
      </c>
      <c r="BL299" s="2">
        <f t="shared" si="207"/>
        <v>880.73428650828828</v>
      </c>
      <c r="BM299" s="2">
        <f t="shared" si="207"/>
        <v>251.88484003677056</v>
      </c>
      <c r="BN299" s="2">
        <f t="shared" si="207"/>
        <v>25.48528022718591</v>
      </c>
      <c r="BO299" s="2">
        <f t="shared" si="214"/>
        <v>4673.148455112304</v>
      </c>
      <c r="BP299" s="2">
        <f t="shared" si="214"/>
        <v>314.67531283556667</v>
      </c>
      <c r="BQ299" s="2">
        <f t="shared" si="214"/>
        <v>9.7687013994820138</v>
      </c>
      <c r="BR299" s="11">
        <f t="shared" si="215"/>
        <v>3.0365449997593802E-2</v>
      </c>
      <c r="BS299" s="17">
        <f t="shared" si="204"/>
        <v>1.2081450009319815E-4</v>
      </c>
      <c r="BT299" s="17">
        <f t="shared" si="205"/>
        <v>8.8052262609456141E-4</v>
      </c>
      <c r="BU299" s="12">
        <f>(BU$3*tempmid!$I409+BU$4*tempmid!$I409^2+BU$5*tempmid!$I409^6)*(K299/K$56)^$BW$1</f>
        <v>-24.827259191037204</v>
      </c>
      <c r="BV299" s="12">
        <f>(BV$3*tempmid!$I409+BV$4*tempmid!$I409^2+BV$5*tempmid!$I409^6)*(L299/L$56)^$BW$1</f>
        <v>-17.466782223435224</v>
      </c>
      <c r="BW299" s="12">
        <f>(BW$3*tempmid!$I409+BW$4*tempmid!$I409^2+BW$5*tempmid!$I409^6)*(M299/M$56)^$BW$1</f>
        <v>-15.760377287368076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 x14ac:dyDescent="0.3">
      <c r="A300" s="2">
        <f t="shared" si="191"/>
        <v>2254</v>
      </c>
      <c r="B300" s="5">
        <f t="shared" si="234"/>
        <v>1165.4054664521409</v>
      </c>
      <c r="C300" s="5">
        <f t="shared" si="234"/>
        <v>2964.1688630749186</v>
      </c>
      <c r="D300" s="5">
        <f t="shared" si="234"/>
        <v>4369.9531995567486</v>
      </c>
      <c r="E300" s="15">
        <f t="shared" si="235"/>
        <v>1.5072582253374657E-8</v>
      </c>
      <c r="F300" s="15">
        <f t="shared" si="235"/>
        <v>2.969399773839579E-8</v>
      </c>
      <c r="G300" s="15">
        <f t="shared" si="235"/>
        <v>6.0619240103940226E-8</v>
      </c>
      <c r="H300" s="5">
        <f t="shared" si="194"/>
        <v>296081.31086171011</v>
      </c>
      <c r="I300" s="5">
        <f t="shared" si="194"/>
        <v>148360.36262229877</v>
      </c>
      <c r="J300" s="5">
        <f t="shared" si="194"/>
        <v>52206.980709625692</v>
      </c>
      <c r="K300" s="5">
        <f t="shared" si="195"/>
        <v>254058.62541821974</v>
      </c>
      <c r="L300" s="5">
        <f t="shared" si="195"/>
        <v>50051.251961534756</v>
      </c>
      <c r="M300" s="5">
        <f t="shared" si="195"/>
        <v>11946.80545204034</v>
      </c>
      <c r="N300" s="15">
        <f t="shared" si="196"/>
        <v>-3.8810163421731936E-4</v>
      </c>
      <c r="O300" s="15">
        <f t="shared" si="196"/>
        <v>1.4111565614234323E-3</v>
      </c>
      <c r="P300" s="15">
        <f t="shared" si="196"/>
        <v>1.4256855167429361E-3</v>
      </c>
      <c r="Q300" s="5">
        <f t="shared" si="197"/>
        <v>2991.7855859284837</v>
      </c>
      <c r="R300" s="5">
        <f t="shared" si="197"/>
        <v>4470.6855990231379</v>
      </c>
      <c r="S300" s="5">
        <f t="shared" si="197"/>
        <v>3147.419462259485</v>
      </c>
      <c r="T300" s="5">
        <f t="shared" si="236"/>
        <v>10.104608011972255</v>
      </c>
      <c r="U300" s="5">
        <f t="shared" si="236"/>
        <v>30.133962468161211</v>
      </c>
      <c r="V300" s="5">
        <f t="shared" si="236"/>
        <v>60.28732976851078</v>
      </c>
      <c r="W300" s="15">
        <f t="shared" si="199"/>
        <v>-1.0734613539272964E-2</v>
      </c>
      <c r="X300" s="15">
        <f t="shared" si="199"/>
        <v>-1.217998157191269E-2</v>
      </c>
      <c r="Y300" s="15">
        <f t="shared" si="199"/>
        <v>-9.7425357312937999E-3</v>
      </c>
      <c r="Z300" s="5">
        <f t="shared" si="202"/>
        <v>2152.9099478529138</v>
      </c>
      <c r="AA300" s="5">
        <f t="shared" si="202"/>
        <v>12149.331978831069</v>
      </c>
      <c r="AB300" s="5">
        <f t="shared" si="202"/>
        <v>74731.417604650342</v>
      </c>
      <c r="AC300" s="16">
        <f t="shared" si="231"/>
        <v>0.85988234246445105</v>
      </c>
      <c r="AD300" s="16">
        <f t="shared" si="231"/>
        <v>3.091324578262209</v>
      </c>
      <c r="AE300" s="16">
        <f t="shared" si="231"/>
        <v>25.31595368588259</v>
      </c>
      <c r="AF300" s="15">
        <f t="shared" si="209"/>
        <v>-4.0504037456468023E-3</v>
      </c>
      <c r="AG300" s="15">
        <f t="shared" si="209"/>
        <v>2.9673830763510267E-4</v>
      </c>
      <c r="AH300" s="15">
        <f t="shared" si="209"/>
        <v>9.7937136394747881E-3</v>
      </c>
      <c r="AI300" s="1">
        <f t="shared" si="232"/>
        <v>592925.61205551797</v>
      </c>
      <c r="AJ300" s="1">
        <f t="shared" si="232"/>
        <v>291804.85522925132</v>
      </c>
      <c r="AK300" s="1">
        <f t="shared" si="232"/>
        <v>102698.73157779354</v>
      </c>
      <c r="AL300" s="14">
        <f t="shared" si="237"/>
        <v>97.564135236932998</v>
      </c>
      <c r="AM300" s="14">
        <f t="shared" si="237"/>
        <v>24.268549713109611</v>
      </c>
      <c r="AN300" s="14">
        <f t="shared" si="237"/>
        <v>7.5469212802948977</v>
      </c>
      <c r="AO300" s="11">
        <f t="shared" si="238"/>
        <v>1.775414454801075E-3</v>
      </c>
      <c r="AP300" s="11">
        <f t="shared" si="238"/>
        <v>2.2365539536419476E-3</v>
      </c>
      <c r="AQ300" s="11">
        <f t="shared" si="238"/>
        <v>2.0288366315513655E-3</v>
      </c>
      <c r="AR300" s="1">
        <f t="shared" si="203"/>
        <v>296081.31086171011</v>
      </c>
      <c r="AS300" s="1">
        <f t="shared" si="203"/>
        <v>148360.36262229877</v>
      </c>
      <c r="AT300" s="1">
        <f t="shared" si="203"/>
        <v>52206.980709625692</v>
      </c>
      <c r="AU300" s="1">
        <f t="shared" si="210"/>
        <v>59216.262172342023</v>
      </c>
      <c r="AV300" s="1">
        <f t="shared" si="210"/>
        <v>29672.072524459756</v>
      </c>
      <c r="AW300" s="1">
        <f t="shared" si="210"/>
        <v>10441.396141925139</v>
      </c>
      <c r="AX300" s="1">
        <f t="shared" si="211"/>
        <v>203246.9003345758</v>
      </c>
      <c r="AY300" s="1">
        <f t="shared" si="211"/>
        <v>40041.001569227803</v>
      </c>
      <c r="AZ300" s="1">
        <f t="shared" si="211"/>
        <v>9557.4443616322733</v>
      </c>
      <c r="BA300" s="1">
        <f t="shared" si="212"/>
        <v>14243.791627612414</v>
      </c>
      <c r="BB300" s="1">
        <f t="shared" si="212"/>
        <v>31413.251562421821</v>
      </c>
      <c r="BC300" s="1">
        <f t="shared" si="212"/>
        <v>40050.951635194564</v>
      </c>
      <c r="BD300" s="1">
        <f>SUM(BA300:BC300)*BT300*0.7+0.15*econlow!BD300+0.15*econhigh!BD300</f>
        <v>72.123868565992083</v>
      </c>
      <c r="BE300" s="2">
        <f t="shared" si="233"/>
        <v>0.1724378764915922</v>
      </c>
      <c r="BF300" s="2">
        <f t="shared" si="233"/>
        <v>0.13039120264941753</v>
      </c>
      <c r="BG300" s="2">
        <f t="shared" si="233"/>
        <v>6.9918128391701598E-2</v>
      </c>
      <c r="BH300" s="2">
        <f t="shared" si="206"/>
        <v>8.0649162536567606E-2</v>
      </c>
      <c r="BI300" s="2">
        <f t="shared" si="213"/>
        <v>2.9734821248929609E-3</v>
      </c>
      <c r="BJ300" s="2">
        <f t="shared" si="213"/>
        <v>1.700186572836147E-3</v>
      </c>
      <c r="BK300" s="2">
        <f t="shared" si="213"/>
        <v>4.8885446777984691E-4</v>
      </c>
      <c r="BL300" s="2">
        <f t="shared" si="207"/>
        <v>880.3924853621711</v>
      </c>
      <c r="BM300" s="2">
        <f t="shared" si="207"/>
        <v>252.24029647153415</v>
      </c>
      <c r="BN300" s="2">
        <f t="shared" si="207"/>
        <v>25.521615769196803</v>
      </c>
      <c r="BO300" s="2">
        <f t="shared" si="214"/>
        <v>4742.9417625904698</v>
      </c>
      <c r="BP300" s="2">
        <f t="shared" si="214"/>
        <v>318.45184807743595</v>
      </c>
      <c r="BQ300" s="2">
        <f t="shared" si="214"/>
        <v>9.7688883663610717</v>
      </c>
      <c r="BR300" s="11">
        <f t="shared" si="215"/>
        <v>3.033923924298107E-2</v>
      </c>
      <c r="BS300" s="17">
        <f t="shared" si="204"/>
        <v>1.1725402874628636E-4</v>
      </c>
      <c r="BT300" s="17">
        <f t="shared" si="205"/>
        <v>8.5487633601413727E-4</v>
      </c>
      <c r="BU300" s="12">
        <f>(BU$3*tempmid!$I410+BU$4*tempmid!$I410^2+BU$5*tempmid!$I410^6)*(K300/K$56)^$BW$1</f>
        <v>-24.987701221257772</v>
      </c>
      <c r="BV300" s="12">
        <f>(BV$3*tempmid!$I410+BV$4*tempmid!$I410^2+BV$5*tempmid!$I410^6)*(L300/L$56)^$BW$1</f>
        <v>-17.562768193227217</v>
      </c>
      <c r="BW300" s="12">
        <f>(BW$3*tempmid!$I410+BW$4*tempmid!$I410^2+BW$5*tempmid!$I410^6)*(M300/M$56)^$BW$1</f>
        <v>-15.839516665264449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 x14ac:dyDescent="0.3">
      <c r="A301" s="2">
        <f t="shared" si="191"/>
        <v>2255</v>
      </c>
      <c r="B301" s="5">
        <f t="shared" si="234"/>
        <v>1165.4054831395272</v>
      </c>
      <c r="C301" s="5">
        <f t="shared" si="234"/>
        <v>2964.1689466920407</v>
      </c>
      <c r="D301" s="5">
        <f t="shared" si="234"/>
        <v>4369.9534512148293</v>
      </c>
      <c r="E301" s="15">
        <f t="shared" si="235"/>
        <v>1.4318953140705924E-8</v>
      </c>
      <c r="F301" s="15">
        <f t="shared" si="235"/>
        <v>2.8209297851475999E-8</v>
      </c>
      <c r="G301" s="15">
        <f t="shared" si="235"/>
        <v>5.7588278098743212E-8</v>
      </c>
      <c r="H301" s="5">
        <f t="shared" si="194"/>
        <v>295958.55274564808</v>
      </c>
      <c r="I301" s="5">
        <f t="shared" si="194"/>
        <v>148565.58741836858</v>
      </c>
      <c r="J301" s="5">
        <f t="shared" si="194"/>
        <v>52280.115894486175</v>
      </c>
      <c r="K301" s="5">
        <f t="shared" si="195"/>
        <v>253953.28666924994</v>
      </c>
      <c r="L301" s="5">
        <f t="shared" si="195"/>
        <v>50120.485738225245</v>
      </c>
      <c r="M301" s="5">
        <f t="shared" si="195"/>
        <v>11963.540682556359</v>
      </c>
      <c r="N301" s="15">
        <f t="shared" si="196"/>
        <v>-4.1462378534251609E-4</v>
      </c>
      <c r="O301" s="15">
        <f t="shared" si="196"/>
        <v>1.3832576404622099E-3</v>
      </c>
      <c r="P301" s="15">
        <f t="shared" si="196"/>
        <v>1.4008121738653401E-3</v>
      </c>
      <c r="Q301" s="5">
        <f t="shared" si="197"/>
        <v>2958.4428166857788</v>
      </c>
      <c r="R301" s="5">
        <f t="shared" si="197"/>
        <v>4422.341643231327</v>
      </c>
      <c r="S301" s="5">
        <f t="shared" si="197"/>
        <v>3121.1217846364898</v>
      </c>
      <c r="T301" s="5">
        <f t="shared" si="236"/>
        <v>9.9961389499978921</v>
      </c>
      <c r="U301" s="5">
        <f t="shared" si="236"/>
        <v>29.7669313606103</v>
      </c>
      <c r="V301" s="5">
        <f t="shared" si="236"/>
        <v>59.699978304096774</v>
      </c>
      <c r="W301" s="15">
        <f t="shared" si="199"/>
        <v>-1.0734613539272964E-2</v>
      </c>
      <c r="X301" s="15">
        <f t="shared" si="199"/>
        <v>-1.217998157191269E-2</v>
      </c>
      <c r="Y301" s="15">
        <f t="shared" si="199"/>
        <v>-9.7425357312937999E-3</v>
      </c>
      <c r="Z301" s="5">
        <f t="shared" si="202"/>
        <v>2120.3495459002988</v>
      </c>
      <c r="AA301" s="5">
        <f t="shared" si="202"/>
        <v>12021.855771481836</v>
      </c>
      <c r="AB301" s="5">
        <f t="shared" si="202"/>
        <v>74834.654981755113</v>
      </c>
      <c r="AC301" s="16">
        <f t="shared" si="231"/>
        <v>0.85639947180371745</v>
      </c>
      <c r="AD301" s="16">
        <f t="shared" si="231"/>
        <v>3.0922418926859132</v>
      </c>
      <c r="AE301" s="16">
        <f t="shared" si="231"/>
        <v>25.563890886792329</v>
      </c>
      <c r="AF301" s="15">
        <f t="shared" si="209"/>
        <v>-4.0504037456468023E-3</v>
      </c>
      <c r="AG301" s="15">
        <f t="shared" si="209"/>
        <v>2.9673830763510267E-4</v>
      </c>
      <c r="AH301" s="15">
        <f t="shared" si="209"/>
        <v>9.7937136394747881E-3</v>
      </c>
      <c r="AI301" s="1">
        <f t="shared" si="232"/>
        <v>592849.31302230828</v>
      </c>
      <c r="AJ301" s="1">
        <f t="shared" si="232"/>
        <v>292296.44223078596</v>
      </c>
      <c r="AK301" s="1">
        <f t="shared" si="232"/>
        <v>102870.25456193933</v>
      </c>
      <c r="AL301" s="14">
        <f t="shared" si="237"/>
        <v>97.73561984514312</v>
      </c>
      <c r="AM301" s="14">
        <f t="shared" si="237"/>
        <v>24.322284854711523</v>
      </c>
      <c r="AN301" s="14">
        <f t="shared" si="237"/>
        <v>7.5620796359403055</v>
      </c>
      <c r="AO301" s="11">
        <f t="shared" si="238"/>
        <v>1.7576603102530642E-3</v>
      </c>
      <c r="AP301" s="11">
        <f t="shared" si="238"/>
        <v>2.2141884141055283E-3</v>
      </c>
      <c r="AQ301" s="11">
        <f t="shared" si="238"/>
        <v>2.0085482652358517E-3</v>
      </c>
      <c r="AR301" s="1">
        <f t="shared" si="203"/>
        <v>295958.55274564808</v>
      </c>
      <c r="AS301" s="1">
        <f t="shared" si="203"/>
        <v>148565.58741836858</v>
      </c>
      <c r="AT301" s="1">
        <f t="shared" si="203"/>
        <v>52280.115894486175</v>
      </c>
      <c r="AU301" s="1">
        <f t="shared" si="210"/>
        <v>59191.710549129617</v>
      </c>
      <c r="AV301" s="1">
        <f t="shared" si="210"/>
        <v>29713.117483673719</v>
      </c>
      <c r="AW301" s="1">
        <f t="shared" si="210"/>
        <v>10456.023178897236</v>
      </c>
      <c r="AX301" s="1">
        <f t="shared" si="211"/>
        <v>203162.62933539998</v>
      </c>
      <c r="AY301" s="1">
        <f t="shared" si="211"/>
        <v>40096.388590580194</v>
      </c>
      <c r="AZ301" s="1">
        <f t="shared" si="211"/>
        <v>9570.8325460450851</v>
      </c>
      <c r="BA301" s="1">
        <f t="shared" si="212"/>
        <v>14243.308526533914</v>
      </c>
      <c r="BB301" s="1">
        <f t="shared" si="212"/>
        <v>31417.34982470017</v>
      </c>
      <c r="BC301" s="1">
        <f t="shared" si="212"/>
        <v>40057.071142128756</v>
      </c>
      <c r="BD301" s="1">
        <f>SUM(BA301:BC301)*BT301*0.7+0.15*econlow!BD301+0.15*econhigh!BD301</f>
        <v>70.030537754200893</v>
      </c>
      <c r="BE301" s="2">
        <f t="shared" si="233"/>
        <v>0.1724378764915922</v>
      </c>
      <c r="BF301" s="2">
        <f t="shared" si="233"/>
        <v>0.13039120264941753</v>
      </c>
      <c r="BG301" s="2">
        <f t="shared" si="233"/>
        <v>6.9918128391701598E-2</v>
      </c>
      <c r="BH301" s="2">
        <f t="shared" si="206"/>
        <v>8.0531857342563962E-2</v>
      </c>
      <c r="BI301" s="2">
        <f t="shared" si="213"/>
        <v>2.9734821248929609E-3</v>
      </c>
      <c r="BJ301" s="2">
        <f t="shared" si="213"/>
        <v>1.700186572836147E-3</v>
      </c>
      <c r="BK301" s="2">
        <f t="shared" si="213"/>
        <v>4.8885446777984691E-4</v>
      </c>
      <c r="BL301" s="2">
        <f t="shared" si="207"/>
        <v>880.02746629837509</v>
      </c>
      <c r="BM301" s="2">
        <f t="shared" si="207"/>
        <v>252.58921691422509</v>
      </c>
      <c r="BN301" s="2">
        <f t="shared" si="207"/>
        <v>25.557368231067755</v>
      </c>
      <c r="BO301" s="2">
        <f t="shared" si="214"/>
        <v>4813.7784134375106</v>
      </c>
      <c r="BP301" s="2">
        <f t="shared" si="214"/>
        <v>322.27379838895655</v>
      </c>
      <c r="BQ301" s="2">
        <f t="shared" si="214"/>
        <v>9.7690778592749652</v>
      </c>
      <c r="BR301" s="11">
        <f t="shared" si="215"/>
        <v>3.0313262285233983E-2</v>
      </c>
      <c r="BS301" s="17">
        <f t="shared" si="204"/>
        <v>1.1380138140952116E-4</v>
      </c>
      <c r="BT301" s="17">
        <f t="shared" si="205"/>
        <v>8.2997702525644393E-4</v>
      </c>
      <c r="BU301" s="12">
        <f>(BU$3*tempmid!$I411+BU$4*tempmid!$I411^2+BU$5*tempmid!$I411^6)*(K301/K$56)^$BW$1</f>
        <v>-25.148028584851591</v>
      </c>
      <c r="BV301" s="12">
        <f>(BV$3*tempmid!$I411+BV$4*tempmid!$I411^2+BV$5*tempmid!$I411^6)*(L301/L$56)^$BW$1</f>
        <v>-17.658591210222696</v>
      </c>
      <c r="BW301" s="12">
        <f>(BW$3*tempmid!$I411+BW$4*tempmid!$I411^2+BW$5*tempmid!$I411^6)*(M301/M$56)^$BW$1</f>
        <v>-15.918504392310281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 x14ac:dyDescent="0.3">
      <c r="A302" s="2">
        <f t="shared" si="191"/>
        <v>2256</v>
      </c>
      <c r="B302" s="5">
        <f t="shared" si="234"/>
        <v>1165.4054989925442</v>
      </c>
      <c r="C302" s="5">
        <f t="shared" si="234"/>
        <v>2964.1690261283093</v>
      </c>
      <c r="D302" s="5">
        <f t="shared" si="234"/>
        <v>4369.953690290019</v>
      </c>
      <c r="E302" s="15">
        <f t="shared" si="235"/>
        <v>1.3603005483670627E-8</v>
      </c>
      <c r="F302" s="15">
        <f t="shared" si="235"/>
        <v>2.6798832958902197E-8</v>
      </c>
      <c r="G302" s="15">
        <f t="shared" si="235"/>
        <v>5.4708864193806049E-8</v>
      </c>
      <c r="H302" s="5">
        <f t="shared" si="194"/>
        <v>295828.05553377484</v>
      </c>
      <c r="I302" s="5">
        <f t="shared" si="194"/>
        <v>148766.99293682937</v>
      </c>
      <c r="J302" s="5">
        <f t="shared" si="194"/>
        <v>52352.066396779162</v>
      </c>
      <c r="K302" s="5">
        <f t="shared" si="195"/>
        <v>253841.3074157525</v>
      </c>
      <c r="L302" s="5">
        <f t="shared" si="195"/>
        <v>50188.431100079149</v>
      </c>
      <c r="M302" s="5">
        <f t="shared" si="195"/>
        <v>11980.004848359098</v>
      </c>
      <c r="N302" s="15">
        <f t="shared" si="196"/>
        <v>-4.4094429714269801E-4</v>
      </c>
      <c r="O302" s="15">
        <f t="shared" si="196"/>
        <v>1.3556405300774177E-3</v>
      </c>
      <c r="P302" s="15">
        <f t="shared" si="196"/>
        <v>1.376195077996023E-3</v>
      </c>
      <c r="Q302" s="5">
        <f t="shared" si="197"/>
        <v>2925.394611070818</v>
      </c>
      <c r="R302" s="5">
        <f t="shared" si="197"/>
        <v>4374.3998060349304</v>
      </c>
      <c r="S302" s="5">
        <f t="shared" si="197"/>
        <v>3094.9677390427514</v>
      </c>
      <c r="T302" s="5">
        <f t="shared" si="236"/>
        <v>9.8888342614847904</v>
      </c>
      <c r="U302" s="5">
        <f t="shared" si="236"/>
        <v>29.404370685185675</v>
      </c>
      <c r="V302" s="5">
        <f t="shared" si="236"/>
        <v>59.11834913231165</v>
      </c>
      <c r="W302" s="15">
        <f t="shared" si="199"/>
        <v>-1.0734613539272964E-2</v>
      </c>
      <c r="X302" s="15">
        <f t="shared" si="199"/>
        <v>-1.217998157191269E-2</v>
      </c>
      <c r="Y302" s="15">
        <f t="shared" si="199"/>
        <v>-9.7425357312937999E-3</v>
      </c>
      <c r="Z302" s="5">
        <f t="shared" si="202"/>
        <v>2088.2261755223985</v>
      </c>
      <c r="AA302" s="5">
        <f t="shared" si="202"/>
        <v>11895.385673668714</v>
      </c>
      <c r="AB302" s="5">
        <f t="shared" si="202"/>
        <v>74936.173442734711</v>
      </c>
      <c r="AC302" s="16">
        <f t="shared" si="231"/>
        <v>0.85293070817535377</v>
      </c>
      <c r="AD302" s="16">
        <f t="shared" si="231"/>
        <v>3.093159479311947</v>
      </c>
      <c r="AE302" s="16">
        <f t="shared" si="231"/>
        <v>25.814256313648354</v>
      </c>
      <c r="AF302" s="15">
        <f t="shared" si="209"/>
        <v>-4.0504037456468023E-3</v>
      </c>
      <c r="AG302" s="15">
        <f t="shared" si="209"/>
        <v>2.9673830763510267E-4</v>
      </c>
      <c r="AH302" s="15">
        <f t="shared" si="209"/>
        <v>9.7937136394747881E-3</v>
      </c>
      <c r="AI302" s="1">
        <f t="shared" si="232"/>
        <v>592756.09226920712</v>
      </c>
      <c r="AJ302" s="1">
        <f t="shared" si="232"/>
        <v>292779.91549138114</v>
      </c>
      <c r="AK302" s="1">
        <f t="shared" si="232"/>
        <v>103039.25228464263</v>
      </c>
      <c r="AL302" s="14">
        <f t="shared" si="237"/>
        <v>97.905688004843924</v>
      </c>
      <c r="AM302" s="14">
        <f t="shared" si="237"/>
        <v>24.375600434828101</v>
      </c>
      <c r="AN302" s="14">
        <f t="shared" si="237"/>
        <v>7.5771165498553055</v>
      </c>
      <c r="AO302" s="11">
        <f t="shared" si="238"/>
        <v>1.7400837071505336E-3</v>
      </c>
      <c r="AP302" s="11">
        <f t="shared" si="238"/>
        <v>2.1920465299644729E-3</v>
      </c>
      <c r="AQ302" s="11">
        <f t="shared" si="238"/>
        <v>1.9884627825834931E-3</v>
      </c>
      <c r="AR302" s="1">
        <f t="shared" si="203"/>
        <v>295828.05553377484</v>
      </c>
      <c r="AS302" s="1">
        <f t="shared" si="203"/>
        <v>148766.99293682937</v>
      </c>
      <c r="AT302" s="1">
        <f t="shared" si="203"/>
        <v>52352.066396779162</v>
      </c>
      <c r="AU302" s="1">
        <f t="shared" si="210"/>
        <v>59165.611106754972</v>
      </c>
      <c r="AV302" s="1">
        <f t="shared" si="210"/>
        <v>29753.398587365875</v>
      </c>
      <c r="AW302" s="1">
        <f t="shared" si="210"/>
        <v>10470.413279355833</v>
      </c>
      <c r="AX302" s="1">
        <f t="shared" si="211"/>
        <v>203073.04593260199</v>
      </c>
      <c r="AY302" s="1">
        <f t="shared" si="211"/>
        <v>40150.744880063321</v>
      </c>
      <c r="AZ302" s="1">
        <f t="shared" si="211"/>
        <v>9584.0038786872792</v>
      </c>
      <c r="BA302" s="1">
        <f t="shared" si="212"/>
        <v>14242.794728047773</v>
      </c>
      <c r="BB302" s="1">
        <f t="shared" si="212"/>
        <v>31421.366293059909</v>
      </c>
      <c r="BC302" s="1">
        <f t="shared" si="212"/>
        <v>40063.083108002145</v>
      </c>
      <c r="BD302" s="1">
        <f>SUM(BA302:BC302)*BT302*0.7+0.15*econlow!BD302+0.15*econhigh!BD302</f>
        <v>67.997787660735014</v>
      </c>
      <c r="BE302" s="2">
        <f t="shared" si="233"/>
        <v>0.1724378764915922</v>
      </c>
      <c r="BF302" s="2">
        <f t="shared" si="233"/>
        <v>0.13039120264941753</v>
      </c>
      <c r="BG302" s="2">
        <f t="shared" si="233"/>
        <v>6.9918128391701598E-2</v>
      </c>
      <c r="BH302" s="2">
        <f t="shared" si="206"/>
        <v>8.0415622954847499E-2</v>
      </c>
      <c r="BI302" s="2">
        <f t="shared" si="213"/>
        <v>2.9734821248929609E-3</v>
      </c>
      <c r="BJ302" s="2">
        <f t="shared" si="213"/>
        <v>1.700186572836147E-3</v>
      </c>
      <c r="BK302" s="2">
        <f t="shared" si="213"/>
        <v>4.8885446777984691E-4</v>
      </c>
      <c r="BL302" s="2">
        <f t="shared" si="207"/>
        <v>879.63943517152165</v>
      </c>
      <c r="BM302" s="2">
        <f t="shared" si="207"/>
        <v>252.93164387240722</v>
      </c>
      <c r="BN302" s="2">
        <f t="shared" si="207"/>
        <v>25.592541555572684</v>
      </c>
      <c r="BO302" s="2">
        <f t="shared" si="214"/>
        <v>4885.6740041695539</v>
      </c>
      <c r="BP302" s="2">
        <f t="shared" si="214"/>
        <v>326.14170999952086</v>
      </c>
      <c r="BQ302" s="2">
        <f t="shared" si="214"/>
        <v>9.7692698512237026</v>
      </c>
      <c r="BR302" s="11">
        <f t="shared" si="215"/>
        <v>3.0287516174924728E-2</v>
      </c>
      <c r="BS302" s="17">
        <f t="shared" si="204"/>
        <v>1.104531850411299E-4</v>
      </c>
      <c r="BT302" s="17">
        <f t="shared" si="205"/>
        <v>8.0580293714217852E-4</v>
      </c>
      <c r="BU302" s="12">
        <f>(BU$3*tempmid!$I412+BU$4*tempmid!$I412^2+BU$5*tempmid!$I412^6)*(K302/K$56)^$BW$1</f>
        <v>-25.308242269790121</v>
      </c>
      <c r="BV302" s="12">
        <f>(BV$3*tempmid!$I412+BV$4*tempmid!$I412^2+BV$5*tempmid!$I412^6)*(L302/L$56)^$BW$1</f>
        <v>-17.754251957007426</v>
      </c>
      <c r="BW302" s="12">
        <f>(BW$3*tempmid!$I412+BW$4*tempmid!$I412^2+BW$5*tempmid!$I412^6)*(M302/M$56)^$BW$1</f>
        <v>-15.997341060488072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 x14ac:dyDescent="0.3">
      <c r="A303" s="2">
        <f t="shared" si="191"/>
        <v>2257</v>
      </c>
      <c r="B303" s="5">
        <f t="shared" si="234"/>
        <v>1165.4055140529108</v>
      </c>
      <c r="C303" s="5">
        <f t="shared" si="234"/>
        <v>2964.1691015927659</v>
      </c>
      <c r="D303" s="5">
        <f t="shared" si="234"/>
        <v>4369.9539174114616</v>
      </c>
      <c r="E303" s="15">
        <f t="shared" si="235"/>
        <v>1.2922855209487094E-8</v>
      </c>
      <c r="F303" s="15">
        <f t="shared" si="235"/>
        <v>2.5458891310957086E-8</v>
      </c>
      <c r="G303" s="15">
        <f t="shared" si="235"/>
        <v>5.1973420984115747E-8</v>
      </c>
      <c r="H303" s="5">
        <f t="shared" si="194"/>
        <v>295689.88805594441</v>
      </c>
      <c r="I303" s="5">
        <f t="shared" si="194"/>
        <v>148964.6042460757</v>
      </c>
      <c r="J303" s="5">
        <f t="shared" si="194"/>
        <v>52422.840292264977</v>
      </c>
      <c r="K303" s="5">
        <f t="shared" si="195"/>
        <v>253722.74670953696</v>
      </c>
      <c r="L303" s="5">
        <f t="shared" si="195"/>
        <v>50255.096501083928</v>
      </c>
      <c r="M303" s="5">
        <f t="shared" si="195"/>
        <v>11996.199795927734</v>
      </c>
      <c r="N303" s="15">
        <f t="shared" si="196"/>
        <v>-4.6706624474379677E-4</v>
      </c>
      <c r="O303" s="15">
        <f t="shared" si="196"/>
        <v>1.3283021513830207E-3</v>
      </c>
      <c r="P303" s="15">
        <f t="shared" si="196"/>
        <v>1.3518314703231393E-3</v>
      </c>
      <c r="Q303" s="5">
        <f t="shared" si="197"/>
        <v>2892.6399820491042</v>
      </c>
      <c r="R303" s="5">
        <f t="shared" si="197"/>
        <v>4326.8595597562107</v>
      </c>
      <c r="S303" s="5">
        <f t="shared" si="197"/>
        <v>3068.9581780018161</v>
      </c>
      <c r="T303" s="5">
        <f t="shared" si="236"/>
        <v>9.7826814473338288</v>
      </c>
      <c r="U303" s="5">
        <f t="shared" si="236"/>
        <v>29.046225992106425</v>
      </c>
      <c r="V303" s="5">
        <f t="shared" si="236"/>
        <v>58.542386503515004</v>
      </c>
      <c r="W303" s="15">
        <f t="shared" si="199"/>
        <v>-1.0734613539272964E-2</v>
      </c>
      <c r="X303" s="15">
        <f t="shared" si="199"/>
        <v>-1.217998157191269E-2</v>
      </c>
      <c r="Y303" s="15">
        <f t="shared" si="199"/>
        <v>-9.7425357312937999E-3</v>
      </c>
      <c r="Z303" s="5">
        <f t="shared" si="202"/>
        <v>2056.5353209252776</v>
      </c>
      <c r="AA303" s="5">
        <f t="shared" si="202"/>
        <v>11769.921415362192</v>
      </c>
      <c r="AB303" s="5">
        <f t="shared" si="202"/>
        <v>75035.984775104793</v>
      </c>
      <c r="AC303" s="16">
        <f t="shared" si="231"/>
        <v>0.84947599444018318</v>
      </c>
      <c r="AD303" s="16">
        <f t="shared" si="231"/>
        <v>3.0940773382210836</v>
      </c>
      <c r="AE303" s="16">
        <f t="shared" si="231"/>
        <v>26.067073747800229</v>
      </c>
      <c r="AF303" s="15">
        <f t="shared" si="209"/>
        <v>-4.0504037456468023E-3</v>
      </c>
      <c r="AG303" s="15">
        <f t="shared" si="209"/>
        <v>2.9673830763510267E-4</v>
      </c>
      <c r="AH303" s="15">
        <f t="shared" si="209"/>
        <v>9.7937136394747881E-3</v>
      </c>
      <c r="AI303" s="1">
        <f t="shared" si="232"/>
        <v>592646.09414904146</v>
      </c>
      <c r="AJ303" s="1">
        <f t="shared" si="232"/>
        <v>293255.32252960891</v>
      </c>
      <c r="AK303" s="1">
        <f t="shared" si="232"/>
        <v>103205.74033553421</v>
      </c>
      <c r="AL303" s="14">
        <f t="shared" si="237"/>
        <v>98.074348456453166</v>
      </c>
      <c r="AM303" s="14">
        <f t="shared" si="237"/>
        <v>24.428498560673578</v>
      </c>
      <c r="AN303" s="14">
        <f t="shared" si="237"/>
        <v>7.5920326959714028</v>
      </c>
      <c r="AO303" s="11">
        <f t="shared" si="238"/>
        <v>1.7226828700790283E-3</v>
      </c>
      <c r="AP303" s="11">
        <f t="shared" si="238"/>
        <v>2.1701260646648283E-3</v>
      </c>
      <c r="AQ303" s="11">
        <f t="shared" si="238"/>
        <v>1.968578154757658E-3</v>
      </c>
      <c r="AR303" s="1">
        <f t="shared" si="203"/>
        <v>295689.88805594441</v>
      </c>
      <c r="AS303" s="1">
        <f t="shared" si="203"/>
        <v>148964.6042460757</v>
      </c>
      <c r="AT303" s="1">
        <f t="shared" si="203"/>
        <v>52422.840292264977</v>
      </c>
      <c r="AU303" s="1">
        <f t="shared" si="210"/>
        <v>59137.977611188886</v>
      </c>
      <c r="AV303" s="1">
        <f t="shared" si="210"/>
        <v>29792.920849215141</v>
      </c>
      <c r="AW303" s="1">
        <f t="shared" si="210"/>
        <v>10484.568058452996</v>
      </c>
      <c r="AX303" s="1">
        <f t="shared" si="211"/>
        <v>202978.19736762956</v>
      </c>
      <c r="AY303" s="1">
        <f t="shared" si="211"/>
        <v>40204.077200867148</v>
      </c>
      <c r="AZ303" s="1">
        <f t="shared" si="211"/>
        <v>9596.9598367421859</v>
      </c>
      <c r="BA303" s="1">
        <f t="shared" si="212"/>
        <v>14242.250463371585</v>
      </c>
      <c r="BB303" s="1">
        <f t="shared" si="212"/>
        <v>31425.301792550974</v>
      </c>
      <c r="BC303" s="1">
        <f t="shared" si="212"/>
        <v>40068.988642109427</v>
      </c>
      <c r="BD303" s="1">
        <f>SUM(BA303:BC303)*BT303*0.7+0.15*econlow!BD303+0.15*econhigh!BD303</f>
        <v>66.023871762937702</v>
      </c>
      <c r="BE303" s="2">
        <f t="shared" si="233"/>
        <v>0.1724378764915922</v>
      </c>
      <c r="BF303" s="2">
        <f t="shared" si="233"/>
        <v>0.13039120264941753</v>
      </c>
      <c r="BG303" s="2">
        <f t="shared" si="233"/>
        <v>6.9918128391701598E-2</v>
      </c>
      <c r="BH303" s="2">
        <f t="shared" si="206"/>
        <v>8.0300454142904237E-2</v>
      </c>
      <c r="BI303" s="2">
        <f t="shared" si="213"/>
        <v>2.9734821248929609E-3</v>
      </c>
      <c r="BJ303" s="2">
        <f t="shared" si="213"/>
        <v>1.700186572836147E-3</v>
      </c>
      <c r="BK303" s="2">
        <f t="shared" si="213"/>
        <v>4.8885446777984691E-4</v>
      </c>
      <c r="BL303" s="2">
        <f t="shared" si="207"/>
        <v>879.22859664595137</v>
      </c>
      <c r="BM303" s="2">
        <f t="shared" si="207"/>
        <v>253.26761996702839</v>
      </c>
      <c r="BN303" s="2">
        <f t="shared" si="207"/>
        <v>25.62713969058311</v>
      </c>
      <c r="BO303" s="2">
        <f t="shared" si="214"/>
        <v>4958.644364392735</v>
      </c>
      <c r="BP303" s="2">
        <f t="shared" si="214"/>
        <v>330.05613571027607</v>
      </c>
      <c r="BQ303" s="2">
        <f t="shared" si="214"/>
        <v>9.7694643155488112</v>
      </c>
      <c r="BR303" s="11">
        <f t="shared" si="215"/>
        <v>3.0261997999630336E-2</v>
      </c>
      <c r="BS303" s="17">
        <f t="shared" si="204"/>
        <v>1.0720617624408533E-4</v>
      </c>
      <c r="BT303" s="17">
        <f t="shared" si="205"/>
        <v>7.8233294868172666E-4</v>
      </c>
      <c r="BU303" s="12">
        <f>(BU$3*tempmid!$I413+BU$4*tempmid!$I413^2+BU$5*tempmid!$I413^6)*(K303/K$56)^$BW$1</f>
        <v>-25.468343296772762</v>
      </c>
      <c r="BV303" s="12">
        <f>(BV$3*tempmid!$I413+BV$4*tempmid!$I413^2+BV$5*tempmid!$I413^6)*(L303/L$56)^$BW$1</f>
        <v>-17.849751125480722</v>
      </c>
      <c r="BW303" s="12">
        <f>(BW$3*tempmid!$I413+BW$4*tempmid!$I413^2+BW$5*tempmid!$I413^6)*(M303/M$56)^$BW$1</f>
        <v>-16.076027268606566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 x14ac:dyDescent="0.3">
      <c r="A304" s="2">
        <f t="shared" si="191"/>
        <v>2258</v>
      </c>
      <c r="B304" s="5">
        <f t="shared" si="234"/>
        <v>1165.4055283602593</v>
      </c>
      <c r="C304" s="5">
        <f t="shared" si="234"/>
        <v>2964.1691732840022</v>
      </c>
      <c r="D304" s="5">
        <f t="shared" si="234"/>
        <v>4369.9541331768432</v>
      </c>
      <c r="E304" s="15">
        <f t="shared" si="235"/>
        <v>1.227671244901274E-8</v>
      </c>
      <c r="F304" s="15">
        <f t="shared" si="235"/>
        <v>2.4185946745409231E-8</v>
      </c>
      <c r="G304" s="15">
        <f t="shared" si="235"/>
        <v>4.9374749934909955E-8</v>
      </c>
      <c r="H304" s="5">
        <f t="shared" si="194"/>
        <v>295544.11873745424</v>
      </c>
      <c r="I304" s="5">
        <f t="shared" si="194"/>
        <v>149158.44647550822</v>
      </c>
      <c r="J304" s="5">
        <f t="shared" si="194"/>
        <v>52492.445665583793</v>
      </c>
      <c r="K304" s="5">
        <f t="shared" si="195"/>
        <v>253597.66325571551</v>
      </c>
      <c r="L304" s="5">
        <f t="shared" si="195"/>
        <v>50320.49041595545</v>
      </c>
      <c r="M304" s="5">
        <f t="shared" si="195"/>
        <v>12012.127373845718</v>
      </c>
      <c r="N304" s="15">
        <f t="shared" si="196"/>
        <v>-4.9299266795599372E-4</v>
      </c>
      <c r="O304" s="15">
        <f t="shared" si="196"/>
        <v>1.3012394647398118E-3</v>
      </c>
      <c r="P304" s="15">
        <f t="shared" si="196"/>
        <v>1.3277186266429375E-3</v>
      </c>
      <c r="Q304" s="5">
        <f t="shared" si="197"/>
        <v>2860.1779026438339</v>
      </c>
      <c r="R304" s="5">
        <f t="shared" si="197"/>
        <v>4279.7202972690229</v>
      </c>
      <c r="S304" s="5">
        <f t="shared" si="197"/>
        <v>3043.0939084477145</v>
      </c>
      <c r="T304" s="5">
        <f t="shared" si="236"/>
        <v>9.6776681426188844</v>
      </c>
      <c r="U304" s="5">
        <f t="shared" si="236"/>
        <v>28.692443494788957</v>
      </c>
      <c r="V304" s="5">
        <f t="shared" si="236"/>
        <v>57.972035211209295</v>
      </c>
      <c r="W304" s="15">
        <f t="shared" si="199"/>
        <v>-1.0734613539272964E-2</v>
      </c>
      <c r="X304" s="15">
        <f t="shared" si="199"/>
        <v>-1.217998157191269E-2</v>
      </c>
      <c r="Y304" s="15">
        <f t="shared" si="199"/>
        <v>-9.7425357312937999E-3</v>
      </c>
      <c r="Z304" s="5">
        <f t="shared" si="202"/>
        <v>2025.2724755780398</v>
      </c>
      <c r="AA304" s="5">
        <f t="shared" si="202"/>
        <v>11645.462505487694</v>
      </c>
      <c r="AB304" s="5">
        <f t="shared" si="202"/>
        <v>75134.10077926064</v>
      </c>
      <c r="AC304" s="16">
        <f t="shared" si="231"/>
        <v>0.84603527369046561</v>
      </c>
      <c r="AD304" s="16">
        <f t="shared" si="231"/>
        <v>3.0949954694941195</v>
      </c>
      <c r="AE304" s="16">
        <f t="shared" si="231"/>
        <v>26.322367203505255</v>
      </c>
      <c r="AF304" s="15">
        <f t="shared" si="209"/>
        <v>-4.0504037456468023E-3</v>
      </c>
      <c r="AG304" s="15">
        <f t="shared" si="209"/>
        <v>2.9673830763510267E-4</v>
      </c>
      <c r="AH304" s="15">
        <f t="shared" si="209"/>
        <v>9.7937136394747881E-3</v>
      </c>
      <c r="AI304" s="1">
        <f t="shared" si="232"/>
        <v>592519.4623453262</v>
      </c>
      <c r="AJ304" s="1">
        <f t="shared" si="232"/>
        <v>293722.71112586313</v>
      </c>
      <c r="AK304" s="1">
        <f t="shared" si="232"/>
        <v>103369.73436043378</v>
      </c>
      <c r="AL304" s="14">
        <f t="shared" si="237"/>
        <v>98.241609946532463</v>
      </c>
      <c r="AM304" s="14">
        <f t="shared" si="237"/>
        <v>24.480981352906252</v>
      </c>
      <c r="AN304" s="14">
        <f t="shared" si="237"/>
        <v>7.6068287505897425</v>
      </c>
      <c r="AO304" s="11">
        <f t="shared" si="238"/>
        <v>1.705456041378238E-3</v>
      </c>
      <c r="AP304" s="11">
        <f t="shared" si="238"/>
        <v>2.1484248040181801E-3</v>
      </c>
      <c r="AQ304" s="11">
        <f t="shared" si="238"/>
        <v>1.9488923732100814E-3</v>
      </c>
      <c r="AR304" s="1">
        <f t="shared" si="203"/>
        <v>295544.11873745424</v>
      </c>
      <c r="AS304" s="1">
        <f t="shared" si="203"/>
        <v>149158.44647550822</v>
      </c>
      <c r="AT304" s="1">
        <f t="shared" si="203"/>
        <v>52492.445665583793</v>
      </c>
      <c r="AU304" s="1">
        <f t="shared" si="210"/>
        <v>59108.823747490853</v>
      </c>
      <c r="AV304" s="1">
        <f t="shared" si="210"/>
        <v>29831.689295101645</v>
      </c>
      <c r="AW304" s="1">
        <f t="shared" si="210"/>
        <v>10498.48913311676</v>
      </c>
      <c r="AX304" s="1">
        <f t="shared" si="211"/>
        <v>202878.13060457239</v>
      </c>
      <c r="AY304" s="1">
        <f t="shared" si="211"/>
        <v>40256.392332764357</v>
      </c>
      <c r="AZ304" s="1">
        <f t="shared" si="211"/>
        <v>9609.7018990765737</v>
      </c>
      <c r="BA304" s="1">
        <f t="shared" si="212"/>
        <v>14241.675960171247</v>
      </c>
      <c r="BB304" s="1">
        <f t="shared" si="212"/>
        <v>31429.157139183542</v>
      </c>
      <c r="BC304" s="1">
        <f t="shared" si="212"/>
        <v>40074.788841654023</v>
      </c>
      <c r="BD304" s="1">
        <f>SUM(BA304:BC304)*BT304*0.7+0.15*econlow!BD304+0.15*econhigh!BD304</f>
        <v>64.107093633073646</v>
      </c>
      <c r="BE304" s="2">
        <f t="shared" si="233"/>
        <v>0.1724378764915922</v>
      </c>
      <c r="BF304" s="2">
        <f t="shared" si="233"/>
        <v>0.13039120264941753</v>
      </c>
      <c r="BG304" s="2">
        <f t="shared" si="233"/>
        <v>6.9918128391701598E-2</v>
      </c>
      <c r="BH304" s="2">
        <f t="shared" si="206"/>
        <v>8.0186345601750017E-2</v>
      </c>
      <c r="BI304" s="2">
        <f t="shared" si="213"/>
        <v>2.9734821248929609E-3</v>
      </c>
      <c r="BJ304" s="2">
        <f t="shared" si="213"/>
        <v>1.700186572836147E-3</v>
      </c>
      <c r="BK304" s="2">
        <f t="shared" si="213"/>
        <v>4.8885446777984691E-4</v>
      </c>
      <c r="BL304" s="2">
        <f t="shared" si="207"/>
        <v>878.795154183063</v>
      </c>
      <c r="BM304" s="2">
        <f t="shared" si="207"/>
        <v>253.5971879227582</v>
      </c>
      <c r="BN304" s="2">
        <f t="shared" si="207"/>
        <v>25.661166588311499</v>
      </c>
      <c r="BO304" s="2">
        <f t="shared" si="214"/>
        <v>5032.7055602846794</v>
      </c>
      <c r="BP304" s="2">
        <f t="shared" si="214"/>
        <v>334.01763497319848</v>
      </c>
      <c r="BQ304" s="2">
        <f t="shared" si="214"/>
        <v>9.7696612259284272</v>
      </c>
      <c r="BR304" s="11">
        <f t="shared" si="215"/>
        <v>3.0236704883380455E-2</v>
      </c>
      <c r="BS304" s="17">
        <f t="shared" si="204"/>
        <v>1.040571975402744E-4</v>
      </c>
      <c r="BT304" s="17">
        <f t="shared" si="205"/>
        <v>7.5954655211818119E-4</v>
      </c>
      <c r="BU304" s="12">
        <f>(BU$3*tempmid!$I414+BU$4*tempmid!$I414^2+BU$5*tempmid!$I414^6)*(K304/K$56)^$BW$1</f>
        <v>-25.628332718101262</v>
      </c>
      <c r="BV304" s="12">
        <f>(BV$3*tempmid!$I414+BV$4*tempmid!$I414^2+BV$5*tempmid!$I414^6)*(L304/L$56)^$BW$1</f>
        <v>-17.945089416153671</v>
      </c>
      <c r="BW304" s="12">
        <f>(BW$3*tempmid!$I414+BW$4*tempmid!$I414^2+BW$5*tempmid!$I414^6)*(M304/M$56)^$BW$1</f>
        <v>-16.154563621739186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 x14ac:dyDescent="0.3">
      <c r="A305" s="2">
        <f t="shared" si="191"/>
        <v>2259</v>
      </c>
      <c r="B305" s="5">
        <f t="shared" si="234"/>
        <v>1165.4055419522404</v>
      </c>
      <c r="C305" s="5">
        <f t="shared" si="234"/>
        <v>2964.1692413906785</v>
      </c>
      <c r="D305" s="5">
        <f t="shared" si="234"/>
        <v>4369.9543381539661</v>
      </c>
      <c r="E305" s="15">
        <f t="shared" si="235"/>
        <v>1.1662876826562102E-8</v>
      </c>
      <c r="F305" s="15">
        <f t="shared" si="235"/>
        <v>2.2976649408138768E-8</v>
      </c>
      <c r="G305" s="15">
        <f t="shared" si="235"/>
        <v>4.6906012438164453E-8</v>
      </c>
      <c r="H305" s="5">
        <f t="shared" si="194"/>
        <v>295390.8155949958</v>
      </c>
      <c r="I305" s="5">
        <f t="shared" si="194"/>
        <v>149348.54480997231</v>
      </c>
      <c r="J305" s="5">
        <f t="shared" si="194"/>
        <v>52560.890608742731</v>
      </c>
      <c r="K305" s="5">
        <f t="shared" si="195"/>
        <v>253466.11540920686</v>
      </c>
      <c r="L305" s="5">
        <f t="shared" si="195"/>
        <v>50384.621338255136</v>
      </c>
      <c r="M305" s="5">
        <f t="shared" si="195"/>
        <v>12027.789432451242</v>
      </c>
      <c r="N305" s="15">
        <f t="shared" si="196"/>
        <v>-5.187265719243106E-4</v>
      </c>
      <c r="O305" s="15">
        <f t="shared" si="196"/>
        <v>1.2744494691838693E-3</v>
      </c>
      <c r="P305" s="15">
        <f t="shared" si="196"/>
        <v>1.3038538568634905E-3</v>
      </c>
      <c r="Q305" s="5">
        <f t="shared" si="197"/>
        <v>2828.0073073219196</v>
      </c>
      <c r="R305" s="5">
        <f t="shared" si="197"/>
        <v>4232.9813343178539</v>
      </c>
      <c r="S305" s="5">
        <f t="shared" si="197"/>
        <v>3017.3756926298515</v>
      </c>
      <c r="T305" s="5">
        <f t="shared" si="236"/>
        <v>9.5737821151465372</v>
      </c>
      <c r="U305" s="5">
        <f t="shared" si="236"/>
        <v>28.342970061769282</v>
      </c>
      <c r="V305" s="5">
        <f t="shared" si="236"/>
        <v>57.407240586748266</v>
      </c>
      <c r="W305" s="15">
        <f t="shared" si="199"/>
        <v>-1.0734613539272964E-2</v>
      </c>
      <c r="X305" s="15">
        <f t="shared" si="199"/>
        <v>-1.217998157191269E-2</v>
      </c>
      <c r="Y305" s="15">
        <f t="shared" si="199"/>
        <v>-9.7425357312937999E-3</v>
      </c>
      <c r="Z305" s="5">
        <f t="shared" si="202"/>
        <v>1994.4331435038348</v>
      </c>
      <c r="AA305" s="5">
        <f t="shared" si="202"/>
        <v>11522.008237949341</v>
      </c>
      <c r="AB305" s="5">
        <f t="shared" si="202"/>
        <v>75230.533266255748</v>
      </c>
      <c r="AC305" s="16">
        <f t="shared" si="231"/>
        <v>0.84260848924896048</v>
      </c>
      <c r="AD305" s="16">
        <f t="shared" si="231"/>
        <v>3.0959138732118756</v>
      </c>
      <c r="AE305" s="16">
        <f t="shared" si="231"/>
        <v>26.580160930209487</v>
      </c>
      <c r="AF305" s="15">
        <f t="shared" si="209"/>
        <v>-4.0504037456468023E-3</v>
      </c>
      <c r="AG305" s="15">
        <f t="shared" si="209"/>
        <v>2.9673830763510267E-4</v>
      </c>
      <c r="AH305" s="15">
        <f t="shared" si="209"/>
        <v>9.7937136394747881E-3</v>
      </c>
      <c r="AI305" s="1">
        <f t="shared" si="232"/>
        <v>592376.33985828445</v>
      </c>
      <c r="AJ305" s="1">
        <f t="shared" si="232"/>
        <v>294182.12930837844</v>
      </c>
      <c r="AK305" s="1">
        <f t="shared" si="232"/>
        <v>103531.25005750716</v>
      </c>
      <c r="AL305" s="14">
        <f t="shared" si="237"/>
        <v>98.407481226258511</v>
      </c>
      <c r="AM305" s="14">
        <f t="shared" si="237"/>
        <v>24.533050944995889</v>
      </c>
      <c r="AN305" s="14">
        <f t="shared" si="237"/>
        <v>7.6215053922207181</v>
      </c>
      <c r="AO305" s="11">
        <f t="shared" si="238"/>
        <v>1.6884014809644557E-3</v>
      </c>
      <c r="AP305" s="11">
        <f t="shared" si="238"/>
        <v>2.1269405559779984E-3</v>
      </c>
      <c r="AQ305" s="11">
        <f t="shared" si="238"/>
        <v>1.9294034494779806E-3</v>
      </c>
      <c r="AR305" s="1">
        <f t="shared" si="203"/>
        <v>295390.8155949958</v>
      </c>
      <c r="AS305" s="1">
        <f t="shared" si="203"/>
        <v>149348.54480997231</v>
      </c>
      <c r="AT305" s="1">
        <f t="shared" si="203"/>
        <v>52560.890608742731</v>
      </c>
      <c r="AU305" s="1">
        <f t="shared" si="210"/>
        <v>59078.16311899916</v>
      </c>
      <c r="AV305" s="1">
        <f t="shared" si="210"/>
        <v>29869.708961994464</v>
      </c>
      <c r="AW305" s="1">
        <f t="shared" si="210"/>
        <v>10512.178121748548</v>
      </c>
      <c r="AX305" s="1">
        <f t="shared" si="211"/>
        <v>202772.89232736547</v>
      </c>
      <c r="AY305" s="1">
        <f t="shared" si="211"/>
        <v>40307.69707060411</v>
      </c>
      <c r="AZ305" s="1">
        <f t="shared" si="211"/>
        <v>9622.2315459609927</v>
      </c>
      <c r="BA305" s="1">
        <f t="shared" si="212"/>
        <v>14241.071442602175</v>
      </c>
      <c r="BB305" s="1">
        <f t="shared" si="212"/>
        <v>31432.933140046218</v>
      </c>
      <c r="BC305" s="1">
        <f t="shared" si="212"/>
        <v>40080.484791908937</v>
      </c>
      <c r="BD305" s="1">
        <f>SUM(BA305:BC305)*BT305*0.7+0.15*econlow!BD305+0.15*econhigh!BD305</f>
        <v>62.245805511086161</v>
      </c>
      <c r="BE305" s="2">
        <f t="shared" si="233"/>
        <v>0.1724378764915922</v>
      </c>
      <c r="BF305" s="2">
        <f t="shared" si="233"/>
        <v>0.13039120264941753</v>
      </c>
      <c r="BG305" s="2">
        <f t="shared" si="233"/>
        <v>6.9918128391701598E-2</v>
      </c>
      <c r="BH305" s="2">
        <f t="shared" si="206"/>
        <v>8.0073291954439199E-2</v>
      </c>
      <c r="BI305" s="2">
        <f t="shared" si="213"/>
        <v>2.9734821248929609E-3</v>
      </c>
      <c r="BJ305" s="2">
        <f t="shared" si="213"/>
        <v>1.700186572836147E-3</v>
      </c>
      <c r="BK305" s="2">
        <f t="shared" si="213"/>
        <v>4.8885446777984691E-4</v>
      </c>
      <c r="BL305" s="2">
        <f t="shared" si="207"/>
        <v>878.33931002927295</v>
      </c>
      <c r="BM305" s="2">
        <f t="shared" si="207"/>
        <v>253.92039055853257</v>
      </c>
      <c r="BN305" s="2">
        <f t="shared" si="207"/>
        <v>25.69462620457168</v>
      </c>
      <c r="BO305" s="2">
        <f t="shared" si="214"/>
        <v>5107.8738981277493</v>
      </c>
      <c r="BP305" s="2">
        <f t="shared" si="214"/>
        <v>338.02677397110773</v>
      </c>
      <c r="BQ305" s="2">
        <f t="shared" si="214"/>
        <v>9.7698605563723699</v>
      </c>
      <c r="BR305" s="11">
        <f t="shared" si="215"/>
        <v>3.0211633986072267E-2</v>
      </c>
      <c r="BS305" s="17">
        <f t="shared" si="204"/>
        <v>1.0100319377773805E-4</v>
      </c>
      <c r="BT305" s="17">
        <f t="shared" si="205"/>
        <v>7.3742383700794284E-4</v>
      </c>
      <c r="BU305" s="12">
        <f>(BU$3*tempmid!$I415+BU$4*tempmid!$I415^2+BU$5*tempmid!$I415^6)*(K305/K$56)^$BW$1</f>
        <v>-25.788211616587709</v>
      </c>
      <c r="BV305" s="12">
        <f>(BV$3*tempmid!$I415+BV$4*tempmid!$I415^2+BV$5*tempmid!$I415^6)*(L305/L$56)^$BW$1</f>
        <v>-18.040267537469031</v>
      </c>
      <c r="BW305" s="12">
        <f>(BW$3*tempmid!$I415+BW$4*tempmid!$I415^2+BW$5*tempmid!$I415^6)*(M305/M$56)^$BW$1</f>
        <v>-16.232950730680201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 x14ac:dyDescent="0.3">
      <c r="A306" s="2">
        <f t="shared" si="191"/>
        <v>2260</v>
      </c>
      <c r="B306" s="5">
        <f t="shared" si="234"/>
        <v>1165.4055548646224</v>
      </c>
      <c r="C306" s="5">
        <f t="shared" si="234"/>
        <v>2964.169306092022</v>
      </c>
      <c r="D306" s="5">
        <f t="shared" si="234"/>
        <v>4369.9545328822414</v>
      </c>
      <c r="E306" s="15">
        <f t="shared" si="235"/>
        <v>1.1079732985233995E-8</v>
      </c>
      <c r="F306" s="15">
        <f t="shared" si="235"/>
        <v>2.1827816937731829E-8</v>
      </c>
      <c r="G306" s="15">
        <f t="shared" si="235"/>
        <v>4.4560711816256225E-8</v>
      </c>
      <c r="H306" s="5">
        <f t="shared" si="194"/>
        <v>295230.04623281542</v>
      </c>
      <c r="I306" s="5">
        <f t="shared" si="194"/>
        <v>149534.92448432205</v>
      </c>
      <c r="J306" s="5">
        <f t="shared" si="194"/>
        <v>52628.183219638478</v>
      </c>
      <c r="K306" s="5">
        <f t="shared" si="195"/>
        <v>253328.1611714219</v>
      </c>
      <c r="L306" s="5">
        <f t="shared" si="195"/>
        <v>50447.497778549558</v>
      </c>
      <c r="M306" s="5">
        <f t="shared" si="195"/>
        <v>12043.18782349598</v>
      </c>
      <c r="N306" s="15">
        <f t="shared" si="196"/>
        <v>-5.4427092774211872E-4</v>
      </c>
      <c r="O306" s="15">
        <f t="shared" si="196"/>
        <v>1.2479292018947596E-3</v>
      </c>
      <c r="P306" s="15">
        <f t="shared" si="196"/>
        <v>1.2802345045377361E-3</v>
      </c>
      <c r="Q306" s="5">
        <f t="shared" si="197"/>
        <v>2796.1270933514579</v>
      </c>
      <c r="R306" s="5">
        <f t="shared" si="197"/>
        <v>4186.6419117971773</v>
      </c>
      <c r="S306" s="5">
        <f t="shared" si="197"/>
        <v>2991.8042490079024</v>
      </c>
      <c r="T306" s="5">
        <f t="shared" si="236"/>
        <v>9.4710112640312367</v>
      </c>
      <c r="U306" s="5">
        <f t="shared" si="236"/>
        <v>27.997753208723658</v>
      </c>
      <c r="V306" s="5">
        <f t="shared" si="236"/>
        <v>56.84794849409689</v>
      </c>
      <c r="W306" s="15">
        <f t="shared" si="199"/>
        <v>-1.0734613539272964E-2</v>
      </c>
      <c r="X306" s="15">
        <f t="shared" si="199"/>
        <v>-1.217998157191269E-2</v>
      </c>
      <c r="Y306" s="15">
        <f t="shared" si="199"/>
        <v>-9.7425357312937999E-3</v>
      </c>
      <c r="Z306" s="5">
        <f t="shared" si="202"/>
        <v>1964.0128405215339</v>
      </c>
      <c r="AA306" s="5">
        <f t="shared" si="202"/>
        <v>11399.557697556887</v>
      </c>
      <c r="AB306" s="5">
        <f t="shared" si="202"/>
        <v>75325.294055631166</v>
      </c>
      <c r="AC306" s="16">
        <f t="shared" si="231"/>
        <v>0.83919558466799271</v>
      </c>
      <c r="AD306" s="16">
        <f t="shared" si="231"/>
        <v>3.0968325494551965</v>
      </c>
      <c r="AE306" s="16">
        <f t="shared" si="231"/>
        <v>26.840479414851114</v>
      </c>
      <c r="AF306" s="15">
        <f t="shared" si="209"/>
        <v>-4.0504037456468023E-3</v>
      </c>
      <c r="AG306" s="15">
        <f t="shared" si="209"/>
        <v>2.9673830763510267E-4</v>
      </c>
      <c r="AH306" s="15">
        <f t="shared" si="209"/>
        <v>9.7937136394747881E-3</v>
      </c>
      <c r="AI306" s="1">
        <f t="shared" si="232"/>
        <v>592216.8689914553</v>
      </c>
      <c r="AJ306" s="1">
        <f t="shared" si="232"/>
        <v>294633.62533953506</v>
      </c>
      <c r="AK306" s="1">
        <f t="shared" si="232"/>
        <v>103690.303173505</v>
      </c>
      <c r="AL306" s="14">
        <f t="shared" si="237"/>
        <v>98.571971049928507</v>
      </c>
      <c r="AM306" s="14">
        <f t="shared" si="237"/>
        <v>24.584709482602506</v>
      </c>
      <c r="AN306" s="14">
        <f t="shared" si="237"/>
        <v>7.6360633014267441</v>
      </c>
      <c r="AO306" s="11">
        <f t="shared" si="238"/>
        <v>1.6715174661548111E-3</v>
      </c>
      <c r="AP306" s="11">
        <f t="shared" si="238"/>
        <v>2.1056711504182182E-3</v>
      </c>
      <c r="AQ306" s="11">
        <f t="shared" si="238"/>
        <v>1.9101094149832007E-3</v>
      </c>
      <c r="AR306" s="1">
        <f t="shared" si="203"/>
        <v>295230.04623281542</v>
      </c>
      <c r="AS306" s="1">
        <f t="shared" si="203"/>
        <v>149534.92448432205</v>
      </c>
      <c r="AT306" s="1">
        <f t="shared" si="203"/>
        <v>52628.183219638478</v>
      </c>
      <c r="AU306" s="1">
        <f t="shared" si="210"/>
        <v>59046.009246563088</v>
      </c>
      <c r="AV306" s="1">
        <f t="shared" si="210"/>
        <v>29906.984896864411</v>
      </c>
      <c r="AW306" s="1">
        <f t="shared" si="210"/>
        <v>10525.636643927697</v>
      </c>
      <c r="AX306" s="1">
        <f t="shared" si="211"/>
        <v>202662.52893713751</v>
      </c>
      <c r="AY306" s="1">
        <f t="shared" si="211"/>
        <v>40357.99822283964</v>
      </c>
      <c r="AZ306" s="1">
        <f t="shared" si="211"/>
        <v>9634.550258796784</v>
      </c>
      <c r="BA306" s="1">
        <f t="shared" si="212"/>
        <v>14240.437131349709</v>
      </c>
      <c r="BB306" s="1">
        <f t="shared" si="212"/>
        <v>31436.630593422502</v>
      </c>
      <c r="BC306" s="1">
        <f t="shared" si="212"/>
        <v>40086.077566375105</v>
      </c>
      <c r="BD306" s="1">
        <f>SUM(BA306:BC306)*BT306*0.7+0.15*econlow!BD306+0.15*econhigh!BD306</f>
        <v>60.438406917856639</v>
      </c>
      <c r="BE306" s="2">
        <f t="shared" si="233"/>
        <v>0.1724378764915922</v>
      </c>
      <c r="BF306" s="2">
        <f t="shared" si="233"/>
        <v>0.13039120264941753</v>
      </c>
      <c r="BG306" s="2">
        <f t="shared" si="233"/>
        <v>6.9918128391701598E-2</v>
      </c>
      <c r="BH306" s="2">
        <f t="shared" si="206"/>
        <v>7.9961287754549817E-2</v>
      </c>
      <c r="BI306" s="2">
        <f t="shared" si="213"/>
        <v>2.9734821248929609E-3</v>
      </c>
      <c r="BJ306" s="2">
        <f t="shared" si="213"/>
        <v>1.700186572836147E-3</v>
      </c>
      <c r="BK306" s="2">
        <f t="shared" si="213"/>
        <v>4.8885446777984691E-4</v>
      </c>
      <c r="BL306" s="2">
        <f t="shared" si="207"/>
        <v>877.86126520459914</v>
      </c>
      <c r="BM306" s="2">
        <f t="shared" si="207"/>
        <v>254.23727077831157</v>
      </c>
      <c r="BN306" s="2">
        <f t="shared" si="207"/>
        <v>25.72752249805664</v>
      </c>
      <c r="BO306" s="2">
        <f t="shared" si="214"/>
        <v>5184.1659278951247</v>
      </c>
      <c r="BP306" s="2">
        <f t="shared" si="214"/>
        <v>342.0841256986547</v>
      </c>
      <c r="BQ306" s="2">
        <f t="shared" si="214"/>
        <v>9.7700622812174593</v>
      </c>
      <c r="BR306" s="11">
        <f t="shared" si="215"/>
        <v>3.0186782502923809E-2</v>
      </c>
      <c r="BS306" s="17">
        <f t="shared" si="204"/>
        <v>9.8041208665969627E-5</v>
      </c>
      <c r="BT306" s="17">
        <f t="shared" si="205"/>
        <v>7.1594547282324546E-4</v>
      </c>
      <c r="BU306" s="12">
        <f>(BU$3*tempmid!$I416+BU$4*tempmid!$I416^2+BU$5*tempmid!$I416^6)*(K306/K$56)^$BW$1</f>
        <v>-25.947981104495554</v>
      </c>
      <c r="BV306" s="12">
        <f>(BV$3*tempmid!$I416+BV$4*tempmid!$I416^2+BV$5*tempmid!$I416^6)*(L306/L$56)^$BW$1</f>
        <v>-18.135286205142407</v>
      </c>
      <c r="BW306" s="12">
        <f>(BW$3*tempmid!$I416+BW$4*tempmid!$I416^2+BW$5*tempmid!$I416^6)*(M306/M$56)^$BW$1</f>
        <v>-16.311189211418096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 x14ac:dyDescent="0.3">
      <c r="A307" s="2">
        <f t="shared" si="191"/>
        <v>2261</v>
      </c>
      <c r="B307" s="5">
        <f t="shared" si="234"/>
        <v>1165.4055671313856</v>
      </c>
      <c r="C307" s="5">
        <f t="shared" si="234"/>
        <v>2964.1693675582997</v>
      </c>
      <c r="D307" s="5">
        <f t="shared" si="234"/>
        <v>4369.9547178741122</v>
      </c>
      <c r="E307" s="15">
        <f t="shared" si="235"/>
        <v>1.0525746335972294E-8</v>
      </c>
      <c r="F307" s="15">
        <f t="shared" si="235"/>
        <v>2.0736426090845238E-8</v>
      </c>
      <c r="G307" s="15">
        <f t="shared" si="235"/>
        <v>4.2332676225443413E-8</v>
      </c>
      <c r="H307" s="5">
        <f t="shared" si="194"/>
        <v>295061.87783907301</v>
      </c>
      <c r="I307" s="5">
        <f t="shared" si="194"/>
        <v>149717.61077810475</v>
      </c>
      <c r="J307" s="5">
        <f t="shared" si="194"/>
        <v>52694.331600613274</v>
      </c>
      <c r="K307" s="5">
        <f t="shared" si="195"/>
        <v>253183.85818712012</v>
      </c>
      <c r="L307" s="5">
        <f t="shared" si="195"/>
        <v>50509.128262611019</v>
      </c>
      <c r="M307" s="5">
        <f t="shared" si="195"/>
        <v>12058.324399811612</v>
      </c>
      <c r="N307" s="15">
        <f t="shared" si="196"/>
        <v>-5.6962867307963627E-4</v>
      </c>
      <c r="O307" s="15">
        <f t="shared" si="196"/>
        <v>1.2216757376550813E-3</v>
      </c>
      <c r="P307" s="15">
        <f t="shared" si="196"/>
        <v>1.2568579463736462E-3</v>
      </c>
      <c r="Q307" s="5">
        <f t="shared" si="197"/>
        <v>2764.5361221309313</v>
      </c>
      <c r="R307" s="5">
        <f t="shared" si="197"/>
        <v>4140.7011979912377</v>
      </c>
      <c r="S307" s="5">
        <f t="shared" si="197"/>
        <v>2966.3802531365563</v>
      </c>
      <c r="T307" s="5">
        <f t="shared" si="236"/>
        <v>9.369343618285761</v>
      </c>
      <c r="U307" s="5">
        <f t="shared" si="236"/>
        <v>27.656741090586443</v>
      </c>
      <c r="V307" s="5">
        <f t="shared" si="236"/>
        <v>56.294105324642402</v>
      </c>
      <c r="W307" s="15">
        <f t="shared" si="199"/>
        <v>-1.0734613539272964E-2</v>
      </c>
      <c r="X307" s="15">
        <f t="shared" si="199"/>
        <v>-1.217998157191269E-2</v>
      </c>
      <c r="Y307" s="15">
        <f t="shared" si="199"/>
        <v>-9.7425357312937999E-3</v>
      </c>
      <c r="Z307" s="5">
        <f t="shared" si="202"/>
        <v>1934.0070954393289</v>
      </c>
      <c r="AA307" s="5">
        <f t="shared" si="202"/>
        <v>11278.109765856558</v>
      </c>
      <c r="AB307" s="5">
        <f t="shared" si="202"/>
        <v>75418.394973296119</v>
      </c>
      <c r="AC307" s="16">
        <f t="shared" si="231"/>
        <v>0.83579650372852321</v>
      </c>
      <c r="AD307" s="16">
        <f t="shared" si="231"/>
        <v>3.0977514983049512</v>
      </c>
      <c r="AE307" s="16">
        <f t="shared" si="231"/>
        <v>27.103347384186382</v>
      </c>
      <c r="AF307" s="15">
        <f t="shared" si="209"/>
        <v>-4.0504037456468023E-3</v>
      </c>
      <c r="AG307" s="15">
        <f t="shared" si="209"/>
        <v>2.9673830763510267E-4</v>
      </c>
      <c r="AH307" s="15">
        <f t="shared" si="209"/>
        <v>9.7937136394747881E-3</v>
      </c>
      <c r="AI307" s="1">
        <f t="shared" si="232"/>
        <v>592041.19133887289</v>
      </c>
      <c r="AJ307" s="1">
        <f t="shared" si="232"/>
        <v>295077.24770244595</v>
      </c>
      <c r="AK307" s="1">
        <f t="shared" si="232"/>
        <v>103846.9095000822</v>
      </c>
      <c r="AL307" s="14">
        <f t="shared" si="237"/>
        <v>98.735088173498937</v>
      </c>
      <c r="AM307" s="14">
        <f t="shared" si="237"/>
        <v>24.635959122966444</v>
      </c>
      <c r="AN307" s="14">
        <f t="shared" si="237"/>
        <v>7.6505031606681531</v>
      </c>
      <c r="AO307" s="11">
        <f t="shared" si="238"/>
        <v>1.654802291493263E-3</v>
      </c>
      <c r="AP307" s="11">
        <f t="shared" si="238"/>
        <v>2.084614438914036E-3</v>
      </c>
      <c r="AQ307" s="11">
        <f t="shared" si="238"/>
        <v>1.8910083208333686E-3</v>
      </c>
      <c r="AR307" s="1">
        <f t="shared" si="203"/>
        <v>295061.87783907301</v>
      </c>
      <c r="AS307" s="1">
        <f t="shared" si="203"/>
        <v>149717.61077810475</v>
      </c>
      <c r="AT307" s="1">
        <f t="shared" si="203"/>
        <v>52694.331600613274</v>
      </c>
      <c r="AU307" s="1">
        <f t="shared" si="210"/>
        <v>59012.375567814604</v>
      </c>
      <c r="AV307" s="1">
        <f t="shared" si="210"/>
        <v>29943.522155620951</v>
      </c>
      <c r="AW307" s="1">
        <f t="shared" si="210"/>
        <v>10538.866320122655</v>
      </c>
      <c r="AX307" s="1">
        <f t="shared" si="211"/>
        <v>202547.08654969608</v>
      </c>
      <c r="AY307" s="1">
        <f t="shared" si="211"/>
        <v>40407.302610088816</v>
      </c>
      <c r="AZ307" s="1">
        <f t="shared" si="211"/>
        <v>9646.6595198492905</v>
      </c>
      <c r="BA307" s="1">
        <f t="shared" si="212"/>
        <v>14239.773243668751</v>
      </c>
      <c r="BB307" s="1">
        <f t="shared" si="212"/>
        <v>31440.250288905478</v>
      </c>
      <c r="BC307" s="1">
        <f t="shared" si="212"/>
        <v>40091.568226936855</v>
      </c>
      <c r="BD307" s="1">
        <f>SUM(BA307:BC307)*BT307*0.7+0.15*econlow!BD307+0.15*econhigh!BD307</f>
        <v>58.683343307726048</v>
      </c>
      <c r="BE307" s="2">
        <f t="shared" si="233"/>
        <v>0.1724378764915922</v>
      </c>
      <c r="BF307" s="2">
        <f t="shared" si="233"/>
        <v>0.13039120264941753</v>
      </c>
      <c r="BG307" s="2">
        <f t="shared" si="233"/>
        <v>6.9918128391701598E-2</v>
      </c>
      <c r="BH307" s="2">
        <f t="shared" si="206"/>
        <v>7.9850327488644873E-2</v>
      </c>
      <c r="BI307" s="2">
        <f t="shared" si="213"/>
        <v>2.9734821248929609E-3</v>
      </c>
      <c r="BJ307" s="2">
        <f t="shared" si="213"/>
        <v>1.700186572836147E-3</v>
      </c>
      <c r="BK307" s="2">
        <f t="shared" si="213"/>
        <v>4.8885446777984691E-4</v>
      </c>
      <c r="BL307" s="2">
        <f t="shared" si="207"/>
        <v>877.36121949183405</v>
      </c>
      <c r="BM307" s="2">
        <f t="shared" si="207"/>
        <v>254.5478715620421</v>
      </c>
      <c r="BN307" s="2">
        <f t="shared" si="207"/>
        <v>25.75985942963257</v>
      </c>
      <c r="BO307" s="2">
        <f t="shared" si="214"/>
        <v>5261.5984468902352</v>
      </c>
      <c r="BP307" s="2">
        <f t="shared" si="214"/>
        <v>346.19027004427841</v>
      </c>
      <c r="BQ307" s="2">
        <f t="shared" si="214"/>
        <v>9.7702663751226684</v>
      </c>
      <c r="BR307" s="11">
        <f t="shared" si="215"/>
        <v>3.0162147663913091E-2</v>
      </c>
      <c r="BS307" s="17">
        <f t="shared" si="204"/>
        <v>9.5168381434452512E-5</v>
      </c>
      <c r="BT307" s="17">
        <f t="shared" si="205"/>
        <v>6.9509269206140332E-4</v>
      </c>
      <c r="BU307" s="12">
        <f>(BU$3*tempmid!$I417+BU$4*tempmid!$I417^2+BU$5*tempmid!$I417^6)*(K307/K$56)^$BW$1</f>
        <v>-26.107642322513136</v>
      </c>
      <c r="BV307" s="12">
        <f>(BV$3*tempmid!$I417+BV$4*tempmid!$I417^2+BV$5*tempmid!$I417^6)*(L307/L$56)^$BW$1</f>
        <v>-18.230146141524063</v>
      </c>
      <c r="BW307" s="12">
        <f>(BW$3*tempmid!$I417+BW$4*tempmid!$I417^2+BW$5*tempmid!$I417^6)*(M307/M$56)^$BW$1</f>
        <v>-16.389279684625969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 x14ac:dyDescent="0.3">
      <c r="A308" s="2">
        <f t="shared" si="191"/>
        <v>2262</v>
      </c>
      <c r="B308" s="5">
        <f t="shared" si="234"/>
        <v>1165.4055787848108</v>
      </c>
      <c r="C308" s="5">
        <f t="shared" si="234"/>
        <v>2964.1694259512647</v>
      </c>
      <c r="D308" s="5">
        <f t="shared" si="234"/>
        <v>4369.9548936163965</v>
      </c>
      <c r="E308" s="15">
        <f t="shared" si="235"/>
        <v>9.9994590191736791E-9</v>
      </c>
      <c r="F308" s="15">
        <f t="shared" si="235"/>
        <v>1.9699604786302975E-8</v>
      </c>
      <c r="G308" s="15">
        <f t="shared" si="235"/>
        <v>4.021604241417124E-8</v>
      </c>
      <c r="H308" s="5">
        <f t="shared" si="194"/>
        <v>294886.37718239409</v>
      </c>
      <c r="I308" s="5">
        <f t="shared" si="194"/>
        <v>149896.62901036302</v>
      </c>
      <c r="J308" s="5">
        <f t="shared" si="194"/>
        <v>52759.343857045118</v>
      </c>
      <c r="K308" s="5">
        <f t="shared" si="195"/>
        <v>253033.26374143275</v>
      </c>
      <c r="L308" s="5">
        <f t="shared" si="195"/>
        <v>50569.521329658142</v>
      </c>
      <c r="M308" s="5">
        <f t="shared" si="195"/>
        <v>12073.201014984306</v>
      </c>
      <c r="N308" s="15">
        <f t="shared" si="196"/>
        <v>-5.9480271280198949E-4</v>
      </c>
      <c r="O308" s="15">
        <f t="shared" si="196"/>
        <v>1.1956861883088976E-3</v>
      </c>
      <c r="P308" s="15">
        <f t="shared" si="196"/>
        <v>1.2337215917765931E-3</v>
      </c>
      <c r="Q308" s="5">
        <f t="shared" si="197"/>
        <v>2733.2332204905242</v>
      </c>
      <c r="R308" s="5">
        <f t="shared" si="197"/>
        <v>4095.1582907744446</v>
      </c>
      <c r="S308" s="5">
        <f t="shared" si="197"/>
        <v>2941.1043385401103</v>
      </c>
      <c r="T308" s="5">
        <f t="shared" si="236"/>
        <v>9.2687673354268103</v>
      </c>
      <c r="U308" s="5">
        <f t="shared" si="236"/>
        <v>27.319882493763942</v>
      </c>
      <c r="V308" s="5">
        <f t="shared" si="236"/>
        <v>55.745657992055854</v>
      </c>
      <c r="W308" s="15">
        <f t="shared" si="199"/>
        <v>-1.0734613539272964E-2</v>
      </c>
      <c r="X308" s="15">
        <f t="shared" si="199"/>
        <v>-1.217998157191269E-2</v>
      </c>
      <c r="Y308" s="15">
        <f t="shared" si="199"/>
        <v>-9.7425357312937999E-3</v>
      </c>
      <c r="Z308" s="5">
        <f t="shared" si="202"/>
        <v>1904.4114512013896</v>
      </c>
      <c r="AA308" s="5">
        <f t="shared" si="202"/>
        <v>11157.663126865951</v>
      </c>
      <c r="AB308" s="5">
        <f t="shared" si="202"/>
        <v>75509.847849457292</v>
      </c>
      <c r="AC308" s="16">
        <f t="shared" si="231"/>
        <v>0.83241119043922274</v>
      </c>
      <c r="AD308" s="16">
        <f t="shared" si="231"/>
        <v>3.0986707198420325</v>
      </c>
      <c r="AE308" s="16">
        <f t="shared" si="231"/>
        <v>27.36878980713831</v>
      </c>
      <c r="AF308" s="15">
        <f t="shared" si="209"/>
        <v>-4.0504037456468023E-3</v>
      </c>
      <c r="AG308" s="15">
        <f t="shared" si="209"/>
        <v>2.9673830763510267E-4</v>
      </c>
      <c r="AH308" s="15">
        <f t="shared" si="209"/>
        <v>9.7937136394747881E-3</v>
      </c>
      <c r="AI308" s="1">
        <f t="shared" si="232"/>
        <v>591849.44777280022</v>
      </c>
      <c r="AJ308" s="1">
        <f t="shared" si="232"/>
        <v>295513.04508782236</v>
      </c>
      <c r="AK308" s="1">
        <f t="shared" si="232"/>
        <v>104001.08487019665</v>
      </c>
      <c r="AL308" s="14">
        <f t="shared" si="237"/>
        <v>98.896841353157612</v>
      </c>
      <c r="AM308" s="14">
        <f t="shared" si="237"/>
        <v>24.686802034309633</v>
      </c>
      <c r="AN308" s="14">
        <f t="shared" si="237"/>
        <v>7.6648256541521844</v>
      </c>
      <c r="AO308" s="11">
        <f t="shared" si="238"/>
        <v>1.6382542685783304E-3</v>
      </c>
      <c r="AP308" s="11">
        <f t="shared" si="238"/>
        <v>2.0637682945248955E-3</v>
      </c>
      <c r="AQ308" s="11">
        <f t="shared" si="238"/>
        <v>1.8720982376250349E-3</v>
      </c>
      <c r="AR308" s="1">
        <f t="shared" si="203"/>
        <v>294886.37718239409</v>
      </c>
      <c r="AS308" s="1">
        <f t="shared" si="203"/>
        <v>149896.62901036302</v>
      </c>
      <c r="AT308" s="1">
        <f t="shared" si="203"/>
        <v>52759.343857045118</v>
      </c>
      <c r="AU308" s="1">
        <f t="shared" si="210"/>
        <v>58977.27543647882</v>
      </c>
      <c r="AV308" s="1">
        <f t="shared" si="210"/>
        <v>29979.325802072606</v>
      </c>
      <c r="AW308" s="1">
        <f t="shared" si="210"/>
        <v>10551.868771409025</v>
      </c>
      <c r="AX308" s="1">
        <f t="shared" si="211"/>
        <v>202426.6109931462</v>
      </c>
      <c r="AY308" s="1">
        <f t="shared" si="211"/>
        <v>40455.617063726517</v>
      </c>
      <c r="AZ308" s="1">
        <f t="shared" si="211"/>
        <v>9658.560811987445</v>
      </c>
      <c r="BA308" s="1">
        <f t="shared" si="212"/>
        <v>14239.079993422643</v>
      </c>
      <c r="BB308" s="1">
        <f t="shared" si="212"/>
        <v>31443.793007510576</v>
      </c>
      <c r="BC308" s="1">
        <f t="shared" si="212"/>
        <v>40096.957824014833</v>
      </c>
      <c r="BD308" s="1">
        <f>SUM(BA308:BC308)*BT308*0.7+0.15*econlow!BD308+0.15*econhigh!BD308</f>
        <v>56.979104759118684</v>
      </c>
      <c r="BE308" s="2">
        <f t="shared" si="233"/>
        <v>0.1724378764915922</v>
      </c>
      <c r="BF308" s="2">
        <f t="shared" si="233"/>
        <v>0.13039120264941753</v>
      </c>
      <c r="BG308" s="2">
        <f t="shared" si="233"/>
        <v>6.9918128391701598E-2</v>
      </c>
      <c r="BH308" s="2">
        <f t="shared" si="206"/>
        <v>7.9740405578708914E-2</v>
      </c>
      <c r="BI308" s="2">
        <f t="shared" si="213"/>
        <v>2.9734821248929609E-3</v>
      </c>
      <c r="BJ308" s="2">
        <f t="shared" si="213"/>
        <v>1.700186572836147E-3</v>
      </c>
      <c r="BK308" s="2">
        <f t="shared" si="213"/>
        <v>4.8885446777984691E-4</v>
      </c>
      <c r="BL308" s="2">
        <f t="shared" si="207"/>
        <v>876.83937142629236</v>
      </c>
      <c r="BM308" s="2">
        <f t="shared" si="207"/>
        <v>254.85223595682046</v>
      </c>
      <c r="BN308" s="2">
        <f t="shared" si="207"/>
        <v>25.791640961649726</v>
      </c>
      <c r="BO308" s="2">
        <f t="shared" si="214"/>
        <v>5340.1885034405259</v>
      </c>
      <c r="BP308" s="2">
        <f t="shared" si="214"/>
        <v>350.34579387314426</v>
      </c>
      <c r="BQ308" s="2">
        <f t="shared" si="214"/>
        <v>9.7704728130645453</v>
      </c>
      <c r="BR308" s="11">
        <f t="shared" si="215"/>
        <v>3.0137726733226539E-2</v>
      </c>
      <c r="BS308" s="17">
        <f t="shared" si="204"/>
        <v>9.2381943609814006E-5</v>
      </c>
      <c r="BT308" s="17">
        <f t="shared" si="205"/>
        <v>6.7484727384602258E-4</v>
      </c>
      <c r="BU308" s="12">
        <f>(BU$3*tempmid!$I418+BU$4*tempmid!$I418^2+BU$5*tempmid!$I418^6)*(K308/K$56)^$BW$1</f>
        <v>-26.267196438759235</v>
      </c>
      <c r="BV308" s="12">
        <f>(BV$3*tempmid!$I418+BV$4*tempmid!$I418^2+BV$5*tempmid!$I418^6)*(L308/L$56)^$BW$1</f>
        <v>-18.324848074981347</v>
      </c>
      <c r="BW308" s="12">
        <f>(BW$3*tempmid!$I418+BW$4*tempmid!$I418^2+BW$5*tempmid!$I418^6)*(M308/M$56)^$BW$1</f>
        <v>-16.467222775168484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 x14ac:dyDescent="0.3">
      <c r="A309" s="2">
        <f t="shared" si="191"/>
        <v>2263</v>
      </c>
      <c r="B309" s="5">
        <f t="shared" si="234"/>
        <v>1165.4055898555648</v>
      </c>
      <c r="C309" s="5">
        <f t="shared" si="234"/>
        <v>2964.1694814245825</v>
      </c>
      <c r="D309" s="5">
        <f t="shared" si="234"/>
        <v>4369.9550605715731</v>
      </c>
      <c r="E309" s="15">
        <f t="shared" si="235"/>
        <v>9.499486068214995E-9</v>
      </c>
      <c r="F309" s="15">
        <f t="shared" si="235"/>
        <v>1.8714624546987826E-8</v>
      </c>
      <c r="G309" s="15">
        <f t="shared" si="235"/>
        <v>3.8205240293462678E-8</v>
      </c>
      <c r="H309" s="5">
        <f t="shared" si="194"/>
        <v>294703.61060860771</v>
      </c>
      <c r="I309" s="5">
        <f t="shared" si="194"/>
        <v>150072.00453455508</v>
      </c>
      <c r="J309" s="5">
        <f t="shared" si="194"/>
        <v>52823.228095970626</v>
      </c>
      <c r="K309" s="5">
        <f t="shared" si="195"/>
        <v>252876.4347570462</v>
      </c>
      <c r="L309" s="5">
        <f t="shared" si="195"/>
        <v>50628.685530636503</v>
      </c>
      <c r="M309" s="5">
        <f t="shared" si="195"/>
        <v>12087.819523036824</v>
      </c>
      <c r="N309" s="15">
        <f t="shared" si="196"/>
        <v>-6.1979591958627456E-4</v>
      </c>
      <c r="O309" s="15">
        <f t="shared" si="196"/>
        <v>1.1699577022428187E-3</v>
      </c>
      <c r="P309" s="15">
        <f t="shared" si="196"/>
        <v>1.2108228823801692E-3</v>
      </c>
      <c r="Q309" s="5">
        <f t="shared" si="197"/>
        <v>2702.2171819658797</v>
      </c>
      <c r="R309" s="5">
        <f t="shared" si="197"/>
        <v>4050.0122197727223</v>
      </c>
      <c r="S309" s="5">
        <f t="shared" si="197"/>
        <v>2915.9770975768033</v>
      </c>
      <c r="T309" s="5">
        <f t="shared" si="236"/>
        <v>9.1692707000955664</v>
      </c>
      <c r="U309" s="5">
        <f t="shared" si="236"/>
        <v>26.987126828443078</v>
      </c>
      <c r="V309" s="5">
        <f t="shared" si="236"/>
        <v>55.202553927203766</v>
      </c>
      <c r="W309" s="15">
        <f t="shared" si="199"/>
        <v>-1.0734613539272964E-2</v>
      </c>
      <c r="X309" s="15">
        <f t="shared" si="199"/>
        <v>-1.217998157191269E-2</v>
      </c>
      <c r="Y309" s="15">
        <f t="shared" si="199"/>
        <v>-9.7425357312937999E-3</v>
      </c>
      <c r="Z309" s="5">
        <f t="shared" si="202"/>
        <v>1875.2214659887743</v>
      </c>
      <c r="AA309" s="5">
        <f t="shared" si="202"/>
        <v>11038.216272713216</v>
      </c>
      <c r="AB309" s="5">
        <f t="shared" si="202"/>
        <v>75599.66451659739</v>
      </c>
      <c r="AC309" s="16">
        <f t="shared" si="231"/>
        <v>0.82903958903554942</v>
      </c>
      <c r="AD309" s="16">
        <f t="shared" si="231"/>
        <v>3.0995902141473568</v>
      </c>
      <c r="AE309" s="16">
        <f t="shared" si="231"/>
        <v>27.636831897168399</v>
      </c>
      <c r="AF309" s="15">
        <f t="shared" si="209"/>
        <v>-4.0504037456468023E-3</v>
      </c>
      <c r="AG309" s="15">
        <f t="shared" si="209"/>
        <v>2.9673830763510267E-4</v>
      </c>
      <c r="AH309" s="15">
        <f t="shared" si="209"/>
        <v>9.7937136394747881E-3</v>
      </c>
      <c r="AI309" s="1">
        <f t="shared" si="232"/>
        <v>591641.77843199903</v>
      </c>
      <c r="AJ309" s="1">
        <f t="shared" si="232"/>
        <v>295941.06638111273</v>
      </c>
      <c r="AK309" s="1">
        <f t="shared" si="232"/>
        <v>104152.845154586</v>
      </c>
      <c r="AL309" s="14">
        <f t="shared" si="237"/>
        <v>99.057239343928373</v>
      </c>
      <c r="AM309" s="14">
        <f t="shared" si="237"/>
        <v>24.737240395247934</v>
      </c>
      <c r="AN309" s="14">
        <f t="shared" si="237"/>
        <v>7.6790314676850366</v>
      </c>
      <c r="AO309" s="11">
        <f t="shared" si="238"/>
        <v>1.621871725892547E-3</v>
      </c>
      <c r="AP309" s="11">
        <f t="shared" si="238"/>
        <v>2.0431306115796465E-3</v>
      </c>
      <c r="AQ309" s="11">
        <f t="shared" si="238"/>
        <v>1.8533772552487846E-3</v>
      </c>
      <c r="AR309" s="1">
        <f t="shared" si="203"/>
        <v>294703.61060860771</v>
      </c>
      <c r="AS309" s="1">
        <f t="shared" si="203"/>
        <v>150072.00453455508</v>
      </c>
      <c r="AT309" s="1">
        <f t="shared" si="203"/>
        <v>52823.228095970626</v>
      </c>
      <c r="AU309" s="1">
        <f t="shared" si="210"/>
        <v>58940.722121721541</v>
      </c>
      <c r="AV309" s="1">
        <f t="shared" si="210"/>
        <v>30014.400906911018</v>
      </c>
      <c r="AW309" s="1">
        <f t="shared" si="210"/>
        <v>10564.645619194125</v>
      </c>
      <c r="AX309" s="1">
        <f t="shared" si="211"/>
        <v>202301.14780563698</v>
      </c>
      <c r="AY309" s="1">
        <f t="shared" si="211"/>
        <v>40502.94842450921</v>
      </c>
      <c r="AZ309" s="1">
        <f t="shared" si="211"/>
        <v>9670.255618429459</v>
      </c>
      <c r="BA309" s="1">
        <f t="shared" si="212"/>
        <v>14238.357591121274</v>
      </c>
      <c r="BB309" s="1">
        <f t="shared" si="212"/>
        <v>31447.259521786717</v>
      </c>
      <c r="BC309" s="1">
        <f t="shared" si="212"/>
        <v>40102.247396716331</v>
      </c>
      <c r="BD309" s="1">
        <f>SUM(BA309:BC309)*BT309*0.7+0.15*econlow!BD309+0.15*econhigh!BD309</f>
        <v>55.32422470216958</v>
      </c>
      <c r="BE309" s="2">
        <f t="shared" si="233"/>
        <v>0.1724378764915922</v>
      </c>
      <c r="BF309" s="2">
        <f t="shared" si="233"/>
        <v>0.13039120264941753</v>
      </c>
      <c r="BG309" s="2">
        <f t="shared" si="233"/>
        <v>6.9918128391701598E-2</v>
      </c>
      <c r="BH309" s="2">
        <f t="shared" si="206"/>
        <v>7.9631516384559078E-2</v>
      </c>
      <c r="BI309" s="2">
        <f t="shared" si="213"/>
        <v>2.9734821248929609E-3</v>
      </c>
      <c r="BJ309" s="2">
        <f t="shared" si="213"/>
        <v>1.700186572836147E-3</v>
      </c>
      <c r="BK309" s="2">
        <f t="shared" si="213"/>
        <v>4.8885446777984691E-4</v>
      </c>
      <c r="BL309" s="2">
        <f t="shared" si="207"/>
        <v>876.29591828611058</v>
      </c>
      <c r="BM309" s="2">
        <f t="shared" si="207"/>
        <v>255.1504070682559</v>
      </c>
      <c r="BN309" s="2">
        <f t="shared" si="207"/>
        <v>25.822871057269175</v>
      </c>
      <c r="BO309" s="2">
        <f t="shared" si="214"/>
        <v>5419.9534006462345</v>
      </c>
      <c r="BP309" s="2">
        <f t="shared" si="214"/>
        <v>354.55129111108835</v>
      </c>
      <c r="BQ309" s="2">
        <f t="shared" si="214"/>
        <v>9.7706815703325631</v>
      </c>
      <c r="BR309" s="11">
        <f t="shared" si="215"/>
        <v>3.0113517008714979E-2</v>
      </c>
      <c r="BS309" s="17">
        <f t="shared" si="204"/>
        <v>8.9679215907154168E-5</v>
      </c>
      <c r="BT309" s="17">
        <f t="shared" si="205"/>
        <v>6.5519152800584712E-4</v>
      </c>
      <c r="BU309" s="12">
        <f>(BU$3*tempmid!$I419+BU$4*tempmid!$I419^2+BU$5*tempmid!$I419^6)*(K309/K$56)^$BW$1</f>
        <v>-26.426644647819991</v>
      </c>
      <c r="BV309" s="12">
        <f>(BV$3*tempmid!$I419+BV$4*tempmid!$I419^2+BV$5*tempmid!$I419^6)*(L309/L$56)^$BW$1</f>
        <v>-18.419392739300822</v>
      </c>
      <c r="BW309" s="12">
        <f>(BW$3*tempmid!$I419+BW$4*tempmid!$I419^2+BW$5*tempmid!$I419^6)*(M309/M$56)^$BW$1</f>
        <v>-16.545019111625017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 x14ac:dyDescent="0.3">
      <c r="A310" s="2">
        <f t="shared" si="191"/>
        <v>2264</v>
      </c>
      <c r="B310" s="5">
        <f t="shared" si="234"/>
        <v>1165.4056003727812</v>
      </c>
      <c r="C310" s="5">
        <f t="shared" si="234"/>
        <v>2964.1695341242353</v>
      </c>
      <c r="D310" s="5">
        <f t="shared" si="234"/>
        <v>4369.9552191789971</v>
      </c>
      <c r="E310" s="15">
        <f t="shared" si="235"/>
        <v>9.0245117648042454E-9</v>
      </c>
      <c r="F310" s="15">
        <f t="shared" si="235"/>
        <v>1.7778893319638433E-8</v>
      </c>
      <c r="G310" s="15">
        <f t="shared" si="235"/>
        <v>3.629497827878954E-8</v>
      </c>
      <c r="H310" s="5">
        <f t="shared" si="194"/>
        <v>294513.64403766615</v>
      </c>
      <c r="I310" s="5">
        <f t="shared" si="194"/>
        <v>150243.76273358942</v>
      </c>
      <c r="J310" s="5">
        <f t="shared" si="194"/>
        <v>52885.9924247405</v>
      </c>
      <c r="K310" s="5">
        <f t="shared" si="195"/>
        <v>252713.42779154255</v>
      </c>
      <c r="L310" s="5">
        <f t="shared" si="195"/>
        <v>50686.629426538173</v>
      </c>
      <c r="M310" s="5">
        <f t="shared" si="195"/>
        <v>12102.181778118182</v>
      </c>
      <c r="N310" s="15">
        <f t="shared" si="196"/>
        <v>-6.446111345260741E-4</v>
      </c>
      <c r="O310" s="15">
        <f t="shared" si="196"/>
        <v>1.1444874638628644E-3</v>
      </c>
      <c r="P310" s="15">
        <f t="shared" si="196"/>
        <v>1.1881592915898853E-3</v>
      </c>
      <c r="Q310" s="5">
        <f t="shared" si="197"/>
        <v>2671.4867680446923</v>
      </c>
      <c r="R310" s="5">
        <f t="shared" si="197"/>
        <v>4005.2619484859856</v>
      </c>
      <c r="S310" s="5">
        <f t="shared" si="197"/>
        <v>2890.9990822928598</v>
      </c>
      <c r="T310" s="5">
        <f t="shared" si="236"/>
        <v>9.0708421226930618</v>
      </c>
      <c r="U310" s="5">
        <f t="shared" si="236"/>
        <v>26.658424120993772</v>
      </c>
      <c r="V310" s="5">
        <f t="shared" si="236"/>
        <v>54.664741073109312</v>
      </c>
      <c r="W310" s="15">
        <f t="shared" si="199"/>
        <v>-1.0734613539272964E-2</v>
      </c>
      <c r="X310" s="15">
        <f t="shared" si="199"/>
        <v>-1.217998157191269E-2</v>
      </c>
      <c r="Y310" s="15">
        <f t="shared" si="199"/>
        <v>-9.7425357312937999E-3</v>
      </c>
      <c r="Z310" s="5">
        <f t="shared" si="202"/>
        <v>1846.4327142757186</v>
      </c>
      <c r="AA310" s="5">
        <f t="shared" si="202"/>
        <v>10919.767509181283</v>
      </c>
      <c r="AB310" s="5">
        <f t="shared" si="202"/>
        <v>75687.856807501186</v>
      </c>
      <c r="AC310" s="16">
        <f t="shared" si="231"/>
        <v>0.82568164397883037</v>
      </c>
      <c r="AD310" s="16">
        <f t="shared" si="231"/>
        <v>3.1005099813018653</v>
      </c>
      <c r="AE310" s="16">
        <f t="shared" si="231"/>
        <v>27.90749911467157</v>
      </c>
      <c r="AF310" s="15">
        <f t="shared" si="209"/>
        <v>-4.0504037456468023E-3</v>
      </c>
      <c r="AG310" s="15">
        <f t="shared" si="209"/>
        <v>2.9673830763510267E-4</v>
      </c>
      <c r="AH310" s="15">
        <f t="shared" si="209"/>
        <v>9.7937136394747881E-3</v>
      </c>
      <c r="AI310" s="1">
        <f t="shared" si="232"/>
        <v>591418.32271052059</v>
      </c>
      <c r="AJ310" s="1">
        <f t="shared" si="232"/>
        <v>296361.36064991244</v>
      </c>
      <c r="AK310" s="1">
        <f t="shared" si="232"/>
        <v>104302.20625832153</v>
      </c>
      <c r="AL310" s="14">
        <f t="shared" si="237"/>
        <v>99.216290898307903</v>
      </c>
      <c r="AM310" s="14">
        <f t="shared" si="237"/>
        <v>24.787276394214498</v>
      </c>
      <c r="AN310" s="14">
        <f t="shared" si="237"/>
        <v>7.693121288526938</v>
      </c>
      <c r="AO310" s="11">
        <f t="shared" si="238"/>
        <v>1.6056530086336215E-3</v>
      </c>
      <c r="AP310" s="11">
        <f t="shared" si="238"/>
        <v>2.0226993054638502E-3</v>
      </c>
      <c r="AQ310" s="11">
        <f t="shared" si="238"/>
        <v>1.8348434826962966E-3</v>
      </c>
      <c r="AR310" s="1">
        <f t="shared" si="203"/>
        <v>294513.64403766615</v>
      </c>
      <c r="AS310" s="1">
        <f t="shared" si="203"/>
        <v>150243.76273358942</v>
      </c>
      <c r="AT310" s="1">
        <f t="shared" si="203"/>
        <v>52885.9924247405</v>
      </c>
      <c r="AU310" s="1">
        <f t="shared" si="210"/>
        <v>58902.728807533233</v>
      </c>
      <c r="AV310" s="1">
        <f t="shared" si="210"/>
        <v>30048.752546717886</v>
      </c>
      <c r="AW310" s="1">
        <f t="shared" si="210"/>
        <v>10577.198484948101</v>
      </c>
      <c r="AX310" s="1">
        <f t="shared" si="211"/>
        <v>202170.74223323405</v>
      </c>
      <c r="AY310" s="1">
        <f t="shared" si="211"/>
        <v>40549.30354123054</v>
      </c>
      <c r="AZ310" s="1">
        <f t="shared" si="211"/>
        <v>9681.7454224945432</v>
      </c>
      <c r="BA310" s="1">
        <f t="shared" si="212"/>
        <v>14237.606243958444</v>
      </c>
      <c r="BB310" s="1">
        <f t="shared" si="212"/>
        <v>31450.65059592565</v>
      </c>
      <c r="BC310" s="1">
        <f t="shared" si="212"/>
        <v>40107.437972983113</v>
      </c>
      <c r="BD310" s="1">
        <f>SUM(BA310:BC310)*BT310*0.7+0.15*econlow!BD310+0.15*econhigh!BD310</f>
        <v>53.717278682303728</v>
      </c>
      <c r="BE310" s="2">
        <f t="shared" si="233"/>
        <v>0.1724378764915922</v>
      </c>
      <c r="BF310" s="2">
        <f t="shared" si="233"/>
        <v>0.13039120264941753</v>
      </c>
      <c r="BG310" s="2">
        <f t="shared" si="233"/>
        <v>6.9918128391701598E-2</v>
      </c>
      <c r="BH310" s="2">
        <f t="shared" si="206"/>
        <v>7.952365420623024E-2</v>
      </c>
      <c r="BI310" s="2">
        <f t="shared" si="213"/>
        <v>2.9734821248929609E-3</v>
      </c>
      <c r="BJ310" s="2">
        <f t="shared" si="213"/>
        <v>1.700186572836147E-3</v>
      </c>
      <c r="BK310" s="2">
        <f t="shared" si="213"/>
        <v>4.8885446777984691E-4</v>
      </c>
      <c r="BL310" s="2">
        <f t="shared" si="207"/>
        <v>875.73105608308867</v>
      </c>
      <c r="BM310" s="2">
        <f t="shared" si="207"/>
        <v>255.44242805202862</v>
      </c>
      <c r="BN310" s="2">
        <f t="shared" si="207"/>
        <v>25.853553679805533</v>
      </c>
      <c r="BO310" s="2">
        <f t="shared" si="214"/>
        <v>5500.9107001851253</v>
      </c>
      <c r="BP310" s="2">
        <f t="shared" si="214"/>
        <v>358.807362829564</v>
      </c>
      <c r="BQ310" s="2">
        <f t="shared" si="214"/>
        <v>9.7708926225246167</v>
      </c>
      <c r="BR310" s="11">
        <f t="shared" si="215"/>
        <v>3.0089515821353857E-2</v>
      </c>
      <c r="BS310" s="17">
        <f t="shared" si="204"/>
        <v>8.7057605231283903E-5</v>
      </c>
      <c r="BT310" s="17">
        <f t="shared" si="205"/>
        <v>6.3610827961732726E-4</v>
      </c>
      <c r="BU310" s="12">
        <f>(BU$3*tempmid!$I420+BU$4*tempmid!$I420^2+BU$5*tempmid!$I420^6)*(K310/K$56)^$BW$1</f>
        <v>-26.585988169816982</v>
      </c>
      <c r="BV310" s="12">
        <f>(BV$3*tempmid!$I420+BV$4*tempmid!$I420^2+BV$5*tempmid!$I420^6)*(L310/L$56)^$BW$1</f>
        <v>-18.513780873110136</v>
      </c>
      <c r="BW310" s="12">
        <f>(BW$3*tempmid!$I420+BW$4*tempmid!$I420^2+BW$5*tempmid!$I420^6)*(M310/M$56)^$BW$1</f>
        <v>-16.622669325828795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 x14ac:dyDescent="0.3">
      <c r="A311" s="2">
        <f t="shared" si="191"/>
        <v>2265</v>
      </c>
      <c r="B311" s="5">
        <f t="shared" si="234"/>
        <v>1165.4056103641369</v>
      </c>
      <c r="C311" s="5">
        <f t="shared" si="234"/>
        <v>2964.1695841889064</v>
      </c>
      <c r="D311" s="5">
        <f t="shared" si="234"/>
        <v>4369.9553698560549</v>
      </c>
      <c r="E311" s="15">
        <f t="shared" si="235"/>
        <v>8.573286176564033E-9</v>
      </c>
      <c r="F311" s="15">
        <f t="shared" si="235"/>
        <v>1.6889948653656511E-8</v>
      </c>
      <c r="G311" s="15">
        <f t="shared" si="235"/>
        <v>3.4480229364850064E-8</v>
      </c>
      <c r="H311" s="5">
        <f t="shared" si="194"/>
        <v>294316.54296073591</v>
      </c>
      <c r="I311" s="5">
        <f t="shared" si="194"/>
        <v>150411.92901497334</v>
      </c>
      <c r="J311" s="5">
        <f t="shared" si="194"/>
        <v>52947.644949707297</v>
      </c>
      <c r="K311" s="5">
        <f t="shared" si="195"/>
        <v>252544.29903488728</v>
      </c>
      <c r="L311" s="5">
        <f t="shared" si="195"/>
        <v>50743.361586759871</v>
      </c>
      <c r="M311" s="5">
        <f t="shared" si="195"/>
        <v>12116.289634200859</v>
      </c>
      <c r="N311" s="15">
        <f t="shared" si="196"/>
        <v>-6.6925116774874116E-4</v>
      </c>
      <c r="O311" s="15">
        <f t="shared" si="196"/>
        <v>1.119272693085982E-3</v>
      </c>
      <c r="P311" s="15">
        <f t="shared" si="196"/>
        <v>1.1657283241428562E-3</v>
      </c>
      <c r="Q311" s="5">
        <f t="shared" si="197"/>
        <v>2641.0407093864446</v>
      </c>
      <c r="R311" s="5">
        <f t="shared" si="197"/>
        <v>3960.9063763720665</v>
      </c>
      <c r="S311" s="5">
        <f t="shared" si="197"/>
        <v>2866.1708052662102</v>
      </c>
      <c r="T311" s="5">
        <f t="shared" si="236"/>
        <v>8.9734701380301942</v>
      </c>
      <c r="U311" s="5">
        <f t="shared" si="236"/>
        <v>26.333725006463833</v>
      </c>
      <c r="V311" s="5">
        <f t="shared" si="236"/>
        <v>54.132167879962623</v>
      </c>
      <c r="W311" s="15">
        <f t="shared" si="199"/>
        <v>-1.0734613539272964E-2</v>
      </c>
      <c r="X311" s="15">
        <f t="shared" si="199"/>
        <v>-1.217998157191269E-2</v>
      </c>
      <c r="Y311" s="15">
        <f t="shared" si="199"/>
        <v>-9.7425357312937999E-3</v>
      </c>
      <c r="Z311" s="5">
        <f t="shared" si="202"/>
        <v>1818.040787842456</v>
      </c>
      <c r="AA311" s="5">
        <f t="shared" si="202"/>
        <v>10802.314961157354</v>
      </c>
      <c r="AB311" s="5">
        <f t="shared" si="202"/>
        <v>75774.436553328967</v>
      </c>
      <c r="AC311" s="16">
        <f t="shared" ref="AC311:AE326" si="239">AC310*(1+AF311)</f>
        <v>0.82233729995534666</v>
      </c>
      <c r="AD311" s="16">
        <f t="shared" si="239"/>
        <v>3.1014300213865225</v>
      </c>
      <c r="AE311" s="16">
        <f t="shared" si="239"/>
        <v>28.180817169394558</v>
      </c>
      <c r="AF311" s="15">
        <f t="shared" si="209"/>
        <v>-4.0504037456468023E-3</v>
      </c>
      <c r="AG311" s="15">
        <f t="shared" si="209"/>
        <v>2.9673830763510267E-4</v>
      </c>
      <c r="AH311" s="15">
        <f t="shared" si="209"/>
        <v>9.7937136394747881E-3</v>
      </c>
      <c r="AI311" s="1">
        <f t="shared" si="232"/>
        <v>591179.21924700181</v>
      </c>
      <c r="AJ311" s="1">
        <f t="shared" si="232"/>
        <v>296773.97713163908</v>
      </c>
      <c r="AK311" s="1">
        <f t="shared" si="232"/>
        <v>104449.18411743749</v>
      </c>
      <c r="AL311" s="14">
        <f t="shared" si="237"/>
        <v>99.374004764934384</v>
      </c>
      <c r="AM311" s="14">
        <f t="shared" si="237"/>
        <v>24.836912228893947</v>
      </c>
      <c r="AN311" s="14">
        <f t="shared" si="237"/>
        <v>7.7070958052502059</v>
      </c>
      <c r="AO311" s="11">
        <f t="shared" si="238"/>
        <v>1.5895964785472853E-3</v>
      </c>
      <c r="AP311" s="11">
        <f t="shared" si="238"/>
        <v>2.0024723124092117E-3</v>
      </c>
      <c r="AQ311" s="11">
        <f t="shared" si="238"/>
        <v>1.8164950478693337E-3</v>
      </c>
      <c r="AR311" s="1">
        <f t="shared" si="203"/>
        <v>294316.54296073591</v>
      </c>
      <c r="AS311" s="1">
        <f t="shared" si="203"/>
        <v>150411.92901497334</v>
      </c>
      <c r="AT311" s="1">
        <f t="shared" si="203"/>
        <v>52947.644949707297</v>
      </c>
      <c r="AU311" s="1">
        <f t="shared" si="210"/>
        <v>58863.308592147187</v>
      </c>
      <c r="AV311" s="1">
        <f t="shared" si="210"/>
        <v>30082.385802994671</v>
      </c>
      <c r="AW311" s="1">
        <f t="shared" si="210"/>
        <v>10589.52898994146</v>
      </c>
      <c r="AX311" s="1">
        <f t="shared" si="211"/>
        <v>202035.43922790978</v>
      </c>
      <c r="AY311" s="1">
        <f t="shared" si="211"/>
        <v>40594.6892694079</v>
      </c>
      <c r="AZ311" s="1">
        <f t="shared" si="211"/>
        <v>9693.0317073606875</v>
      </c>
      <c r="BA311" s="1">
        <f t="shared" si="212"/>
        <v>14236.826155848463</v>
      </c>
      <c r="BB311" s="1">
        <f t="shared" si="212"/>
        <v>31453.966985869687</v>
      </c>
      <c r="BC311" s="1">
        <f t="shared" si="212"/>
        <v>40112.530569736773</v>
      </c>
      <c r="BD311" s="1">
        <f>SUM(BA311:BC311)*BT311*0.7+0.15*econlow!BD311+0.15*econhigh!BD311</f>
        <v>52.156883158754177</v>
      </c>
      <c r="BE311" s="2">
        <f t="shared" si="233"/>
        <v>0.1724378764915922</v>
      </c>
      <c r="BF311" s="2">
        <f t="shared" si="233"/>
        <v>0.13039120264941753</v>
      </c>
      <c r="BG311" s="2">
        <f t="shared" si="233"/>
        <v>6.9918128391701598E-2</v>
      </c>
      <c r="BH311" s="2">
        <f t="shared" si="206"/>
        <v>7.9416813286333335E-2</v>
      </c>
      <c r="BI311" s="2">
        <f t="shared" si="213"/>
        <v>2.9734821248929609E-3</v>
      </c>
      <c r="BJ311" s="2">
        <f t="shared" si="213"/>
        <v>1.700186572836147E-3</v>
      </c>
      <c r="BK311" s="2">
        <f t="shared" si="213"/>
        <v>4.8885446777984691E-4</v>
      </c>
      <c r="BL311" s="2">
        <f t="shared" si="207"/>
        <v>875.14497955403942</v>
      </c>
      <c r="BM311" s="2">
        <f t="shared" si="207"/>
        <v>255.72834210564136</v>
      </c>
      <c r="BN311" s="2">
        <f t="shared" si="207"/>
        <v>25.883692792085458</v>
      </c>
      <c r="BO311" s="2">
        <f t="shared" si="214"/>
        <v>5583.0782261738423</v>
      </c>
      <c r="BP311" s="2">
        <f t="shared" si="214"/>
        <v>363.11461733161565</v>
      </c>
      <c r="BQ311" s="2">
        <f t="shared" si="214"/>
        <v>9.7711059455425993</v>
      </c>
      <c r="BR311" s="11">
        <f t="shared" si="215"/>
        <v>3.0065720534708545E-2</v>
      </c>
      <c r="BS311" s="17">
        <f t="shared" si="204"/>
        <v>8.4514601783775559E-5</v>
      </c>
      <c r="BT311" s="17">
        <f t="shared" si="205"/>
        <v>6.1758085399740508E-4</v>
      </c>
      <c r="BU311" s="12">
        <f>(BU$3*tempmid!$I421+BU$4*tempmid!$I421^2+BU$5*tempmid!$I421^6)*(K311/K$56)^$BW$1</f>
        <v>-26.745228249505594</v>
      </c>
      <c r="BV311" s="12">
        <f>(BV$3*tempmid!$I421+BV$4*tempmid!$I421^2+BV$5*tempmid!$I421^6)*(L311/L$56)^$BW$1</f>
        <v>-18.608013219318806</v>
      </c>
      <c r="BW311" s="12">
        <f>(BW$3*tempmid!$I421+BW$4*tempmid!$I421^2+BW$5*tempmid!$I421^6)*(M311/M$56)^$BW$1</f>
        <v>-16.700174052421488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 x14ac:dyDescent="0.3">
      <c r="A312" s="2">
        <f t="shared" si="191"/>
        <v>2266</v>
      </c>
      <c r="B312" s="5">
        <f t="shared" si="234"/>
        <v>1165.4056198559249</v>
      </c>
      <c r="C312" s="5">
        <f t="shared" si="234"/>
        <v>2964.1696317503447</v>
      </c>
      <c r="D312" s="5">
        <f t="shared" si="234"/>
        <v>4369.955512999265</v>
      </c>
      <c r="E312" s="15">
        <f t="shared" si="235"/>
        <v>8.1446218677358315E-9</v>
      </c>
      <c r="F312" s="15">
        <f t="shared" si="235"/>
        <v>1.6045451220973685E-8</v>
      </c>
      <c r="G312" s="15">
        <f t="shared" si="235"/>
        <v>3.2756217896607561E-8</v>
      </c>
      <c r="H312" s="5">
        <f t="shared" si="194"/>
        <v>294112.37243745744</v>
      </c>
      <c r="I312" s="5">
        <f t="shared" si="194"/>
        <v>150576.52880607147</v>
      </c>
      <c r="J312" s="5">
        <f t="shared" si="194"/>
        <v>53008.193774943902</v>
      </c>
      <c r="K312" s="5">
        <f t="shared" si="195"/>
        <v>252369.1043070631</v>
      </c>
      <c r="L312" s="5">
        <f t="shared" si="195"/>
        <v>50798.890587498499</v>
      </c>
      <c r="M312" s="5">
        <f t="shared" si="195"/>
        <v>12130.144944785121</v>
      </c>
      <c r="N312" s="15">
        <f t="shared" si="196"/>
        <v>-6.9371879901347633E-4</v>
      </c>
      <c r="O312" s="15">
        <f t="shared" si="196"/>
        <v>1.0943106448255691E-3</v>
      </c>
      <c r="P312" s="15">
        <f t="shared" si="196"/>
        <v>1.1435275156475022E-3</v>
      </c>
      <c r="Q312" s="5">
        <f t="shared" si="197"/>
        <v>2610.8777070156825</v>
      </c>
      <c r="R312" s="5">
        <f t="shared" si="197"/>
        <v>3916.9443408923266</v>
      </c>
      <c r="S312" s="5">
        <f t="shared" si="197"/>
        <v>2841.4927404398018</v>
      </c>
      <c r="T312" s="5">
        <f t="shared" si="236"/>
        <v>8.8771434039922337</v>
      </c>
      <c r="U312" s="5">
        <f t="shared" si="236"/>
        <v>26.012980721165288</v>
      </c>
      <c r="V312" s="5">
        <f t="shared" si="236"/>
        <v>53.60478330017969</v>
      </c>
      <c r="W312" s="15">
        <f t="shared" si="199"/>
        <v>-1.0734613539272964E-2</v>
      </c>
      <c r="X312" s="15">
        <f t="shared" si="199"/>
        <v>-1.217998157191269E-2</v>
      </c>
      <c r="Y312" s="15">
        <f t="shared" si="199"/>
        <v>-9.7425357312937999E-3</v>
      </c>
      <c r="Z312" s="5">
        <f t="shared" si="202"/>
        <v>1790.0412967456523</v>
      </c>
      <c r="AA312" s="5">
        <f t="shared" si="202"/>
        <v>10685.856577988347</v>
      </c>
      <c r="AB312" s="5">
        <f t="shared" si="202"/>
        <v>75859.415581736321</v>
      </c>
      <c r="AC312" s="16">
        <f t="shared" si="239"/>
        <v>0.81900650187542245</v>
      </c>
      <c r="AD312" s="16">
        <f t="shared" si="239"/>
        <v>3.1023503344823173</v>
      </c>
      <c r="AE312" s="16">
        <f t="shared" si="239"/>
        <v>28.456812022878005</v>
      </c>
      <c r="AF312" s="15">
        <f t="shared" si="209"/>
        <v>-4.0504037456468023E-3</v>
      </c>
      <c r="AG312" s="15">
        <f t="shared" si="209"/>
        <v>2.9673830763510267E-4</v>
      </c>
      <c r="AH312" s="15">
        <f t="shared" si="209"/>
        <v>9.7937136394747881E-3</v>
      </c>
      <c r="AI312" s="1">
        <f t="shared" ref="AI312:AK327" si="240">(1-$AI$5)*AI311+AU311</f>
        <v>590924.60591444885</v>
      </c>
      <c r="AJ312" s="1">
        <f t="shared" si="240"/>
        <v>297178.96522146981</v>
      </c>
      <c r="AK312" s="1">
        <f t="shared" si="240"/>
        <v>104593.79469563521</v>
      </c>
      <c r="AL312" s="14">
        <f t="shared" si="237"/>
        <v>99.530389687287524</v>
      </c>
      <c r="AM312" s="14">
        <f t="shared" si="237"/>
        <v>24.886150105667404</v>
      </c>
      <c r="AN312" s="14">
        <f t="shared" si="237"/>
        <v>7.7209557076002611</v>
      </c>
      <c r="AO312" s="11">
        <f t="shared" si="238"/>
        <v>1.5737005137618125E-3</v>
      </c>
      <c r="AP312" s="11">
        <f t="shared" si="238"/>
        <v>1.9824475892851194E-3</v>
      </c>
      <c r="AQ312" s="11">
        <f t="shared" si="238"/>
        <v>1.7983300973906404E-3</v>
      </c>
      <c r="AR312" s="1">
        <f t="shared" si="203"/>
        <v>294112.37243745744</v>
      </c>
      <c r="AS312" s="1">
        <f t="shared" si="203"/>
        <v>150576.52880607147</v>
      </c>
      <c r="AT312" s="1">
        <f t="shared" si="203"/>
        <v>53008.193774943902</v>
      </c>
      <c r="AU312" s="1">
        <f t="shared" si="210"/>
        <v>58822.47448749149</v>
      </c>
      <c r="AV312" s="1">
        <f t="shared" si="210"/>
        <v>30115.305761214295</v>
      </c>
      <c r="AW312" s="1">
        <f t="shared" si="210"/>
        <v>10601.63875498878</v>
      </c>
      <c r="AX312" s="1">
        <f t="shared" si="211"/>
        <v>201895.28344565048</v>
      </c>
      <c r="AY312" s="1">
        <f t="shared" si="211"/>
        <v>40639.112469998799</v>
      </c>
      <c r="AZ312" s="1">
        <f t="shared" si="211"/>
        <v>9704.115955828096</v>
      </c>
      <c r="BA312" s="1">
        <f t="shared" si="212"/>
        <v>14236.017527462036</v>
      </c>
      <c r="BB312" s="1">
        <f t="shared" si="212"/>
        <v>31457.209439417642</v>
      </c>
      <c r="BC312" s="1">
        <f t="shared" si="212"/>
        <v>40117.526193021673</v>
      </c>
      <c r="BD312" s="1">
        <f>SUM(BA312:BC312)*BT312*0.7+0.15*econlow!BD312+0.15*econhigh!BD312</f>
        <v>50.641694337039723</v>
      </c>
      <c r="BE312" s="2">
        <f t="shared" ref="BE312:BG327" si="241">BE311</f>
        <v>0.1724378764915922</v>
      </c>
      <c r="BF312" s="2">
        <f t="shared" si="241"/>
        <v>0.13039120264941753</v>
      </c>
      <c r="BG312" s="2">
        <f t="shared" si="241"/>
        <v>6.9918128391701598E-2</v>
      </c>
      <c r="BH312" s="2">
        <f t="shared" si="206"/>
        <v>7.9310987812386463E-2</v>
      </c>
      <c r="BI312" s="2">
        <f t="shared" si="213"/>
        <v>2.9734821248929609E-3</v>
      </c>
      <c r="BJ312" s="2">
        <f t="shared" si="213"/>
        <v>1.700186572836147E-3</v>
      </c>
      <c r="BK312" s="2">
        <f t="shared" si="213"/>
        <v>4.8885446777984691E-4</v>
      </c>
      <c r="BL312" s="2">
        <f t="shared" si="207"/>
        <v>874.5378821526408</v>
      </c>
      <c r="BM312" s="2">
        <f t="shared" si="207"/>
        <v>256.00819246035803</v>
      </c>
      <c r="BN312" s="2">
        <f t="shared" si="207"/>
        <v>25.913292355821195</v>
      </c>
      <c r="BO312" s="2">
        <f t="shared" si="214"/>
        <v>5666.4740690868784</v>
      </c>
      <c r="BP312" s="2">
        <f t="shared" si="214"/>
        <v>367.4736702388808</v>
      </c>
      <c r="BQ312" s="2">
        <f t="shared" si="214"/>
        <v>9.7713215155879123</v>
      </c>
      <c r="BR312" s="11">
        <f t="shared" si="215"/>
        <v>3.0042128544397445E-2</v>
      </c>
      <c r="BS312" s="17">
        <f t="shared" si="204"/>
        <v>8.2047776271890608E-5</v>
      </c>
      <c r="BT312" s="17">
        <f t="shared" si="205"/>
        <v>5.9959306213340296E-4</v>
      </c>
      <c r="BU312" s="12">
        <f>(BU$3*tempmid!$I422+BU$4*tempmid!$I422^2+BU$5*tempmid!$I422^6)*(K312/K$56)^$BW$1</f>
        <v>-26.904366155403544</v>
      </c>
      <c r="BV312" s="12">
        <f>(BV$3*tempmid!$I422+BV$4*tempmid!$I422^2+BV$5*tempmid!$I422^6)*(L312/L$56)^$BW$1</f>
        <v>-18.702090524577919</v>
      </c>
      <c r="BW312" s="12">
        <f>(BW$3*tempmid!$I422+BW$4*tempmid!$I422^2+BW$5*tempmid!$I422^6)*(M312/M$56)^$BW$1</f>
        <v>-16.77753392842309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 x14ac:dyDescent="0.3">
      <c r="A313" s="2">
        <f t="shared" si="191"/>
        <v>2267</v>
      </c>
      <c r="B313" s="5">
        <f t="shared" si="234"/>
        <v>1165.4056288731235</v>
      </c>
      <c r="C313" s="5">
        <f t="shared" si="234"/>
        <v>2964.1696769337123</v>
      </c>
      <c r="D313" s="5">
        <f t="shared" si="234"/>
        <v>4369.9556489853194</v>
      </c>
      <c r="E313" s="15">
        <f t="shared" si="235"/>
        <v>7.7373907743490388E-9</v>
      </c>
      <c r="F313" s="15">
        <f t="shared" si="235"/>
        <v>1.5243178659925E-8</v>
      </c>
      <c r="G313" s="15">
        <f t="shared" si="235"/>
        <v>3.1118407001777183E-8</v>
      </c>
      <c r="H313" s="5">
        <f t="shared" si="194"/>
        <v>293901.19709336787</v>
      </c>
      <c r="I313" s="5">
        <f t="shared" si="194"/>
        <v>150737.58754947587</v>
      </c>
      <c r="J313" s="5">
        <f t="shared" si="194"/>
        <v>53067.647000993231</v>
      </c>
      <c r="K313" s="5">
        <f t="shared" si="195"/>
        <v>252187.89905584414</v>
      </c>
      <c r="L313" s="5">
        <f t="shared" si="195"/>
        <v>50853.225010184469</v>
      </c>
      <c r="M313" s="5">
        <f t="shared" si="195"/>
        <v>12143.749562610608</v>
      </c>
      <c r="N313" s="15">
        <f t="shared" si="196"/>
        <v>-7.1801677830773958E-4</v>
      </c>
      <c r="O313" s="15">
        <f t="shared" si="196"/>
        <v>1.0695986085047515E-3</v>
      </c>
      <c r="P313" s="15">
        <f t="shared" si="196"/>
        <v>1.1215544321534487E-3</v>
      </c>
      <c r="Q313" s="5">
        <f t="shared" si="197"/>
        <v>2580.9964334892043</v>
      </c>
      <c r="R313" s="5">
        <f t="shared" si="197"/>
        <v>3873.3746195193276</v>
      </c>
      <c r="S313" s="5">
        <f t="shared" si="197"/>
        <v>2816.965323944517</v>
      </c>
      <c r="T313" s="5">
        <f t="shared" si="236"/>
        <v>8.7818507002176709</v>
      </c>
      <c r="U313" s="5">
        <f t="shared" si="236"/>
        <v>25.696143095350976</v>
      </c>
      <c r="V313" s="5">
        <f t="shared" si="236"/>
        <v>53.082536783509426</v>
      </c>
      <c r="W313" s="15">
        <f t="shared" si="199"/>
        <v>-1.0734613539272964E-2</v>
      </c>
      <c r="X313" s="15">
        <f t="shared" si="199"/>
        <v>-1.217998157191269E-2</v>
      </c>
      <c r="Y313" s="15">
        <f t="shared" si="199"/>
        <v>-9.7425357312937999E-3</v>
      </c>
      <c r="Z313" s="5">
        <f t="shared" si="202"/>
        <v>1762.4298702475567</v>
      </c>
      <c r="AA313" s="5">
        <f t="shared" si="202"/>
        <v>10570.390138742729</v>
      </c>
      <c r="AB313" s="5">
        <f t="shared" si="202"/>
        <v>75942.805715038892</v>
      </c>
      <c r="AC313" s="16">
        <f t="shared" si="239"/>
        <v>0.81568919487251712</v>
      </c>
      <c r="AD313" s="16">
        <f t="shared" si="239"/>
        <v>3.1032709206702629</v>
      </c>
      <c r="AE313" s="16">
        <f t="shared" si="239"/>
        <v>28.735509890922437</v>
      </c>
      <c r="AF313" s="15">
        <f t="shared" si="209"/>
        <v>-4.0504037456468023E-3</v>
      </c>
      <c r="AG313" s="15">
        <f t="shared" si="209"/>
        <v>2.9673830763510267E-4</v>
      </c>
      <c r="AH313" s="15">
        <f t="shared" si="209"/>
        <v>9.7937136394747881E-3</v>
      </c>
      <c r="AI313" s="1">
        <f t="shared" si="240"/>
        <v>590654.61981049553</v>
      </c>
      <c r="AJ313" s="1">
        <f t="shared" si="240"/>
        <v>297576.3744605371</v>
      </c>
      <c r="AK313" s="1">
        <f t="shared" si="240"/>
        <v>104736.05398106048</v>
      </c>
      <c r="AL313" s="14">
        <f t="shared" si="237"/>
        <v>99.685454402419467</v>
      </c>
      <c r="AM313" s="14">
        <f t="shared" si="237"/>
        <v>24.934992239068137</v>
      </c>
      <c r="AN313" s="14">
        <f t="shared" si="237"/>
        <v>7.7347016863595632</v>
      </c>
      <c r="AO313" s="11">
        <f t="shared" si="238"/>
        <v>1.5579635086241943E-3</v>
      </c>
      <c r="AP313" s="11">
        <f t="shared" si="238"/>
        <v>1.9626231133922684E-3</v>
      </c>
      <c r="AQ313" s="11">
        <f t="shared" si="238"/>
        <v>1.7803467964167339E-3</v>
      </c>
      <c r="AR313" s="1">
        <f t="shared" si="203"/>
        <v>293901.19709336787</v>
      </c>
      <c r="AS313" s="1">
        <f t="shared" si="203"/>
        <v>150737.58754947587</v>
      </c>
      <c r="AT313" s="1">
        <f t="shared" si="203"/>
        <v>53067.647000993231</v>
      </c>
      <c r="AU313" s="1">
        <f t="shared" si="210"/>
        <v>58780.239418673576</v>
      </c>
      <c r="AV313" s="1">
        <f t="shared" si="210"/>
        <v>30147.517509895173</v>
      </c>
      <c r="AW313" s="1">
        <f t="shared" si="210"/>
        <v>10613.529400198648</v>
      </c>
      <c r="AX313" s="1">
        <f t="shared" si="211"/>
        <v>201750.31924467537</v>
      </c>
      <c r="AY313" s="1">
        <f t="shared" si="211"/>
        <v>40682.580008147575</v>
      </c>
      <c r="AZ313" s="1">
        <f t="shared" si="211"/>
        <v>9714.9996500884863</v>
      </c>
      <c r="BA313" s="1">
        <f t="shared" si="212"/>
        <v>14235.180556261397</v>
      </c>
      <c r="BB313" s="1">
        <f t="shared" si="212"/>
        <v>31460.378696329321</v>
      </c>
      <c r="BC313" s="1">
        <f t="shared" si="212"/>
        <v>40122.425838145507</v>
      </c>
      <c r="BD313" s="1">
        <f>SUM(BA313:BC313)*BT313*0.7+0.15*econlow!BD313+0.15*econhigh!BD313</f>
        <v>49.170407034452495</v>
      </c>
      <c r="BE313" s="2">
        <f t="shared" si="241"/>
        <v>0.1724378764915922</v>
      </c>
      <c r="BF313" s="2">
        <f t="shared" si="241"/>
        <v>0.13039120264941753</v>
      </c>
      <c r="BG313" s="2">
        <f t="shared" si="241"/>
        <v>6.9918128391701598E-2</v>
      </c>
      <c r="BH313" s="2">
        <f t="shared" si="206"/>
        <v>7.9206171919118204E-2</v>
      </c>
      <c r="BI313" s="2">
        <f t="shared" si="213"/>
        <v>2.9734821248929609E-3</v>
      </c>
      <c r="BJ313" s="2">
        <f t="shared" si="213"/>
        <v>1.700186572836147E-3</v>
      </c>
      <c r="BK313" s="2">
        <f t="shared" si="213"/>
        <v>4.8885446777984691E-4</v>
      </c>
      <c r="BL313" s="2">
        <f t="shared" si="207"/>
        <v>873.90995604177238</v>
      </c>
      <c r="BM313" s="2">
        <f t="shared" si="207"/>
        <v>256.28202237333204</v>
      </c>
      <c r="BN313" s="2">
        <f t="shared" si="207"/>
        <v>25.942356330999335</v>
      </c>
      <c r="BO313" s="2">
        <f t="shared" si="214"/>
        <v>5751.1165897339924</v>
      </c>
      <c r="BP313" s="2">
        <f t="shared" si="214"/>
        <v>371.88514457964612</v>
      </c>
      <c r="BQ313" s="2">
        <f t="shared" si="214"/>
        <v>9.7715393091571752</v>
      </c>
      <c r="BR313" s="11">
        <f t="shared" si="215"/>
        <v>3.0018737277579283E-2</v>
      </c>
      <c r="BS313" s="17">
        <f t="shared" si="204"/>
        <v>7.9654777215604084E-5</v>
      </c>
      <c r="BT313" s="17">
        <f t="shared" si="205"/>
        <v>5.8212918653728445E-4</v>
      </c>
      <c r="BU313" s="12">
        <f>(BU$3*tempmid!$I423+BU$4*tempmid!$I423^2+BU$5*tempmid!$I423^6)*(K313/K$56)^$BW$1</f>
        <v>-27.063403178948732</v>
      </c>
      <c r="BV313" s="12">
        <f>(BV$3*tempmid!$I423+BV$4*tempmid!$I423^2+BV$5*tempmid!$I423^6)*(L313/L$56)^$BW$1</f>
        <v>-18.796013538757933</v>
      </c>
      <c r="BW313" s="12">
        <f>(BW$3*tempmid!$I423+BW$4*tempmid!$I423^2+BW$5*tempmid!$I423^6)*(M313/M$56)^$BW$1</f>
        <v>-16.854749592816692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 x14ac:dyDescent="0.3">
      <c r="A314" s="2">
        <f t="shared" ref="A314:A346" si="242">1+A313</f>
        <v>2268</v>
      </c>
      <c r="B314" s="5">
        <f t="shared" ref="B314:D329" si="243">B313*(1+E314)</f>
        <v>1165.4056374394625</v>
      </c>
      <c r="C314" s="5">
        <f t="shared" si="243"/>
        <v>2964.1697198579118</v>
      </c>
      <c r="D314" s="5">
        <f t="shared" si="243"/>
        <v>4369.955778172075</v>
      </c>
      <c r="E314" s="15">
        <f t="shared" ref="E314:G329" si="244">E313*$E$5</f>
        <v>7.3505212356315861E-9</v>
      </c>
      <c r="F314" s="15">
        <f t="shared" si="244"/>
        <v>1.4481019726928749E-8</v>
      </c>
      <c r="G314" s="15">
        <f t="shared" si="244"/>
        <v>2.9562486651688323E-8</v>
      </c>
      <c r="H314" s="5">
        <f t="shared" ref="H314:J346" si="245">AR314</f>
        <v>293683.08111747709</v>
      </c>
      <c r="I314" s="5">
        <f t="shared" si="245"/>
        <v>150895.13069848152</v>
      </c>
      <c r="J314" s="5">
        <f t="shared" si="245"/>
        <v>53126.012723648571</v>
      </c>
      <c r="K314" s="5">
        <f t="shared" ref="K314:M346" si="246">H314/B314*1000</f>
        <v>252000.73835470236</v>
      </c>
      <c r="L314" s="5">
        <f t="shared" si="246"/>
        <v>50906.373439950905</v>
      </c>
      <c r="M314" s="5">
        <f t="shared" si="246"/>
        <v>12157.105339375046</v>
      </c>
      <c r="N314" s="15">
        <f t="shared" ref="N314:P346" si="247">K314/K313-1</f>
        <v>-7.4214782645198873E-4</v>
      </c>
      <c r="O314" s="15">
        <f t="shared" si="247"/>
        <v>1.0451339075503441E-3</v>
      </c>
      <c r="P314" s="15">
        <f t="shared" si="247"/>
        <v>1.0998066697256448E-3</v>
      </c>
      <c r="Q314" s="5">
        <f t="shared" ref="Q314:S346" si="248">T314*H314/1000</f>
        <v>2551.3955340374787</v>
      </c>
      <c r="R314" s="5">
        <f t="shared" si="248"/>
        <v>3830.1959317067704</v>
      </c>
      <c r="S314" s="5">
        <f t="shared" si="248"/>
        <v>2792.5889549116796</v>
      </c>
      <c r="T314" s="5">
        <f t="shared" ref="T314:V329" si="249">T313*(1+W314)</f>
        <v>8.6875809267912398</v>
      </c>
      <c r="U314" s="5">
        <f t="shared" si="249"/>
        <v>25.383164545980371</v>
      </c>
      <c r="V314" s="5">
        <f t="shared" si="249"/>
        <v>52.565378272188369</v>
      </c>
      <c r="W314" s="15">
        <f t="shared" ref="W314:Y346" si="250">T$5-1</f>
        <v>-1.0734613539272964E-2</v>
      </c>
      <c r="X314" s="15">
        <f t="shared" si="250"/>
        <v>-1.217998157191269E-2</v>
      </c>
      <c r="Y314" s="15">
        <f t="shared" si="250"/>
        <v>-9.7425357312937999E-3</v>
      </c>
      <c r="Z314" s="5">
        <f t="shared" si="202"/>
        <v>1735.202157704965</v>
      </c>
      <c r="AA314" s="5">
        <f t="shared" si="202"/>
        <v>10455.913257379505</v>
      </c>
      <c r="AB314" s="5">
        <f t="shared" si="202"/>
        <v>76024.618768422093</v>
      </c>
      <c r="AC314" s="16">
        <f t="shared" si="239"/>
        <v>0.8123853243023218</v>
      </c>
      <c r="AD314" s="16">
        <f t="shared" si="239"/>
        <v>3.1041917800313956</v>
      </c>
      <c r="AE314" s="16">
        <f t="shared" si="239"/>
        <v>29.016937246078427</v>
      </c>
      <c r="AF314" s="15">
        <f t="shared" si="209"/>
        <v>-4.0504037456468023E-3</v>
      </c>
      <c r="AG314" s="15">
        <f t="shared" si="209"/>
        <v>2.9673830763510267E-4</v>
      </c>
      <c r="AH314" s="15">
        <f t="shared" si="209"/>
        <v>9.7937136394747881E-3</v>
      </c>
      <c r="AI314" s="1">
        <f t="shared" si="240"/>
        <v>590369.39724811958</v>
      </c>
      <c r="AJ314" s="1">
        <f t="shared" si="240"/>
        <v>297966.25452437857</v>
      </c>
      <c r="AK314" s="1">
        <f t="shared" si="240"/>
        <v>104875.97798315309</v>
      </c>
      <c r="AL314" s="14">
        <f t="shared" ref="AL314:AN329" si="251">AL313*(1+AO314)</f>
        <v>99.839207639716065</v>
      </c>
      <c r="AM314" s="14">
        <f t="shared" si="251"/>
        <v>24.983440851247785</v>
      </c>
      <c r="AN314" s="14">
        <f t="shared" si="251"/>
        <v>7.7483344332144268</v>
      </c>
      <c r="AO314" s="11">
        <f t="shared" ref="AO314:AQ329" si="252">AO$5*AO313</f>
        <v>1.5423838735379523E-3</v>
      </c>
      <c r="AP314" s="11">
        <f t="shared" si="252"/>
        <v>1.9429968822583456E-3</v>
      </c>
      <c r="AQ314" s="11">
        <f t="shared" si="252"/>
        <v>1.7625433284525665E-3</v>
      </c>
      <c r="AR314" s="1">
        <f t="shared" si="203"/>
        <v>293683.08111747709</v>
      </c>
      <c r="AS314" s="1">
        <f t="shared" si="203"/>
        <v>150895.13069848152</v>
      </c>
      <c r="AT314" s="1">
        <f t="shared" si="203"/>
        <v>53126.012723648571</v>
      </c>
      <c r="AU314" s="1">
        <f t="shared" si="210"/>
        <v>58736.616223495424</v>
      </c>
      <c r="AV314" s="1">
        <f t="shared" si="210"/>
        <v>30179.026139696303</v>
      </c>
      <c r="AW314" s="1">
        <f t="shared" si="210"/>
        <v>10625.202544729715</v>
      </c>
      <c r="AX314" s="1">
        <f t="shared" si="211"/>
        <v>201600.59068376187</v>
      </c>
      <c r="AY314" s="1">
        <f t="shared" si="211"/>
        <v>40725.098751960722</v>
      </c>
      <c r="AZ314" s="1">
        <f t="shared" si="211"/>
        <v>9725.6842715000384</v>
      </c>
      <c r="BA314" s="1">
        <f t="shared" si="212"/>
        <v>14234.31543653472</v>
      </c>
      <c r="BB314" s="1">
        <f t="shared" si="212"/>
        <v>31463.475488428197</v>
      </c>
      <c r="BC314" s="1">
        <f t="shared" si="212"/>
        <v>40127.230489817615</v>
      </c>
      <c r="BD314" s="1">
        <f>SUM(BA314:BC314)*BT314*0.7+0.15*econlow!BD314+0.15*econhigh!BD314</f>
        <v>47.741753577633602</v>
      </c>
      <c r="BE314" s="2">
        <f t="shared" si="241"/>
        <v>0.1724378764915922</v>
      </c>
      <c r="BF314" s="2">
        <f t="shared" si="241"/>
        <v>0.13039120264941753</v>
      </c>
      <c r="BG314" s="2">
        <f t="shared" si="241"/>
        <v>6.9918128391701598E-2</v>
      </c>
      <c r="BH314" s="2">
        <f t="shared" si="206"/>
        <v>7.9102359690742655E-2</v>
      </c>
      <c r="BI314" s="2">
        <f t="shared" si="213"/>
        <v>2.9734821248929609E-3</v>
      </c>
      <c r="BJ314" s="2">
        <f t="shared" si="213"/>
        <v>1.700186572836147E-3</v>
      </c>
      <c r="BK314" s="2">
        <f t="shared" si="213"/>
        <v>4.8885446777984691E-4</v>
      </c>
      <c r="BL314" s="2">
        <f t="shared" si="207"/>
        <v>873.26139208630764</v>
      </c>
      <c r="BM314" s="2">
        <f t="shared" si="207"/>
        <v>256.54987511991379</v>
      </c>
      <c r="BN314" s="2">
        <f t="shared" si="207"/>
        <v>25.970888675284598</v>
      </c>
      <c r="BO314" s="2">
        <f t="shared" si="214"/>
        <v>5837.0244232967816</v>
      </c>
      <c r="BP314" s="2">
        <f t="shared" si="214"/>
        <v>376.34967087795371</v>
      </c>
      <c r="BQ314" s="2">
        <f t="shared" si="214"/>
        <v>9.7717593030380119</v>
      </c>
      <c r="BR314" s="11">
        <f t="shared" si="215"/>
        <v>2.9995544192421092E-2</v>
      </c>
      <c r="BS314" s="17">
        <f t="shared" si="204"/>
        <v>7.7333328349091921E-5</v>
      </c>
      <c r="BT314" s="17">
        <f t="shared" si="205"/>
        <v>5.6517396751192667E-4</v>
      </c>
      <c r="BU314" s="12">
        <f>(BU$3*tempmid!$I424+BU$4*tempmid!$I424^2+BU$5*tempmid!$I424^6)*(K314/K$56)^$BW$1</f>
        <v>-27.222340633686187</v>
      </c>
      <c r="BV314" s="12">
        <f>(BV$3*tempmid!$I424+BV$4*tempmid!$I424^2+BV$5*tempmid!$I424^6)*(L314/L$56)^$BW$1</f>
        <v>-18.889783014444522</v>
      </c>
      <c r="BW314" s="12">
        <f>(BW$3*tempmid!$I424+BW$4*tempmid!$I424^2+BW$5*tempmid!$I424^6)*(M314/M$56)^$BW$1</f>
        <v>-16.931821686147739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 x14ac:dyDescent="0.3">
      <c r="A315" s="2">
        <f t="shared" si="242"/>
        <v>2269</v>
      </c>
      <c r="B315" s="5">
        <f t="shared" si="243"/>
        <v>1165.4056455774842</v>
      </c>
      <c r="C315" s="5">
        <f t="shared" si="243"/>
        <v>2964.1697606359016</v>
      </c>
      <c r="D315" s="5">
        <f t="shared" si="243"/>
        <v>4369.9559008994966</v>
      </c>
      <c r="E315" s="15">
        <f t="shared" si="244"/>
        <v>6.9829951738500065E-9</v>
      </c>
      <c r="F315" s="15">
        <f t="shared" si="244"/>
        <v>1.3756968740582312E-8</v>
      </c>
      <c r="G315" s="15">
        <f t="shared" si="244"/>
        <v>2.8084362319103905E-8</v>
      </c>
      <c r="H315" s="5">
        <f t="shared" si="245"/>
        <v>293458.08825999807</v>
      </c>
      <c r="I315" s="5">
        <f t="shared" si="245"/>
        <v>151049.18371266901</v>
      </c>
      <c r="J315" s="5">
        <f t="shared" si="245"/>
        <v>53183.299032762843</v>
      </c>
      <c r="K315" s="5">
        <f t="shared" si="246"/>
        <v>251807.67690084694</v>
      </c>
      <c r="L315" s="5">
        <f t="shared" si="246"/>
        <v>50958.344464139096</v>
      </c>
      <c r="M315" s="5">
        <f t="shared" si="246"/>
        <v>12170.214125459659</v>
      </c>
      <c r="N315" s="15">
        <f t="shared" si="247"/>
        <v>-7.6611463567888283E-4</v>
      </c>
      <c r="O315" s="15">
        <f t="shared" si="247"/>
        <v>1.0209138989147881E-3</v>
      </c>
      <c r="P315" s="15">
        <f t="shared" si="247"/>
        <v>1.0782818539998296E-3</v>
      </c>
      <c r="Q315" s="5">
        <f t="shared" si="248"/>
        <v>2522.0736276807284</v>
      </c>
      <c r="R315" s="5">
        <f t="shared" si="248"/>
        <v>3787.4069408221162</v>
      </c>
      <c r="S315" s="5">
        <f t="shared" si="248"/>
        <v>2768.3639962750653</v>
      </c>
      <c r="T315" s="5">
        <f t="shared" si="249"/>
        <v>8.5943231029509768</v>
      </c>
      <c r="U315" s="5">
        <f t="shared" si="249"/>
        <v>25.073998069573502</v>
      </c>
      <c r="V315" s="5">
        <f t="shared" si="249"/>
        <v>52.0532581961426</v>
      </c>
      <c r="W315" s="15">
        <f t="shared" si="250"/>
        <v>-1.0734613539272964E-2</v>
      </c>
      <c r="X315" s="15">
        <f t="shared" si="250"/>
        <v>-1.217998157191269E-2</v>
      </c>
      <c r="Y315" s="15">
        <f t="shared" si="250"/>
        <v>-9.7425357312937999E-3</v>
      </c>
      <c r="Z315" s="5">
        <f t="shared" si="202"/>
        <v>1708.3538294190055</v>
      </c>
      <c r="AA315" s="5">
        <f t="shared" si="202"/>
        <v>10342.423387824774</v>
      </c>
      <c r="AB315" s="5">
        <f t="shared" si="202"/>
        <v>76104.866548195234</v>
      </c>
      <c r="AC315" s="16">
        <f t="shared" si="239"/>
        <v>0.80909483574185914</v>
      </c>
      <c r="AD315" s="16">
        <f t="shared" si="239"/>
        <v>3.1051129126467769</v>
      </c>
      <c r="AE315" s="16">
        <f t="shared" si="239"/>
        <v>29.301120820161131</v>
      </c>
      <c r="AF315" s="15">
        <f t="shared" si="209"/>
        <v>-4.0504037456468023E-3</v>
      </c>
      <c r="AG315" s="15">
        <f t="shared" si="209"/>
        <v>2.9673830763510267E-4</v>
      </c>
      <c r="AH315" s="15">
        <f t="shared" si="209"/>
        <v>9.7937136394747881E-3</v>
      </c>
      <c r="AI315" s="1">
        <f t="shared" si="240"/>
        <v>590069.0737468031</v>
      </c>
      <c r="AJ315" s="1">
        <f t="shared" si="240"/>
        <v>298348.65521163703</v>
      </c>
      <c r="AK315" s="1">
        <f t="shared" si="240"/>
        <v>105013.5827295675</v>
      </c>
      <c r="AL315" s="14">
        <f t="shared" si="251"/>
        <v>99.991658119688282</v>
      </c>
      <c r="AM315" s="14">
        <f t="shared" si="251"/>
        <v>25.031498171453027</v>
      </c>
      <c r="AN315" s="14">
        <f t="shared" si="251"/>
        <v>7.7618546406246898</v>
      </c>
      <c r="AO315" s="11">
        <f t="shared" si="252"/>
        <v>1.5269600348025727E-3</v>
      </c>
      <c r="AP315" s="11">
        <f t="shared" si="252"/>
        <v>1.9235669134357622E-3</v>
      </c>
      <c r="AQ315" s="11">
        <f t="shared" si="252"/>
        <v>1.7449178951680407E-3</v>
      </c>
      <c r="AR315" s="1">
        <f t="shared" si="203"/>
        <v>293458.08825999807</v>
      </c>
      <c r="AS315" s="1">
        <f t="shared" si="203"/>
        <v>151049.18371266901</v>
      </c>
      <c r="AT315" s="1">
        <f t="shared" si="203"/>
        <v>53183.299032762843</v>
      </c>
      <c r="AU315" s="1">
        <f t="shared" si="210"/>
        <v>58691.617651999615</v>
      </c>
      <c r="AV315" s="1">
        <f t="shared" si="210"/>
        <v>30209.836742533804</v>
      </c>
      <c r="AW315" s="1">
        <f t="shared" si="210"/>
        <v>10636.659806552569</v>
      </c>
      <c r="AX315" s="1">
        <f t="shared" si="211"/>
        <v>201446.14152067754</v>
      </c>
      <c r="AY315" s="1">
        <f t="shared" si="211"/>
        <v>40766.675571311273</v>
      </c>
      <c r="AZ315" s="1">
        <f t="shared" si="211"/>
        <v>9736.1713003677269</v>
      </c>
      <c r="BA315" s="1">
        <f t="shared" si="212"/>
        <v>14233.422359429793</v>
      </c>
      <c r="BB315" s="1">
        <f t="shared" si="212"/>
        <v>31466.500539702691</v>
      </c>
      <c r="BC315" s="1">
        <f t="shared" si="212"/>
        <v>40131.941122284916</v>
      </c>
      <c r="BD315" s="1">
        <f>SUM(BA315:BC315)*BT315*0.7+0.15*econlow!BD315+0.15*econhigh!BD315</f>
        <v>46.354502731341405</v>
      </c>
      <c r="BE315" s="2">
        <f t="shared" si="241"/>
        <v>0.1724378764915922</v>
      </c>
      <c r="BF315" s="2">
        <f t="shared" si="241"/>
        <v>0.13039120264941753</v>
      </c>
      <c r="BG315" s="2">
        <f t="shared" si="241"/>
        <v>6.9918128391701598E-2</v>
      </c>
      <c r="BH315" s="2">
        <f t="shared" si="206"/>
        <v>7.8999545163205537E-2</v>
      </c>
      <c r="BI315" s="2">
        <f t="shared" si="213"/>
        <v>2.9734821248929609E-3</v>
      </c>
      <c r="BJ315" s="2">
        <f t="shared" si="213"/>
        <v>1.700186572836147E-3</v>
      </c>
      <c r="BK315" s="2">
        <f t="shared" si="213"/>
        <v>4.8885446777984691E-4</v>
      </c>
      <c r="BL315" s="2">
        <f t="shared" si="207"/>
        <v>872.59237984636513</v>
      </c>
      <c r="BM315" s="2">
        <f t="shared" si="207"/>
        <v>256.81179398614029</v>
      </c>
      <c r="BN315" s="2">
        <f t="shared" si="207"/>
        <v>25.998893343437725</v>
      </c>
      <c r="BO315" s="2">
        <f t="shared" si="214"/>
        <v>5924.2164834255673</v>
      </c>
      <c r="BP315" s="2">
        <f t="shared" si="214"/>
        <v>380.86788724378636</v>
      </c>
      <c r="BQ315" s="2">
        <f t="shared" si="214"/>
        <v>9.7719814743046882</v>
      </c>
      <c r="BR315" s="11">
        <f t="shared" si="215"/>
        <v>2.9972546777593728E-2</v>
      </c>
      <c r="BS315" s="17">
        <f t="shared" si="204"/>
        <v>7.5081226113192496E-5</v>
      </c>
      <c r="BT315" s="17">
        <f t="shared" si="205"/>
        <v>5.4871258981740447E-4</v>
      </c>
      <c r="BU315" s="12">
        <f>(BU$3*tempmid!$I425+BU$4*tempmid!$I425^2+BU$5*tempmid!$I425^6)*(K315/K$56)^$BW$1</f>
        <v>-27.381179854483445</v>
      </c>
      <c r="BV315" s="12">
        <f>(BV$3*tempmid!$I425+BV$4*tempmid!$I425^2+BV$5*tempmid!$I425^6)*(L315/L$56)^$BW$1</f>
        <v>-18.983399706451824</v>
      </c>
      <c r="BW315" s="12">
        <f>(BW$3*tempmid!$I425+BW$4*tempmid!$I425^2+BW$5*tempmid!$I425^6)*(M315/M$56)^$BW$1</f>
        <v>-17.008750850137584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 x14ac:dyDescent="0.3">
      <c r="A316" s="2">
        <f t="shared" si="242"/>
        <v>2270</v>
      </c>
      <c r="B316" s="5">
        <f t="shared" si="243"/>
        <v>1165.4056533086052</v>
      </c>
      <c r="C316" s="5">
        <f t="shared" si="243"/>
        <v>2964.1697993749926</v>
      </c>
      <c r="D316" s="5">
        <f t="shared" si="243"/>
        <v>4369.95601749055</v>
      </c>
      <c r="E316" s="15">
        <f t="shared" si="244"/>
        <v>6.6338454151575061E-9</v>
      </c>
      <c r="F316" s="15">
        <f t="shared" si="244"/>
        <v>1.3069120303553195E-8</v>
      </c>
      <c r="G316" s="15">
        <f t="shared" si="244"/>
        <v>2.6680144203148707E-8</v>
      </c>
      <c r="H316" s="5">
        <f t="shared" si="245"/>
        <v>293226.28183021792</v>
      </c>
      <c r="I316" s="5">
        <f t="shared" si="245"/>
        <v>151199.77205359153</v>
      </c>
      <c r="J316" s="5">
        <f t="shared" si="245"/>
        <v>53239.514011088148</v>
      </c>
      <c r="K316" s="5">
        <f t="shared" si="246"/>
        <v>251608.76901338503</v>
      </c>
      <c r="L316" s="5">
        <f t="shared" si="246"/>
        <v>51009.146670839378</v>
      </c>
      <c r="M316" s="5">
        <f t="shared" si="246"/>
        <v>12183.077769661621</v>
      </c>
      <c r="N316" s="15">
        <f t="shared" si="247"/>
        <v>-7.8991987023591115E-4</v>
      </c>
      <c r="O316" s="15">
        <f t="shared" si="247"/>
        <v>9.9693597259675748E-4</v>
      </c>
      <c r="P316" s="15">
        <f t="shared" si="247"/>
        <v>1.056977639781298E-3</v>
      </c>
      <c r="Q316" s="5">
        <f t="shared" si="248"/>
        <v>2493.0293083199713</v>
      </c>
      <c r="R316" s="5">
        <f t="shared" si="248"/>
        <v>3745.0062560421879</v>
      </c>
      <c r="S316" s="5">
        <f t="shared" si="248"/>
        <v>2744.2907755625083</v>
      </c>
      <c r="T316" s="5">
        <f t="shared" si="249"/>
        <v>8.5020663658091529</v>
      </c>
      <c r="U316" s="5">
        <f t="shared" si="249"/>
        <v>24.768597235151923</v>
      </c>
      <c r="V316" s="5">
        <f t="shared" si="249"/>
        <v>51.546127468236421</v>
      </c>
      <c r="W316" s="15">
        <f t="shared" si="250"/>
        <v>-1.0734613539272964E-2</v>
      </c>
      <c r="X316" s="15">
        <f t="shared" si="250"/>
        <v>-1.217998157191269E-2</v>
      </c>
      <c r="Y316" s="15">
        <f t="shared" si="250"/>
        <v>-9.7425357312937999E-3</v>
      </c>
      <c r="Z316" s="5">
        <f t="shared" si="202"/>
        <v>1681.8805774468351</v>
      </c>
      <c r="AA316" s="5">
        <f t="shared" si="202"/>
        <v>10229.917828956721</v>
      </c>
      <c r="AB316" s="5">
        <f t="shared" si="202"/>
        <v>76183.560850087553</v>
      </c>
      <c r="AC316" s="16">
        <f t="shared" si="239"/>
        <v>0.80581767498858681</v>
      </c>
      <c r="AD316" s="16">
        <f t="shared" si="239"/>
        <v>3.1060343185974917</v>
      </c>
      <c r="AE316" s="16">
        <f t="shared" si="239"/>
        <v>29.588087606789443</v>
      </c>
      <c r="AF316" s="15">
        <f t="shared" si="209"/>
        <v>-4.0504037456468023E-3</v>
      </c>
      <c r="AG316" s="15">
        <f t="shared" si="209"/>
        <v>2.9673830763510267E-4</v>
      </c>
      <c r="AH316" s="15">
        <f t="shared" si="209"/>
        <v>9.7937136394747881E-3</v>
      </c>
      <c r="AI316" s="1">
        <f t="shared" si="240"/>
        <v>589753.7840241224</v>
      </c>
      <c r="AJ316" s="1">
        <f t="shared" si="240"/>
        <v>298723.62643300713</v>
      </c>
      <c r="AK316" s="1">
        <f t="shared" si="240"/>
        <v>105148.88426316332</v>
      </c>
      <c r="AL316" s="14">
        <f t="shared" si="251"/>
        <v>100.14281455279307</v>
      </c>
      <c r="AM316" s="14">
        <f t="shared" si="251"/>
        <v>25.079166435512601</v>
      </c>
      <c r="AN316" s="14">
        <f t="shared" si="251"/>
        <v>7.775263001696187</v>
      </c>
      <c r="AO316" s="11">
        <f t="shared" si="252"/>
        <v>1.511690434454547E-3</v>
      </c>
      <c r="AP316" s="11">
        <f t="shared" si="252"/>
        <v>1.9043312443014046E-3</v>
      </c>
      <c r="AQ316" s="11">
        <f t="shared" si="252"/>
        <v>1.7274687162163603E-3</v>
      </c>
      <c r="AR316" s="1">
        <f t="shared" si="203"/>
        <v>293226.28183021792</v>
      </c>
      <c r="AS316" s="1">
        <f t="shared" si="203"/>
        <v>151199.77205359153</v>
      </c>
      <c r="AT316" s="1">
        <f t="shared" si="203"/>
        <v>53239.514011088148</v>
      </c>
      <c r="AU316" s="1">
        <f t="shared" si="210"/>
        <v>58645.256366043584</v>
      </c>
      <c r="AV316" s="1">
        <f t="shared" si="210"/>
        <v>30239.954410718306</v>
      </c>
      <c r="AW316" s="1">
        <f t="shared" si="210"/>
        <v>10647.90280221763</v>
      </c>
      <c r="AX316" s="1">
        <f t="shared" si="211"/>
        <v>201287.01521070802</v>
      </c>
      <c r="AY316" s="1">
        <f t="shared" si="211"/>
        <v>40807.317336671505</v>
      </c>
      <c r="AZ316" s="1">
        <f t="shared" si="211"/>
        <v>9746.4622157292961</v>
      </c>
      <c r="BA316" s="1">
        <f t="shared" si="212"/>
        <v>14232.501512987035</v>
      </c>
      <c r="BB316" s="1">
        <f t="shared" si="212"/>
        <v>31469.45456640581</v>
      </c>
      <c r="BC316" s="1">
        <f t="shared" si="212"/>
        <v>40136.558699465721</v>
      </c>
      <c r="BD316" s="1">
        <f>SUM(BA316:BC316)*BT316*0.7+0.15*econlow!BD316+0.15*econhigh!BD316</f>
        <v>45.007458657541576</v>
      </c>
      <c r="BE316" s="2">
        <f t="shared" si="241"/>
        <v>0.1724378764915922</v>
      </c>
      <c r="BF316" s="2">
        <f t="shared" si="241"/>
        <v>0.13039120264941753</v>
      </c>
      <c r="BG316" s="2">
        <f t="shared" si="241"/>
        <v>6.9918128391701598E-2</v>
      </c>
      <c r="BH316" s="2">
        <f t="shared" si="206"/>
        <v>7.8897722326401326E-2</v>
      </c>
      <c r="BI316" s="2">
        <f t="shared" si="213"/>
        <v>2.9734821248929609E-3</v>
      </c>
      <c r="BJ316" s="2">
        <f t="shared" si="213"/>
        <v>1.700186572836147E-3</v>
      </c>
      <c r="BK316" s="2">
        <f t="shared" si="213"/>
        <v>4.8885446777984691E-4</v>
      </c>
      <c r="BL316" s="2">
        <f t="shared" si="207"/>
        <v>871.90310757097859</v>
      </c>
      <c r="BM316" s="2">
        <f t="shared" si="207"/>
        <v>257.0678222614024</v>
      </c>
      <c r="BN316" s="2">
        <f t="shared" si="207"/>
        <v>26.026374286748201</v>
      </c>
      <c r="BO316" s="2">
        <f t="shared" si="214"/>
        <v>6012.7119663971807</v>
      </c>
      <c r="BP316" s="2">
        <f t="shared" si="214"/>
        <v>385.44043946433538</v>
      </c>
      <c r="BQ316" s="2">
        <f t="shared" si="214"/>
        <v>9.7722058003141488</v>
      </c>
      <c r="BR316" s="11">
        <f t="shared" si="215"/>
        <v>2.9949742551754172E-2</v>
      </c>
      <c r="BS316" s="17">
        <f t="shared" si="204"/>
        <v>7.2896337235486621E-5</v>
      </c>
      <c r="BT316" s="17">
        <f t="shared" si="205"/>
        <v>5.3273066972563544E-4</v>
      </c>
      <c r="BU316" s="12">
        <f>(BU$3*tempmid!$I426+BU$4*tempmid!$I426^2+BU$5*tempmid!$I426^6)*(K316/K$56)^$BW$1</f>
        <v>-27.539922196774068</v>
      </c>
      <c r="BV316" s="12">
        <f>(BV$3*tempmid!$I426+BV$4*tempmid!$I426^2+BV$5*tempmid!$I426^6)*(L316/L$56)^$BW$1</f>
        <v>-19.076864371352883</v>
      </c>
      <c r="BW316" s="12">
        <f>(BW$3*tempmid!$I426+BW$4*tempmid!$I426^2+BW$5*tempmid!$I426^6)*(M316/M$56)^$BW$1</f>
        <v>-17.085537727310985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 x14ac:dyDescent="0.3">
      <c r="A317" s="2">
        <f t="shared" si="242"/>
        <v>2271</v>
      </c>
      <c r="B317" s="5">
        <f t="shared" si="243"/>
        <v>1165.4056606531703</v>
      </c>
      <c r="C317" s="5">
        <f t="shared" si="243"/>
        <v>2964.1698361771296</v>
      </c>
      <c r="D317" s="5">
        <f t="shared" si="243"/>
        <v>4369.9561282520535</v>
      </c>
      <c r="E317" s="15">
        <f t="shared" si="244"/>
        <v>6.3021531443996307E-9</v>
      </c>
      <c r="F317" s="15">
        <f t="shared" si="244"/>
        <v>1.2415664288375536E-8</v>
      </c>
      <c r="G317" s="15">
        <f t="shared" si="244"/>
        <v>2.534613699299127E-8</v>
      </c>
      <c r="H317" s="5">
        <f t="shared" si="245"/>
        <v>292987.72469451209</v>
      </c>
      <c r="I317" s="5">
        <f t="shared" si="245"/>
        <v>151346.92118056241</v>
      </c>
      <c r="J317" s="5">
        <f t="shared" si="245"/>
        <v>53294.665733143564</v>
      </c>
      <c r="K317" s="5">
        <f t="shared" si="246"/>
        <v>251404.06863160626</v>
      </c>
      <c r="L317" s="5">
        <f t="shared" si="246"/>
        <v>51058.788647466143</v>
      </c>
      <c r="M317" s="5">
        <f t="shared" si="246"/>
        <v>12195.69811893306</v>
      </c>
      <c r="N317" s="15">
        <f t="shared" si="247"/>
        <v>-8.1356616695604789E-4</v>
      </c>
      <c r="O317" s="15">
        <f t="shared" si="247"/>
        <v>9.7319755115887752E-4</v>
      </c>
      <c r="P317" s="15">
        <f t="shared" si="247"/>
        <v>1.0358917106205734E-3</v>
      </c>
      <c r="Q317" s="5">
        <f t="shared" si="248"/>
        <v>2464.2611458034557</v>
      </c>
      <c r="R317" s="5">
        <f t="shared" si="248"/>
        <v>3702.9924342120507</v>
      </c>
      <c r="S317" s="5">
        <f t="shared" si="248"/>
        <v>2720.3695856770178</v>
      </c>
      <c r="T317" s="5">
        <f t="shared" si="249"/>
        <v>8.4107999690869413</v>
      </c>
      <c r="U317" s="5">
        <f t="shared" si="249"/>
        <v>24.466916177265645</v>
      </c>
      <c r="V317" s="5">
        <f t="shared" si="249"/>
        <v>51.043937479567305</v>
      </c>
      <c r="W317" s="15">
        <f t="shared" si="250"/>
        <v>-1.0734613539272964E-2</v>
      </c>
      <c r="X317" s="15">
        <f t="shared" si="250"/>
        <v>-1.217998157191269E-2</v>
      </c>
      <c r="Y317" s="15">
        <f t="shared" si="250"/>
        <v>-9.7425357312937999E-3</v>
      </c>
      <c r="Z317" s="5">
        <f t="shared" si="202"/>
        <v>1655.7781163762154</v>
      </c>
      <c r="AA317" s="5">
        <f t="shared" si="202"/>
        <v>10118.39372949969</v>
      </c>
      <c r="AB317" s="5">
        <f t="shared" si="202"/>
        <v>76260.713457588135</v>
      </c>
      <c r="AC317" s="16">
        <f t="shared" si="239"/>
        <v>0.80255378805950461</v>
      </c>
      <c r="AD317" s="16">
        <f t="shared" si="239"/>
        <v>3.1069559979646488</v>
      </c>
      <c r="AE317" s="16">
        <f t="shared" si="239"/>
        <v>29.87786486395003</v>
      </c>
      <c r="AF317" s="15">
        <f t="shared" si="209"/>
        <v>-4.0504037456468023E-3</v>
      </c>
      <c r="AG317" s="15">
        <f t="shared" si="209"/>
        <v>2.9673830763510267E-4</v>
      </c>
      <c r="AH317" s="15">
        <f t="shared" si="209"/>
        <v>9.7937136394747881E-3</v>
      </c>
      <c r="AI317" s="1">
        <f t="shared" si="240"/>
        <v>589423.66198775382</v>
      </c>
      <c r="AJ317" s="1">
        <f t="shared" si="240"/>
        <v>299091.21820042469</v>
      </c>
      <c r="AK317" s="1">
        <f t="shared" si="240"/>
        <v>105281.89863906462</v>
      </c>
      <c r="AL317" s="14">
        <f t="shared" si="251"/>
        <v>100.2926856382835</v>
      </c>
      <c r="AM317" s="14">
        <f t="shared" si="251"/>
        <v>25.126447885334542</v>
      </c>
      <c r="AN317" s="14">
        <f t="shared" si="251"/>
        <v>7.7885602100560147</v>
      </c>
      <c r="AO317" s="11">
        <f t="shared" si="252"/>
        <v>1.4965735301100014E-3</v>
      </c>
      <c r="AP317" s="11">
        <f t="shared" si="252"/>
        <v>1.8852879318583906E-3</v>
      </c>
      <c r="AQ317" s="11">
        <f t="shared" si="252"/>
        <v>1.7101940290541967E-3</v>
      </c>
      <c r="AR317" s="1">
        <f t="shared" si="203"/>
        <v>292987.72469451209</v>
      </c>
      <c r="AS317" s="1">
        <f t="shared" si="203"/>
        <v>151346.92118056241</v>
      </c>
      <c r="AT317" s="1">
        <f t="shared" si="203"/>
        <v>53294.665733143564</v>
      </c>
      <c r="AU317" s="1">
        <f t="shared" si="210"/>
        <v>58597.544938902422</v>
      </c>
      <c r="AV317" s="1">
        <f t="shared" si="210"/>
        <v>30269.384236112484</v>
      </c>
      <c r="AW317" s="1">
        <f t="shared" si="210"/>
        <v>10658.933146628713</v>
      </c>
      <c r="AX317" s="1">
        <f t="shared" si="211"/>
        <v>201123.25490528499</v>
      </c>
      <c r="AY317" s="1">
        <f t="shared" si="211"/>
        <v>40847.030917972916</v>
      </c>
      <c r="AZ317" s="1">
        <f t="shared" si="211"/>
        <v>9756.558495146448</v>
      </c>
      <c r="BA317" s="1">
        <f t="shared" si="212"/>
        <v>14231.553082171718</v>
      </c>
      <c r="BB317" s="1">
        <f t="shared" si="212"/>
        <v>31472.338277153234</v>
      </c>
      <c r="BC317" s="1">
        <f t="shared" si="212"/>
        <v>40141.084175081422</v>
      </c>
      <c r="BD317" s="1">
        <f>SUM(BA317:BC317)*BT317*0.7+0.15*econlow!BD317+0.15*econhigh!BD317</f>
        <v>43.699459903972183</v>
      </c>
      <c r="BE317" s="2">
        <f t="shared" si="241"/>
        <v>0.1724378764915922</v>
      </c>
      <c r="BF317" s="2">
        <f t="shared" si="241"/>
        <v>0.13039120264941753</v>
      </c>
      <c r="BG317" s="2">
        <f t="shared" si="241"/>
        <v>6.9918128391701598E-2</v>
      </c>
      <c r="BH317" s="2">
        <f t="shared" si="206"/>
        <v>7.8796885126360364E-2</v>
      </c>
      <c r="BI317" s="2">
        <f t="shared" si="213"/>
        <v>2.9734821248929609E-3</v>
      </c>
      <c r="BJ317" s="2">
        <f t="shared" si="213"/>
        <v>1.700186572836147E-3</v>
      </c>
      <c r="BK317" s="2">
        <f t="shared" si="213"/>
        <v>4.8885446777984691E-4</v>
      </c>
      <c r="BL317" s="2">
        <f t="shared" si="207"/>
        <v>871.19376219219168</v>
      </c>
      <c r="BM317" s="2">
        <f t="shared" si="207"/>
        <v>257.31800323128289</v>
      </c>
      <c r="BN317" s="2">
        <f t="shared" si="207"/>
        <v>26.053335452480741</v>
      </c>
      <c r="BO317" s="2">
        <f t="shared" si="214"/>
        <v>6102.5303553348276</v>
      </c>
      <c r="BP317" s="2">
        <f t="shared" si="214"/>
        <v>390.06798109636145</v>
      </c>
      <c r="BQ317" s="2">
        <f t="shared" si="214"/>
        <v>9.7724322587018193</v>
      </c>
      <c r="BR317" s="11">
        <f t="shared" si="215"/>
        <v>2.9927129063046259E-2</v>
      </c>
      <c r="BS317" s="17">
        <f t="shared" si="204"/>
        <v>7.0776596394773737E-5</v>
      </c>
      <c r="BT317" s="17">
        <f t="shared" si="205"/>
        <v>5.1721424245207328E-4</v>
      </c>
      <c r="BU317" s="12">
        <f>(BU$3*tempmid!$I427+BU$4*tempmid!$I427^2+BU$5*tempmid!$I427^6)*(K317/K$56)^$BW$1</f>
        <v>-27.698569035828516</v>
      </c>
      <c r="BV317" s="12">
        <f>(BV$3*tempmid!$I427+BV$4*tempmid!$I427^2+BV$5*tempmid!$I427^6)*(L317/L$56)^$BW$1</f>
        <v>-19.170177767026754</v>
      </c>
      <c r="BW317" s="12">
        <f>(BW$3*tempmid!$I427+BW$4*tempmid!$I427^2+BW$5*tempmid!$I427^6)*(M317/M$56)^$BW$1</f>
        <v>-17.162182960637036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 x14ac:dyDescent="0.3">
      <c r="A318" s="2">
        <f t="shared" si="242"/>
        <v>2272</v>
      </c>
      <c r="B318" s="5">
        <f t="shared" si="243"/>
        <v>1165.4056676305072</v>
      </c>
      <c r="C318" s="5">
        <f t="shared" si="243"/>
        <v>2964.1698711391605</v>
      </c>
      <c r="D318" s="5">
        <f t="shared" si="243"/>
        <v>4369.9562334754846</v>
      </c>
      <c r="E318" s="15">
        <f t="shared" si="244"/>
        <v>5.987045487179649E-9</v>
      </c>
      <c r="F318" s="15">
        <f t="shared" si="244"/>
        <v>1.1794881073956759E-8</v>
      </c>
      <c r="G318" s="15">
        <f t="shared" si="244"/>
        <v>2.4078830143341707E-8</v>
      </c>
      <c r="H318" s="5">
        <f t="shared" si="245"/>
        <v>292742.47927449102</v>
      </c>
      <c r="I318" s="5">
        <f t="shared" si="245"/>
        <v>151490.65654654551</v>
      </c>
      <c r="J318" s="5">
        <f t="shared" si="245"/>
        <v>53348.762264110948</v>
      </c>
      <c r="K318" s="5">
        <f t="shared" si="246"/>
        <v>251193.62931338107</v>
      </c>
      <c r="L318" s="5">
        <f t="shared" si="246"/>
        <v>51107.278979367708</v>
      </c>
      <c r="M318" s="5">
        <f t="shared" si="246"/>
        <v>12208.077018126556</v>
      </c>
      <c r="N318" s="15">
        <f t="shared" si="247"/>
        <v>-8.3705613584783567E-4</v>
      </c>
      <c r="O318" s="15">
        <f t="shared" si="247"/>
        <v>9.4969608927386595E-4</v>
      </c>
      <c r="P318" s="15">
        <f t="shared" si="247"/>
        <v>1.0150217783988502E-3</v>
      </c>
      <c r="Q318" s="5">
        <f t="shared" si="248"/>
        <v>2435.7676869688084</v>
      </c>
      <c r="R318" s="5">
        <f t="shared" si="248"/>
        <v>3661.3639816676182</v>
      </c>
      <c r="S318" s="5">
        <f t="shared" si="248"/>
        <v>2696.6006856674207</v>
      </c>
      <c r="T318" s="5">
        <f t="shared" si="249"/>
        <v>8.3205132818626648</v>
      </c>
      <c r="U318" s="5">
        <f t="shared" si="249"/>
        <v>24.168909589105017</v>
      </c>
      <c r="V318" s="5">
        <f t="shared" si="249"/>
        <v>50.546640094806691</v>
      </c>
      <c r="W318" s="15">
        <f t="shared" si="250"/>
        <v>-1.0734613539272964E-2</v>
      </c>
      <c r="X318" s="15">
        <f t="shared" si="250"/>
        <v>-1.217998157191269E-2</v>
      </c>
      <c r="Y318" s="15">
        <f t="shared" si="250"/>
        <v>-9.7425357312937999E-3</v>
      </c>
      <c r="Z318" s="5">
        <f t="shared" ref="Z318:AB346" si="253">Q317*AC318*(1-BE317)</f>
        <v>1630.0421840640111</v>
      </c>
      <c r="AA318" s="5">
        <f t="shared" si="253"/>
        <v>10007.84809282792</v>
      </c>
      <c r="AB318" s="5">
        <f t="shared" si="253"/>
        <v>76336.336140326661</v>
      </c>
      <c r="AC318" s="16">
        <f t="shared" si="239"/>
        <v>0.79930312119026536</v>
      </c>
      <c r="AD318" s="16">
        <f t="shared" si="239"/>
        <v>3.1078779508293817</v>
      </c>
      <c r="AE318" s="16">
        <f t="shared" si="239"/>
        <v>30.170480116586482</v>
      </c>
      <c r="AF318" s="15">
        <f t="shared" si="209"/>
        <v>-4.0504037456468023E-3</v>
      </c>
      <c r="AG318" s="15">
        <f t="shared" si="209"/>
        <v>2.9673830763510267E-4</v>
      </c>
      <c r="AH318" s="15">
        <f t="shared" si="209"/>
        <v>9.7937136394747881E-3</v>
      </c>
      <c r="AI318" s="1">
        <f t="shared" si="240"/>
        <v>589078.84072788083</v>
      </c>
      <c r="AJ318" s="1">
        <f t="shared" si="240"/>
        <v>299451.48061649472</v>
      </c>
      <c r="AK318" s="1">
        <f t="shared" si="240"/>
        <v>105412.64192178687</v>
      </c>
      <c r="AL318" s="14">
        <f t="shared" si="251"/>
        <v>100.4412800630875</v>
      </c>
      <c r="AM318" s="14">
        <f t="shared" si="251"/>
        <v>25.17334476841355</v>
      </c>
      <c r="AN318" s="14">
        <f t="shared" si="251"/>
        <v>7.8017469597305205</v>
      </c>
      <c r="AO318" s="11">
        <f t="shared" si="252"/>
        <v>1.4816077948089014E-3</v>
      </c>
      <c r="AP318" s="11">
        <f t="shared" si="252"/>
        <v>1.8664350525398068E-3</v>
      </c>
      <c r="AQ318" s="11">
        <f t="shared" si="252"/>
        <v>1.6930920887636548E-3</v>
      </c>
      <c r="AR318" s="1">
        <f t="shared" ref="AR318:AT346" si="254">MAX(0.3*B318,AL318*AI318^$AR$5*B318^(1-$AR$5)*(1-BI317+BU317/100))</f>
        <v>292742.47927449102</v>
      </c>
      <c r="AS318" s="1">
        <f t="shared" si="254"/>
        <v>151490.65654654551</v>
      </c>
      <c r="AT318" s="1">
        <f t="shared" si="254"/>
        <v>53348.762264110948</v>
      </c>
      <c r="AU318" s="1">
        <f t="shared" si="210"/>
        <v>58548.49585489821</v>
      </c>
      <c r="AV318" s="1">
        <f t="shared" si="210"/>
        <v>30298.131309309101</v>
      </c>
      <c r="AW318" s="1">
        <f t="shared" si="210"/>
        <v>10669.752452822191</v>
      </c>
      <c r="AX318" s="1">
        <f t="shared" si="211"/>
        <v>200954.90345070485</v>
      </c>
      <c r="AY318" s="1">
        <f t="shared" si="211"/>
        <v>40885.823183494169</v>
      </c>
      <c r="AZ318" s="1">
        <f t="shared" si="211"/>
        <v>9766.4616145012442</v>
      </c>
      <c r="BA318" s="1">
        <f t="shared" si="212"/>
        <v>14230.577248905554</v>
      </c>
      <c r="BB318" s="1">
        <f t="shared" si="212"/>
        <v>31475.152373020017</v>
      </c>
      <c r="BC318" s="1">
        <f t="shared" si="212"/>
        <v>40145.518492785843</v>
      </c>
      <c r="BD318" s="1">
        <f>SUM(BA318:BC318)*BT318*0.7+0.15*econlow!BD318+0.15*econhigh!BD318</f>
        <v>42.429378421360404</v>
      </c>
      <c r="BE318" s="2">
        <f t="shared" si="241"/>
        <v>0.1724378764915922</v>
      </c>
      <c r="BF318" s="2">
        <f t="shared" si="241"/>
        <v>0.13039120264941753</v>
      </c>
      <c r="BG318" s="2">
        <f t="shared" si="241"/>
        <v>6.9918128391701598E-2</v>
      </c>
      <c r="BH318" s="2">
        <f t="shared" si="206"/>
        <v>7.8697027467406366E-2</v>
      </c>
      <c r="BI318" s="2">
        <f t="shared" si="213"/>
        <v>2.9734821248929609E-3</v>
      </c>
      <c r="BJ318" s="2">
        <f t="shared" si="213"/>
        <v>1.700186572836147E-3</v>
      </c>
      <c r="BK318" s="2">
        <f t="shared" si="213"/>
        <v>4.8885446777984691E-4</v>
      </c>
      <c r="BL318" s="2">
        <f t="shared" si="207"/>
        <v>870.46452931954718</v>
      </c>
      <c r="BM318" s="2">
        <f t="shared" si="207"/>
        <v>257.56238017056904</v>
      </c>
      <c r="BN318" s="2">
        <f t="shared" si="207"/>
        <v>26.07978078333554</v>
      </c>
      <c r="BO318" s="2">
        <f t="shared" si="214"/>
        <v>6193.6914244907475</v>
      </c>
      <c r="BP318" s="2">
        <f t="shared" si="214"/>
        <v>394.75117355967586</v>
      </c>
      <c r="BQ318" s="2">
        <f t="shared" si="214"/>
        <v>9.7726608273775426</v>
      </c>
      <c r="BR318" s="11">
        <f t="shared" si="215"/>
        <v>2.9904703888599421E-2</v>
      </c>
      <c r="BS318" s="17">
        <f t="shared" si="204"/>
        <v>6.8720003966844912E-5</v>
      </c>
      <c r="BT318" s="17">
        <f t="shared" si="205"/>
        <v>5.0214974995346925E-4</v>
      </c>
      <c r="BU318" s="12">
        <f>(BU$3*tempmid!$I428+BU$4*tempmid!$I428^2+BU$5*tempmid!$I428^6)*(K318/K$56)^$BW$1</f>
        <v>-27.857121766052352</v>
      </c>
      <c r="BV318" s="12">
        <f>(BV$3*tempmid!$I428+BV$4*tempmid!$I428^2+BV$5*tempmid!$I428^6)*(L318/L$56)^$BW$1</f>
        <v>-19.263340652221938</v>
      </c>
      <c r="BW318" s="12">
        <f>(BW$3*tempmid!$I428+BW$4*tempmid!$I428^2+BW$5*tempmid!$I428^6)*(M318/M$56)^$BW$1</f>
        <v>-17.238687193183591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 x14ac:dyDescent="0.3">
      <c r="A319" s="2">
        <f t="shared" si="242"/>
        <v>2273</v>
      </c>
      <c r="B319" s="5">
        <f t="shared" si="243"/>
        <v>1165.4056742589771</v>
      </c>
      <c r="C319" s="5">
        <f t="shared" si="243"/>
        <v>2964.1699043530903</v>
      </c>
      <c r="D319" s="5">
        <f t="shared" si="243"/>
        <v>4369.9563334377472</v>
      </c>
      <c r="E319" s="15">
        <f t="shared" si="244"/>
        <v>5.6876932128206659E-9</v>
      </c>
      <c r="F319" s="15">
        <f t="shared" si="244"/>
        <v>1.120513702025892E-8</v>
      </c>
      <c r="G319" s="15">
        <f t="shared" si="244"/>
        <v>2.2874888636174622E-8</v>
      </c>
      <c r="H319" s="5">
        <f t="shared" si="245"/>
        <v>292490.60754527798</v>
      </c>
      <c r="I319" s="5">
        <f t="shared" si="245"/>
        <v>151631.00359414247</v>
      </c>
      <c r="J319" s="5">
        <f t="shared" si="245"/>
        <v>53401.81165875907</v>
      </c>
      <c r="K319" s="5">
        <f t="shared" si="246"/>
        <v>250977.50423367217</v>
      </c>
      <c r="L319" s="5">
        <f t="shared" si="246"/>
        <v>51154.626248469016</v>
      </c>
      <c r="M319" s="5">
        <f t="shared" si="246"/>
        <v>12220.216309747208</v>
      </c>
      <c r="N319" s="15">
        <f t="shared" si="247"/>
        <v>-8.6039236066481894E-4</v>
      </c>
      <c r="O319" s="15">
        <f t="shared" si="247"/>
        <v>9.2642907325246604E-4</v>
      </c>
      <c r="P319" s="15">
        <f t="shared" si="247"/>
        <v>9.9436558293564126E-4</v>
      </c>
      <c r="Q319" s="5">
        <f t="shared" si="248"/>
        <v>2407.5474566613025</v>
      </c>
      <c r="R319" s="5">
        <f t="shared" si="248"/>
        <v>3620.1193560222473</v>
      </c>
      <c r="S319" s="5">
        <f t="shared" si="248"/>
        <v>2672.9843014885823</v>
      </c>
      <c r="T319" s="5">
        <f t="shared" si="249"/>
        <v>8.2311957873334816</v>
      </c>
      <c r="U319" s="5">
        <f t="shared" si="249"/>
        <v>23.874532715696493</v>
      </c>
      <c r="V319" s="5">
        <f t="shared" si="249"/>
        <v>50.05418764758619</v>
      </c>
      <c r="W319" s="15">
        <f t="shared" si="250"/>
        <v>-1.0734613539272964E-2</v>
      </c>
      <c r="X319" s="15">
        <f t="shared" si="250"/>
        <v>-1.217998157191269E-2</v>
      </c>
      <c r="Y319" s="15">
        <f t="shared" si="250"/>
        <v>-9.7425357312937999E-3</v>
      </c>
      <c r="Z319" s="5">
        <f t="shared" si="253"/>
        <v>1604.6685423395595</v>
      </c>
      <c r="AA319" s="5">
        <f t="shared" si="253"/>
        <v>9898.277781679968</v>
      </c>
      <c r="AB319" s="5">
        <f t="shared" si="253"/>
        <v>76410.440652494712</v>
      </c>
      <c r="AC319" s="16">
        <f t="shared" si="239"/>
        <v>0.79606562083428911</v>
      </c>
      <c r="AD319" s="16">
        <f t="shared" si="239"/>
        <v>3.1088001772728471</v>
      </c>
      <c r="AE319" s="16">
        <f t="shared" si="239"/>
        <v>30.465961159213798</v>
      </c>
      <c r="AF319" s="15">
        <f t="shared" si="209"/>
        <v>-4.0504037456468023E-3</v>
      </c>
      <c r="AG319" s="15">
        <f t="shared" si="209"/>
        <v>2.9673830763510267E-4</v>
      </c>
      <c r="AH319" s="15">
        <f t="shared" si="209"/>
        <v>9.7937136394747881E-3</v>
      </c>
      <c r="AI319" s="1">
        <f t="shared" si="240"/>
        <v>588719.45250999101</v>
      </c>
      <c r="AJ319" s="1">
        <f t="shared" si="240"/>
        <v>299804.46386415436</v>
      </c>
      <c r="AK319" s="1">
        <f t="shared" si="240"/>
        <v>105541.13018243038</v>
      </c>
      <c r="AL319" s="14">
        <f t="shared" si="251"/>
        <v>100.58860650071493</v>
      </c>
      <c r="AM319" s="14">
        <f t="shared" si="251"/>
        <v>25.219859337348332</v>
      </c>
      <c r="AN319" s="14">
        <f t="shared" si="251"/>
        <v>7.8148239450260153</v>
      </c>
      <c r="AO319" s="11">
        <f t="shared" si="252"/>
        <v>1.4667917168608123E-3</v>
      </c>
      <c r="AP319" s="11">
        <f t="shared" si="252"/>
        <v>1.8477707020144087E-3</v>
      </c>
      <c r="AQ319" s="11">
        <f t="shared" si="252"/>
        <v>1.6761611678760182E-3</v>
      </c>
      <c r="AR319" s="1">
        <f t="shared" si="254"/>
        <v>292490.60754527798</v>
      </c>
      <c r="AS319" s="1">
        <f t="shared" si="254"/>
        <v>151631.00359414247</v>
      </c>
      <c r="AT319" s="1">
        <f t="shared" si="254"/>
        <v>53401.81165875907</v>
      </c>
      <c r="AU319" s="1">
        <f t="shared" si="210"/>
        <v>58498.1215090556</v>
      </c>
      <c r="AV319" s="1">
        <f t="shared" si="210"/>
        <v>30326.200718828495</v>
      </c>
      <c r="AW319" s="1">
        <f t="shared" si="210"/>
        <v>10680.362331751814</v>
      </c>
      <c r="AX319" s="1">
        <f t="shared" si="211"/>
        <v>200782.00338693769</v>
      </c>
      <c r="AY319" s="1">
        <f t="shared" si="211"/>
        <v>40923.70099877521</v>
      </c>
      <c r="AZ319" s="1">
        <f t="shared" si="211"/>
        <v>9776.1730477977671</v>
      </c>
      <c r="BA319" s="1">
        <f t="shared" si="212"/>
        <v>14229.574192097569</v>
      </c>
      <c r="BB319" s="1">
        <f t="shared" si="212"/>
        <v>31477.897547635672</v>
      </c>
      <c r="BC319" s="1">
        <f t="shared" si="212"/>
        <v>40149.862586292737</v>
      </c>
      <c r="BD319" s="1">
        <f>SUM(BA319:BC319)*BT319*0.7+0.15*econlow!BD319+0.15*econhigh!BD319</f>
        <v>41.196118608490025</v>
      </c>
      <c r="BE319" s="2">
        <f t="shared" si="241"/>
        <v>0.1724378764915922</v>
      </c>
      <c r="BF319" s="2">
        <f t="shared" si="241"/>
        <v>0.13039120264941753</v>
      </c>
      <c r="BG319" s="2">
        <f t="shared" si="241"/>
        <v>6.9918128391701598E-2</v>
      </c>
      <c r="BH319" s="2">
        <f t="shared" si="206"/>
        <v>7.8598143214283267E-2</v>
      </c>
      <c r="BI319" s="2">
        <f t="shared" si="213"/>
        <v>2.9734821248929609E-3</v>
      </c>
      <c r="BJ319" s="2">
        <f t="shared" si="213"/>
        <v>1.700186572836147E-3</v>
      </c>
      <c r="BK319" s="2">
        <f t="shared" si="213"/>
        <v>4.8885446777984691E-4</v>
      </c>
      <c r="BL319" s="2">
        <f t="shared" si="207"/>
        <v>869.71559323496626</v>
      </c>
      <c r="BM319" s="2">
        <f t="shared" si="207"/>
        <v>257.80099633643056</v>
      </c>
      <c r="BN319" s="2">
        <f t="shared" si="207"/>
        <v>26.105714216922291</v>
      </c>
      <c r="BO319" s="2">
        <f t="shared" si="214"/>
        <v>6286.2152435927401</v>
      </c>
      <c r="BP319" s="2">
        <f t="shared" si="214"/>
        <v>399.49068623173622</v>
      </c>
      <c r="BQ319" s="2">
        <f t="shared" si="214"/>
        <v>9.7728914845217076</v>
      </c>
      <c r="BR319" s="11">
        <f t="shared" si="215"/>
        <v>2.988246463403596E-2</v>
      </c>
      <c r="BS319" s="17">
        <f t="shared" ref="BS319:BS346" si="255">BS318/(1+BR318)</f>
        <v>6.6724623848575101E-5</v>
      </c>
      <c r="BT319" s="17">
        <f t="shared" ref="BT319:BT346" si="256">BT318/(1+BR$5)</f>
        <v>4.8752402908103806E-4</v>
      </c>
      <c r="BU319" s="12">
        <f>(BU$3*tempmid!$I429+BU$4*tempmid!$I429^2+BU$5*tempmid!$I429^6)*(K319/K$56)^$BW$1</f>
        <v>-28.015581800310773</v>
      </c>
      <c r="BV319" s="12">
        <f>(BV$3*tempmid!$I429+BV$4*tempmid!$I429^2+BV$5*tempmid!$I429^6)*(L319/L$56)^$BW$1</f>
        <v>-19.356353786135873</v>
      </c>
      <c r="BW319" s="12">
        <f>(BW$3*tempmid!$I429+BW$4*tempmid!$I429^2+BW$5*tempmid!$I429^6)*(M319/M$56)^$BW$1</f>
        <v>-17.315051067784491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 x14ac:dyDescent="0.3">
      <c r="A320" s="2">
        <f t="shared" si="242"/>
        <v>2274</v>
      </c>
      <c r="B320" s="5">
        <f t="shared" si="243"/>
        <v>1165.4056805560235</v>
      </c>
      <c r="C320" s="5">
        <f t="shared" si="243"/>
        <v>2964.1699359063236</v>
      </c>
      <c r="D320" s="5">
        <f t="shared" si="243"/>
        <v>4369.9564284018988</v>
      </c>
      <c r="E320" s="15">
        <f t="shared" si="244"/>
        <v>5.4033085521796321E-9</v>
      </c>
      <c r="F320" s="15">
        <f t="shared" si="244"/>
        <v>1.0644880169245973E-8</v>
      </c>
      <c r="G320" s="15">
        <f t="shared" si="244"/>
        <v>2.173114420436589E-8</v>
      </c>
      <c r="H320" s="5">
        <f t="shared" si="245"/>
        <v>292232.1710339096</v>
      </c>
      <c r="I320" s="5">
        <f t="shared" si="245"/>
        <v>151767.98775167877</v>
      </c>
      <c r="J320" s="5">
        <f t="shared" si="245"/>
        <v>53453.821960394853</v>
      </c>
      <c r="K320" s="5">
        <f t="shared" si="246"/>
        <v>250755.74618315187</v>
      </c>
      <c r="L320" s="5">
        <f t="shared" si="246"/>
        <v>51200.83903194782</v>
      </c>
      <c r="M320" s="5">
        <f t="shared" si="246"/>
        <v>12232.11783371099</v>
      </c>
      <c r="N320" s="15">
        <f t="shared" si="247"/>
        <v>-8.8357739948607961E-4</v>
      </c>
      <c r="O320" s="15">
        <f t="shared" si="247"/>
        <v>9.0339402059824714E-4</v>
      </c>
      <c r="P320" s="15">
        <f t="shared" si="247"/>
        <v>9.7392089158754303E-4</v>
      </c>
      <c r="Q320" s="5">
        <f t="shared" si="248"/>
        <v>2379.5989587285771</v>
      </c>
      <c r="R320" s="5">
        <f t="shared" si="248"/>
        <v>3579.2569679177691</v>
      </c>
      <c r="S320" s="5">
        <f t="shared" si="248"/>
        <v>2649.5206267511803</v>
      </c>
      <c r="T320" s="5">
        <f t="shared" si="249"/>
        <v>8.1428370815903648</v>
      </c>
      <c r="U320" s="5">
        <f t="shared" si="249"/>
        <v>23.583741347181284</v>
      </c>
      <c r="V320" s="5">
        <f t="shared" si="249"/>
        <v>49.566532935928699</v>
      </c>
      <c r="W320" s="15">
        <f t="shared" si="250"/>
        <v>-1.0734613539272964E-2</v>
      </c>
      <c r="X320" s="15">
        <f t="shared" si="250"/>
        <v>-1.217998157191269E-2</v>
      </c>
      <c r="Y320" s="15">
        <f t="shared" si="250"/>
        <v>-9.7425357312937999E-3</v>
      </c>
      <c r="Z320" s="5">
        <f t="shared" si="253"/>
        <v>1579.6529776739026</v>
      </c>
      <c r="AA320" s="5">
        <f t="shared" si="253"/>
        <v>9789.6795227843413</v>
      </c>
      <c r="AB320" s="5">
        <f t="shared" si="253"/>
        <v>76483.038731308043</v>
      </c>
      <c r="AC320" s="16">
        <f t="shared" si="239"/>
        <v>0.79284123366188131</v>
      </c>
      <c r="AD320" s="16">
        <f t="shared" si="239"/>
        <v>3.1097226773762268</v>
      </c>
      <c r="AE320" s="16">
        <f t="shared" si="239"/>
        <v>30.764336058558499</v>
      </c>
      <c r="AF320" s="15">
        <f t="shared" si="209"/>
        <v>-4.0504037456468023E-3</v>
      </c>
      <c r="AG320" s="15">
        <f t="shared" si="209"/>
        <v>2.9673830763510267E-4</v>
      </c>
      <c r="AH320" s="15">
        <f t="shared" si="209"/>
        <v>9.7937136394747881E-3</v>
      </c>
      <c r="AI320" s="1">
        <f t="shared" si="240"/>
        <v>588345.62876804755</v>
      </c>
      <c r="AJ320" s="1">
        <f t="shared" si="240"/>
        <v>300150.21819656738</v>
      </c>
      <c r="AK320" s="1">
        <f t="shared" si="240"/>
        <v>105667.37949593915</v>
      </c>
      <c r="AL320" s="14">
        <f t="shared" si="251"/>
        <v>100.7346736101925</v>
      </c>
      <c r="AM320" s="14">
        <f t="shared" si="251"/>
        <v>25.265993849368886</v>
      </c>
      <c r="AN320" s="14">
        <f t="shared" si="251"/>
        <v>7.8277918604121517</v>
      </c>
      <c r="AO320" s="11">
        <f t="shared" si="252"/>
        <v>1.4521237996922042E-3</v>
      </c>
      <c r="AP320" s="11">
        <f t="shared" si="252"/>
        <v>1.8292929949942647E-3</v>
      </c>
      <c r="AQ320" s="11">
        <f t="shared" si="252"/>
        <v>1.6593995561972579E-3</v>
      </c>
      <c r="AR320" s="1">
        <f t="shared" si="254"/>
        <v>292232.1710339096</v>
      </c>
      <c r="AS320" s="1">
        <f t="shared" si="254"/>
        <v>151767.98775167877</v>
      </c>
      <c r="AT320" s="1">
        <f t="shared" si="254"/>
        <v>53453.821960394853</v>
      </c>
      <c r="AU320" s="1">
        <f t="shared" si="210"/>
        <v>58446.434206781923</v>
      </c>
      <c r="AV320" s="1">
        <f t="shared" si="210"/>
        <v>30353.597550335755</v>
      </c>
      <c r="AW320" s="1">
        <f t="shared" si="210"/>
        <v>10690.764392078971</v>
      </c>
      <c r="AX320" s="1">
        <f t="shared" si="211"/>
        <v>200604.59694652149</v>
      </c>
      <c r="AY320" s="1">
        <f t="shared" si="211"/>
        <v>40960.671225558261</v>
      </c>
      <c r="AZ320" s="1">
        <f t="shared" si="211"/>
        <v>9785.6942669687924</v>
      </c>
      <c r="BA320" s="1">
        <f t="shared" si="212"/>
        <v>14228.544087674263</v>
      </c>
      <c r="BB320" s="1">
        <f t="shared" si="212"/>
        <v>31480.574487277932</v>
      </c>
      <c r="BC320" s="1">
        <f t="shared" si="212"/>
        <v>40154.117379501105</v>
      </c>
      <c r="BD320" s="1">
        <f>SUM(BA320:BC320)*BT320*0.7+0.15*econlow!BD320+0.15*econhigh!BD320</f>
        <v>39.998616384340451</v>
      </c>
      <c r="BE320" s="2">
        <f t="shared" si="241"/>
        <v>0.1724378764915922</v>
      </c>
      <c r="BF320" s="2">
        <f t="shared" si="241"/>
        <v>0.13039120264941753</v>
      </c>
      <c r="BG320" s="2">
        <f t="shared" si="241"/>
        <v>6.9918128391701598E-2</v>
      </c>
      <c r="BH320" s="2">
        <f t="shared" si="206"/>
        <v>7.8500226194251607E-2</v>
      </c>
      <c r="BI320" s="2">
        <f t="shared" si="213"/>
        <v>2.9734821248929609E-3</v>
      </c>
      <c r="BJ320" s="2">
        <f t="shared" si="213"/>
        <v>1.700186572836147E-3</v>
      </c>
      <c r="BK320" s="2">
        <f t="shared" si="213"/>
        <v>4.8885446777984691E-4</v>
      </c>
      <c r="BL320" s="2">
        <f t="shared" si="207"/>
        <v>868.94713688799277</v>
      </c>
      <c r="BM320" s="2">
        <f t="shared" si="207"/>
        <v>258.03389496176504</v>
      </c>
      <c r="BN320" s="2">
        <f t="shared" si="207"/>
        <v>26.131139685247518</v>
      </c>
      <c r="BO320" s="2">
        <f t="shared" si="214"/>
        <v>6380.1221822553807</v>
      </c>
      <c r="BP320" s="2">
        <f t="shared" si="214"/>
        <v>404.28719654338789</v>
      </c>
      <c r="BQ320" s="2">
        <f t="shared" si="214"/>
        <v>9.7731242085813186</v>
      </c>
      <c r="BR320" s="11">
        <f t="shared" si="215"/>
        <v>2.9860408932980115E-2</v>
      </c>
      <c r="BS320" s="17">
        <f t="shared" si="255"/>
        <v>6.4788581357471119E-5</v>
      </c>
      <c r="BT320" s="17">
        <f t="shared" si="256"/>
        <v>4.7332430007867774E-4</v>
      </c>
      <c r="BU320" s="12">
        <f>(BU$3*tempmid!$I430+BU$4*tempmid!$I430^2+BU$5*tempmid!$I430^6)*(K320/K$56)^$BW$1</f>
        <v>-28.173950569279572</v>
      </c>
      <c r="BV320" s="12">
        <f>(BV$3*tempmid!$I430+BV$4*tempmid!$I430^2+BV$5*tempmid!$I430^6)*(L320/L$56)^$BW$1</f>
        <v>-19.449217928009858</v>
      </c>
      <c r="BW320" s="12">
        <f>(BW$3*tempmid!$I430+BW$4*tempmid!$I430^2+BW$5*tempmid!$I430^6)*(M320/M$56)^$BW$1</f>
        <v>-17.391275226719483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 x14ac:dyDescent="0.3">
      <c r="A321" s="2">
        <f t="shared" si="242"/>
        <v>2275</v>
      </c>
      <c r="B321" s="5">
        <f t="shared" si="243"/>
        <v>1165.4056865382177</v>
      </c>
      <c r="C321" s="5">
        <f t="shared" si="243"/>
        <v>2964.1699658818952</v>
      </c>
      <c r="D321" s="5">
        <f t="shared" si="243"/>
        <v>4369.9565186178443</v>
      </c>
      <c r="E321" s="15">
        <f t="shared" si="244"/>
        <v>5.1331431245706503E-9</v>
      </c>
      <c r="F321" s="15">
        <f t="shared" si="244"/>
        <v>1.0112636160783674E-8</v>
      </c>
      <c r="G321" s="15">
        <f t="shared" si="244"/>
        <v>2.0644586994147596E-8</v>
      </c>
      <c r="H321" s="5">
        <f t="shared" si="245"/>
        <v>291967.23081785848</v>
      </c>
      <c r="I321" s="5">
        <f t="shared" si="245"/>
        <v>151901.63442938367</v>
      </c>
      <c r="J321" s="5">
        <f t="shared" si="245"/>
        <v>53504.801199841124</v>
      </c>
      <c r="K321" s="5">
        <f t="shared" si="246"/>
        <v>250528.40756692487</v>
      </c>
      <c r="L321" s="5">
        <f t="shared" si="246"/>
        <v>51245.92590094277</v>
      </c>
      <c r="M321" s="5">
        <f t="shared" si="246"/>
        <v>12243.783427109234</v>
      </c>
      <c r="N321" s="15">
        <f t="shared" si="247"/>
        <v>-9.066137852767886E-4</v>
      </c>
      <c r="O321" s="15">
        <f t="shared" si="247"/>
        <v>8.8058847955241326E-4</v>
      </c>
      <c r="P321" s="15">
        <f t="shared" si="247"/>
        <v>9.5368549885077591E-4</v>
      </c>
      <c r="Q321" s="5">
        <f t="shared" si="248"/>
        <v>2351.9206769922102</v>
      </c>
      <c r="R321" s="5">
        <f t="shared" si="248"/>
        <v>3538.7751827402676</v>
      </c>
      <c r="S321" s="5">
        <f t="shared" si="248"/>
        <v>2626.2098234610389</v>
      </c>
      <c r="T321" s="5">
        <f t="shared" si="249"/>
        <v>8.0554268724062315</v>
      </c>
      <c r="U321" s="5">
        <f t="shared" si="249"/>
        <v>23.296491812175862</v>
      </c>
      <c r="V321" s="5">
        <f t="shared" si="249"/>
        <v>49.083629217724059</v>
      </c>
      <c r="W321" s="15">
        <f t="shared" si="250"/>
        <v>-1.0734613539272964E-2</v>
      </c>
      <c r="X321" s="15">
        <f t="shared" si="250"/>
        <v>-1.217998157191269E-2</v>
      </c>
      <c r="Y321" s="15">
        <f t="shared" si="250"/>
        <v>-9.7425357312937999E-3</v>
      </c>
      <c r="Z321" s="5">
        <f t="shared" si="253"/>
        <v>1554.9913018157995</v>
      </c>
      <c r="AA321" s="5">
        <f t="shared" si="253"/>
        <v>9682.0499113973292</v>
      </c>
      <c r="AB321" s="5">
        <f t="shared" si="253"/>
        <v>76554.142095508185</v>
      </c>
      <c r="AC321" s="16">
        <f t="shared" si="239"/>
        <v>0.78962990655935394</v>
      </c>
      <c r="AD321" s="16">
        <f t="shared" si="239"/>
        <v>3.110645451220726</v>
      </c>
      <c r="AE321" s="16">
        <f t="shared" si="239"/>
        <v>31.065633156224589</v>
      </c>
      <c r="AF321" s="15">
        <f t="shared" si="209"/>
        <v>-4.0504037456468023E-3</v>
      </c>
      <c r="AG321" s="15">
        <f t="shared" si="209"/>
        <v>2.9673830763510267E-4</v>
      </c>
      <c r="AH321" s="15">
        <f t="shared" si="209"/>
        <v>9.7937136394747881E-3</v>
      </c>
      <c r="AI321" s="1">
        <f t="shared" si="240"/>
        <v>587957.50009802473</v>
      </c>
      <c r="AJ321" s="1">
        <f t="shared" si="240"/>
        <v>300488.79392724641</v>
      </c>
      <c r="AK321" s="1">
        <f t="shared" si="240"/>
        <v>105791.40593842421</v>
      </c>
      <c r="AL321" s="14">
        <f t="shared" si="251"/>
        <v>100.87949003502605</v>
      </c>
      <c r="AM321" s="14">
        <f t="shared" si="251"/>
        <v>25.311750565873506</v>
      </c>
      <c r="AN321" s="14">
        <f t="shared" si="251"/>
        <v>7.840651400407932</v>
      </c>
      <c r="AO321" s="11">
        <f t="shared" si="252"/>
        <v>1.4376025616952821E-3</v>
      </c>
      <c r="AP321" s="11">
        <f t="shared" si="252"/>
        <v>1.811000065044322E-3</v>
      </c>
      <c r="AQ321" s="11">
        <f t="shared" si="252"/>
        <v>1.6428055606352854E-3</v>
      </c>
      <c r="AR321" s="1">
        <f t="shared" si="254"/>
        <v>291967.23081785848</v>
      </c>
      <c r="AS321" s="1">
        <f t="shared" si="254"/>
        <v>151901.63442938367</v>
      </c>
      <c r="AT321" s="1">
        <f t="shared" si="254"/>
        <v>53504.801199841124</v>
      </c>
      <c r="AU321" s="1">
        <f t="shared" si="210"/>
        <v>58393.446163571702</v>
      </c>
      <c r="AV321" s="1">
        <f t="shared" si="210"/>
        <v>30380.326885876737</v>
      </c>
      <c r="AW321" s="1">
        <f t="shared" si="210"/>
        <v>10700.960239968226</v>
      </c>
      <c r="AX321" s="1">
        <f t="shared" si="211"/>
        <v>200422.7260535399</v>
      </c>
      <c r="AY321" s="1">
        <f t="shared" si="211"/>
        <v>40996.74072075422</v>
      </c>
      <c r="AZ321" s="1">
        <f t="shared" si="211"/>
        <v>9795.0267416873867</v>
      </c>
      <c r="BA321" s="1">
        <f t="shared" si="212"/>
        <v>14227.487108609119</v>
      </c>
      <c r="BB321" s="1">
        <f t="shared" si="212"/>
        <v>31483.183870964996</v>
      </c>
      <c r="BC321" s="1">
        <f t="shared" si="212"/>
        <v>40158.283786618507</v>
      </c>
      <c r="BD321" s="1">
        <f>SUM(BA321:BC321)*BT321*0.7+0.15*econlow!BD321+0.15*econhigh!BD321</f>
        <v>38.835838286539762</v>
      </c>
      <c r="BE321" s="2">
        <f t="shared" si="241"/>
        <v>0.1724378764915922</v>
      </c>
      <c r="BF321" s="2">
        <f t="shared" si="241"/>
        <v>0.13039120264941753</v>
      </c>
      <c r="BG321" s="2">
        <f t="shared" si="241"/>
        <v>6.9918128391701598E-2</v>
      </c>
      <c r="BH321" s="2">
        <f t="shared" si="206"/>
        <v>7.8403270199153649E-2</v>
      </c>
      <c r="BI321" s="2">
        <f t="shared" si="213"/>
        <v>2.9734821248929609E-3</v>
      </c>
      <c r="BJ321" s="2">
        <f t="shared" si="213"/>
        <v>1.700186572836147E-3</v>
      </c>
      <c r="BK321" s="2">
        <f t="shared" si="213"/>
        <v>4.8885446777984691E-4</v>
      </c>
      <c r="BL321" s="2">
        <f t="shared" si="207"/>
        <v>868.15934189139944</v>
      </c>
      <c r="BM321" s="2">
        <f t="shared" si="207"/>
        <v>258.2611192487031</v>
      </c>
      <c r="BN321" s="2">
        <f t="shared" si="207"/>
        <v>26.156061114214847</v>
      </c>
      <c r="BO321" s="2">
        <f t="shared" si="214"/>
        <v>6475.4329144570311</v>
      </c>
      <c r="BP321" s="2">
        <f t="shared" si="214"/>
        <v>409.14139007575062</v>
      </c>
      <c r="BQ321" s="2">
        <f t="shared" si="214"/>
        <v>9.7733589782660815</v>
      </c>
      <c r="BR321" s="11">
        <f t="shared" si="215"/>
        <v>2.9838534446575998E-2</v>
      </c>
      <c r="BS321" s="17">
        <f t="shared" si="255"/>
        <v>6.2910061203923161E-5</v>
      </c>
      <c r="BT321" s="17">
        <f t="shared" si="256"/>
        <v>4.5953815541619196E-4</v>
      </c>
      <c r="BU321" s="12">
        <f>(BU$3*tempmid!$I431+BU$4*tempmid!$I431^2+BU$5*tempmid!$I431^6)*(K321/K$56)^$BW$1</f>
        <v>-28.332229520821571</v>
      </c>
      <c r="BV321" s="12">
        <f>(BV$3*tempmid!$I431+BV$4*tempmid!$I431^2+BV$5*tempmid!$I431^6)*(L321/L$56)^$BW$1</f>
        <v>-19.541933836739386</v>
      </c>
      <c r="BW321" s="12">
        <f>(BW$3*tempmid!$I431+BW$4*tempmid!$I431^2+BW$5*tempmid!$I431^6)*(M321/M$56)^$BW$1</f>
        <v>-17.467360311406615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 x14ac:dyDescent="0.3">
      <c r="A322" s="2">
        <f t="shared" si="242"/>
        <v>2276</v>
      </c>
      <c r="B322" s="5">
        <f t="shared" si="243"/>
        <v>1165.4056922213019</v>
      </c>
      <c r="C322" s="5">
        <f t="shared" si="243"/>
        <v>2964.1699943586887</v>
      </c>
      <c r="D322" s="5">
        <f t="shared" si="243"/>
        <v>4369.9566043229952</v>
      </c>
      <c r="E322" s="15">
        <f t="shared" si="244"/>
        <v>4.8764859683421175E-9</v>
      </c>
      <c r="F322" s="15">
        <f t="shared" si="244"/>
        <v>9.6070043527444895E-9</v>
      </c>
      <c r="G322" s="15">
        <f t="shared" si="244"/>
        <v>1.9612357644440214E-8</v>
      </c>
      <c r="H322" s="5">
        <f t="shared" si="245"/>
        <v>291695.84752366907</v>
      </c>
      <c r="I322" s="5">
        <f t="shared" si="245"/>
        <v>152031.96901566547</v>
      </c>
      <c r="J322" s="5">
        <f t="shared" si="245"/>
        <v>53554.757394440952</v>
      </c>
      <c r="K322" s="5">
        <f t="shared" si="246"/>
        <v>250295.54040334839</v>
      </c>
      <c r="L322" s="5">
        <f t="shared" si="246"/>
        <v>51289.89541929368</v>
      </c>
      <c r="M322" s="5">
        <f t="shared" si="246"/>
        <v>12255.214923979272</v>
      </c>
      <c r="N322" s="15">
        <f t="shared" si="247"/>
        <v>-9.295040264616361E-4</v>
      </c>
      <c r="O322" s="15">
        <f t="shared" si="247"/>
        <v>8.580100286588177E-4</v>
      </c>
      <c r="P322" s="15">
        <f t="shared" si="247"/>
        <v>9.3365722597860135E-4</v>
      </c>
      <c r="Q322" s="5">
        <f t="shared" si="248"/>
        <v>2324.5110761964866</v>
      </c>
      <c r="R322" s="5">
        <f t="shared" si="248"/>
        <v>3498.6723223010426</v>
      </c>
      <c r="S322" s="5">
        <f t="shared" si="248"/>
        <v>2603.0520227480865</v>
      </c>
      <c r="T322" s="5">
        <f t="shared" si="249"/>
        <v>7.9689549780370763</v>
      </c>
      <c r="U322" s="5">
        <f t="shared" si="249"/>
        <v>23.012740971213347</v>
      </c>
      <c r="V322" s="5">
        <f t="shared" si="249"/>
        <v>48.605430206248805</v>
      </c>
      <c r="W322" s="15">
        <f t="shared" si="250"/>
        <v>-1.0734613539272964E-2</v>
      </c>
      <c r="X322" s="15">
        <f t="shared" si="250"/>
        <v>-1.217998157191269E-2</v>
      </c>
      <c r="Y322" s="15">
        <f t="shared" si="250"/>
        <v>-9.7425357312937999E-3</v>
      </c>
      <c r="Z322" s="5">
        <f t="shared" si="253"/>
        <v>1530.6793523954714</v>
      </c>
      <c r="AA322" s="5">
        <f t="shared" si="253"/>
        <v>9575.385415753728</v>
      </c>
      <c r="AB322" s="5">
        <f t="shared" si="253"/>
        <v>76623.762443902306</v>
      </c>
      <c r="AC322" s="16">
        <f t="shared" si="239"/>
        <v>0.78643158662815116</v>
      </c>
      <c r="AD322" s="16">
        <f t="shared" si="239"/>
        <v>3.111568498887574</v>
      </c>
      <c r="AE322" s="16">
        <f t="shared" si="239"/>
        <v>31.369881071385628</v>
      </c>
      <c r="AF322" s="15">
        <f t="shared" si="209"/>
        <v>-4.0504037456468023E-3</v>
      </c>
      <c r="AG322" s="15">
        <f t="shared" si="209"/>
        <v>2.9673830763510267E-4</v>
      </c>
      <c r="AH322" s="15">
        <f t="shared" si="209"/>
        <v>9.7937136394747881E-3</v>
      </c>
      <c r="AI322" s="1">
        <f t="shared" si="240"/>
        <v>587555.196251794</v>
      </c>
      <c r="AJ322" s="1">
        <f t="shared" si="240"/>
        <v>300820.24142039847</v>
      </c>
      <c r="AK322" s="1">
        <f t="shared" si="240"/>
        <v>105913.22558455003</v>
      </c>
      <c r="AL322" s="14">
        <f t="shared" si="251"/>
        <v>101.02306440218995</v>
      </c>
      <c r="AM322" s="14">
        <f t="shared" si="251"/>
        <v>25.35713175197548</v>
      </c>
      <c r="AN322" s="14">
        <f t="shared" si="251"/>
        <v>7.8534032594703289</v>
      </c>
      <c r="AO322" s="11">
        <f t="shared" si="252"/>
        <v>1.4232265360783294E-3</v>
      </c>
      <c r="AP322" s="11">
        <f t="shared" si="252"/>
        <v>1.7928900643938788E-3</v>
      </c>
      <c r="AQ322" s="11">
        <f t="shared" si="252"/>
        <v>1.6263775050289326E-3</v>
      </c>
      <c r="AR322" s="1">
        <f t="shared" si="254"/>
        <v>291695.84752366907</v>
      </c>
      <c r="AS322" s="1">
        <f t="shared" si="254"/>
        <v>152031.96901566547</v>
      </c>
      <c r="AT322" s="1">
        <f t="shared" si="254"/>
        <v>53554.757394440952</v>
      </c>
      <c r="AU322" s="1">
        <f t="shared" si="210"/>
        <v>58339.169504733814</v>
      </c>
      <c r="AV322" s="1">
        <f t="shared" si="210"/>
        <v>30406.393803133094</v>
      </c>
      <c r="AW322" s="1">
        <f t="shared" si="210"/>
        <v>10710.951478888192</v>
      </c>
      <c r="AX322" s="1">
        <f t="shared" si="211"/>
        <v>200236.43232267871</v>
      </c>
      <c r="AY322" s="1">
        <f t="shared" si="211"/>
        <v>41031.916335434944</v>
      </c>
      <c r="AZ322" s="1">
        <f t="shared" si="211"/>
        <v>9804.1719391834176</v>
      </c>
      <c r="BA322" s="1">
        <f t="shared" si="212"/>
        <v>14226.403424951406</v>
      </c>
      <c r="BB322" s="1">
        <f t="shared" si="212"/>
        <v>31485.726370546468</v>
      </c>
      <c r="BC322" s="1">
        <f t="shared" si="212"/>
        <v>40162.362712282556</v>
      </c>
      <c r="BD322" s="1">
        <f>SUM(BA322:BC322)*BT322*0.7+0.15*econlow!BD322+0.15*econhigh!BD322</f>
        <v>37.706780595394676</v>
      </c>
      <c r="BE322" s="2">
        <f t="shared" si="241"/>
        <v>0.1724378764915922</v>
      </c>
      <c r="BF322" s="2">
        <f t="shared" si="241"/>
        <v>0.13039120264941753</v>
      </c>
      <c r="BG322" s="2">
        <f t="shared" si="241"/>
        <v>6.9918128391701598E-2</v>
      </c>
      <c r="BH322" s="2">
        <f t="shared" si="206"/>
        <v>7.8307268987447706E-2</v>
      </c>
      <c r="BI322" s="2">
        <f t="shared" si="213"/>
        <v>2.9734821248929609E-3</v>
      </c>
      <c r="BJ322" s="2">
        <f t="shared" si="213"/>
        <v>1.700186572836147E-3</v>
      </c>
      <c r="BK322" s="2">
        <f t="shared" si="213"/>
        <v>4.8885446777984691E-4</v>
      </c>
      <c r="BL322" s="2">
        <f t="shared" si="207"/>
        <v>867.35238851713268</v>
      </c>
      <c r="BM322" s="2">
        <f t="shared" si="207"/>
        <v>258.48271236227555</v>
      </c>
      <c r="BN322" s="2">
        <f t="shared" si="207"/>
        <v>26.180482423138251</v>
      </c>
      <c r="BO322" s="2">
        <f t="shared" si="214"/>
        <v>6572.1684230834571</v>
      </c>
      <c r="BP322" s="2">
        <f t="shared" si="214"/>
        <v>414.05396065827568</v>
      </c>
      <c r="BQ322" s="2">
        <f t="shared" si="214"/>
        <v>9.7735957725446703</v>
      </c>
      <c r="BR322" s="11">
        <f t="shared" si="215"/>
        <v>2.9816838863006317E-2</v>
      </c>
      <c r="BS322" s="17">
        <f t="shared" si="255"/>
        <v>6.1087305533512925E-5</v>
      </c>
      <c r="BT322" s="17">
        <f t="shared" si="256"/>
        <v>4.4615354894775918E-4</v>
      </c>
      <c r="BU322" s="12">
        <f>(BU$3*tempmid!$I432+BU$4*tempmid!$I432^2+BU$5*tempmid!$I432^6)*(K322/K$56)^$BW$1</f>
        <v>-28.490420119388435</v>
      </c>
      <c r="BV322" s="12">
        <f>(BV$3*tempmid!$I432+BV$4*tempmid!$I432^2+BV$5*tempmid!$I432^6)*(L322/L$56)^$BW$1</f>
        <v>-19.634502270499173</v>
      </c>
      <c r="BW322" s="12">
        <f>(BW$3*tempmid!$I432+BW$4*tempmid!$I432^2+BW$5*tempmid!$I432^6)*(M322/M$56)^$BW$1</f>
        <v>-17.543306962106506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 x14ac:dyDescent="0.3">
      <c r="A323" s="2">
        <f t="shared" si="242"/>
        <v>2277</v>
      </c>
      <c r="B323" s="5">
        <f t="shared" si="243"/>
        <v>1165.4056976202321</v>
      </c>
      <c r="C323" s="5">
        <f t="shared" si="243"/>
        <v>2964.1700214116427</v>
      </c>
      <c r="D323" s="5">
        <f t="shared" si="243"/>
        <v>4369.956685742889</v>
      </c>
      <c r="E323" s="15">
        <f t="shared" si="244"/>
        <v>4.6326616699250113E-9</v>
      </c>
      <c r="F323" s="15">
        <f t="shared" si="244"/>
        <v>9.1266541351072643E-9</v>
      </c>
      <c r="G323" s="15">
        <f t="shared" si="244"/>
        <v>1.8631739762218202E-8</v>
      </c>
      <c r="H323" s="5">
        <f t="shared" si="245"/>
        <v>291418.08132570598</v>
      </c>
      <c r="I323" s="5">
        <f t="shared" si="245"/>
        <v>152159.01687347819</v>
      </c>
      <c r="J323" s="5">
        <f t="shared" si="245"/>
        <v>53603.698547088054</v>
      </c>
      <c r="K323" s="5">
        <f t="shared" si="246"/>
        <v>250057.1963229492</v>
      </c>
      <c r="L323" s="5">
        <f t="shared" si="246"/>
        <v>51332.756142312872</v>
      </c>
      <c r="M323" s="5">
        <f t="shared" si="246"/>
        <v>12266.414155081144</v>
      </c>
      <c r="N323" s="15">
        <f t="shared" si="247"/>
        <v>-9.5225060748227452E-4</v>
      </c>
      <c r="O323" s="15">
        <f t="shared" si="247"/>
        <v>8.356562763252029E-4</v>
      </c>
      <c r="P323" s="15">
        <f t="shared" si="247"/>
        <v>9.1383392060784274E-4</v>
      </c>
      <c r="Q323" s="5">
        <f t="shared" si="248"/>
        <v>2297.3686029347455</v>
      </c>
      <c r="R323" s="5">
        <f t="shared" si="248"/>
        <v>3458.946666483112</v>
      </c>
      <c r="S323" s="5">
        <f t="shared" si="248"/>
        <v>2580.0473255849474</v>
      </c>
      <c r="T323" s="5">
        <f t="shared" si="249"/>
        <v>7.8834113260359828</v>
      </c>
      <c r="U323" s="5">
        <f t="shared" si="249"/>
        <v>22.732446210264769</v>
      </c>
      <c r="V323" s="5">
        <f t="shared" si="249"/>
        <v>48.131890065729522</v>
      </c>
      <c r="W323" s="15">
        <f t="shared" si="250"/>
        <v>-1.0734613539272964E-2</v>
      </c>
      <c r="X323" s="15">
        <f t="shared" si="250"/>
        <v>-1.217998157191269E-2</v>
      </c>
      <c r="Y323" s="15">
        <f t="shared" si="250"/>
        <v>-9.7425357312937999E-3</v>
      </c>
      <c r="Z323" s="5">
        <f t="shared" si="253"/>
        <v>1506.7129934969678</v>
      </c>
      <c r="AA323" s="5">
        <f t="shared" si="253"/>
        <v>9469.6823814313975</v>
      </c>
      <c r="AB323" s="5">
        <f t="shared" si="253"/>
        <v>76691.911453941648</v>
      </c>
      <c r="AC323" s="16">
        <f t="shared" si="239"/>
        <v>0.78324622118397758</v>
      </c>
      <c r="AD323" s="16">
        <f t="shared" si="239"/>
        <v>3.1124918204580245</v>
      </c>
      <c r="AE323" s="16">
        <f t="shared" si="239"/>
        <v>31.677108703503158</v>
      </c>
      <c r="AF323" s="15">
        <f t="shared" si="209"/>
        <v>-4.0504037456468023E-3</v>
      </c>
      <c r="AG323" s="15">
        <f t="shared" si="209"/>
        <v>2.9673830763510267E-4</v>
      </c>
      <c r="AH323" s="15">
        <f t="shared" si="209"/>
        <v>9.7937136394747881E-3</v>
      </c>
      <c r="AI323" s="1">
        <f t="shared" si="240"/>
        <v>587138.84613134852</v>
      </c>
      <c r="AJ323" s="1">
        <f t="shared" si="240"/>
        <v>301144.61108149175</v>
      </c>
      <c r="AK323" s="1">
        <f t="shared" si="240"/>
        <v>106032.85450498323</v>
      </c>
      <c r="AL323" s="14">
        <f t="shared" si="251"/>
        <v>101.16540532114297</v>
      </c>
      <c r="AM323" s="14">
        <f t="shared" si="251"/>
        <v>25.402139676059324</v>
      </c>
      <c r="AN323" s="14">
        <f t="shared" si="251"/>
        <v>7.8660481318854609</v>
      </c>
      <c r="AO323" s="11">
        <f t="shared" si="252"/>
        <v>1.408994270717546E-3</v>
      </c>
      <c r="AP323" s="11">
        <f t="shared" si="252"/>
        <v>1.7749611637499401E-3</v>
      </c>
      <c r="AQ323" s="11">
        <f t="shared" si="252"/>
        <v>1.6101137299786431E-3</v>
      </c>
      <c r="AR323" s="1">
        <f t="shared" si="254"/>
        <v>291418.08132570598</v>
      </c>
      <c r="AS323" s="1">
        <f t="shared" si="254"/>
        <v>152159.01687347819</v>
      </c>
      <c r="AT323" s="1">
        <f t="shared" si="254"/>
        <v>53603.698547088054</v>
      </c>
      <c r="AU323" s="1">
        <f t="shared" si="210"/>
        <v>58283.616265141201</v>
      </c>
      <c r="AV323" s="1">
        <f t="shared" si="210"/>
        <v>30431.803374695639</v>
      </c>
      <c r="AW323" s="1">
        <f t="shared" si="210"/>
        <v>10720.739709417612</v>
      </c>
      <c r="AX323" s="1">
        <f t="shared" si="211"/>
        <v>200045.75705835939</v>
      </c>
      <c r="AY323" s="1">
        <f t="shared" si="211"/>
        <v>41066.204913850299</v>
      </c>
      <c r="AZ323" s="1">
        <f t="shared" si="211"/>
        <v>9813.1313240649142</v>
      </c>
      <c r="BA323" s="1">
        <f t="shared" si="212"/>
        <v>14225.29320385432</v>
      </c>
      <c r="BB323" s="1">
        <f t="shared" si="212"/>
        <v>31488.202650792817</v>
      </c>
      <c r="BC323" s="1">
        <f t="shared" si="212"/>
        <v>40166.355051680242</v>
      </c>
      <c r="BD323" s="1">
        <f>SUM(BA323:BC323)*BT323*0.7+0.15*econlow!BD323+0.15*econhigh!BD323</f>
        <v>36.610468482780526</v>
      </c>
      <c r="BE323" s="2">
        <f t="shared" si="241"/>
        <v>0.1724378764915922</v>
      </c>
      <c r="BF323" s="2">
        <f t="shared" si="241"/>
        <v>0.13039120264941753</v>
      </c>
      <c r="BG323" s="2">
        <f t="shared" si="241"/>
        <v>6.9918128391701598E-2</v>
      </c>
      <c r="BH323" s="2">
        <f t="shared" si="206"/>
        <v>7.8212216286210542E-2</v>
      </c>
      <c r="BI323" s="2">
        <f t="shared" si="213"/>
        <v>2.9734821248929609E-3</v>
      </c>
      <c r="BJ323" s="2">
        <f t="shared" si="213"/>
        <v>1.700186572836147E-3</v>
      </c>
      <c r="BK323" s="2">
        <f t="shared" si="213"/>
        <v>4.8885446777984691E-4</v>
      </c>
      <c r="BL323" s="2">
        <f t="shared" si="207"/>
        <v>866.52645569258993</v>
      </c>
      <c r="BM323" s="2">
        <f t="shared" si="207"/>
        <v>258.69871742423635</v>
      </c>
      <c r="BN323" s="2">
        <f t="shared" si="207"/>
        <v>26.204407524268085</v>
      </c>
      <c r="BO323" s="2">
        <f t="shared" si="214"/>
        <v>6670.3500045392002</v>
      </c>
      <c r="BP323" s="2">
        <f t="shared" si="214"/>
        <v>419.02561046798013</v>
      </c>
      <c r="BQ323" s="2">
        <f t="shared" si="214"/>
        <v>9.7738345706410108</v>
      </c>
      <c r="BR323" s="11">
        <f t="shared" si="215"/>
        <v>2.9795319897022748E-2</v>
      </c>
      <c r="BS323" s="17">
        <f t="shared" si="255"/>
        <v>5.9318612036833476E-5</v>
      </c>
      <c r="BT323" s="17">
        <f t="shared" si="256"/>
        <v>4.3315878538617396E-4</v>
      </c>
      <c r="BU323" s="12">
        <f>(BU$3*tempmid!$I433+BU$4*tempmid!$I433^2+BU$5*tempmid!$I433^6)*(K323/K$56)^$BW$1</f>
        <v>-28.648523845447276</v>
      </c>
      <c r="BV323" s="12">
        <f>(BV$3*tempmid!$I433+BV$4*tempmid!$I433^2+BV$5*tempmid!$I433^6)*(L323/L$56)^$BW$1</f>
        <v>-19.726923986382797</v>
      </c>
      <c r="BW323" s="12">
        <f>(BW$3*tempmid!$I433+BW$4*tempmid!$I433^2+BW$5*tempmid!$I433^6)*(M323/M$56)^$BW$1</f>
        <v>-17.619115817638544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 x14ac:dyDescent="0.3">
      <c r="A324" s="2">
        <f t="shared" si="242"/>
        <v>2278</v>
      </c>
      <c r="B324" s="5">
        <f t="shared" si="243"/>
        <v>1165.4057027492161</v>
      </c>
      <c r="C324" s="5">
        <f t="shared" si="243"/>
        <v>2964.1700471119493</v>
      </c>
      <c r="D324" s="5">
        <f t="shared" si="243"/>
        <v>4369.95676309179</v>
      </c>
      <c r="E324" s="15">
        <f t="shared" si="244"/>
        <v>4.4010285864287604E-9</v>
      </c>
      <c r="F324" s="15">
        <f t="shared" si="244"/>
        <v>8.6703214283519008E-9</v>
      </c>
      <c r="G324" s="15">
        <f t="shared" si="244"/>
        <v>1.770015277410729E-8</v>
      </c>
      <c r="H324" s="5">
        <f t="shared" si="245"/>
        <v>291133.99194500525</v>
      </c>
      <c r="I324" s="5">
        <f t="shared" si="245"/>
        <v>152282.80333677845</v>
      </c>
      <c r="J324" s="5">
        <f t="shared" si="245"/>
        <v>53651.632645281861</v>
      </c>
      <c r="K324" s="5">
        <f t="shared" si="246"/>
        <v>249813.42656742985</v>
      </c>
      <c r="L324" s="5">
        <f t="shared" si="246"/>
        <v>51374.516615587105</v>
      </c>
      <c r="M324" s="5">
        <f t="shared" si="246"/>
        <v>12277.38294767996</v>
      </c>
      <c r="N324" s="15">
        <f t="shared" si="247"/>
        <v>-9.7485598936541962E-4</v>
      </c>
      <c r="O324" s="15">
        <f t="shared" si="247"/>
        <v>8.1352486039243388E-4</v>
      </c>
      <c r="P324" s="15">
        <f t="shared" si="247"/>
        <v>8.9421345636475635E-4</v>
      </c>
      <c r="Q324" s="5">
        <f t="shared" si="248"/>
        <v>2270.4916865536379</v>
      </c>
      <c r="R324" s="5">
        <f t="shared" si="248"/>
        <v>3419.5964548536435</v>
      </c>
      <c r="S324" s="5">
        <f t="shared" si="248"/>
        <v>2557.1958034951635</v>
      </c>
      <c r="T324" s="5">
        <f t="shared" si="249"/>
        <v>7.798785952079859</v>
      </c>
      <c r="U324" s="5">
        <f t="shared" si="249"/>
        <v>22.455565434339249</v>
      </c>
      <c r="V324" s="5">
        <f t="shared" si="249"/>
        <v>47.662963406949444</v>
      </c>
      <c r="W324" s="15">
        <f t="shared" si="250"/>
        <v>-1.0734613539272964E-2</v>
      </c>
      <c r="X324" s="15">
        <f t="shared" si="250"/>
        <v>-1.217998157191269E-2</v>
      </c>
      <c r="Y324" s="15">
        <f t="shared" si="250"/>
        <v>-9.7425357312937999E-3</v>
      </c>
      <c r="Z324" s="5">
        <f t="shared" si="253"/>
        <v>1483.0881162000612</v>
      </c>
      <c r="AA324" s="5">
        <f t="shared" si="253"/>
        <v>9364.9370356304935</v>
      </c>
      <c r="AB324" s="5">
        <f t="shared" si="253"/>
        <v>76758.600780337511</v>
      </c>
      <c r="AC324" s="16">
        <f t="shared" si="239"/>
        <v>0.78007375775593024</v>
      </c>
      <c r="AD324" s="16">
        <f t="shared" si="239"/>
        <v>3.1134154160133551</v>
      </c>
      <c r="AE324" s="16">
        <f t="shared" si="239"/>
        <v>31.987345235071782</v>
      </c>
      <c r="AF324" s="15">
        <f t="shared" si="209"/>
        <v>-4.0504037456468023E-3</v>
      </c>
      <c r="AG324" s="15">
        <f t="shared" si="209"/>
        <v>2.9673830763510267E-4</v>
      </c>
      <c r="AH324" s="15">
        <f t="shared" si="209"/>
        <v>9.7937136394747881E-3</v>
      </c>
      <c r="AI324" s="1">
        <f t="shared" si="240"/>
        <v>586708.57778335491</v>
      </c>
      <c r="AJ324" s="1">
        <f t="shared" si="240"/>
        <v>301461.95334803825</v>
      </c>
      <c r="AK324" s="1">
        <f t="shared" si="240"/>
        <v>106150.30876390252</v>
      </c>
      <c r="AL324" s="14">
        <f t="shared" si="251"/>
        <v>101.30652138287036</v>
      </c>
      <c r="AM324" s="14">
        <f t="shared" si="251"/>
        <v>25.446776609346472</v>
      </c>
      <c r="AN324" s="14">
        <f t="shared" si="251"/>
        <v>7.8785867116623036</v>
      </c>
      <c r="AO324" s="11">
        <f t="shared" si="252"/>
        <v>1.3949043280103706E-3</v>
      </c>
      <c r="AP324" s="11">
        <f t="shared" si="252"/>
        <v>1.7572115521124407E-3</v>
      </c>
      <c r="AQ324" s="11">
        <f t="shared" si="252"/>
        <v>1.5940125926788566E-3</v>
      </c>
      <c r="AR324" s="1">
        <f t="shared" si="254"/>
        <v>291133.99194500525</v>
      </c>
      <c r="AS324" s="1">
        <f t="shared" si="254"/>
        <v>152282.80333677845</v>
      </c>
      <c r="AT324" s="1">
        <f t="shared" si="254"/>
        <v>53651.632645281861</v>
      </c>
      <c r="AU324" s="1">
        <f t="shared" si="210"/>
        <v>58226.798389001051</v>
      </c>
      <c r="AV324" s="1">
        <f t="shared" si="210"/>
        <v>30456.56066735569</v>
      </c>
      <c r="AW324" s="1">
        <f t="shared" si="210"/>
        <v>10730.326529056372</v>
      </c>
      <c r="AX324" s="1">
        <f t="shared" si="211"/>
        <v>199850.74125394388</v>
      </c>
      <c r="AY324" s="1">
        <f t="shared" si="211"/>
        <v>41099.613292469687</v>
      </c>
      <c r="AZ324" s="1">
        <f t="shared" si="211"/>
        <v>9821.9063581439677</v>
      </c>
      <c r="BA324" s="1">
        <f t="shared" si="212"/>
        <v>14224.156609602443</v>
      </c>
      <c r="BB324" s="1">
        <f t="shared" si="212"/>
        <v>31490.613369483552</v>
      </c>
      <c r="BC324" s="1">
        <f t="shared" si="212"/>
        <v>40170.261690665597</v>
      </c>
      <c r="BD324" s="1">
        <f>SUM(BA324:BC324)*BT324*0.7+0.15*econlow!BD324+0.15*econhigh!BD324</f>
        <v>35.545955185194408</v>
      </c>
      <c r="BE324" s="2">
        <f t="shared" si="241"/>
        <v>0.1724378764915922</v>
      </c>
      <c r="BF324" s="2">
        <f t="shared" si="241"/>
        <v>0.13039120264941753</v>
      </c>
      <c r="BG324" s="2">
        <f t="shared" si="241"/>
        <v>6.9918128391701598E-2</v>
      </c>
      <c r="BH324" s="2">
        <f t="shared" si="206"/>
        <v>7.811810579310853E-2</v>
      </c>
      <c r="BI324" s="2">
        <f t="shared" si="213"/>
        <v>2.9734821248929609E-3</v>
      </c>
      <c r="BJ324" s="2">
        <f t="shared" si="213"/>
        <v>1.700186572836147E-3</v>
      </c>
      <c r="BK324" s="2">
        <f t="shared" si="213"/>
        <v>4.8885446777984691E-4</v>
      </c>
      <c r="BL324" s="2">
        <f t="shared" si="207"/>
        <v>865.68172099720437</v>
      </c>
      <c r="BM324" s="2">
        <f t="shared" si="207"/>
        <v>258.90917750703835</v>
      </c>
      <c r="BN324" s="2">
        <f t="shared" si="207"/>
        <v>26.227840322329126</v>
      </c>
      <c r="BO324" s="2">
        <f t="shared" si="214"/>
        <v>6769.9992734275193</v>
      </c>
      <c r="BP324" s="2">
        <f t="shared" si="214"/>
        <v>424.05705012987204</v>
      </c>
      <c r="BQ324" s="2">
        <f t="shared" si="214"/>
        <v>9.7740753520304917</v>
      </c>
      <c r="BR324" s="11">
        <f t="shared" si="215"/>
        <v>2.9773975289465099E-2</v>
      </c>
      <c r="BS324" s="17">
        <f t="shared" si="255"/>
        <v>5.7602332124373232E-5</v>
      </c>
      <c r="BT324" s="17">
        <f t="shared" si="256"/>
        <v>4.2054251008366404E-4</v>
      </c>
      <c r="BU324" s="12">
        <f>(BU$3*tempmid!$I434+BU$4*tempmid!$I434^2+BU$5*tempmid!$I434^6)*(K324/K$56)^$BW$1</f>
        <v>-28.806542194931723</v>
      </c>
      <c r="BV324" s="12">
        <f>(BV$3*tempmid!$I434+BV$4*tempmid!$I434^2+BV$5*tempmid!$I434^6)*(L324/L$56)^$BW$1</f>
        <v>-19.819199740056469</v>
      </c>
      <c r="BW324" s="12">
        <f>(BW$3*tempmid!$I434+BW$4*tempmid!$I434^2+BW$5*tempmid!$I434^6)*(M324/M$56)^$BW$1</f>
        <v>-17.69478751510853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 x14ac:dyDescent="0.3">
      <c r="A325" s="2">
        <f t="shared" si="242"/>
        <v>2279</v>
      </c>
      <c r="B325" s="5">
        <f t="shared" si="243"/>
        <v>1165.4057076217507</v>
      </c>
      <c r="C325" s="5">
        <f t="shared" si="243"/>
        <v>2964.1700715272414</v>
      </c>
      <c r="D325" s="5">
        <f t="shared" si="243"/>
        <v>4369.9568365732466</v>
      </c>
      <c r="E325" s="15">
        <f t="shared" si="244"/>
        <v>4.1809771571073224E-9</v>
      </c>
      <c r="F325" s="15">
        <f t="shared" si="244"/>
        <v>8.2368053569343059E-9</v>
      </c>
      <c r="G325" s="15">
        <f t="shared" si="244"/>
        <v>1.6815145135401924E-8</v>
      </c>
      <c r="H325" s="5">
        <f t="shared" si="245"/>
        <v>290843.63864823466</v>
      </c>
      <c r="I325" s="5">
        <f t="shared" si="245"/>
        <v>152403.3537070723</v>
      </c>
      <c r="J325" s="5">
        <f t="shared" si="245"/>
        <v>53698.567660208369</v>
      </c>
      <c r="K325" s="5">
        <f t="shared" si="246"/>
        <v>249564.28198876831</v>
      </c>
      <c r="L325" s="5">
        <f t="shared" si="246"/>
        <v>51415.185373809843</v>
      </c>
      <c r="M325" s="5">
        <f t="shared" si="246"/>
        <v>12288.123125334285</v>
      </c>
      <c r="N325" s="15">
        <f t="shared" si="247"/>
        <v>-9.9732261025720081E-4</v>
      </c>
      <c r="O325" s="15">
        <f t="shared" si="247"/>
        <v>7.9161344771461195E-4</v>
      </c>
      <c r="P325" s="15">
        <f t="shared" si="247"/>
        <v>8.7479373251553305E-4</v>
      </c>
      <c r="Q325" s="5">
        <f t="shared" si="248"/>
        <v>2243.8787400357355</v>
      </c>
      <c r="R325" s="5">
        <f t="shared" si="248"/>
        <v>3380.6198882427502</v>
      </c>
      <c r="S325" s="5">
        <f t="shared" si="248"/>
        <v>2534.4974992511602</v>
      </c>
      <c r="T325" s="5">
        <f t="shared" si="249"/>
        <v>7.7150689988087704</v>
      </c>
      <c r="U325" s="5">
        <f t="shared" si="249"/>
        <v>22.182057061162116</v>
      </c>
      <c r="V325" s="5">
        <f t="shared" si="249"/>
        <v>47.198605282897887</v>
      </c>
      <c r="W325" s="15">
        <f t="shared" si="250"/>
        <v>-1.0734613539272964E-2</v>
      </c>
      <c r="X325" s="15">
        <f t="shared" si="250"/>
        <v>-1.217998157191269E-2</v>
      </c>
      <c r="Y325" s="15">
        <f t="shared" si="250"/>
        <v>-9.7425357312937999E-3</v>
      </c>
      <c r="Z325" s="5">
        <f t="shared" si="253"/>
        <v>1459.8006390925186</v>
      </c>
      <c r="AA325" s="5">
        <f t="shared" si="253"/>
        <v>9261.1454913681646</v>
      </c>
      <c r="AB325" s="5">
        <f t="shared" si="253"/>
        <v>76823.84205371303</v>
      </c>
      <c r="AC325" s="16">
        <f t="shared" si="239"/>
        <v>0.77691414408563486</v>
      </c>
      <c r="AD325" s="16">
        <f t="shared" si="239"/>
        <v>3.1143392856348679</v>
      </c>
      <c r="AE325" s="16">
        <f t="shared" si="239"/>
        <v>32.300620134391096</v>
      </c>
      <c r="AF325" s="15">
        <f t="shared" si="209"/>
        <v>-4.0504037456468023E-3</v>
      </c>
      <c r="AG325" s="15">
        <f t="shared" si="209"/>
        <v>2.9673830763510267E-4</v>
      </c>
      <c r="AH325" s="15">
        <f t="shared" si="209"/>
        <v>9.7937136394747881E-3</v>
      </c>
      <c r="AI325" s="1">
        <f t="shared" si="240"/>
        <v>586264.5183940205</v>
      </c>
      <c r="AJ325" s="1">
        <f t="shared" si="240"/>
        <v>301772.31868059014</v>
      </c>
      <c r="AK325" s="1">
        <f t="shared" si="240"/>
        <v>106265.60441656865</v>
      </c>
      <c r="AL325" s="14">
        <f t="shared" si="251"/>
        <v>101.44642115895168</v>
      </c>
      <c r="AM325" s="14">
        <f t="shared" si="251"/>
        <v>25.491044825470222</v>
      </c>
      <c r="AN325" s="14">
        <f t="shared" si="251"/>
        <v>7.8910196924288964</v>
      </c>
      <c r="AO325" s="11">
        <f t="shared" si="252"/>
        <v>1.3809552847302668E-3</v>
      </c>
      <c r="AP325" s="11">
        <f t="shared" si="252"/>
        <v>1.7396394365913163E-3</v>
      </c>
      <c r="AQ325" s="11">
        <f t="shared" si="252"/>
        <v>1.578072466752068E-3</v>
      </c>
      <c r="AR325" s="1">
        <f t="shared" si="254"/>
        <v>290843.63864823466</v>
      </c>
      <c r="AS325" s="1">
        <f t="shared" si="254"/>
        <v>152403.3537070723</v>
      </c>
      <c r="AT325" s="1">
        <f t="shared" si="254"/>
        <v>53698.567660208369</v>
      </c>
      <c r="AU325" s="1">
        <f t="shared" si="210"/>
        <v>58168.727729646933</v>
      </c>
      <c r="AV325" s="1">
        <f t="shared" si="210"/>
        <v>30480.670741414462</v>
      </c>
      <c r="AW325" s="1">
        <f t="shared" si="210"/>
        <v>10739.713532041675</v>
      </c>
      <c r="AX325" s="1">
        <f t="shared" si="211"/>
        <v>199651.42559101465</v>
      </c>
      <c r="AY325" s="1">
        <f t="shared" si="211"/>
        <v>41132.148299047869</v>
      </c>
      <c r="AZ325" s="1">
        <f t="shared" si="211"/>
        <v>9830.4985002674293</v>
      </c>
      <c r="BA325" s="1">
        <f t="shared" si="212"/>
        <v>14222.993803638554</v>
      </c>
      <c r="BB325" s="1">
        <f t="shared" si="212"/>
        <v>31492.95917749406</v>
      </c>
      <c r="BC325" s="1">
        <f t="shared" si="212"/>
        <v>40174.083505875402</v>
      </c>
      <c r="BD325" s="1">
        <f>SUM(BA325:BC325)*BT325*0.7+0.15*econlow!BD325+0.15*econhigh!BD325</f>
        <v>34.512321200293187</v>
      </c>
      <c r="BE325" s="2">
        <f t="shared" si="241"/>
        <v>0.1724378764915922</v>
      </c>
      <c r="BF325" s="2">
        <f t="shared" si="241"/>
        <v>0.13039120264941753</v>
      </c>
      <c r="BG325" s="2">
        <f t="shared" si="241"/>
        <v>6.9918128391701598E-2</v>
      </c>
      <c r="BH325" s="2">
        <f t="shared" si="206"/>
        <v>7.802493117833674E-2</v>
      </c>
      <c r="BI325" s="2">
        <f t="shared" si="213"/>
        <v>2.9734821248929609E-3</v>
      </c>
      <c r="BJ325" s="2">
        <f t="shared" si="213"/>
        <v>1.700186572836147E-3</v>
      </c>
      <c r="BK325" s="2">
        <f t="shared" si="213"/>
        <v>4.8885446777984691E-4</v>
      </c>
      <c r="BL325" s="2">
        <f t="shared" si="207"/>
        <v>864.81836065935329</v>
      </c>
      <c r="BM325" s="2">
        <f t="shared" si="207"/>
        <v>259.11413562796236</v>
      </c>
      <c r="BN325" s="2">
        <f t="shared" si="207"/>
        <v>26.250784714071262</v>
      </c>
      <c r="BO325" s="2">
        <f t="shared" si="214"/>
        <v>6871.1381673002561</v>
      </c>
      <c r="BP325" s="2">
        <f t="shared" si="214"/>
        <v>429.1489988185898</v>
      </c>
      <c r="BQ325" s="2">
        <f t="shared" si="214"/>
        <v>9.7743180964364758</v>
      </c>
      <c r="BR325" s="11">
        <f t="shared" si="215"/>
        <v>2.9752802806818329E-2</v>
      </c>
      <c r="BS325" s="17">
        <f t="shared" si="255"/>
        <v>5.5936869164110958E-5</v>
      </c>
      <c r="BT325" s="17">
        <f t="shared" si="256"/>
        <v>4.0829369911035343E-4</v>
      </c>
      <c r="BU325" s="12">
        <f>(BU$3*tempmid!$I435+BU$4*tempmid!$I435^2+BU$5*tempmid!$I435^6)*(K325/K$56)^$BW$1</f>
        <v>-28.964476678716554</v>
      </c>
      <c r="BV325" s="12">
        <f>(BV$3*tempmid!$I435+BV$4*tempmid!$I435^2+BV$5*tempmid!$I435^6)*(L325/L$56)^$BW$1</f>
        <v>-19.911330285426555</v>
      </c>
      <c r="BW325" s="12">
        <f>(BW$3*tempmid!$I435+BW$4*tempmid!$I435^2+BW$5*tempmid!$I435^6)*(M325/M$56)^$BW$1</f>
        <v>-17.770322689647397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 x14ac:dyDescent="0.3">
      <c r="A326" s="2">
        <f t="shared" si="242"/>
        <v>2280</v>
      </c>
      <c r="B326" s="5">
        <f t="shared" si="243"/>
        <v>1165.4057122506588</v>
      </c>
      <c r="C326" s="5">
        <f t="shared" si="243"/>
        <v>2964.1700947217687</v>
      </c>
      <c r="D326" s="5">
        <f t="shared" si="243"/>
        <v>4369.9569063806321</v>
      </c>
      <c r="E326" s="15">
        <f t="shared" si="244"/>
        <v>3.971928299251956E-9</v>
      </c>
      <c r="F326" s="15">
        <f t="shared" si="244"/>
        <v>7.8249650890875896E-9</v>
      </c>
      <c r="G326" s="15">
        <f t="shared" si="244"/>
        <v>1.5974387878631828E-8</v>
      </c>
      <c r="H326" s="5">
        <f t="shared" si="245"/>
        <v>290547.08024674398</v>
      </c>
      <c r="I326" s="5">
        <f t="shared" si="245"/>
        <v>152520.69325004972</v>
      </c>
      <c r="J326" s="5">
        <f t="shared" si="245"/>
        <v>53744.511545844951</v>
      </c>
      <c r="K326" s="5">
        <f t="shared" si="246"/>
        <v>249309.81304839553</v>
      </c>
      <c r="L326" s="5">
        <f t="shared" si="246"/>
        <v>51454.770939643407</v>
      </c>
      <c r="M326" s="5">
        <f t="shared" si="246"/>
        <v>12298.636507690013</v>
      </c>
      <c r="N326" s="15">
        <f t="shared" si="247"/>
        <v>-1.0196528860016985E-3</v>
      </c>
      <c r="O326" s="15">
        <f t="shared" si="247"/>
        <v>7.6991973374718192E-4</v>
      </c>
      <c r="P326" s="15">
        <f t="shared" si="247"/>
        <v>8.5557267358860045E-4</v>
      </c>
      <c r="Q326" s="5">
        <f t="shared" si="248"/>
        <v>2217.5281608607406</v>
      </c>
      <c r="R326" s="5">
        <f t="shared" si="248"/>
        <v>3342.0151302890399</v>
      </c>
      <c r="S326" s="5">
        <f t="shared" si="248"/>
        <v>2511.9524275619242</v>
      </c>
      <c r="T326" s="5">
        <f t="shared" si="249"/>
        <v>7.632250714677733</v>
      </c>
      <c r="U326" s="5">
        <f t="shared" si="249"/>
        <v>21.911880014930045</v>
      </c>
      <c r="V326" s="5">
        <f t="shared" si="249"/>
        <v>46.738771184462024</v>
      </c>
      <c r="W326" s="15">
        <f t="shared" si="250"/>
        <v>-1.0734613539272964E-2</v>
      </c>
      <c r="X326" s="15">
        <f t="shared" si="250"/>
        <v>-1.217998157191269E-2</v>
      </c>
      <c r="Y326" s="15">
        <f t="shared" si="250"/>
        <v>-9.7425357312937999E-3</v>
      </c>
      <c r="Z326" s="5">
        <f t="shared" si="253"/>
        <v>1436.8465087536567</v>
      </c>
      <c r="AA326" s="5">
        <f t="shared" si="253"/>
        <v>9158.3037515897831</v>
      </c>
      <c r="AB326" s="5">
        <f t="shared" si="253"/>
        <v>76887.646879292195</v>
      </c>
      <c r="AC326" s="16">
        <f t="shared" si="239"/>
        <v>0.77376732812638438</v>
      </c>
      <c r="AD326" s="16">
        <f t="shared" si="239"/>
        <v>3.1152634294038886</v>
      </c>
      <c r="AE326" s="16">
        <f t="shared" si="239"/>
        <v>32.616963158364776</v>
      </c>
      <c r="AF326" s="15">
        <f t="shared" si="209"/>
        <v>-4.0504037456468023E-3</v>
      </c>
      <c r="AG326" s="15">
        <f t="shared" si="209"/>
        <v>2.9673830763510267E-4</v>
      </c>
      <c r="AH326" s="15">
        <f t="shared" si="209"/>
        <v>9.7937136394747881E-3</v>
      </c>
      <c r="AI326" s="1">
        <f t="shared" si="240"/>
        <v>585806.79428426537</v>
      </c>
      <c r="AJ326" s="1">
        <f t="shared" si="240"/>
        <v>302075.75755394559</v>
      </c>
      <c r="AK326" s="1">
        <f t="shared" si="240"/>
        <v>106378.75750695345</v>
      </c>
      <c r="AL326" s="14">
        <f t="shared" si="251"/>
        <v>101.58511320065394</v>
      </c>
      <c r="AM326" s="14">
        <f t="shared" si="251"/>
        <v>25.534946600059946</v>
      </c>
      <c r="AN326" s="14">
        <f t="shared" si="251"/>
        <v>7.9033477673310051</v>
      </c>
      <c r="AO326" s="11">
        <f t="shared" si="252"/>
        <v>1.3671457318829641E-3</v>
      </c>
      <c r="AP326" s="11">
        <f t="shared" si="252"/>
        <v>1.7222430422254031E-3</v>
      </c>
      <c r="AQ326" s="11">
        <f t="shared" si="252"/>
        <v>1.5622917420845474E-3</v>
      </c>
      <c r="AR326" s="1">
        <f t="shared" si="254"/>
        <v>290547.08024674398</v>
      </c>
      <c r="AS326" s="1">
        <f t="shared" si="254"/>
        <v>152520.69325004972</v>
      </c>
      <c r="AT326" s="1">
        <f t="shared" si="254"/>
        <v>53744.511545844951</v>
      </c>
      <c r="AU326" s="1">
        <f t="shared" si="210"/>
        <v>58109.416049348802</v>
      </c>
      <c r="AV326" s="1">
        <f t="shared" si="210"/>
        <v>30504.138650009947</v>
      </c>
      <c r="AW326" s="1">
        <f t="shared" si="210"/>
        <v>10748.902309168991</v>
      </c>
      <c r="AX326" s="1">
        <f t="shared" si="211"/>
        <v>199447.85043871641</v>
      </c>
      <c r="AY326" s="1">
        <f t="shared" si="211"/>
        <v>41163.816751714723</v>
      </c>
      <c r="AZ326" s="1">
        <f t="shared" si="211"/>
        <v>9838.9092061520096</v>
      </c>
      <c r="BA326" s="1">
        <f t="shared" si="212"/>
        <v>14221.804944589765</v>
      </c>
      <c r="BB326" s="1">
        <f t="shared" si="212"/>
        <v>31495.240718881123</v>
      </c>
      <c r="BC326" s="1">
        <f t="shared" si="212"/>
        <v>40177.821364843068</v>
      </c>
      <c r="BD326" s="1">
        <f>SUM(BA326:BC326)*BT326*0.7+0.15*econlow!BD326+0.15*econhigh!BD326</f>
        <v>33.508673506257239</v>
      </c>
      <c r="BE326" s="2">
        <f t="shared" si="241"/>
        <v>0.1724378764915922</v>
      </c>
      <c r="BF326" s="2">
        <f t="shared" si="241"/>
        <v>0.13039120264941753</v>
      </c>
      <c r="BG326" s="2">
        <f t="shared" si="241"/>
        <v>6.9918128391701598E-2</v>
      </c>
      <c r="BH326" s="2">
        <f t="shared" ref="BH326:BH346" si="257">(BE326*Z326+BF326*AA326+BG326*AB326)/(Z326+AA326+AB326)</f>
        <v>7.7932686086526121E-2</v>
      </c>
      <c r="BI326" s="2">
        <f t="shared" si="213"/>
        <v>2.9734821248929609E-3</v>
      </c>
      <c r="BJ326" s="2">
        <f t="shared" si="213"/>
        <v>1.700186572836147E-3</v>
      </c>
      <c r="BK326" s="2">
        <f t="shared" si="213"/>
        <v>4.8885446777984691E-4</v>
      </c>
      <c r="BL326" s="2">
        <f t="shared" ref="BL326:BN346" si="258">BI326*AR326</f>
        <v>863.93654955353395</v>
      </c>
      <c r="BM326" s="2">
        <f t="shared" si="258"/>
        <v>259.31363474339531</v>
      </c>
      <c r="BN326" s="2">
        <f t="shared" si="258"/>
        <v>26.273244587831872</v>
      </c>
      <c r="BO326" s="2">
        <f t="shared" si="214"/>
        <v>6973.7889514781145</v>
      </c>
      <c r="BP326" s="2">
        <f t="shared" si="214"/>
        <v>434.3021843612612</v>
      </c>
      <c r="BQ326" s="2">
        <f t="shared" si="214"/>
        <v>9.7745627838266564</v>
      </c>
      <c r="BR326" s="11">
        <f t="shared" si="215"/>
        <v>2.9731800240731271E-2</v>
      </c>
      <c r="BS326" s="17">
        <f t="shared" si="255"/>
        <v>5.4320676779555915E-5</v>
      </c>
      <c r="BT326" s="17">
        <f t="shared" si="256"/>
        <v>3.9640164962170235E-4</v>
      </c>
      <c r="BU326" s="12">
        <f>(BU$3*tempmid!$I436+BU$4*tempmid!$I436^2+BU$5*tempmid!$I436^6)*(K326/K$56)^$BW$1</f>
        <v>-29.122328822116526</v>
      </c>
      <c r="BV326" s="12">
        <f>(BV$3*tempmid!$I436+BV$4*tempmid!$I436^2+BV$5*tempmid!$I436^6)*(L326/L$56)^$BW$1</f>
        <v>-20.003316374320622</v>
      </c>
      <c r="BW326" s="12">
        <f>(BW$3*tempmid!$I436+BW$4*tempmid!$I436^2+BW$5*tempmid!$I436^6)*(M326/M$56)^$BW$1</f>
        <v>-17.845721974161094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 x14ac:dyDescent="0.3">
      <c r="A327" s="2">
        <f t="shared" si="242"/>
        <v>2281</v>
      </c>
      <c r="B327" s="5">
        <f t="shared" si="243"/>
        <v>1165.4057166481214</v>
      </c>
      <c r="C327" s="5">
        <f t="shared" si="243"/>
        <v>2964.1701167565698</v>
      </c>
      <c r="D327" s="5">
        <f t="shared" si="243"/>
        <v>4369.9569726976497</v>
      </c>
      <c r="E327" s="15">
        <f t="shared" si="244"/>
        <v>3.7733318842893578E-9</v>
      </c>
      <c r="F327" s="15">
        <f t="shared" si="244"/>
        <v>7.4337168346332098E-9</v>
      </c>
      <c r="G327" s="15">
        <f t="shared" si="244"/>
        <v>1.5175668484700237E-8</v>
      </c>
      <c r="H327" s="5">
        <f t="shared" si="245"/>
        <v>290244.37509571365</v>
      </c>
      <c r="I327" s="5">
        <f t="shared" si="245"/>
        <v>152634.84719230255</v>
      </c>
      <c r="J327" s="5">
        <f t="shared" si="245"/>
        <v>53789.472238089387</v>
      </c>
      <c r="K327" s="5">
        <f t="shared" si="246"/>
        <v>249050.06981645778</v>
      </c>
      <c r="L327" s="5">
        <f t="shared" si="246"/>
        <v>51493.281822609228</v>
      </c>
      <c r="M327" s="5">
        <f t="shared" si="246"/>
        <v>12308.924910279888</v>
      </c>
      <c r="N327" s="15">
        <f t="shared" si="247"/>
        <v>-1.0418492106739619E-3</v>
      </c>
      <c r="O327" s="15">
        <f t="shared" si="247"/>
        <v>7.4844144211616559E-4</v>
      </c>
      <c r="P327" s="15">
        <f t="shared" si="247"/>
        <v>8.3654822902046178E-4</v>
      </c>
      <c r="Q327" s="5">
        <f t="shared" si="248"/>
        <v>2191.4383318457417</v>
      </c>
      <c r="R327" s="5">
        <f t="shared" si="248"/>
        <v>3303.7803089522586</v>
      </c>
      <c r="S327" s="5">
        <f t="shared" si="248"/>
        <v>2489.5605757504759</v>
      </c>
      <c r="T327" s="5">
        <f t="shared" si="249"/>
        <v>7.5503214528208273</v>
      </c>
      <c r="U327" s="5">
        <f t="shared" si="249"/>
        <v>21.644993720142235</v>
      </c>
      <c r="V327" s="5">
        <f t="shared" si="249"/>
        <v>46.283417036160635</v>
      </c>
      <c r="W327" s="15">
        <f t="shared" si="250"/>
        <v>-1.0734613539272964E-2</v>
      </c>
      <c r="X327" s="15">
        <f t="shared" si="250"/>
        <v>-1.217998157191269E-2</v>
      </c>
      <c r="Y327" s="15">
        <f t="shared" si="250"/>
        <v>-9.7425357312937999E-3</v>
      </c>
      <c r="Z327" s="5">
        <f t="shared" si="253"/>
        <v>1414.2217002099478</v>
      </c>
      <c r="AA327" s="5">
        <f t="shared" si="253"/>
        <v>9056.4077131975391</v>
      </c>
      <c r="AB327" s="5">
        <f t="shared" si="253"/>
        <v>76950.026835623619</v>
      </c>
      <c r="AC327" s="16">
        <f t="shared" ref="AC327:AE342" si="259">AC326*(1+AF327)</f>
        <v>0.77063325804228211</v>
      </c>
      <c r="AD327" s="16">
        <f t="shared" si="259"/>
        <v>3.1161878474017675</v>
      </c>
      <c r="AE327" s="16">
        <f t="shared" si="259"/>
        <v>32.936404355327099</v>
      </c>
      <c r="AF327" s="15">
        <f t="shared" ref="AF327:AH346" si="260">AC$5-1</f>
        <v>-4.0504037456468023E-3</v>
      </c>
      <c r="AG327" s="15">
        <f t="shared" si="260"/>
        <v>2.9673830763510267E-4</v>
      </c>
      <c r="AH327" s="15">
        <f t="shared" si="260"/>
        <v>9.7937136394747881E-3</v>
      </c>
      <c r="AI327" s="1">
        <f t="shared" si="240"/>
        <v>585335.5309051876</v>
      </c>
      <c r="AJ327" s="1">
        <f t="shared" si="240"/>
        <v>302372.32044856099</v>
      </c>
      <c r="AK327" s="1">
        <f t="shared" si="240"/>
        <v>106489.7840654271</v>
      </c>
      <c r="AL327" s="14">
        <f t="shared" si="251"/>
        <v>101.72260603804972</v>
      </c>
      <c r="AM327" s="14">
        <f t="shared" si="251"/>
        <v>25.578484210334341</v>
      </c>
      <c r="AN327" s="14">
        <f t="shared" si="251"/>
        <v>7.9155716289332112</v>
      </c>
      <c r="AO327" s="11">
        <f t="shared" si="252"/>
        <v>1.3534742745641346E-3</v>
      </c>
      <c r="AP327" s="11">
        <f t="shared" si="252"/>
        <v>1.7050206118031492E-3</v>
      </c>
      <c r="AQ327" s="11">
        <f t="shared" si="252"/>
        <v>1.5466688246637019E-3</v>
      </c>
      <c r="AR327" s="1">
        <f t="shared" si="254"/>
        <v>290244.37509571365</v>
      </c>
      <c r="AS327" s="1">
        <f t="shared" si="254"/>
        <v>152634.84719230255</v>
      </c>
      <c r="AT327" s="1">
        <f t="shared" si="254"/>
        <v>53789.472238089387</v>
      </c>
      <c r="AU327" s="1">
        <f t="shared" ref="AU327:AW346" si="261">$AU$5*AR327</f>
        <v>58048.875019142732</v>
      </c>
      <c r="AV327" s="1">
        <f t="shared" si="261"/>
        <v>30526.96943846051</v>
      </c>
      <c r="AW327" s="1">
        <f t="shared" si="261"/>
        <v>10757.894447617879</v>
      </c>
      <c r="AX327" s="1">
        <f t="shared" ref="AX327:AZ346" si="262">(AR327-AU327)/B327*1000</f>
        <v>199240.05585316624</v>
      </c>
      <c r="AY327" s="1">
        <f t="shared" si="262"/>
        <v>41194.625458087379</v>
      </c>
      <c r="AZ327" s="1">
        <f t="shared" si="262"/>
        <v>9847.139928223909</v>
      </c>
      <c r="BA327" s="1">
        <f t="shared" ref="BA327:BC346" si="263">LN(AX327)*B327</f>
        <v>14220.590188293012</v>
      </c>
      <c r="BB327" s="1">
        <f t="shared" si="263"/>
        <v>31497.458630967121</v>
      </c>
      <c r="BC327" s="1">
        <f t="shared" si="263"/>
        <v>40181.476126110785</v>
      </c>
      <c r="BD327" s="1">
        <f>SUM(BA327:BC327)*BT327*0.7+0.15*econlow!BD327+0.15*econhigh!BD327</f>
        <v>32.534144803338592</v>
      </c>
      <c r="BE327" s="2">
        <f t="shared" si="241"/>
        <v>0.1724378764915922</v>
      </c>
      <c r="BF327" s="2">
        <f t="shared" si="241"/>
        <v>0.13039120264941753</v>
      </c>
      <c r="BG327" s="2">
        <f t="shared" si="241"/>
        <v>6.9918128391701598E-2</v>
      </c>
      <c r="BH327" s="2">
        <f t="shared" si="257"/>
        <v>7.7841364138618627E-2</v>
      </c>
      <c r="BI327" s="2">
        <f t="shared" ref="BI327:BK346" si="264">BI$5*BE327^2</f>
        <v>2.9734821248929609E-3</v>
      </c>
      <c r="BJ327" s="2">
        <f t="shared" si="264"/>
        <v>1.700186572836147E-3</v>
      </c>
      <c r="BK327" s="2">
        <f t="shared" si="264"/>
        <v>4.8885446777984691E-4</v>
      </c>
      <c r="BL327" s="2">
        <f t="shared" si="258"/>
        <v>863.03646119783218</v>
      </c>
      <c r="BM327" s="2">
        <f t="shared" si="258"/>
        <v>259.50771774324988</v>
      </c>
      <c r="BN327" s="2">
        <f t="shared" si="258"/>
        <v>26.295223823110039</v>
      </c>
      <c r="BO327" s="2">
        <f t="shared" ref="BO327:BQ346" si="265">2*BI$5*BE327*AR327/Z327*1000</f>
        <v>7077.9742239429643</v>
      </c>
      <c r="BP327" s="2">
        <f t="shared" si="265"/>
        <v>439.51734334159147</v>
      </c>
      <c r="BQ327" s="2">
        <f t="shared" si="265"/>
        <v>9.774809394409548</v>
      </c>
      <c r="BR327" s="11">
        <f t="shared" ref="BR327:BR346" si="266">SUM(H327:J327)*SUM(B326:D326)/SUM(H326:J326)/SUM(B327:D327)-1+BR$5</f>
        <v>2.9710965407571205E-2</v>
      </c>
      <c r="BS327" s="17">
        <f t="shared" si="255"/>
        <v>5.2752257206057734E-5</v>
      </c>
      <c r="BT327" s="17">
        <f t="shared" si="256"/>
        <v>3.8485597050650711E-4</v>
      </c>
      <c r="BU327" s="12">
        <f>(BU$3*tempmid!$I437+BU$4*tempmid!$I437^2+BU$5*tempmid!$I437^6)*(K327/K$56)^$BW$1</f>
        <v>-29.280100164407667</v>
      </c>
      <c r="BV327" s="12">
        <f>(BV$3*tempmid!$I437+BV$4*tempmid!$I437^2+BV$5*tempmid!$I437^6)*(L327/L$56)^$BW$1</f>
        <v>-20.095158756181686</v>
      </c>
      <c r="BW327" s="12">
        <f>(BW$3*tempmid!$I437+BW$4*tempmid!$I437^2+BW$5*tempmid!$I437^6)*(M327/M$56)^$BW$1</f>
        <v>-17.920985999090821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 x14ac:dyDescent="0.3">
      <c r="A328" s="2">
        <f t="shared" si="242"/>
        <v>2282</v>
      </c>
      <c r="B328" s="5">
        <f t="shared" si="243"/>
        <v>1165.4057208257107</v>
      </c>
      <c r="C328" s="5">
        <f t="shared" si="243"/>
        <v>2964.1701376896308</v>
      </c>
      <c r="D328" s="5">
        <f t="shared" si="243"/>
        <v>4369.957035698817</v>
      </c>
      <c r="E328" s="15">
        <f t="shared" si="244"/>
        <v>3.5846652900748897E-9</v>
      </c>
      <c r="F328" s="15">
        <f t="shared" si="244"/>
        <v>7.0620309929015493E-9</v>
      </c>
      <c r="G328" s="15">
        <f t="shared" si="244"/>
        <v>1.4416885060465224E-8</v>
      </c>
      <c r="H328" s="5">
        <f t="shared" si="245"/>
        <v>289935.58109339315</v>
      </c>
      <c r="I328" s="5">
        <f t="shared" si="245"/>
        <v>152745.84071813102</v>
      </c>
      <c r="J328" s="5">
        <f t="shared" si="245"/>
        <v>53833.457653912301</v>
      </c>
      <c r="K328" s="5">
        <f t="shared" si="246"/>
        <v>248785.10197115614</v>
      </c>
      <c r="L328" s="5">
        <f t="shared" si="246"/>
        <v>51530.726518008181</v>
      </c>
      <c r="M328" s="5">
        <f t="shared" si="246"/>
        <v>12318.990144328407</v>
      </c>
      <c r="N328" s="15">
        <f t="shared" si="247"/>
        <v>-1.0639139571287926E-3</v>
      </c>
      <c r="O328" s="15">
        <f t="shared" si="247"/>
        <v>7.271763242426843E-4</v>
      </c>
      <c r="P328" s="15">
        <f t="shared" si="247"/>
        <v>8.1771837279731585E-4</v>
      </c>
      <c r="Q328" s="5">
        <f t="shared" si="248"/>
        <v>2165.6076219648526</v>
      </c>
      <c r="R328" s="5">
        <f t="shared" si="248"/>
        <v>3265.9135179935929</v>
      </c>
      <c r="S328" s="5">
        <f t="shared" si="248"/>
        <v>2467.3219044211664</v>
      </c>
      <c r="T328" s="5">
        <f t="shared" si="249"/>
        <v>7.4692716699275135</v>
      </c>
      <c r="U328" s="5">
        <f t="shared" si="249"/>
        <v>21.381358095506737</v>
      </c>
      <c r="V328" s="5">
        <f t="shared" si="249"/>
        <v>45.832499191919467</v>
      </c>
      <c r="W328" s="15">
        <f t="shared" si="250"/>
        <v>-1.0734613539272964E-2</v>
      </c>
      <c r="X328" s="15">
        <f t="shared" si="250"/>
        <v>-1.217998157191269E-2</v>
      </c>
      <c r="Y328" s="15">
        <f t="shared" si="250"/>
        <v>-9.7425357312937999E-3</v>
      </c>
      <c r="Z328" s="5">
        <f t="shared" si="253"/>
        <v>1391.9222173635494</v>
      </c>
      <c r="AA328" s="5">
        <f t="shared" si="253"/>
        <v>8955.4531709971361</v>
      </c>
      <c r="AB328" s="5">
        <f t="shared" si="253"/>
        <v>77010.993473339113</v>
      </c>
      <c r="AC328" s="16">
        <f t="shared" si="259"/>
        <v>0.76751188220738764</v>
      </c>
      <c r="AD328" s="16">
        <f t="shared" si="259"/>
        <v>3.1171125397098787</v>
      </c>
      <c r="AE328" s="16">
        <f t="shared" si="259"/>
        <v>33.258974067897121</v>
      </c>
      <c r="AF328" s="15">
        <f t="shared" si="260"/>
        <v>-4.0504037456468023E-3</v>
      </c>
      <c r="AG328" s="15">
        <f t="shared" si="260"/>
        <v>2.9673830763510267E-4</v>
      </c>
      <c r="AH328" s="15">
        <f t="shared" si="260"/>
        <v>9.7937136394747881E-3</v>
      </c>
      <c r="AI328" s="1">
        <f t="shared" ref="AI328:AK343" si="267">(1-$AI$5)*AI327+AU327</f>
        <v>584850.85283381166</v>
      </c>
      <c r="AJ328" s="1">
        <f t="shared" si="267"/>
        <v>302662.05784216546</v>
      </c>
      <c r="AK328" s="1">
        <f t="shared" si="267"/>
        <v>106598.70010650226</v>
      </c>
      <c r="AL328" s="14">
        <f t="shared" si="251"/>
        <v>101.85890817915971</v>
      </c>
      <c r="AM328" s="14">
        <f t="shared" si="251"/>
        <v>25.621659934703672</v>
      </c>
      <c r="AN328" s="14">
        <f t="shared" si="251"/>
        <v>7.9276919691223968</v>
      </c>
      <c r="AO328" s="11">
        <f t="shared" si="252"/>
        <v>1.3399395318184932E-3</v>
      </c>
      <c r="AP328" s="11">
        <f t="shared" si="252"/>
        <v>1.6879704056851177E-3</v>
      </c>
      <c r="AQ328" s="11">
        <f t="shared" si="252"/>
        <v>1.5312021364170649E-3</v>
      </c>
      <c r="AR328" s="1">
        <f t="shared" si="254"/>
        <v>289935.58109339315</v>
      </c>
      <c r="AS328" s="1">
        <f t="shared" si="254"/>
        <v>152745.84071813102</v>
      </c>
      <c r="AT328" s="1">
        <f t="shared" si="254"/>
        <v>53833.457653912301</v>
      </c>
      <c r="AU328" s="1">
        <f t="shared" si="261"/>
        <v>57987.116218678631</v>
      </c>
      <c r="AV328" s="1">
        <f t="shared" si="261"/>
        <v>30549.168143626204</v>
      </c>
      <c r="AW328" s="1">
        <f t="shared" si="261"/>
        <v>10766.69153078246</v>
      </c>
      <c r="AX328" s="1">
        <f t="shared" si="262"/>
        <v>199028.08157692492</v>
      </c>
      <c r="AY328" s="1">
        <f t="shared" si="262"/>
        <v>41224.581214406549</v>
      </c>
      <c r="AZ328" s="1">
        <f t="shared" si="262"/>
        <v>9855.1921154627253</v>
      </c>
      <c r="BA328" s="1">
        <f t="shared" si="263"/>
        <v>14219.349687819882</v>
      </c>
      <c r="BB328" s="1">
        <f t="shared" si="263"/>
        <v>31499.613544423071</v>
      </c>
      <c r="BC328" s="1">
        <f t="shared" si="263"/>
        <v>40185.048639339882</v>
      </c>
      <c r="BD328" s="1">
        <f>SUM(BA328:BC328)*BT328*0.7+0.15*econlow!BD328+0.15*econhigh!BD328</f>
        <v>31.587892776970008</v>
      </c>
      <c r="BE328" s="2">
        <f t="shared" ref="BE328:BG343" si="268">BE327</f>
        <v>0.1724378764915922</v>
      </c>
      <c r="BF328" s="2">
        <f t="shared" si="268"/>
        <v>0.13039120264941753</v>
      </c>
      <c r="BG328" s="2">
        <f t="shared" si="268"/>
        <v>6.9918128391701598E-2</v>
      </c>
      <c r="BH328" s="2">
        <f t="shared" si="257"/>
        <v>7.7750958933710021E-2</v>
      </c>
      <c r="BI328" s="2">
        <f t="shared" si="264"/>
        <v>2.9734821248929609E-3</v>
      </c>
      <c r="BJ328" s="2">
        <f t="shared" si="264"/>
        <v>1.700186572836147E-3</v>
      </c>
      <c r="BK328" s="2">
        <f t="shared" si="264"/>
        <v>4.8885446777984691E-4</v>
      </c>
      <c r="BL328" s="2">
        <f t="shared" si="258"/>
        <v>862.1182677516581</v>
      </c>
      <c r="BM328" s="2">
        <f t="shared" si="258"/>
        <v>259.69642744553516</v>
      </c>
      <c r="BN328" s="2">
        <f t="shared" si="258"/>
        <v>26.316726290152225</v>
      </c>
      <c r="BO328" s="2">
        <f t="shared" si="265"/>
        <v>7183.7169203029334</v>
      </c>
      <c r="BP328" s="2">
        <f t="shared" si="265"/>
        <v>444.79522120522392</v>
      </c>
      <c r="BQ328" s="2">
        <f t="shared" si="265"/>
        <v>9.7750579086310054</v>
      </c>
      <c r="BR328" s="11">
        <f t="shared" si="266"/>
        <v>2.9690296147978995E-2</v>
      </c>
      <c r="BS328" s="17">
        <f t="shared" si="255"/>
        <v>5.1230159703288973E-5</v>
      </c>
      <c r="BT328" s="17">
        <f t="shared" si="256"/>
        <v>3.7364657330728846E-4</v>
      </c>
      <c r="BU328" s="12">
        <f>(BU$3*tempmid!$I438+BU$4*tempmid!$I438^2+BU$5*tempmid!$I438^6)*(K328/K$56)^$BW$1</f>
        <v>-29.437792258371676</v>
      </c>
      <c r="BV328" s="12">
        <f>(BV$3*tempmid!$I438+BV$4*tempmid!$I438^2+BV$5*tempmid!$I438^6)*(L328/L$56)^$BW$1</f>
        <v>-20.186858177775008</v>
      </c>
      <c r="BW328" s="12">
        <f>(BW$3*tempmid!$I438+BW$4*tempmid!$I438^2+BW$5*tempmid!$I438^6)*(M328/M$56)^$BW$1</f>
        <v>-17.996115392183892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 x14ac:dyDescent="0.3">
      <c r="A329" s="2">
        <f t="shared" si="242"/>
        <v>2283</v>
      </c>
      <c r="B329" s="5">
        <f t="shared" si="243"/>
        <v>1165.4057247944206</v>
      </c>
      <c r="C329" s="5">
        <f t="shared" si="243"/>
        <v>2964.1701575760389</v>
      </c>
      <c r="D329" s="5">
        <f t="shared" si="243"/>
        <v>4369.9570955499266</v>
      </c>
      <c r="E329" s="15">
        <f t="shared" si="244"/>
        <v>3.4054320255711452E-9</v>
      </c>
      <c r="F329" s="15">
        <f t="shared" si="244"/>
        <v>6.7089294432564718E-9</v>
      </c>
      <c r="G329" s="15">
        <f t="shared" si="244"/>
        <v>1.3696040807441962E-8</v>
      </c>
      <c r="H329" s="5">
        <f t="shared" si="245"/>
        <v>289620.75568042509</v>
      </c>
      <c r="I329" s="5">
        <f t="shared" si="245"/>
        <v>152853.69896642902</v>
      </c>
      <c r="J329" s="5">
        <f t="shared" si="245"/>
        <v>53876.475690533181</v>
      </c>
      <c r="K329" s="5">
        <f t="shared" si="246"/>
        <v>248514.95879815987</v>
      </c>
      <c r="L329" s="5">
        <f t="shared" si="246"/>
        <v>51567.113505867586</v>
      </c>
      <c r="M329" s="5">
        <f t="shared" si="246"/>
        <v>12328.834016562176</v>
      </c>
      <c r="N329" s="15">
        <f t="shared" si="247"/>
        <v>-1.0858494775446426E-3</v>
      </c>
      <c r="O329" s="15">
        <f t="shared" si="247"/>
        <v>7.0612215891596719E-4</v>
      </c>
      <c r="P329" s="15">
        <f t="shared" si="247"/>
        <v>7.9908110311310843E-4</v>
      </c>
      <c r="Q329" s="5">
        <f t="shared" si="248"/>
        <v>2140.0343871485679</v>
      </c>
      <c r="R329" s="5">
        <f t="shared" si="248"/>
        <v>3228.4128184238675</v>
      </c>
      <c r="S329" s="5">
        <f t="shared" si="248"/>
        <v>2445.2363481168818</v>
      </c>
      <c r="T329" s="5">
        <f t="shared" si="249"/>
        <v>7.3890919251310017</v>
      </c>
      <c r="U329" s="5">
        <f t="shared" si="249"/>
        <v>21.120933547920998</v>
      </c>
      <c r="V329" s="5">
        <f t="shared" si="249"/>
        <v>45.3859744308877</v>
      </c>
      <c r="W329" s="15">
        <f t="shared" si="250"/>
        <v>-1.0734613539272964E-2</v>
      </c>
      <c r="X329" s="15">
        <f t="shared" si="250"/>
        <v>-1.217998157191269E-2</v>
      </c>
      <c r="Y329" s="15">
        <f t="shared" si="250"/>
        <v>-9.7425357312937999E-3</v>
      </c>
      <c r="Z329" s="5">
        <f t="shared" si="253"/>
        <v>1369.9440933945518</v>
      </c>
      <c r="AA329" s="5">
        <f t="shared" si="253"/>
        <v>8855.4358215639986</v>
      </c>
      <c r="AB329" s="5">
        <f t="shared" si="253"/>
        <v>77070.558313946312</v>
      </c>
      <c r="AC329" s="16">
        <f t="shared" si="259"/>
        <v>0.76440314920486641</v>
      </c>
      <c r="AD329" s="16">
        <f t="shared" si="259"/>
        <v>3.1180375064096202</v>
      </c>
      <c r="AE329" s="16">
        <f t="shared" si="259"/>
        <v>33.584702935860825</v>
      </c>
      <c r="AF329" s="15">
        <f t="shared" si="260"/>
        <v>-4.0504037456468023E-3</v>
      </c>
      <c r="AG329" s="15">
        <f t="shared" si="260"/>
        <v>2.9673830763510267E-4</v>
      </c>
      <c r="AH329" s="15">
        <f t="shared" si="260"/>
        <v>9.7937136394747881E-3</v>
      </c>
      <c r="AI329" s="1">
        <f t="shared" si="267"/>
        <v>584352.88376910915</v>
      </c>
      <c r="AJ329" s="1">
        <f t="shared" si="267"/>
        <v>302945.02020157513</v>
      </c>
      <c r="AK329" s="1">
        <f t="shared" si="267"/>
        <v>106705.52162663449</v>
      </c>
      <c r="AL329" s="14">
        <f t="shared" si="251"/>
        <v>101.99402810911947</v>
      </c>
      <c r="AM329" s="14">
        <f t="shared" si="251"/>
        <v>25.664476052380834</v>
      </c>
      <c r="AN329" s="14">
        <f t="shared" si="251"/>
        <v>7.9397094790135743</v>
      </c>
      <c r="AO329" s="11">
        <f t="shared" si="252"/>
        <v>1.3265401365003082E-3</v>
      </c>
      <c r="AP329" s="11">
        <f t="shared" si="252"/>
        <v>1.6710907016282664E-3</v>
      </c>
      <c r="AQ329" s="11">
        <f t="shared" si="252"/>
        <v>1.5158901150528943E-3</v>
      </c>
      <c r="AR329" s="1">
        <f t="shared" si="254"/>
        <v>289620.75568042509</v>
      </c>
      <c r="AS329" s="1">
        <f t="shared" si="254"/>
        <v>152853.69896642902</v>
      </c>
      <c r="AT329" s="1">
        <f t="shared" si="254"/>
        <v>53876.475690533181</v>
      </c>
      <c r="AU329" s="1">
        <f t="shared" si="261"/>
        <v>57924.15113608502</v>
      </c>
      <c r="AV329" s="1">
        <f t="shared" si="261"/>
        <v>30570.739793285804</v>
      </c>
      <c r="AW329" s="1">
        <f t="shared" si="261"/>
        <v>10775.295138106638</v>
      </c>
      <c r="AX329" s="1">
        <f t="shared" si="262"/>
        <v>198811.96703852792</v>
      </c>
      <c r="AY329" s="1">
        <f t="shared" si="262"/>
        <v>41253.690804694073</v>
      </c>
      <c r="AZ329" s="1">
        <f t="shared" si="262"/>
        <v>9863.0672132497402</v>
      </c>
      <c r="BA329" s="1">
        <f t="shared" si="263"/>
        <v>14218.083593500824</v>
      </c>
      <c r="BB329" s="1">
        <f t="shared" si="263"/>
        <v>31501.706083350284</v>
      </c>
      <c r="BC329" s="1">
        <f t="shared" si="263"/>
        <v>40188.539745419526</v>
      </c>
      <c r="BD329" s="1">
        <f>SUM(BA329:BC329)*BT329*0.7+0.15*econlow!BD329+0.15*econhigh!BD329</f>
        <v>30.669099381828779</v>
      </c>
      <c r="BE329" s="2">
        <f t="shared" si="268"/>
        <v>0.1724378764915922</v>
      </c>
      <c r="BF329" s="2">
        <f t="shared" si="268"/>
        <v>0.13039120264941753</v>
      </c>
      <c r="BG329" s="2">
        <f t="shared" si="268"/>
        <v>6.9918128391701598E-2</v>
      </c>
      <c r="BH329" s="2">
        <f t="shared" si="257"/>
        <v>7.7661464050860593E-2</v>
      </c>
      <c r="BI329" s="2">
        <f t="shared" si="264"/>
        <v>2.9734821248929609E-3</v>
      </c>
      <c r="BJ329" s="2">
        <f t="shared" si="264"/>
        <v>1.700186572836147E-3</v>
      </c>
      <c r="BK329" s="2">
        <f t="shared" si="264"/>
        <v>4.8885446777984691E-4</v>
      </c>
      <c r="BL329" s="2">
        <f t="shared" si="258"/>
        <v>861.18214001373553</v>
      </c>
      <c r="BM329" s="2">
        <f t="shared" si="258"/>
        <v>259.87980659106108</v>
      </c>
      <c r="BN329" s="2">
        <f t="shared" si="258"/>
        <v>26.33775584954946</v>
      </c>
      <c r="BO329" s="2">
        <f t="shared" si="265"/>
        <v>7291.0403188313567</v>
      </c>
      <c r="BP329" s="2">
        <f t="shared" si="265"/>
        <v>450.13657236634219</v>
      </c>
      <c r="BQ329" s="2">
        <f t="shared" si="265"/>
        <v>9.7753083071708886</v>
      </c>
      <c r="BR329" s="11">
        <f t="shared" si="266"/>
        <v>2.9669790326415119E-2</v>
      </c>
      <c r="BS329" s="17">
        <f t="shared" si="255"/>
        <v>4.9752979021885019E-5</v>
      </c>
      <c r="BT329" s="17">
        <f t="shared" si="256"/>
        <v>3.6276366340513443E-4</v>
      </c>
      <c r="BU329" s="12">
        <f>(BU$3*tempmid!$I439+BU$4*tempmid!$I439^2+BU$5*tempmid!$I439^6)*(K329/K$56)^$BW$1</f>
        <v>-29.595406669862509</v>
      </c>
      <c r="BV329" s="12">
        <f>(BV$3*tempmid!$I439+BV$4*tempmid!$I439^2+BV$5*tempmid!$I439^6)*(L329/L$56)^$BW$1</f>
        <v>-20.278415382907671</v>
      </c>
      <c r="BW329" s="12">
        <f>(BW$3*tempmid!$I439+BW$4*tempmid!$I439^2+BW$5*tempmid!$I439^6)*(M329/M$56)^$BW$1</f>
        <v>-18.071110778274544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 x14ac:dyDescent="0.3">
      <c r="A330" s="2">
        <f t="shared" si="242"/>
        <v>2284</v>
      </c>
      <c r="B330" s="5">
        <f t="shared" ref="B330:D345" si="269">B329*(1+E330)</f>
        <v>1165.405728564695</v>
      </c>
      <c r="C330" s="5">
        <f t="shared" si="269"/>
        <v>2964.1701764681275</v>
      </c>
      <c r="D330" s="5">
        <f t="shared" si="269"/>
        <v>4369.9571524084813</v>
      </c>
      <c r="E330" s="15">
        <f t="shared" ref="E330:G345" si="270">E329*$E$5</f>
        <v>3.2351604242925876E-9</v>
      </c>
      <c r="F330" s="15">
        <f t="shared" si="270"/>
        <v>6.3734829710936477E-9</v>
      </c>
      <c r="G330" s="15">
        <f t="shared" si="270"/>
        <v>1.3011238767069864E-8</v>
      </c>
      <c r="H330" s="5">
        <f t="shared" si="245"/>
        <v>289299.95583925012</v>
      </c>
      <c r="I330" s="5">
        <f t="shared" si="245"/>
        <v>152958.44702765375</v>
      </c>
      <c r="J330" s="5">
        <f t="shared" si="245"/>
        <v>53918.534224618801</v>
      </c>
      <c r="K330" s="5">
        <f t="shared" si="246"/>
        <v>248239.68919008988</v>
      </c>
      <c r="L330" s="5">
        <f t="shared" si="246"/>
        <v>51602.451249916776</v>
      </c>
      <c r="M330" s="5">
        <f t="shared" si="246"/>
        <v>12338.458329025458</v>
      </c>
      <c r="N330" s="15">
        <f t="shared" si="247"/>
        <v>-1.1076581039677347E-3</v>
      </c>
      <c r="O330" s="15">
        <f t="shared" si="247"/>
        <v>6.8527675191987214E-4</v>
      </c>
      <c r="P330" s="15">
        <f t="shared" si="247"/>
        <v>7.8063444202047805E-4</v>
      </c>
      <c r="Q330" s="5">
        <f t="shared" si="248"/>
        <v>2114.7169710631938</v>
      </c>
      <c r="R330" s="5">
        <f t="shared" si="248"/>
        <v>3191.2762399201933</v>
      </c>
      <c r="S330" s="5">
        <f t="shared" si="248"/>
        <v>2423.3038159661673</v>
      </c>
      <c r="T330" s="5">
        <f t="shared" ref="T330:V345" si="271">T329*(1+W330)</f>
        <v>7.3097728789085581</v>
      </c>
      <c r="U330" s="5">
        <f t="shared" si="271"/>
        <v>20.863680966525727</v>
      </c>
      <c r="V330" s="5">
        <f t="shared" si="271"/>
        <v>44.943799953295191</v>
      </c>
      <c r="W330" s="15">
        <f t="shared" si="250"/>
        <v>-1.0734613539272964E-2</v>
      </c>
      <c r="X330" s="15">
        <f t="shared" si="250"/>
        <v>-1.217998157191269E-2</v>
      </c>
      <c r="Y330" s="15">
        <f t="shared" si="250"/>
        <v>-9.7425357312937999E-3</v>
      </c>
      <c r="Z330" s="5">
        <f t="shared" si="253"/>
        <v>1348.2833911377124</v>
      </c>
      <c r="AA330" s="5">
        <f t="shared" si="253"/>
        <v>8756.351267029384</v>
      </c>
      <c r="AB330" s="5">
        <f t="shared" si="253"/>
        <v>77128.732848655214</v>
      </c>
      <c r="AC330" s="16">
        <f t="shared" si="259"/>
        <v>0.7613070078261428</v>
      </c>
      <c r="AD330" s="16">
        <f t="shared" si="259"/>
        <v>3.1189627475824149</v>
      </c>
      <c r="AE330" s="16">
        <f t="shared" si="259"/>
        <v>33.913621899081477</v>
      </c>
      <c r="AF330" s="15">
        <f t="shared" si="260"/>
        <v>-4.0504037456468023E-3</v>
      </c>
      <c r="AG330" s="15">
        <f t="shared" si="260"/>
        <v>2.9673830763510267E-4</v>
      </c>
      <c r="AH330" s="15">
        <f t="shared" si="260"/>
        <v>9.7937136394747881E-3</v>
      </c>
      <c r="AI330" s="1">
        <f t="shared" si="267"/>
        <v>583841.74652828334</v>
      </c>
      <c r="AJ330" s="1">
        <f t="shared" si="267"/>
        <v>303221.25797470339</v>
      </c>
      <c r="AK330" s="1">
        <f t="shared" si="267"/>
        <v>106810.26460207769</v>
      </c>
      <c r="AL330" s="14">
        <f t="shared" ref="AL330:AN345" si="272">AL329*(1+AO330)</f>
        <v>102.12797428936985</v>
      </c>
      <c r="AM330" s="14">
        <f t="shared" si="272"/>
        <v>25.706934843001196</v>
      </c>
      <c r="AN330" s="14">
        <f t="shared" si="272"/>
        <v>7.9516248488580468</v>
      </c>
      <c r="AO330" s="11">
        <f t="shared" ref="AO330:AQ345" si="273">AO$5*AO329</f>
        <v>1.3132747351353052E-3</v>
      </c>
      <c r="AP330" s="11">
        <f t="shared" si="273"/>
        <v>1.6543797946119837E-3</v>
      </c>
      <c r="AQ330" s="11">
        <f t="shared" si="273"/>
        <v>1.5007312139023654E-3</v>
      </c>
      <c r="AR330" s="1">
        <f t="shared" si="254"/>
        <v>289299.95583925012</v>
      </c>
      <c r="AS330" s="1">
        <f t="shared" si="254"/>
        <v>152958.44702765375</v>
      </c>
      <c r="AT330" s="1">
        <f t="shared" si="254"/>
        <v>53918.534224618801</v>
      </c>
      <c r="AU330" s="1">
        <f t="shared" si="261"/>
        <v>57859.991167850028</v>
      </c>
      <c r="AV330" s="1">
        <f t="shared" si="261"/>
        <v>30591.689405530749</v>
      </c>
      <c r="AW330" s="1">
        <f t="shared" si="261"/>
        <v>10783.706844923761</v>
      </c>
      <c r="AX330" s="1">
        <f t="shared" si="262"/>
        <v>198591.75135207191</v>
      </c>
      <c r="AY330" s="1">
        <f t="shared" si="262"/>
        <v>41281.960999933421</v>
      </c>
      <c r="AZ330" s="1">
        <f t="shared" si="262"/>
        <v>9870.7666632203654</v>
      </c>
      <c r="BA330" s="1">
        <f t="shared" si="263"/>
        <v>14216.792052948667</v>
      </c>
      <c r="BB330" s="1">
        <f t="shared" si="263"/>
        <v>31503.736865360926</v>
      </c>
      <c r="BC330" s="1">
        <f t="shared" si="263"/>
        <v>40191.950276573691</v>
      </c>
      <c r="BD330" s="1">
        <f>SUM(BA330:BC330)*BT330*0.7+0.15*econlow!BD330+0.15*econhigh!BD330</f>
        <v>29.776970146265402</v>
      </c>
      <c r="BE330" s="2">
        <f t="shared" si="268"/>
        <v>0.1724378764915922</v>
      </c>
      <c r="BF330" s="2">
        <f t="shared" si="268"/>
        <v>0.13039120264941753</v>
      </c>
      <c r="BG330" s="2">
        <f t="shared" si="268"/>
        <v>6.9918128391701598E-2</v>
      </c>
      <c r="BH330" s="2">
        <f t="shared" si="257"/>
        <v>7.7572873050873375E-2</v>
      </c>
      <c r="BI330" s="2">
        <f t="shared" si="264"/>
        <v>2.9734821248929609E-3</v>
      </c>
      <c r="BJ330" s="2">
        <f t="shared" si="264"/>
        <v>1.700186572836147E-3</v>
      </c>
      <c r="BK330" s="2">
        <f t="shared" si="264"/>
        <v>4.8885446777984691E-4</v>
      </c>
      <c r="BL330" s="2">
        <f t="shared" si="258"/>
        <v>860.22824742033322</v>
      </c>
      <c r="BM330" s="2">
        <f t="shared" si="258"/>
        <v>260.05789783828595</v>
      </c>
      <c r="BN330" s="2">
        <f t="shared" si="258"/>
        <v>26.358316351845485</v>
      </c>
      <c r="BO330" s="2">
        <f t="shared" si="265"/>
        <v>7399.9680455807611</v>
      </c>
      <c r="BP330" s="2">
        <f t="shared" si="265"/>
        <v>455.54216031557633</v>
      </c>
      <c r="BQ330" s="2">
        <f t="shared" si="265"/>
        <v>9.7755605709396409</v>
      </c>
      <c r="BR330" s="11">
        <f t="shared" si="266"/>
        <v>2.9649445830722793E-2</v>
      </c>
      <c r="BS330" s="17">
        <f t="shared" si="255"/>
        <v>4.8319353922302458E-5</v>
      </c>
      <c r="BT330" s="17">
        <f t="shared" si="256"/>
        <v>3.5219773146129556E-4</v>
      </c>
      <c r="BU330" s="12">
        <f>(BU$3*tempmid!$I440+BU$4*tempmid!$I440^2+BU$5*tempmid!$I440^6)*(K330/K$56)^$BW$1</f>
        <v>-29.752944977394922</v>
      </c>
      <c r="BV330" s="12">
        <f>(BV$3*tempmid!$I440+BV$4*tempmid!$I440^2+BV$5*tempmid!$I440^6)*(L330/L$56)^$BW$1</f>
        <v>-20.36983111216016</v>
      </c>
      <c r="BW330" s="12">
        <f>(BW$3*tempmid!$I440+BW$4*tempmid!$I440^2+BW$5*tempmid!$I440^6)*(M330/M$56)^$BW$1</f>
        <v>-18.145972779074636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 x14ac:dyDescent="0.3">
      <c r="A331" s="2">
        <f t="shared" si="242"/>
        <v>2285</v>
      </c>
      <c r="B331" s="5">
        <f t="shared" si="269"/>
        <v>1165.4057321464559</v>
      </c>
      <c r="C331" s="5">
        <f t="shared" si="269"/>
        <v>2964.1701944156111</v>
      </c>
      <c r="D331" s="5">
        <f t="shared" si="269"/>
        <v>4369.9572064241102</v>
      </c>
      <c r="E331" s="15">
        <f t="shared" si="270"/>
        <v>3.0734024030779582E-9</v>
      </c>
      <c r="F331" s="15">
        <f t="shared" si="270"/>
        <v>6.0548088225389649E-9</v>
      </c>
      <c r="G331" s="15">
        <f t="shared" si="270"/>
        <v>1.2360676828716369E-8</v>
      </c>
      <c r="H331" s="5">
        <f t="shared" si="245"/>
        <v>288973.23809359275</v>
      </c>
      <c r="I331" s="5">
        <f t="shared" si="245"/>
        <v>153060.1099408732</v>
      </c>
      <c r="J331" s="5">
        <f t="shared" si="245"/>
        <v>53959.641111503952</v>
      </c>
      <c r="K331" s="5">
        <f t="shared" si="246"/>
        <v>247959.34164607115</v>
      </c>
      <c r="L331" s="5">
        <f t="shared" si="246"/>
        <v>51636.748196589011</v>
      </c>
      <c r="M331" s="5">
        <f t="shared" si="246"/>
        <v>12347.864878900851</v>
      </c>
      <c r="N331" s="15">
        <f t="shared" si="247"/>
        <v>-1.1293421488457467E-3</v>
      </c>
      <c r="O331" s="15">
        <f t="shared" si="247"/>
        <v>6.6463793563076301E-4</v>
      </c>
      <c r="P331" s="15">
        <f t="shared" si="247"/>
        <v>7.6237643509036168E-4</v>
      </c>
      <c r="Q331" s="5">
        <f t="shared" si="248"/>
        <v>2089.6537058707286</v>
      </c>
      <c r="R331" s="5">
        <f t="shared" si="248"/>
        <v>3154.5017822113914</v>
      </c>
      <c r="S331" s="5">
        <f t="shared" si="248"/>
        <v>2401.5241923203562</v>
      </c>
      <c r="T331" s="5">
        <f t="shared" si="271"/>
        <v>7.2313052919936158</v>
      </c>
      <c r="U331" s="5">
        <f t="shared" si="271"/>
        <v>20.609561716831177</v>
      </c>
      <c r="V331" s="5">
        <f t="shared" si="271"/>
        <v>44.505933376350093</v>
      </c>
      <c r="W331" s="15">
        <f t="shared" si="250"/>
        <v>-1.0734613539272964E-2</v>
      </c>
      <c r="X331" s="15">
        <f t="shared" si="250"/>
        <v>-1.217998157191269E-2</v>
      </c>
      <c r="Y331" s="15">
        <f t="shared" si="250"/>
        <v>-9.7425357312937999E-3</v>
      </c>
      <c r="Z331" s="5">
        <f t="shared" si="253"/>
        <v>1326.936203434454</v>
      </c>
      <c r="AA331" s="5">
        <f t="shared" si="253"/>
        <v>8658.1950187877792</v>
      </c>
      <c r="AB331" s="5">
        <f t="shared" si="253"/>
        <v>77185.52853723726</v>
      </c>
      <c r="AC331" s="16">
        <f t="shared" si="259"/>
        <v>0.75822340707005664</v>
      </c>
      <c r="AD331" s="16">
        <f t="shared" si="259"/>
        <v>3.1198882633097096</v>
      </c>
      <c r="AE331" s="16">
        <f t="shared" si="259"/>
        <v>34.245762200438499</v>
      </c>
      <c r="AF331" s="15">
        <f t="shared" si="260"/>
        <v>-4.0504037456468023E-3</v>
      </c>
      <c r="AG331" s="15">
        <f t="shared" si="260"/>
        <v>2.9673830763510267E-4</v>
      </c>
      <c r="AH331" s="15">
        <f t="shared" si="260"/>
        <v>9.7937136394747881E-3</v>
      </c>
      <c r="AI331" s="1">
        <f t="shared" si="267"/>
        <v>583317.56304330495</v>
      </c>
      <c r="AJ331" s="1">
        <f t="shared" si="267"/>
        <v>303490.82158276381</v>
      </c>
      <c r="AK331" s="1">
        <f t="shared" si="267"/>
        <v>106912.94498679368</v>
      </c>
      <c r="AL331" s="14">
        <f t="shared" si="272"/>
        <v>102.26075515687079</v>
      </c>
      <c r="AM331" s="14">
        <f t="shared" si="272"/>
        <v>25.749038586251004</v>
      </c>
      <c r="AN331" s="14">
        <f t="shared" si="272"/>
        <v>7.9634387679538507</v>
      </c>
      <c r="AO331" s="11">
        <f t="shared" si="273"/>
        <v>1.3001419877839522E-3</v>
      </c>
      <c r="AP331" s="11">
        <f t="shared" si="273"/>
        <v>1.6378359966658638E-3</v>
      </c>
      <c r="AQ331" s="11">
        <f t="shared" si="273"/>
        <v>1.4857239017633417E-3</v>
      </c>
      <c r="AR331" s="1">
        <f t="shared" si="254"/>
        <v>288973.23809359275</v>
      </c>
      <c r="AS331" s="1">
        <f t="shared" si="254"/>
        <v>153060.1099408732</v>
      </c>
      <c r="AT331" s="1">
        <f t="shared" si="254"/>
        <v>53959.641111503952</v>
      </c>
      <c r="AU331" s="1">
        <f t="shared" si="261"/>
        <v>57794.647618718554</v>
      </c>
      <c r="AV331" s="1">
        <f t="shared" si="261"/>
        <v>30612.021988174642</v>
      </c>
      <c r="AW331" s="1">
        <f t="shared" si="261"/>
        <v>10791.92822230079</v>
      </c>
      <c r="AX331" s="1">
        <f t="shared" si="262"/>
        <v>198367.47331685692</v>
      </c>
      <c r="AY331" s="1">
        <f t="shared" si="262"/>
        <v>41309.398557271204</v>
      </c>
      <c r="AZ331" s="1">
        <f t="shared" si="262"/>
        <v>9878.291903120682</v>
      </c>
      <c r="BA331" s="1">
        <f t="shared" si="263"/>
        <v>14215.475211081543</v>
      </c>
      <c r="BB331" s="1">
        <f t="shared" si="263"/>
        <v>31505.706501657263</v>
      </c>
      <c r="BC331" s="1">
        <f t="shared" si="263"/>
        <v>40195.281056466498</v>
      </c>
      <c r="BD331" s="1">
        <f>SUM(BA331:BC331)*BT331*0.7+0.15*econlow!BD331+0.15*econhigh!BD331</f>
        <v>28.910733496524212</v>
      </c>
      <c r="BE331" s="2">
        <f t="shared" si="268"/>
        <v>0.1724378764915922</v>
      </c>
      <c r="BF331" s="2">
        <f t="shared" si="268"/>
        <v>0.13039120264941753</v>
      </c>
      <c r="BG331" s="2">
        <f t="shared" si="268"/>
        <v>6.9918128391701598E-2</v>
      </c>
      <c r="BH331" s="2">
        <f t="shared" si="257"/>
        <v>7.7485179478040137E-2</v>
      </c>
      <c r="BI331" s="2">
        <f t="shared" si="264"/>
        <v>2.9734821248929609E-3</v>
      </c>
      <c r="BJ331" s="2">
        <f t="shared" si="264"/>
        <v>1.700186572836147E-3</v>
      </c>
      <c r="BK331" s="2">
        <f t="shared" si="264"/>
        <v>4.8885446777984691E-4</v>
      </c>
      <c r="BL331" s="2">
        <f t="shared" si="258"/>
        <v>859.25675804373566</v>
      </c>
      <c r="BM331" s="2">
        <f t="shared" si="258"/>
        <v>260.23074375829708</v>
      </c>
      <c r="BN331" s="2">
        <f t="shared" si="258"/>
        <v>26.378411637155811</v>
      </c>
      <c r="BO331" s="2">
        <f t="shared" si="265"/>
        <v>7510.5240795730288</v>
      </c>
      <c r="BP331" s="2">
        <f t="shared" si="265"/>
        <v>461.01275772919172</v>
      </c>
      <c r="BQ331" s="2">
        <f t="shared" si="265"/>
        <v>9.7758146810749658</v>
      </c>
      <c r="BR331" s="11">
        <f t="shared" si="266"/>
        <v>2.9629260571689547E-2</v>
      </c>
      <c r="BS331" s="17">
        <f t="shared" si="255"/>
        <v>4.6927965744028862E-5</v>
      </c>
      <c r="BT331" s="17">
        <f t="shared" si="256"/>
        <v>3.4193954510805394E-4</v>
      </c>
      <c r="BU331" s="12">
        <f>(BU$3*tempmid!$I441+BU$4*tempmid!$I441^2+BU$5*tempmid!$I441^6)*(K331/K$56)^$BW$1</f>
        <v>-29.910408771754529</v>
      </c>
      <c r="BV331" s="12">
        <f>(BV$3*tempmid!$I441+BV$4*tempmid!$I441^2+BV$5*tempmid!$I441^6)*(L331/L$56)^$BW$1</f>
        <v>-20.461106102629728</v>
      </c>
      <c r="BW331" s="12">
        <f>(BW$3*tempmid!$I441+BW$4*tempmid!$I441^2+BW$5*tempmid!$I441^6)*(M331/M$56)^$BW$1</f>
        <v>-18.22070201297397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 x14ac:dyDescent="0.3">
      <c r="A332" s="2">
        <f t="shared" si="242"/>
        <v>2286</v>
      </c>
      <c r="B332" s="5">
        <f t="shared" si="269"/>
        <v>1165.4057355491286</v>
      </c>
      <c r="C332" s="5">
        <f t="shared" si="269"/>
        <v>2964.170211465721</v>
      </c>
      <c r="D332" s="5">
        <f t="shared" si="269"/>
        <v>4369.9572577389581</v>
      </c>
      <c r="E332" s="15">
        <f t="shared" si="270"/>
        <v>2.9197322829240603E-9</v>
      </c>
      <c r="F332" s="15">
        <f t="shared" si="270"/>
        <v>5.7520683814120161E-9</v>
      </c>
      <c r="G332" s="15">
        <f t="shared" si="270"/>
        <v>1.174264298728055E-8</v>
      </c>
      <c r="H332" s="5">
        <f t="shared" si="245"/>
        <v>288640.65850802313</v>
      </c>
      <c r="I332" s="5">
        <f t="shared" si="245"/>
        <v>153158.71269089493</v>
      </c>
      <c r="J332" s="5">
        <f t="shared" si="245"/>
        <v>53999.80418443463</v>
      </c>
      <c r="K332" s="5">
        <f t="shared" si="246"/>
        <v>247673.96427135161</v>
      </c>
      <c r="L332" s="5">
        <f t="shared" si="246"/>
        <v>51670.012774050891</v>
      </c>
      <c r="M332" s="5">
        <f t="shared" si="246"/>
        <v>12357.05545833518</v>
      </c>
      <c r="N332" s="15">
        <f t="shared" si="247"/>
        <v>-1.1509039055559445E-3</v>
      </c>
      <c r="O332" s="15">
        <f t="shared" si="247"/>
        <v>6.442035686529124E-4</v>
      </c>
      <c r="P332" s="15">
        <f t="shared" si="247"/>
        <v>7.4430515109003004E-4</v>
      </c>
      <c r="Q332" s="5">
        <f t="shared" si="248"/>
        <v>2064.8429129695173</v>
      </c>
      <c r="R332" s="5">
        <f t="shared" si="248"/>
        <v>3118.0874164327147</v>
      </c>
      <c r="S332" s="5">
        <f t="shared" si="248"/>
        <v>2379.8973373807758</v>
      </c>
      <c r="T332" s="5">
        <f t="shared" si="271"/>
        <v>7.1536800242995646</v>
      </c>
      <c r="U332" s="5">
        <f t="shared" si="271"/>
        <v>20.358537634914978</v>
      </c>
      <c r="V332" s="5">
        <f t="shared" si="271"/>
        <v>44.07233273017642</v>
      </c>
      <c r="W332" s="15">
        <f t="shared" si="250"/>
        <v>-1.0734613539272964E-2</v>
      </c>
      <c r="X332" s="15">
        <f t="shared" si="250"/>
        <v>-1.217998157191269E-2</v>
      </c>
      <c r="Y332" s="15">
        <f t="shared" si="250"/>
        <v>-9.7425357312937999E-3</v>
      </c>
      <c r="Z332" s="5">
        <f t="shared" si="253"/>
        <v>1305.8986534608916</v>
      </c>
      <c r="AA332" s="5">
        <f t="shared" si="253"/>
        <v>8560.9625011262815</v>
      </c>
      <c r="AB332" s="5">
        <f t="shared" si="253"/>
        <v>77240.956806916583</v>
      </c>
      <c r="AC332" s="16">
        <f t="shared" si="259"/>
        <v>0.75515229614202306</v>
      </c>
      <c r="AD332" s="16">
        <f t="shared" si="259"/>
        <v>3.1208140536729747</v>
      </c>
      <c r="AE332" s="16">
        <f t="shared" si="259"/>
        <v>34.581155388795146</v>
      </c>
      <c r="AF332" s="15">
        <f t="shared" si="260"/>
        <v>-4.0504037456468023E-3</v>
      </c>
      <c r="AG332" s="15">
        <f t="shared" si="260"/>
        <v>2.9673830763510267E-4</v>
      </c>
      <c r="AH332" s="15">
        <f t="shared" si="260"/>
        <v>9.7937136394747881E-3</v>
      </c>
      <c r="AI332" s="1">
        <f t="shared" si="267"/>
        <v>582780.45435769309</v>
      </c>
      <c r="AJ332" s="1">
        <f t="shared" si="267"/>
        <v>303753.7614126621</v>
      </c>
      <c r="AK332" s="1">
        <f t="shared" si="267"/>
        <v>107013.57871041511</v>
      </c>
      <c r="AL332" s="14">
        <f t="shared" si="272"/>
        <v>102.3923791233379</v>
      </c>
      <c r="AM332" s="14">
        <f t="shared" si="272"/>
        <v>25.790789561504344</v>
      </c>
      <c r="AN332" s="14">
        <f t="shared" si="272"/>
        <v>7.9751519245584506</v>
      </c>
      <c r="AO332" s="11">
        <f t="shared" si="273"/>
        <v>1.2871405679061127E-3</v>
      </c>
      <c r="AP332" s="11">
        <f t="shared" si="273"/>
        <v>1.6214576366992051E-3</v>
      </c>
      <c r="AQ332" s="11">
        <f t="shared" si="273"/>
        <v>1.4708666627457083E-3</v>
      </c>
      <c r="AR332" s="1">
        <f t="shared" si="254"/>
        <v>288640.65850802313</v>
      </c>
      <c r="AS332" s="1">
        <f t="shared" si="254"/>
        <v>153158.71269089493</v>
      </c>
      <c r="AT332" s="1">
        <f t="shared" si="254"/>
        <v>53999.80418443463</v>
      </c>
      <c r="AU332" s="1">
        <f t="shared" si="261"/>
        <v>57728.131701604631</v>
      </c>
      <c r="AV332" s="1">
        <f t="shared" si="261"/>
        <v>30631.742538178987</v>
      </c>
      <c r="AW332" s="1">
        <f t="shared" si="261"/>
        <v>10799.960836886927</v>
      </c>
      <c r="AX332" s="1">
        <f t="shared" si="262"/>
        <v>198139.17141708129</v>
      </c>
      <c r="AY332" s="1">
        <f t="shared" si="262"/>
        <v>41336.010219240714</v>
      </c>
      <c r="AZ332" s="1">
        <f t="shared" si="262"/>
        <v>9885.6443666681462</v>
      </c>
      <c r="BA332" s="1">
        <f t="shared" si="263"/>
        <v>14214.133210145159</v>
      </c>
      <c r="BB332" s="1">
        <f t="shared" si="263"/>
        <v>31507.615597109885</v>
      </c>
      <c r="BC332" s="1">
        <f t="shared" si="263"/>
        <v>40198.532900305967</v>
      </c>
      <c r="BD332" s="1">
        <f>SUM(BA332:BC332)*BT332*0.7+0.15*econlow!BD332+0.15*econhigh!BD332</f>
        <v>28.069640100198392</v>
      </c>
      <c r="BE332" s="2">
        <f t="shared" si="268"/>
        <v>0.1724378764915922</v>
      </c>
      <c r="BF332" s="2">
        <f t="shared" si="268"/>
        <v>0.13039120264941753</v>
      </c>
      <c r="BG332" s="2">
        <f t="shared" si="268"/>
        <v>6.9918128391701598E-2</v>
      </c>
      <c r="BH332" s="2">
        <f t="shared" si="257"/>
        <v>7.739837686185487E-2</v>
      </c>
      <c r="BI332" s="2">
        <f t="shared" si="264"/>
        <v>2.9734821248929609E-3</v>
      </c>
      <c r="BJ332" s="2">
        <f t="shared" si="264"/>
        <v>1.700186572836147E-3</v>
      </c>
      <c r="BK332" s="2">
        <f t="shared" si="264"/>
        <v>4.8885446777984691E-4</v>
      </c>
      <c r="BL332" s="2">
        <f t="shared" si="258"/>
        <v>858.26783859094007</v>
      </c>
      <c r="BM332" s="2">
        <f t="shared" si="258"/>
        <v>260.39838682992877</v>
      </c>
      <c r="BN332" s="2">
        <f t="shared" si="258"/>
        <v>26.398045534797742</v>
      </c>
      <c r="BO332" s="2">
        <f t="shared" si="265"/>
        <v>7622.7327580668034</v>
      </c>
      <c r="BP332" s="2">
        <f t="shared" si="265"/>
        <v>466.54914657960643</v>
      </c>
      <c r="BQ332" s="2">
        <f t="shared" si="265"/>
        <v>9.7760706189386841</v>
      </c>
      <c r="BR332" s="11">
        <f t="shared" si="266"/>
        <v>2.9609232482625564E-2</v>
      </c>
      <c r="BS332" s="17">
        <f t="shared" si="255"/>
        <v>4.557753702334825E-5</v>
      </c>
      <c r="BT332" s="17">
        <f t="shared" si="256"/>
        <v>3.3198014088160575E-4</v>
      </c>
      <c r="BU332" s="12">
        <f>(BU$3*tempmid!$I442+BU$4*tempmid!$I442^2+BU$5*tempmid!$I442^6)*(K332/K$56)^$BW$1</f>
        <v>-30.067799655628974</v>
      </c>
      <c r="BV332" s="12">
        <f>(BV$3*tempmid!$I442+BV$4*tempmid!$I442^2+BV$5*tempmid!$I442^6)*(L332/L$56)^$BW$1</f>
        <v>-20.552241087685442</v>
      </c>
      <c r="BW332" s="12">
        <f>(BW$3*tempmid!$I442+BW$4*tempmid!$I442^2+BW$5*tempmid!$I442^6)*(M332/M$56)^$BW$1</f>
        <v>-18.295299094849881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 x14ac:dyDescent="0.3">
      <c r="A333" s="2">
        <f t="shared" si="242"/>
        <v>2287</v>
      </c>
      <c r="B333" s="5">
        <f t="shared" si="269"/>
        <v>1165.4057387816677</v>
      </c>
      <c r="C333" s="5">
        <f t="shared" si="269"/>
        <v>2964.170227663325</v>
      </c>
      <c r="D333" s="5">
        <f t="shared" si="269"/>
        <v>4369.9573064880633</v>
      </c>
      <c r="E333" s="15">
        <f t="shared" si="270"/>
        <v>2.773745668777857E-9</v>
      </c>
      <c r="F333" s="15">
        <f t="shared" si="270"/>
        <v>5.4644649623414151E-9</v>
      </c>
      <c r="G333" s="15">
        <f t="shared" si="270"/>
        <v>1.1155510837916522E-8</v>
      </c>
      <c r="H333" s="5">
        <f t="shared" si="245"/>
        <v>288302.27268758736</v>
      </c>
      <c r="I333" s="5">
        <f t="shared" si="245"/>
        <v>153254.28020546783</v>
      </c>
      <c r="J333" s="5">
        <f t="shared" si="245"/>
        <v>54039.031253831679</v>
      </c>
      <c r="K333" s="5">
        <f t="shared" si="246"/>
        <v>247383.60477697907</v>
      </c>
      <c r="L333" s="5">
        <f t="shared" si="246"/>
        <v>51702.253391256549</v>
      </c>
      <c r="M333" s="5">
        <f t="shared" si="246"/>
        <v>12366.031854270082</v>
      </c>
      <c r="N333" s="15">
        <f t="shared" si="247"/>
        <v>-1.1723456489532991E-3</v>
      </c>
      <c r="O333" s="15">
        <f t="shared" si="247"/>
        <v>6.2397153541726702E-4</v>
      </c>
      <c r="P333" s="15">
        <f t="shared" si="247"/>
        <v>7.2641868163247914E-4</v>
      </c>
      <c r="Q333" s="5">
        <f t="shared" si="248"/>
        <v>2040.282903716015</v>
      </c>
      <c r="R333" s="5">
        <f t="shared" si="248"/>
        <v>3082.0310864501357</v>
      </c>
      <c r="S333" s="5">
        <f t="shared" si="248"/>
        <v>2358.4230878160383</v>
      </c>
      <c r="T333" s="5">
        <f t="shared" si="271"/>
        <v>7.0768880338550924</v>
      </c>
      <c r="U333" s="5">
        <f t="shared" si="271"/>
        <v>20.110571021690621</v>
      </c>
      <c r="V333" s="5">
        <f t="shared" si="271"/>
        <v>43.642956453791207</v>
      </c>
      <c r="W333" s="15">
        <f t="shared" si="250"/>
        <v>-1.0734613539272964E-2</v>
      </c>
      <c r="X333" s="15">
        <f t="shared" si="250"/>
        <v>-1.217998157191269E-2</v>
      </c>
      <c r="Y333" s="15">
        <f t="shared" si="250"/>
        <v>-9.7425357312937999E-3</v>
      </c>
      <c r="Z333" s="5">
        <f t="shared" si="253"/>
        <v>1285.166895032613</v>
      </c>
      <c r="AA333" s="5">
        <f t="shared" si="253"/>
        <v>8464.6490547772137</v>
      </c>
      <c r="AB333" s="5">
        <f t="shared" si="253"/>
        <v>77295.029051293575</v>
      </c>
      <c r="AC333" s="16">
        <f t="shared" si="259"/>
        <v>0.75209362445319561</v>
      </c>
      <c r="AD333" s="16">
        <f t="shared" si="259"/>
        <v>3.1217401187537055</v>
      </c>
      <c r="AE333" s="16">
        <f t="shared" si="259"/>
        <v>34.919833321995185</v>
      </c>
      <c r="AF333" s="15">
        <f t="shared" si="260"/>
        <v>-4.0504037456468023E-3</v>
      </c>
      <c r="AG333" s="15">
        <f t="shared" si="260"/>
        <v>2.9673830763510267E-4</v>
      </c>
      <c r="AH333" s="15">
        <f t="shared" si="260"/>
        <v>9.7937136394747881E-3</v>
      </c>
      <c r="AI333" s="1">
        <f t="shared" si="267"/>
        <v>582230.54062352842</v>
      </c>
      <c r="AJ333" s="1">
        <f t="shared" si="267"/>
        <v>304010.12780957489</v>
      </c>
      <c r="AK333" s="1">
        <f t="shared" si="267"/>
        <v>107112.18167626053</v>
      </c>
      <c r="AL333" s="14">
        <f t="shared" si="272"/>
        <v>102.52285457450182</v>
      </c>
      <c r="AM333" s="14">
        <f t="shared" si="272"/>
        <v>25.832190047468437</v>
      </c>
      <c r="AN333" s="14">
        <f t="shared" si="272"/>
        <v>7.9867650058036546</v>
      </c>
      <c r="AO333" s="11">
        <f t="shared" si="273"/>
        <v>1.2742691622270516E-3</v>
      </c>
      <c r="AP333" s="11">
        <f t="shared" si="273"/>
        <v>1.6052430603322131E-3</v>
      </c>
      <c r="AQ333" s="11">
        <f t="shared" si="273"/>
        <v>1.4561579961182513E-3</v>
      </c>
      <c r="AR333" s="1">
        <f t="shared" si="254"/>
        <v>288302.27268758736</v>
      </c>
      <c r="AS333" s="1">
        <f t="shared" si="254"/>
        <v>153254.28020546783</v>
      </c>
      <c r="AT333" s="1">
        <f t="shared" si="254"/>
        <v>54039.031253831679</v>
      </c>
      <c r="AU333" s="1">
        <f t="shared" si="261"/>
        <v>57660.454537517478</v>
      </c>
      <c r="AV333" s="1">
        <f t="shared" si="261"/>
        <v>30650.856041093568</v>
      </c>
      <c r="AW333" s="1">
        <f t="shared" si="261"/>
        <v>10807.806250766336</v>
      </c>
      <c r="AX333" s="1">
        <f t="shared" si="262"/>
        <v>197906.88382158324</v>
      </c>
      <c r="AY333" s="1">
        <f t="shared" si="262"/>
        <v>41361.802713005243</v>
      </c>
      <c r="AZ333" s="1">
        <f t="shared" si="262"/>
        <v>9892.8254834160671</v>
      </c>
      <c r="BA333" s="1">
        <f t="shared" si="263"/>
        <v>14212.76618973443</v>
      </c>
      <c r="BB333" s="1">
        <f t="shared" si="263"/>
        <v>31509.464750334533</v>
      </c>
      <c r="BC333" s="1">
        <f t="shared" si="263"/>
        <v>40201.706614946059</v>
      </c>
      <c r="BD333" s="1">
        <f>SUM(BA333:BC333)*BT333*0.7+0.15*econlow!BD333+0.15*econhigh!BD333</f>
        <v>27.252962228377335</v>
      </c>
      <c r="BE333" s="2">
        <f t="shared" si="268"/>
        <v>0.1724378764915922</v>
      </c>
      <c r="BF333" s="2">
        <f t="shared" si="268"/>
        <v>0.13039120264941753</v>
      </c>
      <c r="BG333" s="2">
        <f t="shared" si="268"/>
        <v>6.9918128391701598E-2</v>
      </c>
      <c r="BH333" s="2">
        <f t="shared" si="257"/>
        <v>7.7312458718695118E-2</v>
      </c>
      <c r="BI333" s="2">
        <f t="shared" si="264"/>
        <v>2.9734821248929609E-3</v>
      </c>
      <c r="BJ333" s="2">
        <f t="shared" si="264"/>
        <v>1.700186572836147E-3</v>
      </c>
      <c r="BK333" s="2">
        <f t="shared" si="264"/>
        <v>4.8885446777984691E-4</v>
      </c>
      <c r="BL333" s="2">
        <f t="shared" si="258"/>
        <v>857.26165440255716</v>
      </c>
      <c r="BM333" s="2">
        <f t="shared" si="258"/>
        <v>260.56086943500492</v>
      </c>
      <c r="BN333" s="2">
        <f t="shared" si="258"/>
        <v>26.417221862930401</v>
      </c>
      <c r="BO333" s="2">
        <f t="shared" si="265"/>
        <v>7736.6187819031784</v>
      </c>
      <c r="BP333" s="2">
        <f t="shared" si="265"/>
        <v>472.15211824721587</v>
      </c>
      <c r="BQ333" s="2">
        <f t="shared" si="265"/>
        <v>9.7763283661133364</v>
      </c>
      <c r="BR333" s="11">
        <f t="shared" si="266"/>
        <v>2.9589359518917141E-2</v>
      </c>
      <c r="BS333" s="17">
        <f t="shared" si="255"/>
        <v>4.4266830157933104E-5</v>
      </c>
      <c r="BT333" s="17">
        <f t="shared" si="256"/>
        <v>3.223108163899085E-4</v>
      </c>
      <c r="BU333" s="12">
        <f>(BU$3*tempmid!$I443+BU$4*tempmid!$I443^2+BU$5*tempmid!$I443^6)*(K333/K$56)^$BW$1</f>
        <v>-30.225119243260021</v>
      </c>
      <c r="BV333" s="12">
        <f>(BV$3*tempmid!$I443+BV$4*tempmid!$I443^2+BV$5*tempmid!$I443^6)*(L333/L$56)^$BW$1</f>
        <v>-20.64323679673436</v>
      </c>
      <c r="BW333" s="12">
        <f>(BW$3*tempmid!$I443+BW$4*tempmid!$I443^2+BW$5*tempmid!$I443^6)*(M333/M$56)^$BW$1</f>
        <v>-18.369764635885961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 x14ac:dyDescent="0.3">
      <c r="A334" s="2">
        <f t="shared" si="242"/>
        <v>2288</v>
      </c>
      <c r="B334" s="5">
        <f t="shared" si="269"/>
        <v>1165.4057418525799</v>
      </c>
      <c r="C334" s="5">
        <f t="shared" si="269"/>
        <v>2964.1702430510491</v>
      </c>
      <c r="D334" s="5">
        <f t="shared" si="269"/>
        <v>4369.9573527997145</v>
      </c>
      <c r="E334" s="15">
        <f t="shared" si="270"/>
        <v>2.6350583853389641E-9</v>
      </c>
      <c r="F334" s="15">
        <f t="shared" si="270"/>
        <v>5.1912417142243443E-9</v>
      </c>
      <c r="G334" s="15">
        <f t="shared" si="270"/>
        <v>1.0597735296020695E-8</v>
      </c>
      <c r="H334" s="5">
        <f t="shared" si="245"/>
        <v>287958.13577750954</v>
      </c>
      <c r="I334" s="5">
        <f t="shared" si="245"/>
        <v>153346.83735256424</v>
      </c>
      <c r="J334" s="5">
        <f t="shared" si="245"/>
        <v>54077.330106577152</v>
      </c>
      <c r="K334" s="5">
        <f t="shared" si="246"/>
        <v>247088.31047954052</v>
      </c>
      <c r="L334" s="5">
        <f t="shared" si="246"/>
        <v>51733.478437028927</v>
      </c>
      <c r="M334" s="5">
        <f t="shared" si="246"/>
        <v>12374.795848277845</v>
      </c>
      <c r="N334" s="15">
        <f t="shared" si="247"/>
        <v>-1.1936696358869625E-3</v>
      </c>
      <c r="O334" s="15">
        <f t="shared" si="247"/>
        <v>6.0393974583816679E-4</v>
      </c>
      <c r="P334" s="15">
        <f t="shared" si="247"/>
        <v>7.0871514088288734E-4</v>
      </c>
      <c r="Q334" s="5">
        <f t="shared" si="248"/>
        <v>2015.971980128026</v>
      </c>
      <c r="R334" s="5">
        <f t="shared" si="248"/>
        <v>3046.3307101548226</v>
      </c>
      <c r="S334" s="5">
        <f t="shared" si="248"/>
        <v>2337.1012573695871</v>
      </c>
      <c r="T334" s="5">
        <f t="shared" si="271"/>
        <v>7.0009203757509528</v>
      </c>
      <c r="U334" s="5">
        <f t="shared" si="271"/>
        <v>19.865624637245787</v>
      </c>
      <c r="V334" s="5">
        <f t="shared" si="271"/>
        <v>43.217763391120847</v>
      </c>
      <c r="W334" s="15">
        <f t="shared" si="250"/>
        <v>-1.0734613539272964E-2</v>
      </c>
      <c r="X334" s="15">
        <f t="shared" si="250"/>
        <v>-1.217998157191269E-2</v>
      </c>
      <c r="Y334" s="15">
        <f t="shared" si="250"/>
        <v>-9.7425357312937999E-3</v>
      </c>
      <c r="Z334" s="5">
        <f t="shared" si="253"/>
        <v>1264.7371128869252</v>
      </c>
      <c r="AA334" s="5">
        <f t="shared" si="253"/>
        <v>8369.249940394533</v>
      </c>
      <c r="AB334" s="5">
        <f t="shared" si="253"/>
        <v>77347.756629298252</v>
      </c>
      <c r="AC334" s="16">
        <f t="shared" si="259"/>
        <v>0.74904734161963327</v>
      </c>
      <c r="AD334" s="16">
        <f t="shared" si="259"/>
        <v>3.1226664586334212</v>
      </c>
      <c r="AE334" s="16">
        <f t="shared" si="259"/>
        <v>35.261828169888993</v>
      </c>
      <c r="AF334" s="15">
        <f t="shared" si="260"/>
        <v>-4.0504037456468023E-3</v>
      </c>
      <c r="AG334" s="15">
        <f t="shared" si="260"/>
        <v>2.9673830763510267E-4</v>
      </c>
      <c r="AH334" s="15">
        <f t="shared" si="260"/>
        <v>9.7937136394747881E-3</v>
      </c>
      <c r="AI334" s="1">
        <f t="shared" si="267"/>
        <v>581667.94109869306</v>
      </c>
      <c r="AJ334" s="1">
        <f t="shared" si="267"/>
        <v>304259.97106971097</v>
      </c>
      <c r="AK334" s="1">
        <f t="shared" si="267"/>
        <v>107208.76975940082</v>
      </c>
      <c r="AL334" s="14">
        <f t="shared" si="272"/>
        <v>102.65218986938953</v>
      </c>
      <c r="AM334" s="14">
        <f t="shared" si="272"/>
        <v>25.87324232183725</v>
      </c>
      <c r="AN334" s="14">
        <f t="shared" si="272"/>
        <v>7.9982786976127107</v>
      </c>
      <c r="AO334" s="11">
        <f t="shared" si="273"/>
        <v>1.2615264706047811E-3</v>
      </c>
      <c r="AP334" s="11">
        <f t="shared" si="273"/>
        <v>1.5891906297288909E-3</v>
      </c>
      <c r="AQ334" s="11">
        <f t="shared" si="273"/>
        <v>1.4415964161570687E-3</v>
      </c>
      <c r="AR334" s="1">
        <f t="shared" si="254"/>
        <v>287958.13577750954</v>
      </c>
      <c r="AS334" s="1">
        <f t="shared" si="254"/>
        <v>153346.83735256424</v>
      </c>
      <c r="AT334" s="1">
        <f t="shared" si="254"/>
        <v>54077.330106577152</v>
      </c>
      <c r="AU334" s="1">
        <f t="shared" si="261"/>
        <v>57591.627155501912</v>
      </c>
      <c r="AV334" s="1">
        <f t="shared" si="261"/>
        <v>30669.367470512851</v>
      </c>
      <c r="AW334" s="1">
        <f t="shared" si="261"/>
        <v>10815.466021315431</v>
      </c>
      <c r="AX334" s="1">
        <f t="shared" si="262"/>
        <v>197670.64838363242</v>
      </c>
      <c r="AY334" s="1">
        <f t="shared" si="262"/>
        <v>41386.78274962314</v>
      </c>
      <c r="AZ334" s="1">
        <f t="shared" si="262"/>
        <v>9899.8366786222778</v>
      </c>
      <c r="BA334" s="1">
        <f t="shared" si="263"/>
        <v>14211.374286814509</v>
      </c>
      <c r="BB334" s="1">
        <f t="shared" si="263"/>
        <v>31511.254553768049</v>
      </c>
      <c r="BC334" s="1">
        <f t="shared" si="263"/>
        <v>40204.802998987434</v>
      </c>
      <c r="BD334" s="1">
        <f>SUM(BA334:BC334)*BT334*0.7+0.15*econlow!BD334+0.15*econhigh!BD334</f>
        <v>26.459993135959746</v>
      </c>
      <c r="BE334" s="2">
        <f t="shared" si="268"/>
        <v>0.1724378764915922</v>
      </c>
      <c r="BF334" s="2">
        <f t="shared" si="268"/>
        <v>0.13039120264941753</v>
      </c>
      <c r="BG334" s="2">
        <f t="shared" si="268"/>
        <v>6.9918128391701598E-2</v>
      </c>
      <c r="BH334" s="2">
        <f t="shared" si="257"/>
        <v>7.7227418553470845E-2</v>
      </c>
      <c r="BI334" s="2">
        <f t="shared" si="264"/>
        <v>2.9734821248929609E-3</v>
      </c>
      <c r="BJ334" s="2">
        <f t="shared" si="264"/>
        <v>1.700186572836147E-3</v>
      </c>
      <c r="BK334" s="2">
        <f t="shared" si="264"/>
        <v>4.8885446777984691E-4</v>
      </c>
      <c r="BL334" s="2">
        <f t="shared" si="258"/>
        <v>856.23836945192477</v>
      </c>
      <c r="BM334" s="2">
        <f t="shared" si="258"/>
        <v>260.71823385371823</v>
      </c>
      <c r="BN334" s="2">
        <f t="shared" si="258"/>
        <v>26.435944428205865</v>
      </c>
      <c r="BO334" s="2">
        <f t="shared" si="265"/>
        <v>7852.2072209310991</v>
      </c>
      <c r="BP334" s="2">
        <f t="shared" si="265"/>
        <v>477.82247363359045</v>
      </c>
      <c r="BQ334" s="2">
        <f t="shared" si="265"/>
        <v>9.7765879043993031</v>
      </c>
      <c r="BR334" s="11">
        <f t="shared" si="266"/>
        <v>2.9569639657624575E-2</v>
      </c>
      <c r="BS334" s="17">
        <f t="shared" si="255"/>
        <v>4.2994646116600396E-5</v>
      </c>
      <c r="BT334" s="17">
        <f t="shared" si="256"/>
        <v>3.1292312270864901E-4</v>
      </c>
      <c r="BU334" s="12">
        <f>(BU$3*tempmid!$I444+BU$4*tempmid!$I444^2+BU$5*tempmid!$I444^6)*(K334/K$56)^$BW$1</f>
        <v>-30.382369160116024</v>
      </c>
      <c r="BV334" s="12">
        <f>(BV$3*tempmid!$I444+BV$4*tempmid!$I444^2+BV$5*tempmid!$I444^6)*(L334/L$56)^$BW$1</f>
        <v>-20.734093954998666</v>
      </c>
      <c r="BW334" s="12">
        <f>(BW$3*tempmid!$I444+BW$4*tempmid!$I444^2+BW$5*tempmid!$I444^6)*(M334/M$56)^$BW$1</f>
        <v>-18.444099243399553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 x14ac:dyDescent="0.3">
      <c r="A335" s="2">
        <f t="shared" si="242"/>
        <v>2289</v>
      </c>
      <c r="B335" s="5">
        <f t="shared" si="269"/>
        <v>1165.4057447699465</v>
      </c>
      <c r="C335" s="5">
        <f t="shared" si="269"/>
        <v>2964.1702576693874</v>
      </c>
      <c r="D335" s="5">
        <f t="shared" si="269"/>
        <v>4369.9573967957831</v>
      </c>
      <c r="E335" s="15">
        <f t="shared" si="270"/>
        <v>2.5033054660720158E-9</v>
      </c>
      <c r="F335" s="15">
        <f t="shared" si="270"/>
        <v>4.931679628513127E-9</v>
      </c>
      <c r="G335" s="15">
        <f t="shared" si="270"/>
        <v>1.006784853121966E-8</v>
      </c>
      <c r="H335" s="5">
        <f t="shared" si="245"/>
        <v>287608.30246295774</v>
      </c>
      <c r="I335" s="5">
        <f t="shared" si="245"/>
        <v>153436.40893773318</v>
      </c>
      <c r="J335" s="5">
        <f t="shared" si="245"/>
        <v>54114.708505319606</v>
      </c>
      <c r="K335" s="5">
        <f t="shared" si="246"/>
        <v>246788.12830095686</v>
      </c>
      <c r="L335" s="5">
        <f t="shared" si="246"/>
        <v>51763.696279165255</v>
      </c>
      <c r="M335" s="5">
        <f t="shared" si="246"/>
        <v>12383.349216401639</v>
      </c>
      <c r="N335" s="15">
        <f t="shared" si="247"/>
        <v>-1.2148781057310654E-3</v>
      </c>
      <c r="O335" s="15">
        <f t="shared" si="247"/>
        <v>5.8410613492987373E-4</v>
      </c>
      <c r="P335" s="15">
        <f t="shared" si="247"/>
        <v>6.911926652093392E-4</v>
      </c>
      <c r="Q335" s="5">
        <f t="shared" si="248"/>
        <v>1991.908435569741</v>
      </c>
      <c r="R335" s="5">
        <f t="shared" si="248"/>
        <v>3010.9841807280477</v>
      </c>
      <c r="S335" s="5">
        <f t="shared" si="248"/>
        <v>2315.9316374574332</v>
      </c>
      <c r="T335" s="5">
        <f t="shared" si="271"/>
        <v>6.9257682010980446</v>
      </c>
      <c r="U335" s="5">
        <f t="shared" si="271"/>
        <v>19.623661695249599</v>
      </c>
      <c r="V335" s="5">
        <f t="shared" si="271"/>
        <v>42.796712787056251</v>
      </c>
      <c r="W335" s="15">
        <f t="shared" si="250"/>
        <v>-1.0734613539272964E-2</v>
      </c>
      <c r="X335" s="15">
        <f t="shared" si="250"/>
        <v>-1.217998157191269E-2</v>
      </c>
      <c r="Y335" s="15">
        <f t="shared" si="250"/>
        <v>-9.7425357312937999E-3</v>
      </c>
      <c r="Z335" s="5">
        <f t="shared" si="253"/>
        <v>1244.6055229432882</v>
      </c>
      <c r="AA335" s="5">
        <f t="shared" si="253"/>
        <v>8274.7603419555471</v>
      </c>
      <c r="AB335" s="5">
        <f t="shared" si="253"/>
        <v>77399.150864176176</v>
      </c>
      <c r="AC335" s="16">
        <f t="shared" si="259"/>
        <v>0.74601339746147033</v>
      </c>
      <c r="AD335" s="16">
        <f t="shared" si="259"/>
        <v>3.123593073393665</v>
      </c>
      <c r="AE335" s="16">
        <f t="shared" si="259"/>
        <v>35.607172417389251</v>
      </c>
      <c r="AF335" s="15">
        <f t="shared" si="260"/>
        <v>-4.0504037456468023E-3</v>
      </c>
      <c r="AG335" s="15">
        <f t="shared" si="260"/>
        <v>2.9673830763510267E-4</v>
      </c>
      <c r="AH335" s="15">
        <f t="shared" si="260"/>
        <v>9.7937136394747881E-3</v>
      </c>
      <c r="AI335" s="1">
        <f t="shared" si="267"/>
        <v>581092.77414432564</v>
      </c>
      <c r="AJ335" s="1">
        <f t="shared" si="267"/>
        <v>304503.34143325273</v>
      </c>
      <c r="AK335" s="1">
        <f t="shared" si="267"/>
        <v>107303.35880477617</v>
      </c>
      <c r="AL335" s="14">
        <f t="shared" si="272"/>
        <v>102.78039333962745</v>
      </c>
      <c r="AM335" s="14">
        <f t="shared" si="272"/>
        <v>25.913948660953231</v>
      </c>
      <c r="AN335" s="14">
        <f t="shared" si="272"/>
        <v>8.0096936846195543</v>
      </c>
      <c r="AO335" s="11">
        <f t="shared" si="273"/>
        <v>1.2489112058987333E-3</v>
      </c>
      <c r="AP335" s="11">
        <f t="shared" si="273"/>
        <v>1.5732987234316021E-3</v>
      </c>
      <c r="AQ335" s="11">
        <f t="shared" si="273"/>
        <v>1.427180451995498E-3</v>
      </c>
      <c r="AR335" s="1">
        <f t="shared" si="254"/>
        <v>287608.30246295774</v>
      </c>
      <c r="AS335" s="1">
        <f t="shared" si="254"/>
        <v>153436.40893773318</v>
      </c>
      <c r="AT335" s="1">
        <f t="shared" si="254"/>
        <v>54114.708505319606</v>
      </c>
      <c r="AU335" s="1">
        <f t="shared" si="261"/>
        <v>57521.660492591553</v>
      </c>
      <c r="AV335" s="1">
        <f t="shared" si="261"/>
        <v>30687.281787546639</v>
      </c>
      <c r="AW335" s="1">
        <f t="shared" si="261"/>
        <v>10822.941701063923</v>
      </c>
      <c r="AX335" s="1">
        <f t="shared" si="262"/>
        <v>197430.50264076548</v>
      </c>
      <c r="AY335" s="1">
        <f t="shared" si="262"/>
        <v>41410.957023332201</v>
      </c>
      <c r="AZ335" s="1">
        <f t="shared" si="262"/>
        <v>9906.6793731213111</v>
      </c>
      <c r="BA335" s="1">
        <f t="shared" si="263"/>
        <v>14209.957635741162</v>
      </c>
      <c r="BB335" s="1">
        <f t="shared" si="263"/>
        <v>31512.985593742993</v>
      </c>
      <c r="BC335" s="1">
        <f t="shared" si="263"/>
        <v>40207.822842876325</v>
      </c>
      <c r="BD335" s="1">
        <f>SUM(BA335:BC335)*BT335*0.7+0.15*econlow!BD335+0.15*econhigh!BD335</f>
        <v>25.690046459619811</v>
      </c>
      <c r="BE335" s="2">
        <f t="shared" si="268"/>
        <v>0.1724378764915922</v>
      </c>
      <c r="BF335" s="2">
        <f t="shared" si="268"/>
        <v>0.13039120264941753</v>
      </c>
      <c r="BG335" s="2">
        <f t="shared" si="268"/>
        <v>6.9918128391701598E-2</v>
      </c>
      <c r="BH335" s="2">
        <f t="shared" si="257"/>
        <v>7.7143249861240992E-2</v>
      </c>
      <c r="BI335" s="2">
        <f t="shared" si="264"/>
        <v>2.9734821248929609E-3</v>
      </c>
      <c r="BJ335" s="2">
        <f t="shared" si="264"/>
        <v>1.700186572836147E-3</v>
      </c>
      <c r="BK335" s="2">
        <f t="shared" si="264"/>
        <v>4.8885446777984691E-4</v>
      </c>
      <c r="BL335" s="2">
        <f t="shared" si="258"/>
        <v>855.19814634441298</v>
      </c>
      <c r="BM335" s="2">
        <f t="shared" si="258"/>
        <v>260.87052226013014</v>
      </c>
      <c r="BN335" s="2">
        <f t="shared" si="258"/>
        <v>26.454217025429571</v>
      </c>
      <c r="BO335" s="2">
        <f t="shared" si="265"/>
        <v>7969.523519513391</v>
      </c>
      <c r="BP335" s="2">
        <f t="shared" si="265"/>
        <v>483.56102327601036</v>
      </c>
      <c r="BQ335" s="2">
        <f t="shared" si="265"/>
        <v>9.776849215811394</v>
      </c>
      <c r="BR335" s="11">
        <f t="shared" si="266"/>
        <v>2.9550070897051167E-2</v>
      </c>
      <c r="BS335" s="17">
        <f t="shared" si="255"/>
        <v>4.1759823192628264E-5</v>
      </c>
      <c r="BT335" s="17">
        <f t="shared" si="256"/>
        <v>3.0380885699868835E-4</v>
      </c>
      <c r="BU335" s="12">
        <f>(BU$3*tempmid!$I445+BU$4*tempmid!$I445^2+BU$5*tempmid!$I445^6)*(K335/K$56)^$BW$1</f>
        <v>-30.539551042584449</v>
      </c>
      <c r="BV335" s="12">
        <f>(BV$3*tempmid!$I445+BV$4*tempmid!$I445^2+BV$5*tempmid!$I445^6)*(L335/L$56)^$BW$1</f>
        <v>-20.824813283303445</v>
      </c>
      <c r="BW335" s="12">
        <f>(BW$3*tempmid!$I445+BW$4*tempmid!$I445^2+BW$5*tempmid!$I445^6)*(M335/M$56)^$BW$1</f>
        <v>-18.518303520678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 x14ac:dyDescent="0.3">
      <c r="A336" s="2">
        <f t="shared" si="242"/>
        <v>2290</v>
      </c>
      <c r="B336" s="5">
        <f t="shared" si="269"/>
        <v>1165.4057475414447</v>
      </c>
      <c r="C336" s="5">
        <f t="shared" si="269"/>
        <v>2964.1702715568085</v>
      </c>
      <c r="D336" s="5">
        <f t="shared" si="269"/>
        <v>4369.9574385920487</v>
      </c>
      <c r="E336" s="15">
        <f t="shared" si="270"/>
        <v>2.3781401927684147E-9</v>
      </c>
      <c r="F336" s="15">
        <f t="shared" si="270"/>
        <v>4.6850956470874707E-9</v>
      </c>
      <c r="G336" s="15">
        <f t="shared" si="270"/>
        <v>9.5644561046586765E-9</v>
      </c>
      <c r="H336" s="5">
        <f t="shared" si="245"/>
        <v>287252.82696887228</v>
      </c>
      <c r="I336" s="5">
        <f t="shared" si="245"/>
        <v>153523.01970152784</v>
      </c>
      <c r="J336" s="5">
        <f t="shared" si="245"/>
        <v>54151.174187801269</v>
      </c>
      <c r="K336" s="5">
        <f t="shared" si="246"/>
        <v>246483.10476833035</v>
      </c>
      <c r="L336" s="5">
        <f t="shared" si="246"/>
        <v>51792.915263567564</v>
      </c>
      <c r="M336" s="5">
        <f t="shared" si="246"/>
        <v>12391.69372900075</v>
      </c>
      <c r="N336" s="15">
        <f t="shared" si="247"/>
        <v>-1.2359732809129609E-3</v>
      </c>
      <c r="O336" s="15">
        <f t="shared" si="247"/>
        <v>5.6446866245263294E-4</v>
      </c>
      <c r="P336" s="15">
        <f t="shared" si="247"/>
        <v>6.7384941289216904E-4</v>
      </c>
      <c r="Q336" s="5">
        <f t="shared" si="248"/>
        <v>1968.0905554189058</v>
      </c>
      <c r="R336" s="5">
        <f t="shared" si="248"/>
        <v>2975.98936787706</v>
      </c>
      <c r="S336" s="5">
        <f t="shared" si="248"/>
        <v>2294.9139977562818</v>
      </c>
      <c r="T336" s="5">
        <f t="shared" si="271"/>
        <v>6.8514227559966709</v>
      </c>
      <c r="U336" s="5">
        <f t="shared" si="271"/>
        <v>19.384645857428008</v>
      </c>
      <c r="V336" s="5">
        <f t="shared" si="271"/>
        <v>42.379764283546436</v>
      </c>
      <c r="W336" s="15">
        <f t="shared" si="250"/>
        <v>-1.0734613539272964E-2</v>
      </c>
      <c r="X336" s="15">
        <f t="shared" si="250"/>
        <v>-1.217998157191269E-2</v>
      </c>
      <c r="Y336" s="15">
        <f t="shared" si="250"/>
        <v>-9.7425357312937999E-3</v>
      </c>
      <c r="Z336" s="5">
        <f t="shared" si="253"/>
        <v>1224.7683725426123</v>
      </c>
      <c r="AA336" s="5">
        <f t="shared" si="253"/>
        <v>8181.1753700884765</v>
      </c>
      <c r="AB336" s="5">
        <f t="shared" si="253"/>
        <v>77449.223042502053</v>
      </c>
      <c r="AC336" s="16">
        <f t="shared" si="259"/>
        <v>0.74299174200208973</v>
      </c>
      <c r="AD336" s="16">
        <f t="shared" si="259"/>
        <v>3.1245199631160046</v>
      </c>
      <c r="AE336" s="16">
        <f t="shared" si="259"/>
        <v>35.955898867556563</v>
      </c>
      <c r="AF336" s="15">
        <f t="shared" si="260"/>
        <v>-4.0504037456468023E-3</v>
      </c>
      <c r="AG336" s="15">
        <f t="shared" si="260"/>
        <v>2.9673830763510267E-4</v>
      </c>
      <c r="AH336" s="15">
        <f t="shared" si="260"/>
        <v>9.7937136394747881E-3</v>
      </c>
      <c r="AI336" s="1">
        <f t="shared" si="267"/>
        <v>580505.15722248459</v>
      </c>
      <c r="AJ336" s="1">
        <f t="shared" si="267"/>
        <v>304740.2890774741</v>
      </c>
      <c r="AK336" s="1">
        <f t="shared" si="267"/>
        <v>107395.96462536248</v>
      </c>
      <c r="AL336" s="14">
        <f t="shared" si="272"/>
        <v>102.9074732887661</v>
      </c>
      <c r="AM336" s="14">
        <f t="shared" si="272"/>
        <v>25.954311339477108</v>
      </c>
      <c r="AN336" s="14">
        <f t="shared" si="272"/>
        <v>8.021010650090183</v>
      </c>
      <c r="AO336" s="11">
        <f t="shared" si="273"/>
        <v>1.2364220938397459E-3</v>
      </c>
      <c r="AP336" s="11">
        <f t="shared" si="273"/>
        <v>1.557565736197286E-3</v>
      </c>
      <c r="AQ336" s="11">
        <f t="shared" si="273"/>
        <v>1.4129086474755431E-3</v>
      </c>
      <c r="AR336" s="1">
        <f t="shared" si="254"/>
        <v>287252.82696887228</v>
      </c>
      <c r="AS336" s="1">
        <f t="shared" si="254"/>
        <v>153523.01970152784</v>
      </c>
      <c r="AT336" s="1">
        <f t="shared" si="254"/>
        <v>54151.174187801269</v>
      </c>
      <c r="AU336" s="1">
        <f t="shared" si="261"/>
        <v>57450.565393774457</v>
      </c>
      <c r="AV336" s="1">
        <f t="shared" si="261"/>
        <v>30704.603940305569</v>
      </c>
      <c r="AW336" s="1">
        <f t="shared" si="261"/>
        <v>10830.234837560254</v>
      </c>
      <c r="AX336" s="1">
        <f t="shared" si="262"/>
        <v>197186.48381466427</v>
      </c>
      <c r="AY336" s="1">
        <f t="shared" si="262"/>
        <v>41434.332210854052</v>
      </c>
      <c r="AZ336" s="1">
        <f t="shared" si="262"/>
        <v>9913.3549832005992</v>
      </c>
      <c r="BA336" s="1">
        <f t="shared" si="263"/>
        <v>14208.516368280534</v>
      </c>
      <c r="BB336" s="1">
        <f t="shared" si="263"/>
        <v>31514.658450561259</v>
      </c>
      <c r="BC336" s="1">
        <f t="shared" si="263"/>
        <v>40210.76692900221</v>
      </c>
      <c r="BD336" s="1">
        <f>SUM(BA336:BC336)*BT336*0.7+0.15*econlow!BD336+0.15*econhigh!BD336</f>
        <v>24.942455632928706</v>
      </c>
      <c r="BE336" s="2">
        <f t="shared" si="268"/>
        <v>0.1724378764915922</v>
      </c>
      <c r="BF336" s="2">
        <f t="shared" si="268"/>
        <v>0.13039120264941753</v>
      </c>
      <c r="BG336" s="2">
        <f t="shared" si="268"/>
        <v>6.9918128391701598E-2</v>
      </c>
      <c r="BH336" s="2">
        <f t="shared" si="257"/>
        <v>7.7059946128798101E-2</v>
      </c>
      <c r="BI336" s="2">
        <f t="shared" si="264"/>
        <v>2.9734821248929609E-3</v>
      </c>
      <c r="BJ336" s="2">
        <f t="shared" si="264"/>
        <v>1.700186572836147E-3</v>
      </c>
      <c r="BK336" s="2">
        <f t="shared" si="264"/>
        <v>4.8885446777984691E-4</v>
      </c>
      <c r="BL336" s="2">
        <f t="shared" si="258"/>
        <v>854.14114631691234</v>
      </c>
      <c r="BM336" s="2">
        <f t="shared" si="258"/>
        <v>261.01777671779689</v>
      </c>
      <c r="BN336" s="2">
        <f t="shared" si="258"/>
        <v>26.472043437231374</v>
      </c>
      <c r="BO336" s="2">
        <f t="shared" si="265"/>
        <v>8088.5935021147425</v>
      </c>
      <c r="BP336" s="2">
        <f t="shared" si="265"/>
        <v>489.36858746339158</v>
      </c>
      <c r="BQ336" s="2">
        <f t="shared" si="265"/>
        <v>9.7771122825760308</v>
      </c>
      <c r="BR336" s="11">
        <f t="shared" si="266"/>
        <v>2.9530651256330559E-2</v>
      </c>
      <c r="BS336" s="17">
        <f t="shared" si="255"/>
        <v>4.0561235799093061E-5</v>
      </c>
      <c r="BT336" s="17">
        <f t="shared" si="256"/>
        <v>2.9496005533853235E-4</v>
      </c>
      <c r="BU336" s="12">
        <f>(BU$3*tempmid!$I446+BU$4*tempmid!$I446^2+BU$5*tempmid!$I446^6)*(K336/K$56)^$BW$1</f>
        <v>-30.696666537684148</v>
      </c>
      <c r="BV336" s="12">
        <f>(BV$3*tempmid!$I446+BV$4*tempmid!$I446^2+BV$5*tempmid!$I446^6)*(L336/L$56)^$BW$1</f>
        <v>-20.915395497874805</v>
      </c>
      <c r="BW336" s="12">
        <f>(BW$3*tempmid!$I446+BW$4*tempmid!$I446^2+BW$5*tempmid!$I446^6)*(M336/M$56)^$BW$1</f>
        <v>-18.592378066823009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 x14ac:dyDescent="0.3">
      <c r="A337" s="2">
        <f t="shared" si="242"/>
        <v>2291</v>
      </c>
      <c r="B337" s="5">
        <f t="shared" si="269"/>
        <v>1165.4057501743682</v>
      </c>
      <c r="C337" s="5">
        <f t="shared" si="269"/>
        <v>2964.1702847498586</v>
      </c>
      <c r="D337" s="5">
        <f t="shared" si="269"/>
        <v>4369.9574782985019</v>
      </c>
      <c r="E337" s="15">
        <f t="shared" si="270"/>
        <v>2.2592331831299939E-9</v>
      </c>
      <c r="F337" s="15">
        <f t="shared" si="270"/>
        <v>4.4508408647330969E-9</v>
      </c>
      <c r="G337" s="15">
        <f t="shared" si="270"/>
        <v>9.0862332994257425E-9</v>
      </c>
      <c r="H337" s="5">
        <f t="shared" si="245"/>
        <v>286891.76305985253</v>
      </c>
      <c r="I337" s="5">
        <f t="shared" si="245"/>
        <v>153606.69431700467</v>
      </c>
      <c r="J337" s="5">
        <f t="shared" si="245"/>
        <v>54186.7348662043</v>
      </c>
      <c r="K337" s="5">
        <f t="shared" si="246"/>
        <v>246173.28601384343</v>
      </c>
      <c r="L337" s="5">
        <f t="shared" si="246"/>
        <v>51821.143713397454</v>
      </c>
      <c r="M337" s="5">
        <f t="shared" si="246"/>
        <v>12399.831150600256</v>
      </c>
      <c r="N337" s="15">
        <f t="shared" si="247"/>
        <v>-1.2569573674354739E-3</v>
      </c>
      <c r="O337" s="15">
        <f t="shared" si="247"/>
        <v>5.4502531255939957E-4</v>
      </c>
      <c r="P337" s="15">
        <f t="shared" si="247"/>
        <v>6.5668356380221837E-4</v>
      </c>
      <c r="Q337" s="5">
        <f t="shared" si="248"/>
        <v>1944.5166177164526</v>
      </c>
      <c r="R337" s="5">
        <f t="shared" si="248"/>
        <v>2941.3441190423137</v>
      </c>
      <c r="S337" s="5">
        <f t="shared" si="248"/>
        <v>2274.0480867820356</v>
      </c>
      <c r="T337" s="5">
        <f t="shared" si="271"/>
        <v>6.7778753805168659</v>
      </c>
      <c r="U337" s="5">
        <f t="shared" si="271"/>
        <v>19.148541228106481</v>
      </c>
      <c r="V337" s="5">
        <f t="shared" si="271"/>
        <v>41.966877915730173</v>
      </c>
      <c r="W337" s="15">
        <f t="shared" si="250"/>
        <v>-1.0734613539272964E-2</v>
      </c>
      <c r="X337" s="15">
        <f t="shared" si="250"/>
        <v>-1.217998157191269E-2</v>
      </c>
      <c r="Y337" s="15">
        <f t="shared" si="250"/>
        <v>-9.7425357312937999E-3</v>
      </c>
      <c r="Z337" s="5">
        <f t="shared" si="253"/>
        <v>1205.221940666092</v>
      </c>
      <c r="AA337" s="5">
        <f t="shared" si="253"/>
        <v>8088.4900653270952</v>
      </c>
      <c r="AB337" s="5">
        <f t="shared" si="253"/>
        <v>77497.984413224462</v>
      </c>
      <c r="AC337" s="16">
        <f t="shared" si="259"/>
        <v>0.73998232546729981</v>
      </c>
      <c r="AD337" s="16">
        <f t="shared" si="259"/>
        <v>3.1254471278820315</v>
      </c>
      <c r="AE337" s="16">
        <f t="shared" si="259"/>
        <v>36.308040644715327</v>
      </c>
      <c r="AF337" s="15">
        <f t="shared" si="260"/>
        <v>-4.0504037456468023E-3</v>
      </c>
      <c r="AG337" s="15">
        <f t="shared" si="260"/>
        <v>2.9673830763510267E-4</v>
      </c>
      <c r="AH337" s="15">
        <f t="shared" si="260"/>
        <v>9.7937136394747881E-3</v>
      </c>
      <c r="AI337" s="1">
        <f t="shared" si="267"/>
        <v>579905.20689401054</v>
      </c>
      <c r="AJ337" s="1">
        <f t="shared" si="267"/>
        <v>304970.86411003227</v>
      </c>
      <c r="AK337" s="1">
        <f t="shared" si="267"/>
        <v>107486.6030003865</v>
      </c>
      <c r="AL337" s="14">
        <f t="shared" si="272"/>
        <v>103.03343799162559</v>
      </c>
      <c r="AM337" s="14">
        <f t="shared" si="272"/>
        <v>25.994332630065585</v>
      </c>
      <c r="AN337" s="14">
        <f t="shared" si="272"/>
        <v>8.0322302758460999</v>
      </c>
      <c r="AO337" s="11">
        <f t="shared" si="273"/>
        <v>1.2240578729013484E-3</v>
      </c>
      <c r="AP337" s="11">
        <f t="shared" si="273"/>
        <v>1.5419900788353131E-3</v>
      </c>
      <c r="AQ337" s="11">
        <f t="shared" si="273"/>
        <v>1.3987795610007877E-3</v>
      </c>
      <c r="AR337" s="1">
        <f t="shared" si="254"/>
        <v>286891.76305985253</v>
      </c>
      <c r="AS337" s="1">
        <f t="shared" si="254"/>
        <v>153606.69431700467</v>
      </c>
      <c r="AT337" s="1">
        <f t="shared" si="254"/>
        <v>54186.7348662043</v>
      </c>
      <c r="AU337" s="1">
        <f t="shared" si="261"/>
        <v>57378.352611970506</v>
      </c>
      <c r="AV337" s="1">
        <f t="shared" si="261"/>
        <v>30721.338863400935</v>
      </c>
      <c r="AW337" s="1">
        <f t="shared" si="261"/>
        <v>10837.346973240861</v>
      </c>
      <c r="AX337" s="1">
        <f t="shared" si="262"/>
        <v>196938.62881107474</v>
      </c>
      <c r="AY337" s="1">
        <f t="shared" si="262"/>
        <v>41456.91497071796</v>
      </c>
      <c r="AZ337" s="1">
        <f t="shared" si="262"/>
        <v>9919.8649204802023</v>
      </c>
      <c r="BA337" s="1">
        <f t="shared" si="263"/>
        <v>14207.050613628317</v>
      </c>
      <c r="BB337" s="1">
        <f t="shared" si="263"/>
        <v>31516.273698566583</v>
      </c>
      <c r="BC337" s="1">
        <f t="shared" si="263"/>
        <v>40213.636031793838</v>
      </c>
      <c r="BD337" s="1">
        <f>SUM(BA337:BC337)*BT337*0.7+0.15*econlow!BD337+0.15*econhigh!BD337</f>
        <v>24.216573318146992</v>
      </c>
      <c r="BE337" s="2">
        <f t="shared" si="268"/>
        <v>0.1724378764915922</v>
      </c>
      <c r="BF337" s="2">
        <f t="shared" si="268"/>
        <v>0.13039120264941753</v>
      </c>
      <c r="BG337" s="2">
        <f t="shared" si="268"/>
        <v>6.9918128391701598E-2</v>
      </c>
      <c r="BH337" s="2">
        <f t="shared" si="257"/>
        <v>7.6977500836220458E-2</v>
      </c>
      <c r="BI337" s="2">
        <f t="shared" si="264"/>
        <v>2.9734821248929609E-3</v>
      </c>
      <c r="BJ337" s="2">
        <f t="shared" si="264"/>
        <v>1.700186572836147E-3</v>
      </c>
      <c r="BK337" s="2">
        <f t="shared" si="264"/>
        <v>4.8885446777984691E-4</v>
      </c>
      <c r="BL337" s="2">
        <f t="shared" si="258"/>
        <v>853.06752923749821</v>
      </c>
      <c r="BM337" s="2">
        <f t="shared" si="258"/>
        <v>261.16003917551785</v>
      </c>
      <c r="BN337" s="2">
        <f t="shared" si="258"/>
        <v>26.489427433745977</v>
      </c>
      <c r="BO337" s="2">
        <f t="shared" si="265"/>
        <v>8209.4433789728009</v>
      </c>
      <c r="BP337" s="2">
        <f t="shared" si="265"/>
        <v>495.24599635360318</v>
      </c>
      <c r="BQ337" s="2">
        <f t="shared" si="265"/>
        <v>9.7773770871281229</v>
      </c>
      <c r="BR337" s="11">
        <f t="shared" si="266"/>
        <v>2.9511378775019165E-2</v>
      </c>
      <c r="BS337" s="17">
        <f t="shared" si="255"/>
        <v>3.9397793304741738E-5</v>
      </c>
      <c r="BT337" s="17">
        <f t="shared" si="256"/>
        <v>2.8636898576556537E-4</v>
      </c>
      <c r="BU337" s="12">
        <f>(BU$3*tempmid!$I447+BU$4*tempmid!$I447^2+BU$5*tempmid!$I447^6)*(K337/K$56)^$BW$1</f>
        <v>-30.853717302797122</v>
      </c>
      <c r="BV337" s="12">
        <f>(BV$3*tempmid!$I447+BV$4*tempmid!$I447^2+BV$5*tempmid!$I447^6)*(L337/L$56)^$BW$1</f>
        <v>-21.005841310148078</v>
      </c>
      <c r="BW337" s="12">
        <f>(BW$3*tempmid!$I447+BW$4*tempmid!$I447^2+BW$5*tempmid!$I447^6)*(M337/M$56)^$BW$1</f>
        <v>-18.66632347660337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 x14ac:dyDescent="0.3">
      <c r="A338" s="2">
        <f t="shared" si="242"/>
        <v>2292</v>
      </c>
      <c r="B338" s="5">
        <f t="shared" si="269"/>
        <v>1165.4057526756455</v>
      </c>
      <c r="C338" s="5">
        <f t="shared" si="269"/>
        <v>2964.1702972832563</v>
      </c>
      <c r="D338" s="5">
        <f t="shared" si="269"/>
        <v>4369.9575160196327</v>
      </c>
      <c r="E338" s="15">
        <f t="shared" si="270"/>
        <v>2.146271523973494E-9</v>
      </c>
      <c r="F338" s="15">
        <f t="shared" si="270"/>
        <v>4.2282988214964422E-9</v>
      </c>
      <c r="G338" s="15">
        <f t="shared" si="270"/>
        <v>8.6319216344544554E-9</v>
      </c>
      <c r="H338" s="5">
        <f t="shared" si="245"/>
        <v>286525.16404010128</v>
      </c>
      <c r="I338" s="5">
        <f t="shared" si="245"/>
        <v>153687.45738729299</v>
      </c>
      <c r="J338" s="5">
        <f t="shared" si="245"/>
        <v>54221.398226516707</v>
      </c>
      <c r="K338" s="5">
        <f t="shared" si="246"/>
        <v>245858.71777470681</v>
      </c>
      <c r="L338" s="5">
        <f t="shared" si="246"/>
        <v>51848.389928254721</v>
      </c>
      <c r="M338" s="5">
        <f t="shared" si="246"/>
        <v>12407.763239745214</v>
      </c>
      <c r="N338" s="15">
        <f t="shared" si="247"/>
        <v>-1.2778325553932657E-3</v>
      </c>
      <c r="O338" s="15">
        <f t="shared" si="247"/>
        <v>5.2577409344634063E-4</v>
      </c>
      <c r="P338" s="15">
        <f t="shared" si="247"/>
        <v>6.3969331909619065E-4</v>
      </c>
      <c r="Q338" s="5">
        <f t="shared" si="248"/>
        <v>1921.1848937989364</v>
      </c>
      <c r="R338" s="5">
        <f t="shared" si="248"/>
        <v>2907.0462605764778</v>
      </c>
      <c r="S338" s="5">
        <f t="shared" si="248"/>
        <v>2253.3336324587785</v>
      </c>
      <c r="T338" s="5">
        <f t="shared" si="271"/>
        <v>6.705117507689665</v>
      </c>
      <c r="U338" s="5">
        <f t="shared" si="271"/>
        <v>18.915312348819135</v>
      </c>
      <c r="V338" s="5">
        <f t="shared" si="271"/>
        <v>41.558014108105326</v>
      </c>
      <c r="W338" s="15">
        <f t="shared" si="250"/>
        <v>-1.0734613539272964E-2</v>
      </c>
      <c r="X338" s="15">
        <f t="shared" si="250"/>
        <v>-1.217998157191269E-2</v>
      </c>
      <c r="Y338" s="15">
        <f t="shared" si="250"/>
        <v>-9.7425357312937999E-3</v>
      </c>
      <c r="Z338" s="5">
        <f t="shared" si="253"/>
        <v>1185.9625381342348</v>
      </c>
      <c r="AA338" s="5">
        <f t="shared" si="253"/>
        <v>7996.6994012934101</v>
      </c>
      <c r="AB338" s="5">
        <f t="shared" si="253"/>
        <v>77545.446186738613</v>
      </c>
      <c r="AC338" s="16">
        <f t="shared" si="259"/>
        <v>0.73698509828451464</v>
      </c>
      <c r="AD338" s="16">
        <f t="shared" si="259"/>
        <v>3.1263745677733623</v>
      </c>
      <c r="AE338" s="16">
        <f t="shared" si="259"/>
        <v>36.663631197600083</v>
      </c>
      <c r="AF338" s="15">
        <f t="shared" si="260"/>
        <v>-4.0504037456468023E-3</v>
      </c>
      <c r="AG338" s="15">
        <f t="shared" si="260"/>
        <v>2.9673830763510267E-4</v>
      </c>
      <c r="AH338" s="15">
        <f t="shared" si="260"/>
        <v>9.7937136394747881E-3</v>
      </c>
      <c r="AI338" s="1">
        <f t="shared" si="267"/>
        <v>579293.03881658008</v>
      </c>
      <c r="AJ338" s="1">
        <f t="shared" si="267"/>
        <v>305195.11656242999</v>
      </c>
      <c r="AK338" s="1">
        <f t="shared" si="267"/>
        <v>107575.2896735887</v>
      </c>
      <c r="AL338" s="14">
        <f t="shared" si="272"/>
        <v>103.15829569366188</v>
      </c>
      <c r="AM338" s="14">
        <f t="shared" si="272"/>
        <v>26.034014803056877</v>
      </c>
      <c r="AN338" s="14">
        <f t="shared" si="272"/>
        <v>8.0433532421898146</v>
      </c>
      <c r="AO338" s="11">
        <f t="shared" si="273"/>
        <v>1.2118172941723349E-3</v>
      </c>
      <c r="AP338" s="11">
        <f t="shared" si="273"/>
        <v>1.5265701780469599E-3</v>
      </c>
      <c r="AQ338" s="11">
        <f t="shared" si="273"/>
        <v>1.3847917653907799E-3</v>
      </c>
      <c r="AR338" s="1">
        <f t="shared" si="254"/>
        <v>286525.16404010128</v>
      </c>
      <c r="AS338" s="1">
        <f t="shared" si="254"/>
        <v>153687.45738729299</v>
      </c>
      <c r="AT338" s="1">
        <f t="shared" si="254"/>
        <v>54221.398226516707</v>
      </c>
      <c r="AU338" s="1">
        <f t="shared" si="261"/>
        <v>57305.03280802026</v>
      </c>
      <c r="AV338" s="1">
        <f t="shared" si="261"/>
        <v>30737.4914774586</v>
      </c>
      <c r="AW338" s="1">
        <f t="shared" si="261"/>
        <v>10844.279645303342</v>
      </c>
      <c r="AX338" s="1">
        <f t="shared" si="262"/>
        <v>196686.97421976543</v>
      </c>
      <c r="AY338" s="1">
        <f t="shared" si="262"/>
        <v>41478.711942603783</v>
      </c>
      <c r="AZ338" s="1">
        <f t="shared" si="262"/>
        <v>9926.2105917961708</v>
      </c>
      <c r="BA338" s="1">
        <f t="shared" si="263"/>
        <v>14205.56049842826</v>
      </c>
      <c r="BB338" s="1">
        <f t="shared" si="263"/>
        <v>31517.831906215986</v>
      </c>
      <c r="BC338" s="1">
        <f t="shared" si="263"/>
        <v>40216.430917813865</v>
      </c>
      <c r="BD338" s="1">
        <f>SUM(BA338:BC338)*BT338*0.7+0.15*econlow!BD338+0.15*econhigh!BD338</f>
        <v>23.511770854217325</v>
      </c>
      <c r="BE338" s="2">
        <f t="shared" si="268"/>
        <v>0.1724378764915922</v>
      </c>
      <c r="BF338" s="2">
        <f t="shared" si="268"/>
        <v>0.13039120264941753</v>
      </c>
      <c r="BG338" s="2">
        <f t="shared" si="268"/>
        <v>6.9918128391701598E-2</v>
      </c>
      <c r="BH338" s="2">
        <f t="shared" si="257"/>
        <v>7.6895907458392615E-2</v>
      </c>
      <c r="BI338" s="2">
        <f t="shared" si="264"/>
        <v>2.9734821248929609E-3</v>
      </c>
      <c r="BJ338" s="2">
        <f t="shared" si="264"/>
        <v>1.700186572836147E-3</v>
      </c>
      <c r="BK338" s="2">
        <f t="shared" si="264"/>
        <v>4.8885446777984691E-4</v>
      </c>
      <c r="BL338" s="2">
        <f t="shared" si="258"/>
        <v>851.9774536052646</v>
      </c>
      <c r="BM338" s="2">
        <f t="shared" si="258"/>
        <v>261.29735146320303</v>
      </c>
      <c r="BN338" s="2">
        <f t="shared" si="258"/>
        <v>26.50637277230296</v>
      </c>
      <c r="BO338" s="2">
        <f t="shared" si="265"/>
        <v>8332.0997518536951</v>
      </c>
      <c r="BP338" s="2">
        <f t="shared" si="265"/>
        <v>501.19409009219464</v>
      </c>
      <c r="BQ338" s="2">
        <f t="shared" si="265"/>
        <v>9.7776436121080774</v>
      </c>
      <c r="BR338" s="11">
        <f t="shared" si="266"/>
        <v>2.9492251512690165E-2</v>
      </c>
      <c r="BS338" s="17">
        <f t="shared" si="255"/>
        <v>3.8268438908970427E-5</v>
      </c>
      <c r="BT338" s="17">
        <f t="shared" si="256"/>
        <v>2.7802814151996636E-4</v>
      </c>
      <c r="BU338" s="12">
        <f>(BU$3*tempmid!$I448+BU$4*tempmid!$I448^2+BU$5*tempmid!$I448^6)*(K338/K$56)^$BW$1</f>
        <v>-31.010705005419251</v>
      </c>
      <c r="BV338" s="12">
        <f>(BV$3*tempmid!$I448+BV$4*tempmid!$I448^2+BV$5*tempmid!$I448^6)*(L338/L$56)^$BW$1</f>
        <v>-21.096151426585859</v>
      </c>
      <c r="BW338" s="12">
        <f>(BW$3*tempmid!$I448+BW$4*tempmid!$I448^2+BW$5*tempmid!$I448^6)*(M338/M$56)^$BW$1</f>
        <v>-18.740140340315531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 x14ac:dyDescent="0.3">
      <c r="A339" s="2">
        <f t="shared" si="242"/>
        <v>2293</v>
      </c>
      <c r="B339" s="5">
        <f t="shared" si="269"/>
        <v>1165.4057550518587</v>
      </c>
      <c r="C339" s="5">
        <f t="shared" si="269"/>
        <v>2964.1703091899844</v>
      </c>
      <c r="D339" s="5">
        <f t="shared" si="269"/>
        <v>4369.9575518547072</v>
      </c>
      <c r="E339" s="15">
        <f t="shared" si="270"/>
        <v>2.0389579477748191E-9</v>
      </c>
      <c r="F339" s="15">
        <f t="shared" si="270"/>
        <v>4.01688388042162E-9</v>
      </c>
      <c r="G339" s="15">
        <f t="shared" si="270"/>
        <v>8.2003255527317319E-9</v>
      </c>
      <c r="H339" s="5">
        <f t="shared" si="245"/>
        <v>286153.08275342156</v>
      </c>
      <c r="I339" s="5">
        <f t="shared" si="245"/>
        <v>153765.33344323325</v>
      </c>
      <c r="J339" s="5">
        <f t="shared" si="245"/>
        <v>54255.171927917989</v>
      </c>
      <c r="K339" s="5">
        <f t="shared" si="246"/>
        <v>245539.44539315253</v>
      </c>
      <c r="L339" s="5">
        <f t="shared" si="246"/>
        <v>51874.662183379245</v>
      </c>
      <c r="M339" s="5">
        <f t="shared" si="246"/>
        <v>12415.491748859411</v>
      </c>
      <c r="N339" s="15">
        <f t="shared" si="247"/>
        <v>-1.2986010194961928E-3</v>
      </c>
      <c r="O339" s="15">
        <f t="shared" si="247"/>
        <v>5.0671303700799974E-4</v>
      </c>
      <c r="P339" s="15">
        <f t="shared" si="247"/>
        <v>6.228769009259949E-4</v>
      </c>
      <c r="Q339" s="5">
        <f t="shared" si="248"/>
        <v>1898.0936489140815</v>
      </c>
      <c r="R339" s="5">
        <f t="shared" si="248"/>
        <v>2873.0935988956508</v>
      </c>
      <c r="S339" s="5">
        <f t="shared" si="248"/>
        <v>2232.7703426783451</v>
      </c>
      <c r="T339" s="5">
        <f t="shared" si="271"/>
        <v>6.6331406625092031</v>
      </c>
      <c r="U339" s="5">
        <f t="shared" si="271"/>
        <v>18.684924192983544</v>
      </c>
      <c r="V339" s="5">
        <f t="shared" si="271"/>
        <v>41.1531336707355</v>
      </c>
      <c r="W339" s="15">
        <f t="shared" si="250"/>
        <v>-1.0734613539272964E-2</v>
      </c>
      <c r="X339" s="15">
        <f t="shared" si="250"/>
        <v>-1.217998157191269E-2</v>
      </c>
      <c r="Y339" s="15">
        <f t="shared" si="250"/>
        <v>-9.7425357312937999E-3</v>
      </c>
      <c r="Z339" s="5">
        <f t="shared" si="253"/>
        <v>1166.9865077867298</v>
      </c>
      <c r="AA339" s="5">
        <f t="shared" si="253"/>
        <v>7905.7982878093371</v>
      </c>
      <c r="AB339" s="5">
        <f t="shared" si="253"/>
        <v>77591.61953398709</v>
      </c>
      <c r="AC339" s="16">
        <f t="shared" si="259"/>
        <v>0.73400001108193713</v>
      </c>
      <c r="AD339" s="16">
        <f t="shared" si="259"/>
        <v>3.1273022828716366</v>
      </c>
      <c r="AE339" s="16">
        <f t="shared" si="259"/>
        <v>37.022704302532695</v>
      </c>
      <c r="AF339" s="15">
        <f t="shared" si="260"/>
        <v>-4.0504037456468023E-3</v>
      </c>
      <c r="AG339" s="15">
        <f t="shared" si="260"/>
        <v>2.9673830763510267E-4</v>
      </c>
      <c r="AH339" s="15">
        <f t="shared" si="260"/>
        <v>9.7937136394747881E-3</v>
      </c>
      <c r="AI339" s="1">
        <f t="shared" si="267"/>
        <v>578668.76774294232</v>
      </c>
      <c r="AJ339" s="1">
        <f t="shared" si="267"/>
        <v>305413.09638364561</v>
      </c>
      <c r="AK339" s="1">
        <f t="shared" si="267"/>
        <v>107662.04035153317</v>
      </c>
      <c r="AL339" s="14">
        <f t="shared" si="272"/>
        <v>103.28205461035321</v>
      </c>
      <c r="AM339" s="14">
        <f t="shared" si="272"/>
        <v>26.073360126163923</v>
      </c>
      <c r="AN339" s="14">
        <f t="shared" si="272"/>
        <v>8.05438022783237</v>
      </c>
      <c r="AO339" s="11">
        <f t="shared" si="273"/>
        <v>1.1996991212306115E-3</v>
      </c>
      <c r="AP339" s="11">
        <f t="shared" si="273"/>
        <v>1.5113044762664902E-3</v>
      </c>
      <c r="AQ339" s="11">
        <f t="shared" si="273"/>
        <v>1.3709438477368721E-3</v>
      </c>
      <c r="AR339" s="1">
        <f t="shared" si="254"/>
        <v>286153.08275342156</v>
      </c>
      <c r="AS339" s="1">
        <f t="shared" si="254"/>
        <v>153765.33344323325</v>
      </c>
      <c r="AT339" s="1">
        <f t="shared" si="254"/>
        <v>54255.171927917989</v>
      </c>
      <c r="AU339" s="1">
        <f t="shared" si="261"/>
        <v>57230.616550684317</v>
      </c>
      <c r="AV339" s="1">
        <f t="shared" si="261"/>
        <v>30753.06668864665</v>
      </c>
      <c r="AW339" s="1">
        <f t="shared" si="261"/>
        <v>10851.034385583598</v>
      </c>
      <c r="AX339" s="1">
        <f t="shared" si="262"/>
        <v>196431.55631452202</v>
      </c>
      <c r="AY339" s="1">
        <f t="shared" si="262"/>
        <v>41499.729746703393</v>
      </c>
      <c r="AZ339" s="1">
        <f t="shared" si="262"/>
        <v>9932.3933990875285</v>
      </c>
      <c r="BA339" s="1">
        <f t="shared" si="263"/>
        <v>14204.04614679011</v>
      </c>
      <c r="BB339" s="1">
        <f t="shared" si="263"/>
        <v>31519.333636150172</v>
      </c>
      <c r="BC339" s="1">
        <f t="shared" si="263"/>
        <v>40219.15234585209</v>
      </c>
      <c r="BD339" s="1">
        <f>SUM(BA339:BC339)*BT339*0.7+0.15*econlow!BD339+0.15*econhigh!BD339</f>
        <v>22.827437720499763</v>
      </c>
      <c r="BE339" s="2">
        <f t="shared" si="268"/>
        <v>0.1724378764915922</v>
      </c>
      <c r="BF339" s="2">
        <f t="shared" si="268"/>
        <v>0.13039120264941753</v>
      </c>
      <c r="BG339" s="2">
        <f t="shared" si="268"/>
        <v>6.9918128391701598E-2</v>
      </c>
      <c r="BH339" s="2">
        <f t="shared" si="257"/>
        <v>7.6815159466493713E-2</v>
      </c>
      <c r="BI339" s="2">
        <f t="shared" si="264"/>
        <v>2.9734821248929609E-3</v>
      </c>
      <c r="BJ339" s="2">
        <f t="shared" si="264"/>
        <v>1.700186572836147E-3</v>
      </c>
      <c r="BK339" s="2">
        <f t="shared" si="264"/>
        <v>4.8885446777984691E-4</v>
      </c>
      <c r="BL339" s="2">
        <f t="shared" si="258"/>
        <v>850.87107655031525</v>
      </c>
      <c r="BM339" s="2">
        <f t="shared" si="258"/>
        <v>261.42975528785814</v>
      </c>
      <c r="BN339" s="2">
        <f t="shared" si="258"/>
        <v>26.52288319712644</v>
      </c>
      <c r="BO339" s="2">
        <f t="shared" si="265"/>
        <v>8456.5896198931132</v>
      </c>
      <c r="BP339" s="2">
        <f t="shared" si="265"/>
        <v>507.21371893255218</v>
      </c>
      <c r="BQ339" s="2">
        <f t="shared" si="265"/>
        <v>9.777911840358998</v>
      </c>
      <c r="BR339" s="11">
        <f t="shared" si="266"/>
        <v>2.9473267548529497E-2</v>
      </c>
      <c r="BS339" s="17">
        <f t="shared" si="255"/>
        <v>3.7172148554533057E-5</v>
      </c>
      <c r="BT339" s="17">
        <f t="shared" si="256"/>
        <v>2.6993023448540422E-4</v>
      </c>
      <c r="BU339" s="12">
        <f>(BU$3*tempmid!$I449+BU$4*tempmid!$I449^2+BU$5*tempmid!$I449^6)*(K339/K$56)^$BW$1</f>
        <v>-31.167631322929829</v>
      </c>
      <c r="BV339" s="12">
        <f>(BV$3*tempmid!$I449+BV$4*tempmid!$I449^2+BV$5*tempmid!$I449^6)*(L339/L$56)^$BW$1</f>
        <v>-21.186326548505395</v>
      </c>
      <c r="BW339" s="12">
        <f>(BW$3*tempmid!$I449+BW$4*tempmid!$I449^2+BW$5*tempmid!$I449^6)*(M339/M$56)^$BW$1</f>
        <v>-18.813829243651718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 x14ac:dyDescent="0.3">
      <c r="A340" s="2">
        <f t="shared" si="242"/>
        <v>2294</v>
      </c>
      <c r="B340" s="5">
        <f t="shared" si="269"/>
        <v>1165.4057573092614</v>
      </c>
      <c r="C340" s="5">
        <f t="shared" si="269"/>
        <v>2964.170320501376</v>
      </c>
      <c r="D340" s="5">
        <f t="shared" si="269"/>
        <v>4369.9575858980279</v>
      </c>
      <c r="E340" s="15">
        <f t="shared" si="270"/>
        <v>1.937010050386078E-9</v>
      </c>
      <c r="F340" s="15">
        <f t="shared" si="270"/>
        <v>3.8160396864005389E-9</v>
      </c>
      <c r="G340" s="15">
        <f t="shared" si="270"/>
        <v>7.7903092750951451E-9</v>
      </c>
      <c r="H340" s="5">
        <f t="shared" si="245"/>
        <v>285775.57158326101</v>
      </c>
      <c r="I340" s="5">
        <f t="shared" si="245"/>
        <v>153840.34694108335</v>
      </c>
      <c r="J340" s="5">
        <f t="shared" si="245"/>
        <v>54288.063602183232</v>
      </c>
      <c r="K340" s="5">
        <f t="shared" si="246"/>
        <v>245215.51381646842</v>
      </c>
      <c r="L340" s="5">
        <f t="shared" si="246"/>
        <v>51899.968728875865</v>
      </c>
      <c r="M340" s="5">
        <f t="shared" si="246"/>
        <v>12423.018424108346</v>
      </c>
      <c r="N340" s="15">
        <f t="shared" si="247"/>
        <v>-1.319264919595442E-3</v>
      </c>
      <c r="O340" s="15">
        <f t="shared" si="247"/>
        <v>4.8784019849912319E-4</v>
      </c>
      <c r="P340" s="15">
        <f t="shared" si="247"/>
        <v>6.0623255213609895E-4</v>
      </c>
      <c r="Q340" s="5">
        <f t="shared" si="248"/>
        <v>1875.2411428197497</v>
      </c>
      <c r="R340" s="5">
        <f t="shared" si="248"/>
        <v>2839.4839216032069</v>
      </c>
      <c r="S340" s="5">
        <f t="shared" si="248"/>
        <v>2212.3579058505106</v>
      </c>
      <c r="T340" s="5">
        <f t="shared" si="271"/>
        <v>6.56193646094553</v>
      </c>
      <c r="U340" s="5">
        <f t="shared" si="271"/>
        <v>18.457342160640419</v>
      </c>
      <c r="V340" s="5">
        <f t="shared" si="271"/>
        <v>40.75219779549365</v>
      </c>
      <c r="W340" s="15">
        <f t="shared" si="250"/>
        <v>-1.0734613539272964E-2</v>
      </c>
      <c r="X340" s="15">
        <f t="shared" si="250"/>
        <v>-1.217998157191269E-2</v>
      </c>
      <c r="Y340" s="15">
        <f t="shared" si="250"/>
        <v>-9.7425357312937999E-3</v>
      </c>
      <c r="Z340" s="5">
        <f t="shared" si="253"/>
        <v>1148.2902246437798</v>
      </c>
      <c r="AA340" s="5">
        <f t="shared" si="253"/>
        <v>7815.7815739383987</v>
      </c>
      <c r="AB340" s="5">
        <f t="shared" si="253"/>
        <v>77636.515585589397</v>
      </c>
      <c r="AC340" s="16">
        <f t="shared" si="259"/>
        <v>0.73102701468774611</v>
      </c>
      <c r="AD340" s="16">
        <f t="shared" si="259"/>
        <v>3.1282302732585192</v>
      </c>
      <c r="AE340" s="16">
        <f t="shared" si="259"/>
        <v>37.385294066630649</v>
      </c>
      <c r="AF340" s="15">
        <f t="shared" si="260"/>
        <v>-4.0504037456468023E-3</v>
      </c>
      <c r="AG340" s="15">
        <f t="shared" si="260"/>
        <v>2.9673830763510267E-4</v>
      </c>
      <c r="AH340" s="15">
        <f t="shared" si="260"/>
        <v>9.7937136394747881E-3</v>
      </c>
      <c r="AI340" s="1">
        <f t="shared" si="267"/>
        <v>578032.50751933234</v>
      </c>
      <c r="AJ340" s="1">
        <f t="shared" si="267"/>
        <v>305624.85343392775</v>
      </c>
      <c r="AK340" s="1">
        <f t="shared" si="267"/>
        <v>107746.87070196345</v>
      </c>
      <c r="AL340" s="14">
        <f t="shared" si="272"/>
        <v>103.40472292660661</v>
      </c>
      <c r="AM340" s="14">
        <f t="shared" si="272"/>
        <v>26.112370864175205</v>
      </c>
      <c r="AN340" s="14">
        <f t="shared" si="272"/>
        <v>8.0653119098228441</v>
      </c>
      <c r="AO340" s="11">
        <f t="shared" si="273"/>
        <v>1.1877021300183055E-3</v>
      </c>
      <c r="AP340" s="11">
        <f t="shared" si="273"/>
        <v>1.4961914315038253E-3</v>
      </c>
      <c r="AQ340" s="11">
        <f t="shared" si="273"/>
        <v>1.3572344092595034E-3</v>
      </c>
      <c r="AR340" s="1">
        <f t="shared" si="254"/>
        <v>285775.57158326101</v>
      </c>
      <c r="AS340" s="1">
        <f t="shared" si="254"/>
        <v>153840.34694108335</v>
      </c>
      <c r="AT340" s="1">
        <f t="shared" si="254"/>
        <v>54288.063602183232</v>
      </c>
      <c r="AU340" s="1">
        <f t="shared" si="261"/>
        <v>57155.114316652209</v>
      </c>
      <c r="AV340" s="1">
        <f t="shared" si="261"/>
        <v>30768.069388216671</v>
      </c>
      <c r="AW340" s="1">
        <f t="shared" si="261"/>
        <v>10857.612720436648</v>
      </c>
      <c r="AX340" s="1">
        <f t="shared" si="262"/>
        <v>196172.41105317473</v>
      </c>
      <c r="AY340" s="1">
        <f t="shared" si="262"/>
        <v>41519.974983100685</v>
      </c>
      <c r="AZ340" s="1">
        <f t="shared" si="262"/>
        <v>9938.4147392866762</v>
      </c>
      <c r="BA340" s="1">
        <f t="shared" si="263"/>
        <v>14202.507680306911</v>
      </c>
      <c r="BB340" s="1">
        <f t="shared" si="263"/>
        <v>31520.77944526284</v>
      </c>
      <c r="BC340" s="1">
        <f t="shared" si="263"/>
        <v>40221.801067017317</v>
      </c>
      <c r="BD340" s="1">
        <f>SUM(BA340:BC340)*BT340*0.7+0.15*econlow!BD340+0.15*econhigh!BD340</f>
        <v>22.162981015804768</v>
      </c>
      <c r="BE340" s="2">
        <f t="shared" si="268"/>
        <v>0.1724378764915922</v>
      </c>
      <c r="BF340" s="2">
        <f t="shared" si="268"/>
        <v>0.13039120264941753</v>
      </c>
      <c r="BG340" s="2">
        <f t="shared" si="268"/>
        <v>6.9918128391701598E-2</v>
      </c>
      <c r="BH340" s="2">
        <f t="shared" si="257"/>
        <v>7.6735250329454358E-2</v>
      </c>
      <c r="BI340" s="2">
        <f t="shared" si="264"/>
        <v>2.9734821248929609E-3</v>
      </c>
      <c r="BJ340" s="2">
        <f t="shared" si="264"/>
        <v>1.700186572836147E-3</v>
      </c>
      <c r="BK340" s="2">
        <f t="shared" si="264"/>
        <v>4.8885446777984691E-4</v>
      </c>
      <c r="BL340" s="2">
        <f t="shared" si="258"/>
        <v>849.74855383389547</v>
      </c>
      <c r="BM340" s="2">
        <f t="shared" si="258"/>
        <v>261.55729222968432</v>
      </c>
      <c r="BN340" s="2">
        <f t="shared" si="258"/>
        <v>26.538962439043765</v>
      </c>
      <c r="BO340" s="2">
        <f t="shared" si="265"/>
        <v>8582.9403855241599</v>
      </c>
      <c r="BP340" s="2">
        <f t="shared" si="265"/>
        <v>513.30574335749986</v>
      </c>
      <c r="BQ340" s="2">
        <f t="shared" si="265"/>
        <v>9.7781817549237307</v>
      </c>
      <c r="BR340" s="11">
        <f t="shared" si="266"/>
        <v>2.9454424980933286E-2</v>
      </c>
      <c r="BS340" s="17">
        <f t="shared" si="255"/>
        <v>3.6107929876654868E-5</v>
      </c>
      <c r="BT340" s="17">
        <f t="shared" si="256"/>
        <v>2.620681888207808E-4</v>
      </c>
      <c r="BU340" s="12">
        <f>(BU$3*tempmid!$I450+BU$4*tempmid!$I450^2+BU$5*tempmid!$I450^6)*(K340/K$56)^$BW$1</f>
        <v>-31.324497942379658</v>
      </c>
      <c r="BV340" s="12">
        <f>(BV$3*tempmid!$I450+BV$4*tempmid!$I450^2+BV$5*tempmid!$I450^6)*(L340/L$56)^$BW$1</f>
        <v>-21.276367371915509</v>
      </c>
      <c r="BW340" s="12">
        <f>(BW$3*tempmid!$I450+BW$4*tempmid!$I450^2+BW$5*tempmid!$I450^6)*(M340/M$56)^$BW$1</f>
        <v>-18.887390767575699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 x14ac:dyDescent="0.3">
      <c r="A341" s="2">
        <f t="shared" si="242"/>
        <v>2295</v>
      </c>
      <c r="B341" s="5">
        <f t="shared" si="269"/>
        <v>1165.405759453794</v>
      </c>
      <c r="C341" s="5">
        <f t="shared" si="269"/>
        <v>2964.1703312471977</v>
      </c>
      <c r="D341" s="5">
        <f t="shared" si="269"/>
        <v>4369.9576182391829</v>
      </c>
      <c r="E341" s="15">
        <f t="shared" si="270"/>
        <v>1.840159547866774E-9</v>
      </c>
      <c r="F341" s="15">
        <f t="shared" si="270"/>
        <v>3.6252377020805117E-9</v>
      </c>
      <c r="G341" s="15">
        <f t="shared" si="270"/>
        <v>7.4007938113403873E-9</v>
      </c>
      <c r="H341" s="5">
        <f t="shared" si="245"/>
        <v>285392.68245280988</v>
      </c>
      <c r="I341" s="5">
        <f t="shared" si="245"/>
        <v>153912.522260292</v>
      </c>
      <c r="J341" s="5">
        <f t="shared" si="245"/>
        <v>54320.080853105785</v>
      </c>
      <c r="K341" s="5">
        <f t="shared" si="246"/>
        <v>244886.96759707847</v>
      </c>
      <c r="L341" s="5">
        <f t="shared" si="246"/>
        <v>51924.317788961918</v>
      </c>
      <c r="M341" s="5">
        <f t="shared" si="246"/>
        <v>12430.345005266516</v>
      </c>
      <c r="N341" s="15">
        <f t="shared" si="247"/>
        <v>-1.3398264011789118E-3</v>
      </c>
      <c r="O341" s="15">
        <f t="shared" si="247"/>
        <v>4.6915365620447957E-4</v>
      </c>
      <c r="P341" s="15">
        <f t="shared" si="247"/>
        <v>5.8975853597309502E-4</v>
      </c>
      <c r="Q341" s="5">
        <f t="shared" si="248"/>
        <v>1852.625630366701</v>
      </c>
      <c r="R341" s="5">
        <f t="shared" si="248"/>
        <v>2806.2149985867068</v>
      </c>
      <c r="S341" s="5">
        <f t="shared" si="248"/>
        <v>2192.0959914439049</v>
      </c>
      <c r="T341" s="5">
        <f t="shared" si="271"/>
        <v>6.4914966089680153</v>
      </c>
      <c r="U341" s="5">
        <f t="shared" si="271"/>
        <v>18.232532073257332</v>
      </c>
      <c r="V341" s="5">
        <f t="shared" si="271"/>
        <v>40.3551680523423</v>
      </c>
      <c r="W341" s="15">
        <f t="shared" si="250"/>
        <v>-1.0734613539272964E-2</v>
      </c>
      <c r="X341" s="15">
        <f t="shared" si="250"/>
        <v>-1.217998157191269E-2</v>
      </c>
      <c r="Y341" s="15">
        <f t="shared" si="250"/>
        <v>-9.7425357312937999E-3</v>
      </c>
      <c r="Z341" s="5">
        <f t="shared" si="253"/>
        <v>1129.8700960494912</v>
      </c>
      <c r="AA341" s="5">
        <f t="shared" si="253"/>
        <v>7726.6440509584372</v>
      </c>
      <c r="AB341" s="5">
        <f t="shared" si="253"/>
        <v>77680.145430997974</v>
      </c>
      <c r="AC341" s="16">
        <f t="shared" si="259"/>
        <v>0.72806606012928587</v>
      </c>
      <c r="AD341" s="16">
        <f t="shared" si="259"/>
        <v>3.1291585390156986</v>
      </c>
      <c r="AE341" s="16">
        <f t="shared" si="259"/>
        <v>37.751434931046788</v>
      </c>
      <c r="AF341" s="15">
        <f t="shared" si="260"/>
        <v>-4.0504037456468023E-3</v>
      </c>
      <c r="AG341" s="15">
        <f t="shared" si="260"/>
        <v>2.9673830763510267E-4</v>
      </c>
      <c r="AH341" s="15">
        <f t="shared" si="260"/>
        <v>9.7937136394747881E-3</v>
      </c>
      <c r="AI341" s="1">
        <f t="shared" si="267"/>
        <v>577384.37108405132</v>
      </c>
      <c r="AJ341" s="1">
        <f t="shared" si="267"/>
        <v>305830.43747875164</v>
      </c>
      <c r="AK341" s="1">
        <f t="shared" si="267"/>
        <v>107829.79635220375</v>
      </c>
      <c r="AL341" s="14">
        <f t="shared" si="272"/>
        <v>103.52630879618376</v>
      </c>
      <c r="AM341" s="14">
        <f t="shared" si="272"/>
        <v>26.151049278663002</v>
      </c>
      <c r="AN341" s="14">
        <f t="shared" si="272"/>
        <v>8.0761489634798131</v>
      </c>
      <c r="AO341" s="11">
        <f t="shared" si="273"/>
        <v>1.1758251087181223E-3</v>
      </c>
      <c r="AP341" s="11">
        <f t="shared" si="273"/>
        <v>1.4812295171887869E-3</v>
      </c>
      <c r="AQ341" s="11">
        <f t="shared" si="273"/>
        <v>1.3436620651669084E-3</v>
      </c>
      <c r="AR341" s="1">
        <f t="shared" si="254"/>
        <v>285392.68245280988</v>
      </c>
      <c r="AS341" s="1">
        <f t="shared" si="254"/>
        <v>153912.522260292</v>
      </c>
      <c r="AT341" s="1">
        <f t="shared" si="254"/>
        <v>54320.080853105785</v>
      </c>
      <c r="AU341" s="1">
        <f t="shared" si="261"/>
        <v>57078.536490561979</v>
      </c>
      <c r="AV341" s="1">
        <f t="shared" si="261"/>
        <v>30782.504452058402</v>
      </c>
      <c r="AW341" s="1">
        <f t="shared" si="261"/>
        <v>10864.016170621158</v>
      </c>
      <c r="AX341" s="1">
        <f t="shared" si="262"/>
        <v>195909.57407766281</v>
      </c>
      <c r="AY341" s="1">
        <f t="shared" si="262"/>
        <v>41539.454231169526</v>
      </c>
      <c r="AZ341" s="1">
        <f t="shared" si="262"/>
        <v>9944.2760042132122</v>
      </c>
      <c r="BA341" s="1">
        <f t="shared" si="263"/>
        <v>14200.945218071707</v>
      </c>
      <c r="BB341" s="1">
        <f t="shared" si="263"/>
        <v>31522.169884769082</v>
      </c>
      <c r="BC341" s="1">
        <f t="shared" si="263"/>
        <v>40224.377824827745</v>
      </c>
      <c r="BD341" s="1">
        <f>SUM(BA341:BC341)*BT341*0.7+0.15*econlow!BD341+0.15*econhigh!BD341</f>
        <v>21.517824952291516</v>
      </c>
      <c r="BE341" s="2">
        <f t="shared" si="268"/>
        <v>0.1724378764915922</v>
      </c>
      <c r="BF341" s="2">
        <f t="shared" si="268"/>
        <v>0.13039120264941753</v>
      </c>
      <c r="BG341" s="2">
        <f t="shared" si="268"/>
        <v>6.9918128391701598E-2</v>
      </c>
      <c r="BH341" s="2">
        <f t="shared" si="257"/>
        <v>7.6656173515381634E-2</v>
      </c>
      <c r="BI341" s="2">
        <f t="shared" si="264"/>
        <v>2.9734821248929609E-3</v>
      </c>
      <c r="BJ341" s="2">
        <f t="shared" si="264"/>
        <v>1.700186572836147E-3</v>
      </c>
      <c r="BK341" s="2">
        <f t="shared" si="264"/>
        <v>4.8885446777984691E-4</v>
      </c>
      <c r="BL341" s="2">
        <f t="shared" si="258"/>
        <v>848.61003984868319</v>
      </c>
      <c r="BM341" s="2">
        <f t="shared" si="258"/>
        <v>261.68000373829307</v>
      </c>
      <c r="BN341" s="2">
        <f t="shared" si="258"/>
        <v>26.55461421520328</v>
      </c>
      <c r="BO341" s="2">
        <f t="shared" si="265"/>
        <v>8711.1798604936594</v>
      </c>
      <c r="BP341" s="2">
        <f t="shared" si="265"/>
        <v>519.47103420236681</v>
      </c>
      <c r="BQ341" s="2">
        <f t="shared" si="265"/>
        <v>9.778453339042029</v>
      </c>
      <c r="BR341" s="11">
        <f t="shared" si="266"/>
        <v>2.9435721927126263E-2</v>
      </c>
      <c r="BS341" s="17">
        <f t="shared" si="255"/>
        <v>3.5074821187274644E-5</v>
      </c>
      <c r="BT341" s="17">
        <f t="shared" si="256"/>
        <v>2.5443513477745706E-4</v>
      </c>
      <c r="BU341" s="12">
        <f>(BU$3*tempmid!$I451+BU$4*tempmid!$I451^2+BU$5*tempmid!$I451^6)*(K341/K$56)^$BW$1</f>
        <v>-31.481306560297025</v>
      </c>
      <c r="BV341" s="12">
        <f>(BV$3*tempmid!$I451+BV$4*tempmid!$I451^2+BV$5*tempmid!$I451^6)*(L341/L$56)^$BW$1</f>
        <v>-21.366274587362234</v>
      </c>
      <c r="BW341" s="12">
        <f>(BW$3*tempmid!$I451+BW$4*tempmid!$I451^2+BW$5*tempmid!$I451^6)*(M341/M$56)^$BW$1</f>
        <v>-18.960825488205682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 x14ac:dyDescent="0.3">
      <c r="A342" s="2">
        <f t="shared" si="242"/>
        <v>2296</v>
      </c>
      <c r="B342" s="5">
        <f t="shared" si="269"/>
        <v>1165.4057614910998</v>
      </c>
      <c r="C342" s="5">
        <f t="shared" si="269"/>
        <v>2964.1703414557287</v>
      </c>
      <c r="D342" s="5">
        <f t="shared" si="269"/>
        <v>4369.9576489632809</v>
      </c>
      <c r="E342" s="15">
        <f t="shared" si="270"/>
        <v>1.7481515704734353E-9</v>
      </c>
      <c r="F342" s="15">
        <f t="shared" si="270"/>
        <v>3.443975816976486E-9</v>
      </c>
      <c r="G342" s="15">
        <f t="shared" si="270"/>
        <v>7.0307541207733676E-9</v>
      </c>
      <c r="H342" s="5">
        <f t="shared" si="245"/>
        <v>285004.46682513715</v>
      </c>
      <c r="I342" s="5">
        <f t="shared" si="245"/>
        <v>153981.88370133619</v>
      </c>
      <c r="J342" s="5">
        <f t="shared" si="245"/>
        <v>54351.231255938001</v>
      </c>
      <c r="K342" s="5">
        <f t="shared" si="246"/>
        <v>244553.85089265642</v>
      </c>
      <c r="L342" s="5">
        <f t="shared" si="246"/>
        <v>51947.717561236517</v>
      </c>
      <c r="M342" s="5">
        <f t="shared" si="246"/>
        <v>12437.47322558885</v>
      </c>
      <c r="N342" s="15">
        <f t="shared" si="247"/>
        <v>-1.3602875959088934E-3</v>
      </c>
      <c r="O342" s="15">
        <f t="shared" si="247"/>
        <v>4.506515111031284E-4</v>
      </c>
      <c r="P342" s="15">
        <f t="shared" si="247"/>
        <v>5.7345313579904023E-4</v>
      </c>
      <c r="Q342" s="5">
        <f t="shared" si="248"/>
        <v>1830.2453620653791</v>
      </c>
      <c r="R342" s="5">
        <f t="shared" si="248"/>
        <v>2773.2845830882584</v>
      </c>
      <c r="S342" s="5">
        <f t="shared" si="248"/>
        <v>2171.9842505177339</v>
      </c>
      <c r="T342" s="5">
        <f t="shared" si="271"/>
        <v>6.4218129015792424</v>
      </c>
      <c r="U342" s="5">
        <f t="shared" si="271"/>
        <v>18.010460168595749</v>
      </c>
      <c r="V342" s="5">
        <f t="shared" si="271"/>
        <v>39.962006385649993</v>
      </c>
      <c r="W342" s="15">
        <f t="shared" si="250"/>
        <v>-1.0734613539272964E-2</v>
      </c>
      <c r="X342" s="15">
        <f t="shared" si="250"/>
        <v>-1.217998157191269E-2</v>
      </c>
      <c r="Y342" s="15">
        <f t="shared" si="250"/>
        <v>-9.7425357312937999E-3</v>
      </c>
      <c r="Z342" s="5">
        <f t="shared" si="253"/>
        <v>1111.7225617979657</v>
      </c>
      <c r="AA342" s="5">
        <f t="shared" si="253"/>
        <v>7638.3804552664078</v>
      </c>
      <c r="AB342" s="5">
        <f t="shared" si="253"/>
        <v>77722.520117680877</v>
      </c>
      <c r="AC342" s="16">
        <f t="shared" si="259"/>
        <v>0.72511709863225993</v>
      </c>
      <c r="AD342" s="16">
        <f t="shared" si="259"/>
        <v>3.1300870802248881</v>
      </c>
      <c r="AE342" s="16">
        <f t="shared" si="259"/>
        <v>38.121161674240724</v>
      </c>
      <c r="AF342" s="15">
        <f t="shared" si="260"/>
        <v>-4.0504037456468023E-3</v>
      </c>
      <c r="AG342" s="15">
        <f t="shared" si="260"/>
        <v>2.9673830763510267E-4</v>
      </c>
      <c r="AH342" s="15">
        <f t="shared" si="260"/>
        <v>9.7937136394747881E-3</v>
      </c>
      <c r="AI342" s="1">
        <f t="shared" si="267"/>
        <v>576724.47046620818</v>
      </c>
      <c r="AJ342" s="1">
        <f t="shared" si="267"/>
        <v>306029.89818293491</v>
      </c>
      <c r="AK342" s="1">
        <f t="shared" si="267"/>
        <v>107910.83288760454</v>
      </c>
      <c r="AL342" s="14">
        <f t="shared" si="272"/>
        <v>103.64682034114625</v>
      </c>
      <c r="AM342" s="14">
        <f t="shared" si="272"/>
        <v>26.189397627699048</v>
      </c>
      <c r="AN342" s="14">
        <f t="shared" si="272"/>
        <v>8.0868920623247309</v>
      </c>
      <c r="AO342" s="11">
        <f t="shared" si="273"/>
        <v>1.1640668576309411E-3</v>
      </c>
      <c r="AP342" s="11">
        <f t="shared" si="273"/>
        <v>1.466417222016899E-3</v>
      </c>
      <c r="AQ342" s="11">
        <f t="shared" si="273"/>
        <v>1.3302254445152393E-3</v>
      </c>
      <c r="AR342" s="1">
        <f t="shared" si="254"/>
        <v>285004.46682513715</v>
      </c>
      <c r="AS342" s="1">
        <f t="shared" si="254"/>
        <v>153981.88370133619</v>
      </c>
      <c r="AT342" s="1">
        <f t="shared" si="254"/>
        <v>54351.231255938001</v>
      </c>
      <c r="AU342" s="1">
        <f t="shared" si="261"/>
        <v>57000.893365027434</v>
      </c>
      <c r="AV342" s="1">
        <f t="shared" si="261"/>
        <v>30796.376740267238</v>
      </c>
      <c r="AW342" s="1">
        <f t="shared" si="261"/>
        <v>10870.2462511876</v>
      </c>
      <c r="AX342" s="1">
        <f t="shared" si="262"/>
        <v>195643.08071412513</v>
      </c>
      <c r="AY342" s="1">
        <f t="shared" si="262"/>
        <v>41558.174048989211</v>
      </c>
      <c r="AZ342" s="1">
        <f t="shared" si="262"/>
        <v>9949.9785804710791</v>
      </c>
      <c r="BA342" s="1">
        <f t="shared" si="263"/>
        <v>14199.358876693639</v>
      </c>
      <c r="BB342" s="1">
        <f t="shared" si="263"/>
        <v>31523.505500272702</v>
      </c>
      <c r="BC342" s="1">
        <f t="shared" si="263"/>
        <v>40226.883355300131</v>
      </c>
      <c r="BD342" s="1">
        <f>SUM(BA342:BC342)*BT342*0.7+0.15*econlow!BD342+0.15*econhigh!BD342</f>
        <v>20.891410363811023</v>
      </c>
      <c r="BE342" s="2">
        <f t="shared" si="268"/>
        <v>0.1724378764915922</v>
      </c>
      <c r="BF342" s="2">
        <f t="shared" si="268"/>
        <v>0.13039120264941753</v>
      </c>
      <c r="BG342" s="2">
        <f t="shared" si="268"/>
        <v>6.9918128391701598E-2</v>
      </c>
      <c r="BH342" s="2">
        <f t="shared" si="257"/>
        <v>7.6577922492952907E-2</v>
      </c>
      <c r="BI342" s="2">
        <f t="shared" si="264"/>
        <v>2.9734821248929609E-3</v>
      </c>
      <c r="BJ342" s="2">
        <f t="shared" si="264"/>
        <v>1.700186572836147E-3</v>
      </c>
      <c r="BK342" s="2">
        <f t="shared" si="264"/>
        <v>4.8885446777984691E-4</v>
      </c>
      <c r="BL342" s="2">
        <f t="shared" si="258"/>
        <v>847.45568761919424</v>
      </c>
      <c r="BM342" s="2">
        <f t="shared" si="258"/>
        <v>261.79793112902894</v>
      </c>
      <c r="BN342" s="2">
        <f t="shared" si="258"/>
        <v>26.569842228800951</v>
      </c>
      <c r="BO342" s="2">
        <f t="shared" si="265"/>
        <v>8841.3362719675279</v>
      </c>
      <c r="BP342" s="2">
        <f t="shared" si="265"/>
        <v>525.71047277952596</v>
      </c>
      <c r="BQ342" s="2">
        <f t="shared" si="265"/>
        <v>9.7787265761477951</v>
      </c>
      <c r="BR342" s="11">
        <f t="shared" si="266"/>
        <v>2.9417156522754534E-2</v>
      </c>
      <c r="BS342" s="17">
        <f t="shared" si="255"/>
        <v>3.4071890493185734E-5</v>
      </c>
      <c r="BT342" s="17">
        <f t="shared" si="256"/>
        <v>2.4702440269656022E-4</v>
      </c>
      <c r="BU342" s="12">
        <f>(BU$3*tempmid!$I452+BU$4*tempmid!$I452^2+BU$5*tempmid!$I452^6)*(K342/K$56)^$BW$1</f>
        <v>-31.638058882511832</v>
      </c>
      <c r="BV342" s="12">
        <f>(BV$3*tempmid!$I452+BV$4*tempmid!$I452^2+BV$5*tempmid!$I452^6)*(L342/L$56)^$BW$1</f>
        <v>-21.456048879783364</v>
      </c>
      <c r="BW342" s="12">
        <f>(BW$3*tempmid!$I452+BW$4*tempmid!$I452^2+BW$5*tempmid!$I452^6)*(M342/M$56)^$BW$1</f>
        <v>-19.034133976704304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 x14ac:dyDescent="0.3">
      <c r="A343" s="2">
        <f t="shared" si="242"/>
        <v>2297</v>
      </c>
      <c r="B343" s="5">
        <f t="shared" si="269"/>
        <v>1165.4057634265405</v>
      </c>
      <c r="C343" s="5">
        <f t="shared" si="269"/>
        <v>2964.1703511538331</v>
      </c>
      <c r="D343" s="5">
        <f t="shared" si="269"/>
        <v>4369.9576781511742</v>
      </c>
      <c r="E343" s="15">
        <f t="shared" si="270"/>
        <v>1.6607439919497635E-9</v>
      </c>
      <c r="F343" s="15">
        <f t="shared" si="270"/>
        <v>3.2717770261276618E-9</v>
      </c>
      <c r="G343" s="15">
        <f t="shared" si="270"/>
        <v>6.6792164147346991E-9</v>
      </c>
      <c r="H343" s="5">
        <f t="shared" si="245"/>
        <v>284610.97570337378</v>
      </c>
      <c r="I343" s="5">
        <f t="shared" si="245"/>
        <v>154048.45548362477</v>
      </c>
      <c r="J343" s="5">
        <f t="shared" si="245"/>
        <v>54381.522356850313</v>
      </c>
      <c r="K343" s="5">
        <f t="shared" si="246"/>
        <v>244216.20746627942</v>
      </c>
      <c r="L343" s="5">
        <f t="shared" si="246"/>
        <v>51970.176215972162</v>
      </c>
      <c r="M343" s="5">
        <f t="shared" si="246"/>
        <v>12444.404811686381</v>
      </c>
      <c r="N343" s="15">
        <f t="shared" si="247"/>
        <v>-1.3806506221208936E-3</v>
      </c>
      <c r="O343" s="15">
        <f t="shared" si="247"/>
        <v>4.3233188655822374E-4</v>
      </c>
      <c r="P343" s="15">
        <f t="shared" si="247"/>
        <v>5.5731465481834164E-4</v>
      </c>
      <c r="Q343" s="5">
        <f t="shared" si="248"/>
        <v>1808.0985846371059</v>
      </c>
      <c r="R343" s="5">
        <f t="shared" si="248"/>
        <v>2740.6904127488133</v>
      </c>
      <c r="S343" s="5">
        <f t="shared" si="248"/>
        <v>2152.0223162444008</v>
      </c>
      <c r="T343" s="5">
        <f t="shared" si="271"/>
        <v>6.3528772218592717</v>
      </c>
      <c r="U343" s="5">
        <f t="shared" si="271"/>
        <v>17.791093095640587</v>
      </c>
      <c r="V343" s="5">
        <f t="shared" si="271"/>
        <v>39.572675110543607</v>
      </c>
      <c r="W343" s="15">
        <f t="shared" si="250"/>
        <v>-1.0734613539272964E-2</v>
      </c>
      <c r="X343" s="15">
        <f t="shared" si="250"/>
        <v>-1.217998157191269E-2</v>
      </c>
      <c r="Y343" s="15">
        <f t="shared" si="250"/>
        <v>-9.7425357312937999E-3</v>
      </c>
      <c r="Z343" s="5">
        <f t="shared" si="253"/>
        <v>1093.8440942426128</v>
      </c>
      <c r="AA343" s="5">
        <f t="shared" si="253"/>
        <v>7550.9854712160786</v>
      </c>
      <c r="AB343" s="5">
        <f t="shared" si="253"/>
        <v>77763.650650330892</v>
      </c>
      <c r="AC343" s="16">
        <f t="shared" ref="AC343:AE346" si="274">AC342*(1+AF343)</f>
        <v>0.72218008161992731</v>
      </c>
      <c r="AD343" s="16">
        <f t="shared" si="274"/>
        <v>3.1310158969678246</v>
      </c>
      <c r="AE343" s="16">
        <f t="shared" si="274"/>
        <v>38.494509415282359</v>
      </c>
      <c r="AF343" s="15">
        <f t="shared" si="260"/>
        <v>-4.0504037456468023E-3</v>
      </c>
      <c r="AG343" s="15">
        <f t="shared" si="260"/>
        <v>2.9673830763510267E-4</v>
      </c>
      <c r="AH343" s="15">
        <f t="shared" si="260"/>
        <v>9.7937136394747881E-3</v>
      </c>
      <c r="AI343" s="1">
        <f t="shared" si="267"/>
        <v>576052.91678461479</v>
      </c>
      <c r="AJ343" s="1">
        <f t="shared" si="267"/>
        <v>306223.28510490863</v>
      </c>
      <c r="AK343" s="1">
        <f t="shared" si="267"/>
        <v>107989.9958500317</v>
      </c>
      <c r="AL343" s="14">
        <f t="shared" si="272"/>
        <v>103.76626565131961</v>
      </c>
      <c r="AM343" s="14">
        <f t="shared" si="272"/>
        <v>26.227418165577401</v>
      </c>
      <c r="AN343" s="14">
        <f t="shared" si="272"/>
        <v>8.0975418780171999</v>
      </c>
      <c r="AO343" s="11">
        <f t="shared" si="273"/>
        <v>1.1524261890546318E-3</v>
      </c>
      <c r="AP343" s="11">
        <f t="shared" si="273"/>
        <v>1.45175304979673E-3</v>
      </c>
      <c r="AQ343" s="11">
        <f t="shared" si="273"/>
        <v>1.3169231900700868E-3</v>
      </c>
      <c r="AR343" s="1">
        <f t="shared" si="254"/>
        <v>284610.97570337378</v>
      </c>
      <c r="AS343" s="1">
        <f t="shared" si="254"/>
        <v>154048.45548362477</v>
      </c>
      <c r="AT343" s="1">
        <f t="shared" si="254"/>
        <v>54381.522356850313</v>
      </c>
      <c r="AU343" s="1">
        <f t="shared" si="261"/>
        <v>56922.195140674761</v>
      </c>
      <c r="AV343" s="1">
        <f t="shared" si="261"/>
        <v>30809.691096724957</v>
      </c>
      <c r="AW343" s="1">
        <f t="shared" si="261"/>
        <v>10876.304471370064</v>
      </c>
      <c r="AX343" s="1">
        <f t="shared" si="262"/>
        <v>195372.96597302353</v>
      </c>
      <c r="AY343" s="1">
        <f t="shared" si="262"/>
        <v>41576.140972777721</v>
      </c>
      <c r="AZ343" s="1">
        <f t="shared" si="262"/>
        <v>9955.5238493491051</v>
      </c>
      <c r="BA343" s="1">
        <f t="shared" si="263"/>
        <v>14197.748770313428</v>
      </c>
      <c r="BB343" s="1">
        <f t="shared" si="263"/>
        <v>31524.786831832578</v>
      </c>
      <c r="BC343" s="1">
        <f t="shared" si="263"/>
        <v>40229.318387037601</v>
      </c>
      <c r="BD343" s="1">
        <f>SUM(BA343:BC343)*BT343*0.7+0.15*econlow!BD343+0.15*econhigh!BD343</f>
        <v>20.283194228285414</v>
      </c>
      <c r="BE343" s="2">
        <f t="shared" si="268"/>
        <v>0.1724378764915922</v>
      </c>
      <c r="BF343" s="2">
        <f t="shared" si="268"/>
        <v>0.13039120264941753</v>
      </c>
      <c r="BG343" s="2">
        <f t="shared" si="268"/>
        <v>6.9918128391701598E-2</v>
      </c>
      <c r="BH343" s="2">
        <f t="shared" si="257"/>
        <v>7.650049073277837E-2</v>
      </c>
      <c r="BI343" s="2">
        <f t="shared" si="264"/>
        <v>2.9734821248929609E-3</v>
      </c>
      <c r="BJ343" s="2">
        <f t="shared" si="264"/>
        <v>1.700186572836147E-3</v>
      </c>
      <c r="BK343" s="2">
        <f t="shared" si="264"/>
        <v>4.8885446777984691E-4</v>
      </c>
      <c r="BL343" s="2">
        <f t="shared" si="258"/>
        <v>846.2856488023267</v>
      </c>
      <c r="BM343" s="2">
        <f t="shared" si="258"/>
        <v>261.91111557940576</v>
      </c>
      <c r="BN343" s="2">
        <f t="shared" si="258"/>
        <v>26.584650168815905</v>
      </c>
      <c r="BO343" s="2">
        <f t="shared" si="265"/>
        <v>8973.4382687272737</v>
      </c>
      <c r="BP343" s="2">
        <f t="shared" si="265"/>
        <v>532.02495100444617</v>
      </c>
      <c r="BQ343" s="2">
        <f t="shared" si="265"/>
        <v>9.7790014498664029</v>
      </c>
      <c r="BR343" s="11">
        <f t="shared" si="266"/>
        <v>2.9398726921510993E-2</v>
      </c>
      <c r="BS343" s="17">
        <f t="shared" si="255"/>
        <v>3.3098234546892942E-5</v>
      </c>
      <c r="BT343" s="17">
        <f t="shared" si="256"/>
        <v>2.3982951718112643E-4</v>
      </c>
      <c r="BU343" s="12">
        <f>(BU$3*tempmid!$I453+BU$4*tempmid!$I453^2+BU$5*tempmid!$I453^6)*(K343/K$56)^$BW$1</f>
        <v>-31.794756623997102</v>
      </c>
      <c r="BV343" s="12">
        <f>(BV$3*tempmid!$I453+BV$4*tempmid!$I453^2+BV$5*tempmid!$I453^6)*(L343/L$56)^$BW$1</f>
        <v>-21.545690928371435</v>
      </c>
      <c r="BW343" s="12">
        <f>(BW$3*tempmid!$I453+BW$4*tempmid!$I453^2+BW$5*tempmid!$I453^6)*(M343/M$56)^$BW$1</f>
        <v>-19.107316799175418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 x14ac:dyDescent="0.3">
      <c r="A344" s="2">
        <f t="shared" si="242"/>
        <v>2298</v>
      </c>
      <c r="B344" s="5">
        <f t="shared" si="269"/>
        <v>1165.4057652652091</v>
      </c>
      <c r="C344" s="5">
        <f t="shared" si="269"/>
        <v>2964.1703603670321</v>
      </c>
      <c r="D344" s="5">
        <f t="shared" si="269"/>
        <v>4369.9577058796731</v>
      </c>
      <c r="E344" s="15">
        <f t="shared" si="270"/>
        <v>1.5777067923522753E-9</v>
      </c>
      <c r="F344" s="15">
        <f t="shared" si="270"/>
        <v>3.1081881748212786E-9</v>
      </c>
      <c r="G344" s="15">
        <f t="shared" si="270"/>
        <v>6.3452555939979637E-9</v>
      </c>
      <c r="H344" s="5">
        <f t="shared" si="245"/>
        <v>284212.25963093311</v>
      </c>
      <c r="I344" s="5">
        <f t="shared" si="245"/>
        <v>154112.26174346285</v>
      </c>
      <c r="J344" s="5">
        <f t="shared" si="245"/>
        <v>54410.961672406891</v>
      </c>
      <c r="K344" s="5">
        <f t="shared" si="246"/>
        <v>243874.08068661432</v>
      </c>
      <c r="L344" s="5">
        <f t="shared" si="246"/>
        <v>51991.701895426893</v>
      </c>
      <c r="M344" s="5">
        <f t="shared" si="246"/>
        <v>12451.141483405721</v>
      </c>
      <c r="N344" s="15">
        <f t="shared" si="247"/>
        <v>-1.4009175853422207E-3</v>
      </c>
      <c r="O344" s="15">
        <f t="shared" si="247"/>
        <v>4.1419292798394736E-4</v>
      </c>
      <c r="P344" s="15">
        <f t="shared" si="247"/>
        <v>5.4134141578332517E-4</v>
      </c>
      <c r="Q344" s="5">
        <f t="shared" si="248"/>
        <v>1786.1835415499431</v>
      </c>
      <c r="R344" s="5">
        <f t="shared" si="248"/>
        <v>2708.4302106267314</v>
      </c>
      <c r="S344" s="5">
        <f t="shared" si="248"/>
        <v>2132.2098044230797</v>
      </c>
      <c r="T344" s="5">
        <f t="shared" si="271"/>
        <v>6.2846815400201628</v>
      </c>
      <c r="U344" s="5">
        <f t="shared" si="271"/>
        <v>17.5743979095915</v>
      </c>
      <c r="V344" s="5">
        <f t="shared" si="271"/>
        <v>39.187136909296257</v>
      </c>
      <c r="W344" s="15">
        <f t="shared" si="250"/>
        <v>-1.0734613539272964E-2</v>
      </c>
      <c r="X344" s="15">
        <f t="shared" si="250"/>
        <v>-1.217998157191269E-2</v>
      </c>
      <c r="Y344" s="15">
        <f t="shared" si="250"/>
        <v>-9.7425357312937999E-3</v>
      </c>
      <c r="Z344" s="5">
        <f t="shared" si="253"/>
        <v>1076.2311983893094</v>
      </c>
      <c r="AA344" s="5">
        <f t="shared" si="253"/>
        <v>7464.4537338899199</v>
      </c>
      <c r="AB344" s="5">
        <f t="shared" si="253"/>
        <v>77803.547990100735</v>
      </c>
      <c r="AC344" s="16">
        <f t="shared" si="274"/>
        <v>0.71925496071230244</v>
      </c>
      <c r="AD344" s="16">
        <f t="shared" si="274"/>
        <v>3.1319449893262692</v>
      </c>
      <c r="AE344" s="16">
        <f t="shared" si="274"/>
        <v>38.871513617187702</v>
      </c>
      <c r="AF344" s="15">
        <f t="shared" si="260"/>
        <v>-4.0504037456468023E-3</v>
      </c>
      <c r="AG344" s="15">
        <f t="shared" si="260"/>
        <v>2.9673830763510267E-4</v>
      </c>
      <c r="AH344" s="15">
        <f t="shared" si="260"/>
        <v>9.7937136394747881E-3</v>
      </c>
      <c r="AI344" s="1">
        <f t="shared" ref="AI344:AK346" si="275">(1-$AI$5)*AI343+AU343</f>
        <v>575369.82024682802</v>
      </c>
      <c r="AJ344" s="1">
        <f t="shared" si="275"/>
        <v>306410.64769114275</v>
      </c>
      <c r="AK344" s="1">
        <f t="shared" si="275"/>
        <v>108067.3007363986</v>
      </c>
      <c r="AL344" s="14">
        <f t="shared" si="272"/>
        <v>103.88465278377582</v>
      </c>
      <c r="AM344" s="14">
        <f t="shared" si="272"/>
        <v>26.265113142544472</v>
      </c>
      <c r="AN344" s="14">
        <f t="shared" si="272"/>
        <v>8.1080990802921065</v>
      </c>
      <c r="AO344" s="11">
        <f t="shared" si="273"/>
        <v>1.1409019271640855E-3</v>
      </c>
      <c r="AP344" s="11">
        <f t="shared" si="273"/>
        <v>1.4372355192987627E-3</v>
      </c>
      <c r="AQ344" s="11">
        <f t="shared" si="273"/>
        <v>1.303753958169386E-3</v>
      </c>
      <c r="AR344" s="1">
        <f t="shared" si="254"/>
        <v>284212.25963093311</v>
      </c>
      <c r="AS344" s="1">
        <f t="shared" si="254"/>
        <v>154112.26174346285</v>
      </c>
      <c r="AT344" s="1">
        <f t="shared" si="254"/>
        <v>54410.961672406891</v>
      </c>
      <c r="AU344" s="1">
        <f t="shared" si="261"/>
        <v>56842.451926186623</v>
      </c>
      <c r="AV344" s="1">
        <f t="shared" si="261"/>
        <v>30822.452348692572</v>
      </c>
      <c r="AW344" s="1">
        <f t="shared" si="261"/>
        <v>10882.192334481379</v>
      </c>
      <c r="AX344" s="1">
        <f t="shared" si="262"/>
        <v>195099.26454929146</v>
      </c>
      <c r="AY344" s="1">
        <f t="shared" si="262"/>
        <v>41593.361516341516</v>
      </c>
      <c r="AZ344" s="1">
        <f t="shared" si="262"/>
        <v>9960.913186724576</v>
      </c>
      <c r="BA344" s="1">
        <f t="shared" si="263"/>
        <v>14196.11501061827</v>
      </c>
      <c r="BB344" s="1">
        <f t="shared" si="263"/>
        <v>31526.014414028054</v>
      </c>
      <c r="BC344" s="1">
        <f t="shared" si="263"/>
        <v>40231.683641316115</v>
      </c>
      <c r="BD344" s="1">
        <f>SUM(BA344:BC344)*BT344*0.7+0.15*econlow!BD344+0.15*econhigh!BD344</f>
        <v>19.692649203726113</v>
      </c>
      <c r="BE344" s="2">
        <f t="shared" ref="BE344:BG346" si="276">BE343</f>
        <v>0.1724378764915922</v>
      </c>
      <c r="BF344" s="2">
        <f t="shared" si="276"/>
        <v>0.13039120264941753</v>
      </c>
      <c r="BG344" s="2">
        <f t="shared" si="276"/>
        <v>6.9918128391701598E-2</v>
      </c>
      <c r="BH344" s="2">
        <f t="shared" si="257"/>
        <v>7.642387170873241E-2</v>
      </c>
      <c r="BI344" s="2">
        <f t="shared" si="264"/>
        <v>2.9734821248929609E-3</v>
      </c>
      <c r="BJ344" s="2">
        <f t="shared" si="264"/>
        <v>1.700186572836147E-3</v>
      </c>
      <c r="BK344" s="2">
        <f t="shared" si="264"/>
        <v>4.8885446777984691E-4</v>
      </c>
      <c r="BL344" s="2">
        <f t="shared" si="258"/>
        <v>845.10007368801689</v>
      </c>
      <c r="BM344" s="2">
        <f t="shared" si="258"/>
        <v>262.01959812564536</v>
      </c>
      <c r="BN344" s="2">
        <f t="shared" si="258"/>
        <v>26.599041709754118</v>
      </c>
      <c r="BO344" s="2">
        <f t="shared" si="265"/>
        <v>9107.5149274583582</v>
      </c>
      <c r="BP344" s="2">
        <f t="shared" si="265"/>
        <v>538.41537152324145</v>
      </c>
      <c r="BQ344" s="2">
        <f t="shared" si="265"/>
        <v>9.7792779440118558</v>
      </c>
      <c r="BR344" s="11">
        <f t="shared" si="266"/>
        <v>2.9380431294747072E-2</v>
      </c>
      <c r="BS344" s="17">
        <f t="shared" si="255"/>
        <v>3.2152977929043618E-5</v>
      </c>
      <c r="BT344" s="17">
        <f t="shared" si="256"/>
        <v>2.3284419143798681E-4</v>
      </c>
      <c r="BU344" s="12">
        <f>(BU$3*tempmid!$I454+BU$4*tempmid!$I454^2+BU$5*tempmid!$I454^6)*(K344/K$56)^$BW$1</f>
        <v>-31.951401508727926</v>
      </c>
      <c r="BV344" s="12">
        <f>(BV$3*tempmid!$I454+BV$4*tempmid!$I454^2+BV$5*tempmid!$I454^6)*(L344/L$56)^$BW$1</f>
        <v>-21.635201406444942</v>
      </c>
      <c r="BW344" s="12">
        <f>(BW$3*tempmid!$I454+BW$4*tempmid!$I454^2+BW$5*tempmid!$I454^6)*(M344/M$56)^$BW$1</f>
        <v>-19.180374516567571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 x14ac:dyDescent="0.3">
      <c r="A345" s="2">
        <f t="shared" si="242"/>
        <v>2299</v>
      </c>
      <c r="B345" s="5">
        <f t="shared" si="269"/>
        <v>1165.4057670119444</v>
      </c>
      <c r="C345" s="5">
        <f t="shared" si="269"/>
        <v>2964.1703691195712</v>
      </c>
      <c r="D345" s="5">
        <f t="shared" si="269"/>
        <v>4369.9577322217465</v>
      </c>
      <c r="E345" s="15">
        <f t="shared" si="270"/>
        <v>1.4988214527346614E-9</v>
      </c>
      <c r="F345" s="15">
        <f t="shared" si="270"/>
        <v>2.9527787660802143E-9</v>
      </c>
      <c r="G345" s="15">
        <f t="shared" si="270"/>
        <v>6.0279928142980655E-9</v>
      </c>
      <c r="H345" s="5">
        <f t="shared" si="245"/>
        <v>283808.36869176832</v>
      </c>
      <c r="I345" s="5">
        <f t="shared" si="245"/>
        <v>154173.3265320787</v>
      </c>
      <c r="J345" s="5">
        <f t="shared" si="245"/>
        <v>54439.556689059325</v>
      </c>
      <c r="K345" s="5">
        <f t="shared" si="246"/>
        <v>243527.5135281354</v>
      </c>
      <c r="L345" s="5">
        <f t="shared" si="246"/>
        <v>52012.302713177662</v>
      </c>
      <c r="M345" s="5">
        <f t="shared" si="246"/>
        <v>12457.6849537127</v>
      </c>
      <c r="N345" s="15">
        <f t="shared" si="247"/>
        <v>-1.421090578806794E-3</v>
      </c>
      <c r="O345" s="15">
        <f t="shared" si="247"/>
        <v>3.9623280253842097E-4</v>
      </c>
      <c r="P345" s="15">
        <f t="shared" si="247"/>
        <v>5.2553176073844021E-4</v>
      </c>
      <c r="Q345" s="5">
        <f t="shared" si="248"/>
        <v>1764.4984735395346</v>
      </c>
      <c r="R345" s="5">
        <f t="shared" si="248"/>
        <v>2676.5016861911017</v>
      </c>
      <c r="S345" s="5">
        <f t="shared" si="248"/>
        <v>2112.5463139843764</v>
      </c>
      <c r="T345" s="5">
        <f t="shared" si="271"/>
        <v>6.2172179124706437</v>
      </c>
      <c r="U345" s="5">
        <f t="shared" si="271"/>
        <v>17.360342066915216</v>
      </c>
      <c r="V345" s="5">
        <f t="shared" si="271"/>
        <v>38.805354827750335</v>
      </c>
      <c r="W345" s="15">
        <f t="shared" si="250"/>
        <v>-1.0734613539272964E-2</v>
      </c>
      <c r="X345" s="15">
        <f t="shared" si="250"/>
        <v>-1.217998157191269E-2</v>
      </c>
      <c r="Y345" s="15">
        <f t="shared" si="250"/>
        <v>-9.7425357312937999E-3</v>
      </c>
      <c r="Z345" s="5">
        <f t="shared" si="253"/>
        <v>1058.8804119739248</v>
      </c>
      <c r="AA345" s="5">
        <f t="shared" si="253"/>
        <v>7378.7798318058512</v>
      </c>
      <c r="AB345" s="5">
        <f t="shared" si="253"/>
        <v>77842.223053862414</v>
      </c>
      <c r="AC345" s="16">
        <f t="shared" si="274"/>
        <v>0.71634168772535833</v>
      </c>
      <c r="AD345" s="16">
        <f t="shared" si="274"/>
        <v>3.1328743573820081</v>
      </c>
      <c r="AE345" s="16">
        <f t="shared" si="274"/>
        <v>39.252210090287385</v>
      </c>
      <c r="AF345" s="15">
        <f t="shared" si="260"/>
        <v>-4.0504037456468023E-3</v>
      </c>
      <c r="AG345" s="15">
        <f t="shared" si="260"/>
        <v>2.9673830763510267E-4</v>
      </c>
      <c r="AH345" s="15">
        <f t="shared" si="260"/>
        <v>9.7937136394747881E-3</v>
      </c>
      <c r="AI345" s="1">
        <f t="shared" si="275"/>
        <v>574675.29014833178</v>
      </c>
      <c r="AJ345" s="1">
        <f t="shared" si="275"/>
        <v>306592.03527072107</v>
      </c>
      <c r="AK345" s="1">
        <f t="shared" si="275"/>
        <v>108142.76299724012</v>
      </c>
      <c r="AL345" s="14">
        <f t="shared" si="272"/>
        <v>104.00198976233396</v>
      </c>
      <c r="AM345" s="14">
        <f t="shared" si="272"/>
        <v>26.302484804536068</v>
      </c>
      <c r="AN345" s="14">
        <f t="shared" si="272"/>
        <v>8.1185643368985758</v>
      </c>
      <c r="AO345" s="11">
        <f t="shared" si="273"/>
        <v>1.1294929078924446E-3</v>
      </c>
      <c r="AP345" s="11">
        <f t="shared" si="273"/>
        <v>1.4228631641057751E-3</v>
      </c>
      <c r="AQ345" s="11">
        <f t="shared" si="273"/>
        <v>1.2907164185876922E-3</v>
      </c>
      <c r="AR345" s="1">
        <f t="shared" si="254"/>
        <v>283808.36869176832</v>
      </c>
      <c r="AS345" s="1">
        <f t="shared" si="254"/>
        <v>154173.3265320787</v>
      </c>
      <c r="AT345" s="1">
        <f t="shared" si="254"/>
        <v>54439.556689059325</v>
      </c>
      <c r="AU345" s="1">
        <f t="shared" si="261"/>
        <v>56761.673738353667</v>
      </c>
      <c r="AV345" s="1">
        <f t="shared" si="261"/>
        <v>30834.665306415744</v>
      </c>
      <c r="AW345" s="1">
        <f t="shared" si="261"/>
        <v>10887.911337811865</v>
      </c>
      <c r="AX345" s="1">
        <f t="shared" si="262"/>
        <v>194822.01082250837</v>
      </c>
      <c r="AY345" s="1">
        <f t="shared" si="262"/>
        <v>41609.842170542128</v>
      </c>
      <c r="AZ345" s="1">
        <f t="shared" si="262"/>
        <v>9966.1479629701607</v>
      </c>
      <c r="BA345" s="1">
        <f t="shared" si="263"/>
        <v>14194.457706856116</v>
      </c>
      <c r="BB345" s="1">
        <f t="shared" si="263"/>
        <v>31527.188776023388</v>
      </c>
      <c r="BC345" s="1">
        <f t="shared" si="263"/>
        <v>40233.979832169724</v>
      </c>
      <c r="BD345" s="1">
        <f>SUM(BA345:BC345)*BT345*0.7+0.15*econlow!BD345+0.15*econhigh!BD345</f>
        <v>19.119263177504788</v>
      </c>
      <c r="BE345" s="2">
        <f t="shared" si="276"/>
        <v>0.1724378764915922</v>
      </c>
      <c r="BF345" s="2">
        <f t="shared" si="276"/>
        <v>0.13039120264941753</v>
      </c>
      <c r="BG345" s="2">
        <f t="shared" si="276"/>
        <v>6.9918128391701598E-2</v>
      </c>
      <c r="BH345" s="2">
        <f t="shared" si="257"/>
        <v>7.6348058899254417E-2</v>
      </c>
      <c r="BI345" s="2">
        <f t="shared" si="264"/>
        <v>2.9734821248929609E-3</v>
      </c>
      <c r="BJ345" s="2">
        <f t="shared" si="264"/>
        <v>1.700186572836147E-3</v>
      </c>
      <c r="BK345" s="2">
        <f t="shared" si="264"/>
        <v>4.8885446777984691E-4</v>
      </c>
      <c r="BL345" s="2">
        <f t="shared" si="258"/>
        <v>843.8991112000042</v>
      </c>
      <c r="BM345" s="2">
        <f t="shared" si="258"/>
        <v>262.12341965932313</v>
      </c>
      <c r="BN345" s="2">
        <f t="shared" si="258"/>
        <v>26.613020511400901</v>
      </c>
      <c r="BO345" s="2">
        <f t="shared" si="265"/>
        <v>9243.5957591321567</v>
      </c>
      <c r="BP345" s="2">
        <f t="shared" si="265"/>
        <v>544.88264784176954</v>
      </c>
      <c r="BQ345" s="2">
        <f t="shared" si="265"/>
        <v>9.7795560425842822</v>
      </c>
      <c r="BR345" s="11">
        <f t="shared" si="266"/>
        <v>2.9362267831088612E-2</v>
      </c>
      <c r="BS345" s="17">
        <f t="shared" si="255"/>
        <v>3.1235272161334798E-5</v>
      </c>
      <c r="BT345" s="17">
        <f t="shared" si="256"/>
        <v>2.2606232178445321E-4</v>
      </c>
      <c r="BU345" s="12">
        <f>(BU$3*tempmid!$I455+BU$4*tempmid!$I455^2+BU$5*tempmid!$I455^6)*(K345/K$56)^$BW$1</f>
        <v>-32.107995269557243</v>
      </c>
      <c r="BV345" s="12">
        <f>(BV$3*tempmid!$I455+BV$4*tempmid!$I455^2+BV$5*tempmid!$I455^6)*(L345/L$56)^$BW$1</f>
        <v>-21.724580981327584</v>
      </c>
      <c r="BW345" s="12">
        <f>(BW$3*tempmid!$I455+BW$4*tempmid!$I455^2+BW$5*tempmid!$I455^6)*(M345/M$56)^$BW$1</f>
        <v>-19.253307684583834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 x14ac:dyDescent="0.3">
      <c r="A346" s="2">
        <f t="shared" si="242"/>
        <v>2300</v>
      </c>
      <c r="B346" s="5">
        <f t="shared" ref="B346:D346" si="277">B345*(1+E346)</f>
        <v>1165.4057686713427</v>
      </c>
      <c r="C346" s="5">
        <f t="shared" si="277"/>
        <v>2964.1703774344837</v>
      </c>
      <c r="D346" s="5">
        <f t="shared" si="277"/>
        <v>4369.9577572467169</v>
      </c>
      <c r="E346" s="15">
        <f t="shared" ref="E346:G346" si="278">E345*$E$5</f>
        <v>1.4238803800979283E-9</v>
      </c>
      <c r="F346" s="15">
        <f t="shared" si="278"/>
        <v>2.8051398277762035E-9</v>
      </c>
      <c r="G346" s="15">
        <f t="shared" si="278"/>
        <v>5.7265931735831616E-9</v>
      </c>
      <c r="H346" s="5">
        <f t="shared" si="245"/>
        <v>283399.35251066665</v>
      </c>
      <c r="I346" s="5">
        <f t="shared" si="245"/>
        <v>154231.67381371305</v>
      </c>
      <c r="J346" s="5">
        <f t="shared" si="245"/>
        <v>54467.314862656531</v>
      </c>
      <c r="K346" s="5">
        <f t="shared" si="246"/>
        <v>243176.54857137438</v>
      </c>
      <c r="L346" s="5">
        <f t="shared" si="246"/>
        <v>52031.986753474659</v>
      </c>
      <c r="M346" s="5">
        <f t="shared" si="246"/>
        <v>12464.03692857973</v>
      </c>
      <c r="N346" s="15">
        <f t="shared" si="247"/>
        <v>-1.4411716839561883E-3</v>
      </c>
      <c r="O346" s="15">
        <f t="shared" si="247"/>
        <v>3.784496988250563E-4</v>
      </c>
      <c r="P346" s="15">
        <f t="shared" si="247"/>
        <v>5.0988405073892906E-4</v>
      </c>
      <c r="Q346" s="5">
        <f t="shared" si="248"/>
        <v>1743.0416191152487</v>
      </c>
      <c r="R346" s="5">
        <f t="shared" si="248"/>
        <v>2644.9025362902212</v>
      </c>
      <c r="S346" s="5">
        <f t="shared" si="248"/>
        <v>2093.0314274861212</v>
      </c>
      <c r="T346" s="5">
        <f t="shared" ref="T346:V346" si="279">T345*(1+W346)</f>
        <v>6.1504784808908264</v>
      </c>
      <c r="U346" s="5">
        <f t="shared" si="279"/>
        <v>17.148893420458087</v>
      </c>
      <c r="V346" s="5">
        <f t="shared" si="279"/>
        <v>38.427292271775443</v>
      </c>
      <c r="W346" s="15">
        <f t="shared" si="250"/>
        <v>-1.0734613539272964E-2</v>
      </c>
      <c r="X346" s="15">
        <f t="shared" si="250"/>
        <v>-1.217998157191269E-2</v>
      </c>
      <c r="Y346" s="15">
        <f t="shared" si="250"/>
        <v>-9.7425357312937999E-3</v>
      </c>
      <c r="Z346" s="5">
        <f t="shared" si="253"/>
        <v>1041.7883055247603</v>
      </c>
      <c r="AA346" s="5">
        <f t="shared" si="253"/>
        <v>7293.9583095600947</v>
      </c>
      <c r="AB346" s="5">
        <f t="shared" si="253"/>
        <v>77879.686713492425</v>
      </c>
      <c r="AC346" s="16">
        <f t="shared" si="274"/>
        <v>0.71344021467023255</v>
      </c>
      <c r="AD346" s="16">
        <f t="shared" si="274"/>
        <v>3.1338040012168511</v>
      </c>
      <c r="AE346" s="16">
        <f t="shared" si="274"/>
        <v>39.636634995628164</v>
      </c>
      <c r="AF346" s="15">
        <f t="shared" si="260"/>
        <v>-4.0504037456468023E-3</v>
      </c>
      <c r="AG346" s="15">
        <f t="shared" si="260"/>
        <v>2.9673830763510267E-4</v>
      </c>
      <c r="AH346" s="15">
        <f t="shared" si="260"/>
        <v>9.7937136394747881E-3</v>
      </c>
      <c r="AI346" s="1">
        <f t="shared" si="275"/>
        <v>573969.43487185228</v>
      </c>
      <c r="AJ346" s="1">
        <f t="shared" si="275"/>
        <v>306767.49705006473</v>
      </c>
      <c r="AK346" s="1">
        <f t="shared" si="275"/>
        <v>108216.39803532798</v>
      </c>
      <c r="AL346" s="14">
        <f t="shared" ref="AL346:AN346" si="280">AL345*(1+AO346)</f>
        <v>104.11828457707878</v>
      </c>
      <c r="AM346" s="14">
        <f t="shared" si="280"/>
        <v>26.339535392921363</v>
      </c>
      <c r="AN346" s="14">
        <f t="shared" si="280"/>
        <v>8.128938313540722</v>
      </c>
      <c r="AO346" s="11">
        <f t="shared" ref="AO346:AQ346" si="281">AO$5*AO345</f>
        <v>1.1181979788135201E-3</v>
      </c>
      <c r="AP346" s="11">
        <f t="shared" si="281"/>
        <v>1.4086345324647173E-3</v>
      </c>
      <c r="AQ346" s="11">
        <f t="shared" si="281"/>
        <v>1.2778092544018153E-3</v>
      </c>
      <c r="AR346" s="1">
        <f t="shared" si="254"/>
        <v>283399.35251066665</v>
      </c>
      <c r="AS346" s="1">
        <f t="shared" si="254"/>
        <v>154231.67381371305</v>
      </c>
      <c r="AT346" s="1">
        <f t="shared" si="254"/>
        <v>54467.314862656531</v>
      </c>
      <c r="AU346" s="1">
        <f t="shared" si="261"/>
        <v>56679.87050213333</v>
      </c>
      <c r="AV346" s="1">
        <f t="shared" si="261"/>
        <v>30846.334762742612</v>
      </c>
      <c r="AW346" s="1">
        <f t="shared" si="261"/>
        <v>10893.462972531306</v>
      </c>
      <c r="AX346" s="1">
        <f t="shared" si="262"/>
        <v>194541.2388570995</v>
      </c>
      <c r="AY346" s="1">
        <f t="shared" si="262"/>
        <v>41625.589402779733</v>
      </c>
      <c r="AZ346" s="1">
        <f t="shared" si="262"/>
        <v>9971.2295428637826</v>
      </c>
      <c r="BA346" s="1">
        <f t="shared" si="263"/>
        <v>14192.77696584934</v>
      </c>
      <c r="BB346" s="1">
        <f t="shared" si="263"/>
        <v>31528.310441631282</v>
      </c>
      <c r="BC346" s="1">
        <f t="shared" si="263"/>
        <v>40236.207666474584</v>
      </c>
      <c r="BD346" s="1">
        <f>SUM(BA346:BC346)*BT346*0.7+0.15*econlow!BD346+0.15*econhigh!BD346</f>
        <v>18.562538828501665</v>
      </c>
      <c r="BE346" s="2">
        <f t="shared" si="276"/>
        <v>0.1724378764915922</v>
      </c>
      <c r="BF346" s="2">
        <f t="shared" si="276"/>
        <v>0.13039120264941753</v>
      </c>
      <c r="BG346" s="2">
        <f t="shared" si="276"/>
        <v>6.9918128391701598E-2</v>
      </c>
      <c r="BH346" s="2">
        <f t="shared" si="257"/>
        <v>7.6273045788618696E-2</v>
      </c>
      <c r="BI346" s="2">
        <f t="shared" si="264"/>
        <v>2.9734821248929609E-3</v>
      </c>
      <c r="BJ346" s="2">
        <f t="shared" si="264"/>
        <v>1.700186572836147E-3</v>
      </c>
      <c r="BK346" s="2">
        <f t="shared" si="264"/>
        <v>4.8885446777984691E-4</v>
      </c>
      <c r="BL346" s="2">
        <f t="shared" si="258"/>
        <v>842.68290889670641</v>
      </c>
      <c r="BM346" s="2">
        <f t="shared" si="258"/>
        <v>262.22262092411933</v>
      </c>
      <c r="BN346" s="2">
        <f t="shared" si="258"/>
        <v>26.626590218581303</v>
      </c>
      <c r="BO346" s="2">
        <f t="shared" si="265"/>
        <v>9381.7107154827954</v>
      </c>
      <c r="BP346" s="2">
        <f t="shared" si="265"/>
        <v>551.42770445628173</v>
      </c>
      <c r="BQ346" s="2">
        <f t="shared" si="265"/>
        <v>9.7798357297672283</v>
      </c>
      <c r="BR346" s="11">
        <f t="shared" si="266"/>
        <v>2.9344234736066704E-2</v>
      </c>
      <c r="BS346" s="17">
        <f t="shared" si="255"/>
        <v>3.0344294848837704E-5</v>
      </c>
      <c r="BT346" s="17">
        <f t="shared" si="256"/>
        <v>2.1947798231500312E-4</v>
      </c>
      <c r="BU346" s="12">
        <f>(BU$3*tempmid!$I456+BU$4*tempmid!$I456^2+BU$5*tempmid!$I456^6)*(K346/K$56)^$BW$1</f>
        <v>-32.26453964810856</v>
      </c>
      <c r="BV346" s="12">
        <f>(BV$3*tempmid!$I456+BV$4*tempmid!$I456^2+BV$5*tempmid!$I456^6)*(L346/L$56)^$BW$1</f>
        <v>-21.813830314235169</v>
      </c>
      <c r="BW346" s="12">
        <f>(BW$3*tempmid!$I456+BW$4*tempmid!$I456^2+BW$5*tempmid!$I456^6)*(M346/M$56)^$BW$1</f>
        <v>-19.32611685359791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 x14ac:dyDescent="0.3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 x14ac:dyDescent="0.3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 x14ac:dyDescent="0.3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H350"/>
  <sheetViews>
    <sheetView zoomScale="120" zoomScaleNormal="120" workbookViewId="0">
      <pane xSplit="1" ySplit="5" topLeftCell="AV45" activePane="bottomRight" state="frozen"/>
      <selection pane="topRight" activeCell="B1" sqref="B1"/>
      <selection pane="bottomLeft" activeCell="A6" sqref="A6"/>
      <selection pane="bottomRight" activeCell="BD3" sqref="BD3"/>
    </sheetView>
  </sheetViews>
  <sheetFormatPr defaultColWidth="9.109375" defaultRowHeight="14.4" x14ac:dyDescent="0.3"/>
  <cols>
    <col min="1" max="57" width="9.109375" style="2"/>
    <col min="58" max="59" width="9.33203125" style="2" bestFit="1" customWidth="1"/>
    <col min="60" max="60" width="12.6640625" style="2" bestFit="1" customWidth="1"/>
    <col min="61" max="69" width="9.109375" style="2"/>
    <col min="70" max="70" width="15.33203125" style="2" bestFit="1" customWidth="1"/>
    <col min="71" max="72" width="15.33203125" style="2" customWidth="1"/>
    <col min="73" max="78" width="9.109375" style="2"/>
    <col min="79" max="81" width="9.33203125" style="2" bestFit="1" customWidth="1"/>
    <col min="82" max="82" width="9.33203125" style="2" customWidth="1"/>
    <col min="83" max="83" width="10.5546875" style="2" bestFit="1" customWidth="1"/>
    <col min="84" max="16384" width="9.109375" style="2"/>
  </cols>
  <sheetData>
    <row r="1" spans="1:86" x14ac:dyDescent="0.3">
      <c r="B1" s="2" t="s">
        <v>43</v>
      </c>
      <c r="AI1" s="2" t="s">
        <v>11</v>
      </c>
      <c r="AR1" s="1"/>
      <c r="AS1" s="1"/>
      <c r="AT1" s="1"/>
      <c r="BD1" s="2">
        <f>templow!I256</f>
        <v>1.356022313106344</v>
      </c>
      <c r="BU1" s="2" t="s">
        <v>64</v>
      </c>
      <c r="BW1" s="2">
        <v>-0.25</v>
      </c>
    </row>
    <row r="2" spans="1:86" x14ac:dyDescent="0.3">
      <c r="B2" s="2" t="s">
        <v>22</v>
      </c>
      <c r="D2" s="1"/>
      <c r="E2" s="2" t="s">
        <v>32</v>
      </c>
      <c r="H2" s="2" t="s">
        <v>23</v>
      </c>
      <c r="K2" s="2" t="s">
        <v>33</v>
      </c>
      <c r="N2" s="2" t="s">
        <v>34</v>
      </c>
      <c r="Q2" s="2" t="s">
        <v>24</v>
      </c>
      <c r="T2" s="2" t="s">
        <v>37</v>
      </c>
      <c r="W2" s="2" t="s">
        <v>39</v>
      </c>
      <c r="Z2" s="2" t="s">
        <v>21</v>
      </c>
      <c r="AC2" s="2" t="s">
        <v>40</v>
      </c>
      <c r="AF2" s="2" t="s">
        <v>39</v>
      </c>
      <c r="AI2" s="2" t="s">
        <v>44</v>
      </c>
      <c r="AL2" s="2" t="s">
        <v>45</v>
      </c>
      <c r="AO2" s="2" t="s">
        <v>48</v>
      </c>
      <c r="AR2" s="2" t="s">
        <v>46</v>
      </c>
      <c r="AU2" s="2" t="s">
        <v>47</v>
      </c>
      <c r="AX2" s="2" t="s">
        <v>61</v>
      </c>
      <c r="BA2" s="2" t="s">
        <v>62</v>
      </c>
      <c r="BD2" s="2" t="s">
        <v>63</v>
      </c>
      <c r="BE2" s="2" t="s">
        <v>49</v>
      </c>
      <c r="BI2" s="2" t="s">
        <v>50</v>
      </c>
      <c r="BL2" s="2" t="s">
        <v>51</v>
      </c>
      <c r="BO2" s="2" t="s">
        <v>52</v>
      </c>
      <c r="BR2" s="2" t="s">
        <v>58</v>
      </c>
      <c r="BS2" s="2" t="s">
        <v>59</v>
      </c>
      <c r="BT2" s="2" t="s">
        <v>60</v>
      </c>
      <c r="BU2" s="2" t="s">
        <v>25</v>
      </c>
      <c r="BV2" s="2" t="s">
        <v>26</v>
      </c>
      <c r="BW2" s="2" t="s">
        <v>27</v>
      </c>
    </row>
    <row r="3" spans="1:86" x14ac:dyDescent="0.3">
      <c r="B3" s="2" t="s">
        <v>28</v>
      </c>
      <c r="E3" s="2" t="s">
        <v>36</v>
      </c>
      <c r="H3" s="2" t="s">
        <v>29</v>
      </c>
      <c r="K3" s="2" t="s">
        <v>35</v>
      </c>
      <c r="N3" s="2" t="s">
        <v>36</v>
      </c>
      <c r="Q3" s="2" t="s">
        <v>30</v>
      </c>
      <c r="T3" s="2" t="s">
        <v>38</v>
      </c>
      <c r="W3" s="2" t="s">
        <v>42</v>
      </c>
      <c r="Z3" s="2" t="s">
        <v>31</v>
      </c>
      <c r="AC3" s="2" t="s">
        <v>41</v>
      </c>
      <c r="AF3" s="2" t="s">
        <v>42</v>
      </c>
      <c r="AO3" s="1"/>
      <c r="AP3" s="1"/>
      <c r="AQ3" s="1"/>
      <c r="BD3" s="1">
        <f>SUM(BD6:BD346)</f>
        <v>2313636.3017546455</v>
      </c>
      <c r="BE3" s="2" t="s">
        <v>54</v>
      </c>
      <c r="BI3" s="2" t="s">
        <v>53</v>
      </c>
      <c r="BL3" s="2" t="s">
        <v>55</v>
      </c>
      <c r="BO3" s="2" t="s">
        <v>56</v>
      </c>
      <c r="BU3" s="12">
        <v>5.8778483527024656</v>
      </c>
      <c r="BV3" s="12">
        <v>3.5745087861510476</v>
      </c>
      <c r="BW3" s="12">
        <v>1.9617168218307965</v>
      </c>
      <c r="BX3" s="12"/>
      <c r="BY3" s="12"/>
      <c r="BZ3" s="12"/>
    </row>
    <row r="4" spans="1:86" x14ac:dyDescent="0.3">
      <c r="B4" s="2" t="s">
        <v>25</v>
      </c>
      <c r="C4" s="2" t="s">
        <v>26</v>
      </c>
      <c r="D4" s="2" t="s">
        <v>27</v>
      </c>
      <c r="E4" s="2" t="s">
        <v>25</v>
      </c>
      <c r="F4" s="2" t="s">
        <v>26</v>
      </c>
      <c r="G4" s="2" t="s">
        <v>27</v>
      </c>
      <c r="H4" s="2" t="s">
        <v>25</v>
      </c>
      <c r="I4" s="2" t="s">
        <v>26</v>
      </c>
      <c r="J4" s="2" t="s">
        <v>27</v>
      </c>
      <c r="K4" s="2" t="s">
        <v>25</v>
      </c>
      <c r="L4" s="2" t="s">
        <v>26</v>
      </c>
      <c r="M4" s="2" t="s">
        <v>27</v>
      </c>
      <c r="N4" s="2" t="s">
        <v>25</v>
      </c>
      <c r="O4" s="2" t="s">
        <v>26</v>
      </c>
      <c r="P4" s="2" t="s">
        <v>27</v>
      </c>
      <c r="Q4" s="2" t="s">
        <v>25</v>
      </c>
      <c r="R4" s="2" t="s">
        <v>26</v>
      </c>
      <c r="S4" s="2" t="s">
        <v>27</v>
      </c>
      <c r="T4" s="2" t="s">
        <v>25</v>
      </c>
      <c r="U4" s="2" t="s">
        <v>26</v>
      </c>
      <c r="V4" s="2" t="s">
        <v>27</v>
      </c>
      <c r="Z4" s="2" t="s">
        <v>25</v>
      </c>
      <c r="AA4" s="2" t="s">
        <v>26</v>
      </c>
      <c r="AB4" s="2" t="s">
        <v>27</v>
      </c>
      <c r="AC4" s="2" t="s">
        <v>25</v>
      </c>
      <c r="AD4" s="2" t="s">
        <v>26</v>
      </c>
      <c r="AE4" s="2" t="s">
        <v>27</v>
      </c>
      <c r="AF4" s="2" t="s">
        <v>25</v>
      </c>
      <c r="AG4" s="2" t="s">
        <v>26</v>
      </c>
      <c r="AH4" s="2" t="s">
        <v>27</v>
      </c>
      <c r="AI4" s="2" t="s">
        <v>25</v>
      </c>
      <c r="AJ4" s="2" t="s">
        <v>26</v>
      </c>
      <c r="AK4" s="2" t="s">
        <v>27</v>
      </c>
      <c r="AL4" s="2" t="s">
        <v>25</v>
      </c>
      <c r="AM4" s="2" t="s">
        <v>26</v>
      </c>
      <c r="AN4" s="2" t="s">
        <v>27</v>
      </c>
      <c r="AO4" s="2" t="s">
        <v>25</v>
      </c>
      <c r="AP4" s="2" t="s">
        <v>26</v>
      </c>
      <c r="AQ4" s="2" t="s">
        <v>27</v>
      </c>
      <c r="AR4" s="2" t="s">
        <v>25</v>
      </c>
      <c r="AS4" s="2" t="s">
        <v>26</v>
      </c>
      <c r="AT4" s="2" t="s">
        <v>27</v>
      </c>
      <c r="AU4" s="2" t="s">
        <v>25</v>
      </c>
      <c r="AV4" s="2" t="s">
        <v>26</v>
      </c>
      <c r="AW4" s="2" t="s">
        <v>27</v>
      </c>
      <c r="AX4" s="2" t="s">
        <v>25</v>
      </c>
      <c r="AY4" s="2" t="s">
        <v>26</v>
      </c>
      <c r="AZ4" s="2" t="s">
        <v>27</v>
      </c>
      <c r="BA4" s="2" t="s">
        <v>25</v>
      </c>
      <c r="BB4" s="2" t="s">
        <v>26</v>
      </c>
      <c r="BC4" s="2" t="s">
        <v>27</v>
      </c>
      <c r="BD4" s="2" t="s">
        <v>57</v>
      </c>
      <c r="BE4" s="2" t="s">
        <v>25</v>
      </c>
      <c r="BF4" s="2" t="s">
        <v>26</v>
      </c>
      <c r="BG4" s="2" t="s">
        <v>27</v>
      </c>
      <c r="BH4" s="2" t="s">
        <v>57</v>
      </c>
      <c r="BI4" s="2" t="s">
        <v>25</v>
      </c>
      <c r="BJ4" s="2" t="s">
        <v>26</v>
      </c>
      <c r="BK4" s="2" t="s">
        <v>27</v>
      </c>
      <c r="BL4" s="2" t="s">
        <v>25</v>
      </c>
      <c r="BM4" s="2" t="s">
        <v>26</v>
      </c>
      <c r="BN4" s="2" t="s">
        <v>27</v>
      </c>
      <c r="BO4" s="2" t="s">
        <v>25</v>
      </c>
      <c r="BP4" s="2" t="s">
        <v>26</v>
      </c>
      <c r="BQ4" s="2" t="s">
        <v>27</v>
      </c>
      <c r="BR4" s="2" t="s">
        <v>57</v>
      </c>
      <c r="BU4" s="12">
        <v>-2.3072726579415157</v>
      </c>
      <c r="BV4" s="12">
        <v>-1.7044356336003916</v>
      </c>
      <c r="BW4" s="12">
        <v>-1.2610689014879743</v>
      </c>
      <c r="BX4" s="12"/>
      <c r="BY4" s="12"/>
      <c r="BZ4" s="12"/>
    </row>
    <row r="5" spans="1:86" x14ac:dyDescent="0.3">
      <c r="E5" s="2">
        <v>0.95</v>
      </c>
      <c r="T5" s="17">
        <f>(T56/T6)^(1/50)</f>
        <v>0.98926538646072704</v>
      </c>
      <c r="U5" s="17">
        <f>(U55/U17)^(1/38)</f>
        <v>0.98782001842808731</v>
      </c>
      <c r="V5" s="17">
        <f>(V55/V17)^(1/38)</f>
        <v>0.9902574642687062</v>
      </c>
      <c r="AC5" s="17">
        <f>(AC54/AC6)^(1/48)</f>
        <v>0.9959495962543532</v>
      </c>
      <c r="AD5" s="17">
        <f>(AD54/AD17)^(1/37)</f>
        <v>1.0002967383076351</v>
      </c>
      <c r="AE5" s="17">
        <f>(AE54/AE17)^(1/37)</f>
        <v>1.0097937136394748</v>
      </c>
      <c r="AI5" s="2">
        <v>0.1</v>
      </c>
      <c r="AL5" s="11">
        <v>2.0621120954280189E-2</v>
      </c>
      <c r="AM5" s="11">
        <v>2.597717365323109E-2</v>
      </c>
      <c r="AN5" s="11">
        <v>2.3564574154817539E-2</v>
      </c>
      <c r="AO5" s="2">
        <v>0.99</v>
      </c>
      <c r="AP5" s="2">
        <v>0.99</v>
      </c>
      <c r="AQ5" s="2">
        <v>0.99</v>
      </c>
      <c r="AR5" s="2">
        <v>0.2</v>
      </c>
      <c r="AU5" s="2">
        <v>0.2</v>
      </c>
      <c r="BI5" s="2">
        <v>0.1</v>
      </c>
      <c r="BJ5" s="2">
        <v>0.1</v>
      </c>
      <c r="BK5" s="2">
        <v>0.1</v>
      </c>
      <c r="BR5" s="2">
        <v>0.03</v>
      </c>
      <c r="BU5" s="2">
        <v>0</v>
      </c>
      <c r="BV5" s="2">
        <v>0</v>
      </c>
      <c r="BW5" s="2">
        <v>0</v>
      </c>
      <c r="BX5" s="12"/>
      <c r="BY5" s="12"/>
      <c r="BZ5" s="12"/>
      <c r="CE5" s="3"/>
      <c r="CF5" s="3"/>
      <c r="CG5" s="3"/>
      <c r="CH5" s="3"/>
    </row>
    <row r="6" spans="1:86" x14ac:dyDescent="0.3">
      <c r="A6" s="2">
        <v>1960</v>
      </c>
      <c r="B6" s="1">
        <v>754.6194775218454</v>
      </c>
      <c r="C6" s="1">
        <v>1194.36006</v>
      </c>
      <c r="D6" s="1">
        <v>1066.7877009999997</v>
      </c>
      <c r="E6" s="1"/>
      <c r="F6" s="1"/>
      <c r="G6" s="1"/>
      <c r="H6" s="1">
        <v>7556.3586302086605</v>
      </c>
      <c r="I6" s="1">
        <v>832.77786250599956</v>
      </c>
      <c r="J6" s="1">
        <v>261.95185603680557</v>
      </c>
      <c r="K6" s="1">
        <f>H6/B6*1000</f>
        <v>10013.468847933245</v>
      </c>
      <c r="L6" s="1">
        <f t="shared" ref="L6:M56" si="0">I6/C6*1000</f>
        <v>697.25863279955922</v>
      </c>
      <c r="M6" s="1">
        <f t="shared" si="0"/>
        <v>245.55200232553639</v>
      </c>
      <c r="N6" s="1"/>
      <c r="O6" s="1"/>
      <c r="P6" s="1"/>
      <c r="Q6" s="1">
        <v>1823.3279449999998</v>
      </c>
      <c r="R6" s="1"/>
      <c r="S6" s="1"/>
      <c r="T6" s="1">
        <f>Q6/H6*1000</f>
        <v>241.29716894467339</v>
      </c>
      <c r="U6" s="1"/>
      <c r="V6" s="1"/>
      <c r="W6" s="1"/>
      <c r="X6" s="1"/>
      <c r="Y6" s="1"/>
      <c r="Z6" s="1">
        <v>5170.3508236960197</v>
      </c>
      <c r="AA6" s="1">
        <v>2632.5759699999994</v>
      </c>
      <c r="AB6" s="1">
        <v>320.93150699999978</v>
      </c>
      <c r="AC6" s="12">
        <f>Z6/Q6</f>
        <v>2.8356669670282599</v>
      </c>
      <c r="AD6" s="12"/>
      <c r="AE6" s="12"/>
      <c r="AF6" s="1"/>
      <c r="AG6" s="1"/>
      <c r="AH6" s="1"/>
      <c r="AI6" s="1">
        <f>($AU5*AL6/$AI5)^(1/(1-$AR5))*B6</f>
        <v>15112.717258846602</v>
      </c>
      <c r="AJ6" s="1">
        <f>($AU5*AM6/$AI5)^(1/(1-$AR5))*C6</f>
        <v>1665.5557245192558</v>
      </c>
      <c r="AK6" s="1">
        <f>($AU5*AN6/$AI5)^(1/(1-$AR5))*D6</f>
        <v>523.9037111086933</v>
      </c>
      <c r="AL6" s="14">
        <v>5.4987204573049659</v>
      </c>
      <c r="AM6" s="14">
        <v>0.65239274196947328</v>
      </c>
      <c r="AN6" s="14">
        <v>0.28307973745082027</v>
      </c>
      <c r="AO6" s="14"/>
      <c r="AP6" s="14"/>
      <c r="AQ6" s="14"/>
      <c r="AR6" s="1">
        <f t="shared" ref="AR6:AT21" si="1">AL6*AI6^$AR$5*B6^(1-$AR$5)</f>
        <v>7556.3586294233037</v>
      </c>
      <c r="AS6" s="1">
        <f t="shared" si="1"/>
        <v>832.77786225962802</v>
      </c>
      <c r="AT6" s="1">
        <f t="shared" si="1"/>
        <v>261.95185555434682</v>
      </c>
      <c r="AU6" s="1">
        <f t="shared" ref="AU6:AW21" si="2">$AU$5*AR6</f>
        <v>1511.2717258846608</v>
      </c>
      <c r="AV6" s="1">
        <f t="shared" si="2"/>
        <v>166.55557245192563</v>
      </c>
      <c r="AW6" s="1">
        <f t="shared" si="2"/>
        <v>52.390371110869367</v>
      </c>
      <c r="AX6" s="1">
        <f>(AR6-AU6)/B6*1000</f>
        <v>8010.7750775140103</v>
      </c>
      <c r="AY6" s="1">
        <f t="shared" ref="AY6:AZ69" si="3">(AS6-AV6)/C6*1000</f>
        <v>557.80690607462418</v>
      </c>
      <c r="AZ6" s="1">
        <f t="shared" si="3"/>
        <v>196.44160149862614</v>
      </c>
      <c r="BA6" s="1">
        <f>LN(AX6)*B6</f>
        <v>6782.92947075142</v>
      </c>
      <c r="BB6" s="1">
        <f>LN(AY6)*C6</f>
        <v>7553.1483741713555</v>
      </c>
      <c r="BC6" s="1">
        <f>LN(AZ6)*D6</f>
        <v>5633.0286454781999</v>
      </c>
      <c r="BD6" s="1">
        <f>SUM(BA6:BC6)*BT6</f>
        <v>0</v>
      </c>
      <c r="BE6" s="2">
        <v>0</v>
      </c>
      <c r="BF6" s="2">
        <v>0</v>
      </c>
      <c r="BG6" s="2">
        <v>0</v>
      </c>
      <c r="BH6" s="2">
        <f t="shared" ref="BH6:BH69" si="4">(BE6*Z6+BF6*AA6+BG6*AB6)/(Z6+AA6+AB6)</f>
        <v>0</v>
      </c>
      <c r="BI6" s="2">
        <f>BI$5*BE6^2</f>
        <v>0</v>
      </c>
      <c r="BJ6" s="2">
        <f t="shared" ref="BJ6:BK69" si="5">BJ$5*BF6^2</f>
        <v>0</v>
      </c>
      <c r="BK6" s="2">
        <f t="shared" si="5"/>
        <v>0</v>
      </c>
      <c r="BL6" s="2">
        <f t="shared" ref="BL6:BN69" si="6">BI6*AR6</f>
        <v>0</v>
      </c>
      <c r="BM6" s="2">
        <f t="shared" si="6"/>
        <v>0</v>
      </c>
      <c r="BN6" s="2">
        <f t="shared" si="6"/>
        <v>0</v>
      </c>
      <c r="BO6" s="2">
        <f>2*BI$5*BE6*AR6/Z6*1000</f>
        <v>0</v>
      </c>
      <c r="BP6" s="2">
        <f>2*BJ$5*BF6*AS6/AA6*1000</f>
        <v>0</v>
      </c>
      <c r="BQ6" s="2">
        <f>2*BK$5*BG6*AT6/AB6*1000</f>
        <v>0</v>
      </c>
      <c r="BS6" s="17">
        <v>0</v>
      </c>
      <c r="BT6" s="17">
        <v>0</v>
      </c>
      <c r="BU6" s="12">
        <f>(BU$3*temphigh!$I116+BU$4*temphigh!$I116^2+BU$5*temphigh!$I116^6)*(K6/K$56)^$BW$1</f>
        <v>1.7208749378006247</v>
      </c>
      <c r="BV6" s="12">
        <f>(BV$3*temphigh!$I116+BV$4*temphigh!$I116^2+BV$5*temphigh!$I116^6)*(L6/L$56)^$BW$1</f>
        <v>1.1048573493220157</v>
      </c>
      <c r="BW6" s="12">
        <f>(BW$3*temphigh!$I116+BW$4*temphigh!$I116^2+BW$5*temphigh!$I116^6)*(M6/M$56)^$BW$1</f>
        <v>0.55691692988682728</v>
      </c>
      <c r="BX6" s="12"/>
      <c r="BY6" s="12"/>
      <c r="BZ6" s="12"/>
      <c r="CA6" s="19"/>
      <c r="CB6" s="19"/>
      <c r="CC6" s="19"/>
      <c r="CD6" s="19"/>
      <c r="CE6" s="19"/>
      <c r="CF6" s="19"/>
      <c r="CG6" s="19"/>
      <c r="CH6" s="19"/>
    </row>
    <row r="7" spans="1:86" x14ac:dyDescent="0.3">
      <c r="A7" s="2">
        <v>1961</v>
      </c>
      <c r="B7" s="1">
        <v>765.20640414189029</v>
      </c>
      <c r="C7" s="1">
        <v>1199.703955575138</v>
      </c>
      <c r="D7" s="1">
        <v>1092.2120901999997</v>
      </c>
      <c r="E7" s="11">
        <f>B7/B6-1</f>
        <v>1.4029490273445022E-2</v>
      </c>
      <c r="F7" s="11">
        <f t="shared" ref="F7:G56" si="7">C7/C6-1</f>
        <v>4.4742751822579585E-3</v>
      </c>
      <c r="G7" s="11">
        <f t="shared" si="7"/>
        <v>2.3832660590450416E-2</v>
      </c>
      <c r="H7" s="1">
        <v>7938.6671723835716</v>
      </c>
      <c r="I7" s="1">
        <v>859.14436793764219</v>
      </c>
      <c r="J7" s="1">
        <v>272.32060767723522</v>
      </c>
      <c r="K7" s="1">
        <f t="shared" ref="K7:M57" si="8">H7/B7*1000</f>
        <v>10374.543560290858</v>
      </c>
      <c r="L7" s="1">
        <f t="shared" si="0"/>
        <v>716.13031193663812</v>
      </c>
      <c r="M7" s="1">
        <f t="shared" si="0"/>
        <v>249.32942065068096</v>
      </c>
      <c r="N7" s="11">
        <f>K7/K6-1</f>
        <v>3.6058904046237572E-2</v>
      </c>
      <c r="O7" s="11">
        <f t="shared" ref="O7:P56" si="9">L7/L6-1</f>
        <v>2.7065536731051054E-2</v>
      </c>
      <c r="P7" s="11">
        <f t="shared" si="9"/>
        <v>1.5383374150363061E-2</v>
      </c>
      <c r="Q7" s="1">
        <v>1869.6711979999998</v>
      </c>
      <c r="R7" s="1"/>
      <c r="S7" s="1"/>
      <c r="T7" s="1">
        <f t="shared" ref="T7:V56" si="10">Q7/H7*1000</f>
        <v>235.51449599802709</v>
      </c>
      <c r="U7" s="1"/>
      <c r="V7" s="1"/>
      <c r="W7" s="11">
        <f>T7/T6-1</f>
        <v>-2.396494319405873E-2</v>
      </c>
      <c r="X7" s="11"/>
      <c r="Y7" s="11"/>
      <c r="Z7" s="1">
        <v>5280.5588133332403</v>
      </c>
      <c r="AA7" s="1">
        <v>2464.0956550000001</v>
      </c>
      <c r="AB7" s="1">
        <v>344.64922500000011</v>
      </c>
      <c r="AC7" s="12">
        <f t="shared" ref="AC7:AE54" si="11">Z7/Q7</f>
        <v>2.8243248433103587</v>
      </c>
      <c r="AD7" s="12"/>
      <c r="AE7" s="12"/>
      <c r="AF7" s="11">
        <f>AC7/AC6-1</f>
        <v>-3.9998081050355294E-3</v>
      </c>
      <c r="AG7" s="11"/>
      <c r="AH7" s="11"/>
      <c r="AI7" s="1">
        <f>(1-$AI$5)*AI6+AU6</f>
        <v>15112.717258846602</v>
      </c>
      <c r="AJ7" s="1">
        <f>(1-$AI$5)*AJ6+AV6</f>
        <v>1665.5557245192558</v>
      </c>
      <c r="AK7" s="1">
        <f>(1-$AI$5)*AK6+AW6</f>
        <v>523.90371110869341</v>
      </c>
      <c r="AL7" s="14">
        <f t="shared" ref="AL7:AN22" si="12">(1+AL$5)*AL6</f>
        <v>5.6121102369488263</v>
      </c>
      <c r="AM7" s="14">
        <f t="shared" si="12"/>
        <v>0.66934006151772185</v>
      </c>
      <c r="AN7" s="14">
        <f t="shared" si="12"/>
        <v>0.28975039091570642</v>
      </c>
      <c r="AO7" s="11">
        <f>AL7/AL6-1</f>
        <v>2.0621120954280148E-2</v>
      </c>
      <c r="AP7" s="11">
        <f t="shared" ref="AP7:AQ56" si="13">AM7/AM6-1</f>
        <v>2.5977173653231045E-2</v>
      </c>
      <c r="AQ7" s="11">
        <f t="shared" si="13"/>
        <v>2.3564574154817608E-2</v>
      </c>
      <c r="AR7" s="1">
        <f t="shared" si="1"/>
        <v>7798.6168086266016</v>
      </c>
      <c r="AS7" s="1">
        <f t="shared" si="1"/>
        <v>857.46800770244613</v>
      </c>
      <c r="AT7" s="1">
        <f t="shared" si="1"/>
        <v>273.22466945726796</v>
      </c>
      <c r="AU7" s="1">
        <f t="shared" si="2"/>
        <v>1559.7233617253205</v>
      </c>
      <c r="AV7" s="1">
        <f t="shared" si="2"/>
        <v>171.49360154048924</v>
      </c>
      <c r="AW7" s="1">
        <f t="shared" si="2"/>
        <v>54.644933891453597</v>
      </c>
      <c r="AX7" s="1">
        <f t="shared" ref="AX7:AZ70" si="14">(AR7-AU7)/B7*1000</f>
        <v>8153.2164565423827</v>
      </c>
      <c r="AY7" s="1">
        <f t="shared" si="3"/>
        <v>571.78640028164352</v>
      </c>
      <c r="AZ7" s="1">
        <f t="shared" si="3"/>
        <v>200.12572423162729</v>
      </c>
      <c r="BA7" s="1">
        <f t="shared" ref="BA7:BC70" si="15">LN(AX7)*B7</f>
        <v>6891.5772663348662</v>
      </c>
      <c r="BB7" s="1">
        <f t="shared" si="15"/>
        <v>7616.6390780397314</v>
      </c>
      <c r="BC7" s="1">
        <f t="shared" si="15"/>
        <v>5787.5726573781021</v>
      </c>
      <c r="BD7" s="1">
        <f t="shared" ref="BD7:BD70" si="16">SUM(BA7:BC7)*BT7</f>
        <v>0</v>
      </c>
      <c r="BE7" s="2">
        <v>0</v>
      </c>
      <c r="BF7" s="2">
        <v>0</v>
      </c>
      <c r="BG7" s="2">
        <v>0</v>
      </c>
      <c r="BH7" s="2">
        <f t="shared" si="4"/>
        <v>0</v>
      </c>
      <c r="BI7" s="2">
        <f t="shared" ref="BI7:BK70" si="17">BI$5*BE7^2</f>
        <v>0</v>
      </c>
      <c r="BJ7" s="2">
        <f t="shared" si="5"/>
        <v>0</v>
      </c>
      <c r="BK7" s="2">
        <f t="shared" si="5"/>
        <v>0</v>
      </c>
      <c r="BL7" s="2">
        <f t="shared" si="6"/>
        <v>0</v>
      </c>
      <c r="BM7" s="2">
        <f t="shared" si="6"/>
        <v>0</v>
      </c>
      <c r="BN7" s="2">
        <f t="shared" si="6"/>
        <v>0</v>
      </c>
      <c r="BO7" s="2">
        <f t="shared" ref="BO7:BQ70" si="18">2*BI$5*BE7*AR7/Z7*1000</f>
        <v>0</v>
      </c>
      <c r="BP7" s="2">
        <f t="shared" si="18"/>
        <v>0</v>
      </c>
      <c r="BQ7" s="2">
        <f t="shared" si="18"/>
        <v>0</v>
      </c>
      <c r="BR7" s="11">
        <f t="shared" ref="BR7:BR70" si="19">SUM(H7:J7)*SUM(B6:D6)/SUM(H6:J6)/SUM(B7:D7)-1+BR$5</f>
        <v>6.4255530852422166E-2</v>
      </c>
      <c r="BS7" s="17">
        <v>0</v>
      </c>
      <c r="BT7" s="17">
        <v>0</v>
      </c>
      <c r="BU7" s="12">
        <f>(BU$3*temphigh!$I117+BU$4*temphigh!$I117^2+BU$5*temphigh!$I117^6)*(K7/K$56)^$BW$1</f>
        <v>1.7476237130283054</v>
      </c>
      <c r="BV7" s="12">
        <f>(BV$3*temphigh!$I117+BV$4*temphigh!$I117^2+BV$5*temphigh!$I117^6)*(L7/L$56)^$BW$1</f>
        <v>1.1237014506465755</v>
      </c>
      <c r="BW7" s="12">
        <f>(BW$3*temphigh!$I117+BW$4*temphigh!$I117^2+BW$5*temphigh!$I117^6)*(M7/M$56)^$BW$1</f>
        <v>0.56720881538852252</v>
      </c>
      <c r="BX7" s="12"/>
      <c r="BY7" s="12"/>
      <c r="BZ7" s="12"/>
      <c r="CA7" s="19"/>
      <c r="CB7" s="19"/>
      <c r="CC7" s="19"/>
      <c r="CD7" s="19"/>
      <c r="CE7" s="19"/>
      <c r="CF7" s="19"/>
      <c r="CG7" s="19"/>
      <c r="CH7" s="19"/>
    </row>
    <row r="8" spans="1:86" x14ac:dyDescent="0.3">
      <c r="A8" s="2">
        <v>1962</v>
      </c>
      <c r="B8" s="1">
        <v>774.39776372023073</v>
      </c>
      <c r="C8" s="1">
        <v>1217.6206076086175</v>
      </c>
      <c r="D8" s="1">
        <v>1118.5717372000001</v>
      </c>
      <c r="E8" s="11">
        <f t="shared" ref="E8:E56" si="20">B8/B7-1</f>
        <v>1.2011608277962216E-2</v>
      </c>
      <c r="F8" s="11">
        <f t="shared" si="7"/>
        <v>1.4934227690272417E-2</v>
      </c>
      <c r="G8" s="11">
        <f t="shared" si="7"/>
        <v>2.4134183494685102E-2</v>
      </c>
      <c r="H8" s="1">
        <v>8404.7182349558934</v>
      </c>
      <c r="I8" s="1">
        <v>888.83152857875427</v>
      </c>
      <c r="J8" s="1">
        <v>282.68917580048731</v>
      </c>
      <c r="K8" s="1">
        <f t="shared" si="8"/>
        <v>10853.231541603849</v>
      </c>
      <c r="L8" s="1">
        <f t="shared" si="0"/>
        <v>729.97411757378313</v>
      </c>
      <c r="M8" s="1">
        <f t="shared" si="0"/>
        <v>252.72333136908375</v>
      </c>
      <c r="N8" s="11">
        <f t="shared" ref="N8:P57" si="21">K8/K7-1</f>
        <v>4.6140630528093363E-2</v>
      </c>
      <c r="O8" s="11">
        <f t="shared" si="9"/>
        <v>1.9331405760087295E-2</v>
      </c>
      <c r="P8" s="11">
        <f t="shared" si="9"/>
        <v>1.3612154993765335E-2</v>
      </c>
      <c r="Q8" s="1">
        <v>1971.492958</v>
      </c>
      <c r="R8" s="1"/>
      <c r="S8" s="1"/>
      <c r="T8" s="1">
        <f t="shared" si="10"/>
        <v>234.56978602809116</v>
      </c>
      <c r="U8" s="1"/>
      <c r="V8" s="1"/>
      <c r="W8" s="11">
        <f t="shared" ref="W8:Y56" si="22">T8/T7-1</f>
        <v>-4.0112603936864888E-3</v>
      </c>
      <c r="X8" s="11"/>
      <c r="Y8" s="11"/>
      <c r="Z8" s="1">
        <v>5522.5510307048735</v>
      </c>
      <c r="AA8" s="1">
        <v>2462.8378739999998</v>
      </c>
      <c r="AB8" s="1">
        <v>364.49029100000098</v>
      </c>
      <c r="AC8" s="12">
        <f t="shared" si="11"/>
        <v>2.8012025142140393</v>
      </c>
      <c r="AD8" s="12"/>
      <c r="AE8" s="12"/>
      <c r="AF8" s="11">
        <f t="shared" ref="AF8:AH54" si="23">AC8/AC7-1</f>
        <v>-8.1868518598653406E-3</v>
      </c>
      <c r="AG8" s="11"/>
      <c r="AH8" s="11"/>
      <c r="AI8" s="1">
        <f t="shared" ref="AI8:AK23" si="24">(1-$AI$5)*AI7+AU7</f>
        <v>15161.168894687262</v>
      </c>
      <c r="AJ8" s="1">
        <f t="shared" si="24"/>
        <v>1670.4937536078194</v>
      </c>
      <c r="AK8" s="1">
        <f t="shared" si="24"/>
        <v>526.15827388927767</v>
      </c>
      <c r="AL8" s="14">
        <f t="shared" si="12"/>
        <v>5.7278382409537016</v>
      </c>
      <c r="AM8" s="14">
        <f t="shared" si="12"/>
        <v>0.68672762452883207</v>
      </c>
      <c r="AN8" s="14">
        <f t="shared" si="12"/>
        <v>0.296578235488827</v>
      </c>
      <c r="AO8" s="11">
        <f t="shared" ref="AO8:AO56" si="25">AL8/AL7-1</f>
        <v>2.0621120954280148E-2</v>
      </c>
      <c r="AP8" s="11">
        <f t="shared" si="13"/>
        <v>2.5977173653231045E-2</v>
      </c>
      <c r="AQ8" s="11">
        <f t="shared" si="13"/>
        <v>2.3564574154817608E-2</v>
      </c>
      <c r="AR8" s="1">
        <f t="shared" si="1"/>
        <v>8040.9720755346516</v>
      </c>
      <c r="AS8" s="1">
        <f t="shared" si="1"/>
        <v>890.76486958931548</v>
      </c>
      <c r="AT8" s="1">
        <f t="shared" si="1"/>
        <v>285.29465243098974</v>
      </c>
      <c r="AU8" s="1">
        <f t="shared" si="2"/>
        <v>1608.1944151069304</v>
      </c>
      <c r="AV8" s="1">
        <f t="shared" si="2"/>
        <v>178.15297391786311</v>
      </c>
      <c r="AW8" s="1">
        <f t="shared" si="2"/>
        <v>57.058930486197951</v>
      </c>
      <c r="AX8" s="1">
        <f t="shared" si="14"/>
        <v>8306.8133222963606</v>
      </c>
      <c r="AY8" s="1">
        <f t="shared" si="3"/>
        <v>585.24953603652284</v>
      </c>
      <c r="AZ8" s="1">
        <f t="shared" si="3"/>
        <v>204.04209614316704</v>
      </c>
      <c r="BA8" s="1">
        <f t="shared" si="15"/>
        <v>6988.8092070671009</v>
      </c>
      <c r="BB8" s="1">
        <f t="shared" si="15"/>
        <v>7758.7251631226291</v>
      </c>
      <c r="BC8" s="1">
        <f t="shared" si="15"/>
        <v>5948.9295176931428</v>
      </c>
      <c r="BD8" s="1">
        <f t="shared" si="16"/>
        <v>0</v>
      </c>
      <c r="BE8" s="2">
        <v>0</v>
      </c>
      <c r="BF8" s="2">
        <v>0</v>
      </c>
      <c r="BG8" s="2">
        <v>0</v>
      </c>
      <c r="BH8" s="2">
        <f t="shared" si="4"/>
        <v>0</v>
      </c>
      <c r="BI8" s="2">
        <f t="shared" si="17"/>
        <v>0</v>
      </c>
      <c r="BJ8" s="2">
        <f t="shared" si="5"/>
        <v>0</v>
      </c>
      <c r="BK8" s="2">
        <f t="shared" si="5"/>
        <v>0</v>
      </c>
      <c r="BL8" s="2">
        <f t="shared" si="6"/>
        <v>0</v>
      </c>
      <c r="BM8" s="2">
        <f t="shared" si="6"/>
        <v>0</v>
      </c>
      <c r="BN8" s="2">
        <f t="shared" si="6"/>
        <v>0</v>
      </c>
      <c r="BO8" s="2">
        <f t="shared" si="18"/>
        <v>0</v>
      </c>
      <c r="BP8" s="2">
        <f t="shared" si="18"/>
        <v>0</v>
      </c>
      <c r="BQ8" s="2">
        <f t="shared" si="18"/>
        <v>0</v>
      </c>
      <c r="BR8" s="11">
        <f t="shared" si="19"/>
        <v>6.7651233799188554E-2</v>
      </c>
      <c r="BS8" s="17">
        <v>0</v>
      </c>
      <c r="BT8" s="17">
        <v>0</v>
      </c>
      <c r="BU8" s="12">
        <f>(BU$3*temphigh!$I118+BU$4*temphigh!$I118^2+BU$5*temphigh!$I118^6)*(K8/K$56)^$BW$1</f>
        <v>1.7705998504712626</v>
      </c>
      <c r="BV8" s="12">
        <f>(BV$3*temphigh!$I118+BV$4*temphigh!$I118^2+BV$5*temphigh!$I118^6)*(L8/L$56)^$BW$1</f>
        <v>1.1450632359938837</v>
      </c>
      <c r="BW8" s="12">
        <f>(BW$3*temphigh!$I118+BW$4*temphigh!$I118^2+BW$5*temphigh!$I118^6)*(M8/M$56)^$BW$1</f>
        <v>0.57792442398984278</v>
      </c>
      <c r="BX8" s="12"/>
      <c r="BY8" s="12"/>
      <c r="BZ8" s="12"/>
      <c r="CA8" s="19"/>
      <c r="CB8" s="19"/>
      <c r="CC8" s="19"/>
      <c r="CD8" s="19"/>
      <c r="CE8" s="19"/>
      <c r="CF8" s="19"/>
      <c r="CG8" s="19"/>
      <c r="CH8" s="19"/>
    </row>
    <row r="9" spans="1:86" x14ac:dyDescent="0.3">
      <c r="A9" s="2">
        <v>1963</v>
      </c>
      <c r="B9" s="1">
        <v>783.2823189713107</v>
      </c>
      <c r="C9" s="1">
        <v>1246.8459439187275</v>
      </c>
      <c r="D9" s="1">
        <v>1145.8723861999999</v>
      </c>
      <c r="E9" s="11">
        <f t="shared" si="20"/>
        <v>1.1472857576961815E-2</v>
      </c>
      <c r="F9" s="11">
        <f t="shared" si="7"/>
        <v>2.4002005327018905E-2</v>
      </c>
      <c r="G9" s="11">
        <f t="shared" si="7"/>
        <v>2.4406703738410807E-2</v>
      </c>
      <c r="H9" s="1">
        <v>8839.1053396553361</v>
      </c>
      <c r="I9" s="1">
        <v>905.66771909142631</v>
      </c>
      <c r="J9" s="1">
        <v>301.23830663487456</v>
      </c>
      <c r="K9" s="1">
        <f t="shared" si="8"/>
        <v>11284.699176235443</v>
      </c>
      <c r="L9" s="1">
        <f t="shared" si="0"/>
        <v>726.36697701802041</v>
      </c>
      <c r="M9" s="1">
        <f t="shared" si="0"/>
        <v>262.88992584406049</v>
      </c>
      <c r="N9" s="11">
        <f t="shared" si="21"/>
        <v>3.9754761794000393E-2</v>
      </c>
      <c r="O9" s="11">
        <f t="shared" si="9"/>
        <v>-4.9414636340145979E-3</v>
      </c>
      <c r="P9" s="11">
        <f t="shared" si="9"/>
        <v>4.0228159465534929E-2</v>
      </c>
      <c r="Q9" s="1">
        <v>2097.4392969999994</v>
      </c>
      <c r="R9" s="1"/>
      <c r="S9" s="1"/>
      <c r="T9" s="1">
        <f t="shared" si="10"/>
        <v>237.29090404547492</v>
      </c>
      <c r="U9" s="1"/>
      <c r="V9" s="1"/>
      <c r="W9" s="11">
        <f t="shared" si="22"/>
        <v>1.1600462546603962E-2</v>
      </c>
      <c r="X9" s="11"/>
      <c r="Y9" s="11"/>
      <c r="Z9" s="1">
        <v>5836.4578380874573</v>
      </c>
      <c r="AA9" s="1">
        <v>2590.6511589999996</v>
      </c>
      <c r="AB9" s="1">
        <v>390.03997599999957</v>
      </c>
      <c r="AC9" s="12">
        <f t="shared" si="11"/>
        <v>2.7826587622513963</v>
      </c>
      <c r="AD9" s="12"/>
      <c r="AE9" s="12"/>
      <c r="AF9" s="11">
        <f t="shared" si="23"/>
        <v>-6.6199255029035786E-3</v>
      </c>
      <c r="AG9" s="11"/>
      <c r="AH9" s="11"/>
      <c r="AI9" s="1">
        <f t="shared" si="24"/>
        <v>15253.246420325468</v>
      </c>
      <c r="AJ9" s="1">
        <f t="shared" si="24"/>
        <v>1681.5973521649007</v>
      </c>
      <c r="AK9" s="1">
        <f t="shared" si="24"/>
        <v>530.60137698654785</v>
      </c>
      <c r="AL9" s="14">
        <f t="shared" si="12"/>
        <v>5.8459526861269593</v>
      </c>
      <c r="AM9" s="14">
        <f t="shared" si="12"/>
        <v>0.70456686728368834</v>
      </c>
      <c r="AN9" s="14">
        <f t="shared" si="12"/>
        <v>0.3035669753117084</v>
      </c>
      <c r="AO9" s="11">
        <f t="shared" si="25"/>
        <v>2.0621120954280148E-2</v>
      </c>
      <c r="AP9" s="11">
        <f t="shared" si="13"/>
        <v>2.5977173653231045E-2</v>
      </c>
      <c r="AQ9" s="11">
        <f t="shared" si="13"/>
        <v>2.3564574154817608E-2</v>
      </c>
      <c r="AR9" s="1">
        <f t="shared" si="1"/>
        <v>8292.059544327125</v>
      </c>
      <c r="AS9" s="1">
        <f t="shared" si="1"/>
        <v>932.64605335154022</v>
      </c>
      <c r="AT9" s="1">
        <f t="shared" si="1"/>
        <v>298.20656550399173</v>
      </c>
      <c r="AU9" s="1">
        <f t="shared" si="2"/>
        <v>1658.4119088654252</v>
      </c>
      <c r="AV9" s="1">
        <f t="shared" si="2"/>
        <v>186.52921067030806</v>
      </c>
      <c r="AW9" s="1">
        <f t="shared" si="2"/>
        <v>59.641313100798349</v>
      </c>
      <c r="AX9" s="1">
        <f t="shared" si="14"/>
        <v>8469.0378868422667</v>
      </c>
      <c r="AY9" s="1">
        <f t="shared" si="3"/>
        <v>598.40339243214942</v>
      </c>
      <c r="AZ9" s="1">
        <f t="shared" si="3"/>
        <v>208.19530628042756</v>
      </c>
      <c r="BA9" s="1">
        <f t="shared" si="15"/>
        <v>7084.1401665527183</v>
      </c>
      <c r="BB9" s="1">
        <f t="shared" si="15"/>
        <v>7972.6634990587372</v>
      </c>
      <c r="BC9" s="1">
        <f t="shared" si="15"/>
        <v>6117.212933657921</v>
      </c>
      <c r="BD9" s="1">
        <f t="shared" si="16"/>
        <v>0</v>
      </c>
      <c r="BE9" s="2">
        <v>0</v>
      </c>
      <c r="BF9" s="2">
        <v>0</v>
      </c>
      <c r="BG9" s="2">
        <v>0</v>
      </c>
      <c r="BH9" s="2">
        <f t="shared" si="4"/>
        <v>0</v>
      </c>
      <c r="BI9" s="2">
        <f t="shared" si="17"/>
        <v>0</v>
      </c>
      <c r="BJ9" s="2">
        <f t="shared" si="5"/>
        <v>0</v>
      </c>
      <c r="BK9" s="2">
        <f t="shared" si="5"/>
        <v>0</v>
      </c>
      <c r="BL9" s="2">
        <f t="shared" si="6"/>
        <v>0</v>
      </c>
      <c r="BM9" s="2">
        <f t="shared" si="6"/>
        <v>0</v>
      </c>
      <c r="BN9" s="2">
        <f t="shared" si="6"/>
        <v>0</v>
      </c>
      <c r="BO9" s="2">
        <f t="shared" si="18"/>
        <v>0</v>
      </c>
      <c r="BP9" s="2">
        <f t="shared" si="18"/>
        <v>0</v>
      </c>
      <c r="BQ9" s="2">
        <f t="shared" si="18"/>
        <v>0</v>
      </c>
      <c r="BR9" s="11">
        <f t="shared" si="19"/>
        <v>5.7450470942512738E-2</v>
      </c>
      <c r="BS9" s="17">
        <v>0</v>
      </c>
      <c r="BT9" s="17">
        <v>0</v>
      </c>
      <c r="BU9" s="12">
        <f>(BU$3*temphigh!$I119+BU$4*temphigh!$I119^2+BU$5*temphigh!$I119^6)*(K9/K$56)^$BW$1</f>
        <v>1.7967414590461557</v>
      </c>
      <c r="BV9" s="12">
        <f>(BV$3*temphigh!$I119+BV$4*temphigh!$I119^2+BV$5*temphigh!$I119^6)*(L9/L$56)^$BW$1</f>
        <v>1.1739231029343784</v>
      </c>
      <c r="BW9" s="12">
        <f>(BW$3*temphigh!$I119+BW$4*temphigh!$I119^2+BW$5*temphigh!$I119^6)*(M9/M$56)^$BW$1</f>
        <v>0.58502032158611061</v>
      </c>
      <c r="BX9" s="12"/>
      <c r="BY9" s="12"/>
      <c r="BZ9" s="12"/>
      <c r="CA9" s="19"/>
      <c r="CB9" s="19"/>
      <c r="CC9" s="19"/>
      <c r="CD9" s="19"/>
      <c r="CE9" s="19"/>
      <c r="CF9" s="19"/>
      <c r="CG9" s="19"/>
      <c r="CH9" s="19"/>
    </row>
    <row r="10" spans="1:86" x14ac:dyDescent="0.3">
      <c r="A10" s="2">
        <v>1964</v>
      </c>
      <c r="B10" s="1">
        <v>792.07167807264977</v>
      </c>
      <c r="C10" s="1">
        <v>1275.6171731302509</v>
      </c>
      <c r="D10" s="1">
        <v>1174.1435411999998</v>
      </c>
      <c r="E10" s="11">
        <f t="shared" si="20"/>
        <v>1.1221189204017934E-2</v>
      </c>
      <c r="F10" s="11">
        <f t="shared" si="7"/>
        <v>2.3075207768730399E-2</v>
      </c>
      <c r="G10" s="11">
        <f t="shared" si="7"/>
        <v>2.4672167110819432E-2</v>
      </c>
      <c r="H10" s="1">
        <v>9402.5054139943568</v>
      </c>
      <c r="I10" s="1">
        <v>994.08499373853465</v>
      </c>
      <c r="J10" s="1">
        <v>319.57074016746537</v>
      </c>
      <c r="K10" s="1">
        <f t="shared" si="8"/>
        <v>11870.775933907267</v>
      </c>
      <c r="L10" s="1">
        <f t="shared" si="0"/>
        <v>779.29728031109732</v>
      </c>
      <c r="M10" s="1">
        <f t="shared" si="0"/>
        <v>272.17348556962401</v>
      </c>
      <c r="N10" s="11">
        <f t="shared" si="21"/>
        <v>5.1935523359457392E-2</v>
      </c>
      <c r="O10" s="11">
        <f t="shared" si="9"/>
        <v>7.2869919706941344E-2</v>
      </c>
      <c r="P10" s="11">
        <f t="shared" si="9"/>
        <v>3.5313486037005015E-2</v>
      </c>
      <c r="Q10" s="1">
        <v>2194.1947959999998</v>
      </c>
      <c r="R10" s="1"/>
      <c r="S10" s="1"/>
      <c r="T10" s="1">
        <f t="shared" si="10"/>
        <v>233.36277932201324</v>
      </c>
      <c r="U10" s="1"/>
      <c r="V10" s="1"/>
      <c r="W10" s="11">
        <f t="shared" si="22"/>
        <v>-1.6554046769145847E-2</v>
      </c>
      <c r="X10" s="11"/>
      <c r="Y10" s="11"/>
      <c r="Z10" s="1">
        <v>6132.3114399481883</v>
      </c>
      <c r="AA10" s="1">
        <v>2747.936123</v>
      </c>
      <c r="AB10" s="1">
        <v>415.88456599999927</v>
      </c>
      <c r="AC10" s="12">
        <f t="shared" si="11"/>
        <v>2.7947889818749663</v>
      </c>
      <c r="AD10" s="12"/>
      <c r="AE10" s="12"/>
      <c r="AF10" s="11">
        <f t="shared" si="23"/>
        <v>4.359219243165624E-3</v>
      </c>
      <c r="AG10" s="11"/>
      <c r="AH10" s="11"/>
      <c r="AI10" s="1">
        <f t="shared" si="24"/>
        <v>15386.333687158345</v>
      </c>
      <c r="AJ10" s="1">
        <f t="shared" si="24"/>
        <v>1699.9668276187188</v>
      </c>
      <c r="AK10" s="1">
        <f t="shared" si="24"/>
        <v>537.18255238869142</v>
      </c>
      <c r="AL10" s="14">
        <f t="shared" si="12"/>
        <v>5.9665027835605819</v>
      </c>
      <c r="AM10" s="14">
        <f t="shared" si="12"/>
        <v>0.72286952314542974</v>
      </c>
      <c r="AN10" s="14">
        <f t="shared" si="12"/>
        <v>0.31072040181239485</v>
      </c>
      <c r="AO10" s="11">
        <f t="shared" si="25"/>
        <v>2.0621120954280148E-2</v>
      </c>
      <c r="AP10" s="11">
        <f t="shared" si="13"/>
        <v>2.5977173653231045E-2</v>
      </c>
      <c r="AQ10" s="11">
        <f t="shared" si="13"/>
        <v>2.3564574154817608E-2</v>
      </c>
      <c r="AR10" s="1">
        <f t="shared" si="1"/>
        <v>8553.7876507887431</v>
      </c>
      <c r="AS10" s="1">
        <f t="shared" si="1"/>
        <v>976.61702321789789</v>
      </c>
      <c r="AT10" s="1">
        <f t="shared" si="1"/>
        <v>312.01186130975947</v>
      </c>
      <c r="AU10" s="1">
        <f t="shared" si="2"/>
        <v>1710.7575301577488</v>
      </c>
      <c r="AV10" s="1">
        <f t="shared" si="2"/>
        <v>195.32340464357958</v>
      </c>
      <c r="AW10" s="1">
        <f t="shared" si="2"/>
        <v>62.402372261951896</v>
      </c>
      <c r="AX10" s="1">
        <f t="shared" si="14"/>
        <v>8639.4076572490994</v>
      </c>
      <c r="AY10" s="1">
        <f t="shared" si="3"/>
        <v>612.48283186490301</v>
      </c>
      <c r="AZ10" s="1">
        <f t="shared" si="3"/>
        <v>212.58856373957593</v>
      </c>
      <c r="BA10" s="1">
        <f t="shared" si="15"/>
        <v>7179.4084230486624</v>
      </c>
      <c r="BB10" s="1">
        <f t="shared" si="15"/>
        <v>8186.2998848025645</v>
      </c>
      <c r="BC10" s="1">
        <f t="shared" si="15"/>
        <v>6292.6563697956881</v>
      </c>
      <c r="BD10" s="1">
        <f t="shared" si="16"/>
        <v>0</v>
      </c>
      <c r="BE10" s="2">
        <v>0</v>
      </c>
      <c r="BF10" s="2">
        <v>0</v>
      </c>
      <c r="BG10" s="2">
        <v>0</v>
      </c>
      <c r="BH10" s="2">
        <f t="shared" si="4"/>
        <v>0</v>
      </c>
      <c r="BI10" s="2">
        <f t="shared" si="17"/>
        <v>0</v>
      </c>
      <c r="BJ10" s="2">
        <f t="shared" si="5"/>
        <v>0</v>
      </c>
      <c r="BK10" s="2">
        <f t="shared" si="5"/>
        <v>0</v>
      </c>
      <c r="BL10" s="2">
        <f t="shared" si="6"/>
        <v>0</v>
      </c>
      <c r="BM10" s="2">
        <f t="shared" si="6"/>
        <v>0</v>
      </c>
      <c r="BN10" s="2">
        <f t="shared" si="6"/>
        <v>0</v>
      </c>
      <c r="BO10" s="2">
        <f t="shared" si="18"/>
        <v>0</v>
      </c>
      <c r="BP10" s="2">
        <f t="shared" si="18"/>
        <v>0</v>
      </c>
      <c r="BQ10" s="2">
        <f t="shared" si="18"/>
        <v>0</v>
      </c>
      <c r="BR10" s="11">
        <f t="shared" si="19"/>
        <v>7.5046453543986508E-2</v>
      </c>
      <c r="BS10" s="17">
        <v>0</v>
      </c>
      <c r="BT10" s="17">
        <v>0</v>
      </c>
      <c r="BU10" s="12">
        <f>(BU$3*temphigh!$I120+BU$4*temphigh!$I120^2+BU$5*temphigh!$I120^6)*(K10/K$56)^$BW$1</f>
        <v>1.8181472737484821</v>
      </c>
      <c r="BV10" s="12">
        <f>(BV$3*temphigh!$I120+BV$4*temphigh!$I120^2+BV$5*temphigh!$I120^6)*(L10/L$56)^$BW$1</f>
        <v>1.1811469156353522</v>
      </c>
      <c r="BW10" s="12">
        <f>(BW$3*temphigh!$I120+BW$4*temphigh!$I120^2+BW$5*temphigh!$I120^6)*(M10/M$56)^$BW$1</f>
        <v>0.59290076104127998</v>
      </c>
      <c r="BX10" s="12"/>
      <c r="BY10" s="12"/>
      <c r="BZ10" s="12"/>
      <c r="CA10" s="19"/>
      <c r="CB10" s="19"/>
      <c r="CC10" s="19"/>
      <c r="CD10" s="19"/>
      <c r="CE10" s="19"/>
      <c r="CF10" s="19"/>
      <c r="CG10" s="19"/>
      <c r="CH10" s="19"/>
    </row>
    <row r="11" spans="1:86" x14ac:dyDescent="0.3">
      <c r="A11" s="2">
        <v>1965</v>
      </c>
      <c r="B11" s="1">
        <v>800.66078402081905</v>
      </c>
      <c r="C11" s="1">
        <v>1305.235463</v>
      </c>
      <c r="D11" s="1">
        <v>1203.382967</v>
      </c>
      <c r="E11" s="11">
        <f t="shared" si="20"/>
        <v>1.0843849345893997E-2</v>
      </c>
      <c r="F11" s="11">
        <f t="shared" si="7"/>
        <v>2.3218792043280922E-2</v>
      </c>
      <c r="G11" s="11">
        <f t="shared" si="7"/>
        <v>2.4902769358265076E-2</v>
      </c>
      <c r="H11" s="1">
        <v>9927.918917714087</v>
      </c>
      <c r="I11" s="1">
        <v>1083.6516565061327</v>
      </c>
      <c r="J11" s="1">
        <v>350.81110400362127</v>
      </c>
      <c r="K11" s="1">
        <f t="shared" si="8"/>
        <v>12399.656778314171</v>
      </c>
      <c r="L11" s="1">
        <f t="shared" si="0"/>
        <v>830.23461070803955</v>
      </c>
      <c r="M11" s="1">
        <f t="shared" si="0"/>
        <v>291.52074910797808</v>
      </c>
      <c r="N11" s="11">
        <f t="shared" si="21"/>
        <v>4.4553182315254292E-2</v>
      </c>
      <c r="O11" s="11">
        <f t="shared" si="9"/>
        <v>6.5363156890022589E-2</v>
      </c>
      <c r="P11" s="11">
        <f t="shared" si="9"/>
        <v>7.1084306753329551E-2</v>
      </c>
      <c r="Q11" s="1">
        <v>2371.6535028912936</v>
      </c>
      <c r="R11" s="1"/>
      <c r="S11" s="1"/>
      <c r="T11" s="1">
        <f t="shared" si="10"/>
        <v>238.88727562627687</v>
      </c>
      <c r="U11" s="1"/>
      <c r="V11" s="1"/>
      <c r="W11" s="11">
        <f t="shared" si="22"/>
        <v>2.3673425215083199E-2</v>
      </c>
      <c r="X11" s="11"/>
      <c r="Y11" s="11"/>
      <c r="Z11" s="1">
        <v>6397.5940110054044</v>
      </c>
      <c r="AA11" s="1">
        <v>2944.6596719999998</v>
      </c>
      <c r="AB11" s="1">
        <v>454.80166899999767</v>
      </c>
      <c r="AC11" s="12">
        <f t="shared" si="11"/>
        <v>2.697524745164531</v>
      </c>
      <c r="AD11" s="12"/>
      <c r="AE11" s="12"/>
      <c r="AF11" s="11">
        <f t="shared" si="23"/>
        <v>-3.4801996623438303E-2</v>
      </c>
      <c r="AG11" s="11"/>
      <c r="AH11" s="11"/>
      <c r="AI11" s="1">
        <f t="shared" si="24"/>
        <v>15558.457848600259</v>
      </c>
      <c r="AJ11" s="1">
        <f t="shared" si="24"/>
        <v>1725.2935495004265</v>
      </c>
      <c r="AK11" s="1">
        <f t="shared" si="24"/>
        <v>545.86666941177418</v>
      </c>
      <c r="AL11" s="14">
        <f t="shared" si="12"/>
        <v>6.0895387591344337</v>
      </c>
      <c r="AM11" s="14">
        <f t="shared" si="12"/>
        <v>0.74164763027680691</v>
      </c>
      <c r="AN11" s="14">
        <f t="shared" si="12"/>
        <v>0.31804239576231774</v>
      </c>
      <c r="AO11" s="11">
        <f t="shared" si="25"/>
        <v>2.0621120954280148E-2</v>
      </c>
      <c r="AP11" s="11">
        <f t="shared" si="13"/>
        <v>2.5977173653231045E-2</v>
      </c>
      <c r="AQ11" s="11">
        <f t="shared" si="13"/>
        <v>2.3564574154817608E-2</v>
      </c>
      <c r="AR11" s="1">
        <f t="shared" si="1"/>
        <v>8825.4438169729783</v>
      </c>
      <c r="AS11" s="1">
        <f t="shared" si="1"/>
        <v>1023.5788535981193</v>
      </c>
      <c r="AT11" s="1">
        <f t="shared" si="1"/>
        <v>326.75739099029039</v>
      </c>
      <c r="AU11" s="1">
        <f t="shared" si="2"/>
        <v>1765.0887633945958</v>
      </c>
      <c r="AV11" s="1">
        <f t="shared" si="2"/>
        <v>204.71577071962386</v>
      </c>
      <c r="AW11" s="1">
        <f t="shared" si="2"/>
        <v>65.351478198058075</v>
      </c>
      <c r="AX11" s="1">
        <f t="shared" si="14"/>
        <v>8818.1601927874581</v>
      </c>
      <c r="AY11" s="1">
        <f t="shared" si="3"/>
        <v>627.3680926477366</v>
      </c>
      <c r="AZ11" s="1">
        <f t="shared" si="3"/>
        <v>217.2258707000897</v>
      </c>
      <c r="BA11" s="1">
        <f t="shared" si="15"/>
        <v>7273.6577635780595</v>
      </c>
      <c r="BB11" s="1">
        <f t="shared" si="15"/>
        <v>8407.7178793630119</v>
      </c>
      <c r="BC11" s="1">
        <f t="shared" si="15"/>
        <v>6475.328763842509</v>
      </c>
      <c r="BD11" s="1">
        <f t="shared" si="16"/>
        <v>0</v>
      </c>
      <c r="BE11" s="2">
        <v>0</v>
      </c>
      <c r="BF11" s="2">
        <v>0</v>
      </c>
      <c r="BG11" s="2">
        <v>0</v>
      </c>
      <c r="BH11" s="2">
        <f t="shared" si="4"/>
        <v>0</v>
      </c>
      <c r="BI11" s="2">
        <f t="shared" si="17"/>
        <v>0</v>
      </c>
      <c r="BJ11" s="2">
        <f t="shared" si="5"/>
        <v>0</v>
      </c>
      <c r="BK11" s="2">
        <f t="shared" si="5"/>
        <v>0</v>
      </c>
      <c r="BL11" s="2">
        <f t="shared" si="6"/>
        <v>0</v>
      </c>
      <c r="BM11" s="2">
        <f t="shared" si="6"/>
        <v>0</v>
      </c>
      <c r="BN11" s="2">
        <f t="shared" si="6"/>
        <v>0</v>
      </c>
      <c r="BO11" s="2">
        <f t="shared" si="18"/>
        <v>0</v>
      </c>
      <c r="BP11" s="2">
        <f t="shared" si="18"/>
        <v>0</v>
      </c>
      <c r="BQ11" s="2">
        <f t="shared" si="18"/>
        <v>0</v>
      </c>
      <c r="BR11" s="11">
        <f t="shared" si="19"/>
        <v>6.8693189053533804E-2</v>
      </c>
      <c r="BS11" s="17">
        <v>0</v>
      </c>
      <c r="BT11" s="17">
        <v>0</v>
      </c>
      <c r="BU11" s="12">
        <f>(BU$3*temphigh!$I121+BU$4*temphigh!$I121^2+BU$5*temphigh!$I121^6)*(K11/K$56)^$BW$1</f>
        <v>1.8432944948009615</v>
      </c>
      <c r="BV11" s="12">
        <f>(BV$3*temphigh!$I121+BV$4*temphigh!$I121^2+BV$5*temphigh!$I121^6)*(L11/L$56)^$BW$1</f>
        <v>1.190618401211667</v>
      </c>
      <c r="BW11" s="12">
        <f>(BW$3*temphigh!$I121+BW$4*temphigh!$I121^2+BW$5*temphigh!$I121^6)*(M11/M$56)^$BW$1</f>
        <v>0.59581622045821814</v>
      </c>
      <c r="BX11" s="12"/>
      <c r="BY11" s="12"/>
      <c r="BZ11" s="12"/>
      <c r="CA11" s="19"/>
      <c r="CB11" s="19"/>
      <c r="CC11" s="19"/>
      <c r="CD11" s="19"/>
      <c r="CE11" s="19"/>
      <c r="CF11" s="19"/>
      <c r="CG11" s="19"/>
      <c r="CH11" s="19"/>
    </row>
    <row r="12" spans="1:86" x14ac:dyDescent="0.3">
      <c r="A12" s="2">
        <v>1966</v>
      </c>
      <c r="B12" s="1">
        <v>808.565449944119</v>
      </c>
      <c r="C12" s="1">
        <v>1337.5104560370733</v>
      </c>
      <c r="D12" s="1">
        <v>1233.6147822000003</v>
      </c>
      <c r="E12" s="11">
        <f t="shared" si="20"/>
        <v>9.8726777694839729E-3</v>
      </c>
      <c r="F12" s="11">
        <f t="shared" si="7"/>
        <v>2.472733384280823E-2</v>
      </c>
      <c r="G12" s="11">
        <f t="shared" si="7"/>
        <v>2.5122355915812244E-2</v>
      </c>
      <c r="H12" s="1">
        <v>10508.177890290679</v>
      </c>
      <c r="I12" s="1">
        <v>1143.3797594106147</v>
      </c>
      <c r="J12" s="1">
        <v>359.13498519764448</v>
      </c>
      <c r="K12" s="1">
        <f t="shared" si="8"/>
        <v>12996.075816765251</v>
      </c>
      <c r="L12" s="1">
        <f t="shared" si="0"/>
        <v>854.85668859617681</v>
      </c>
      <c r="M12" s="1">
        <f t="shared" si="0"/>
        <v>291.12409350119117</v>
      </c>
      <c r="N12" s="11">
        <f t="shared" si="21"/>
        <v>4.8099640910558072E-2</v>
      </c>
      <c r="O12" s="11">
        <f t="shared" si="9"/>
        <v>2.9656771195239795E-2</v>
      </c>
      <c r="P12" s="11">
        <f t="shared" si="9"/>
        <v>-1.3606427947260302E-3</v>
      </c>
      <c r="Q12" s="1">
        <v>2485.4318011903943</v>
      </c>
      <c r="R12" s="1"/>
      <c r="S12" s="1"/>
      <c r="T12" s="1">
        <f t="shared" si="10"/>
        <v>236.5235749850483</v>
      </c>
      <c r="U12" s="1"/>
      <c r="V12" s="1"/>
      <c r="W12" s="11">
        <f t="shared" si="22"/>
        <v>-9.8946276440710079E-3</v>
      </c>
      <c r="X12" s="11"/>
      <c r="Y12" s="11"/>
      <c r="Z12" s="1">
        <v>6680.4349658986584</v>
      </c>
      <c r="AA12" s="1">
        <v>3146.7883789999996</v>
      </c>
      <c r="AB12" s="1">
        <v>469.78474300000289</v>
      </c>
      <c r="AC12" s="12">
        <f t="shared" si="11"/>
        <v>2.6878367624889457</v>
      </c>
      <c r="AD12" s="12"/>
      <c r="AE12" s="12"/>
      <c r="AF12" s="11">
        <f t="shared" si="23"/>
        <v>-3.5914342187042259E-3</v>
      </c>
      <c r="AG12" s="11"/>
      <c r="AH12" s="11"/>
      <c r="AI12" s="1">
        <f t="shared" si="24"/>
        <v>15767.700827134828</v>
      </c>
      <c r="AJ12" s="1">
        <f t="shared" si="24"/>
        <v>1757.4799652700076</v>
      </c>
      <c r="AK12" s="1">
        <f t="shared" si="24"/>
        <v>556.63148066865483</v>
      </c>
      <c r="AL12" s="14">
        <f t="shared" si="12"/>
        <v>6.2151118744423215</v>
      </c>
      <c r="AM12" s="14">
        <f t="shared" si="12"/>
        <v>0.76091353955801477</v>
      </c>
      <c r="AN12" s="14">
        <f t="shared" si="12"/>
        <v>0.32553692938163475</v>
      </c>
      <c r="AO12" s="11">
        <f t="shared" si="25"/>
        <v>2.0621120954280148E-2</v>
      </c>
      <c r="AP12" s="11">
        <f t="shared" si="13"/>
        <v>2.5977173653231045E-2</v>
      </c>
      <c r="AQ12" s="11">
        <f t="shared" si="13"/>
        <v>2.3564574154817608E-2</v>
      </c>
      <c r="AR12" s="1">
        <f t="shared" si="1"/>
        <v>9102.7951347293456</v>
      </c>
      <c r="AS12" s="1">
        <f t="shared" si="1"/>
        <v>1074.8581088250889</v>
      </c>
      <c r="AT12" s="1">
        <f t="shared" si="1"/>
        <v>342.49754863160757</v>
      </c>
      <c r="AU12" s="1">
        <f t="shared" si="2"/>
        <v>1820.5590269458692</v>
      </c>
      <c r="AV12" s="1">
        <f t="shared" si="2"/>
        <v>214.9716217650178</v>
      </c>
      <c r="AW12" s="1">
        <f t="shared" si="2"/>
        <v>68.49950972632152</v>
      </c>
      <c r="AX12" s="1">
        <f t="shared" si="14"/>
        <v>9006.3656668569765</v>
      </c>
      <c r="AY12" s="1">
        <f t="shared" si="3"/>
        <v>642.90075877824529</v>
      </c>
      <c r="AZ12" s="1">
        <f t="shared" si="3"/>
        <v>222.10988621313717</v>
      </c>
      <c r="BA12" s="1">
        <f t="shared" si="15"/>
        <v>7362.5438274669214</v>
      </c>
      <c r="BB12" s="1">
        <f t="shared" si="15"/>
        <v>8648.3297303691324</v>
      </c>
      <c r="BC12" s="1">
        <f t="shared" si="15"/>
        <v>6665.4331489365359</v>
      </c>
      <c r="BD12" s="1">
        <f t="shared" si="16"/>
        <v>0</v>
      </c>
      <c r="BE12" s="2">
        <v>0</v>
      </c>
      <c r="BF12" s="2">
        <v>0</v>
      </c>
      <c r="BG12" s="2">
        <v>0</v>
      </c>
      <c r="BH12" s="2">
        <f t="shared" si="4"/>
        <v>0</v>
      </c>
      <c r="BI12" s="2">
        <f t="shared" si="17"/>
        <v>0</v>
      </c>
      <c r="BJ12" s="2">
        <f t="shared" si="5"/>
        <v>0</v>
      </c>
      <c r="BK12" s="2">
        <f t="shared" si="5"/>
        <v>0</v>
      </c>
      <c r="BL12" s="2">
        <f t="shared" si="6"/>
        <v>0</v>
      </c>
      <c r="BM12" s="2">
        <f t="shared" si="6"/>
        <v>0</v>
      </c>
      <c r="BN12" s="2">
        <f t="shared" si="6"/>
        <v>0</v>
      </c>
      <c r="BO12" s="2">
        <f t="shared" si="18"/>
        <v>0</v>
      </c>
      <c r="BP12" s="2">
        <f t="shared" si="18"/>
        <v>0</v>
      </c>
      <c r="BQ12" s="2">
        <f t="shared" si="18"/>
        <v>0</v>
      </c>
      <c r="BR12" s="11">
        <f t="shared" si="19"/>
        <v>6.5035237962948605E-2</v>
      </c>
      <c r="BS12" s="17">
        <v>0</v>
      </c>
      <c r="BT12" s="17">
        <v>0</v>
      </c>
      <c r="BU12" s="12">
        <f>(BU$3*temphigh!$I122+BU$4*temphigh!$I122^2+BU$5*temphigh!$I122^6)*(K12/K$56)^$BW$1</f>
        <v>1.8674522041652137</v>
      </c>
      <c r="BV12" s="12">
        <f>(BV$3*temphigh!$I122+BV$4*temphigh!$I122^2+BV$5*temphigh!$I122^6)*(L12/L$56)^$BW$1</f>
        <v>1.210551274114146</v>
      </c>
      <c r="BW12" s="12">
        <f>(BW$3*temphigh!$I122+BW$4*temphigh!$I122^2+BW$5*temphigh!$I122^6)*(M12/M$56)^$BW$1</f>
        <v>0.6093261635332281</v>
      </c>
      <c r="BX12" s="12"/>
      <c r="BY12" s="12"/>
      <c r="BZ12" s="12"/>
      <c r="CA12" s="19"/>
      <c r="CB12" s="19"/>
      <c r="CC12" s="19"/>
      <c r="CD12" s="19"/>
      <c r="CE12" s="19"/>
      <c r="CF12" s="19"/>
      <c r="CG12" s="19"/>
      <c r="CH12" s="19"/>
    </row>
    <row r="13" spans="1:86" x14ac:dyDescent="0.3">
      <c r="A13" s="2">
        <v>1967</v>
      </c>
      <c r="B13" s="1">
        <v>815.87312639580489</v>
      </c>
      <c r="C13" s="1">
        <v>1368.8453209955549</v>
      </c>
      <c r="D13" s="1">
        <v>1264.7723281999999</v>
      </c>
      <c r="E13" s="11">
        <f t="shared" si="20"/>
        <v>9.0378292223478596E-3</v>
      </c>
      <c r="F13" s="11">
        <f t="shared" si="7"/>
        <v>2.3427753268803642E-2</v>
      </c>
      <c r="G13" s="11">
        <f t="shared" si="7"/>
        <v>2.5257111417256173E-2</v>
      </c>
      <c r="H13" s="1">
        <v>10973.658925626896</v>
      </c>
      <c r="I13" s="1">
        <v>1187.6846076215456</v>
      </c>
      <c r="J13" s="1">
        <v>376.56444599355245</v>
      </c>
      <c r="K13" s="1">
        <f t="shared" si="8"/>
        <v>13450.202697696455</v>
      </c>
      <c r="L13" s="1">
        <f t="shared" si="0"/>
        <v>867.65435758493743</v>
      </c>
      <c r="M13" s="1">
        <f t="shared" si="0"/>
        <v>297.73298924832733</v>
      </c>
      <c r="N13" s="11">
        <f t="shared" si="21"/>
        <v>3.4943385013603168E-2</v>
      </c>
      <c r="O13" s="11">
        <f t="shared" si="9"/>
        <v>1.4970543202716957E-2</v>
      </c>
      <c r="P13" s="11">
        <f t="shared" si="9"/>
        <v>2.2701301248050587E-2</v>
      </c>
      <c r="Q13" s="1">
        <v>2609.7598050683955</v>
      </c>
      <c r="R13" s="1"/>
      <c r="S13" s="1"/>
      <c r="T13" s="1">
        <f t="shared" si="10"/>
        <v>237.82038632290613</v>
      </c>
      <c r="U13" s="1"/>
      <c r="V13" s="1"/>
      <c r="W13" s="11">
        <f t="shared" si="22"/>
        <v>5.4827994965820359E-3</v>
      </c>
      <c r="X13" s="11"/>
      <c r="Y13" s="11"/>
      <c r="Z13" s="1">
        <v>6971.1848429002885</v>
      </c>
      <c r="AA13" s="1">
        <v>3188.9185419999999</v>
      </c>
      <c r="AB13" s="1">
        <v>496.66283300000077</v>
      </c>
      <c r="AC13" s="12">
        <f t="shared" si="11"/>
        <v>2.6711978739811997</v>
      </c>
      <c r="AD13" s="12"/>
      <c r="AE13" s="12"/>
      <c r="AF13" s="11">
        <f t="shared" si="23"/>
        <v>-6.1904386233404551E-3</v>
      </c>
      <c r="AG13" s="11"/>
      <c r="AH13" s="11"/>
      <c r="AI13" s="1">
        <f t="shared" si="24"/>
        <v>16011.489771367214</v>
      </c>
      <c r="AJ13" s="1">
        <f t="shared" si="24"/>
        <v>1796.7035905080247</v>
      </c>
      <c r="AK13" s="1">
        <f t="shared" si="24"/>
        <v>569.46784232811092</v>
      </c>
      <c r="AL13" s="14">
        <f t="shared" si="12"/>
        <v>6.3432744481495797</v>
      </c>
      <c r="AM13" s="14">
        <f t="shared" si="12"/>
        <v>0.78067992271020803</v>
      </c>
      <c r="AN13" s="14">
        <f t="shared" si="12"/>
        <v>0.33320806849417989</v>
      </c>
      <c r="AO13" s="11">
        <f t="shared" si="25"/>
        <v>2.0621120954280148E-2</v>
      </c>
      <c r="AP13" s="11">
        <f t="shared" si="13"/>
        <v>2.5977173653231045E-2</v>
      </c>
      <c r="AQ13" s="11">
        <f t="shared" si="13"/>
        <v>2.3564574154817608E-2</v>
      </c>
      <c r="AR13" s="1">
        <f t="shared" si="1"/>
        <v>9386.3761279839782</v>
      </c>
      <c r="AS13" s="1">
        <f t="shared" si="1"/>
        <v>1128.3706942022791</v>
      </c>
      <c r="AT13" s="1">
        <f t="shared" si="1"/>
        <v>359.2685772943359</v>
      </c>
      <c r="AU13" s="1">
        <f t="shared" si="2"/>
        <v>1877.2752255967957</v>
      </c>
      <c r="AV13" s="1">
        <f t="shared" si="2"/>
        <v>225.67413884045584</v>
      </c>
      <c r="AW13" s="1">
        <f t="shared" si="2"/>
        <v>71.853715458867185</v>
      </c>
      <c r="AX13" s="1">
        <f t="shared" si="14"/>
        <v>9203.760559634231</v>
      </c>
      <c r="AY13" s="1">
        <f t="shared" si="3"/>
        <v>659.45840740084213</v>
      </c>
      <c r="AZ13" s="1">
        <f t="shared" si="3"/>
        <v>227.24632364823489</v>
      </c>
      <c r="BA13" s="1">
        <f t="shared" si="15"/>
        <v>7446.7738057733495</v>
      </c>
      <c r="BB13" s="1">
        <f t="shared" si="15"/>
        <v>8885.7483924056814</v>
      </c>
      <c r="BC13" s="1">
        <f t="shared" si="15"/>
        <v>6862.698357477846</v>
      </c>
      <c r="BD13" s="1">
        <f t="shared" si="16"/>
        <v>0</v>
      </c>
      <c r="BE13" s="2">
        <v>0</v>
      </c>
      <c r="BF13" s="2">
        <v>0</v>
      </c>
      <c r="BG13" s="2">
        <v>0</v>
      </c>
      <c r="BH13" s="2">
        <f t="shared" si="4"/>
        <v>0</v>
      </c>
      <c r="BI13" s="2">
        <f t="shared" si="17"/>
        <v>0</v>
      </c>
      <c r="BJ13" s="2">
        <f t="shared" si="5"/>
        <v>0</v>
      </c>
      <c r="BK13" s="2">
        <f t="shared" si="5"/>
        <v>0</v>
      </c>
      <c r="BL13" s="2">
        <f t="shared" si="6"/>
        <v>0</v>
      </c>
      <c r="BM13" s="2">
        <f t="shared" si="6"/>
        <v>0</v>
      </c>
      <c r="BN13" s="2">
        <f t="shared" si="6"/>
        <v>0</v>
      </c>
      <c r="BO13" s="2">
        <f t="shared" si="18"/>
        <v>0</v>
      </c>
      <c r="BP13" s="2">
        <f t="shared" si="18"/>
        <v>0</v>
      </c>
      <c r="BQ13" s="2">
        <f t="shared" si="18"/>
        <v>0</v>
      </c>
      <c r="BR13" s="11">
        <f t="shared" si="19"/>
        <v>5.2772381868527701E-2</v>
      </c>
      <c r="BS13" s="17">
        <v>0</v>
      </c>
      <c r="BT13" s="17">
        <v>0</v>
      </c>
      <c r="BU13" s="12">
        <f>(BU$3*temphigh!$I123+BU$4*temphigh!$I123^2+BU$5*temphigh!$I123^6)*(K13/K$56)^$BW$1</f>
        <v>1.898180251120583</v>
      </c>
      <c r="BV13" s="12">
        <f>(BV$3*temphigh!$I123+BV$4*temphigh!$I123^2+BV$5*temphigh!$I123^6)*(L13/L$56)^$BW$1</f>
        <v>1.2353713449849659</v>
      </c>
      <c r="BW13" s="12">
        <f>(BW$3*temphigh!$I123+BW$4*temphigh!$I123^2+BW$5*temphigh!$I123^6)*(M13/M$56)^$BW$1</f>
        <v>0.619449824922923</v>
      </c>
      <c r="BX13" s="12"/>
      <c r="BY13" s="12"/>
      <c r="BZ13" s="12"/>
      <c r="CA13" s="19"/>
      <c r="CB13" s="19"/>
      <c r="CC13" s="19"/>
      <c r="CD13" s="19"/>
      <c r="CE13" s="19"/>
      <c r="CF13" s="19"/>
      <c r="CG13" s="19"/>
      <c r="CH13" s="19"/>
    </row>
    <row r="14" spans="1:86" x14ac:dyDescent="0.3">
      <c r="A14" s="2">
        <v>1968</v>
      </c>
      <c r="B14" s="1">
        <v>822.62322241253833</v>
      </c>
      <c r="C14" s="1">
        <v>1400.9943564285577</v>
      </c>
      <c r="D14" s="1">
        <v>1296.6763331999996</v>
      </c>
      <c r="E14" s="11">
        <f t="shared" si="20"/>
        <v>8.2734628686111922E-3</v>
      </c>
      <c r="F14" s="11">
        <f t="shared" si="7"/>
        <v>2.3486244164987902E-2</v>
      </c>
      <c r="G14" s="11">
        <f t="shared" si="7"/>
        <v>2.5225097267430607E-2</v>
      </c>
      <c r="H14" s="1">
        <v>11637.813654287484</v>
      </c>
      <c r="I14" s="1">
        <v>1301.3743909010927</v>
      </c>
      <c r="J14" s="1">
        <v>397.23862348282364</v>
      </c>
      <c r="K14" s="1">
        <f t="shared" si="8"/>
        <v>14147.198057643967</v>
      </c>
      <c r="L14" s="1">
        <f t="shared" si="0"/>
        <v>928.89338556550786</v>
      </c>
      <c r="M14" s="1">
        <f t="shared" si="0"/>
        <v>306.35141038049125</v>
      </c>
      <c r="N14" s="11">
        <f t="shared" si="21"/>
        <v>5.1820435395139697E-2</v>
      </c>
      <c r="O14" s="11">
        <f t="shared" si="9"/>
        <v>7.0579980893573202E-2</v>
      </c>
      <c r="P14" s="11">
        <f t="shared" si="9"/>
        <v>2.8946812894071527E-2</v>
      </c>
      <c r="Q14" s="1">
        <v>2771.6413588603582</v>
      </c>
      <c r="R14" s="1"/>
      <c r="S14" s="1"/>
      <c r="T14" s="1">
        <f t="shared" si="10"/>
        <v>238.15825215926691</v>
      </c>
      <c r="U14" s="1"/>
      <c r="V14" s="1"/>
      <c r="W14" s="11">
        <f t="shared" si="22"/>
        <v>1.4206765096329566E-3</v>
      </c>
      <c r="X14" s="11"/>
      <c r="Y14" s="11"/>
      <c r="Z14" s="1">
        <v>7346.5497552800771</v>
      </c>
      <c r="AA14" s="1">
        <v>3339.6542439999994</v>
      </c>
      <c r="AB14" s="1">
        <v>548.99933499999679</v>
      </c>
      <c r="AC14" s="12">
        <f t="shared" si="11"/>
        <v>2.6506134106401222</v>
      </c>
      <c r="AD14" s="12"/>
      <c r="AE14" s="12"/>
      <c r="AF14" s="11">
        <f t="shared" si="23"/>
        <v>-7.7060795613759225E-3</v>
      </c>
      <c r="AG14" s="11"/>
      <c r="AH14" s="11"/>
      <c r="AI14" s="1">
        <f t="shared" si="24"/>
        <v>16287.616019827288</v>
      </c>
      <c r="AJ14" s="1">
        <f t="shared" si="24"/>
        <v>1842.7073702976782</v>
      </c>
      <c r="AK14" s="1">
        <f t="shared" si="24"/>
        <v>584.37477355416706</v>
      </c>
      <c r="AL14" s="14">
        <f t="shared" si="12"/>
        <v>6.4740798777910671</v>
      </c>
      <c r="AM14" s="14">
        <f t="shared" si="12"/>
        <v>0.80095978063004214</v>
      </c>
      <c r="AN14" s="14">
        <f t="shared" si="12"/>
        <v>0.34105997473319455</v>
      </c>
      <c r="AO14" s="11">
        <f t="shared" si="25"/>
        <v>2.0621120954280148E-2</v>
      </c>
      <c r="AP14" s="11">
        <f t="shared" si="13"/>
        <v>2.5977173653231045E-2</v>
      </c>
      <c r="AQ14" s="11">
        <f t="shared" si="13"/>
        <v>2.3564574154817608E-2</v>
      </c>
      <c r="AR14" s="1">
        <f t="shared" si="1"/>
        <v>9676.3224057587577</v>
      </c>
      <c r="AS14" s="1">
        <f t="shared" si="1"/>
        <v>1185.3622500003498</v>
      </c>
      <c r="AT14" s="1">
        <f t="shared" si="1"/>
        <v>377.08070893414532</v>
      </c>
      <c r="AU14" s="1">
        <f t="shared" si="2"/>
        <v>1935.2644811517516</v>
      </c>
      <c r="AV14" s="1">
        <f t="shared" si="2"/>
        <v>237.07245000006998</v>
      </c>
      <c r="AW14" s="1">
        <f t="shared" si="2"/>
        <v>75.416141786829073</v>
      </c>
      <c r="AX14" s="1">
        <f t="shared" si="14"/>
        <v>9410.2107911620969</v>
      </c>
      <c r="AY14" s="1">
        <f t="shared" si="3"/>
        <v>676.869107751211</v>
      </c>
      <c r="AZ14" s="1">
        <f t="shared" si="3"/>
        <v>232.64446139990392</v>
      </c>
      <c r="BA14" s="1">
        <f t="shared" si="15"/>
        <v>7526.6328254188866</v>
      </c>
      <c r="BB14" s="1">
        <f t="shared" si="15"/>
        <v>9130.9497737573547</v>
      </c>
      <c r="BC14" s="1">
        <f t="shared" si="15"/>
        <v>7066.2524228381508</v>
      </c>
      <c r="BD14" s="1">
        <f t="shared" si="16"/>
        <v>0</v>
      </c>
      <c r="BE14" s="2">
        <v>0</v>
      </c>
      <c r="BF14" s="2">
        <v>0</v>
      </c>
      <c r="BG14" s="2">
        <v>0</v>
      </c>
      <c r="BH14" s="2">
        <f t="shared" si="4"/>
        <v>0</v>
      </c>
      <c r="BI14" s="2">
        <f t="shared" si="17"/>
        <v>0</v>
      </c>
      <c r="BJ14" s="2">
        <f t="shared" si="5"/>
        <v>0</v>
      </c>
      <c r="BK14" s="2">
        <f t="shared" si="5"/>
        <v>0</v>
      </c>
      <c r="BL14" s="2">
        <f t="shared" si="6"/>
        <v>0</v>
      </c>
      <c r="BM14" s="2">
        <f t="shared" si="6"/>
        <v>0</v>
      </c>
      <c r="BN14" s="2">
        <f t="shared" si="6"/>
        <v>0</v>
      </c>
      <c r="BO14" s="2">
        <f t="shared" si="18"/>
        <v>0</v>
      </c>
      <c r="BP14" s="2">
        <f t="shared" si="18"/>
        <v>0</v>
      </c>
      <c r="BQ14" s="2">
        <f t="shared" si="18"/>
        <v>0</v>
      </c>
      <c r="BR14" s="11">
        <f t="shared" si="19"/>
        <v>7.2294549261994828E-2</v>
      </c>
      <c r="BS14" s="17">
        <v>0</v>
      </c>
      <c r="BT14" s="17">
        <v>0</v>
      </c>
      <c r="BU14" s="12">
        <f>(BU$3*temphigh!$I124+BU$4*temphigh!$I124^2+BU$5*temphigh!$I124^6)*(K14/K$56)^$BW$1</f>
        <v>1.9218273607604408</v>
      </c>
      <c r="BV14" s="12">
        <f>(BV$3*temphigh!$I124+BV$4*temphigh!$I124^2+BV$5*temphigh!$I124^6)*(L14/L$56)^$BW$1</f>
        <v>1.2440773446057409</v>
      </c>
      <c r="BW14" s="12">
        <f>(BW$3*temphigh!$I124+BW$4*temphigh!$I124^2+BW$5*temphigh!$I124^6)*(M14/M$56)^$BW$1</f>
        <v>0.6287625745387625</v>
      </c>
      <c r="BX14" s="12"/>
      <c r="BY14" s="12"/>
      <c r="BZ14" s="12"/>
      <c r="CA14" s="19"/>
      <c r="CB14" s="19"/>
      <c r="CC14" s="19"/>
      <c r="CD14" s="19"/>
      <c r="CE14" s="19"/>
      <c r="CF14" s="19"/>
      <c r="CG14" s="19"/>
      <c r="CH14" s="19"/>
    </row>
    <row r="15" spans="1:86" x14ac:dyDescent="0.3">
      <c r="A15" s="2">
        <v>1969</v>
      </c>
      <c r="B15" s="1">
        <v>831.14216744508656</v>
      </c>
      <c r="C15" s="1">
        <v>1434.8684787736713</v>
      </c>
      <c r="D15" s="1">
        <v>1329.1099802000001</v>
      </c>
      <c r="E15" s="11">
        <f t="shared" si="20"/>
        <v>1.0355828525681954E-2</v>
      </c>
      <c r="F15" s="11">
        <f t="shared" si="7"/>
        <v>2.4178628693027893E-2</v>
      </c>
      <c r="G15" s="11">
        <f t="shared" si="7"/>
        <v>2.5012908903765618E-2</v>
      </c>
      <c r="H15" s="1">
        <v>12351.153001493121</v>
      </c>
      <c r="I15" s="1">
        <v>1378.7974025472629</v>
      </c>
      <c r="J15" s="1">
        <v>423.26113603013277</v>
      </c>
      <c r="K15" s="1">
        <f t="shared" si="8"/>
        <v>14860.457675322026</v>
      </c>
      <c r="L15" s="1">
        <f t="shared" si="0"/>
        <v>960.92249773698404</v>
      </c>
      <c r="M15" s="1">
        <f t="shared" si="0"/>
        <v>318.45456157543998</v>
      </c>
      <c r="N15" s="11">
        <f t="shared" si="21"/>
        <v>5.041702355277855E-2</v>
      </c>
      <c r="O15" s="11">
        <f t="shared" si="9"/>
        <v>3.4480934700570565E-2</v>
      </c>
      <c r="P15" s="11">
        <f t="shared" si="9"/>
        <v>3.9507411374135604E-2</v>
      </c>
      <c r="Q15" s="1">
        <v>2952.370692419564</v>
      </c>
      <c r="R15" s="1"/>
      <c r="S15" s="1"/>
      <c r="T15" s="1">
        <f t="shared" si="10"/>
        <v>239.03603915056789</v>
      </c>
      <c r="U15" s="1"/>
      <c r="V15" s="1"/>
      <c r="W15" s="11">
        <f t="shared" si="22"/>
        <v>3.6857299016199718E-3</v>
      </c>
      <c r="X15" s="11"/>
      <c r="Y15" s="11"/>
      <c r="Z15" s="1">
        <v>7797.5573611812506</v>
      </c>
      <c r="AA15" s="1">
        <v>3617.4698309999994</v>
      </c>
      <c r="AB15" s="1">
        <v>580.34912700000041</v>
      </c>
      <c r="AC15" s="12">
        <f t="shared" si="11"/>
        <v>2.6411173167387387</v>
      </c>
      <c r="AD15" s="12"/>
      <c r="AE15" s="12"/>
      <c r="AF15" s="11">
        <f t="shared" si="23"/>
        <v>-3.5826023754592651E-3</v>
      </c>
      <c r="AG15" s="11"/>
      <c r="AH15" s="11"/>
      <c r="AI15" s="1">
        <f t="shared" si="24"/>
        <v>16594.118898996312</v>
      </c>
      <c r="AJ15" s="1">
        <f t="shared" si="24"/>
        <v>1895.5090832679803</v>
      </c>
      <c r="AK15" s="1">
        <f t="shared" si="24"/>
        <v>601.35343798557938</v>
      </c>
      <c r="AL15" s="14">
        <f t="shared" si="12"/>
        <v>6.6075826620186682</v>
      </c>
      <c r="AM15" s="14">
        <f t="shared" si="12"/>
        <v>0.82176645194072262</v>
      </c>
      <c r="AN15" s="14">
        <f t="shared" si="12"/>
        <v>0.34909690779903513</v>
      </c>
      <c r="AO15" s="11">
        <f t="shared" si="25"/>
        <v>2.0621120954280148E-2</v>
      </c>
      <c r="AP15" s="11">
        <f t="shared" si="13"/>
        <v>2.5977173653231045E-2</v>
      </c>
      <c r="AQ15" s="11">
        <f t="shared" si="13"/>
        <v>2.3564574154817608E-2</v>
      </c>
      <c r="AR15" s="1">
        <f t="shared" si="1"/>
        <v>9994.7905533313224</v>
      </c>
      <c r="AS15" s="1">
        <f t="shared" si="1"/>
        <v>1246.6463148570547</v>
      </c>
      <c r="AT15" s="1">
        <f t="shared" si="1"/>
        <v>395.93208496619508</v>
      </c>
      <c r="AU15" s="1">
        <f t="shared" si="2"/>
        <v>1998.9581106662645</v>
      </c>
      <c r="AV15" s="1">
        <f t="shared" si="2"/>
        <v>249.32926297141094</v>
      </c>
      <c r="AW15" s="1">
        <f t="shared" si="2"/>
        <v>79.186416993239021</v>
      </c>
      <c r="AX15" s="1">
        <f t="shared" si="14"/>
        <v>9620.2945246347899</v>
      </c>
      <c r="AY15" s="1">
        <f t="shared" si="3"/>
        <v>695.05816500897242</v>
      </c>
      <c r="AZ15" s="1">
        <f t="shared" si="3"/>
        <v>238.31411447628528</v>
      </c>
      <c r="BA15" s="1">
        <f t="shared" si="15"/>
        <v>7622.9285694037726</v>
      </c>
      <c r="BB15" s="1">
        <f t="shared" si="15"/>
        <v>9389.7729151404055</v>
      </c>
      <c r="BC15" s="1">
        <f t="shared" si="15"/>
        <v>7275.0025811118694</v>
      </c>
      <c r="BD15" s="1">
        <f t="shared" si="16"/>
        <v>0</v>
      </c>
      <c r="BE15" s="2">
        <v>0</v>
      </c>
      <c r="BF15" s="2">
        <v>0</v>
      </c>
      <c r="BG15" s="2">
        <v>0</v>
      </c>
      <c r="BH15" s="2">
        <f t="shared" si="4"/>
        <v>0</v>
      </c>
      <c r="BI15" s="2">
        <f t="shared" si="17"/>
        <v>0</v>
      </c>
      <c r="BJ15" s="2">
        <f t="shared" si="5"/>
        <v>0</v>
      </c>
      <c r="BK15" s="2">
        <f t="shared" si="5"/>
        <v>0</v>
      </c>
      <c r="BL15" s="2">
        <f t="shared" si="6"/>
        <v>0</v>
      </c>
      <c r="BM15" s="2">
        <f t="shared" si="6"/>
        <v>0</v>
      </c>
      <c r="BN15" s="2">
        <f t="shared" si="6"/>
        <v>0</v>
      </c>
      <c r="BO15" s="2">
        <f t="shared" si="18"/>
        <v>0</v>
      </c>
      <c r="BP15" s="2">
        <f t="shared" si="18"/>
        <v>0</v>
      </c>
      <c r="BQ15" s="2">
        <f t="shared" si="18"/>
        <v>0</v>
      </c>
      <c r="BR15" s="11">
        <f t="shared" si="19"/>
        <v>6.9156537978306759E-2</v>
      </c>
      <c r="BS15" s="17">
        <v>0</v>
      </c>
      <c r="BT15" s="17">
        <v>0</v>
      </c>
      <c r="BU15" s="12">
        <f>(BU$3*temphigh!$I125+BU$4*temphigh!$I125^2+BU$5*temphigh!$I125^6)*(K15/K$56)^$BW$1</f>
        <v>1.9466448260936828</v>
      </c>
      <c r="BV15" s="12">
        <f>(BV$3*temphigh!$I125+BV$4*temphigh!$I125^2+BV$5*temphigh!$I125^6)*(L15/L$56)^$BW$1</f>
        <v>1.2637237733992921</v>
      </c>
      <c r="BW15" s="12">
        <f>(BW$3*temphigh!$I125+BW$4*temphigh!$I125^2+BW$5*temphigh!$I125^6)*(M15/M$56)^$BW$1</f>
        <v>0.63656712957446682</v>
      </c>
      <c r="BX15" s="12"/>
      <c r="BY15" s="12"/>
      <c r="BZ15" s="12"/>
      <c r="CA15" s="19"/>
      <c r="CB15" s="19"/>
      <c r="CC15" s="19"/>
      <c r="CD15" s="19"/>
      <c r="CE15" s="19"/>
      <c r="CF15" s="19"/>
      <c r="CG15" s="19"/>
      <c r="CH15" s="19"/>
    </row>
    <row r="16" spans="1:86" x14ac:dyDescent="0.3">
      <c r="A16" s="2">
        <v>1970</v>
      </c>
      <c r="B16" s="1">
        <v>838.68260221630339</v>
      </c>
      <c r="C16" s="1">
        <v>1469.36546</v>
      </c>
      <c r="D16" s="1">
        <v>1361.9334650000001</v>
      </c>
      <c r="E16" s="11">
        <f t="shared" si="20"/>
        <v>9.0723766240810022E-3</v>
      </c>
      <c r="F16" s="11">
        <f t="shared" si="7"/>
        <v>2.4041911671104588E-2</v>
      </c>
      <c r="G16" s="11">
        <f t="shared" si="7"/>
        <v>2.4695838033705009E-2</v>
      </c>
      <c r="H16" s="1">
        <v>12805.771962887051</v>
      </c>
      <c r="I16" s="1">
        <v>1499.1850790730621</v>
      </c>
      <c r="J16" s="1">
        <v>452.74355760717867</v>
      </c>
      <c r="K16" s="1">
        <f t="shared" si="8"/>
        <v>15268.913327934199</v>
      </c>
      <c r="L16" s="1">
        <f t="shared" si="0"/>
        <v>1020.2942153499797</v>
      </c>
      <c r="M16" s="1">
        <f t="shared" si="0"/>
        <v>332.42707462745153</v>
      </c>
      <c r="N16" s="11">
        <f t="shared" si="21"/>
        <v>2.7486074893270152E-2</v>
      </c>
      <c r="O16" s="11">
        <f t="shared" si="9"/>
        <v>6.1786166681307542E-2</v>
      </c>
      <c r="P16" s="11">
        <f t="shared" si="9"/>
        <v>4.3876002224265687E-2</v>
      </c>
      <c r="Q16" s="1">
        <v>3224.0732506673107</v>
      </c>
      <c r="R16" s="1"/>
      <c r="S16" s="1"/>
      <c r="T16" s="1">
        <f t="shared" si="10"/>
        <v>251.76719217015059</v>
      </c>
      <c r="U16" s="1"/>
      <c r="V16" s="1"/>
      <c r="W16" s="11">
        <f t="shared" si="22"/>
        <v>5.3260391465754564E-2</v>
      </c>
      <c r="X16" s="11"/>
      <c r="Y16" s="11"/>
      <c r="Z16" s="1">
        <v>8459.1172432894891</v>
      </c>
      <c r="AA16" s="1">
        <v>4005.5741099999991</v>
      </c>
      <c r="AB16" s="1">
        <v>679.83088799999541</v>
      </c>
      <c r="AC16" s="12">
        <f t="shared" si="11"/>
        <v>2.6237360585832352</v>
      </c>
      <c r="AD16" s="12"/>
      <c r="AE16" s="12"/>
      <c r="AF16" s="11">
        <f t="shared" si="23"/>
        <v>-6.5810246464045319E-3</v>
      </c>
      <c r="AG16" s="11"/>
      <c r="AH16" s="11"/>
      <c r="AI16" s="1">
        <f t="shared" si="24"/>
        <v>16933.665119762947</v>
      </c>
      <c r="AJ16" s="1">
        <f t="shared" si="24"/>
        <v>1955.2874379125933</v>
      </c>
      <c r="AK16" s="1">
        <f t="shared" si="24"/>
        <v>620.40451118026056</v>
      </c>
      <c r="AL16" s="14">
        <f t="shared" si="12"/>
        <v>6.7438384233075599</v>
      </c>
      <c r="AM16" s="14">
        <f t="shared" si="12"/>
        <v>0.84311362176518634</v>
      </c>
      <c r="AN16" s="14">
        <f t="shared" si="12"/>
        <v>0.35732322777008302</v>
      </c>
      <c r="AO16" s="11">
        <f t="shared" si="25"/>
        <v>2.0621120954280148E-2</v>
      </c>
      <c r="AP16" s="11">
        <f t="shared" si="13"/>
        <v>2.5977173653231045E-2</v>
      </c>
      <c r="AQ16" s="11">
        <f t="shared" si="13"/>
        <v>2.3564574154817608E-2</v>
      </c>
      <c r="AR16" s="1">
        <f t="shared" si="1"/>
        <v>10316.573033869898</v>
      </c>
      <c r="AS16" s="1">
        <f t="shared" si="1"/>
        <v>1311.6926635051279</v>
      </c>
      <c r="AT16" s="1">
        <f t="shared" si="1"/>
        <v>415.83491446550767</v>
      </c>
      <c r="AU16" s="1">
        <f t="shared" si="2"/>
        <v>2063.3146067739794</v>
      </c>
      <c r="AV16" s="1">
        <f t="shared" si="2"/>
        <v>262.3385327010256</v>
      </c>
      <c r="AW16" s="1">
        <f t="shared" si="2"/>
        <v>83.166982893101533</v>
      </c>
      <c r="AX16" s="1">
        <f t="shared" si="14"/>
        <v>9840.7411877697832</v>
      </c>
      <c r="AY16" s="1">
        <f t="shared" si="3"/>
        <v>714.15461937161808</v>
      </c>
      <c r="AZ16" s="1">
        <f t="shared" si="3"/>
        <v>244.26151506043368</v>
      </c>
      <c r="BA16" s="1">
        <f t="shared" si="15"/>
        <v>7711.0879689737385</v>
      </c>
      <c r="BB16" s="1">
        <f t="shared" si="15"/>
        <v>9655.3466287042884</v>
      </c>
      <c r="BC16" s="1">
        <f t="shared" si="15"/>
        <v>7488.2362842626053</v>
      </c>
      <c r="BD16" s="1">
        <f t="shared" si="16"/>
        <v>0</v>
      </c>
      <c r="BE16" s="2">
        <v>0</v>
      </c>
      <c r="BF16" s="2">
        <v>0</v>
      </c>
      <c r="BG16" s="2">
        <v>0</v>
      </c>
      <c r="BH16" s="2">
        <f t="shared" si="4"/>
        <v>0</v>
      </c>
      <c r="BI16" s="2">
        <f t="shared" si="17"/>
        <v>0</v>
      </c>
      <c r="BJ16" s="2">
        <f t="shared" si="5"/>
        <v>0</v>
      </c>
      <c r="BK16" s="2">
        <f t="shared" si="5"/>
        <v>0</v>
      </c>
      <c r="BL16" s="2">
        <f t="shared" si="6"/>
        <v>0</v>
      </c>
      <c r="BM16" s="2">
        <f t="shared" si="6"/>
        <v>0</v>
      </c>
      <c r="BN16" s="2">
        <f t="shared" si="6"/>
        <v>0</v>
      </c>
      <c r="BO16" s="2">
        <f t="shared" si="18"/>
        <v>0</v>
      </c>
      <c r="BP16" s="2">
        <f t="shared" si="18"/>
        <v>0</v>
      </c>
      <c r="BQ16" s="2">
        <f t="shared" si="18"/>
        <v>0</v>
      </c>
      <c r="BR16" s="11">
        <f t="shared" si="19"/>
        <v>5.1440999330630149E-2</v>
      </c>
      <c r="BS16" s="17">
        <v>0</v>
      </c>
      <c r="BT16" s="17">
        <v>0</v>
      </c>
      <c r="BU16" s="12">
        <f>(BU$3*temphigh!$I126+BU$4*temphigh!$I126^2+BU$5*temphigh!$I126^6)*(K16/K$56)^$BW$1</f>
        <v>1.9829829712294575</v>
      </c>
      <c r="BV16" s="12">
        <f>(BV$3*temphigh!$I126+BV$4*temphigh!$I126^2+BV$5*temphigh!$I126^6)*(L16/L$56)^$BW$1</f>
        <v>1.2754696946278361</v>
      </c>
      <c r="BW16" s="12">
        <f>(BW$3*temphigh!$I126+BW$4*temphigh!$I126^2+BW$5*temphigh!$I126^6)*(M16/M$56)^$BW$1</f>
        <v>0.64378167405176834</v>
      </c>
      <c r="BX16" s="12"/>
      <c r="BY16" s="12"/>
      <c r="BZ16" s="12"/>
      <c r="CA16" s="19"/>
      <c r="CB16" s="19"/>
      <c r="CC16" s="19"/>
      <c r="CD16" s="19"/>
      <c r="CE16" s="19"/>
      <c r="CF16" s="19"/>
      <c r="CG16" s="19"/>
      <c r="CH16" s="19"/>
    </row>
    <row r="17" spans="1:86" x14ac:dyDescent="0.3">
      <c r="A17" s="2">
        <v>1971</v>
      </c>
      <c r="B17" s="1">
        <v>847.096018199024</v>
      </c>
      <c r="C17" s="1">
        <v>1505.0043741073023</v>
      </c>
      <c r="D17" s="1">
        <v>1395.0753168699603</v>
      </c>
      <c r="E17" s="11">
        <f t="shared" si="20"/>
        <v>1.0031704437992728E-2</v>
      </c>
      <c r="F17" s="11">
        <f t="shared" si="7"/>
        <v>2.4254629006525308E-2</v>
      </c>
      <c r="G17" s="11">
        <f t="shared" si="7"/>
        <v>2.4334413333444438E-2</v>
      </c>
      <c r="H17" s="1">
        <v>13285.70120064175</v>
      </c>
      <c r="I17" s="1">
        <v>1589.7596273430233</v>
      </c>
      <c r="J17" s="1">
        <v>468.45795490662499</v>
      </c>
      <c r="K17" s="1">
        <f t="shared" si="8"/>
        <v>15683.819679483244</v>
      </c>
      <c r="L17" s="1">
        <f t="shared" si="0"/>
        <v>1056.3156192060862</v>
      </c>
      <c r="M17" s="1">
        <f t="shared" si="0"/>
        <v>335.79402433817955</v>
      </c>
      <c r="N17" s="11">
        <f t="shared" si="21"/>
        <v>2.7173273083552107E-2</v>
      </c>
      <c r="O17" s="11">
        <f t="shared" si="9"/>
        <v>3.5304918242382133E-2</v>
      </c>
      <c r="P17" s="11">
        <f t="shared" si="9"/>
        <v>1.0128385946004403E-2</v>
      </c>
      <c r="Q17" s="1">
        <v>3380.1717508506599</v>
      </c>
      <c r="R17" s="1">
        <v>1536.6104996106806</v>
      </c>
      <c r="S17" s="1">
        <v>451.00087500000063</v>
      </c>
      <c r="T17" s="1">
        <f t="shared" si="10"/>
        <v>254.42178021340607</v>
      </c>
      <c r="U17" s="1">
        <f t="shared" si="10"/>
        <v>966.56782143777843</v>
      </c>
      <c r="V17" s="1">
        <f t="shared" si="10"/>
        <v>962.73501234469597</v>
      </c>
      <c r="W17" s="11">
        <f t="shared" si="22"/>
        <v>1.0543820345986221E-2</v>
      </c>
      <c r="X17" s="11"/>
      <c r="Y17" s="11"/>
      <c r="Z17" s="1">
        <v>8611.4029254657999</v>
      </c>
      <c r="AA17" s="1">
        <v>4367.602351999999</v>
      </c>
      <c r="AB17" s="1">
        <v>723.98260000000209</v>
      </c>
      <c r="AC17" s="12">
        <f t="shared" si="11"/>
        <v>2.5476228902565792</v>
      </c>
      <c r="AD17" s="12">
        <f t="shared" si="11"/>
        <v>2.8423613876819047</v>
      </c>
      <c r="AE17" s="12">
        <f t="shared" si="11"/>
        <v>1.605279812372872</v>
      </c>
      <c r="AF17" s="11">
        <f t="shared" si="23"/>
        <v>-2.9009460794526598E-2</v>
      </c>
      <c r="AG17" s="11"/>
      <c r="AH17" s="11"/>
      <c r="AI17" s="1">
        <f t="shared" si="24"/>
        <v>17303.613214560632</v>
      </c>
      <c r="AJ17" s="1">
        <f t="shared" si="24"/>
        <v>2022.0972268223595</v>
      </c>
      <c r="AK17" s="1">
        <f t="shared" si="24"/>
        <v>641.53104295533603</v>
      </c>
      <c r="AL17" s="14">
        <f t="shared" si="12"/>
        <v>6.8829039311307074</v>
      </c>
      <c r="AM17" s="14">
        <f t="shared" si="12"/>
        <v>0.86501533072718517</v>
      </c>
      <c r="AN17" s="14">
        <f t="shared" si="12"/>
        <v>0.36574339746810991</v>
      </c>
      <c r="AO17" s="11">
        <f t="shared" si="25"/>
        <v>2.0621120954280148E-2</v>
      </c>
      <c r="AP17" s="11">
        <f t="shared" si="13"/>
        <v>2.5977173653231045E-2</v>
      </c>
      <c r="AQ17" s="11">
        <f t="shared" si="13"/>
        <v>2.3564574154817608E-2</v>
      </c>
      <c r="AR17" s="1">
        <f t="shared" si="1"/>
        <v>10659.704849185897</v>
      </c>
      <c r="AS17" s="1">
        <f t="shared" si="1"/>
        <v>1381.0659597903455</v>
      </c>
      <c r="AT17" s="1">
        <f t="shared" si="1"/>
        <v>436.81561405106328</v>
      </c>
      <c r="AU17" s="1">
        <f t="shared" si="2"/>
        <v>2131.9409698371796</v>
      </c>
      <c r="AV17" s="1">
        <f t="shared" si="2"/>
        <v>276.2131919580691</v>
      </c>
      <c r="AW17" s="1">
        <f t="shared" si="2"/>
        <v>87.363122810212658</v>
      </c>
      <c r="AX17" s="1">
        <f t="shared" si="14"/>
        <v>10067.056975995762</v>
      </c>
      <c r="AY17" s="1">
        <f t="shared" si="3"/>
        <v>734.11930678781118</v>
      </c>
      <c r="AZ17" s="1">
        <f t="shared" si="3"/>
        <v>250.49005384518912</v>
      </c>
      <c r="BA17" s="1">
        <f t="shared" si="15"/>
        <v>7807.7040643897099</v>
      </c>
      <c r="BB17" s="1">
        <f t="shared" si="15"/>
        <v>9931.0295591611593</v>
      </c>
      <c r="BC17" s="1">
        <f t="shared" si="15"/>
        <v>7705.5858109130268</v>
      </c>
      <c r="BD17" s="1">
        <f t="shared" si="16"/>
        <v>0</v>
      </c>
      <c r="BE17" s="2">
        <v>0</v>
      </c>
      <c r="BF17" s="2">
        <v>0</v>
      </c>
      <c r="BG17" s="2">
        <v>0</v>
      </c>
      <c r="BH17" s="2">
        <f t="shared" si="4"/>
        <v>0</v>
      </c>
      <c r="BI17" s="2">
        <f t="shared" si="17"/>
        <v>0</v>
      </c>
      <c r="BJ17" s="2">
        <f t="shared" si="5"/>
        <v>0</v>
      </c>
      <c r="BK17" s="2">
        <f t="shared" si="5"/>
        <v>0</v>
      </c>
      <c r="BL17" s="2">
        <f t="shared" si="6"/>
        <v>0</v>
      </c>
      <c r="BM17" s="2">
        <f t="shared" si="6"/>
        <v>0</v>
      </c>
      <c r="BN17" s="2">
        <f t="shared" si="6"/>
        <v>0</v>
      </c>
      <c r="BO17" s="2">
        <f t="shared" si="18"/>
        <v>0</v>
      </c>
      <c r="BP17" s="2">
        <f t="shared" si="18"/>
        <v>0</v>
      </c>
      <c r="BQ17" s="2">
        <f t="shared" si="18"/>
        <v>0</v>
      </c>
      <c r="BR17" s="11">
        <f t="shared" si="19"/>
        <v>4.8303920805933015E-2</v>
      </c>
      <c r="BS17" s="17">
        <v>0</v>
      </c>
      <c r="BT17" s="17">
        <v>0</v>
      </c>
      <c r="BU17" s="12">
        <f>(BU$3*temphigh!$I127+BU$4*temphigh!$I127^2+BU$5*temphigh!$I127^6)*(K17/K$56)^$BW$1</f>
        <v>2.0205571324552443</v>
      </c>
      <c r="BV17" s="12">
        <f>(BV$3*temphigh!$I127+BV$4*temphigh!$I127^2+BV$5*temphigh!$I127^6)*(L17/L$56)^$BW$1</f>
        <v>1.2956656859248052</v>
      </c>
      <c r="BW17" s="12">
        <f>(BW$3*temphigh!$I127+BW$4*temphigh!$I127^2+BW$5*temphigh!$I127^6)*(M17/M$56)^$BW$1</f>
        <v>0.65645954524409145</v>
      </c>
      <c r="BX17" s="12"/>
      <c r="BY17" s="12"/>
      <c r="BZ17" s="12"/>
      <c r="CA17" s="19"/>
      <c r="CB17" s="19"/>
      <c r="CC17" s="19"/>
      <c r="CD17" s="19"/>
      <c r="CE17" s="19"/>
      <c r="CF17" s="19"/>
      <c r="CG17" s="19"/>
      <c r="CH17" s="19"/>
    </row>
    <row r="18" spans="1:86" x14ac:dyDescent="0.3">
      <c r="A18" s="2">
        <v>1972</v>
      </c>
      <c r="B18" s="1">
        <v>854.9765232280613</v>
      </c>
      <c r="C18" s="1">
        <v>1539.1415411257376</v>
      </c>
      <c r="D18" s="1">
        <v>1428.5731519977162</v>
      </c>
      <c r="E18" s="11">
        <f t="shared" si="20"/>
        <v>9.3029654959206898E-3</v>
      </c>
      <c r="F18" s="11">
        <f t="shared" si="7"/>
        <v>2.268243707841977E-2</v>
      </c>
      <c r="G18" s="11">
        <f t="shared" si="7"/>
        <v>2.4011488643432388E-2</v>
      </c>
      <c r="H18" s="1">
        <v>14008.102924065448</v>
      </c>
      <c r="I18" s="1">
        <v>1685.5209709800661</v>
      </c>
      <c r="J18" s="1">
        <v>483.44072354310583</v>
      </c>
      <c r="K18" s="1">
        <f t="shared" si="8"/>
        <v>16384.195990758039</v>
      </c>
      <c r="L18" s="1">
        <f t="shared" si="0"/>
        <v>1095.1045930105074</v>
      </c>
      <c r="M18" s="1">
        <f t="shared" si="0"/>
        <v>338.40809822518537</v>
      </c>
      <c r="N18" s="11">
        <f t="shared" si="21"/>
        <v>4.4655978300425891E-2</v>
      </c>
      <c r="O18" s="11">
        <f t="shared" si="9"/>
        <v>3.6721007527631189E-2</v>
      </c>
      <c r="P18" s="11">
        <f t="shared" si="9"/>
        <v>7.7847540383064739E-3</v>
      </c>
      <c r="Q18" s="1">
        <v>3548.3558494229128</v>
      </c>
      <c r="R18" s="1">
        <v>1618.8778226047439</v>
      </c>
      <c r="S18" s="1">
        <v>465.1365839999994</v>
      </c>
      <c r="T18" s="1">
        <f t="shared" si="10"/>
        <v>253.30737992558272</v>
      </c>
      <c r="U18" s="1">
        <f t="shared" si="10"/>
        <v>960.46139471253696</v>
      </c>
      <c r="V18" s="1">
        <f t="shared" si="10"/>
        <v>962.13777894225257</v>
      </c>
      <c r="W18" s="11">
        <f t="shared" si="22"/>
        <v>-4.3801292754440668E-3</v>
      </c>
      <c r="X18" s="11">
        <f t="shared" si="22"/>
        <v>-6.3176391659285347E-3</v>
      </c>
      <c r="Y18" s="11">
        <f t="shared" si="22"/>
        <v>-6.2035076608346618E-4</v>
      </c>
      <c r="Z18" s="1">
        <v>9018.6751882392582</v>
      </c>
      <c r="AA18" s="1">
        <v>4588.8911339999995</v>
      </c>
      <c r="AB18" s="1">
        <v>768.42718400000194</v>
      </c>
      <c r="AC18" s="12">
        <f t="shared" si="11"/>
        <v>2.5416490259019571</v>
      </c>
      <c r="AD18" s="12">
        <f t="shared" si="11"/>
        <v>2.83461239009165</v>
      </c>
      <c r="AE18" s="12">
        <f t="shared" si="11"/>
        <v>1.6520463245264814</v>
      </c>
      <c r="AF18" s="11">
        <f t="shared" si="23"/>
        <v>-2.3448777986213587E-3</v>
      </c>
      <c r="AG18" s="11">
        <f t="shared" si="23"/>
        <v>-2.7262534679217687E-3</v>
      </c>
      <c r="AH18" s="11">
        <f t="shared" si="23"/>
        <v>2.9132934827406087E-2</v>
      </c>
      <c r="AI18" s="1">
        <f t="shared" si="24"/>
        <v>17705.192862941749</v>
      </c>
      <c r="AJ18" s="1">
        <f t="shared" si="24"/>
        <v>2096.1006960981927</v>
      </c>
      <c r="AK18" s="1">
        <f t="shared" si="24"/>
        <v>664.7410614700151</v>
      </c>
      <c r="AL18" s="14">
        <f t="shared" si="12"/>
        <v>7.0248371256112438</v>
      </c>
      <c r="AM18" s="14">
        <f t="shared" si="12"/>
        <v>0.8874859841861924</v>
      </c>
      <c r="AN18" s="14">
        <f t="shared" si="12"/>
        <v>0.3743619848793821</v>
      </c>
      <c r="AO18" s="11">
        <f t="shared" si="25"/>
        <v>2.0621120954280148E-2</v>
      </c>
      <c r="AP18" s="11">
        <f t="shared" si="13"/>
        <v>2.5977173653231045E-2</v>
      </c>
      <c r="AQ18" s="11">
        <f t="shared" si="13"/>
        <v>2.3564574154817608E-2</v>
      </c>
      <c r="AR18" s="1">
        <f t="shared" si="1"/>
        <v>11010.822038053806</v>
      </c>
      <c r="AS18" s="1">
        <f t="shared" si="1"/>
        <v>1453.0038981016521</v>
      </c>
      <c r="AT18" s="1">
        <f t="shared" si="1"/>
        <v>458.92765558057278</v>
      </c>
      <c r="AU18" s="1">
        <f t="shared" si="2"/>
        <v>2202.1644076107614</v>
      </c>
      <c r="AV18" s="1">
        <f t="shared" si="2"/>
        <v>290.60077962033046</v>
      </c>
      <c r="AW18" s="1">
        <f t="shared" si="2"/>
        <v>91.785531116114555</v>
      </c>
      <c r="AX18" s="1">
        <f t="shared" si="14"/>
        <v>10302.806441029463</v>
      </c>
      <c r="AY18" s="1">
        <f t="shared" si="3"/>
        <v>755.22821483405141</v>
      </c>
      <c r="AZ18" s="1">
        <f t="shared" si="3"/>
        <v>256.99917708172438</v>
      </c>
      <c r="BA18" s="1">
        <f t="shared" si="15"/>
        <v>7900.1297946753139</v>
      </c>
      <c r="BB18" s="1">
        <f t="shared" si="15"/>
        <v>10199.921737204215</v>
      </c>
      <c r="BC18" s="1">
        <f t="shared" si="15"/>
        <v>7927.2565389515876</v>
      </c>
      <c r="BD18" s="1">
        <f t="shared" si="16"/>
        <v>0</v>
      </c>
      <c r="BE18" s="2">
        <v>0</v>
      </c>
      <c r="BF18" s="2">
        <v>0</v>
      </c>
      <c r="BG18" s="2">
        <v>0</v>
      </c>
      <c r="BH18" s="2">
        <f t="shared" si="4"/>
        <v>0</v>
      </c>
      <c r="BI18" s="2">
        <f t="shared" si="17"/>
        <v>0</v>
      </c>
      <c r="BJ18" s="2">
        <f t="shared" si="5"/>
        <v>0</v>
      </c>
      <c r="BK18" s="2">
        <f t="shared" si="5"/>
        <v>0</v>
      </c>
      <c r="BL18" s="2">
        <f t="shared" si="6"/>
        <v>0</v>
      </c>
      <c r="BM18" s="2">
        <f t="shared" si="6"/>
        <v>0</v>
      </c>
      <c r="BN18" s="2">
        <f t="shared" si="6"/>
        <v>0</v>
      </c>
      <c r="BO18" s="2">
        <f t="shared" si="18"/>
        <v>0</v>
      </c>
      <c r="BP18" s="2">
        <f t="shared" si="18"/>
        <v>0</v>
      </c>
      <c r="BQ18" s="2">
        <f t="shared" si="18"/>
        <v>0</v>
      </c>
      <c r="BR18" s="11">
        <f t="shared" si="19"/>
        <v>6.347093856464367E-2</v>
      </c>
      <c r="BS18" s="17">
        <v>0</v>
      </c>
      <c r="BT18" s="17">
        <v>0</v>
      </c>
      <c r="BU18" s="12">
        <f>(BU$3*temphigh!$I128+BU$4*temphigh!$I128^2+BU$5*temphigh!$I128^6)*(K18/K$56)^$BW$1</f>
        <v>2.0504970071790987</v>
      </c>
      <c r="BV18" s="12">
        <f>(BV$3*temphigh!$I128+BV$4*temphigh!$I128^2+BV$5*temphigh!$I128^6)*(L18/L$56)^$BW$1</f>
        <v>1.315862145340202</v>
      </c>
      <c r="BW18" s="12">
        <f>(BW$3*temphigh!$I128+BW$4*temphigh!$I128^2+BW$5*temphigh!$I128^6)*(M18/M$56)^$BW$1</f>
        <v>0.66975197091683103</v>
      </c>
      <c r="BX18" s="12"/>
      <c r="BY18" s="12"/>
      <c r="BZ18" s="12"/>
      <c r="CA18" s="19"/>
      <c r="CB18" s="19"/>
      <c r="CC18" s="19"/>
      <c r="CD18" s="19"/>
      <c r="CE18" s="19"/>
      <c r="CF18" s="19"/>
      <c r="CG18" s="19"/>
      <c r="CH18" s="19"/>
    </row>
    <row r="19" spans="1:86" x14ac:dyDescent="0.3">
      <c r="A19" s="2">
        <v>1973</v>
      </c>
      <c r="B19" s="1">
        <v>862.01640312724589</v>
      </c>
      <c r="C19" s="1">
        <v>1572.4156197948987</v>
      </c>
      <c r="D19" s="1">
        <v>1462.6966421977168</v>
      </c>
      <c r="E19" s="11">
        <f t="shared" si="20"/>
        <v>8.234003750892116E-3</v>
      </c>
      <c r="F19" s="11">
        <f t="shared" si="7"/>
        <v>2.1618595678227326E-2</v>
      </c>
      <c r="G19" s="11">
        <f t="shared" si="7"/>
        <v>2.3886414323468275E-2</v>
      </c>
      <c r="H19" s="1">
        <v>14900.444309713625</v>
      </c>
      <c r="I19" s="1">
        <v>1823.6601117587654</v>
      </c>
      <c r="J19" s="1">
        <v>508.33013935213035</v>
      </c>
      <c r="K19" s="1">
        <f t="shared" si="8"/>
        <v>17285.569341438746</v>
      </c>
      <c r="L19" s="1">
        <f t="shared" si="0"/>
        <v>1159.7824956716206</v>
      </c>
      <c r="M19" s="1">
        <f t="shared" si="0"/>
        <v>347.52943617096099</v>
      </c>
      <c r="N19" s="11">
        <f t="shared" si="21"/>
        <v>5.5014805193318805E-2</v>
      </c>
      <c r="O19" s="11">
        <f t="shared" si="9"/>
        <v>5.906093634701115E-2</v>
      </c>
      <c r="P19" s="11">
        <f t="shared" si="9"/>
        <v>2.6953663324292165E-2</v>
      </c>
      <c r="Q19" s="1">
        <v>3741.9706541378255</v>
      </c>
      <c r="R19" s="1">
        <v>1704.6565220827915</v>
      </c>
      <c r="S19" s="1">
        <v>484.62086999999974</v>
      </c>
      <c r="T19" s="1">
        <f t="shared" si="10"/>
        <v>251.13148147524893</v>
      </c>
      <c r="U19" s="1">
        <f t="shared" si="10"/>
        <v>934.74464407668324</v>
      </c>
      <c r="V19" s="1">
        <f t="shared" si="10"/>
        <v>953.358521329567</v>
      </c>
      <c r="W19" s="11">
        <f t="shared" si="22"/>
        <v>-8.5899528508527334E-3</v>
      </c>
      <c r="X19" s="11">
        <f t="shared" si="22"/>
        <v>-2.6775413126886471E-2</v>
      </c>
      <c r="Y19" s="11">
        <f t="shared" si="22"/>
        <v>-9.1247405567393969E-3</v>
      </c>
      <c r="Z19" s="1">
        <v>9555.4431678121327</v>
      </c>
      <c r="AA19" s="1">
        <v>4864.2901679999995</v>
      </c>
      <c r="AB19" s="1">
        <v>817.67499400000088</v>
      </c>
      <c r="AC19" s="12">
        <f t="shared" si="11"/>
        <v>2.5535858110607683</v>
      </c>
      <c r="AD19" s="12">
        <f t="shared" si="11"/>
        <v>2.8535309635613215</v>
      </c>
      <c r="AE19" s="12">
        <f t="shared" si="11"/>
        <v>1.6872467626084724</v>
      </c>
      <c r="AF19" s="11">
        <f t="shared" si="23"/>
        <v>4.69647265895623E-3</v>
      </c>
      <c r="AG19" s="11">
        <f t="shared" si="23"/>
        <v>6.6741306627322583E-3</v>
      </c>
      <c r="AH19" s="11">
        <f t="shared" si="23"/>
        <v>2.1307173751365927E-2</v>
      </c>
      <c r="AI19" s="1">
        <f t="shared" si="24"/>
        <v>18136.837984258334</v>
      </c>
      <c r="AJ19" s="1">
        <f t="shared" si="24"/>
        <v>2177.0914061087037</v>
      </c>
      <c r="AK19" s="1">
        <f t="shared" si="24"/>
        <v>690.05248643912819</v>
      </c>
      <c r="AL19" s="14">
        <f t="shared" si="12"/>
        <v>7.1696971416625912</v>
      </c>
      <c r="AM19" s="14">
        <f t="shared" si="12"/>
        <v>0.91054036171220576</v>
      </c>
      <c r="AN19" s="14">
        <f t="shared" si="12"/>
        <v>0.38318366563281703</v>
      </c>
      <c r="AO19" s="11">
        <f t="shared" si="25"/>
        <v>2.0621120954280148E-2</v>
      </c>
      <c r="AP19" s="11">
        <f t="shared" si="13"/>
        <v>2.5977173653231045E-2</v>
      </c>
      <c r="AQ19" s="11">
        <f t="shared" si="13"/>
        <v>2.3564574154817608E-2</v>
      </c>
      <c r="AR19" s="1">
        <f t="shared" si="1"/>
        <v>11366.468416722841</v>
      </c>
      <c r="AS19" s="1">
        <f t="shared" si="1"/>
        <v>1528.0178012114277</v>
      </c>
      <c r="AT19" s="1">
        <f t="shared" si="1"/>
        <v>482.28840869984691</v>
      </c>
      <c r="AU19" s="1">
        <f t="shared" si="2"/>
        <v>2273.2936833445683</v>
      </c>
      <c r="AV19" s="1">
        <f t="shared" si="2"/>
        <v>305.60356024228554</v>
      </c>
      <c r="AW19" s="1">
        <f t="shared" si="2"/>
        <v>96.457681739969388</v>
      </c>
      <c r="AX19" s="1">
        <f t="shared" si="14"/>
        <v>10548.725871560928</v>
      </c>
      <c r="AY19" s="1">
        <f t="shared" si="3"/>
        <v>777.41166240042207</v>
      </c>
      <c r="AZ19" s="1">
        <f t="shared" si="3"/>
        <v>263.78041476882242</v>
      </c>
      <c r="BA19" s="1">
        <f t="shared" si="15"/>
        <v>7985.5133859449979</v>
      </c>
      <c r="BB19" s="1">
        <f t="shared" si="15"/>
        <v>10465.951224502836</v>
      </c>
      <c r="BC19" s="1">
        <f t="shared" si="15"/>
        <v>8154.7049081546484</v>
      </c>
      <c r="BD19" s="1">
        <f t="shared" si="16"/>
        <v>0</v>
      </c>
      <c r="BE19" s="2">
        <v>0</v>
      </c>
      <c r="BF19" s="2">
        <v>0</v>
      </c>
      <c r="BG19" s="2">
        <v>0</v>
      </c>
      <c r="BH19" s="2">
        <f t="shared" si="4"/>
        <v>0</v>
      </c>
      <c r="BI19" s="2">
        <f t="shared" si="17"/>
        <v>0</v>
      </c>
      <c r="BJ19" s="2">
        <f t="shared" si="5"/>
        <v>0</v>
      </c>
      <c r="BK19" s="2">
        <f t="shared" si="5"/>
        <v>0</v>
      </c>
      <c r="BL19" s="2">
        <f t="shared" si="6"/>
        <v>0</v>
      </c>
      <c r="BM19" s="2">
        <f t="shared" si="6"/>
        <v>0</v>
      </c>
      <c r="BN19" s="2">
        <f t="shared" si="6"/>
        <v>0</v>
      </c>
      <c r="BO19" s="2">
        <f t="shared" si="18"/>
        <v>0</v>
      </c>
      <c r="BP19" s="2">
        <f t="shared" si="18"/>
        <v>0</v>
      </c>
      <c r="BQ19" s="2">
        <f t="shared" si="18"/>
        <v>0</v>
      </c>
      <c r="BR19" s="11">
        <f t="shared" si="19"/>
        <v>7.4891970679945102E-2</v>
      </c>
      <c r="BS19" s="17">
        <v>0</v>
      </c>
      <c r="BT19" s="17">
        <v>0</v>
      </c>
      <c r="BU19" s="12">
        <f>(BU$3*temphigh!$I129+BU$4*temphigh!$I129^2+BU$5*temphigh!$I129^6)*(K19/K$56)^$BW$1</f>
        <v>2.0760082583171315</v>
      </c>
      <c r="BV19" s="12">
        <f>(BV$3*temphigh!$I129+BV$4*temphigh!$I129^2+BV$5*temphigh!$I129^6)*(L19/L$56)^$BW$1</f>
        <v>1.3293515861988088</v>
      </c>
      <c r="BW19" s="12">
        <f>(BW$3*temphigh!$I129+BW$4*temphigh!$I129^2+BW$5*temphigh!$I129^6)*(M19/M$56)^$BW$1</f>
        <v>0.68004739325151531</v>
      </c>
      <c r="BX19" s="12"/>
      <c r="BY19" s="12"/>
      <c r="BZ19" s="12"/>
      <c r="CA19" s="19"/>
      <c r="CB19" s="19"/>
      <c r="CC19" s="19"/>
      <c r="CD19" s="19"/>
      <c r="CE19" s="19"/>
      <c r="CF19" s="19"/>
      <c r="CG19" s="19"/>
      <c r="CH19" s="19"/>
    </row>
    <row r="20" spans="1:86" x14ac:dyDescent="0.3">
      <c r="A20" s="2">
        <v>1974</v>
      </c>
      <c r="B20" s="1">
        <v>870.12616462236304</v>
      </c>
      <c r="C20" s="1">
        <v>1604.3170882150407</v>
      </c>
      <c r="D20" s="1">
        <v>1497.8354094699612</v>
      </c>
      <c r="E20" s="11">
        <f t="shared" si="20"/>
        <v>9.4078969561326442E-3</v>
      </c>
      <c r="F20" s="11">
        <f t="shared" si="7"/>
        <v>2.0288190996412991E-2</v>
      </c>
      <c r="G20" s="11">
        <f t="shared" si="7"/>
        <v>2.4023277457893233E-2</v>
      </c>
      <c r="H20" s="1">
        <v>15096.31488537199</v>
      </c>
      <c r="I20" s="1">
        <v>1934.7650625583994</v>
      </c>
      <c r="J20" s="1">
        <v>538.00451469367886</v>
      </c>
      <c r="K20" s="1">
        <f t="shared" si="8"/>
        <v>17349.570095876647</v>
      </c>
      <c r="L20" s="1">
        <f t="shared" si="0"/>
        <v>1205.9742283933499</v>
      </c>
      <c r="M20" s="1">
        <f t="shared" si="0"/>
        <v>359.18800643393951</v>
      </c>
      <c r="N20" s="11">
        <f t="shared" si="21"/>
        <v>3.702554030689198E-3</v>
      </c>
      <c r="O20" s="11">
        <f t="shared" si="9"/>
        <v>3.9827927127819018E-2</v>
      </c>
      <c r="P20" s="11">
        <f t="shared" si="9"/>
        <v>3.3547000770441926E-2</v>
      </c>
      <c r="Q20" s="1">
        <v>3697.144414367448</v>
      </c>
      <c r="R20" s="1">
        <v>1784.2556804128346</v>
      </c>
      <c r="S20" s="1">
        <v>502.25251600000024</v>
      </c>
      <c r="T20" s="1">
        <f t="shared" si="10"/>
        <v>244.90376906154114</v>
      </c>
      <c r="U20" s="1">
        <f t="shared" si="10"/>
        <v>922.20792846727261</v>
      </c>
      <c r="V20" s="1">
        <f t="shared" si="10"/>
        <v>933.54702847794022</v>
      </c>
      <c r="W20" s="11">
        <f t="shared" si="22"/>
        <v>-2.4798612970081124E-2</v>
      </c>
      <c r="X20" s="11">
        <f t="shared" si="22"/>
        <v>-1.3411914889112975E-2</v>
      </c>
      <c r="Y20" s="11">
        <f t="shared" si="22"/>
        <v>-2.0780737160661644E-2</v>
      </c>
      <c r="Z20" s="1">
        <v>9320.3956839186467</v>
      </c>
      <c r="AA20" s="1">
        <v>5046.2063709999984</v>
      </c>
      <c r="AB20" s="1">
        <v>832.66935700000249</v>
      </c>
      <c r="AC20" s="12">
        <f t="shared" si="11"/>
        <v>2.5209714956491069</v>
      </c>
      <c r="AD20" s="12">
        <f t="shared" si="11"/>
        <v>2.8281856834735843</v>
      </c>
      <c r="AE20" s="12">
        <f t="shared" si="11"/>
        <v>1.6578699567928139</v>
      </c>
      <c r="AF20" s="11">
        <f t="shared" si="23"/>
        <v>-1.2771967666171058E-2</v>
      </c>
      <c r="AG20" s="11">
        <f t="shared" si="23"/>
        <v>-8.8820764208933367E-3</v>
      </c>
      <c r="AH20" s="11">
        <f t="shared" si="23"/>
        <v>-1.7411090343561919E-2</v>
      </c>
      <c r="AI20" s="1">
        <f t="shared" si="24"/>
        <v>18596.447869177071</v>
      </c>
      <c r="AJ20" s="1">
        <f t="shared" si="24"/>
        <v>2264.9858257401193</v>
      </c>
      <c r="AK20" s="1">
        <f t="shared" si="24"/>
        <v>717.50491953518485</v>
      </c>
      <c r="AL20" s="14">
        <f t="shared" si="12"/>
        <v>7.3175443336263726</v>
      </c>
      <c r="AM20" s="14">
        <f t="shared" si="12"/>
        <v>0.9341936268066795</v>
      </c>
      <c r="AN20" s="14">
        <f t="shared" si="12"/>
        <v>0.39221322553653637</v>
      </c>
      <c r="AO20" s="11">
        <f t="shared" si="25"/>
        <v>2.0621120954280148E-2</v>
      </c>
      <c r="AP20" s="11">
        <f t="shared" si="13"/>
        <v>2.5977173653231045E-2</v>
      </c>
      <c r="AQ20" s="11">
        <f t="shared" si="13"/>
        <v>2.3564574154817608E-2</v>
      </c>
      <c r="AR20" s="1">
        <f t="shared" si="1"/>
        <v>11746.734262470169</v>
      </c>
      <c r="AS20" s="1">
        <f t="shared" si="1"/>
        <v>1605.7656572216438</v>
      </c>
      <c r="AT20" s="1">
        <f t="shared" si="1"/>
        <v>507.05898804871407</v>
      </c>
      <c r="AU20" s="1">
        <f t="shared" si="2"/>
        <v>2349.346852494034</v>
      </c>
      <c r="AV20" s="1">
        <f t="shared" si="2"/>
        <v>321.15313144432878</v>
      </c>
      <c r="AW20" s="1">
        <f t="shared" si="2"/>
        <v>101.41179760974282</v>
      </c>
      <c r="AX20" s="1">
        <f t="shared" si="14"/>
        <v>10800.028538452954</v>
      </c>
      <c r="AY20" s="1">
        <f t="shared" si="3"/>
        <v>800.7223355119728</v>
      </c>
      <c r="AZ20" s="1">
        <f t="shared" si="3"/>
        <v>270.82227317787715</v>
      </c>
      <c r="BA20" s="1">
        <f t="shared" si="15"/>
        <v>8081.1262575445453</v>
      </c>
      <c r="BB20" s="1">
        <f t="shared" si="15"/>
        <v>10725.684738209791</v>
      </c>
      <c r="BC20" s="1">
        <f t="shared" si="15"/>
        <v>8390.0693075037125</v>
      </c>
      <c r="BD20" s="1">
        <f t="shared" si="16"/>
        <v>0</v>
      </c>
      <c r="BE20" s="2">
        <v>0</v>
      </c>
      <c r="BF20" s="2">
        <v>0</v>
      </c>
      <c r="BG20" s="2">
        <v>0</v>
      </c>
      <c r="BH20" s="2">
        <f t="shared" si="4"/>
        <v>0</v>
      </c>
      <c r="BI20" s="2">
        <f t="shared" si="17"/>
        <v>0</v>
      </c>
      <c r="BJ20" s="2">
        <f t="shared" si="5"/>
        <v>0</v>
      </c>
      <c r="BK20" s="2">
        <f t="shared" si="5"/>
        <v>0</v>
      </c>
      <c r="BL20" s="2">
        <f t="shared" si="6"/>
        <v>0</v>
      </c>
      <c r="BM20" s="2">
        <f t="shared" si="6"/>
        <v>0</v>
      </c>
      <c r="BN20" s="2">
        <f t="shared" si="6"/>
        <v>0</v>
      </c>
      <c r="BO20" s="2">
        <f t="shared" si="18"/>
        <v>0</v>
      </c>
      <c r="BP20" s="2">
        <f t="shared" si="18"/>
        <v>0</v>
      </c>
      <c r="BQ20" s="2">
        <f t="shared" si="18"/>
        <v>0</v>
      </c>
      <c r="BR20" s="11">
        <f t="shared" si="19"/>
        <v>3.0247627033290508E-2</v>
      </c>
      <c r="BS20" s="17">
        <v>0</v>
      </c>
      <c r="BT20" s="17">
        <v>0</v>
      </c>
      <c r="BU20" s="12">
        <f>(BU$3*temphigh!$I130+BU$4*temphigh!$I130^2+BU$5*temphigh!$I130^6)*(K20/K$56)^$BW$1</f>
        <v>2.1284711498924103</v>
      </c>
      <c r="BV20" s="12">
        <f>(BV$3*temphigh!$I130+BV$4*temphigh!$I130^2+BV$5*temphigh!$I130^6)*(L20/L$56)^$BW$1</f>
        <v>1.3492298408216044</v>
      </c>
      <c r="BW20" s="12">
        <f>(BW$3*temphigh!$I130+BW$4*temphigh!$I130^2+BW$5*temphigh!$I130^6)*(M20/M$56)^$BW$1</f>
        <v>0.68933275912270375</v>
      </c>
      <c r="BX20" s="12"/>
      <c r="BY20" s="12"/>
      <c r="BZ20" s="12"/>
      <c r="CA20" s="19"/>
      <c r="CB20" s="19"/>
      <c r="CC20" s="19"/>
      <c r="CD20" s="19"/>
      <c r="CE20" s="19"/>
      <c r="CF20" s="19"/>
      <c r="CG20" s="19"/>
      <c r="CH20" s="19"/>
    </row>
    <row r="21" spans="1:86" x14ac:dyDescent="0.3">
      <c r="A21" s="2">
        <v>1975</v>
      </c>
      <c r="B21" s="1">
        <v>877.79244192356566</v>
      </c>
      <c r="C21" s="1">
        <v>1634.0269719999999</v>
      </c>
      <c r="D21" s="1">
        <v>1534.260575</v>
      </c>
      <c r="E21" s="11">
        <f t="shared" si="20"/>
        <v>8.8105353141860743E-3</v>
      </c>
      <c r="F21" s="11">
        <f t="shared" si="7"/>
        <v>1.8518710548682371E-2</v>
      </c>
      <c r="G21" s="11">
        <f t="shared" si="7"/>
        <v>2.4318536803004775E-2</v>
      </c>
      <c r="H21" s="1">
        <v>15122.816533616895</v>
      </c>
      <c r="I21" s="1">
        <v>2034.0754966409875</v>
      </c>
      <c r="J21" s="1">
        <v>562.76663725624007</v>
      </c>
      <c r="K21" s="1">
        <f t="shared" si="8"/>
        <v>17228.237350138545</v>
      </c>
      <c r="L21" s="1">
        <f t="shared" si="0"/>
        <v>1244.8236972192326</v>
      </c>
      <c r="M21" s="1">
        <f t="shared" si="0"/>
        <v>366.79990767294532</v>
      </c>
      <c r="N21" s="11">
        <f t="shared" si="21"/>
        <v>-6.9934151144723788E-3</v>
      </c>
      <c r="O21" s="11">
        <f t="shared" si="9"/>
        <v>3.2214178305982166E-2</v>
      </c>
      <c r="P21" s="11">
        <f t="shared" si="9"/>
        <v>2.1191969393905108E-2</v>
      </c>
      <c r="Q21" s="1">
        <v>3620.6317502616739</v>
      </c>
      <c r="R21" s="1">
        <v>1894.4515869412896</v>
      </c>
      <c r="S21" s="1">
        <v>522.25850199999991</v>
      </c>
      <c r="T21" s="1">
        <f t="shared" si="10"/>
        <v>239.41517390052832</v>
      </c>
      <c r="U21" s="1">
        <f t="shared" si="10"/>
        <v>931.35755780438399</v>
      </c>
      <c r="V21" s="1">
        <f t="shared" si="10"/>
        <v>928.01965757292055</v>
      </c>
      <c r="W21" s="11">
        <f t="shared" si="22"/>
        <v>-2.2411231897511597E-2</v>
      </c>
      <c r="X21" s="11">
        <f t="shared" si="22"/>
        <v>9.9214385982544506E-3</v>
      </c>
      <c r="Y21" s="11">
        <f t="shared" si="22"/>
        <v>-5.9208274852864395E-3</v>
      </c>
      <c r="Z21" s="1">
        <v>9047.5681985100637</v>
      </c>
      <c r="AA21" s="1">
        <v>5359.3938399999988</v>
      </c>
      <c r="AB21" s="1">
        <v>862.99544700000115</v>
      </c>
      <c r="AC21" s="12">
        <f t="shared" si="11"/>
        <v>2.4988921333566081</v>
      </c>
      <c r="AD21" s="12">
        <f t="shared" si="11"/>
        <v>2.8289948800713747</v>
      </c>
      <c r="AE21" s="12">
        <f t="shared" si="11"/>
        <v>1.6524296755249401</v>
      </c>
      <c r="AF21" s="11">
        <f t="shared" si="23"/>
        <v>-8.7582752643594608E-3</v>
      </c>
      <c r="AG21" s="11">
        <f t="shared" si="23"/>
        <v>2.8611862457217363E-4</v>
      </c>
      <c r="AH21" s="11">
        <f t="shared" si="23"/>
        <v>-3.2814885423209095E-3</v>
      </c>
      <c r="AI21" s="1">
        <f t="shared" si="24"/>
        <v>19086.149934753397</v>
      </c>
      <c r="AJ21" s="1">
        <f t="shared" si="24"/>
        <v>2359.6403746104361</v>
      </c>
      <c r="AK21" s="1">
        <f t="shared" si="24"/>
        <v>747.16622519140924</v>
      </c>
      <c r="AL21" s="14">
        <f t="shared" si="12"/>
        <v>7.468440300418389</v>
      </c>
      <c r="AM21" s="14">
        <f t="shared" si="12"/>
        <v>0.95846133687597834</v>
      </c>
      <c r="AN21" s="14">
        <f t="shared" si="12"/>
        <v>0.40145556317419229</v>
      </c>
      <c r="AO21" s="11">
        <f t="shared" si="25"/>
        <v>2.0621120954280148E-2</v>
      </c>
      <c r="AP21" s="11">
        <f t="shared" si="13"/>
        <v>2.5977173653231045E-2</v>
      </c>
      <c r="AQ21" s="11">
        <f t="shared" si="13"/>
        <v>2.3564574154817608E-2</v>
      </c>
      <c r="AR21" s="1">
        <f t="shared" si="1"/>
        <v>12136.320857069124</v>
      </c>
      <c r="AS21" s="1">
        <f t="shared" si="1"/>
        <v>1685.5868679662808</v>
      </c>
      <c r="AT21" s="1">
        <f t="shared" si="1"/>
        <v>533.38429875367615</v>
      </c>
      <c r="AU21" s="1">
        <f t="shared" si="2"/>
        <v>2427.2641714138249</v>
      </c>
      <c r="AV21" s="1">
        <f t="shared" si="2"/>
        <v>337.11737359325616</v>
      </c>
      <c r="AW21" s="1">
        <f t="shared" si="2"/>
        <v>106.67685975073523</v>
      </c>
      <c r="AX21" s="1">
        <f t="shared" si="14"/>
        <v>11060.765873512411</v>
      </c>
      <c r="AY21" s="1">
        <f t="shared" si="3"/>
        <v>825.24310643571471</v>
      </c>
      <c r="AZ21" s="1">
        <f t="shared" si="3"/>
        <v>278.11927514525422</v>
      </c>
      <c r="BA21" s="1">
        <f t="shared" si="15"/>
        <v>8173.265452053075</v>
      </c>
      <c r="BB21" s="1">
        <f t="shared" si="15"/>
        <v>10973.599015689641</v>
      </c>
      <c r="BC21" s="1">
        <f t="shared" si="15"/>
        <v>8634.895334933286</v>
      </c>
      <c r="BD21" s="1">
        <f t="shared" si="16"/>
        <v>0</v>
      </c>
      <c r="BE21" s="2">
        <v>0</v>
      </c>
      <c r="BF21" s="2">
        <v>0</v>
      </c>
      <c r="BG21" s="2">
        <v>0</v>
      </c>
      <c r="BH21" s="2">
        <f t="shared" si="4"/>
        <v>0</v>
      </c>
      <c r="BI21" s="2">
        <f t="shared" si="17"/>
        <v>0</v>
      </c>
      <c r="BJ21" s="2">
        <f t="shared" si="5"/>
        <v>0</v>
      </c>
      <c r="BK21" s="2">
        <f t="shared" si="5"/>
        <v>0</v>
      </c>
      <c r="BL21" s="2">
        <f t="shared" si="6"/>
        <v>0</v>
      </c>
      <c r="BM21" s="2">
        <f t="shared" si="6"/>
        <v>0</v>
      </c>
      <c r="BN21" s="2">
        <f t="shared" si="6"/>
        <v>0</v>
      </c>
      <c r="BO21" s="2">
        <f t="shared" si="18"/>
        <v>0</v>
      </c>
      <c r="BP21" s="2">
        <f t="shared" si="18"/>
        <v>0</v>
      </c>
      <c r="BQ21" s="2">
        <f t="shared" si="18"/>
        <v>0</v>
      </c>
      <c r="BR21" s="11">
        <f t="shared" si="19"/>
        <v>2.0173876499010562E-2</v>
      </c>
      <c r="BS21" s="17">
        <v>0</v>
      </c>
      <c r="BT21" s="17">
        <v>0</v>
      </c>
      <c r="BU21" s="12">
        <f>(BU$3*temphigh!$I131+BU$4*temphigh!$I131^2+BU$5*temphigh!$I131^6)*(K21/K$56)^$BW$1</f>
        <v>2.1880941041958613</v>
      </c>
      <c r="BV21" s="12">
        <f>(BV$3*temphigh!$I131+BV$4*temphigh!$I131^2+BV$5*temphigh!$I131^6)*(L21/L$56)^$BW$1</f>
        <v>1.3718241402770757</v>
      </c>
      <c r="BW21" s="12">
        <f>(BW$3*temphigh!$I131+BW$4*temphigh!$I131^2+BW$5*temphigh!$I131^6)*(M21/M$56)^$BW$1</f>
        <v>0.70069101374650078</v>
      </c>
      <c r="BX21" s="12"/>
      <c r="BY21" s="12"/>
      <c r="BZ21" s="12"/>
      <c r="CA21" s="19"/>
      <c r="CB21" s="19"/>
      <c r="CC21" s="19"/>
      <c r="CD21" s="19"/>
      <c r="CE21" s="19"/>
      <c r="CF21" s="19"/>
      <c r="CG21" s="19"/>
      <c r="CH21" s="19"/>
    </row>
    <row r="22" spans="1:86" x14ac:dyDescent="0.3">
      <c r="A22" s="2">
        <v>1976</v>
      </c>
      <c r="B22" s="1">
        <v>883.92349629919272</v>
      </c>
      <c r="C22" s="1">
        <v>1662.2165939494678</v>
      </c>
      <c r="D22" s="1">
        <v>1572.0799859437618</v>
      </c>
      <c r="E22" s="11">
        <f t="shared" si="20"/>
        <v>6.9846288060895212E-3</v>
      </c>
      <c r="F22" s="11">
        <f t="shared" si="7"/>
        <v>1.7251625849825869E-2</v>
      </c>
      <c r="G22" s="11">
        <f t="shared" si="7"/>
        <v>2.4649926850764503E-2</v>
      </c>
      <c r="H22" s="1">
        <v>15851.186165263352</v>
      </c>
      <c r="I22" s="1">
        <v>2157.8683090753957</v>
      </c>
      <c r="J22" s="1">
        <v>594.8160114712764</v>
      </c>
      <c r="K22" s="1">
        <f t="shared" si="8"/>
        <v>17932.758017666725</v>
      </c>
      <c r="L22" s="1">
        <f t="shared" si="0"/>
        <v>1298.187201914672</v>
      </c>
      <c r="M22" s="1">
        <f t="shared" si="0"/>
        <v>378.36243498398869</v>
      </c>
      <c r="N22" s="11">
        <f t="shared" si="21"/>
        <v>4.0893369020279735E-2</v>
      </c>
      <c r="O22" s="11">
        <f t="shared" si="9"/>
        <v>4.2868323293207E-2</v>
      </c>
      <c r="P22" s="11">
        <f t="shared" si="9"/>
        <v>3.1522710527378317E-2</v>
      </c>
      <c r="Q22" s="1">
        <v>3852.6922939339001</v>
      </c>
      <c r="R22" s="1">
        <v>1982.9241251712331</v>
      </c>
      <c r="S22" s="1">
        <v>542.76049299999954</v>
      </c>
      <c r="T22" s="1">
        <f t="shared" si="10"/>
        <v>243.05387961291987</v>
      </c>
      <c r="U22" s="1">
        <f t="shared" si="10"/>
        <v>918.92731212169167</v>
      </c>
      <c r="V22" s="1">
        <f t="shared" si="10"/>
        <v>912.48467178528426</v>
      </c>
      <c r="W22" s="11">
        <f t="shared" si="22"/>
        <v>1.519830866653149E-2</v>
      </c>
      <c r="X22" s="11">
        <f t="shared" si="22"/>
        <v>-1.3346373343440576E-2</v>
      </c>
      <c r="Y22" s="11">
        <f t="shared" si="22"/>
        <v>-1.673993181164446E-2</v>
      </c>
      <c r="Z22" s="1">
        <v>9491.5447144670579</v>
      </c>
      <c r="AA22" s="1">
        <v>5634.0484729999989</v>
      </c>
      <c r="AB22" s="1">
        <v>923.65862800000104</v>
      </c>
      <c r="AC22" s="12">
        <f t="shared" si="11"/>
        <v>2.4636134916384531</v>
      </c>
      <c r="AD22" s="12">
        <f t="shared" si="11"/>
        <v>2.8412829323529851</v>
      </c>
      <c r="AE22" s="12">
        <f t="shared" si="11"/>
        <v>1.7017794034614855</v>
      </c>
      <c r="AF22" s="11">
        <f t="shared" si="23"/>
        <v>-1.411771290454511E-2</v>
      </c>
      <c r="AG22" s="11">
        <f t="shared" si="23"/>
        <v>4.3436106470791103E-3</v>
      </c>
      <c r="AH22" s="11">
        <f t="shared" si="23"/>
        <v>2.9864948970290017E-2</v>
      </c>
      <c r="AI22" s="1">
        <f t="shared" si="24"/>
        <v>19604.799112691886</v>
      </c>
      <c r="AJ22" s="1">
        <f t="shared" si="24"/>
        <v>2460.7937107426487</v>
      </c>
      <c r="AK22" s="1">
        <f t="shared" si="24"/>
        <v>779.12646242300366</v>
      </c>
      <c r="AL22" s="14">
        <f t="shared" si="12"/>
        <v>7.6224479111931371</v>
      </c>
      <c r="AM22" s="14">
        <f t="shared" si="12"/>
        <v>0.98335945346391362</v>
      </c>
      <c r="AN22" s="14">
        <f t="shared" si="12"/>
        <v>0.41091569256247462</v>
      </c>
      <c r="AO22" s="11">
        <f t="shared" si="25"/>
        <v>2.0621120954280148E-2</v>
      </c>
      <c r="AP22" s="11">
        <f t="shared" si="13"/>
        <v>2.5977173653231045E-2</v>
      </c>
      <c r="AQ22" s="11">
        <f t="shared" si="13"/>
        <v>2.3564574154817608E-2</v>
      </c>
      <c r="AR22" s="1">
        <f t="shared" ref="AR22:AT60" si="26">AL22*AI22^$AR$5*B22^(1-$AR$5)</f>
        <v>12522.720493719629</v>
      </c>
      <c r="AS22" s="1">
        <f t="shared" si="26"/>
        <v>1767.9803332996653</v>
      </c>
      <c r="AT22" s="1">
        <f t="shared" si="26"/>
        <v>561.37624208675288</v>
      </c>
      <c r="AU22" s="1">
        <f t="shared" ref="AU22:AW70" si="27">$AU$5*AR22</f>
        <v>2504.544098743926</v>
      </c>
      <c r="AV22" s="1">
        <f t="shared" si="27"/>
        <v>353.59606665993306</v>
      </c>
      <c r="AW22" s="1">
        <f t="shared" si="27"/>
        <v>112.27524841735058</v>
      </c>
      <c r="AX22" s="1">
        <f t="shared" si="14"/>
        <v>11333.759580913693</v>
      </c>
      <c r="AY22" s="1">
        <f t="shared" si="3"/>
        <v>850.90250680214922</v>
      </c>
      <c r="AZ22" s="1">
        <f t="shared" si="3"/>
        <v>285.67311948812511</v>
      </c>
      <c r="BA22" s="1">
        <f t="shared" si="15"/>
        <v>8251.9041504393062</v>
      </c>
      <c r="BB22" s="1">
        <f t="shared" si="15"/>
        <v>11213.807750142341</v>
      </c>
      <c r="BC22" s="1">
        <f t="shared" si="15"/>
        <v>8889.8737075618519</v>
      </c>
      <c r="BD22" s="1">
        <f t="shared" si="16"/>
        <v>0</v>
      </c>
      <c r="BE22" s="2">
        <v>0</v>
      </c>
      <c r="BF22" s="2">
        <v>0</v>
      </c>
      <c r="BG22" s="2">
        <v>0</v>
      </c>
      <c r="BH22" s="2">
        <f t="shared" si="4"/>
        <v>0</v>
      </c>
      <c r="BI22" s="2">
        <f t="shared" si="17"/>
        <v>0</v>
      </c>
      <c r="BJ22" s="2">
        <f t="shared" si="5"/>
        <v>0</v>
      </c>
      <c r="BK22" s="2">
        <f t="shared" si="5"/>
        <v>0</v>
      </c>
      <c r="BL22" s="2">
        <f t="shared" si="6"/>
        <v>0</v>
      </c>
      <c r="BM22" s="2">
        <f t="shared" si="6"/>
        <v>0</v>
      </c>
      <c r="BN22" s="2">
        <f t="shared" si="6"/>
        <v>0</v>
      </c>
      <c r="BO22" s="2">
        <f t="shared" si="18"/>
        <v>0</v>
      </c>
      <c r="BP22" s="2">
        <f t="shared" si="18"/>
        <v>0</v>
      </c>
      <c r="BQ22" s="2">
        <f t="shared" si="18"/>
        <v>0</v>
      </c>
      <c r="BR22" s="11">
        <f t="shared" si="19"/>
        <v>6.1508636266423861E-2</v>
      </c>
      <c r="BS22" s="17">
        <v>0</v>
      </c>
      <c r="BT22" s="17">
        <v>0</v>
      </c>
      <c r="BU22" s="12">
        <f>(BU$3*temphigh!$I132+BU$4*temphigh!$I132^2+BU$5*temphigh!$I132^6)*(K22/K$56)^$BW$1</f>
        <v>2.222746101284244</v>
      </c>
      <c r="BV22" s="12">
        <f>(BV$3*temphigh!$I132+BV$4*temphigh!$I132^2+BV$5*temphigh!$I132^6)*(L22/L$56)^$BW$1</f>
        <v>1.390940316551686</v>
      </c>
      <c r="BW22" s="12">
        <f>(BW$3*temphigh!$I132+BW$4*temphigh!$I132^2+BW$5*temphigh!$I132^6)*(M22/M$56)^$BW$1</f>
        <v>0.71019742094176652</v>
      </c>
      <c r="BX22" s="12"/>
      <c r="BY22" s="12"/>
      <c r="BZ22" s="12"/>
      <c r="CA22" s="19"/>
      <c r="CB22" s="19"/>
      <c r="CC22" s="19"/>
      <c r="CD22" s="19"/>
      <c r="CE22" s="19"/>
      <c r="CF22" s="19"/>
      <c r="CG22" s="19"/>
      <c r="CH22" s="19"/>
    </row>
    <row r="23" spans="1:86" x14ac:dyDescent="0.3">
      <c r="A23" s="2">
        <v>1977</v>
      </c>
      <c r="B23" s="1">
        <v>890.4188228507594</v>
      </c>
      <c r="C23" s="1">
        <v>1689.0923013485108</v>
      </c>
      <c r="D23" s="1">
        <v>1611.1564088423465</v>
      </c>
      <c r="E23" s="11">
        <f t="shared" si="20"/>
        <v>7.3482904106083602E-3</v>
      </c>
      <c r="F23" s="11">
        <f t="shared" si="7"/>
        <v>1.6168595294302479E-2</v>
      </c>
      <c r="G23" s="11">
        <f t="shared" si="7"/>
        <v>2.4856510640663076E-2</v>
      </c>
      <c r="H23" s="1">
        <v>16473.803658719989</v>
      </c>
      <c r="I23" s="1">
        <v>2258.2228872336773</v>
      </c>
      <c r="J23" s="1">
        <v>627.8830385820047</v>
      </c>
      <c r="K23" s="1">
        <f t="shared" si="8"/>
        <v>18501.185325325401</v>
      </c>
      <c r="L23" s="1">
        <f t="shared" si="0"/>
        <v>1336.9446331800771</v>
      </c>
      <c r="M23" s="1">
        <f t="shared" si="0"/>
        <v>389.70954969738369</v>
      </c>
      <c r="N23" s="11">
        <f t="shared" si="21"/>
        <v>3.1697706905913892E-2</v>
      </c>
      <c r="O23" s="11">
        <f t="shared" si="9"/>
        <v>2.9855040327190441E-2</v>
      </c>
      <c r="P23" s="11">
        <f t="shared" si="9"/>
        <v>2.9990066835982709E-2</v>
      </c>
      <c r="Q23" s="1">
        <v>3945.5544001953444</v>
      </c>
      <c r="R23" s="1">
        <v>2100.5983651915672</v>
      </c>
      <c r="S23" s="1">
        <v>565.41801399999986</v>
      </c>
      <c r="T23" s="1">
        <f t="shared" si="10"/>
        <v>239.50476052364905</v>
      </c>
      <c r="U23" s="1">
        <f t="shared" si="10"/>
        <v>930.19975001883006</v>
      </c>
      <c r="V23" s="1">
        <f t="shared" si="10"/>
        <v>900.51487180944673</v>
      </c>
      <c r="W23" s="11">
        <f t="shared" si="22"/>
        <v>-1.4602190653870806E-2</v>
      </c>
      <c r="X23" s="11">
        <f t="shared" si="22"/>
        <v>1.2266952726774027E-2</v>
      </c>
      <c r="Y23" s="11">
        <f t="shared" si="22"/>
        <v>-1.3117809368149214E-2</v>
      </c>
      <c r="Z23" s="1">
        <v>9684.3957788795997</v>
      </c>
      <c r="AA23" s="1">
        <v>5917.9549470000002</v>
      </c>
      <c r="AB23" s="1">
        <v>1015.6123199999984</v>
      </c>
      <c r="AC23" s="12">
        <f t="shared" si="11"/>
        <v>2.4545082380311687</v>
      </c>
      <c r="AD23" s="12">
        <f t="shared" si="11"/>
        <v>2.8172710428917731</v>
      </c>
      <c r="AE23" s="12">
        <f t="shared" si="11"/>
        <v>1.7962150035071196</v>
      </c>
      <c r="AF23" s="11">
        <f t="shared" si="23"/>
        <v>-3.6958937098646727E-3</v>
      </c>
      <c r="AG23" s="11">
        <f t="shared" si="23"/>
        <v>-8.4510729951581265E-3</v>
      </c>
      <c r="AH23" s="11">
        <f t="shared" si="23"/>
        <v>5.5492268770880981E-2</v>
      </c>
      <c r="AI23" s="1">
        <f t="shared" si="24"/>
        <v>20148.863300166624</v>
      </c>
      <c r="AJ23" s="1">
        <f t="shared" si="24"/>
        <v>2568.3104063283172</v>
      </c>
      <c r="AK23" s="1">
        <f t="shared" si="24"/>
        <v>813.48906459805391</v>
      </c>
      <c r="AL23" s="14">
        <f t="shared" ref="AL23:AN38" si="28">(1+AL$5)*AL22</f>
        <v>7.7796313315375505</v>
      </c>
      <c r="AM23" s="14">
        <f t="shared" si="28"/>
        <v>1.008904352750092</v>
      </c>
      <c r="AN23" s="14">
        <f t="shared" si="28"/>
        <v>0.4205987458712413</v>
      </c>
      <c r="AO23" s="11">
        <f t="shared" si="25"/>
        <v>2.0621120954280148E-2</v>
      </c>
      <c r="AP23" s="11">
        <f t="shared" si="13"/>
        <v>2.5977173653231045E-2</v>
      </c>
      <c r="AQ23" s="11">
        <f t="shared" si="13"/>
        <v>2.3564574154817608E-2</v>
      </c>
      <c r="AR23" s="1">
        <f t="shared" si="26"/>
        <v>12926.608401519468</v>
      </c>
      <c r="AS23" s="1">
        <f t="shared" si="26"/>
        <v>1853.1142854562922</v>
      </c>
      <c r="AT23" s="1">
        <f t="shared" si="26"/>
        <v>591.08301482606362</v>
      </c>
      <c r="AU23" s="1">
        <f t="shared" si="27"/>
        <v>2585.321680303894</v>
      </c>
      <c r="AV23" s="1">
        <f t="shared" si="27"/>
        <v>370.62285709125848</v>
      </c>
      <c r="AW23" s="1">
        <f t="shared" si="27"/>
        <v>118.21660296521273</v>
      </c>
      <c r="AX23" s="1">
        <f t="shared" si="14"/>
        <v>11613.957899168139</v>
      </c>
      <c r="AY23" s="1">
        <f t="shared" si="3"/>
        <v>877.6852675140758</v>
      </c>
      <c r="AZ23" s="1">
        <f t="shared" si="3"/>
        <v>293.49503826299298</v>
      </c>
      <c r="BA23" s="1">
        <f t="shared" si="15"/>
        <v>8334.2871659708962</v>
      </c>
      <c r="BB23" s="1">
        <f t="shared" si="15"/>
        <v>11447.465093134968</v>
      </c>
      <c r="BC23" s="1">
        <f t="shared" si="15"/>
        <v>9154.366335279552</v>
      </c>
      <c r="BD23" s="1">
        <f t="shared" si="16"/>
        <v>0</v>
      </c>
      <c r="BE23" s="2">
        <v>0</v>
      </c>
      <c r="BF23" s="2">
        <v>0</v>
      </c>
      <c r="BG23" s="2">
        <v>0</v>
      </c>
      <c r="BH23" s="2">
        <f t="shared" si="4"/>
        <v>0</v>
      </c>
      <c r="BI23" s="2">
        <f t="shared" si="17"/>
        <v>0</v>
      </c>
      <c r="BJ23" s="2">
        <f t="shared" si="5"/>
        <v>0</v>
      </c>
      <c r="BK23" s="2">
        <f t="shared" si="5"/>
        <v>0</v>
      </c>
      <c r="BL23" s="2">
        <f t="shared" si="6"/>
        <v>0</v>
      </c>
      <c r="BM23" s="2">
        <f t="shared" si="6"/>
        <v>0</v>
      </c>
      <c r="BN23" s="2">
        <f t="shared" si="6"/>
        <v>0</v>
      </c>
      <c r="BO23" s="2">
        <f t="shared" si="18"/>
        <v>0</v>
      </c>
      <c r="BP23" s="2">
        <f t="shared" si="18"/>
        <v>0</v>
      </c>
      <c r="BQ23" s="2">
        <f t="shared" si="18"/>
        <v>0</v>
      </c>
      <c r="BR23" s="11">
        <f t="shared" si="19"/>
        <v>5.2648442643014909E-2</v>
      </c>
      <c r="BS23" s="17">
        <v>0</v>
      </c>
      <c r="BT23" s="17">
        <v>0</v>
      </c>
      <c r="BU23" s="12">
        <f>(BU$3*temphigh!$I133+BU$4*temphigh!$I133^2+BU$5*temphigh!$I133^6)*(K23/K$56)^$BW$1</f>
        <v>2.2627416068406618</v>
      </c>
      <c r="BV23" s="12">
        <f>(BV$3*temphigh!$I133+BV$4*temphigh!$I133^2+BV$5*temphigh!$I133^6)*(L23/L$56)^$BW$1</f>
        <v>1.414523283472124</v>
      </c>
      <c r="BW23" s="12">
        <f>(BW$3*temphigh!$I133+BW$4*temphigh!$I133^2+BW$5*temphigh!$I133^6)*(M23/M$56)^$BW$1</f>
        <v>0.71986205190755492</v>
      </c>
      <c r="BX23" s="12"/>
      <c r="BY23" s="12"/>
      <c r="BZ23" s="12"/>
      <c r="CA23" s="19"/>
      <c r="CB23" s="19"/>
      <c r="CC23" s="19"/>
      <c r="CD23" s="19"/>
      <c r="CE23" s="19"/>
      <c r="CF23" s="19"/>
      <c r="CG23" s="19"/>
      <c r="CH23" s="19"/>
    </row>
    <row r="24" spans="1:86" x14ac:dyDescent="0.3">
      <c r="A24" s="2">
        <v>1978</v>
      </c>
      <c r="B24" s="1">
        <v>896.88262225133417</v>
      </c>
      <c r="C24" s="1">
        <v>1716.1724351060971</v>
      </c>
      <c r="D24" s="1">
        <v>1651.4398251985463</v>
      </c>
      <c r="E24" s="11">
        <f t="shared" si="20"/>
        <v>7.2592798295529892E-3</v>
      </c>
      <c r="F24" s="11">
        <f t="shared" si="7"/>
        <v>1.6032358762138932E-2</v>
      </c>
      <c r="G24" s="11">
        <f t="shared" si="7"/>
        <v>2.5002796832831686E-2</v>
      </c>
      <c r="H24" s="1">
        <v>17162.141937520821</v>
      </c>
      <c r="I24" s="1">
        <v>2331.2152526726527</v>
      </c>
      <c r="J24" s="1">
        <v>660.38016692725114</v>
      </c>
      <c r="K24" s="1">
        <f t="shared" si="8"/>
        <v>19135.326643346936</v>
      </c>
      <c r="L24" s="1">
        <f t="shared" si="0"/>
        <v>1358.3805478897186</v>
      </c>
      <c r="M24" s="1">
        <f t="shared" si="0"/>
        <v>399.88145910666537</v>
      </c>
      <c r="N24" s="11">
        <f t="shared" si="21"/>
        <v>3.4275712981129303E-2</v>
      </c>
      <c r="O24" s="11">
        <f t="shared" si="9"/>
        <v>1.6033509673959889E-2</v>
      </c>
      <c r="P24" s="11">
        <f t="shared" si="9"/>
        <v>2.6101257762814356E-2</v>
      </c>
      <c r="Q24" s="1">
        <v>4066.8441085143877</v>
      </c>
      <c r="R24" s="1">
        <v>2221.7615886869644</v>
      </c>
      <c r="S24" s="1">
        <v>586.23505200000182</v>
      </c>
      <c r="T24" s="1">
        <f t="shared" si="10"/>
        <v>236.96599895979352</v>
      </c>
      <c r="U24" s="1">
        <f t="shared" si="10"/>
        <v>953.04866684438355</v>
      </c>
      <c r="V24" s="1">
        <f t="shared" si="10"/>
        <v>887.72358916796884</v>
      </c>
      <c r="W24" s="11">
        <f t="shared" si="22"/>
        <v>-1.0600046355257464E-2</v>
      </c>
      <c r="X24" s="11">
        <f t="shared" si="22"/>
        <v>2.4563451909217271E-2</v>
      </c>
      <c r="Y24" s="11">
        <f t="shared" si="22"/>
        <v>-1.4204410212321994E-2</v>
      </c>
      <c r="Z24" s="1">
        <v>9963.0713628096637</v>
      </c>
      <c r="AA24" s="1">
        <v>6244.5929719999986</v>
      </c>
      <c r="AB24" s="1">
        <v>1073.8149440000016</v>
      </c>
      <c r="AC24" s="12">
        <f t="shared" si="11"/>
        <v>2.4498286870526638</v>
      </c>
      <c r="AD24" s="12">
        <f t="shared" si="11"/>
        <v>2.81064944312521</v>
      </c>
      <c r="AE24" s="12">
        <f t="shared" si="11"/>
        <v>1.831713986286849</v>
      </c>
      <c r="AF24" s="11">
        <f t="shared" si="23"/>
        <v>-1.9065126390688247E-3</v>
      </c>
      <c r="AG24" s="11">
        <f t="shared" si="23"/>
        <v>-2.3503595024234603E-3</v>
      </c>
      <c r="AH24" s="11">
        <f t="shared" si="23"/>
        <v>1.9763214710052823E-2</v>
      </c>
      <c r="AI24" s="1">
        <f t="shared" ref="AI24:AK39" si="29">(1-$AI$5)*AI23+AU23</f>
        <v>20719.298650453857</v>
      </c>
      <c r="AJ24" s="1">
        <f t="shared" si="29"/>
        <v>2682.1022227867443</v>
      </c>
      <c r="AK24" s="1">
        <f t="shared" si="29"/>
        <v>850.35676110346128</v>
      </c>
      <c r="AL24" s="14">
        <f t="shared" si="28"/>
        <v>7.9400560502048938</v>
      </c>
      <c r="AM24" s="14">
        <f t="shared" si="28"/>
        <v>1.0351128363209818</v>
      </c>
      <c r="AN24" s="14">
        <f t="shared" si="28"/>
        <v>0.43050997620774745</v>
      </c>
      <c r="AO24" s="11">
        <f t="shared" si="25"/>
        <v>2.0621120954280148E-2</v>
      </c>
      <c r="AP24" s="11">
        <f t="shared" si="13"/>
        <v>2.5977173653231045E-2</v>
      </c>
      <c r="AQ24" s="11">
        <f t="shared" si="13"/>
        <v>2.3564574154817608E-2</v>
      </c>
      <c r="AR24" s="1">
        <f t="shared" si="26"/>
        <v>13344.031722777712</v>
      </c>
      <c r="AS24" s="1">
        <f t="shared" si="26"/>
        <v>1942.3679221830037</v>
      </c>
      <c r="AT24" s="1">
        <f t="shared" si="26"/>
        <v>622.57783732422467</v>
      </c>
      <c r="AU24" s="1">
        <f t="shared" si="27"/>
        <v>2668.8063445555426</v>
      </c>
      <c r="AV24" s="1">
        <f t="shared" si="27"/>
        <v>388.47358443660073</v>
      </c>
      <c r="AW24" s="1">
        <f t="shared" si="27"/>
        <v>124.51556746484493</v>
      </c>
      <c r="AX24" s="1">
        <f t="shared" si="14"/>
        <v>11902.589160915466</v>
      </c>
      <c r="AY24" s="1">
        <f t="shared" si="3"/>
        <v>905.44184602891505</v>
      </c>
      <c r="AZ24" s="1">
        <f t="shared" si="3"/>
        <v>301.59274486401569</v>
      </c>
      <c r="BA24" s="1">
        <f t="shared" si="15"/>
        <v>8416.8050422860342</v>
      </c>
      <c r="BB24" s="1">
        <f t="shared" si="15"/>
        <v>11684.427968746882</v>
      </c>
      <c r="BC24" s="1">
        <f t="shared" si="15"/>
        <v>9428.198081344417</v>
      </c>
      <c r="BD24" s="1">
        <f t="shared" si="16"/>
        <v>0</v>
      </c>
      <c r="BE24" s="2">
        <v>0</v>
      </c>
      <c r="BF24" s="2">
        <v>0</v>
      </c>
      <c r="BG24" s="2">
        <v>0</v>
      </c>
      <c r="BH24" s="2">
        <f t="shared" si="4"/>
        <v>0</v>
      </c>
      <c r="BI24" s="2">
        <f t="shared" si="17"/>
        <v>0</v>
      </c>
      <c r="BJ24" s="2">
        <f t="shared" si="5"/>
        <v>0</v>
      </c>
      <c r="BK24" s="2">
        <f t="shared" si="5"/>
        <v>0</v>
      </c>
      <c r="BL24" s="2">
        <f t="shared" si="6"/>
        <v>0</v>
      </c>
      <c r="BM24" s="2">
        <f t="shared" si="6"/>
        <v>0</v>
      </c>
      <c r="BN24" s="2">
        <f t="shared" si="6"/>
        <v>0</v>
      </c>
      <c r="BO24" s="2">
        <f t="shared" si="18"/>
        <v>0</v>
      </c>
      <c r="BP24" s="2">
        <f t="shared" si="18"/>
        <v>0</v>
      </c>
      <c r="BQ24" s="2">
        <f t="shared" si="18"/>
        <v>0</v>
      </c>
      <c r="BR24" s="11">
        <f t="shared" si="19"/>
        <v>5.298173514030588E-2</v>
      </c>
      <c r="BS24" s="17">
        <v>0</v>
      </c>
      <c r="BT24" s="17">
        <v>0</v>
      </c>
      <c r="BU24" s="12">
        <f>(BU$3*temphigh!$I134+BU$4*temphigh!$I134^2+BU$5*temphigh!$I134^6)*(K24/K$56)^$BW$1</f>
        <v>2.3017315627037034</v>
      </c>
      <c r="BV24" s="12">
        <f>(BV$3*temphigh!$I134+BV$4*temphigh!$I134^2+BV$5*temphigh!$I134^6)*(L24/L$56)^$BW$1</f>
        <v>1.4430895825635328</v>
      </c>
      <c r="BW24" s="12">
        <f>(BW$3*temphigh!$I134+BW$4*temphigh!$I134^2+BW$5*temphigh!$I134^6)*(M24/M$56)^$BW$1</f>
        <v>0.73007689479431925</v>
      </c>
      <c r="BX24" s="12"/>
      <c r="BY24" s="12"/>
      <c r="BZ24" s="12"/>
      <c r="CA24" s="19"/>
      <c r="CB24" s="19"/>
      <c r="CC24" s="19"/>
      <c r="CD24" s="19"/>
      <c r="CE24" s="19"/>
      <c r="CF24" s="19"/>
      <c r="CG24" s="19"/>
      <c r="CH24" s="19"/>
    </row>
    <row r="25" spans="1:86" x14ac:dyDescent="0.3">
      <c r="A25" s="2">
        <v>1979</v>
      </c>
      <c r="B25" s="1">
        <v>903.31417676503577</v>
      </c>
      <c r="C25" s="1">
        <v>1743.8147918631214</v>
      </c>
      <c r="D25" s="1">
        <v>1692.845732815879</v>
      </c>
      <c r="E25" s="11">
        <f t="shared" si="20"/>
        <v>7.1710102906858975E-3</v>
      </c>
      <c r="F25" s="11">
        <f t="shared" si="7"/>
        <v>1.6106980972057983E-2</v>
      </c>
      <c r="G25" s="11">
        <f t="shared" si="7"/>
        <v>2.5072610570206377E-2</v>
      </c>
      <c r="H25" s="1">
        <v>17824.495256144404</v>
      </c>
      <c r="I25" s="1">
        <v>2451.1983105057357</v>
      </c>
      <c r="J25" s="1">
        <v>680.46841539270599</v>
      </c>
      <c r="K25" s="1">
        <f t="shared" si="8"/>
        <v>19732.332022041093</v>
      </c>
      <c r="L25" s="1">
        <f t="shared" si="0"/>
        <v>1405.6528949882536</v>
      </c>
      <c r="M25" s="1">
        <f t="shared" si="0"/>
        <v>401.96717409141297</v>
      </c>
      <c r="N25" s="11">
        <f t="shared" si="21"/>
        <v>3.1199121385352857E-2</v>
      </c>
      <c r="O25" s="11">
        <f t="shared" si="9"/>
        <v>3.4800518287731563E-2</v>
      </c>
      <c r="P25" s="11">
        <f t="shared" si="9"/>
        <v>5.2158331856821949E-3</v>
      </c>
      <c r="Q25" s="1">
        <v>4162.5937119474347</v>
      </c>
      <c r="R25" s="1">
        <v>2298.1921282603412</v>
      </c>
      <c r="S25" s="1">
        <v>614.24516500000072</v>
      </c>
      <c r="T25" s="1">
        <f t="shared" si="10"/>
        <v>233.53220678226603</v>
      </c>
      <c r="U25" s="1">
        <f t="shared" si="10"/>
        <v>937.57902753538292</v>
      </c>
      <c r="V25" s="1">
        <f t="shared" si="10"/>
        <v>902.67990564339846</v>
      </c>
      <c r="W25" s="11">
        <f t="shared" si="22"/>
        <v>-1.449065348024936E-2</v>
      </c>
      <c r="X25" s="11">
        <f t="shared" si="22"/>
        <v>-1.6231741197668126E-2</v>
      </c>
      <c r="Y25" s="11">
        <f t="shared" si="22"/>
        <v>1.6847943051110814E-2</v>
      </c>
      <c r="Z25" s="1">
        <v>10196.85018926018</v>
      </c>
      <c r="AA25" s="1">
        <v>6396.5277829999986</v>
      </c>
      <c r="AB25" s="1">
        <v>1136.6636570000019</v>
      </c>
      <c r="AC25" s="12">
        <f t="shared" si="11"/>
        <v>2.4496385895153021</v>
      </c>
      <c r="AD25" s="12">
        <f t="shared" si="11"/>
        <v>2.7832867863149318</v>
      </c>
      <c r="AE25" s="12">
        <f t="shared" si="11"/>
        <v>1.8505048501277181</v>
      </c>
      <c r="AF25" s="11">
        <f t="shared" si="23"/>
        <v>-7.7596257389900281E-5</v>
      </c>
      <c r="AG25" s="11">
        <f t="shared" si="23"/>
        <v>-9.73535026831851E-3</v>
      </c>
      <c r="AH25" s="11">
        <f t="shared" si="23"/>
        <v>1.0258623333963213E-2</v>
      </c>
      <c r="AI25" s="1">
        <f t="shared" si="29"/>
        <v>21316.175129964013</v>
      </c>
      <c r="AJ25" s="1">
        <f t="shared" si="29"/>
        <v>2802.3655849446704</v>
      </c>
      <c r="AK25" s="1">
        <f t="shared" si="29"/>
        <v>889.8366524579601</v>
      </c>
      <c r="AL25" s="14">
        <f t="shared" si="28"/>
        <v>8.1037889063999327</v>
      </c>
      <c r="AM25" s="14">
        <f t="shared" si="28"/>
        <v>1.0620021422207806</v>
      </c>
      <c r="AN25" s="14">
        <f t="shared" si="28"/>
        <v>0.44065476046648366</v>
      </c>
      <c r="AO25" s="11">
        <f t="shared" si="25"/>
        <v>2.0621120954280148E-2</v>
      </c>
      <c r="AP25" s="11">
        <f t="shared" si="13"/>
        <v>2.5977173653231045E-2</v>
      </c>
      <c r="AQ25" s="11">
        <f t="shared" si="13"/>
        <v>2.3564574154817608E-2</v>
      </c>
      <c r="AR25" s="1">
        <f t="shared" si="26"/>
        <v>13775.299073981647</v>
      </c>
      <c r="AS25" s="1">
        <f t="shared" si="26"/>
        <v>2036.2478405779661</v>
      </c>
      <c r="AT25" s="1">
        <f t="shared" si="26"/>
        <v>655.92537283621471</v>
      </c>
      <c r="AU25" s="1">
        <f t="shared" si="27"/>
        <v>2755.0598147963296</v>
      </c>
      <c r="AV25" s="1">
        <f t="shared" si="27"/>
        <v>407.24956811559326</v>
      </c>
      <c r="AW25" s="1">
        <f t="shared" si="27"/>
        <v>131.18507456724294</v>
      </c>
      <c r="AX25" s="1">
        <f t="shared" si="14"/>
        <v>12199.785570344071</v>
      </c>
      <c r="AY25" s="1">
        <f t="shared" si="3"/>
        <v>934.15784753260596</v>
      </c>
      <c r="AZ25" s="1">
        <f t="shared" si="3"/>
        <v>309.97526124020698</v>
      </c>
      <c r="BA25" s="1">
        <f t="shared" si="15"/>
        <v>8499.4399536325072</v>
      </c>
      <c r="BB25" s="1">
        <f t="shared" si="15"/>
        <v>11927.074864243787</v>
      </c>
      <c r="BC25" s="1">
        <f t="shared" si="15"/>
        <v>9710.9968361482097</v>
      </c>
      <c r="BD25" s="1">
        <f t="shared" si="16"/>
        <v>0</v>
      </c>
      <c r="BE25" s="2">
        <v>0</v>
      </c>
      <c r="BF25" s="2">
        <v>0</v>
      </c>
      <c r="BG25" s="2">
        <v>0</v>
      </c>
      <c r="BH25" s="2">
        <f t="shared" si="4"/>
        <v>0</v>
      </c>
      <c r="BI25" s="2">
        <f t="shared" si="17"/>
        <v>0</v>
      </c>
      <c r="BJ25" s="2">
        <f t="shared" si="5"/>
        <v>0</v>
      </c>
      <c r="BK25" s="2">
        <f t="shared" si="5"/>
        <v>0</v>
      </c>
      <c r="BL25" s="2">
        <f t="shared" si="6"/>
        <v>0</v>
      </c>
      <c r="BM25" s="2">
        <f t="shared" si="6"/>
        <v>0</v>
      </c>
      <c r="BN25" s="2">
        <f t="shared" si="6"/>
        <v>0</v>
      </c>
      <c r="BO25" s="2">
        <f t="shared" si="18"/>
        <v>0</v>
      </c>
      <c r="BP25" s="2">
        <f t="shared" si="18"/>
        <v>0</v>
      </c>
      <c r="BQ25" s="2">
        <f t="shared" si="18"/>
        <v>0</v>
      </c>
      <c r="BR25" s="11">
        <f t="shared" si="19"/>
        <v>5.1730956327600025E-2</v>
      </c>
      <c r="BS25" s="17">
        <v>0</v>
      </c>
      <c r="BT25" s="17">
        <v>0</v>
      </c>
      <c r="BU25" s="12">
        <f>(BU$3*temphigh!$I135+BU$4*temphigh!$I135^2+BU$5*temphigh!$I135^6)*(K25/K$56)^$BW$1</f>
        <v>2.342664461644651</v>
      </c>
      <c r="BV25" s="12">
        <f>(BV$3*temphigh!$I135+BV$4*temphigh!$I135^2+BV$5*temphigh!$I135^6)*(L25/L$56)^$BW$1</f>
        <v>1.4651108652278095</v>
      </c>
      <c r="BW25" s="12">
        <f>(BW$3*temphigh!$I135+BW$4*temphigh!$I135^2+BW$5*temphigh!$I135^6)*(M25/M$56)^$BW$1</f>
        <v>0.74391677780260979</v>
      </c>
      <c r="BX25" s="12"/>
      <c r="BY25" s="12"/>
      <c r="BZ25" s="12"/>
      <c r="CA25" s="19"/>
      <c r="CB25" s="19"/>
      <c r="CC25" s="19"/>
      <c r="CD25" s="19"/>
      <c r="CE25" s="19"/>
      <c r="CF25" s="19"/>
      <c r="CG25" s="19"/>
      <c r="CH25" s="19"/>
    </row>
    <row r="26" spans="1:86" x14ac:dyDescent="0.3">
      <c r="A26" s="2">
        <v>1980</v>
      </c>
      <c r="B26" s="1">
        <v>909.58314605023929</v>
      </c>
      <c r="C26" s="1">
        <v>1771.1376542472055</v>
      </c>
      <c r="D26" s="1">
        <v>1735.2726914999992</v>
      </c>
      <c r="E26" s="11">
        <f t="shared" si="20"/>
        <v>6.9399655695143725E-3</v>
      </c>
      <c r="F26" s="11">
        <f t="shared" si="7"/>
        <v>1.5668442836691332E-2</v>
      </c>
      <c r="G26" s="11">
        <f t="shared" si="7"/>
        <v>2.5062507387219046E-2</v>
      </c>
      <c r="H26" s="1">
        <v>18304.771367773254</v>
      </c>
      <c r="I26" s="1">
        <v>2567.816844563456</v>
      </c>
      <c r="J26" s="1">
        <v>723.71836737436615</v>
      </c>
      <c r="K26" s="1">
        <f t="shared" si="8"/>
        <v>20124.351959751704</v>
      </c>
      <c r="L26" s="1">
        <f t="shared" si="0"/>
        <v>1449.8121240919959</v>
      </c>
      <c r="M26" s="1">
        <f t="shared" si="0"/>
        <v>417.06319180806776</v>
      </c>
      <c r="N26" s="11">
        <f t="shared" si="21"/>
        <v>1.9866883309723526E-2</v>
      </c>
      <c r="O26" s="11">
        <f t="shared" si="9"/>
        <v>3.1415457728710017E-2</v>
      </c>
      <c r="P26" s="11">
        <f t="shared" si="9"/>
        <v>3.7555349515236092E-2</v>
      </c>
      <c r="Q26" s="1">
        <v>4055.536150077508</v>
      </c>
      <c r="R26" s="1">
        <v>2318.4122303689601</v>
      </c>
      <c r="S26" s="1">
        <v>637.55582599999889</v>
      </c>
      <c r="T26" s="1">
        <f t="shared" si="10"/>
        <v>221.55623080971907</v>
      </c>
      <c r="U26" s="1">
        <f t="shared" si="10"/>
        <v>902.87289581321522</v>
      </c>
      <c r="V26" s="1">
        <f t="shared" si="10"/>
        <v>880.94465297742408</v>
      </c>
      <c r="W26" s="11">
        <f t="shared" si="22"/>
        <v>-5.1281902986994754E-2</v>
      </c>
      <c r="X26" s="11">
        <f t="shared" si="22"/>
        <v>-3.7016753471331154E-2</v>
      </c>
      <c r="Y26" s="11">
        <f t="shared" si="22"/>
        <v>-2.4078582596210873E-2</v>
      </c>
      <c r="Z26" s="1">
        <v>9918.9793807804017</v>
      </c>
      <c r="AA26" s="1">
        <v>6533.856933</v>
      </c>
      <c r="AB26" s="1">
        <v>1193.3664780000026</v>
      </c>
      <c r="AC26" s="12">
        <f t="shared" si="11"/>
        <v>2.4457874406053151</v>
      </c>
      <c r="AD26" s="12">
        <f t="shared" si="11"/>
        <v>2.8182464047647726</v>
      </c>
      <c r="AE26" s="12">
        <f t="shared" si="11"/>
        <v>1.871783504022132</v>
      </c>
      <c r="AF26" s="11">
        <f t="shared" si="23"/>
        <v>-1.5721294261408225E-3</v>
      </c>
      <c r="AG26" s="11">
        <f t="shared" si="23"/>
        <v>1.2560552014162951E-2</v>
      </c>
      <c r="AH26" s="11">
        <f t="shared" si="23"/>
        <v>1.1498837137846607E-2</v>
      </c>
      <c r="AI26" s="1">
        <f t="shared" si="29"/>
        <v>21939.617431763942</v>
      </c>
      <c r="AJ26" s="1">
        <f t="shared" si="29"/>
        <v>2929.3785945657969</v>
      </c>
      <c r="AK26" s="1">
        <f t="shared" si="29"/>
        <v>932.03806177940703</v>
      </c>
      <c r="AL26" s="14">
        <f t="shared" si="28"/>
        <v>8.2708981176267589</v>
      </c>
      <c r="AM26" s="14">
        <f t="shared" si="28"/>
        <v>1.0895899562893532</v>
      </c>
      <c r="AN26" s="14">
        <f t="shared" si="28"/>
        <v>0.45103860224616948</v>
      </c>
      <c r="AO26" s="11">
        <f t="shared" si="25"/>
        <v>2.0621120954280148E-2</v>
      </c>
      <c r="AP26" s="11">
        <f t="shared" si="13"/>
        <v>2.5977173653231045E-2</v>
      </c>
      <c r="AQ26" s="11">
        <f t="shared" si="13"/>
        <v>2.3564574154817608E-2</v>
      </c>
      <c r="AR26" s="1">
        <f t="shared" si="26"/>
        <v>14219.109702597792</v>
      </c>
      <c r="AS26" s="1">
        <f t="shared" si="26"/>
        <v>2134.1259420488577</v>
      </c>
      <c r="AT26" s="1">
        <f t="shared" si="26"/>
        <v>691.18551481508996</v>
      </c>
      <c r="AU26" s="1">
        <f t="shared" si="27"/>
        <v>2843.8219405195587</v>
      </c>
      <c r="AV26" s="1">
        <f t="shared" si="27"/>
        <v>426.82518840977156</v>
      </c>
      <c r="AW26" s="1">
        <f t="shared" si="27"/>
        <v>138.237102963018</v>
      </c>
      <c r="AX26" s="1">
        <f t="shared" si="14"/>
        <v>12506.045006961838</v>
      </c>
      <c r="AY26" s="1">
        <f t="shared" si="3"/>
        <v>963.95712074945845</v>
      </c>
      <c r="AZ26" s="1">
        <f t="shared" si="3"/>
        <v>318.65217182326199</v>
      </c>
      <c r="BA26" s="1">
        <f t="shared" si="15"/>
        <v>8580.9777537492519</v>
      </c>
      <c r="BB26" s="1">
        <f t="shared" si="15"/>
        <v>12169.569734725135</v>
      </c>
      <c r="BC26" s="1">
        <f t="shared" si="15"/>
        <v>10002.28555956844</v>
      </c>
      <c r="BD26" s="1">
        <f t="shared" si="16"/>
        <v>0</v>
      </c>
      <c r="BE26" s="2">
        <v>0</v>
      </c>
      <c r="BF26" s="2">
        <v>0</v>
      </c>
      <c r="BG26" s="2">
        <v>0</v>
      </c>
      <c r="BH26" s="2">
        <f t="shared" si="4"/>
        <v>0</v>
      </c>
      <c r="BI26" s="2">
        <f t="shared" si="17"/>
        <v>0</v>
      </c>
      <c r="BJ26" s="2">
        <f t="shared" si="5"/>
        <v>0</v>
      </c>
      <c r="BK26" s="2">
        <f t="shared" si="5"/>
        <v>0</v>
      </c>
      <c r="BL26" s="2">
        <f t="shared" si="6"/>
        <v>0</v>
      </c>
      <c r="BM26" s="2">
        <f t="shared" si="6"/>
        <v>0</v>
      </c>
      <c r="BN26" s="2">
        <f t="shared" si="6"/>
        <v>0</v>
      </c>
      <c r="BO26" s="2">
        <f t="shared" si="18"/>
        <v>0</v>
      </c>
      <c r="BP26" s="2">
        <f t="shared" si="18"/>
        <v>0</v>
      </c>
      <c r="BQ26" s="2">
        <f t="shared" si="18"/>
        <v>0</v>
      </c>
      <c r="BR26" s="11">
        <f t="shared" si="19"/>
        <v>4.2806571653571907E-2</v>
      </c>
      <c r="BS26" s="17">
        <v>0</v>
      </c>
      <c r="BT26" s="17">
        <v>0</v>
      </c>
      <c r="BU26" s="12">
        <f>(BU$3*temphigh!$I136+BU$4*temphigh!$I136^2+BU$5*temphigh!$I136^6)*(K26/K$56)^$BW$1</f>
        <v>2.3905187251882598</v>
      </c>
      <c r="BV26" s="12">
        <f>(BV$3*temphigh!$I136+BV$4*temphigh!$I136^2+BV$5*temphigh!$I136^6)*(L26/L$56)^$BW$1</f>
        <v>1.4883190740718812</v>
      </c>
      <c r="BW26" s="12">
        <f>(BW$3*temphigh!$I136+BW$4*temphigh!$I136^2+BW$5*temphigh!$I136^6)*(M26/M$56)^$BW$1</f>
        <v>0.75170756233170821</v>
      </c>
      <c r="BX26" s="12"/>
      <c r="BY26" s="12"/>
      <c r="BZ26" s="12"/>
      <c r="CA26" s="19"/>
      <c r="CB26" s="19"/>
      <c r="CC26" s="19"/>
      <c r="CD26" s="19"/>
      <c r="CE26" s="19"/>
      <c r="CF26" s="19"/>
      <c r="CG26" s="19"/>
      <c r="CH26" s="19"/>
    </row>
    <row r="27" spans="1:86" x14ac:dyDescent="0.3">
      <c r="A27" s="2">
        <v>1981</v>
      </c>
      <c r="B27" s="1">
        <v>915.87460548077411</v>
      </c>
      <c r="C27" s="1">
        <v>1799.1535041360673</v>
      </c>
      <c r="D27" s="1">
        <v>1778.6064313142044</v>
      </c>
      <c r="E27" s="11">
        <f t="shared" si="20"/>
        <v>6.9168601659503892E-3</v>
      </c>
      <c r="F27" s="11">
        <f t="shared" si="7"/>
        <v>1.5817996879959884E-2</v>
      </c>
      <c r="G27" s="11">
        <f t="shared" si="7"/>
        <v>2.4972293995329853E-2</v>
      </c>
      <c r="H27" s="1">
        <v>18585.782838008105</v>
      </c>
      <c r="I27" s="1">
        <v>2617.053973761886</v>
      </c>
      <c r="J27" s="1">
        <v>761.04401569973516</v>
      </c>
      <c r="K27" s="1">
        <f t="shared" si="8"/>
        <v>20292.933909060386</v>
      </c>
      <c r="L27" s="1">
        <f t="shared" si="0"/>
        <v>1454.6029384071733</v>
      </c>
      <c r="M27" s="1">
        <f t="shared" si="0"/>
        <v>427.88781278464347</v>
      </c>
      <c r="N27" s="11">
        <f t="shared" si="21"/>
        <v>8.3770125689435204E-3</v>
      </c>
      <c r="O27" s="11">
        <f t="shared" si="9"/>
        <v>3.3044380272222451E-3</v>
      </c>
      <c r="P27" s="11">
        <f t="shared" si="9"/>
        <v>2.5954390579634667E-2</v>
      </c>
      <c r="Q27" s="1">
        <v>3946.9596667375117</v>
      </c>
      <c r="R27" s="1">
        <v>2355.1102514803902</v>
      </c>
      <c r="S27" s="1">
        <v>671.01365500000111</v>
      </c>
      <c r="T27" s="1">
        <f t="shared" si="10"/>
        <v>212.36445626954927</v>
      </c>
      <c r="U27" s="1">
        <f t="shared" si="10"/>
        <v>899.9089338975441</v>
      </c>
      <c r="V27" s="1">
        <f t="shared" si="10"/>
        <v>881.70150629598425</v>
      </c>
      <c r="W27" s="11">
        <f t="shared" si="22"/>
        <v>-4.1487321329563676E-2</v>
      </c>
      <c r="X27" s="11">
        <f t="shared" si="22"/>
        <v>-3.2828119322393379E-3</v>
      </c>
      <c r="Y27" s="11">
        <f t="shared" si="22"/>
        <v>8.5913833065687228E-4</v>
      </c>
      <c r="Z27" s="1">
        <v>9531.5916334437134</v>
      </c>
      <c r="AA27" s="1">
        <v>6441.6575519999997</v>
      </c>
      <c r="AB27" s="1">
        <v>1231.3235949999989</v>
      </c>
      <c r="AC27" s="12">
        <f t="shared" si="11"/>
        <v>2.4149199480729333</v>
      </c>
      <c r="AD27" s="12">
        <f t="shared" si="11"/>
        <v>2.735183012324311</v>
      </c>
      <c r="AE27" s="12">
        <f t="shared" si="11"/>
        <v>1.8350201755581217</v>
      </c>
      <c r="AF27" s="11">
        <f t="shared" si="23"/>
        <v>-1.2620676686745269E-2</v>
      </c>
      <c r="AG27" s="11">
        <f t="shared" si="23"/>
        <v>-2.9473431528211025E-2</v>
      </c>
      <c r="AH27" s="11">
        <f t="shared" si="23"/>
        <v>-1.9640801612479497E-2</v>
      </c>
      <c r="AI27" s="1">
        <f t="shared" si="29"/>
        <v>22589.477629107107</v>
      </c>
      <c r="AJ27" s="1">
        <f t="shared" si="29"/>
        <v>3063.265923518989</v>
      </c>
      <c r="AK27" s="1">
        <f t="shared" si="29"/>
        <v>977.0713585644844</v>
      </c>
      <c r="AL27" s="14">
        <f t="shared" si="28"/>
        <v>8.4414533081108676</v>
      </c>
      <c r="AM27" s="14">
        <f t="shared" si="28"/>
        <v>1.1178944237946982</v>
      </c>
      <c r="AN27" s="14">
        <f t="shared" si="28"/>
        <v>0.4616671348354846</v>
      </c>
      <c r="AO27" s="11">
        <f t="shared" si="25"/>
        <v>2.0621120954280148E-2</v>
      </c>
      <c r="AP27" s="11">
        <f t="shared" si="13"/>
        <v>2.5977173653231045E-2</v>
      </c>
      <c r="AQ27" s="11">
        <f t="shared" si="13"/>
        <v>2.3564574154817608E-2</v>
      </c>
      <c r="AR27" s="1">
        <f t="shared" si="26"/>
        <v>14678.013210257626</v>
      </c>
      <c r="AS27" s="1">
        <f t="shared" si="26"/>
        <v>2237.1355800170063</v>
      </c>
      <c r="AT27" s="1">
        <f t="shared" si="26"/>
        <v>728.41369484042536</v>
      </c>
      <c r="AU27" s="1">
        <f t="shared" si="27"/>
        <v>2935.6026420515254</v>
      </c>
      <c r="AV27" s="1">
        <f t="shared" si="27"/>
        <v>447.4271160034013</v>
      </c>
      <c r="AW27" s="1">
        <f t="shared" si="27"/>
        <v>145.68273896808509</v>
      </c>
      <c r="AX27" s="1">
        <f t="shared" si="14"/>
        <v>12820.980621077606</v>
      </c>
      <c r="AY27" s="1">
        <f t="shared" si="3"/>
        <v>994.75028667606784</v>
      </c>
      <c r="AZ27" s="1">
        <f t="shared" si="3"/>
        <v>327.63344695755029</v>
      </c>
      <c r="BA27" s="1">
        <f t="shared" si="15"/>
        <v>8663.1097221816781</v>
      </c>
      <c r="BB27" s="1">
        <f t="shared" si="15"/>
        <v>12418.642196786283</v>
      </c>
      <c r="BC27" s="1">
        <f t="shared" si="15"/>
        <v>10301.502485677411</v>
      </c>
      <c r="BD27" s="1">
        <f t="shared" si="16"/>
        <v>0</v>
      </c>
      <c r="BE27" s="2">
        <v>0</v>
      </c>
      <c r="BF27" s="2">
        <v>0</v>
      </c>
      <c r="BG27" s="2">
        <v>0</v>
      </c>
      <c r="BH27" s="2">
        <f t="shared" si="4"/>
        <v>0</v>
      </c>
      <c r="BI27" s="2">
        <f t="shared" si="17"/>
        <v>0</v>
      </c>
      <c r="BJ27" s="2">
        <f t="shared" si="5"/>
        <v>0</v>
      </c>
      <c r="BK27" s="2">
        <f t="shared" si="5"/>
        <v>0</v>
      </c>
      <c r="BL27" s="2">
        <f t="shared" si="6"/>
        <v>0</v>
      </c>
      <c r="BM27" s="2">
        <f t="shared" si="6"/>
        <v>0</v>
      </c>
      <c r="BN27" s="2">
        <f t="shared" si="6"/>
        <v>0</v>
      </c>
      <c r="BO27" s="2">
        <f t="shared" si="18"/>
        <v>0</v>
      </c>
      <c r="BP27" s="2">
        <f t="shared" si="18"/>
        <v>0</v>
      </c>
      <c r="BQ27" s="2">
        <f t="shared" si="18"/>
        <v>0</v>
      </c>
      <c r="BR27" s="11">
        <f t="shared" si="19"/>
        <v>2.9448153818693784E-2</v>
      </c>
      <c r="BS27" s="17">
        <v>0</v>
      </c>
      <c r="BT27" s="17">
        <v>0</v>
      </c>
      <c r="BU27" s="12">
        <f>(BU$3*temphigh!$I137+BU$4*temphigh!$I137^2+BU$5*temphigh!$I137^6)*(K27/K$56)^$BW$1</f>
        <v>2.4455508657527067</v>
      </c>
      <c r="BV27" s="12">
        <f>(BV$3*temphigh!$I137+BV$4*temphigh!$I137^2+BV$5*temphigh!$I137^6)*(L27/L$56)^$BW$1</f>
        <v>1.5218131238557078</v>
      </c>
      <c r="BW27" s="12">
        <f>(BW$3*temphigh!$I137+BW$4*temphigh!$I137^2+BW$5*temphigh!$I137^6)*(M27/M$56)^$BW$1</f>
        <v>0.76128948976542088</v>
      </c>
      <c r="BX27" s="12"/>
      <c r="BY27" s="12"/>
      <c r="BZ27" s="12"/>
      <c r="CA27" s="19"/>
      <c r="CB27" s="19"/>
      <c r="CC27" s="19"/>
      <c r="CD27" s="19"/>
      <c r="CE27" s="19"/>
      <c r="CF27" s="19"/>
      <c r="CG27" s="19"/>
      <c r="CH27" s="19"/>
    </row>
    <row r="28" spans="1:86" x14ac:dyDescent="0.3">
      <c r="A28" s="2">
        <v>1982</v>
      </c>
      <c r="B28" s="1">
        <v>921.55163861389883</v>
      </c>
      <c r="C28" s="1">
        <v>1829.4163993666116</v>
      </c>
      <c r="D28" s="1">
        <v>1822.7481860632315</v>
      </c>
      <c r="E28" s="11">
        <f t="shared" si="20"/>
        <v>6.1984829573309419E-3</v>
      </c>
      <c r="F28" s="11">
        <f t="shared" si="7"/>
        <v>1.6820629902325246E-2</v>
      </c>
      <c r="G28" s="11">
        <f t="shared" si="7"/>
        <v>2.4818168860668566E-2</v>
      </c>
      <c r="H28" s="1">
        <v>18649.5693477856</v>
      </c>
      <c r="I28" s="1">
        <v>2627.655881045735</v>
      </c>
      <c r="J28" s="1">
        <v>789.89522956821065</v>
      </c>
      <c r="K28" s="1">
        <f t="shared" si="8"/>
        <v>20237.139804597737</v>
      </c>
      <c r="L28" s="1">
        <f t="shared" si="0"/>
        <v>1436.3355887459484</v>
      </c>
      <c r="M28" s="1">
        <f t="shared" si="0"/>
        <v>433.3540066629966</v>
      </c>
      <c r="N28" s="11">
        <f t="shared" si="21"/>
        <v>-2.7494350847778737E-3</v>
      </c>
      <c r="O28" s="11">
        <f t="shared" si="9"/>
        <v>-1.2558306585870205E-2</v>
      </c>
      <c r="P28" s="11">
        <f t="shared" si="9"/>
        <v>1.2774829558195977E-2</v>
      </c>
      <c r="Q28" s="1">
        <v>3848.8696831483066</v>
      </c>
      <c r="R28" s="1">
        <v>2436.0311347254014</v>
      </c>
      <c r="S28" s="1">
        <v>702.69958900000029</v>
      </c>
      <c r="T28" s="1">
        <f t="shared" si="10"/>
        <v>206.37847509359841</v>
      </c>
      <c r="U28" s="1">
        <f t="shared" si="10"/>
        <v>927.07388067722479</v>
      </c>
      <c r="V28" s="1">
        <f t="shared" si="10"/>
        <v>889.61113157263264</v>
      </c>
      <c r="W28" s="11">
        <f t="shared" si="22"/>
        <v>-2.8187302532176051E-2</v>
      </c>
      <c r="X28" s="11">
        <f t="shared" si="22"/>
        <v>3.0186328589969724E-2</v>
      </c>
      <c r="Y28" s="11">
        <f t="shared" si="22"/>
        <v>8.9708651058979516E-3</v>
      </c>
      <c r="Z28" s="1">
        <v>9181.9648749908665</v>
      </c>
      <c r="AA28" s="1">
        <v>6672.025826000001</v>
      </c>
      <c r="AB28" s="1">
        <v>1291.7080840000017</v>
      </c>
      <c r="AC28" s="12">
        <f t="shared" si="11"/>
        <v>2.3856263347113855</v>
      </c>
      <c r="AD28" s="12">
        <f t="shared" si="11"/>
        <v>2.7388918519516774</v>
      </c>
      <c r="AE28" s="12">
        <f t="shared" si="11"/>
        <v>1.8382081108631489</v>
      </c>
      <c r="AF28" s="11">
        <f t="shared" si="23"/>
        <v>-1.2130262696667726E-2</v>
      </c>
      <c r="AG28" s="11">
        <f t="shared" si="23"/>
        <v>1.3559749423182055E-3</v>
      </c>
      <c r="AH28" s="11">
        <f t="shared" si="23"/>
        <v>1.7372753430668908E-3</v>
      </c>
      <c r="AI28" s="1">
        <f t="shared" si="29"/>
        <v>23266.132508247923</v>
      </c>
      <c r="AJ28" s="1">
        <f t="shared" si="29"/>
        <v>3204.3664471704915</v>
      </c>
      <c r="AK28" s="1">
        <f t="shared" si="29"/>
        <v>1025.0469616761211</v>
      </c>
      <c r="AL28" s="14">
        <f t="shared" si="28"/>
        <v>8.6155255378073292</v>
      </c>
      <c r="AM28" s="14">
        <f t="shared" si="28"/>
        <v>1.1469341613675916</v>
      </c>
      <c r="AN28" s="14">
        <f t="shared" si="28"/>
        <v>0.47254612426915754</v>
      </c>
      <c r="AO28" s="11">
        <f t="shared" si="25"/>
        <v>2.0621120954280148E-2</v>
      </c>
      <c r="AP28" s="11">
        <f t="shared" si="13"/>
        <v>2.5977173653231045E-2</v>
      </c>
      <c r="AQ28" s="11">
        <f t="shared" si="13"/>
        <v>2.3564574154817608E-2</v>
      </c>
      <c r="AR28" s="1">
        <f t="shared" si="26"/>
        <v>15144.061131962364</v>
      </c>
      <c r="AS28" s="1">
        <f t="shared" si="26"/>
        <v>2347.129099409734</v>
      </c>
      <c r="AT28" s="1">
        <f t="shared" si="26"/>
        <v>767.66952063484507</v>
      </c>
      <c r="AU28" s="1">
        <f t="shared" si="27"/>
        <v>3028.8122263924729</v>
      </c>
      <c r="AV28" s="1">
        <f t="shared" si="27"/>
        <v>469.42581988194684</v>
      </c>
      <c r="AW28" s="1">
        <f t="shared" si="27"/>
        <v>153.53390412696902</v>
      </c>
      <c r="AX28" s="1">
        <f t="shared" si="14"/>
        <v>13146.576271941067</v>
      </c>
      <c r="AY28" s="1">
        <f t="shared" si="3"/>
        <v>1026.3946907756449</v>
      </c>
      <c r="AZ28" s="1">
        <f t="shared" si="3"/>
        <v>336.92839263457734</v>
      </c>
      <c r="BA28" s="1">
        <f t="shared" si="15"/>
        <v>8739.918923901685</v>
      </c>
      <c r="BB28" s="1">
        <f t="shared" si="15"/>
        <v>12684.821407807538</v>
      </c>
      <c r="BC28" s="1">
        <f t="shared" si="15"/>
        <v>10608.158256665278</v>
      </c>
      <c r="BD28" s="1">
        <f t="shared" si="16"/>
        <v>0</v>
      </c>
      <c r="BE28" s="2">
        <v>0</v>
      </c>
      <c r="BF28" s="2">
        <v>0</v>
      </c>
      <c r="BG28" s="2">
        <v>0</v>
      </c>
      <c r="BH28" s="2">
        <f t="shared" si="4"/>
        <v>0</v>
      </c>
      <c r="BI28" s="2">
        <f t="shared" si="17"/>
        <v>0</v>
      </c>
      <c r="BJ28" s="2">
        <f t="shared" si="5"/>
        <v>0</v>
      </c>
      <c r="BK28" s="2">
        <f t="shared" si="5"/>
        <v>0</v>
      </c>
      <c r="BL28" s="2">
        <f t="shared" si="6"/>
        <v>0</v>
      </c>
      <c r="BM28" s="2">
        <f t="shared" si="6"/>
        <v>0</v>
      </c>
      <c r="BN28" s="2">
        <f t="shared" si="6"/>
        <v>0</v>
      </c>
      <c r="BO28" s="2">
        <f t="shared" si="18"/>
        <v>0</v>
      </c>
      <c r="BP28" s="2">
        <f t="shared" si="18"/>
        <v>0</v>
      </c>
      <c r="BQ28" s="2">
        <f t="shared" si="18"/>
        <v>0</v>
      </c>
      <c r="BR28" s="11">
        <f t="shared" si="19"/>
        <v>1.7109021078205416E-2</v>
      </c>
      <c r="BS28" s="17">
        <v>0</v>
      </c>
      <c r="BT28" s="17">
        <v>0</v>
      </c>
      <c r="BU28" s="12">
        <f>(BU$3*temphigh!$I138+BU$4*temphigh!$I138^2+BU$5*temphigh!$I138^6)*(K28/K$56)^$BW$1</f>
        <v>2.5076969956186184</v>
      </c>
      <c r="BV28" s="12">
        <f>(BV$3*temphigh!$I138+BV$4*temphigh!$I138^2+BV$5*temphigh!$I138^6)*(L28/L$56)^$BW$1</f>
        <v>1.5614782340058486</v>
      </c>
      <c r="BW28" s="12">
        <f>(BW$3*temphigh!$I138+BW$4*temphigh!$I138^2+BW$5*temphigh!$I138^6)*(M28/M$56)^$BW$1</f>
        <v>0.77295543018618851</v>
      </c>
      <c r="BX28" s="12"/>
      <c r="BY28" s="12"/>
      <c r="BZ28" s="12"/>
      <c r="CA28" s="19"/>
      <c r="CB28" s="19"/>
      <c r="CC28" s="19"/>
      <c r="CD28" s="19"/>
      <c r="CE28" s="19"/>
      <c r="CF28" s="19"/>
      <c r="CG28" s="19"/>
      <c r="CH28" s="19"/>
    </row>
    <row r="29" spans="1:86" x14ac:dyDescent="0.3">
      <c r="A29" s="2">
        <v>1983</v>
      </c>
      <c r="B29" s="1">
        <v>926.77344196489094</v>
      </c>
      <c r="C29" s="1">
        <v>1859.8300727213013</v>
      </c>
      <c r="D29" s="1">
        <v>1867.5480402701805</v>
      </c>
      <c r="E29" s="11">
        <f t="shared" si="20"/>
        <v>5.666316603642807E-3</v>
      </c>
      <c r="F29" s="11">
        <f t="shared" si="7"/>
        <v>1.6624795407551574E-2</v>
      </c>
      <c r="G29" s="11">
        <f t="shared" si="7"/>
        <v>2.4578191628163326E-2</v>
      </c>
      <c r="H29" s="1">
        <v>19112.052818472035</v>
      </c>
      <c r="I29" s="1">
        <v>2643.163992556083</v>
      </c>
      <c r="J29" s="1">
        <v>822.39045007983623</v>
      </c>
      <c r="K29" s="1">
        <f t="shared" si="8"/>
        <v>20622.14124085362</v>
      </c>
      <c r="L29" s="1">
        <f t="shared" si="0"/>
        <v>1421.1857477326455</v>
      </c>
      <c r="M29" s="1">
        <f t="shared" si="0"/>
        <v>440.35839097389959</v>
      </c>
      <c r="N29" s="11">
        <f t="shared" si="21"/>
        <v>1.9024498519717437E-2</v>
      </c>
      <c r="O29" s="11">
        <f t="shared" si="9"/>
        <v>-1.0547563627891443E-2</v>
      </c>
      <c r="P29" s="11">
        <f t="shared" si="9"/>
        <v>1.6163192685904937E-2</v>
      </c>
      <c r="Q29" s="1">
        <v>3862.5636050119006</v>
      </c>
      <c r="R29" s="1">
        <v>2483.9035272710544</v>
      </c>
      <c r="S29" s="1">
        <v>726.66990200000009</v>
      </c>
      <c r="T29" s="1">
        <f t="shared" si="10"/>
        <v>202.10092770770731</v>
      </c>
      <c r="U29" s="1">
        <f t="shared" si="10"/>
        <v>939.74627918148394</v>
      </c>
      <c r="V29" s="1">
        <f t="shared" si="10"/>
        <v>883.6069313906263</v>
      </c>
      <c r="W29" s="11">
        <f t="shared" si="22"/>
        <v>-2.0726712821921511E-2</v>
      </c>
      <c r="X29" s="11">
        <f t="shared" si="22"/>
        <v>1.3669243377886886E-2</v>
      </c>
      <c r="Y29" s="11">
        <f t="shared" si="22"/>
        <v>-6.7492412908460864E-3</v>
      </c>
      <c r="Z29" s="1">
        <v>9173.9167314395199</v>
      </c>
      <c r="AA29" s="1">
        <v>6816.8026530000006</v>
      </c>
      <c r="AB29" s="1">
        <v>1370.8896149999982</v>
      </c>
      <c r="AC29" s="12">
        <f t="shared" si="11"/>
        <v>2.3750849615876435</v>
      </c>
      <c r="AD29" s="12">
        <f t="shared" si="11"/>
        <v>2.7443910675908154</v>
      </c>
      <c r="AE29" s="12">
        <f t="shared" si="11"/>
        <v>1.8865369423268037</v>
      </c>
      <c r="AF29" s="11">
        <f t="shared" si="23"/>
        <v>-4.4187025312232286E-3</v>
      </c>
      <c r="AG29" s="11">
        <f t="shared" si="23"/>
        <v>2.0078250388817498E-3</v>
      </c>
      <c r="AH29" s="11">
        <f t="shared" si="23"/>
        <v>2.6291273103436374E-2</v>
      </c>
      <c r="AI29" s="1">
        <f t="shared" si="29"/>
        <v>23968.331483815607</v>
      </c>
      <c r="AJ29" s="1">
        <f t="shared" si="29"/>
        <v>3353.3556223353889</v>
      </c>
      <c r="AK29" s="1">
        <f t="shared" si="29"/>
        <v>1076.076169635478</v>
      </c>
      <c r="AL29" s="14">
        <f t="shared" si="28"/>
        <v>8.7931873320071432</v>
      </c>
      <c r="AM29" s="14">
        <f t="shared" si="28"/>
        <v>1.1767282692462604</v>
      </c>
      <c r="AN29" s="14">
        <f t="shared" si="28"/>
        <v>0.48368147245606974</v>
      </c>
      <c r="AO29" s="11">
        <f t="shared" si="25"/>
        <v>2.0621120954280148E-2</v>
      </c>
      <c r="AP29" s="11">
        <f t="shared" si="13"/>
        <v>2.5977173653231045E-2</v>
      </c>
      <c r="AQ29" s="11">
        <f t="shared" si="13"/>
        <v>2.3564574154817608E-2</v>
      </c>
      <c r="AR29" s="1">
        <f t="shared" si="26"/>
        <v>15618.982920650913</v>
      </c>
      <c r="AS29" s="1">
        <f t="shared" si="26"/>
        <v>2462.3553193478451</v>
      </c>
      <c r="AT29" s="1">
        <f t="shared" si="26"/>
        <v>808.99433513658573</v>
      </c>
      <c r="AU29" s="1">
        <f t="shared" si="27"/>
        <v>3123.796584130183</v>
      </c>
      <c r="AV29" s="1">
        <f t="shared" si="27"/>
        <v>492.47106386956904</v>
      </c>
      <c r="AW29" s="1">
        <f t="shared" si="27"/>
        <v>161.79886702731716</v>
      </c>
      <c r="AX29" s="1">
        <f t="shared" si="14"/>
        <v>13482.460513789827</v>
      </c>
      <c r="AY29" s="1">
        <f t="shared" si="3"/>
        <v>1059.1743215529059</v>
      </c>
      <c r="AZ29" s="1">
        <f t="shared" si="3"/>
        <v>346.54823016795763</v>
      </c>
      <c r="BA29" s="1">
        <f t="shared" si="15"/>
        <v>8812.8229477314489</v>
      </c>
      <c r="BB29" s="1">
        <f t="shared" si="15"/>
        <v>12954.172006335704</v>
      </c>
      <c r="BC29" s="1">
        <f t="shared" si="15"/>
        <v>10921.462028073447</v>
      </c>
      <c r="BD29" s="1">
        <f t="shared" si="16"/>
        <v>0</v>
      </c>
      <c r="BE29" s="2">
        <v>0</v>
      </c>
      <c r="BF29" s="2">
        <v>0</v>
      </c>
      <c r="BG29" s="2">
        <v>0</v>
      </c>
      <c r="BH29" s="2">
        <f t="shared" si="4"/>
        <v>0</v>
      </c>
      <c r="BI29" s="2">
        <f t="shared" si="17"/>
        <v>0</v>
      </c>
      <c r="BJ29" s="2">
        <f t="shared" si="5"/>
        <v>0</v>
      </c>
      <c r="BK29" s="2">
        <f t="shared" si="5"/>
        <v>0</v>
      </c>
      <c r="BL29" s="2">
        <f t="shared" si="6"/>
        <v>0</v>
      </c>
      <c r="BM29" s="2">
        <f t="shared" si="6"/>
        <v>0</v>
      </c>
      <c r="BN29" s="2">
        <f t="shared" si="6"/>
        <v>0</v>
      </c>
      <c r="BO29" s="2">
        <f t="shared" si="18"/>
        <v>0</v>
      </c>
      <c r="BP29" s="2">
        <f t="shared" si="18"/>
        <v>0</v>
      </c>
      <c r="BQ29" s="2">
        <f t="shared" si="18"/>
        <v>0</v>
      </c>
      <c r="BR29" s="11">
        <f t="shared" si="19"/>
        <v>3.5451074401415789E-2</v>
      </c>
      <c r="BS29" s="17">
        <v>0</v>
      </c>
      <c r="BT29" s="17">
        <v>0</v>
      </c>
      <c r="BU29" s="12">
        <f>(BU$3*temphigh!$I139+BU$4*temphigh!$I139^2+BU$5*temphigh!$I139^6)*(K29/K$56)^$BW$1</f>
        <v>2.5562857319324919</v>
      </c>
      <c r="BV29" s="12">
        <f>(BV$3*temphigh!$I139+BV$4*temphigh!$I139^2+BV$5*temphigh!$I139^6)*(L29/L$56)^$BW$1</f>
        <v>1.6004473302394893</v>
      </c>
      <c r="BW29" s="12">
        <f>(BW$3*temphigh!$I139+BW$4*temphigh!$I139^2+BW$5*temphigh!$I139^6)*(M29/M$56)^$BW$1</f>
        <v>0.78355498957614544</v>
      </c>
      <c r="BX29" s="12"/>
      <c r="BY29" s="12"/>
      <c r="BZ29" s="12"/>
      <c r="CA29" s="19"/>
      <c r="CB29" s="19"/>
      <c r="CC29" s="19"/>
      <c r="CD29" s="19"/>
      <c r="CE29" s="19"/>
      <c r="CF29" s="19"/>
      <c r="CG29" s="19"/>
      <c r="CH29" s="19"/>
    </row>
    <row r="30" spans="1:86" x14ac:dyDescent="0.3">
      <c r="A30" s="2">
        <v>1984</v>
      </c>
      <c r="B30" s="1">
        <v>931.65160996489089</v>
      </c>
      <c r="C30" s="1">
        <v>1889.4103818676083</v>
      </c>
      <c r="D30" s="1">
        <v>1912.9676268623828</v>
      </c>
      <c r="E30" s="11">
        <f t="shared" si="20"/>
        <v>5.2636035724735741E-3</v>
      </c>
      <c r="F30" s="11">
        <f t="shared" si="7"/>
        <v>1.5904845060938921E-2</v>
      </c>
      <c r="G30" s="11">
        <f t="shared" si="7"/>
        <v>2.4320438142855672E-2</v>
      </c>
      <c r="H30" s="1">
        <v>19892.340495778513</v>
      </c>
      <c r="I30" s="1">
        <v>2753.4540042072113</v>
      </c>
      <c r="J30" s="1">
        <v>865.40473852677314</v>
      </c>
      <c r="K30" s="1">
        <f t="shared" si="8"/>
        <v>21351.694434927398</v>
      </c>
      <c r="L30" s="1">
        <f t="shared" si="0"/>
        <v>1457.3086030603524</v>
      </c>
      <c r="M30" s="1">
        <f t="shared" si="0"/>
        <v>452.38859579981255</v>
      </c>
      <c r="N30" s="11">
        <f t="shared" si="21"/>
        <v>3.5377179583490292E-2</v>
      </c>
      <c r="O30" s="11">
        <f t="shared" si="9"/>
        <v>2.5417406123961817E-2</v>
      </c>
      <c r="P30" s="11">
        <f t="shared" si="9"/>
        <v>2.7319122497715842E-2</v>
      </c>
      <c r="Q30" s="1">
        <v>4012.3960597240161</v>
      </c>
      <c r="R30" s="1">
        <v>2592.8270889661512</v>
      </c>
      <c r="S30" s="1">
        <v>755.2512770000003</v>
      </c>
      <c r="T30" s="1">
        <f t="shared" si="10"/>
        <v>201.70557911853126</v>
      </c>
      <c r="U30" s="1">
        <f t="shared" si="10"/>
        <v>941.66348339372075</v>
      </c>
      <c r="V30" s="1">
        <f t="shared" si="10"/>
        <v>872.71451539045961</v>
      </c>
      <c r="W30" s="11">
        <f t="shared" si="22"/>
        <v>-1.9561938367143039E-3</v>
      </c>
      <c r="X30" s="11">
        <f t="shared" si="22"/>
        <v>2.040129612331798E-3</v>
      </c>
      <c r="Y30" s="11">
        <f t="shared" si="22"/>
        <v>-1.2327218826842068E-2</v>
      </c>
      <c r="Z30" s="1">
        <v>9392.6562523553712</v>
      </c>
      <c r="AA30" s="1">
        <v>7053.4084939999984</v>
      </c>
      <c r="AB30" s="1">
        <v>1443.6758980000004</v>
      </c>
      <c r="AC30" s="12">
        <f t="shared" si="11"/>
        <v>2.3409095494429892</v>
      </c>
      <c r="AD30" s="12">
        <f t="shared" si="11"/>
        <v>2.7203543668669528</v>
      </c>
      <c r="AE30" s="12">
        <f t="shared" si="11"/>
        <v>1.9115173214066605</v>
      </c>
      <c r="AF30" s="11">
        <f t="shared" si="23"/>
        <v>-1.4389132472048205E-2</v>
      </c>
      <c r="AG30" s="11">
        <f t="shared" si="23"/>
        <v>-8.7584823488597863E-3</v>
      </c>
      <c r="AH30" s="11">
        <f t="shared" si="23"/>
        <v>1.3241394069414048E-2</v>
      </c>
      <c r="AI30" s="1">
        <f t="shared" si="29"/>
        <v>24695.294919564229</v>
      </c>
      <c r="AJ30" s="1">
        <f t="shared" si="29"/>
        <v>3510.4911239714193</v>
      </c>
      <c r="AK30" s="1">
        <f t="shared" si="29"/>
        <v>1130.2674196992473</v>
      </c>
      <c r="AL30" s="14">
        <f t="shared" si="28"/>
        <v>8.974512711554107</v>
      </c>
      <c r="AM30" s="14">
        <f t="shared" si="28"/>
        <v>1.2072963438391364</v>
      </c>
      <c r="AN30" s="14">
        <f t="shared" si="28"/>
        <v>0.49507922038107216</v>
      </c>
      <c r="AO30" s="11">
        <f t="shared" si="25"/>
        <v>2.0621120954280148E-2</v>
      </c>
      <c r="AP30" s="11">
        <f t="shared" si="13"/>
        <v>2.5977173653231045E-2</v>
      </c>
      <c r="AQ30" s="11">
        <f t="shared" si="13"/>
        <v>2.3564574154817608E-2</v>
      </c>
      <c r="AR30" s="1">
        <f t="shared" si="26"/>
        <v>16104.103440851959</v>
      </c>
      <c r="AS30" s="1">
        <f t="shared" si="26"/>
        <v>2581.9539914058173</v>
      </c>
      <c r="AT30" s="1">
        <f t="shared" si="26"/>
        <v>852.46594137172281</v>
      </c>
      <c r="AU30" s="1">
        <f t="shared" si="27"/>
        <v>3220.8206881703918</v>
      </c>
      <c r="AV30" s="1">
        <f t="shared" si="27"/>
        <v>516.39079828116348</v>
      </c>
      <c r="AW30" s="1">
        <f t="shared" si="27"/>
        <v>170.49318827434456</v>
      </c>
      <c r="AX30" s="1">
        <f t="shared" si="14"/>
        <v>13828.433949861441</v>
      </c>
      <c r="AY30" s="1">
        <f t="shared" si="3"/>
        <v>1093.231630855614</v>
      </c>
      <c r="AZ30" s="1">
        <f t="shared" si="3"/>
        <v>356.49989237713265</v>
      </c>
      <c r="BA30" s="1">
        <f t="shared" si="15"/>
        <v>8882.8156755241689</v>
      </c>
      <c r="BB30" s="1">
        <f t="shared" si="15"/>
        <v>13220.00300777645</v>
      </c>
      <c r="BC30" s="1">
        <f t="shared" si="15"/>
        <v>11241.236587963382</v>
      </c>
      <c r="BD30" s="1">
        <f t="shared" si="16"/>
        <v>0</v>
      </c>
      <c r="BE30" s="2">
        <v>0</v>
      </c>
      <c r="BF30" s="2">
        <v>0</v>
      </c>
      <c r="BG30" s="2">
        <v>0</v>
      </c>
      <c r="BH30" s="2">
        <f t="shared" si="4"/>
        <v>0</v>
      </c>
      <c r="BI30" s="2">
        <f t="shared" si="17"/>
        <v>0</v>
      </c>
      <c r="BJ30" s="2">
        <f t="shared" si="5"/>
        <v>0</v>
      </c>
      <c r="BK30" s="2">
        <f t="shared" si="5"/>
        <v>0</v>
      </c>
      <c r="BL30" s="2">
        <f t="shared" si="6"/>
        <v>0</v>
      </c>
      <c r="BM30" s="2">
        <f t="shared" si="6"/>
        <v>0</v>
      </c>
      <c r="BN30" s="2">
        <f t="shared" si="6"/>
        <v>0</v>
      </c>
      <c r="BO30" s="2">
        <f t="shared" si="18"/>
        <v>0</v>
      </c>
      <c r="BP30" s="2">
        <f t="shared" si="18"/>
        <v>0</v>
      </c>
      <c r="BQ30" s="2">
        <f t="shared" si="18"/>
        <v>0</v>
      </c>
      <c r="BR30" s="11">
        <f t="shared" si="19"/>
        <v>5.377947418379822E-2</v>
      </c>
      <c r="BS30" s="17">
        <v>0</v>
      </c>
      <c r="BT30" s="17">
        <v>0</v>
      </c>
      <c r="BU30" s="12">
        <f>(BU$3*temphigh!$I140+BU$4*temphigh!$I140^2+BU$5*temphigh!$I140^6)*(K30/K$56)^$BW$1</f>
        <v>2.5940440412341554</v>
      </c>
      <c r="BV30" s="12">
        <f>(BV$3*temphigh!$I140+BV$4*temphigh!$I140^2+BV$5*temphigh!$I140^6)*(L30/L$56)^$BW$1</f>
        <v>1.6248136473688757</v>
      </c>
      <c r="BW30" s="12">
        <f>(BW$3*temphigh!$I140+BW$4*temphigh!$I140^2+BW$5*temphigh!$I140^6)*(M30/M$56)^$BW$1</f>
        <v>0.7915039570337854</v>
      </c>
      <c r="BX30" s="12"/>
      <c r="BY30" s="12"/>
      <c r="BZ30" s="12"/>
      <c r="CA30" s="19"/>
      <c r="CB30" s="19"/>
      <c r="CC30" s="19"/>
      <c r="CD30" s="19"/>
      <c r="CE30" s="19"/>
      <c r="CF30" s="19"/>
      <c r="CG30" s="19"/>
      <c r="CH30" s="19"/>
    </row>
    <row r="31" spans="1:86" x14ac:dyDescent="0.3">
      <c r="A31" s="2">
        <v>1985</v>
      </c>
      <c r="B31" s="1">
        <v>936.70532544805008</v>
      </c>
      <c r="C31" s="1">
        <v>1919.7628284999998</v>
      </c>
      <c r="D31" s="1">
        <v>1958.9577659694839</v>
      </c>
      <c r="E31" s="11">
        <f t="shared" si="20"/>
        <v>5.4244692212248591E-3</v>
      </c>
      <c r="F31" s="11">
        <f t="shared" si="7"/>
        <v>1.6064507173073395E-2</v>
      </c>
      <c r="G31" s="11">
        <f t="shared" si="7"/>
        <v>2.4041253213747948E-2</v>
      </c>
      <c r="H31" s="1">
        <v>20581.969427712706</v>
      </c>
      <c r="I31" s="1">
        <v>2833.2871687244888</v>
      </c>
      <c r="J31" s="1">
        <v>897.36284211990187</v>
      </c>
      <c r="K31" s="1">
        <f t="shared" si="8"/>
        <v>21972.725966800524</v>
      </c>
      <c r="L31" s="1">
        <f t="shared" si="0"/>
        <v>1475.8527077734223</v>
      </c>
      <c r="M31" s="1">
        <f t="shared" si="0"/>
        <v>458.08177067860311</v>
      </c>
      <c r="N31" s="11">
        <f t="shared" si="21"/>
        <v>2.9085819571173399E-2</v>
      </c>
      <c r="O31" s="11">
        <f t="shared" si="9"/>
        <v>1.272489895011053E-2</v>
      </c>
      <c r="P31" s="11">
        <f t="shared" si="9"/>
        <v>1.2584700259132608E-2</v>
      </c>
      <c r="Q31" s="1">
        <v>4097.4817453164824</v>
      </c>
      <c r="R31" s="1">
        <v>2684.1607024509399</v>
      </c>
      <c r="S31" s="1">
        <v>785.17698400000018</v>
      </c>
      <c r="T31" s="1">
        <f t="shared" si="10"/>
        <v>199.08113068127511</v>
      </c>
      <c r="U31" s="1">
        <f t="shared" si="10"/>
        <v>947.36627196858285</v>
      </c>
      <c r="V31" s="1">
        <f t="shared" si="10"/>
        <v>874.98272398389327</v>
      </c>
      <c r="W31" s="11">
        <f t="shared" si="22"/>
        <v>-1.3011283320596201E-2</v>
      </c>
      <c r="X31" s="11">
        <f t="shared" si="22"/>
        <v>6.0560791359451915E-3</v>
      </c>
      <c r="Y31" s="11">
        <f t="shared" si="22"/>
        <v>2.599027005318888E-3</v>
      </c>
      <c r="Z31" s="1">
        <v>9481.2087128372459</v>
      </c>
      <c r="AA31" s="1">
        <v>7566.1137659999977</v>
      </c>
      <c r="AB31" s="1">
        <v>1525.7176890000001</v>
      </c>
      <c r="AC31" s="12">
        <f t="shared" si="11"/>
        <v>2.3139111537652339</v>
      </c>
      <c r="AD31" s="12">
        <f t="shared" si="11"/>
        <v>2.8188005878676665</v>
      </c>
      <c r="AE31" s="12">
        <f t="shared" si="11"/>
        <v>1.9431513150416031</v>
      </c>
      <c r="AF31" s="11">
        <f t="shared" si="23"/>
        <v>-1.1533292981858012E-2</v>
      </c>
      <c r="AG31" s="11">
        <f t="shared" si="23"/>
        <v>3.6188748862926667E-2</v>
      </c>
      <c r="AH31" s="11">
        <f t="shared" si="23"/>
        <v>1.6549153534043626E-2</v>
      </c>
      <c r="AI31" s="1">
        <f t="shared" si="29"/>
        <v>25446.586115778198</v>
      </c>
      <c r="AJ31" s="1">
        <f t="shared" si="29"/>
        <v>3675.8328098554407</v>
      </c>
      <c r="AK31" s="1">
        <f t="shared" si="29"/>
        <v>1187.7338660036671</v>
      </c>
      <c r="AL31" s="14">
        <f t="shared" si="28"/>
        <v>9.1595772236847885</v>
      </c>
      <c r="AM31" s="14">
        <f t="shared" si="28"/>
        <v>1.2386584906139566</v>
      </c>
      <c r="AN31" s="14">
        <f t="shared" si="28"/>
        <v>0.50674555138225119</v>
      </c>
      <c r="AO31" s="11">
        <f t="shared" si="25"/>
        <v>2.0621120954280148E-2</v>
      </c>
      <c r="AP31" s="11">
        <f t="shared" si="13"/>
        <v>2.5977173653231045E-2</v>
      </c>
      <c r="AQ31" s="11">
        <f t="shared" si="13"/>
        <v>2.3564574154817608E-2</v>
      </c>
      <c r="AR31" s="1">
        <f t="shared" si="26"/>
        <v>16606.714721536202</v>
      </c>
      <c r="AS31" s="1">
        <f t="shared" si="26"/>
        <v>2707.8262661865601</v>
      </c>
      <c r="AT31" s="1">
        <f t="shared" si="26"/>
        <v>898.1602512070865</v>
      </c>
      <c r="AU31" s="1">
        <f t="shared" si="27"/>
        <v>3321.3429443072405</v>
      </c>
      <c r="AV31" s="1">
        <f t="shared" si="27"/>
        <v>541.56525323731205</v>
      </c>
      <c r="AW31" s="1">
        <f t="shared" si="27"/>
        <v>179.63205024141732</v>
      </c>
      <c r="AX31" s="1">
        <f t="shared" si="14"/>
        <v>14183.085562019443</v>
      </c>
      <c r="AY31" s="1">
        <f t="shared" si="3"/>
        <v>1128.4003319523842</v>
      </c>
      <c r="AZ31" s="1">
        <f t="shared" si="3"/>
        <v>366.79106280276091</v>
      </c>
      <c r="BA31" s="1">
        <f t="shared" si="15"/>
        <v>8954.7206059395467</v>
      </c>
      <c r="BB31" s="1">
        <f t="shared" si="15"/>
        <v>13493.161071516239</v>
      </c>
      <c r="BC31" s="1">
        <f t="shared" si="15"/>
        <v>11567.238878995622</v>
      </c>
      <c r="BD31" s="1">
        <f t="shared" si="16"/>
        <v>0</v>
      </c>
      <c r="BE31" s="2">
        <v>0</v>
      </c>
      <c r="BF31" s="2">
        <v>0</v>
      </c>
      <c r="BG31" s="2">
        <v>0</v>
      </c>
      <c r="BH31" s="2">
        <f t="shared" si="4"/>
        <v>0</v>
      </c>
      <c r="BI31" s="2">
        <f t="shared" si="17"/>
        <v>0</v>
      </c>
      <c r="BJ31" s="2">
        <f t="shared" si="5"/>
        <v>0</v>
      </c>
      <c r="BK31" s="2">
        <f t="shared" si="5"/>
        <v>0</v>
      </c>
      <c r="BL31" s="2">
        <f t="shared" si="6"/>
        <v>0</v>
      </c>
      <c r="BM31" s="2">
        <f t="shared" si="6"/>
        <v>0</v>
      </c>
      <c r="BN31" s="2">
        <f t="shared" si="6"/>
        <v>0</v>
      </c>
      <c r="BO31" s="2">
        <f t="shared" si="18"/>
        <v>0</v>
      </c>
      <c r="BP31" s="2">
        <f t="shared" si="18"/>
        <v>0</v>
      </c>
      <c r="BQ31" s="2">
        <f t="shared" si="18"/>
        <v>0</v>
      </c>
      <c r="BR31" s="11">
        <f t="shared" si="19"/>
        <v>4.6607326093668328E-2</v>
      </c>
      <c r="BS31" s="17">
        <v>0</v>
      </c>
      <c r="BT31" s="17">
        <v>0</v>
      </c>
      <c r="BU31" s="12">
        <f>(BU$3*temphigh!$I141+BU$4*temphigh!$I141^2+BU$5*temphigh!$I141^6)*(K31/K$56)^$BW$1</f>
        <v>2.6350320462147474</v>
      </c>
      <c r="BV31" s="12">
        <f>(BV$3*temphigh!$I141+BV$4*temphigh!$I141^2+BV$5*temphigh!$I141^6)*(L31/L$56)^$BW$1</f>
        <v>1.6537329677743264</v>
      </c>
      <c r="BW31" s="12">
        <f>(BW$3*temphigh!$I141+BW$4*temphigh!$I141^2+BW$5*temphigh!$I141^6)*(M31/M$56)^$BW$1</f>
        <v>0.80179994881071015</v>
      </c>
      <c r="BX31" s="12"/>
      <c r="BY31" s="12"/>
      <c r="BZ31" s="12"/>
      <c r="CA31" s="19"/>
      <c r="CB31" s="19"/>
      <c r="CC31" s="19"/>
      <c r="CD31" s="19"/>
      <c r="CE31" s="19"/>
      <c r="CF31" s="19"/>
      <c r="CG31" s="19"/>
      <c r="CH31" s="19"/>
    </row>
    <row r="32" spans="1:86" x14ac:dyDescent="0.3">
      <c r="A32" s="2">
        <v>1986</v>
      </c>
      <c r="B32" s="1">
        <v>942.02861229508358</v>
      </c>
      <c r="C32" s="1">
        <v>1951.6290223478265</v>
      </c>
      <c r="D32" s="1">
        <v>2006.9086632270353</v>
      </c>
      <c r="E32" s="11">
        <f t="shared" si="20"/>
        <v>5.6829898394004097E-3</v>
      </c>
      <c r="F32" s="11">
        <f t="shared" si="7"/>
        <v>1.659902638740296E-2</v>
      </c>
      <c r="G32" s="11">
        <f t="shared" si="7"/>
        <v>2.4477759597752557E-2</v>
      </c>
      <c r="H32" s="1">
        <v>21204.646550949445</v>
      </c>
      <c r="I32" s="1">
        <v>2951.8661522554075</v>
      </c>
      <c r="J32" s="1">
        <v>930.38723683286935</v>
      </c>
      <c r="K32" s="1">
        <f t="shared" si="8"/>
        <v>22509.556794976885</v>
      </c>
      <c r="L32" s="1">
        <f t="shared" si="0"/>
        <v>1512.5139657455427</v>
      </c>
      <c r="M32" s="1">
        <f t="shared" si="0"/>
        <v>463.59221716490123</v>
      </c>
      <c r="N32" s="11">
        <f t="shared" si="21"/>
        <v>2.4431689949962587E-2</v>
      </c>
      <c r="O32" s="11">
        <f t="shared" si="9"/>
        <v>2.4840729551819818E-2</v>
      </c>
      <c r="P32" s="11">
        <f t="shared" si="9"/>
        <v>1.2029394835194829E-2</v>
      </c>
      <c r="Q32" s="1">
        <v>4140.2857264121221</v>
      </c>
      <c r="R32" s="1">
        <v>2751.1652931250087</v>
      </c>
      <c r="S32" s="1">
        <v>819.0124780000001</v>
      </c>
      <c r="T32" s="1">
        <f t="shared" si="10"/>
        <v>195.25370142171693</v>
      </c>
      <c r="U32" s="1">
        <f t="shared" si="10"/>
        <v>932.00882127495822</v>
      </c>
      <c r="V32" s="1">
        <f t="shared" si="10"/>
        <v>880.29203924593799</v>
      </c>
      <c r="W32" s="11">
        <f t="shared" si="22"/>
        <v>-1.9225474792414321E-2</v>
      </c>
      <c r="X32" s="11">
        <f t="shared" si="22"/>
        <v>-1.621067917238872E-2</v>
      </c>
      <c r="Y32" s="11">
        <f t="shared" si="22"/>
        <v>6.0679086758088641E-3</v>
      </c>
      <c r="Z32" s="1">
        <v>9479.3540586451873</v>
      </c>
      <c r="AA32" s="1">
        <v>7773.0645779999995</v>
      </c>
      <c r="AB32" s="1">
        <v>1597.2718600000044</v>
      </c>
      <c r="AC32" s="12">
        <f t="shared" si="11"/>
        <v>2.2895410329228123</v>
      </c>
      <c r="AD32" s="12">
        <f t="shared" si="11"/>
        <v>2.8253717061001042</v>
      </c>
      <c r="AE32" s="12">
        <f t="shared" si="11"/>
        <v>1.9502411781325806</v>
      </c>
      <c r="AF32" s="11">
        <f t="shared" si="23"/>
        <v>-1.0532003704103454E-2</v>
      </c>
      <c r="AG32" s="11">
        <f t="shared" si="23"/>
        <v>2.3311752738808256E-3</v>
      </c>
      <c r="AH32" s="11">
        <f t="shared" si="23"/>
        <v>3.6486417892915846E-3</v>
      </c>
      <c r="AI32" s="1">
        <f t="shared" si="29"/>
        <v>26223.270448507621</v>
      </c>
      <c r="AJ32" s="1">
        <f t="shared" si="29"/>
        <v>3849.8147821072084</v>
      </c>
      <c r="AK32" s="1">
        <f t="shared" si="29"/>
        <v>1248.5925296447178</v>
      </c>
      <c r="AL32" s="14">
        <f t="shared" si="28"/>
        <v>9.3484579735044626</v>
      </c>
      <c r="AM32" s="14">
        <f t="shared" si="28"/>
        <v>1.2708353373216845</v>
      </c>
      <c r="AN32" s="14">
        <f t="shared" si="28"/>
        <v>0.51868679450542221</v>
      </c>
      <c r="AO32" s="11">
        <f t="shared" si="25"/>
        <v>2.0621120954280148E-2</v>
      </c>
      <c r="AP32" s="11">
        <f t="shared" si="13"/>
        <v>2.5977173653231045E-2</v>
      </c>
      <c r="AQ32" s="11">
        <f t="shared" si="13"/>
        <v>2.3564574154817608E-2</v>
      </c>
      <c r="AR32" s="1">
        <f t="shared" si="26"/>
        <v>17128.86655162213</v>
      </c>
      <c r="AS32" s="1">
        <f t="shared" si="26"/>
        <v>2841.1558926250655</v>
      </c>
      <c r="AT32" s="1">
        <f t="shared" si="26"/>
        <v>946.69792193630326</v>
      </c>
      <c r="AU32" s="1">
        <f t="shared" si="27"/>
        <v>3425.7733103244263</v>
      </c>
      <c r="AV32" s="1">
        <f t="shared" si="27"/>
        <v>568.23117852501309</v>
      </c>
      <c r="AW32" s="1">
        <f t="shared" si="27"/>
        <v>189.33958438726066</v>
      </c>
      <c r="AX32" s="1">
        <f t="shared" si="14"/>
        <v>14546.366280651047</v>
      </c>
      <c r="AY32" s="1">
        <f t="shared" si="3"/>
        <v>1164.6294905810041</v>
      </c>
      <c r="AZ32" s="1">
        <f t="shared" si="3"/>
        <v>377.37558834951579</v>
      </c>
      <c r="BA32" s="1">
        <f t="shared" si="15"/>
        <v>9029.4351557850496</v>
      </c>
      <c r="BB32" s="1">
        <f t="shared" si="15"/>
        <v>13778.809804701408</v>
      </c>
      <c r="BC32" s="1">
        <f t="shared" si="15"/>
        <v>11907.472657715849</v>
      </c>
      <c r="BD32" s="1">
        <f t="shared" si="16"/>
        <v>0</v>
      </c>
      <c r="BE32" s="2">
        <v>0</v>
      </c>
      <c r="BF32" s="2">
        <v>0</v>
      </c>
      <c r="BG32" s="2">
        <v>0</v>
      </c>
      <c r="BH32" s="2">
        <f t="shared" si="4"/>
        <v>0</v>
      </c>
      <c r="BI32" s="2">
        <f t="shared" si="17"/>
        <v>0</v>
      </c>
      <c r="BJ32" s="2">
        <f t="shared" si="5"/>
        <v>0</v>
      </c>
      <c r="BK32" s="2">
        <f t="shared" si="5"/>
        <v>0</v>
      </c>
      <c r="BL32" s="2">
        <f t="shared" si="6"/>
        <v>0</v>
      </c>
      <c r="BM32" s="2">
        <f t="shared" si="6"/>
        <v>0</v>
      </c>
      <c r="BN32" s="2">
        <f t="shared" si="6"/>
        <v>0</v>
      </c>
      <c r="BO32" s="2">
        <f t="shared" si="18"/>
        <v>0</v>
      </c>
      <c r="BP32" s="2">
        <f t="shared" si="18"/>
        <v>0</v>
      </c>
      <c r="BQ32" s="2">
        <f t="shared" si="18"/>
        <v>0</v>
      </c>
      <c r="BR32" s="11">
        <f t="shared" si="19"/>
        <v>4.3919983115699973E-2</v>
      </c>
      <c r="BS32" s="17">
        <v>0</v>
      </c>
      <c r="BT32" s="17">
        <v>0</v>
      </c>
      <c r="BU32" s="12">
        <f>(BU$3*temphigh!$I142+BU$4*temphigh!$I142^2+BU$5*temphigh!$I142^6)*(K32/K$56)^$BW$1</f>
        <v>2.6783840150966074</v>
      </c>
      <c r="BV32" s="12">
        <f>(BV$3*temphigh!$I142+BV$4*temphigh!$I142^2+BV$5*temphigh!$I142^6)*(L32/L$56)^$BW$1</f>
        <v>1.677214683150027</v>
      </c>
      <c r="BW32" s="12">
        <f>(BW$3*temphigh!$I142+BW$4*temphigh!$I142^2+BW$5*temphigh!$I142^6)*(M32/M$56)^$BW$1</f>
        <v>0.81170482581107972</v>
      </c>
      <c r="BX32" s="12"/>
      <c r="BY32" s="12"/>
      <c r="BZ32" s="12"/>
      <c r="CA32" s="19"/>
      <c r="CB32" s="19"/>
      <c r="CC32" s="19"/>
      <c r="CD32" s="19"/>
      <c r="CE32" s="19"/>
      <c r="CF32" s="19"/>
      <c r="CG32" s="19"/>
      <c r="CH32" s="19"/>
    </row>
    <row r="33" spans="1:86" x14ac:dyDescent="0.3">
      <c r="A33" s="2">
        <v>1987</v>
      </c>
      <c r="B33" s="1">
        <v>947.30641569152567</v>
      </c>
      <c r="C33" s="1">
        <v>1985.0015884222066</v>
      </c>
      <c r="D33" s="1">
        <v>2055.4687294649952</v>
      </c>
      <c r="E33" s="11">
        <f t="shared" si="20"/>
        <v>5.6025935173917851E-3</v>
      </c>
      <c r="F33" s="11">
        <f t="shared" si="7"/>
        <v>1.7099851299727353E-2</v>
      </c>
      <c r="G33" s="11">
        <f t="shared" si="7"/>
        <v>2.4196450554893278E-2</v>
      </c>
      <c r="H33" s="1">
        <v>21855.911782637802</v>
      </c>
      <c r="I33" s="1">
        <v>3073.6128521501973</v>
      </c>
      <c r="J33" s="1">
        <v>966.32031631938889</v>
      </c>
      <c r="K33" s="1">
        <f t="shared" si="8"/>
        <v>23071.639145062869</v>
      </c>
      <c r="L33" s="1">
        <f t="shared" si="0"/>
        <v>1548.4183338076225</v>
      </c>
      <c r="M33" s="1">
        <f t="shared" si="0"/>
        <v>470.12163331276088</v>
      </c>
      <c r="N33" s="11">
        <f t="shared" si="21"/>
        <v>2.4970831509726343E-2</v>
      </c>
      <c r="O33" s="11">
        <f t="shared" si="9"/>
        <v>2.3738205977081428E-2</v>
      </c>
      <c r="P33" s="11">
        <f t="shared" si="9"/>
        <v>1.4084395522837578E-2</v>
      </c>
      <c r="Q33" s="1">
        <v>4268.5236012981186</v>
      </c>
      <c r="R33" s="1">
        <v>2864.861574927801</v>
      </c>
      <c r="S33" s="1">
        <v>851.23401599999988</v>
      </c>
      <c r="T33" s="1">
        <f t="shared" si="10"/>
        <v>195.30292964894775</v>
      </c>
      <c r="U33" s="1">
        <f t="shared" si="10"/>
        <v>932.08276797894018</v>
      </c>
      <c r="V33" s="1">
        <f t="shared" si="10"/>
        <v>880.90253472291624</v>
      </c>
      <c r="W33" s="11">
        <f t="shared" si="22"/>
        <v>2.521244251574295E-4</v>
      </c>
      <c r="X33" s="11">
        <f t="shared" si="22"/>
        <v>7.9341206106642304E-5</v>
      </c>
      <c r="Y33" s="11">
        <f t="shared" si="22"/>
        <v>6.9351470848388885E-4</v>
      </c>
      <c r="Z33" s="1">
        <v>9769.6868124319262</v>
      </c>
      <c r="AA33" s="1">
        <v>8163.5524069999974</v>
      </c>
      <c r="AB33" s="1">
        <v>1650.5753720000048</v>
      </c>
      <c r="AC33" s="12">
        <f t="shared" si="11"/>
        <v>2.2887742285086174</v>
      </c>
      <c r="AD33" s="12">
        <f t="shared" si="11"/>
        <v>2.8495451502593916</v>
      </c>
      <c r="AE33" s="12">
        <f t="shared" si="11"/>
        <v>1.9390383149350143</v>
      </c>
      <c r="AF33" s="11">
        <f t="shared" si="23"/>
        <v>-3.3491621384740267E-4</v>
      </c>
      <c r="AG33" s="11">
        <f t="shared" si="23"/>
        <v>8.5558456280623307E-3</v>
      </c>
      <c r="AH33" s="11">
        <f t="shared" si="23"/>
        <v>-5.7443475828427015E-3</v>
      </c>
      <c r="AI33" s="1">
        <f t="shared" si="29"/>
        <v>27026.716713981288</v>
      </c>
      <c r="AJ33" s="1">
        <f t="shared" si="29"/>
        <v>4033.0644824215005</v>
      </c>
      <c r="AK33" s="1">
        <f t="shared" si="29"/>
        <v>1313.0728610675067</v>
      </c>
      <c r="AL33" s="14">
        <f t="shared" si="28"/>
        <v>9.5412336561121034</v>
      </c>
      <c r="AM33" s="14">
        <f t="shared" si="28"/>
        <v>1.3038480475639525</v>
      </c>
      <c r="AN33" s="14">
        <f t="shared" si="28"/>
        <v>0.53090942793766982</v>
      </c>
      <c r="AO33" s="11">
        <f t="shared" si="25"/>
        <v>2.0621120954280148E-2</v>
      </c>
      <c r="AP33" s="11">
        <f t="shared" si="13"/>
        <v>2.5977173653231045E-2</v>
      </c>
      <c r="AQ33" s="11">
        <f t="shared" si="13"/>
        <v>2.3564574154817608E-2</v>
      </c>
      <c r="AR33" s="1">
        <f t="shared" si="26"/>
        <v>17666.70561109337</v>
      </c>
      <c r="AS33" s="1">
        <f t="shared" si="26"/>
        <v>2982.3780962531046</v>
      </c>
      <c r="AT33" s="1">
        <f t="shared" si="26"/>
        <v>997.71591982171071</v>
      </c>
      <c r="AU33" s="1">
        <f t="shared" si="27"/>
        <v>3533.3411222186742</v>
      </c>
      <c r="AV33" s="1">
        <f t="shared" si="27"/>
        <v>596.47561925062098</v>
      </c>
      <c r="AW33" s="1">
        <f t="shared" si="27"/>
        <v>199.54318396434215</v>
      </c>
      <c r="AX33" s="1">
        <f t="shared" si="14"/>
        <v>14919.527889566187</v>
      </c>
      <c r="AY33" s="1">
        <f t="shared" si="3"/>
        <v>1201.9650215488925</v>
      </c>
      <c r="AZ33" s="1">
        <f t="shared" si="3"/>
        <v>388.31665226311657</v>
      </c>
      <c r="BA33" s="1">
        <f t="shared" si="15"/>
        <v>9104.0184256511711</v>
      </c>
      <c r="BB33" s="1">
        <f t="shared" si="15"/>
        <v>14077.061598343145</v>
      </c>
      <c r="BC33" s="1">
        <f t="shared" si="15"/>
        <v>12254.336884598775</v>
      </c>
      <c r="BD33" s="1">
        <f t="shared" si="16"/>
        <v>0</v>
      </c>
      <c r="BE33" s="2">
        <v>0</v>
      </c>
      <c r="BF33" s="2">
        <v>0</v>
      </c>
      <c r="BG33" s="2">
        <v>0</v>
      </c>
      <c r="BH33" s="2">
        <f t="shared" si="4"/>
        <v>0</v>
      </c>
      <c r="BI33" s="2">
        <f t="shared" si="17"/>
        <v>0</v>
      </c>
      <c r="BJ33" s="2">
        <f t="shared" si="5"/>
        <v>0</v>
      </c>
      <c r="BK33" s="2">
        <f t="shared" si="5"/>
        <v>0</v>
      </c>
      <c r="BL33" s="2">
        <f t="shared" si="6"/>
        <v>0</v>
      </c>
      <c r="BM33" s="2">
        <f t="shared" si="6"/>
        <v>0</v>
      </c>
      <c r="BN33" s="2">
        <f t="shared" si="6"/>
        <v>0</v>
      </c>
      <c r="BO33" s="2">
        <f t="shared" si="18"/>
        <v>0</v>
      </c>
      <c r="BP33" s="2">
        <f t="shared" si="18"/>
        <v>0</v>
      </c>
      <c r="BQ33" s="2">
        <f t="shared" si="18"/>
        <v>0</v>
      </c>
      <c r="BR33" s="11">
        <f t="shared" si="19"/>
        <v>4.4197072041392865E-2</v>
      </c>
      <c r="BS33" s="17">
        <v>0</v>
      </c>
      <c r="BT33" s="17">
        <v>0</v>
      </c>
      <c r="BU33" s="12">
        <f>(BU$3*temphigh!$I143+BU$4*temphigh!$I143^2+BU$5*temphigh!$I143^6)*(K33/K$56)^$BW$1</f>
        <v>2.7207908173530853</v>
      </c>
      <c r="BV33" s="12">
        <f>(BV$3*temphigh!$I143+BV$4*temphigh!$I143^2+BV$5*temphigh!$I143^6)*(L33/L$56)^$BW$1</f>
        <v>1.7005346690031391</v>
      </c>
      <c r="BW33" s="12">
        <f>(BW$3*temphigh!$I143+BW$4*temphigh!$I143^2+BW$5*temphigh!$I143^6)*(M33/M$56)^$BW$1</f>
        <v>0.82066612251076188</v>
      </c>
      <c r="BX33" s="12"/>
      <c r="BY33" s="12"/>
      <c r="BZ33" s="12"/>
      <c r="CA33" s="19"/>
      <c r="CB33" s="19"/>
      <c r="CC33" s="19"/>
      <c r="CD33" s="19"/>
      <c r="CE33" s="19"/>
      <c r="CF33" s="19"/>
      <c r="CG33" s="19"/>
      <c r="CH33" s="19"/>
    </row>
    <row r="34" spans="1:86" x14ac:dyDescent="0.3">
      <c r="A34" s="2">
        <v>1988</v>
      </c>
      <c r="B34" s="1">
        <v>952.81034412393706</v>
      </c>
      <c r="C34" s="1">
        <v>2018.5674788956755</v>
      </c>
      <c r="D34" s="1">
        <v>2104.4294449077634</v>
      </c>
      <c r="E34" s="11">
        <f t="shared" si="20"/>
        <v>5.8100825047127103E-3</v>
      </c>
      <c r="F34" s="11">
        <f t="shared" si="7"/>
        <v>1.6909754969087532E-2</v>
      </c>
      <c r="G34" s="11">
        <f t="shared" si="7"/>
        <v>2.3819732570444785E-2</v>
      </c>
      <c r="H34" s="1">
        <v>22868.130388723042</v>
      </c>
      <c r="I34" s="1">
        <v>3175.6789784928656</v>
      </c>
      <c r="J34" s="1">
        <v>1038.8988379554835</v>
      </c>
      <c r="K34" s="1">
        <f t="shared" si="8"/>
        <v>24000.715913458287</v>
      </c>
      <c r="L34" s="1">
        <f t="shared" si="0"/>
        <v>1573.2339947487048</v>
      </c>
      <c r="M34" s="1">
        <f t="shared" si="0"/>
        <v>493.67244906660113</v>
      </c>
      <c r="N34" s="11">
        <f t="shared" si="21"/>
        <v>4.0269213754335009E-2</v>
      </c>
      <c r="O34" s="11">
        <f t="shared" si="9"/>
        <v>1.6026457708014696E-2</v>
      </c>
      <c r="P34" s="11">
        <f t="shared" si="9"/>
        <v>5.0095154285683341E-2</v>
      </c>
      <c r="Q34" s="1">
        <v>4398.7258719066331</v>
      </c>
      <c r="R34" s="1">
        <v>2955.6648532876429</v>
      </c>
      <c r="S34" s="1">
        <v>887.8873120000012</v>
      </c>
      <c r="T34" s="1">
        <f t="shared" si="10"/>
        <v>192.35179252239072</v>
      </c>
      <c r="U34" s="1">
        <f t="shared" si="10"/>
        <v>930.71902837306368</v>
      </c>
      <c r="V34" s="1">
        <f t="shared" si="10"/>
        <v>854.64270394924336</v>
      </c>
      <c r="W34" s="11">
        <f t="shared" si="22"/>
        <v>-1.51105625085175E-2</v>
      </c>
      <c r="X34" s="11">
        <f t="shared" si="22"/>
        <v>-1.4631099862875141E-3</v>
      </c>
      <c r="Y34" s="11">
        <f t="shared" si="22"/>
        <v>-2.9810143277579249E-2</v>
      </c>
      <c r="Z34" s="1">
        <v>10089.763007815442</v>
      </c>
      <c r="AA34" s="1">
        <v>8534.8141549999982</v>
      </c>
      <c r="AB34" s="1">
        <v>1765.5761590000002</v>
      </c>
      <c r="AC34" s="12">
        <f t="shared" si="11"/>
        <v>2.293792180198313</v>
      </c>
      <c r="AD34" s="12">
        <f t="shared" si="11"/>
        <v>2.8876122898394789</v>
      </c>
      <c r="AE34" s="12">
        <f t="shared" si="11"/>
        <v>1.9885137845060206</v>
      </c>
      <c r="AF34" s="11">
        <f t="shared" si="23"/>
        <v>2.1924188184192506E-3</v>
      </c>
      <c r="AG34" s="11">
        <f t="shared" si="23"/>
        <v>1.3359023132734738E-2</v>
      </c>
      <c r="AH34" s="11">
        <f t="shared" si="23"/>
        <v>2.5515467739823494E-2</v>
      </c>
      <c r="AI34" s="1">
        <f t="shared" si="29"/>
        <v>27857.386164801832</v>
      </c>
      <c r="AJ34" s="1">
        <f t="shared" si="29"/>
        <v>4226.2336534299711</v>
      </c>
      <c r="AK34" s="1">
        <f t="shared" si="29"/>
        <v>1381.3087589250983</v>
      </c>
      <c r="AL34" s="14">
        <f t="shared" si="28"/>
        <v>9.737984589387839</v>
      </c>
      <c r="AM34" s="14">
        <f t="shared" si="28"/>
        <v>1.3377183347129475</v>
      </c>
      <c r="AN34" s="14">
        <f t="shared" si="28"/>
        <v>0.54342008252179885</v>
      </c>
      <c r="AO34" s="11">
        <f t="shared" si="25"/>
        <v>2.0621120954280148E-2</v>
      </c>
      <c r="AP34" s="11">
        <f t="shared" si="13"/>
        <v>2.5977173653231045E-2</v>
      </c>
      <c r="AQ34" s="11">
        <f t="shared" si="13"/>
        <v>2.3564574154817608E-2</v>
      </c>
      <c r="AR34" s="1">
        <f t="shared" si="26"/>
        <v>18224.781346912463</v>
      </c>
      <c r="AS34" s="1">
        <f t="shared" si="26"/>
        <v>3130.3290962038368</v>
      </c>
      <c r="AT34" s="1">
        <f t="shared" si="26"/>
        <v>1051.2386818989658</v>
      </c>
      <c r="AU34" s="1">
        <f t="shared" si="27"/>
        <v>3644.9562693824928</v>
      </c>
      <c r="AV34" s="1">
        <f t="shared" si="27"/>
        <v>626.06581924076738</v>
      </c>
      <c r="AW34" s="1">
        <f t="shared" si="27"/>
        <v>210.24773637979317</v>
      </c>
      <c r="AX34" s="1">
        <f t="shared" si="14"/>
        <v>15301.917288624121</v>
      </c>
      <c r="AY34" s="1">
        <f t="shared" si="3"/>
        <v>1240.614100417941</v>
      </c>
      <c r="AZ34" s="1">
        <f t="shared" si="3"/>
        <v>399.62895765129014</v>
      </c>
      <c r="BA34" s="1">
        <f t="shared" si="15"/>
        <v>9181.026468661581</v>
      </c>
      <c r="BB34" s="1">
        <f t="shared" si="15"/>
        <v>14378.986426043739</v>
      </c>
      <c r="BC34" s="1">
        <f t="shared" si="15"/>
        <v>12606.661424003931</v>
      </c>
      <c r="BD34" s="1">
        <f t="shared" si="16"/>
        <v>0</v>
      </c>
      <c r="BE34" s="2">
        <v>0</v>
      </c>
      <c r="BF34" s="2">
        <v>0</v>
      </c>
      <c r="BG34" s="2">
        <v>0</v>
      </c>
      <c r="BH34" s="2">
        <f t="shared" si="4"/>
        <v>0</v>
      </c>
      <c r="BI34" s="2">
        <f t="shared" si="17"/>
        <v>0</v>
      </c>
      <c r="BJ34" s="2">
        <f t="shared" si="5"/>
        <v>0</v>
      </c>
      <c r="BK34" s="2">
        <f t="shared" si="5"/>
        <v>0</v>
      </c>
      <c r="BL34" s="2">
        <f t="shared" si="6"/>
        <v>0</v>
      </c>
      <c r="BM34" s="2">
        <f t="shared" si="6"/>
        <v>0</v>
      </c>
      <c r="BN34" s="2">
        <f t="shared" si="6"/>
        <v>0</v>
      </c>
      <c r="BO34" s="2">
        <f t="shared" si="18"/>
        <v>0</v>
      </c>
      <c r="BP34" s="2">
        <f t="shared" si="18"/>
        <v>0</v>
      </c>
      <c r="BQ34" s="2">
        <f t="shared" si="18"/>
        <v>0</v>
      </c>
      <c r="BR34" s="11">
        <f t="shared" si="19"/>
        <v>5.7694154448594243E-2</v>
      </c>
      <c r="BS34" s="17">
        <v>0</v>
      </c>
      <c r="BT34" s="17">
        <v>0</v>
      </c>
      <c r="BU34" s="12">
        <f>(BU$3*temphigh!$I144+BU$4*temphigh!$I144^2+BU$5*temphigh!$I144^6)*(K34/K$56)^$BW$1</f>
        <v>2.7523420342062201</v>
      </c>
      <c r="BV34" s="12">
        <f>(BV$3*temphigh!$I144+BV$4*temphigh!$I144^2+BV$5*temphigh!$I144^6)*(L34/L$56)^$BW$1</f>
        <v>1.726470148362639</v>
      </c>
      <c r="BW34" s="12">
        <f>(BW$3*temphigh!$I144+BW$4*temphigh!$I144^2+BW$5*temphigh!$I144^6)*(M34/M$56)^$BW$1</f>
        <v>0.82185488836482545</v>
      </c>
      <c r="BX34" s="12"/>
      <c r="BY34" s="12"/>
      <c r="BZ34" s="12"/>
      <c r="CA34" s="19"/>
      <c r="CB34" s="19"/>
      <c r="CC34" s="19"/>
      <c r="CD34" s="19"/>
      <c r="CE34" s="19"/>
      <c r="CF34" s="19"/>
      <c r="CG34" s="19"/>
      <c r="CH34" s="19"/>
    </row>
    <row r="35" spans="1:86" x14ac:dyDescent="0.3">
      <c r="A35" s="2">
        <v>1989</v>
      </c>
      <c r="B35" s="1">
        <v>958.65364362799335</v>
      </c>
      <c r="C35" s="1">
        <v>2051.303637009778</v>
      </c>
      <c r="D35" s="1">
        <v>2153.3894404845114</v>
      </c>
      <c r="E35" s="11">
        <f t="shared" si="20"/>
        <v>6.1326994822132885E-3</v>
      </c>
      <c r="F35" s="11">
        <f t="shared" si="7"/>
        <v>1.6217519828473526E-2</v>
      </c>
      <c r="G35" s="11">
        <f t="shared" si="7"/>
        <v>2.3265211240614425E-2</v>
      </c>
      <c r="H35" s="1">
        <v>23763.030483248236</v>
      </c>
      <c r="I35" s="1">
        <v>3226.9687948967835</v>
      </c>
      <c r="J35" s="1">
        <v>1098.7151032485203</v>
      </c>
      <c r="K35" s="1">
        <f t="shared" si="8"/>
        <v>24787.920685637644</v>
      </c>
      <c r="L35" s="1">
        <f t="shared" si="0"/>
        <v>1573.1307333909833</v>
      </c>
      <c r="M35" s="1">
        <f t="shared" si="0"/>
        <v>510.22591761261259</v>
      </c>
      <c r="N35" s="11">
        <f t="shared" si="21"/>
        <v>3.2799220449000632E-2</v>
      </c>
      <c r="O35" s="11">
        <f t="shared" si="9"/>
        <v>-6.5636363100640693E-5</v>
      </c>
      <c r="P35" s="11">
        <f t="shared" si="9"/>
        <v>3.3531278841485879E-2</v>
      </c>
      <c r="Q35" s="1">
        <v>4465.3390933732589</v>
      </c>
      <c r="R35" s="1">
        <v>2993.2054839730058</v>
      </c>
      <c r="S35" s="1">
        <v>921.47998099999904</v>
      </c>
      <c r="T35" s="1">
        <f t="shared" si="10"/>
        <v>187.91117978496482</v>
      </c>
      <c r="U35" s="1">
        <f t="shared" si="10"/>
        <v>927.55947584821479</v>
      </c>
      <c r="V35" s="1">
        <f t="shared" si="10"/>
        <v>838.68873584744733</v>
      </c>
      <c r="W35" s="11">
        <f t="shared" si="22"/>
        <v>-2.3085892152052589E-2</v>
      </c>
      <c r="X35" s="11">
        <f t="shared" si="22"/>
        <v>-3.394743664338673E-3</v>
      </c>
      <c r="Y35" s="11">
        <f t="shared" si="22"/>
        <v>-1.866741274227679E-2</v>
      </c>
      <c r="Z35" s="1">
        <v>10312.188724182881</v>
      </c>
      <c r="AA35" s="1">
        <v>8563.3874189999988</v>
      </c>
      <c r="AB35" s="1">
        <v>1817.3248630000053</v>
      </c>
      <c r="AC35" s="12">
        <f t="shared" si="11"/>
        <v>2.3093853587707547</v>
      </c>
      <c r="AD35" s="12">
        <f t="shared" si="11"/>
        <v>2.8609420451927874</v>
      </c>
      <c r="AE35" s="12">
        <f t="shared" si="11"/>
        <v>1.9721805144674187</v>
      </c>
      <c r="AF35" s="11">
        <f t="shared" si="23"/>
        <v>6.7979909893551849E-3</v>
      </c>
      <c r="AG35" s="11">
        <f t="shared" si="23"/>
        <v>-9.2360891870889583E-3</v>
      </c>
      <c r="AH35" s="11">
        <f t="shared" si="23"/>
        <v>-8.2138078025238981E-3</v>
      </c>
      <c r="AI35" s="1">
        <f t="shared" si="29"/>
        <v>28716.603817704141</v>
      </c>
      <c r="AJ35" s="1">
        <f t="shared" si="29"/>
        <v>4429.6761073277412</v>
      </c>
      <c r="AK35" s="1">
        <f t="shared" si="29"/>
        <v>1453.4256194123818</v>
      </c>
      <c r="AL35" s="14">
        <f t="shared" si="28"/>
        <v>9.938792747456521</v>
      </c>
      <c r="AM35" s="14">
        <f t="shared" si="28"/>
        <v>1.3724684761928969</v>
      </c>
      <c r="AN35" s="14">
        <f t="shared" si="28"/>
        <v>0.55622554535360091</v>
      </c>
      <c r="AO35" s="11">
        <f t="shared" si="25"/>
        <v>2.0621120954280148E-2</v>
      </c>
      <c r="AP35" s="11">
        <f t="shared" si="13"/>
        <v>2.5977173653231045E-2</v>
      </c>
      <c r="AQ35" s="11">
        <f t="shared" si="13"/>
        <v>2.3564574154817608E-2</v>
      </c>
      <c r="AR35" s="1">
        <f t="shared" si="26"/>
        <v>18805.705535227633</v>
      </c>
      <c r="AS35" s="1">
        <f t="shared" si="26"/>
        <v>3283.9817317822931</v>
      </c>
      <c r="AT35" s="1">
        <f t="shared" si="26"/>
        <v>1107.2037703407129</v>
      </c>
      <c r="AU35" s="1">
        <f t="shared" si="27"/>
        <v>3761.141107045527</v>
      </c>
      <c r="AV35" s="1">
        <f t="shared" si="27"/>
        <v>656.79634635645868</v>
      </c>
      <c r="AW35" s="1">
        <f t="shared" si="27"/>
        <v>221.44075406814261</v>
      </c>
      <c r="AX35" s="1">
        <f t="shared" si="14"/>
        <v>15693.43060257555</v>
      </c>
      <c r="AY35" s="1">
        <f t="shared" si="3"/>
        <v>1280.7393981202749</v>
      </c>
      <c r="AZ35" s="1">
        <f t="shared" si="3"/>
        <v>411.33433628859729</v>
      </c>
      <c r="BA35" s="1">
        <f t="shared" si="15"/>
        <v>9261.5504264746851</v>
      </c>
      <c r="BB35" s="1">
        <f t="shared" si="15"/>
        <v>14677.473106284231</v>
      </c>
      <c r="BC35" s="1">
        <f t="shared" si="15"/>
        <v>12962.126080898199</v>
      </c>
      <c r="BD35" s="1">
        <f t="shared" si="16"/>
        <v>0</v>
      </c>
      <c r="BE35" s="2">
        <v>0</v>
      </c>
      <c r="BF35" s="2">
        <v>0</v>
      </c>
      <c r="BG35" s="2">
        <v>0</v>
      </c>
      <c r="BH35" s="2">
        <f t="shared" si="4"/>
        <v>0</v>
      </c>
      <c r="BI35" s="2">
        <f t="shared" si="17"/>
        <v>0</v>
      </c>
      <c r="BJ35" s="2">
        <f t="shared" si="5"/>
        <v>0</v>
      </c>
      <c r="BK35" s="2">
        <f t="shared" si="5"/>
        <v>0</v>
      </c>
      <c r="BL35" s="2">
        <f t="shared" si="6"/>
        <v>0</v>
      </c>
      <c r="BM35" s="2">
        <f t="shared" si="6"/>
        <v>0</v>
      </c>
      <c r="BN35" s="2">
        <f t="shared" si="6"/>
        <v>0</v>
      </c>
      <c r="BO35" s="2">
        <f t="shared" si="18"/>
        <v>0</v>
      </c>
      <c r="BP35" s="2">
        <f t="shared" si="18"/>
        <v>0</v>
      </c>
      <c r="BQ35" s="2">
        <f t="shared" si="18"/>
        <v>0</v>
      </c>
      <c r="BR35" s="11">
        <f t="shared" si="19"/>
        <v>4.9561917962211294E-2</v>
      </c>
      <c r="BS35" s="17">
        <v>0</v>
      </c>
      <c r="BT35" s="17">
        <v>0</v>
      </c>
      <c r="BU35" s="12">
        <f>(BU$3*temphigh!$I145+BU$4*temphigh!$I145^2+BU$5*temphigh!$I145^6)*(K35/K$56)^$BW$1</f>
        <v>2.788008744878959</v>
      </c>
      <c r="BV35" s="12">
        <f>(BV$3*temphigh!$I145+BV$4*temphigh!$I145^2+BV$5*temphigh!$I145^6)*(L35/L$56)^$BW$1</f>
        <v>1.7588440357208011</v>
      </c>
      <c r="BW35" s="12">
        <f>(BW$3*temphigh!$I145+BW$4*temphigh!$I145^2+BW$5*temphigh!$I145^6)*(M35/M$56)^$BW$1</f>
        <v>0.82564795179383921</v>
      </c>
      <c r="BX35" s="12"/>
      <c r="BY35" s="12"/>
      <c r="BZ35" s="12"/>
      <c r="CA35" s="19"/>
      <c r="CB35" s="19"/>
      <c r="CC35" s="19"/>
      <c r="CD35" s="19"/>
      <c r="CE35" s="19"/>
      <c r="CF35" s="19"/>
      <c r="CG35" s="19"/>
      <c r="CH35" s="19"/>
    </row>
    <row r="36" spans="1:86" x14ac:dyDescent="0.3">
      <c r="A36" s="2">
        <v>1990</v>
      </c>
      <c r="B36" s="1">
        <v>965.08958199999995</v>
      </c>
      <c r="C36" s="1">
        <v>2084.8014689034158</v>
      </c>
      <c r="D36" s="1">
        <v>2202.0974930000007</v>
      </c>
      <c r="E36" s="11">
        <f t="shared" si="20"/>
        <v>6.7135178745578727E-3</v>
      </c>
      <c r="F36" s="11">
        <f t="shared" si="7"/>
        <v>1.6330021206645062E-2</v>
      </c>
      <c r="G36" s="11">
        <f t="shared" si="7"/>
        <v>2.2619249263398533E-2</v>
      </c>
      <c r="H36" s="1">
        <v>24604.55665273581</v>
      </c>
      <c r="I36" s="1">
        <v>3291.5774776912899</v>
      </c>
      <c r="J36" s="1">
        <v>1154.8005981083711</v>
      </c>
      <c r="K36" s="1">
        <f t="shared" si="8"/>
        <v>25494.583209308556</v>
      </c>
      <c r="L36" s="1">
        <f t="shared" si="0"/>
        <v>1578.844569513195</v>
      </c>
      <c r="M36" s="1">
        <f t="shared" si="0"/>
        <v>524.4093877674519</v>
      </c>
      <c r="N36" s="11">
        <f t="shared" si="21"/>
        <v>2.8508342132963049E-2</v>
      </c>
      <c r="O36" s="11">
        <f t="shared" si="9"/>
        <v>3.6321432166639411E-3</v>
      </c>
      <c r="P36" s="11">
        <f t="shared" si="9"/>
        <v>2.7798411772582909E-2</v>
      </c>
      <c r="Q36" s="1">
        <v>4446.4092371723718</v>
      </c>
      <c r="R36" s="1">
        <v>3064.5220758088508</v>
      </c>
      <c r="S36" s="1">
        <v>975.20387755984575</v>
      </c>
      <c r="T36" s="1">
        <f t="shared" si="10"/>
        <v>180.71486919793657</v>
      </c>
      <c r="U36" s="1">
        <f t="shared" si="10"/>
        <v>931.01927467261214</v>
      </c>
      <c r="V36" s="1">
        <f t="shared" si="10"/>
        <v>844.47815420020129</v>
      </c>
      <c r="W36" s="11">
        <f t="shared" si="22"/>
        <v>-3.8296340831148634E-2</v>
      </c>
      <c r="X36" s="11">
        <f t="shared" si="22"/>
        <v>3.7300021340771483E-3</v>
      </c>
      <c r="Y36" s="11">
        <f t="shared" si="22"/>
        <v>6.902940394095225E-3</v>
      </c>
      <c r="Z36" s="1">
        <v>10153.602080603576</v>
      </c>
      <c r="AA36" s="1">
        <v>8419.9490469999982</v>
      </c>
      <c r="AB36" s="1">
        <v>1901.4018390000037</v>
      </c>
      <c r="AC36" s="12">
        <f t="shared" si="11"/>
        <v>2.2835509596639398</v>
      </c>
      <c r="AD36" s="12">
        <f t="shared" si="11"/>
        <v>2.7475569888912075</v>
      </c>
      <c r="AE36" s="12">
        <f t="shared" si="11"/>
        <v>1.9497480298762651</v>
      </c>
      <c r="AF36" s="11">
        <f t="shared" si="23"/>
        <v>-1.1186699096666142E-2</v>
      </c>
      <c r="AG36" s="11">
        <f t="shared" si="23"/>
        <v>-3.9632070314776113E-2</v>
      </c>
      <c r="AH36" s="11">
        <f t="shared" si="23"/>
        <v>-1.137445808159776E-2</v>
      </c>
      <c r="AI36" s="1">
        <f t="shared" si="29"/>
        <v>29606.084542979253</v>
      </c>
      <c r="AJ36" s="1">
        <f t="shared" si="29"/>
        <v>4643.5048429514254</v>
      </c>
      <c r="AK36" s="1">
        <f t="shared" si="29"/>
        <v>1529.5238115392863</v>
      </c>
      <c r="AL36" s="14">
        <f t="shared" si="28"/>
        <v>10.143741794841343</v>
      </c>
      <c r="AM36" s="14">
        <f t="shared" si="28"/>
        <v>1.4081213281325451</v>
      </c>
      <c r="AN36" s="14">
        <f t="shared" si="28"/>
        <v>0.56933276346388972</v>
      </c>
      <c r="AO36" s="11">
        <f t="shared" si="25"/>
        <v>2.0621120954280148E-2</v>
      </c>
      <c r="AP36" s="11">
        <f t="shared" si="13"/>
        <v>2.5977173653231045E-2</v>
      </c>
      <c r="AQ36" s="11">
        <f t="shared" si="13"/>
        <v>2.3564574154817608E-2</v>
      </c>
      <c r="AR36" s="1">
        <f t="shared" si="26"/>
        <v>19414.601595393222</v>
      </c>
      <c r="AS36" s="1">
        <f t="shared" si="26"/>
        <v>3445.5695493833528</v>
      </c>
      <c r="AT36" s="1">
        <f t="shared" si="26"/>
        <v>1165.5922721539505</v>
      </c>
      <c r="AU36" s="1">
        <f t="shared" si="27"/>
        <v>3882.9203190786448</v>
      </c>
      <c r="AV36" s="1">
        <f t="shared" si="27"/>
        <v>689.11390987667062</v>
      </c>
      <c r="AW36" s="1">
        <f t="shared" si="27"/>
        <v>233.11845443079011</v>
      </c>
      <c r="AX36" s="1">
        <f t="shared" si="14"/>
        <v>16093.512525674098</v>
      </c>
      <c r="AY36" s="1">
        <f t="shared" si="3"/>
        <v>1322.1669691918191</v>
      </c>
      <c r="AZ36" s="1">
        <f t="shared" si="3"/>
        <v>423.44801748664457</v>
      </c>
      <c r="BA36" s="1">
        <f t="shared" si="15"/>
        <v>9348.0232244314229</v>
      </c>
      <c r="BB36" s="1">
        <f t="shared" si="15"/>
        <v>14983.52509894968</v>
      </c>
      <c r="BC36" s="1">
        <f t="shared" si="15"/>
        <v>13319.234216581222</v>
      </c>
      <c r="BD36" s="1">
        <f t="shared" si="16"/>
        <v>0</v>
      </c>
      <c r="BE36" s="2">
        <v>0</v>
      </c>
      <c r="BF36" s="2">
        <v>0</v>
      </c>
      <c r="BG36" s="2">
        <v>0</v>
      </c>
      <c r="BH36" s="2">
        <f t="shared" si="4"/>
        <v>0</v>
      </c>
      <c r="BI36" s="2">
        <f t="shared" si="17"/>
        <v>0</v>
      </c>
      <c r="BJ36" s="2">
        <f t="shared" si="5"/>
        <v>0</v>
      </c>
      <c r="BK36" s="2">
        <f t="shared" si="5"/>
        <v>0</v>
      </c>
      <c r="BL36" s="2">
        <f t="shared" si="6"/>
        <v>0</v>
      </c>
      <c r="BM36" s="2">
        <f t="shared" si="6"/>
        <v>0</v>
      </c>
      <c r="BN36" s="2">
        <f t="shared" si="6"/>
        <v>0</v>
      </c>
      <c r="BO36" s="2">
        <f t="shared" si="18"/>
        <v>0</v>
      </c>
      <c r="BP36" s="2">
        <f t="shared" si="18"/>
        <v>0</v>
      </c>
      <c r="BQ36" s="2">
        <f t="shared" si="18"/>
        <v>0</v>
      </c>
      <c r="BR36" s="11">
        <f t="shared" si="19"/>
        <v>4.6800538557361299E-2</v>
      </c>
      <c r="BS36" s="17">
        <v>0</v>
      </c>
      <c r="BT36" s="17">
        <v>0</v>
      </c>
      <c r="BU36" s="12">
        <f>(BU$3*temphigh!$I146+BU$4*temphigh!$I146^2+BU$5*temphigh!$I146^6)*(K36/K$56)^$BW$1</f>
        <v>2.8257517004639259</v>
      </c>
      <c r="BV36" s="12">
        <f>(BV$3*temphigh!$I146+BV$4*temphigh!$I146^2+BV$5*temphigh!$I146^6)*(L36/L$56)^$BW$1</f>
        <v>1.7891574782528306</v>
      </c>
      <c r="BW36" s="12">
        <f>(BW$3*temphigh!$I146+BW$4*temphigh!$I146^2+BW$5*temphigh!$I146^6)*(M36/M$56)^$BW$1</f>
        <v>0.82990672104818364</v>
      </c>
      <c r="BX36" s="12"/>
      <c r="BY36" s="12"/>
      <c r="BZ36" s="12"/>
      <c r="CA36" s="19"/>
      <c r="CB36" s="19"/>
      <c r="CC36" s="19"/>
      <c r="CD36" s="19"/>
      <c r="CE36" s="19"/>
      <c r="CF36" s="19"/>
      <c r="CG36" s="19"/>
      <c r="CH36" s="19"/>
    </row>
    <row r="37" spans="1:86" x14ac:dyDescent="0.3">
      <c r="A37" s="2">
        <v>1991</v>
      </c>
      <c r="B37" s="1">
        <v>971.30660538821314</v>
      </c>
      <c r="C37" s="1">
        <v>2115.3616604105928</v>
      </c>
      <c r="D37" s="1">
        <v>2250.8548680506537</v>
      </c>
      <c r="E37" s="11">
        <f t="shared" si="20"/>
        <v>6.4419132733040119E-3</v>
      </c>
      <c r="F37" s="11">
        <f t="shared" si="7"/>
        <v>1.4658561960459116E-2</v>
      </c>
      <c r="G37" s="11">
        <f t="shared" si="7"/>
        <v>2.2141333526622953E-2</v>
      </c>
      <c r="H37" s="1">
        <v>24947.618381278808</v>
      </c>
      <c r="I37" s="1">
        <v>3408.4159930328774</v>
      </c>
      <c r="J37" s="1">
        <v>1191.5333209422074</v>
      </c>
      <c r="K37" s="1">
        <f t="shared" si="8"/>
        <v>25684.596648354625</v>
      </c>
      <c r="L37" s="1">
        <f t="shared" si="0"/>
        <v>1611.2686812955199</v>
      </c>
      <c r="M37" s="1">
        <f t="shared" si="0"/>
        <v>529.3692355980869</v>
      </c>
      <c r="N37" s="11">
        <f t="shared" si="21"/>
        <v>7.4530906226657478E-3</v>
      </c>
      <c r="O37" s="11">
        <f t="shared" si="9"/>
        <v>2.0536607851349364E-2</v>
      </c>
      <c r="P37" s="11">
        <f t="shared" si="9"/>
        <v>9.4579691865364079E-3</v>
      </c>
      <c r="Q37" s="1">
        <v>4471.2127775630915</v>
      </c>
      <c r="R37" s="1">
        <v>3063.6955039999998</v>
      </c>
      <c r="S37" s="1">
        <v>1017.4226960000001</v>
      </c>
      <c r="T37" s="1">
        <f t="shared" si="10"/>
        <v>179.22403290080703</v>
      </c>
      <c r="U37" s="1">
        <f t="shared" si="10"/>
        <v>898.86196704348333</v>
      </c>
      <c r="V37" s="1">
        <f t="shared" si="10"/>
        <v>853.87683090177541</v>
      </c>
      <c r="W37" s="11">
        <f t="shared" si="22"/>
        <v>-8.2496603834885107E-3</v>
      </c>
      <c r="X37" s="11">
        <f t="shared" si="22"/>
        <v>-3.4539894612210631E-2</v>
      </c>
      <c r="Y37" s="11">
        <f t="shared" si="22"/>
        <v>1.1129567597252477E-2</v>
      </c>
      <c r="Z37" s="1">
        <v>11151.34230578893</v>
      </c>
      <c r="AA37" s="1">
        <v>8486.9194680000001</v>
      </c>
      <c r="AB37" s="1">
        <v>2032.0167120000006</v>
      </c>
      <c r="AC37" s="12">
        <f t="shared" si="11"/>
        <v>2.4940307832691997</v>
      </c>
      <c r="AD37" s="12">
        <f t="shared" si="11"/>
        <v>2.770157627257464</v>
      </c>
      <c r="AE37" s="12">
        <f t="shared" si="11"/>
        <v>1.9972197592887198</v>
      </c>
      <c r="AF37" s="11">
        <f t="shared" si="23"/>
        <v>9.2172159642207152E-2</v>
      </c>
      <c r="AG37" s="11">
        <f t="shared" si="23"/>
        <v>8.2257214163834469E-3</v>
      </c>
      <c r="AH37" s="11">
        <f t="shared" si="23"/>
        <v>2.4347622710749528E-2</v>
      </c>
      <c r="AI37" s="1">
        <f t="shared" si="29"/>
        <v>30528.396407759974</v>
      </c>
      <c r="AJ37" s="1">
        <f t="shared" si="29"/>
        <v>4868.2682685329537</v>
      </c>
      <c r="AK37" s="1">
        <f t="shared" si="29"/>
        <v>1609.6898848161477</v>
      </c>
      <c r="AL37" s="14">
        <f t="shared" si="28"/>
        <v>10.352917121321754</v>
      </c>
      <c r="AM37" s="14">
        <f t="shared" si="28"/>
        <v>1.4447003403982626</v>
      </c>
      <c r="AN37" s="14">
        <f t="shared" si="28"/>
        <v>0.58274884758730183</v>
      </c>
      <c r="AO37" s="11">
        <f t="shared" si="25"/>
        <v>2.0621120954280148E-2</v>
      </c>
      <c r="AP37" s="11">
        <f t="shared" si="13"/>
        <v>2.5977173653231045E-2</v>
      </c>
      <c r="AQ37" s="11">
        <f t="shared" si="13"/>
        <v>2.3564574154817608E-2</v>
      </c>
      <c r="AR37" s="1">
        <f t="shared" si="26"/>
        <v>20039.579743064602</v>
      </c>
      <c r="AS37" s="1">
        <f t="shared" si="26"/>
        <v>3610.4420492919689</v>
      </c>
      <c r="AT37" s="1">
        <f t="shared" si="26"/>
        <v>1226.6138409998002</v>
      </c>
      <c r="AU37" s="1">
        <f t="shared" si="27"/>
        <v>4007.9159486129206</v>
      </c>
      <c r="AV37" s="1">
        <f t="shared" si="27"/>
        <v>722.08840985839379</v>
      </c>
      <c r="AW37" s="1">
        <f t="shared" si="27"/>
        <v>245.32276819996005</v>
      </c>
      <c r="AX37" s="1">
        <f t="shared" si="14"/>
        <v>16505.255606744406</v>
      </c>
      <c r="AY37" s="1">
        <f t="shared" si="3"/>
        <v>1365.4183553997777</v>
      </c>
      <c r="AZ37" s="1">
        <f t="shared" si="3"/>
        <v>435.96372504002647</v>
      </c>
      <c r="BA37" s="1">
        <f t="shared" si="15"/>
        <v>9432.7801190311056</v>
      </c>
      <c r="BB37" s="1">
        <f t="shared" si="15"/>
        <v>15271.25305797914</v>
      </c>
      <c r="BC37" s="1">
        <f t="shared" si="15"/>
        <v>13679.703352035778</v>
      </c>
      <c r="BD37" s="1">
        <f t="shared" si="16"/>
        <v>0</v>
      </c>
      <c r="BE37" s="2">
        <v>0</v>
      </c>
      <c r="BF37" s="2">
        <v>0</v>
      </c>
      <c r="BG37" s="2">
        <v>0</v>
      </c>
      <c r="BH37" s="2">
        <f t="shared" si="4"/>
        <v>0</v>
      </c>
      <c r="BI37" s="2">
        <f t="shared" si="17"/>
        <v>0</v>
      </c>
      <c r="BJ37" s="2">
        <f t="shared" si="5"/>
        <v>0</v>
      </c>
      <c r="BK37" s="2">
        <f t="shared" si="5"/>
        <v>0</v>
      </c>
      <c r="BL37" s="2">
        <f t="shared" si="6"/>
        <v>0</v>
      </c>
      <c r="BM37" s="2">
        <f t="shared" si="6"/>
        <v>0</v>
      </c>
      <c r="BN37" s="2">
        <f t="shared" si="6"/>
        <v>0</v>
      </c>
      <c r="BO37" s="2">
        <f t="shared" si="18"/>
        <v>0</v>
      </c>
      <c r="BP37" s="2">
        <f t="shared" si="18"/>
        <v>0</v>
      </c>
      <c r="BQ37" s="2">
        <f t="shared" si="18"/>
        <v>0</v>
      </c>
      <c r="BR37" s="11">
        <f t="shared" si="19"/>
        <v>3.0796148802888695E-2</v>
      </c>
      <c r="BS37" s="17">
        <v>0</v>
      </c>
      <c r="BT37" s="17">
        <v>0</v>
      </c>
      <c r="BU37" s="12">
        <f>(BU$3*temphigh!$I147+BU$4*temphigh!$I147^2+BU$5*temphigh!$I147^6)*(K37/K$56)^$BW$1</f>
        <v>2.8774237939970408</v>
      </c>
      <c r="BV37" s="12">
        <f>(BV$3*temphigh!$I147+BV$4*temphigh!$I147^2+BV$5*temphigh!$I147^6)*(L37/L$56)^$BW$1</f>
        <v>1.8113286595008549</v>
      </c>
      <c r="BW37" s="12">
        <f>(BW$3*temphigh!$I147+BW$4*temphigh!$I147^2+BW$5*temphigh!$I147^6)*(M37/M$56)^$BW$1</f>
        <v>0.83720414560808087</v>
      </c>
      <c r="BX37" s="12"/>
      <c r="BY37" s="12"/>
      <c r="BZ37" s="12"/>
      <c r="CA37" s="19"/>
      <c r="CB37" s="19"/>
      <c r="CC37" s="19"/>
      <c r="CD37" s="19"/>
      <c r="CE37" s="19"/>
      <c r="CF37" s="19"/>
      <c r="CG37" s="19"/>
      <c r="CH37" s="19"/>
    </row>
    <row r="38" spans="1:86" x14ac:dyDescent="0.3">
      <c r="A38" s="2">
        <v>1992</v>
      </c>
      <c r="B38" s="1">
        <v>977.31730766866428</v>
      </c>
      <c r="C38" s="1">
        <v>2141.7241709324203</v>
      </c>
      <c r="D38" s="1">
        <v>2298.7854691087018</v>
      </c>
      <c r="E38" s="11">
        <f t="shared" si="20"/>
        <v>6.1882645985391616E-3</v>
      </c>
      <c r="F38" s="11">
        <f t="shared" si="7"/>
        <v>1.246241293638195E-2</v>
      </c>
      <c r="G38" s="11">
        <f t="shared" si="7"/>
        <v>2.1294398736404707E-2</v>
      </c>
      <c r="H38" s="1">
        <v>25379.678098094017</v>
      </c>
      <c r="I38" s="1">
        <v>3518.9187759136689</v>
      </c>
      <c r="J38" s="1">
        <v>1239.6080716442671</v>
      </c>
      <c r="K38" s="1">
        <f t="shared" si="8"/>
        <v>25968.718551230631</v>
      </c>
      <c r="L38" s="1">
        <f t="shared" si="0"/>
        <v>1643.0307990508757</v>
      </c>
      <c r="M38" s="1">
        <f t="shared" si="0"/>
        <v>539.24478308317077</v>
      </c>
      <c r="N38" s="11">
        <f t="shared" si="21"/>
        <v>1.1061956968446474E-2</v>
      </c>
      <c r="O38" s="11">
        <f t="shared" si="9"/>
        <v>1.9712489992555371E-2</v>
      </c>
      <c r="P38" s="11">
        <f t="shared" si="9"/>
        <v>1.8655310548839177E-2</v>
      </c>
      <c r="Q38" s="1">
        <v>4506.2698650860548</v>
      </c>
      <c r="R38" s="1">
        <v>2984.2321120000001</v>
      </c>
      <c r="S38" s="1">
        <v>1052.3453570000015</v>
      </c>
      <c r="T38" s="1">
        <f t="shared" si="10"/>
        <v>177.55425611266796</v>
      </c>
      <c r="U38" s="1">
        <f t="shared" si="10"/>
        <v>848.05370684498394</v>
      </c>
      <c r="V38" s="1">
        <f t="shared" si="10"/>
        <v>848.93393409751468</v>
      </c>
      <c r="W38" s="11">
        <f t="shared" si="22"/>
        <v>-9.3167013436374901E-3</v>
      </c>
      <c r="X38" s="11">
        <f t="shared" si="22"/>
        <v>-5.6525097357958964E-2</v>
      </c>
      <c r="Y38" s="11">
        <f t="shared" si="22"/>
        <v>-5.788770259804954E-3</v>
      </c>
      <c r="Z38" s="1">
        <v>11295.471101000001</v>
      </c>
      <c r="AA38" s="1">
        <v>8566.2843489999977</v>
      </c>
      <c r="AB38" s="1">
        <v>2138.9941029999991</v>
      </c>
      <c r="AC38" s="12">
        <f t="shared" si="11"/>
        <v>2.5066122179045962</v>
      </c>
      <c r="AD38" s="12">
        <f t="shared" si="11"/>
        <v>2.8705154383111862</v>
      </c>
      <c r="AE38" s="12">
        <f t="shared" si="11"/>
        <v>2.0325970830505562</v>
      </c>
      <c r="AF38" s="11">
        <f t="shared" si="23"/>
        <v>5.0446188233910227E-3</v>
      </c>
      <c r="AG38" s="11">
        <f t="shared" si="23"/>
        <v>3.6228195127321783E-2</v>
      </c>
      <c r="AH38" s="11">
        <f t="shared" si="23"/>
        <v>1.7713285479628693E-2</v>
      </c>
      <c r="AI38" s="1">
        <f t="shared" si="29"/>
        <v>31483.472715596898</v>
      </c>
      <c r="AJ38" s="1">
        <f t="shared" si="29"/>
        <v>5103.5298515380518</v>
      </c>
      <c r="AK38" s="1">
        <f t="shared" si="29"/>
        <v>1694.043664534493</v>
      </c>
      <c r="AL38" s="14">
        <f t="shared" si="28"/>
        <v>10.566405877510167</v>
      </c>
      <c r="AM38" s="14">
        <f t="shared" si="28"/>
        <v>1.4822295720176701</v>
      </c>
      <c r="AN38" s="14">
        <f t="shared" si="28"/>
        <v>0.5964810760199073</v>
      </c>
      <c r="AO38" s="11">
        <f t="shared" si="25"/>
        <v>2.0621120954280148E-2</v>
      </c>
      <c r="AP38" s="11">
        <f t="shared" si="13"/>
        <v>2.5977173653231045E-2</v>
      </c>
      <c r="AQ38" s="11">
        <f t="shared" si="13"/>
        <v>2.3564574154817608E-2</v>
      </c>
      <c r="AR38" s="1">
        <f t="shared" si="26"/>
        <v>20681.035819000379</v>
      </c>
      <c r="AS38" s="1">
        <f t="shared" si="26"/>
        <v>3776.5951924503188</v>
      </c>
      <c r="AT38" s="1">
        <f t="shared" si="26"/>
        <v>1289.9721805104373</v>
      </c>
      <c r="AU38" s="1">
        <f t="shared" si="27"/>
        <v>4136.2071638000762</v>
      </c>
      <c r="AV38" s="1">
        <f t="shared" si="27"/>
        <v>755.3190384900638</v>
      </c>
      <c r="AW38" s="1">
        <f t="shared" si="27"/>
        <v>257.99443610208749</v>
      </c>
      <c r="AX38" s="1">
        <f t="shared" si="14"/>
        <v>16928.819867794082</v>
      </c>
      <c r="AY38" s="1">
        <f t="shared" si="3"/>
        <v>1410.6747241148767</v>
      </c>
      <c r="AZ38" s="1">
        <f t="shared" si="3"/>
        <v>448.92303273888103</v>
      </c>
      <c r="BA38" s="1">
        <f t="shared" si="15"/>
        <v>9515.9165451747613</v>
      </c>
      <c r="BB38" s="1">
        <f t="shared" si="15"/>
        <v>15531.405451950059</v>
      </c>
      <c r="BC38" s="1">
        <f t="shared" si="15"/>
        <v>14038.34138390537</v>
      </c>
      <c r="BD38" s="1">
        <f t="shared" si="16"/>
        <v>0</v>
      </c>
      <c r="BE38" s="2">
        <v>0</v>
      </c>
      <c r="BF38" s="2">
        <v>0</v>
      </c>
      <c r="BG38" s="2">
        <v>0</v>
      </c>
      <c r="BH38" s="2">
        <f t="shared" si="4"/>
        <v>0</v>
      </c>
      <c r="BI38" s="2">
        <f t="shared" si="17"/>
        <v>0</v>
      </c>
      <c r="BJ38" s="2">
        <f t="shared" si="5"/>
        <v>0</v>
      </c>
      <c r="BK38" s="2">
        <f t="shared" si="5"/>
        <v>0</v>
      </c>
      <c r="BL38" s="2">
        <f t="shared" si="6"/>
        <v>0</v>
      </c>
      <c r="BM38" s="2">
        <f t="shared" si="6"/>
        <v>0</v>
      </c>
      <c r="BN38" s="2">
        <f t="shared" si="6"/>
        <v>0</v>
      </c>
      <c r="BO38" s="2">
        <f t="shared" si="18"/>
        <v>0</v>
      </c>
      <c r="BP38" s="2">
        <f t="shared" si="18"/>
        <v>0</v>
      </c>
      <c r="BQ38" s="2">
        <f t="shared" si="18"/>
        <v>0</v>
      </c>
      <c r="BR38" s="11">
        <f t="shared" si="19"/>
        <v>3.4870939747054103E-2</v>
      </c>
      <c r="BS38" s="17">
        <v>0</v>
      </c>
      <c r="BT38" s="17">
        <v>0</v>
      </c>
      <c r="BU38" s="12">
        <f>(BU$3*temphigh!$I148+BU$4*temphigh!$I148^2+BU$5*temphigh!$I148^6)*(K38/K$56)^$BW$1</f>
        <v>2.9259219414610467</v>
      </c>
      <c r="BV38" s="12">
        <f>(BV$3*temphigh!$I148+BV$4*temphigh!$I148^2+BV$5*temphigh!$I148^6)*(L38/L$56)^$BW$1</f>
        <v>1.8330160936772011</v>
      </c>
      <c r="BW38" s="12">
        <f>(BW$3*temphigh!$I148+BW$4*temphigh!$I148^2+BW$5*temphigh!$I148^6)*(M38/M$56)^$BW$1</f>
        <v>0.841872732573692</v>
      </c>
      <c r="BX38" s="12"/>
      <c r="BY38" s="12"/>
      <c r="BZ38" s="12"/>
      <c r="CA38" s="19"/>
      <c r="CB38" s="19"/>
      <c r="CC38" s="19"/>
      <c r="CD38" s="19"/>
      <c r="CE38" s="19"/>
      <c r="CF38" s="19"/>
      <c r="CG38" s="19"/>
      <c r="CH38" s="19"/>
    </row>
    <row r="39" spans="1:86" x14ac:dyDescent="0.3">
      <c r="A39" s="2">
        <v>1993</v>
      </c>
      <c r="B39" s="1">
        <v>983.60275570927422</v>
      </c>
      <c r="C39" s="1">
        <v>2168.6955115280452</v>
      </c>
      <c r="D39" s="1">
        <v>2346.9547504902093</v>
      </c>
      <c r="E39" s="11">
        <f t="shared" si="20"/>
        <v>6.4313278720127265E-3</v>
      </c>
      <c r="F39" s="11">
        <f t="shared" si="7"/>
        <v>1.2593283935289801E-2</v>
      </c>
      <c r="G39" s="11">
        <f t="shared" si="7"/>
        <v>2.0954230844422383E-2</v>
      </c>
      <c r="H39" s="1">
        <v>25592.523894853668</v>
      </c>
      <c r="I39" s="1">
        <v>3647.4595290925654</v>
      </c>
      <c r="J39" s="1">
        <v>1293.4473539182864</v>
      </c>
      <c r="K39" s="1">
        <f t="shared" si="8"/>
        <v>26019.166524598586</v>
      </c>
      <c r="L39" s="1">
        <f t="shared" si="0"/>
        <v>1681.8679753353642</v>
      </c>
      <c r="M39" s="1">
        <f t="shared" si="0"/>
        <v>551.1172951451764</v>
      </c>
      <c r="N39" s="11">
        <f t="shared" si="21"/>
        <v>1.942643926323484E-3</v>
      </c>
      <c r="O39" s="11">
        <f t="shared" si="9"/>
        <v>2.3637521771912917E-2</v>
      </c>
      <c r="P39" s="11">
        <f t="shared" si="9"/>
        <v>2.2016925215527783E-2</v>
      </c>
      <c r="Q39" s="1">
        <v>4568.9495022796364</v>
      </c>
      <c r="R39" s="1">
        <v>2953.4735779999996</v>
      </c>
      <c r="S39" s="1">
        <v>1097.8205420000027</v>
      </c>
      <c r="T39" s="1">
        <f t="shared" si="10"/>
        <v>178.52672604902381</v>
      </c>
      <c r="U39" s="1">
        <f t="shared" si="10"/>
        <v>809.7344341843268</v>
      </c>
      <c r="V39" s="1">
        <f t="shared" si="10"/>
        <v>848.75548948655353</v>
      </c>
      <c r="W39" s="11">
        <f t="shared" si="22"/>
        <v>5.477029712758652E-3</v>
      </c>
      <c r="X39" s="11">
        <f t="shared" si="22"/>
        <v>-4.518495981017101E-2</v>
      </c>
      <c r="Y39" s="11">
        <f t="shared" si="22"/>
        <v>-2.1019846632808203E-4</v>
      </c>
      <c r="Z39" s="1">
        <v>11529.550378999998</v>
      </c>
      <c r="AA39" s="1">
        <v>8478.9364089999999</v>
      </c>
      <c r="AB39" s="1">
        <v>2265.1535709999953</v>
      </c>
      <c r="AC39" s="12">
        <f t="shared" si="11"/>
        <v>2.5234576073225217</v>
      </c>
      <c r="AD39" s="12">
        <f t="shared" si="11"/>
        <v>2.8708353689561941</v>
      </c>
      <c r="AE39" s="12">
        <f t="shared" si="11"/>
        <v>2.0633186248030597</v>
      </c>
      <c r="AF39" s="11">
        <f t="shared" si="23"/>
        <v>6.7203811174301187E-3</v>
      </c>
      <c r="AG39" s="11">
        <f t="shared" si="23"/>
        <v>1.1145407571677701E-4</v>
      </c>
      <c r="AH39" s="11">
        <f t="shared" si="23"/>
        <v>1.5114427747970671E-2</v>
      </c>
      <c r="AI39" s="1">
        <f t="shared" si="29"/>
        <v>32471.332607837285</v>
      </c>
      <c r="AJ39" s="1">
        <f t="shared" si="29"/>
        <v>5348.4959048743103</v>
      </c>
      <c r="AK39" s="1">
        <f t="shared" si="29"/>
        <v>1782.6337341831313</v>
      </c>
      <c r="AL39" s="14">
        <f t="shared" ref="AL39:AN54" si="30">(1+AL$5)*AL38</f>
        <v>10.784297011162321</v>
      </c>
      <c r="AM39" s="14">
        <f t="shared" si="30"/>
        <v>1.5207337070039275</v>
      </c>
      <c r="AN39" s="14">
        <f t="shared" si="30"/>
        <v>0.61053689856772375</v>
      </c>
      <c r="AO39" s="11">
        <f t="shared" si="25"/>
        <v>2.0621120954280148E-2</v>
      </c>
      <c r="AP39" s="11">
        <f t="shared" si="13"/>
        <v>2.5977173653231045E-2</v>
      </c>
      <c r="AQ39" s="11">
        <f t="shared" si="13"/>
        <v>2.3564574154817608E-2</v>
      </c>
      <c r="AR39" s="1">
        <f t="shared" si="26"/>
        <v>21347.530965259215</v>
      </c>
      <c r="AS39" s="1">
        <f t="shared" si="26"/>
        <v>3950.5573444347792</v>
      </c>
      <c r="AT39" s="1">
        <f t="shared" si="26"/>
        <v>1356.2136574006256</v>
      </c>
      <c r="AU39" s="1">
        <f t="shared" si="27"/>
        <v>4269.5061930518432</v>
      </c>
      <c r="AV39" s="1">
        <f t="shared" si="27"/>
        <v>790.11146888695589</v>
      </c>
      <c r="AW39" s="1">
        <f t="shared" si="27"/>
        <v>271.24273148012514</v>
      </c>
      <c r="AX39" s="1">
        <f t="shared" si="14"/>
        <v>17362.725625847233</v>
      </c>
      <c r="AY39" s="1">
        <f t="shared" si="3"/>
        <v>1457.30272357183</v>
      </c>
      <c r="AZ39" s="1">
        <f t="shared" si="3"/>
        <v>462.28881306462438</v>
      </c>
      <c r="BA39" s="1">
        <f t="shared" si="15"/>
        <v>9602.00975533987</v>
      </c>
      <c r="BB39" s="1">
        <f t="shared" si="15"/>
        <v>15797.521006615118</v>
      </c>
      <c r="BC39" s="1">
        <f t="shared" si="15"/>
        <v>14401.359876753042</v>
      </c>
      <c r="BD39" s="1">
        <f t="shared" si="16"/>
        <v>0</v>
      </c>
      <c r="BE39" s="2">
        <v>0</v>
      </c>
      <c r="BF39" s="2">
        <v>0</v>
      </c>
      <c r="BG39" s="2">
        <v>0</v>
      </c>
      <c r="BH39" s="2">
        <f t="shared" si="4"/>
        <v>0</v>
      </c>
      <c r="BI39" s="2">
        <f t="shared" si="17"/>
        <v>0</v>
      </c>
      <c r="BJ39" s="2">
        <f t="shared" si="5"/>
        <v>0</v>
      </c>
      <c r="BK39" s="2">
        <f t="shared" si="5"/>
        <v>0</v>
      </c>
      <c r="BL39" s="2">
        <f t="shared" si="6"/>
        <v>0</v>
      </c>
      <c r="BM39" s="2">
        <f t="shared" si="6"/>
        <v>0</v>
      </c>
      <c r="BN39" s="2">
        <f t="shared" si="6"/>
        <v>0</v>
      </c>
      <c r="BO39" s="2">
        <f t="shared" si="18"/>
        <v>0</v>
      </c>
      <c r="BP39" s="2">
        <f t="shared" si="18"/>
        <v>0</v>
      </c>
      <c r="BQ39" s="2">
        <f t="shared" si="18"/>
        <v>0</v>
      </c>
      <c r="BR39" s="11">
        <f t="shared" si="19"/>
        <v>2.8112857947955566E-2</v>
      </c>
      <c r="BS39" s="17">
        <v>0</v>
      </c>
      <c r="BT39" s="17">
        <v>0</v>
      </c>
      <c r="BU39" s="12">
        <f>(BU$3*temphigh!$I149+BU$4*temphigh!$I149^2+BU$5*temphigh!$I149^6)*(K39/K$56)^$BW$1</f>
        <v>2.9803087859952551</v>
      </c>
      <c r="BV39" s="12">
        <f>(BV$3*temphigh!$I149+BV$4*temphigh!$I149^2+BV$5*temphigh!$I149^6)*(L39/L$56)^$BW$1</f>
        <v>1.8519540124828102</v>
      </c>
      <c r="BW39" s="12">
        <f>(BW$3*temphigh!$I149+BW$4*temphigh!$I149^2+BW$5*temphigh!$I149^6)*(M39/M$56)^$BW$1</f>
        <v>0.84504430776422079</v>
      </c>
      <c r="BX39" s="12"/>
      <c r="BY39" s="12"/>
      <c r="BZ39" s="12"/>
      <c r="CA39" s="19"/>
      <c r="CB39" s="19"/>
      <c r="CC39" s="19"/>
      <c r="CD39" s="19"/>
      <c r="CE39" s="19"/>
      <c r="CF39" s="19"/>
      <c r="CG39" s="19"/>
      <c r="CH39" s="19"/>
    </row>
    <row r="40" spans="1:86" x14ac:dyDescent="0.3">
      <c r="A40" s="2">
        <v>1994</v>
      </c>
      <c r="B40" s="1">
        <v>989.36736538489151</v>
      </c>
      <c r="C40" s="1">
        <v>2194.8813109255934</v>
      </c>
      <c r="D40" s="1">
        <v>2395.2634872860117</v>
      </c>
      <c r="E40" s="11">
        <f t="shared" si="20"/>
        <v>5.8607091553546375E-3</v>
      </c>
      <c r="F40" s="11">
        <f t="shared" si="7"/>
        <v>1.2074447177279346E-2</v>
      </c>
      <c r="G40" s="11">
        <f t="shared" si="7"/>
        <v>2.0583582527831989E-2</v>
      </c>
      <c r="H40" s="1">
        <v>26349.604880474133</v>
      </c>
      <c r="I40" s="1">
        <v>3773.9301909376209</v>
      </c>
      <c r="J40" s="1">
        <v>1365.5541605299168</v>
      </c>
      <c r="K40" s="1">
        <f t="shared" si="8"/>
        <v>26632.781515108294</v>
      </c>
      <c r="L40" s="1">
        <f t="shared" si="0"/>
        <v>1719.423356585115</v>
      </c>
      <c r="M40" s="1">
        <f t="shared" si="0"/>
        <v>570.10603124801855</v>
      </c>
      <c r="N40" s="11">
        <f t="shared" si="21"/>
        <v>2.3583191641807444E-2</v>
      </c>
      <c r="O40" s="11">
        <f t="shared" si="9"/>
        <v>2.2329565578571797E-2</v>
      </c>
      <c r="P40" s="11">
        <f t="shared" si="9"/>
        <v>3.4454981308180699E-2</v>
      </c>
      <c r="Q40" s="1">
        <v>4638.4701607236966</v>
      </c>
      <c r="R40" s="1">
        <v>2903.3460949999999</v>
      </c>
      <c r="S40" s="1">
        <v>1130.8990450000028</v>
      </c>
      <c r="T40" s="1">
        <f t="shared" si="10"/>
        <v>176.03566284065784</v>
      </c>
      <c r="U40" s="1">
        <f t="shared" si="10"/>
        <v>769.31632227109981</v>
      </c>
      <c r="V40" s="1">
        <f t="shared" si="10"/>
        <v>828.1612532754807</v>
      </c>
      <c r="W40" s="11">
        <f t="shared" si="22"/>
        <v>-1.3953446990799145E-2</v>
      </c>
      <c r="X40" s="11">
        <f t="shared" si="22"/>
        <v>-4.9915268768261689E-2</v>
      </c>
      <c r="Y40" s="11">
        <f t="shared" si="22"/>
        <v>-2.4264038897151785E-2</v>
      </c>
      <c r="Z40" s="1">
        <v>11611.115460000001</v>
      </c>
      <c r="AA40" s="1">
        <v>8369.0804229999994</v>
      </c>
      <c r="AB40" s="1">
        <v>2364.5842759999978</v>
      </c>
      <c r="AC40" s="12">
        <f t="shared" si="11"/>
        <v>2.5032209020804457</v>
      </c>
      <c r="AD40" s="12">
        <f t="shared" si="11"/>
        <v>2.882563824344889</v>
      </c>
      <c r="AE40" s="12">
        <f t="shared" si="11"/>
        <v>2.0908889139613622</v>
      </c>
      <c r="AF40" s="11">
        <f t="shared" si="23"/>
        <v>-8.0194353902968141E-3</v>
      </c>
      <c r="AG40" s="11">
        <f t="shared" si="23"/>
        <v>4.0853806928535796E-3</v>
      </c>
      <c r="AH40" s="11">
        <f t="shared" si="23"/>
        <v>1.3362109383825205E-2</v>
      </c>
      <c r="AI40" s="1">
        <f t="shared" ref="AI40:AK55" si="31">(1-$AI$5)*AI39+AU39</f>
        <v>33493.705540105402</v>
      </c>
      <c r="AJ40" s="1">
        <f t="shared" si="31"/>
        <v>5603.7577832738352</v>
      </c>
      <c r="AK40" s="1">
        <f t="shared" si="31"/>
        <v>1875.6130922449433</v>
      </c>
      <c r="AL40" s="14">
        <f t="shared" si="30"/>
        <v>11.006681304236382</v>
      </c>
      <c r="AM40" s="14">
        <f t="shared" si="30"/>
        <v>1.5602380705910903</v>
      </c>
      <c r="AN40" s="14">
        <f t="shared" si="30"/>
        <v>0.62492394058827527</v>
      </c>
      <c r="AO40" s="11">
        <f t="shared" si="25"/>
        <v>2.0621120954280148E-2</v>
      </c>
      <c r="AP40" s="11">
        <f t="shared" si="13"/>
        <v>2.5977173653231045E-2</v>
      </c>
      <c r="AQ40" s="11">
        <f t="shared" si="13"/>
        <v>2.3564574154817608E-2</v>
      </c>
      <c r="AR40" s="1">
        <f t="shared" si="26"/>
        <v>22025.972673419677</v>
      </c>
      <c r="AS40" s="1">
        <f t="shared" si="26"/>
        <v>4130.6231448912513</v>
      </c>
      <c r="AT40" s="1">
        <f t="shared" si="26"/>
        <v>1425.405562220285</v>
      </c>
      <c r="AU40" s="1">
        <f t="shared" si="27"/>
        <v>4405.1945346839357</v>
      </c>
      <c r="AV40" s="1">
        <f t="shared" si="27"/>
        <v>826.12462897825026</v>
      </c>
      <c r="AW40" s="1">
        <f t="shared" si="27"/>
        <v>285.081112444057</v>
      </c>
      <c r="AX40" s="1">
        <f t="shared" si="14"/>
        <v>17810.146923413799</v>
      </c>
      <c r="AY40" s="1">
        <f t="shared" si="3"/>
        <v>1505.5477029504962</v>
      </c>
      <c r="AZ40" s="1">
        <f t="shared" si="3"/>
        <v>476.07474327105837</v>
      </c>
      <c r="BA40" s="1">
        <f t="shared" si="15"/>
        <v>9683.4564632402762</v>
      </c>
      <c r="BB40" s="1">
        <f t="shared" si="15"/>
        <v>16059.753475369531</v>
      </c>
      <c r="BC40" s="1">
        <f t="shared" si="15"/>
        <v>14768.176353659766</v>
      </c>
      <c r="BD40" s="1">
        <f t="shared" si="16"/>
        <v>0</v>
      </c>
      <c r="BE40" s="2">
        <v>0</v>
      </c>
      <c r="BF40" s="2">
        <v>0</v>
      </c>
      <c r="BG40" s="2">
        <v>0</v>
      </c>
      <c r="BH40" s="2">
        <f t="shared" si="4"/>
        <v>0</v>
      </c>
      <c r="BI40" s="2">
        <f t="shared" si="17"/>
        <v>0</v>
      </c>
      <c r="BJ40" s="2">
        <f t="shared" si="5"/>
        <v>0</v>
      </c>
      <c r="BK40" s="2">
        <f t="shared" si="5"/>
        <v>0</v>
      </c>
      <c r="BL40" s="2">
        <f t="shared" si="6"/>
        <v>0</v>
      </c>
      <c r="BM40" s="2">
        <f t="shared" si="6"/>
        <v>0</v>
      </c>
      <c r="BN40" s="2">
        <f t="shared" si="6"/>
        <v>0</v>
      </c>
      <c r="BO40" s="2">
        <f t="shared" si="18"/>
        <v>0</v>
      </c>
      <c r="BP40" s="2">
        <f t="shared" si="18"/>
        <v>0</v>
      </c>
      <c r="BQ40" s="2">
        <f t="shared" si="18"/>
        <v>0</v>
      </c>
      <c r="BR40" s="11">
        <f t="shared" si="19"/>
        <v>4.6463920071268622E-2</v>
      </c>
      <c r="BS40" s="17">
        <v>0</v>
      </c>
      <c r="BT40" s="17">
        <v>0</v>
      </c>
      <c r="BU40" s="12">
        <f>(BU$3*temphigh!$I150+BU$4*temphigh!$I150^2+BU$5*temphigh!$I150^6)*(K40/K$56)^$BW$1</f>
        <v>3.0177611291681297</v>
      </c>
      <c r="BV40" s="12">
        <f>(BV$3*temphigh!$I150+BV$4*temphigh!$I150^2+BV$5*temphigh!$I150^6)*(L40/L$56)^$BW$1</f>
        <v>1.8703976540447864</v>
      </c>
      <c r="BW40" s="12">
        <f>(BW$3*temphigh!$I150+BW$4*temphigh!$I150^2+BW$5*temphigh!$I150^6)*(M40/M$56)^$BW$1</f>
        <v>0.84481093286147257</v>
      </c>
      <c r="BX40" s="12"/>
      <c r="BY40" s="12"/>
      <c r="BZ40" s="12"/>
      <c r="CA40" s="19"/>
      <c r="CB40" s="19"/>
      <c r="CC40" s="19"/>
      <c r="CD40" s="19"/>
      <c r="CE40" s="19"/>
      <c r="CF40" s="19"/>
      <c r="CG40" s="19"/>
      <c r="CH40" s="19"/>
    </row>
    <row r="41" spans="1:86" x14ac:dyDescent="0.3">
      <c r="A41" s="2">
        <v>1995</v>
      </c>
      <c r="B41" s="1">
        <v>995.08699659754791</v>
      </c>
      <c r="C41" s="1">
        <v>2221.9206720742259</v>
      </c>
      <c r="D41" s="1">
        <v>2444.1086520000008</v>
      </c>
      <c r="E41" s="11">
        <f t="shared" si="20"/>
        <v>5.7810995316500691E-3</v>
      </c>
      <c r="F41" s="11">
        <f t="shared" si="7"/>
        <v>1.2319281691468786E-2</v>
      </c>
      <c r="G41" s="11">
        <f t="shared" si="7"/>
        <v>2.0392397317980926E-2</v>
      </c>
      <c r="H41" s="1">
        <v>27027.758102154679</v>
      </c>
      <c r="I41" s="1">
        <v>3888.1350825134687</v>
      </c>
      <c r="J41" s="1">
        <v>1448.530682532848</v>
      </c>
      <c r="K41" s="1">
        <f t="shared" si="8"/>
        <v>27161.201175946793</v>
      </c>
      <c r="L41" s="1">
        <f t="shared" si="0"/>
        <v>1749.8982440645752</v>
      </c>
      <c r="M41" s="1">
        <f t="shared" si="0"/>
        <v>592.66214754713269</v>
      </c>
      <c r="N41" s="11">
        <f t="shared" si="21"/>
        <v>1.9840949040141886E-2</v>
      </c>
      <c r="O41" s="11">
        <f t="shared" si="9"/>
        <v>1.7723899912576169E-2</v>
      </c>
      <c r="P41" s="11">
        <f t="shared" si="9"/>
        <v>3.9564774029379413E-2</v>
      </c>
      <c r="Q41" s="1">
        <v>4742.0037342271235</v>
      </c>
      <c r="R41" s="1">
        <v>2950.2758280000003</v>
      </c>
      <c r="S41" s="1">
        <v>1200.1585219999965</v>
      </c>
      <c r="T41" s="1">
        <f t="shared" si="10"/>
        <v>175.44939229898932</v>
      </c>
      <c r="U41" s="1">
        <f t="shared" si="10"/>
        <v>758.7894364238</v>
      </c>
      <c r="V41" s="1">
        <f t="shared" si="10"/>
        <v>828.5351055881282</v>
      </c>
      <c r="W41" s="11">
        <f t="shared" si="22"/>
        <v>-3.3304077833318235E-3</v>
      </c>
      <c r="X41" s="11">
        <f t="shared" si="22"/>
        <v>-1.3683429744767883E-2</v>
      </c>
      <c r="Y41" s="11">
        <f t="shared" si="22"/>
        <v>4.5142453980906438E-4</v>
      </c>
      <c r="Z41" s="1">
        <v>11767.061969</v>
      </c>
      <c r="AA41" s="1">
        <v>8487.4511829999992</v>
      </c>
      <c r="AB41" s="1">
        <v>2487.7368040000038</v>
      </c>
      <c r="AC41" s="12">
        <f t="shared" si="11"/>
        <v>2.481453543375975</v>
      </c>
      <c r="AD41" s="12">
        <f t="shared" si="11"/>
        <v>2.8768331091109078</v>
      </c>
      <c r="AE41" s="12">
        <f t="shared" si="11"/>
        <v>2.0728401776911358</v>
      </c>
      <c r="AF41" s="11">
        <f t="shared" si="23"/>
        <v>-8.6957402306683251E-3</v>
      </c>
      <c r="AG41" s="11">
        <f t="shared" si="23"/>
        <v>-1.9880618724144039E-3</v>
      </c>
      <c r="AH41" s="11">
        <f t="shared" si="23"/>
        <v>-8.632087601455396E-3</v>
      </c>
      <c r="AI41" s="1">
        <f t="shared" si="31"/>
        <v>34549.5295207788</v>
      </c>
      <c r="AJ41" s="1">
        <f t="shared" si="31"/>
        <v>5869.5066339247023</v>
      </c>
      <c r="AK41" s="1">
        <f t="shared" si="31"/>
        <v>1973.132895464506</v>
      </c>
      <c r="AL41" s="14">
        <f t="shared" si="30"/>
        <v>11.233651410716254</v>
      </c>
      <c r="AM41" s="14">
        <f t="shared" si="30"/>
        <v>1.6007686458912171</v>
      </c>
      <c r="AN41" s="14">
        <f t="shared" si="30"/>
        <v>0.63965000712738851</v>
      </c>
      <c r="AO41" s="11">
        <f t="shared" si="25"/>
        <v>2.0621120954280148E-2</v>
      </c>
      <c r="AP41" s="11">
        <f t="shared" si="13"/>
        <v>2.5977173653231045E-2</v>
      </c>
      <c r="AQ41" s="11">
        <f t="shared" si="13"/>
        <v>2.3564574154817608E-2</v>
      </c>
      <c r="AR41" s="1">
        <f t="shared" si="26"/>
        <v>22724.702776484522</v>
      </c>
      <c r="AS41" s="1">
        <f t="shared" si="26"/>
        <v>4319.48259514238</v>
      </c>
      <c r="AT41" s="1">
        <f t="shared" si="26"/>
        <v>1497.856068219344</v>
      </c>
      <c r="AU41" s="1">
        <f t="shared" si="27"/>
        <v>4544.9405552969047</v>
      </c>
      <c r="AV41" s="1">
        <f t="shared" si="27"/>
        <v>863.89651902847606</v>
      </c>
      <c r="AW41" s="1">
        <f t="shared" si="27"/>
        <v>299.57121364386882</v>
      </c>
      <c r="AX41" s="1">
        <f t="shared" si="14"/>
        <v>18269.52043725703</v>
      </c>
      <c r="AY41" s="1">
        <f t="shared" si="3"/>
        <v>1555.2247744686656</v>
      </c>
      <c r="AZ41" s="1">
        <f t="shared" si="3"/>
        <v>490.27478937768387</v>
      </c>
      <c r="BA41" s="1">
        <f t="shared" si="15"/>
        <v>9764.7781500703095</v>
      </c>
      <c r="BB41" s="1">
        <f t="shared" si="15"/>
        <v>16329.729047359398</v>
      </c>
      <c r="BC41" s="1">
        <f t="shared" si="15"/>
        <v>15141.170069265349</v>
      </c>
      <c r="BD41" s="1">
        <f t="shared" si="16"/>
        <v>0</v>
      </c>
      <c r="BE41" s="2">
        <v>0</v>
      </c>
      <c r="BF41" s="2">
        <v>0</v>
      </c>
      <c r="BG41" s="2">
        <v>0</v>
      </c>
      <c r="BH41" s="2">
        <f t="shared" si="4"/>
        <v>0</v>
      </c>
      <c r="BI41" s="2">
        <f t="shared" si="17"/>
        <v>0</v>
      </c>
      <c r="BJ41" s="2">
        <f t="shared" si="5"/>
        <v>0</v>
      </c>
      <c r="BK41" s="2">
        <f t="shared" si="5"/>
        <v>0</v>
      </c>
      <c r="BL41" s="2">
        <f t="shared" si="6"/>
        <v>0</v>
      </c>
      <c r="BM41" s="2">
        <f t="shared" si="6"/>
        <v>0</v>
      </c>
      <c r="BN41" s="2">
        <f t="shared" si="6"/>
        <v>0</v>
      </c>
      <c r="BO41" s="2">
        <f t="shared" si="18"/>
        <v>0</v>
      </c>
      <c r="BP41" s="2">
        <f t="shared" si="18"/>
        <v>0</v>
      </c>
      <c r="BQ41" s="2">
        <f t="shared" si="18"/>
        <v>0</v>
      </c>
      <c r="BR41" s="11">
        <f t="shared" si="19"/>
        <v>4.2982472566384516E-2</v>
      </c>
      <c r="BS41" s="17">
        <v>0</v>
      </c>
      <c r="BT41" s="17">
        <v>0</v>
      </c>
      <c r="BU41" s="12">
        <f>(BU$3*temphigh!$I151+BU$4*temphigh!$I151^2+BU$5*temphigh!$I151^6)*(K41/K$56)^$BW$1</f>
        <v>3.056709998183349</v>
      </c>
      <c r="BV41" s="12">
        <f>(BV$3*temphigh!$I151+BV$4*temphigh!$I151^2+BV$5*temphigh!$I151^6)*(L41/L$56)^$BW$1</f>
        <v>1.8898599362595347</v>
      </c>
      <c r="BW41" s="12">
        <f>(BW$3*temphigh!$I151+BW$4*temphigh!$I151^2+BW$5*temphigh!$I151^6)*(M41/M$56)^$BW$1</f>
        <v>0.84266677288385683</v>
      </c>
      <c r="BX41" s="12"/>
      <c r="BY41" s="12"/>
      <c r="BZ41" s="12"/>
      <c r="CA41" s="19"/>
      <c r="CB41" s="19"/>
      <c r="CC41" s="19"/>
      <c r="CD41" s="19"/>
      <c r="CE41" s="19"/>
      <c r="CF41" s="19"/>
      <c r="CG41" s="19"/>
      <c r="CH41" s="19"/>
    </row>
    <row r="42" spans="1:86" x14ac:dyDescent="0.3">
      <c r="A42" s="2">
        <v>1996</v>
      </c>
      <c r="B42" s="1">
        <v>1000.3747852050499</v>
      </c>
      <c r="C42" s="1">
        <v>2247.0150821235175</v>
      </c>
      <c r="D42" s="1">
        <v>2493.4737569060553</v>
      </c>
      <c r="E42" s="11">
        <f t="shared" si="20"/>
        <v>5.3138957956262445E-3</v>
      </c>
      <c r="F42" s="11">
        <f t="shared" si="7"/>
        <v>1.1294017092817743E-2</v>
      </c>
      <c r="G42" s="11">
        <f t="shared" si="7"/>
        <v>2.0197590179004132E-2</v>
      </c>
      <c r="H42" s="1">
        <v>27736.464927010045</v>
      </c>
      <c r="I42" s="1">
        <v>4069.5054532381719</v>
      </c>
      <c r="J42" s="1">
        <v>1544.1766598808326</v>
      </c>
      <c r="K42" s="1">
        <f t="shared" si="8"/>
        <v>27726.073604828831</v>
      </c>
      <c r="L42" s="1">
        <f t="shared" si="0"/>
        <v>1811.0717126973307</v>
      </c>
      <c r="M42" s="1">
        <f t="shared" si="0"/>
        <v>619.28731176897304</v>
      </c>
      <c r="N42" s="11">
        <f t="shared" si="21"/>
        <v>2.079703416733536E-2</v>
      </c>
      <c r="O42" s="11">
        <f t="shared" si="9"/>
        <v>3.4958300484184024E-2</v>
      </c>
      <c r="P42" s="11">
        <f t="shared" si="9"/>
        <v>4.492469163423829E-2</v>
      </c>
      <c r="Q42" s="1">
        <v>4881.6675423842144</v>
      </c>
      <c r="R42" s="1">
        <v>3000.6358080000005</v>
      </c>
      <c r="S42" s="1">
        <v>1243.1912289999996</v>
      </c>
      <c r="T42" s="1">
        <f t="shared" si="10"/>
        <v>176.00179241408657</v>
      </c>
      <c r="U42" s="1">
        <f t="shared" si="10"/>
        <v>737.34655045426848</v>
      </c>
      <c r="V42" s="1">
        <f t="shared" si="10"/>
        <v>805.08355118898066</v>
      </c>
      <c r="W42" s="11">
        <f t="shared" si="22"/>
        <v>3.1484869104354551E-3</v>
      </c>
      <c r="X42" s="11">
        <f t="shared" si="22"/>
        <v>-2.8259336438040794E-2</v>
      </c>
      <c r="Y42" s="11">
        <f t="shared" si="22"/>
        <v>-2.8304840966878131E-2</v>
      </c>
      <c r="Z42" s="1">
        <v>12072.838431</v>
      </c>
      <c r="AA42" s="1">
        <v>8591.2712870000014</v>
      </c>
      <c r="AB42" s="1">
        <v>2674.328431999993</v>
      </c>
      <c r="AC42" s="12">
        <f t="shared" si="11"/>
        <v>2.4730972206074497</v>
      </c>
      <c r="AD42" s="12">
        <f t="shared" si="11"/>
        <v>2.8631502910465834</v>
      </c>
      <c r="AE42" s="12">
        <f t="shared" si="11"/>
        <v>2.1511802606194173</v>
      </c>
      <c r="AF42" s="11">
        <f t="shared" si="23"/>
        <v>-3.3675112680757735E-3</v>
      </c>
      <c r="AG42" s="11">
        <f t="shared" si="23"/>
        <v>-4.7562084922448955E-3</v>
      </c>
      <c r="AH42" s="11">
        <f t="shared" si="23"/>
        <v>3.7793595363218913E-2</v>
      </c>
      <c r="AI42" s="1">
        <f t="shared" si="31"/>
        <v>35639.51712399783</v>
      </c>
      <c r="AJ42" s="1">
        <f t="shared" si="31"/>
        <v>6146.4524895607083</v>
      </c>
      <c r="AK42" s="1">
        <f t="shared" si="31"/>
        <v>2075.3908195619242</v>
      </c>
      <c r="AL42" s="14">
        <f t="shared" si="30"/>
        <v>11.465301895214854</v>
      </c>
      <c r="AM42" s="14">
        <f t="shared" si="30"/>
        <v>1.6423520909841809</v>
      </c>
      <c r="AN42" s="14">
        <f t="shared" si="30"/>
        <v>0.65472308715347149</v>
      </c>
      <c r="AO42" s="11">
        <f t="shared" si="25"/>
        <v>2.0621120954280148E-2</v>
      </c>
      <c r="AP42" s="11">
        <f t="shared" si="13"/>
        <v>2.5977173653231045E-2</v>
      </c>
      <c r="AQ42" s="11">
        <f t="shared" si="13"/>
        <v>2.3564574154817608E-2</v>
      </c>
      <c r="AR42" s="1">
        <f t="shared" si="26"/>
        <v>23437.001416640374</v>
      </c>
      <c r="AS42" s="1">
        <f t="shared" si="26"/>
        <v>4513.1104635571901</v>
      </c>
      <c r="AT42" s="1">
        <f t="shared" si="26"/>
        <v>1573.6982981308186</v>
      </c>
      <c r="AU42" s="1">
        <f t="shared" si="27"/>
        <v>4687.4002833280747</v>
      </c>
      <c r="AV42" s="1">
        <f t="shared" si="27"/>
        <v>902.62209271143809</v>
      </c>
      <c r="AW42" s="1">
        <f t="shared" si="27"/>
        <v>314.73965962616376</v>
      </c>
      <c r="AX42" s="1">
        <f t="shared" si="14"/>
        <v>18742.576692863302</v>
      </c>
      <c r="AY42" s="1">
        <f t="shared" si="3"/>
        <v>1606.7931183771577</v>
      </c>
      <c r="AZ42" s="1">
        <f t="shared" si="3"/>
        <v>504.90149937121942</v>
      </c>
      <c r="BA42" s="1">
        <f t="shared" si="15"/>
        <v>9842.2403874113825</v>
      </c>
      <c r="BB42" s="1">
        <f t="shared" si="15"/>
        <v>16587.45549355392</v>
      </c>
      <c r="BC42" s="1">
        <f t="shared" si="15"/>
        <v>15520.286690361929</v>
      </c>
      <c r="BD42" s="1">
        <f t="shared" si="16"/>
        <v>0</v>
      </c>
      <c r="BE42" s="2">
        <v>0</v>
      </c>
      <c r="BF42" s="2">
        <v>0</v>
      </c>
      <c r="BG42" s="2">
        <v>0</v>
      </c>
      <c r="BH42" s="2">
        <f t="shared" si="4"/>
        <v>0</v>
      </c>
      <c r="BI42" s="2">
        <f t="shared" si="17"/>
        <v>0</v>
      </c>
      <c r="BJ42" s="2">
        <f t="shared" si="5"/>
        <v>0</v>
      </c>
      <c r="BK42" s="2">
        <f t="shared" si="5"/>
        <v>0</v>
      </c>
      <c r="BL42" s="2">
        <f t="shared" si="6"/>
        <v>0</v>
      </c>
      <c r="BM42" s="2">
        <f t="shared" si="6"/>
        <v>0</v>
      </c>
      <c r="BN42" s="2">
        <f t="shared" si="6"/>
        <v>0</v>
      </c>
      <c r="BO42" s="2">
        <f t="shared" si="18"/>
        <v>0</v>
      </c>
      <c r="BP42" s="2">
        <f t="shared" si="18"/>
        <v>0</v>
      </c>
      <c r="BQ42" s="2">
        <f t="shared" si="18"/>
        <v>0</v>
      </c>
      <c r="BR42" s="11">
        <f t="shared" si="19"/>
        <v>4.61427456650296E-2</v>
      </c>
      <c r="BS42" s="17">
        <v>0</v>
      </c>
      <c r="BT42" s="17">
        <v>0</v>
      </c>
      <c r="BU42" s="12">
        <f>(BU$3*temphigh!$I152+BU$4*temphigh!$I152^2+BU$5*temphigh!$I152^6)*(K42/K$56)^$BW$1</f>
        <v>3.0936720142425598</v>
      </c>
      <c r="BV42" s="12">
        <f>(BV$3*temphigh!$I152+BV$4*temphigh!$I152^2+BV$5*temphigh!$I152^6)*(L42/L$56)^$BW$1</f>
        <v>1.9002259330144229</v>
      </c>
      <c r="BW42" s="12">
        <f>(BW$3*temphigh!$I152+BW$4*temphigh!$I152^2+BW$5*temphigh!$I152^6)*(M42/M$56)^$BW$1</f>
        <v>0.83856177510317653</v>
      </c>
      <c r="BX42" s="12"/>
      <c r="BY42" s="12"/>
      <c r="BZ42" s="12"/>
      <c r="CA42" s="19"/>
      <c r="CB42" s="19"/>
      <c r="CC42" s="19"/>
      <c r="CD42" s="19"/>
      <c r="CE42" s="19"/>
      <c r="CF42" s="19"/>
      <c r="CG42" s="19"/>
      <c r="CH42" s="19"/>
    </row>
    <row r="43" spans="1:86" x14ac:dyDescent="0.3">
      <c r="A43" s="2">
        <v>1997</v>
      </c>
      <c r="B43" s="1">
        <v>1006.0189767519068</v>
      </c>
      <c r="C43" s="1">
        <v>2271.66814459428</v>
      </c>
      <c r="D43" s="1">
        <v>2543.3427133758046</v>
      </c>
      <c r="E43" s="11">
        <f t="shared" si="20"/>
        <v>5.6420769798790626E-3</v>
      </c>
      <c r="F43" s="11">
        <f t="shared" si="7"/>
        <v>1.0971471739061212E-2</v>
      </c>
      <c r="G43" s="11">
        <f t="shared" si="7"/>
        <v>1.9999791989640858E-2</v>
      </c>
      <c r="H43" s="1">
        <v>28644.105647767607</v>
      </c>
      <c r="I43" s="1">
        <v>4323.0111241054647</v>
      </c>
      <c r="J43" s="1">
        <v>1603.7721741095311</v>
      </c>
      <c r="K43" s="1">
        <f t="shared" si="8"/>
        <v>28472.728954129358</v>
      </c>
      <c r="L43" s="1">
        <f t="shared" si="0"/>
        <v>1903.0117292407404</v>
      </c>
      <c r="M43" s="1">
        <f t="shared" si="0"/>
        <v>630.57651085520763</v>
      </c>
      <c r="N43" s="11">
        <f t="shared" si="21"/>
        <v>2.6929718211903264E-2</v>
      </c>
      <c r="O43" s="11">
        <f t="shared" si="9"/>
        <v>5.0765530651725621E-2</v>
      </c>
      <c r="P43" s="11">
        <f t="shared" si="9"/>
        <v>1.822934019750444E-2</v>
      </c>
      <c r="Q43" s="1">
        <v>4915.9985701367123</v>
      </c>
      <c r="R43" s="1">
        <v>2982.0550459999999</v>
      </c>
      <c r="S43" s="1">
        <v>1290.0060180000005</v>
      </c>
      <c r="T43" s="1">
        <f t="shared" si="10"/>
        <v>171.623391932289</v>
      </c>
      <c r="U43" s="1">
        <f t="shared" si="10"/>
        <v>689.80970911035058</v>
      </c>
      <c r="V43" s="1">
        <f t="shared" si="10"/>
        <v>804.35740114786302</v>
      </c>
      <c r="W43" s="11">
        <f t="shared" si="22"/>
        <v>-2.4877022112913094E-2</v>
      </c>
      <c r="X43" s="11">
        <f t="shared" si="22"/>
        <v>-6.447014814761276E-2</v>
      </c>
      <c r="Y43" s="11">
        <f t="shared" si="22"/>
        <v>-9.0195612622467891E-4</v>
      </c>
      <c r="Z43" s="1">
        <v>12169.782909999998</v>
      </c>
      <c r="AA43" s="1">
        <v>8440.3815709999981</v>
      </c>
      <c r="AB43" s="1">
        <v>2803.799200999998</v>
      </c>
      <c r="AC43" s="12">
        <f t="shared" si="11"/>
        <v>2.4755464706454462</v>
      </c>
      <c r="AD43" s="12">
        <f t="shared" si="11"/>
        <v>2.8303909353791314</v>
      </c>
      <c r="AE43" s="12">
        <f t="shared" si="11"/>
        <v>2.1734776131873805</v>
      </c>
      <c r="AF43" s="11">
        <f t="shared" si="23"/>
        <v>9.9035736144448272E-4</v>
      </c>
      <c r="AG43" s="11">
        <f t="shared" si="23"/>
        <v>-1.1441717107863458E-2</v>
      </c>
      <c r="AH43" s="11">
        <f t="shared" si="23"/>
        <v>1.0365171611207868E-2</v>
      </c>
      <c r="AI43" s="1">
        <f t="shared" si="31"/>
        <v>36762.965694926119</v>
      </c>
      <c r="AJ43" s="1">
        <f t="shared" si="31"/>
        <v>6434.4293333160758</v>
      </c>
      <c r="AK43" s="1">
        <f t="shared" si="31"/>
        <v>2182.5913972318958</v>
      </c>
      <c r="AL43" s="14">
        <f t="shared" si="30"/>
        <v>11.701729272373417</v>
      </c>
      <c r="AM43" s="14">
        <f t="shared" si="30"/>
        <v>1.6850157564514241</v>
      </c>
      <c r="AN43" s="14">
        <f t="shared" si="30"/>
        <v>0.67015135789157054</v>
      </c>
      <c r="AO43" s="11">
        <f t="shared" si="25"/>
        <v>2.0621120954280148E-2</v>
      </c>
      <c r="AP43" s="11">
        <f t="shared" si="13"/>
        <v>2.5977173653231045E-2</v>
      </c>
      <c r="AQ43" s="11">
        <f t="shared" si="13"/>
        <v>2.3564574154817608E-2</v>
      </c>
      <c r="AR43" s="1">
        <f t="shared" si="26"/>
        <v>24177.81734819313</v>
      </c>
      <c r="AS43" s="1">
        <f t="shared" si="26"/>
        <v>4713.9164827962522</v>
      </c>
      <c r="AT43" s="1">
        <f t="shared" si="26"/>
        <v>1653.0702030024202</v>
      </c>
      <c r="AU43" s="1">
        <f t="shared" si="27"/>
        <v>4835.563469638626</v>
      </c>
      <c r="AV43" s="1">
        <f t="shared" si="27"/>
        <v>942.78329655925052</v>
      </c>
      <c r="AW43" s="1">
        <f t="shared" si="27"/>
        <v>330.61404060048403</v>
      </c>
      <c r="AX43" s="1">
        <f t="shared" si="14"/>
        <v>19226.529842413176</v>
      </c>
      <c r="AY43" s="1">
        <f t="shared" si="3"/>
        <v>1660.0722227896215</v>
      </c>
      <c r="AZ43" s="1">
        <f t="shared" si="3"/>
        <v>519.96773987514507</v>
      </c>
      <c r="BA43" s="1">
        <f t="shared" si="15"/>
        <v>9923.417832648076</v>
      </c>
      <c r="BB43" s="1">
        <f t="shared" si="15"/>
        <v>16843.547853253342</v>
      </c>
      <c r="BC43" s="1">
        <f t="shared" si="15"/>
        <v>15905.472148045763</v>
      </c>
      <c r="BD43" s="1">
        <f t="shared" si="16"/>
        <v>0</v>
      </c>
      <c r="BE43" s="2">
        <v>0</v>
      </c>
      <c r="BF43" s="2">
        <v>0</v>
      </c>
      <c r="BG43" s="2">
        <v>0</v>
      </c>
      <c r="BH43" s="2">
        <f t="shared" si="4"/>
        <v>0</v>
      </c>
      <c r="BI43" s="2">
        <f t="shared" si="17"/>
        <v>0</v>
      </c>
      <c r="BJ43" s="2">
        <f t="shared" si="5"/>
        <v>0</v>
      </c>
      <c r="BK43" s="2">
        <f t="shared" si="5"/>
        <v>0</v>
      </c>
      <c r="BL43" s="2">
        <f t="shared" si="6"/>
        <v>0</v>
      </c>
      <c r="BM43" s="2">
        <f t="shared" si="6"/>
        <v>0</v>
      </c>
      <c r="BN43" s="2">
        <f t="shared" si="6"/>
        <v>0</v>
      </c>
      <c r="BO43" s="2">
        <f t="shared" si="18"/>
        <v>0</v>
      </c>
      <c r="BP43" s="2">
        <f t="shared" si="18"/>
        <v>0</v>
      </c>
      <c r="BQ43" s="2">
        <f t="shared" si="18"/>
        <v>0</v>
      </c>
      <c r="BR43" s="11">
        <f t="shared" si="19"/>
        <v>5.2327866650176941E-2</v>
      </c>
      <c r="BS43" s="17">
        <v>0</v>
      </c>
      <c r="BT43" s="17">
        <v>0</v>
      </c>
      <c r="BU43" s="12">
        <f>(BU$3*temphigh!$I153+BU$4*temphigh!$I153^2+BU$5*temphigh!$I153^6)*(K43/K$56)^$BW$1</f>
        <v>3.1246286938556347</v>
      </c>
      <c r="BV43" s="12">
        <f>(BV$3*temphigh!$I153+BV$4*temphigh!$I153^2+BV$5*temphigh!$I153^6)*(L43/L$56)^$BW$1</f>
        <v>1.9021187664662702</v>
      </c>
      <c r="BW43" s="12">
        <f>(BW$3*temphigh!$I153+BW$4*temphigh!$I153^2+BW$5*temphigh!$I153^6)*(M43/M$56)^$BW$1</f>
        <v>0.83898199111932081</v>
      </c>
      <c r="BX43" s="12"/>
      <c r="BY43" s="12"/>
      <c r="BZ43" s="12"/>
      <c r="CA43" s="19"/>
      <c r="CB43" s="19"/>
      <c r="CC43" s="19"/>
      <c r="CD43" s="19"/>
      <c r="CE43" s="19"/>
      <c r="CF43" s="19"/>
      <c r="CG43" s="19"/>
      <c r="CH43" s="19"/>
    </row>
    <row r="44" spans="1:86" x14ac:dyDescent="0.3">
      <c r="A44" s="2">
        <v>1998</v>
      </c>
      <c r="B44" s="1">
        <v>1010.9977899999999</v>
      </c>
      <c r="C44" s="1">
        <v>2295.6016831510051</v>
      </c>
      <c r="D44" s="1">
        <v>2593.6893103358498</v>
      </c>
      <c r="E44" s="11">
        <f t="shared" si="20"/>
        <v>4.949025180586597E-3</v>
      </c>
      <c r="F44" s="11">
        <f t="shared" si="7"/>
        <v>1.0535666758227036E-2</v>
      </c>
      <c r="G44" s="11">
        <f t="shared" si="7"/>
        <v>1.9795443490672859E-2</v>
      </c>
      <c r="H44" s="1">
        <v>29349.287304409678</v>
      </c>
      <c r="I44" s="1">
        <v>4456.2507247019648</v>
      </c>
      <c r="J44" s="1">
        <v>1605.3543442916007</v>
      </c>
      <c r="K44" s="1">
        <f t="shared" si="8"/>
        <v>29030.021227256766</v>
      </c>
      <c r="L44" s="1">
        <f t="shared" si="0"/>
        <v>1941.212518447536</v>
      </c>
      <c r="M44" s="1">
        <f t="shared" si="0"/>
        <v>618.9462777574264</v>
      </c>
      <c r="N44" s="11">
        <f t="shared" si="21"/>
        <v>1.9572843685802921E-2</v>
      </c>
      <c r="O44" s="11">
        <f t="shared" si="9"/>
        <v>2.0073859041340292E-2</v>
      </c>
      <c r="P44" s="11">
        <f t="shared" si="9"/>
        <v>-1.8443809589431037E-2</v>
      </c>
      <c r="Q44" s="1">
        <v>4923.5516685127932</v>
      </c>
      <c r="R44" s="1">
        <v>3010.7499170000001</v>
      </c>
      <c r="S44" s="1">
        <v>1296.032194999997</v>
      </c>
      <c r="T44" s="1">
        <f t="shared" si="10"/>
        <v>167.75711169562331</v>
      </c>
      <c r="U44" s="1">
        <f t="shared" si="10"/>
        <v>675.62399492262864</v>
      </c>
      <c r="V44" s="1">
        <f t="shared" si="10"/>
        <v>807.31845876176374</v>
      </c>
      <c r="W44" s="11">
        <f t="shared" si="22"/>
        <v>-2.252769971002011E-2</v>
      </c>
      <c r="X44" s="11">
        <f t="shared" si="22"/>
        <v>-2.0564677476078597E-2</v>
      </c>
      <c r="Y44" s="11">
        <f t="shared" si="22"/>
        <v>3.6812710490077283E-3</v>
      </c>
      <c r="Z44" s="1">
        <v>12041.474579999998</v>
      </c>
      <c r="AA44" s="1">
        <v>8181.8507369999988</v>
      </c>
      <c r="AB44" s="1">
        <v>2751.0494060000037</v>
      </c>
      <c r="AC44" s="12">
        <f t="shared" si="11"/>
        <v>2.4456886797812856</v>
      </c>
      <c r="AD44" s="12">
        <f t="shared" si="11"/>
        <v>2.7175457818006472</v>
      </c>
      <c r="AE44" s="12">
        <f t="shared" si="11"/>
        <v>2.122670576096306</v>
      </c>
      <c r="AF44" s="11">
        <f t="shared" si="23"/>
        <v>-1.2061090841237965E-2</v>
      </c>
      <c r="AG44" s="11">
        <f t="shared" si="23"/>
        <v>-3.9869105065293287E-2</v>
      </c>
      <c r="AH44" s="11">
        <f t="shared" si="23"/>
        <v>-2.337591921021287E-2</v>
      </c>
      <c r="AI44" s="1">
        <f t="shared" si="31"/>
        <v>37922.232595072135</v>
      </c>
      <c r="AJ44" s="1">
        <f t="shared" si="31"/>
        <v>6733.769696543719</v>
      </c>
      <c r="AK44" s="1">
        <f t="shared" si="31"/>
        <v>2294.9462981091901</v>
      </c>
      <c r="AL44" s="14">
        <f t="shared" si="30"/>
        <v>11.94303204707327</v>
      </c>
      <c r="AM44" s="14">
        <f t="shared" si="30"/>
        <v>1.7287877033651933</v>
      </c>
      <c r="AN44" s="14">
        <f t="shared" si="30"/>
        <v>0.68594318925955822</v>
      </c>
      <c r="AO44" s="11">
        <f t="shared" si="25"/>
        <v>2.0621120954280148E-2</v>
      </c>
      <c r="AP44" s="11">
        <f t="shared" si="13"/>
        <v>2.5977173653231045E-2</v>
      </c>
      <c r="AQ44" s="11">
        <f t="shared" si="13"/>
        <v>2.3564574154817608E-2</v>
      </c>
      <c r="AR44" s="1">
        <f t="shared" si="26"/>
        <v>24928.350490542522</v>
      </c>
      <c r="AS44" s="1">
        <f t="shared" si="26"/>
        <v>4921.6479408485302</v>
      </c>
      <c r="AT44" s="1">
        <f t="shared" si="26"/>
        <v>1736.109108197119</v>
      </c>
      <c r="AU44" s="1">
        <f t="shared" si="27"/>
        <v>4985.670098108505</v>
      </c>
      <c r="AV44" s="1">
        <f t="shared" si="27"/>
        <v>984.32958816970608</v>
      </c>
      <c r="AW44" s="1">
        <f t="shared" si="27"/>
        <v>347.22182163942381</v>
      </c>
      <c r="AX44" s="1">
        <f t="shared" si="14"/>
        <v>19725.740837113026</v>
      </c>
      <c r="AY44" s="1">
        <f t="shared" si="3"/>
        <v>1715.1574602761027</v>
      </c>
      <c r="AZ44" s="1">
        <f t="shared" si="3"/>
        <v>535.48714605985401</v>
      </c>
      <c r="BA44" s="1">
        <f t="shared" si="15"/>
        <v>9998.4443238348631</v>
      </c>
      <c r="BB44" s="1">
        <f t="shared" si="15"/>
        <v>17095.942978722283</v>
      </c>
      <c r="BC44" s="1">
        <f t="shared" si="15"/>
        <v>16296.608724106947</v>
      </c>
      <c r="BD44" s="1">
        <f t="shared" si="16"/>
        <v>0</v>
      </c>
      <c r="BE44" s="2">
        <v>0</v>
      </c>
      <c r="BF44" s="2">
        <v>0</v>
      </c>
      <c r="BG44" s="2">
        <v>0</v>
      </c>
      <c r="BH44" s="2">
        <f t="shared" si="4"/>
        <v>0</v>
      </c>
      <c r="BI44" s="2">
        <f t="shared" si="17"/>
        <v>0</v>
      </c>
      <c r="BJ44" s="2">
        <f t="shared" si="5"/>
        <v>0</v>
      </c>
      <c r="BK44" s="2">
        <f t="shared" si="5"/>
        <v>0</v>
      </c>
      <c r="BL44" s="2">
        <f t="shared" si="6"/>
        <v>0</v>
      </c>
      <c r="BM44" s="2">
        <f t="shared" si="6"/>
        <v>0</v>
      </c>
      <c r="BN44" s="2">
        <f t="shared" si="6"/>
        <v>0</v>
      </c>
      <c r="BO44" s="2">
        <f t="shared" si="18"/>
        <v>0</v>
      </c>
      <c r="BP44" s="2">
        <f t="shared" si="18"/>
        <v>0</v>
      </c>
      <c r="BQ44" s="2">
        <f t="shared" si="18"/>
        <v>0</v>
      </c>
      <c r="BR44" s="11">
        <f t="shared" si="19"/>
        <v>4.0538539895418974E-2</v>
      </c>
      <c r="BS44" s="17">
        <v>0</v>
      </c>
      <c r="BT44" s="17">
        <v>0</v>
      </c>
      <c r="BU44" s="12">
        <f>(BU$3*temphigh!$I154+BU$4*temphigh!$I154^2+BU$5*temphigh!$I154^6)*(K44/K$56)^$BW$1</f>
        <v>3.1597858496530136</v>
      </c>
      <c r="BV44" s="12">
        <f>(BV$3*temphigh!$I154+BV$4*temphigh!$I154^2+BV$5*temphigh!$I154^6)*(L44/L$56)^$BW$1</f>
        <v>1.9168516883350299</v>
      </c>
      <c r="BW44" s="12">
        <f>(BW$3*temphigh!$I154+BW$4*temphigh!$I154^2+BW$5*temphigh!$I154^6)*(M44/M$56)^$BW$1</f>
        <v>0.84618719132874465</v>
      </c>
      <c r="BX44" s="12"/>
      <c r="BY44" s="12"/>
      <c r="BZ44" s="12"/>
      <c r="CA44" s="19"/>
      <c r="CB44" s="19"/>
      <c r="CC44" s="19"/>
      <c r="CD44" s="19"/>
      <c r="CE44" s="19"/>
      <c r="CF44" s="19"/>
      <c r="CG44" s="19"/>
      <c r="CH44" s="19"/>
    </row>
    <row r="45" spans="1:86" x14ac:dyDescent="0.3">
      <c r="A45" s="2">
        <v>1999</v>
      </c>
      <c r="B45" s="1">
        <v>1016.099444687364</v>
      </c>
      <c r="C45" s="1">
        <v>2318.3444246393583</v>
      </c>
      <c r="D45" s="1">
        <v>2644.3117258877164</v>
      </c>
      <c r="E45" s="11">
        <f t="shared" si="20"/>
        <v>5.0461581002705369E-3</v>
      </c>
      <c r="F45" s="11">
        <f t="shared" si="7"/>
        <v>9.9070939245591294E-3</v>
      </c>
      <c r="G45" s="11">
        <f t="shared" si="7"/>
        <v>1.9517532554934824E-2</v>
      </c>
      <c r="H45" s="1">
        <v>30304.422613411276</v>
      </c>
      <c r="I45" s="1">
        <v>4567.4020067723022</v>
      </c>
      <c r="J45" s="1">
        <v>1711.2228846591615</v>
      </c>
      <c r="K45" s="1">
        <f t="shared" si="8"/>
        <v>29824.268453109347</v>
      </c>
      <c r="L45" s="1">
        <f t="shared" si="0"/>
        <v>1970.1136544811745</v>
      </c>
      <c r="M45" s="1">
        <f t="shared" si="0"/>
        <v>647.13356897613517</v>
      </c>
      <c r="N45" s="11">
        <f t="shared" si="21"/>
        <v>2.7359512403899E-2</v>
      </c>
      <c r="O45" s="11">
        <f t="shared" si="9"/>
        <v>1.4888187542058562E-2</v>
      </c>
      <c r="P45" s="11">
        <f t="shared" si="9"/>
        <v>4.5540771843458394E-2</v>
      </c>
      <c r="Q45" s="1">
        <v>5003.451776554014</v>
      </c>
      <c r="R45" s="1">
        <v>3065.5222919999997</v>
      </c>
      <c r="S45" s="1">
        <v>1362.6443110000027</v>
      </c>
      <c r="T45" s="1">
        <f t="shared" si="10"/>
        <v>165.10632261113358</v>
      </c>
      <c r="U45" s="1">
        <f t="shared" si="10"/>
        <v>671.17417898722408</v>
      </c>
      <c r="V45" s="1">
        <f t="shared" si="10"/>
        <v>796.29855538743095</v>
      </c>
      <c r="W45" s="11">
        <f t="shared" si="22"/>
        <v>-1.580135147593198E-2</v>
      </c>
      <c r="X45" s="11">
        <f t="shared" si="22"/>
        <v>-6.5862313488646018E-3</v>
      </c>
      <c r="Y45" s="11">
        <f t="shared" si="22"/>
        <v>-1.3650007942633602E-2</v>
      </c>
      <c r="Z45" s="1">
        <v>11967.936561999999</v>
      </c>
      <c r="AA45" s="1">
        <v>8247.3836940000001</v>
      </c>
      <c r="AB45" s="1">
        <v>2846.3143990000026</v>
      </c>
      <c r="AC45" s="12">
        <f t="shared" si="11"/>
        <v>2.3919360266608938</v>
      </c>
      <c r="AD45" s="12">
        <f t="shared" si="11"/>
        <v>2.6903682010478107</v>
      </c>
      <c r="AE45" s="12">
        <f t="shared" si="11"/>
        <v>2.0888168511936764</v>
      </c>
      <c r="AF45" s="11">
        <f t="shared" si="23"/>
        <v>-2.1978534539072614E-2</v>
      </c>
      <c r="AG45" s="11">
        <f t="shared" si="23"/>
        <v>-1.0000781195608321E-2</v>
      </c>
      <c r="AH45" s="11">
        <f t="shared" si="23"/>
        <v>-1.5948647559287488E-2</v>
      </c>
      <c r="AI45" s="1">
        <f t="shared" si="31"/>
        <v>39115.679433673431</v>
      </c>
      <c r="AJ45" s="1">
        <f t="shared" si="31"/>
        <v>7044.7223150590535</v>
      </c>
      <c r="AK45" s="1">
        <f t="shared" si="31"/>
        <v>2412.6734899376952</v>
      </c>
      <c r="AL45" s="14">
        <f t="shared" si="30"/>
        <v>12.189310755476813</v>
      </c>
      <c r="AM45" s="14">
        <f t="shared" si="30"/>
        <v>1.7736967217450814</v>
      </c>
      <c r="AN45" s="14">
        <f t="shared" si="30"/>
        <v>0.70210714840885713</v>
      </c>
      <c r="AO45" s="11">
        <f t="shared" si="25"/>
        <v>2.0621120954280148E-2</v>
      </c>
      <c r="AP45" s="11">
        <f t="shared" si="13"/>
        <v>2.5977173653231045E-2</v>
      </c>
      <c r="AQ45" s="11">
        <f t="shared" si="13"/>
        <v>2.3564574154817608E-2</v>
      </c>
      <c r="AR45" s="1">
        <f t="shared" si="26"/>
        <v>25703.85697583104</v>
      </c>
      <c r="AS45" s="1">
        <f t="shared" si="26"/>
        <v>5135.6391984713746</v>
      </c>
      <c r="AT45" s="1">
        <f t="shared" si="26"/>
        <v>1822.8596256349915</v>
      </c>
      <c r="AU45" s="1">
        <f t="shared" si="27"/>
        <v>5140.7713951662081</v>
      </c>
      <c r="AV45" s="1">
        <f t="shared" si="27"/>
        <v>1027.1278396942751</v>
      </c>
      <c r="AW45" s="1">
        <f t="shared" si="27"/>
        <v>364.57192512699834</v>
      </c>
      <c r="AX45" s="1">
        <f t="shared" si="14"/>
        <v>20237.276664383706</v>
      </c>
      <c r="AY45" s="1">
        <f t="shared" si="3"/>
        <v>1772.1747101560284</v>
      </c>
      <c r="AZ45" s="1">
        <f t="shared" si="3"/>
        <v>551.48100968256097</v>
      </c>
      <c r="BA45" s="1">
        <f t="shared" si="15"/>
        <v>10074.912089263667</v>
      </c>
      <c r="BB45" s="1">
        <f t="shared" si="15"/>
        <v>17341.129871206693</v>
      </c>
      <c r="BC45" s="1">
        <f t="shared" si="15"/>
        <v>16692.501779750004</v>
      </c>
      <c r="BD45" s="1">
        <f t="shared" si="16"/>
        <v>0</v>
      </c>
      <c r="BE45" s="2">
        <v>0</v>
      </c>
      <c r="BF45" s="2">
        <v>0</v>
      </c>
      <c r="BG45" s="2">
        <v>0</v>
      </c>
      <c r="BH45" s="2">
        <f t="shared" si="4"/>
        <v>0</v>
      </c>
      <c r="BI45" s="2">
        <f t="shared" si="17"/>
        <v>0</v>
      </c>
      <c r="BJ45" s="2">
        <f t="shared" si="5"/>
        <v>0</v>
      </c>
      <c r="BK45" s="2">
        <f t="shared" si="5"/>
        <v>0</v>
      </c>
      <c r="BL45" s="2">
        <f t="shared" si="6"/>
        <v>0</v>
      </c>
      <c r="BM45" s="2">
        <f t="shared" si="6"/>
        <v>0</v>
      </c>
      <c r="BN45" s="2">
        <f t="shared" si="6"/>
        <v>0</v>
      </c>
      <c r="BO45" s="2">
        <f t="shared" si="18"/>
        <v>0</v>
      </c>
      <c r="BP45" s="2">
        <f t="shared" si="18"/>
        <v>0</v>
      </c>
      <c r="BQ45" s="2">
        <f t="shared" si="18"/>
        <v>0</v>
      </c>
      <c r="BR45" s="11">
        <f t="shared" si="19"/>
        <v>4.9542836593907874E-2</v>
      </c>
      <c r="BS45" s="17">
        <v>0</v>
      </c>
      <c r="BT45" s="17">
        <v>0</v>
      </c>
      <c r="BU45" s="12">
        <f>(BU$3*temphigh!$I155+BU$4*temphigh!$I155^2+BU$5*temphigh!$I155^6)*(K45/K$56)^$BW$1</f>
        <v>3.187385488716004</v>
      </c>
      <c r="BV45" s="12">
        <f>(BV$3*temphigh!$I155+BV$4*temphigh!$I155^2+BV$5*temphigh!$I155^6)*(L45/L$56)^$BW$1</f>
        <v>1.9327766251159642</v>
      </c>
      <c r="BW45" s="12">
        <f>(BW$3*temphigh!$I155+BW$4*temphigh!$I155^2+BW$5*temphigh!$I155^6)*(M45/M$56)^$BW$1</f>
        <v>0.83911095310880335</v>
      </c>
      <c r="BX45" s="12"/>
      <c r="BY45" s="12"/>
      <c r="BZ45" s="12"/>
      <c r="CA45" s="19"/>
      <c r="CB45" s="19"/>
      <c r="CC45" s="19"/>
      <c r="CD45" s="19"/>
      <c r="CE45" s="19"/>
      <c r="CF45" s="19"/>
      <c r="CG45" s="19"/>
      <c r="CH45" s="19"/>
    </row>
    <row r="46" spans="1:86" x14ac:dyDescent="0.3">
      <c r="A46" s="2">
        <v>2000</v>
      </c>
      <c r="B46" s="1">
        <v>1021.3869253897432</v>
      </c>
      <c r="C46" s="1">
        <v>2340.7400262964893</v>
      </c>
      <c r="D46" s="1">
        <v>2695.1585985000002</v>
      </c>
      <c r="E46" s="11">
        <f t="shared" si="20"/>
        <v>5.2037039583325839E-3</v>
      </c>
      <c r="F46" s="11">
        <f t="shared" si="7"/>
        <v>9.6601701710541388E-3</v>
      </c>
      <c r="G46" s="11">
        <f t="shared" si="7"/>
        <v>1.9228774018771988E-2</v>
      </c>
      <c r="H46" s="1">
        <v>31489.354732687403</v>
      </c>
      <c r="I46" s="1">
        <v>4857.9759807161954</v>
      </c>
      <c r="J46" s="1">
        <v>1791.4695940486436</v>
      </c>
      <c r="K46" s="1">
        <f t="shared" si="8"/>
        <v>30829.995910385893</v>
      </c>
      <c r="L46" s="1">
        <f t="shared" si="0"/>
        <v>2075.40176445928</v>
      </c>
      <c r="M46" s="1">
        <f t="shared" si="0"/>
        <v>664.69913683213008</v>
      </c>
      <c r="N46" s="11">
        <f t="shared" si="21"/>
        <v>3.3721781268760465E-2</v>
      </c>
      <c r="O46" s="11">
        <f t="shared" si="9"/>
        <v>5.3442657858149278E-2</v>
      </c>
      <c r="P46" s="11">
        <f t="shared" si="9"/>
        <v>2.7143651168933136E-2</v>
      </c>
      <c r="Q46" s="1">
        <v>5111.4069775856251</v>
      </c>
      <c r="R46" s="1">
        <v>3101.4461630000005</v>
      </c>
      <c r="S46" s="1">
        <v>1397.2536969999974</v>
      </c>
      <c r="T46" s="1">
        <f t="shared" si="10"/>
        <v>162.32174399813118</v>
      </c>
      <c r="U46" s="1">
        <f t="shared" si="10"/>
        <v>638.42352768132957</v>
      </c>
      <c r="V46" s="1">
        <f t="shared" si="10"/>
        <v>779.94831820855222</v>
      </c>
      <c r="W46" s="11">
        <f t="shared" si="22"/>
        <v>-1.6865366322528885E-2</v>
      </c>
      <c r="X46" s="11">
        <f t="shared" si="22"/>
        <v>-4.8796053738708989E-2</v>
      </c>
      <c r="Y46" s="11">
        <f t="shared" si="22"/>
        <v>-2.0532797740570707E-2</v>
      </c>
      <c r="Z46" s="1">
        <v>12100.307928</v>
      </c>
      <c r="AA46" s="1">
        <v>8503.7693329999984</v>
      </c>
      <c r="AB46" s="1">
        <v>3003.9440609999983</v>
      </c>
      <c r="AC46" s="12">
        <f t="shared" si="11"/>
        <v>2.3673145145870551</v>
      </c>
      <c r="AD46" s="12">
        <f t="shared" si="11"/>
        <v>2.7418723028144973</v>
      </c>
      <c r="AE46" s="12">
        <f t="shared" si="11"/>
        <v>2.1498916534983441</v>
      </c>
      <c r="AF46" s="11">
        <f t="shared" si="23"/>
        <v>-1.0293549576327887E-2</v>
      </c>
      <c r="AG46" s="11">
        <f t="shared" si="23"/>
        <v>1.9143885861655496E-2</v>
      </c>
      <c r="AH46" s="11">
        <f t="shared" si="23"/>
        <v>2.9238945611610667E-2</v>
      </c>
      <c r="AI46" s="1">
        <f t="shared" si="31"/>
        <v>40344.882885472296</v>
      </c>
      <c r="AJ46" s="1">
        <f t="shared" si="31"/>
        <v>7367.3779232474235</v>
      </c>
      <c r="AK46" s="1">
        <f t="shared" si="31"/>
        <v>2535.9780660709243</v>
      </c>
      <c r="AL46" s="14">
        <f t="shared" si="30"/>
        <v>12.440668006914807</v>
      </c>
      <c r="AM46" s="14">
        <f t="shared" si="30"/>
        <v>1.8197723494940201</v>
      </c>
      <c r="AN46" s="14">
        <f t="shared" si="30"/>
        <v>0.71865200437216514</v>
      </c>
      <c r="AO46" s="11">
        <f t="shared" si="25"/>
        <v>2.0621120954280148E-2</v>
      </c>
      <c r="AP46" s="11">
        <f t="shared" si="13"/>
        <v>2.5977173653231045E-2</v>
      </c>
      <c r="AQ46" s="11">
        <f t="shared" si="13"/>
        <v>2.3564574154817608E-2</v>
      </c>
      <c r="AR46" s="1">
        <f t="shared" si="26"/>
        <v>26506.57579579583</v>
      </c>
      <c r="AS46" s="1">
        <f t="shared" si="26"/>
        <v>5357.5002106462607</v>
      </c>
      <c r="AT46" s="1">
        <f t="shared" si="26"/>
        <v>1913.4415533132769</v>
      </c>
      <c r="AU46" s="1">
        <f t="shared" si="27"/>
        <v>5301.3151591591668</v>
      </c>
      <c r="AV46" s="1">
        <f t="shared" si="27"/>
        <v>1071.5000421292523</v>
      </c>
      <c r="AW46" s="1">
        <f t="shared" si="27"/>
        <v>382.6883106626554</v>
      </c>
      <c r="AX46" s="1">
        <f t="shared" si="14"/>
        <v>20761.241513391327</v>
      </c>
      <c r="AY46" s="1">
        <f t="shared" si="3"/>
        <v>1831.0449346646594</v>
      </c>
      <c r="AZ46" s="1">
        <f t="shared" si="3"/>
        <v>567.96406842349381</v>
      </c>
      <c r="BA46" s="1">
        <f t="shared" si="15"/>
        <v>10153.447209158827</v>
      </c>
      <c r="BB46" s="1">
        <f t="shared" si="15"/>
        <v>17585.142032592743</v>
      </c>
      <c r="BC46" s="1">
        <f t="shared" si="15"/>
        <v>17092.852573762491</v>
      </c>
      <c r="BD46" s="1">
        <f t="shared" si="16"/>
        <v>0</v>
      </c>
      <c r="BE46" s="2">
        <v>0</v>
      </c>
      <c r="BF46" s="2">
        <v>0</v>
      </c>
      <c r="BG46" s="2">
        <v>0</v>
      </c>
      <c r="BH46" s="2">
        <f t="shared" si="4"/>
        <v>0</v>
      </c>
      <c r="BI46" s="2">
        <f t="shared" si="17"/>
        <v>0</v>
      </c>
      <c r="BJ46" s="2">
        <f t="shared" si="5"/>
        <v>0</v>
      </c>
      <c r="BK46" s="2">
        <f t="shared" si="5"/>
        <v>0</v>
      </c>
      <c r="BL46" s="2">
        <f t="shared" si="6"/>
        <v>0</v>
      </c>
      <c r="BM46" s="2">
        <f t="shared" si="6"/>
        <v>0</v>
      </c>
      <c r="BN46" s="2">
        <f t="shared" si="6"/>
        <v>0</v>
      </c>
      <c r="BO46" s="2">
        <f t="shared" si="18"/>
        <v>0</v>
      </c>
      <c r="BP46" s="2">
        <f t="shared" si="18"/>
        <v>0</v>
      </c>
      <c r="BQ46" s="2">
        <f t="shared" si="18"/>
        <v>0</v>
      </c>
      <c r="BR46" s="11">
        <f t="shared" si="19"/>
        <v>5.901072102361879E-2</v>
      </c>
      <c r="BS46" s="17">
        <v>0</v>
      </c>
      <c r="BT46" s="17">
        <v>0</v>
      </c>
      <c r="BU46" s="12">
        <f>(BU$3*temphigh!$I156+BU$4*temphigh!$I156^2+BU$5*temphigh!$I156^6)*(K46/K$56)^$BW$1</f>
        <v>3.2083008187231181</v>
      </c>
      <c r="BV46" s="12">
        <f>(BV$3*temphigh!$I156+BV$4*temphigh!$I156^2+BV$5*temphigh!$I156^6)*(L46/L$56)^$BW$1</f>
        <v>1.9293262758110268</v>
      </c>
      <c r="BW46" s="12">
        <f>(BW$3*temphigh!$I156+BW$4*temphigh!$I156^2+BW$5*temphigh!$I156^6)*(M46/M$56)^$BW$1</f>
        <v>0.83479313326189419</v>
      </c>
      <c r="BX46" s="12"/>
      <c r="BY46" s="12"/>
      <c r="BZ46" s="12"/>
      <c r="CA46" s="19"/>
      <c r="CB46" s="19"/>
      <c r="CC46" s="19"/>
      <c r="CD46" s="19"/>
      <c r="CE46" s="19"/>
      <c r="CF46" s="19"/>
      <c r="CG46" s="19"/>
      <c r="CH46" s="19"/>
    </row>
    <row r="47" spans="1:86" x14ac:dyDescent="0.3">
      <c r="A47" s="2">
        <v>2001</v>
      </c>
      <c r="B47" s="1">
        <v>1026.6329350185113</v>
      </c>
      <c r="C47" s="1">
        <v>2362.0325764534805</v>
      </c>
      <c r="D47" s="1">
        <v>2745.6659652976127</v>
      </c>
      <c r="E47" s="11">
        <f t="shared" si="20"/>
        <v>5.1361628961192896E-3</v>
      </c>
      <c r="F47" s="11">
        <f t="shared" si="7"/>
        <v>9.0965036346561945E-3</v>
      </c>
      <c r="G47" s="11">
        <f t="shared" si="7"/>
        <v>1.8740035122876586E-2</v>
      </c>
      <c r="H47" s="1">
        <v>31963.694563355872</v>
      </c>
      <c r="I47" s="1">
        <v>4979.9615592115251</v>
      </c>
      <c r="J47" s="1">
        <v>1852.4547725528</v>
      </c>
      <c r="K47" s="1">
        <f t="shared" si="8"/>
        <v>31134.49166987764</v>
      </c>
      <c r="L47" s="1">
        <f t="shared" si="0"/>
        <v>2108.3373738599257</v>
      </c>
      <c r="M47" s="1">
        <f t="shared" si="0"/>
        <v>674.68322657086435</v>
      </c>
      <c r="N47" s="11">
        <f t="shared" si="21"/>
        <v>9.8766071969917935E-3</v>
      </c>
      <c r="O47" s="11">
        <f t="shared" si="9"/>
        <v>1.586951016649385E-2</v>
      </c>
      <c r="P47" s="11">
        <f t="shared" si="9"/>
        <v>1.5020464425931301E-2</v>
      </c>
      <c r="Q47" s="1">
        <v>5100.604075644359</v>
      </c>
      <c r="R47" s="1">
        <v>3126.4575990000003</v>
      </c>
      <c r="S47" s="1">
        <v>1431.637252999999</v>
      </c>
      <c r="T47" s="1">
        <f t="shared" si="10"/>
        <v>159.57492227734659</v>
      </c>
      <c r="U47" s="1">
        <f t="shared" si="10"/>
        <v>627.8075767908158</v>
      </c>
      <c r="V47" s="1">
        <f t="shared" si="10"/>
        <v>772.83249999518864</v>
      </c>
      <c r="W47" s="11">
        <f t="shared" si="22"/>
        <v>-1.6922081128060151E-2</v>
      </c>
      <c r="X47" s="11">
        <f t="shared" si="22"/>
        <v>-1.6628382931107688E-2</v>
      </c>
      <c r="Y47" s="11">
        <f t="shared" si="22"/>
        <v>-9.1234483711789549E-3</v>
      </c>
      <c r="Z47" s="1">
        <v>12046.245347</v>
      </c>
      <c r="AA47" s="1">
        <v>8624.1202730000005</v>
      </c>
      <c r="AB47" s="1">
        <v>3073.0120059999972</v>
      </c>
      <c r="AC47" s="12">
        <f t="shared" si="11"/>
        <v>2.3617291537136604</v>
      </c>
      <c r="AD47" s="12">
        <f t="shared" si="11"/>
        <v>2.7584318673499464</v>
      </c>
      <c r="AE47" s="12">
        <f t="shared" si="11"/>
        <v>2.146501845743741</v>
      </c>
      <c r="AF47" s="11">
        <f t="shared" si="23"/>
        <v>-2.3593657872574836E-3</v>
      </c>
      <c r="AG47" s="11">
        <f t="shared" si="23"/>
        <v>6.039509760702888E-3</v>
      </c>
      <c r="AH47" s="11">
        <f t="shared" si="23"/>
        <v>-1.5767342270887053E-3</v>
      </c>
      <c r="AI47" s="1">
        <f t="shared" si="31"/>
        <v>41611.709756084238</v>
      </c>
      <c r="AJ47" s="1">
        <f t="shared" si="31"/>
        <v>7702.1401730519337</v>
      </c>
      <c r="AK47" s="1">
        <f t="shared" si="31"/>
        <v>2665.0685701264874</v>
      </c>
      <c r="AL47" s="14">
        <f t="shared" si="30"/>
        <v>12.697208526637441</v>
      </c>
      <c r="AM47" s="14">
        <f t="shared" si="30"/>
        <v>1.8670448918261746</v>
      </c>
      <c r="AN47" s="14">
        <f t="shared" si="30"/>
        <v>0.73558673282070131</v>
      </c>
      <c r="AO47" s="11">
        <f t="shared" si="25"/>
        <v>2.0621120954280148E-2</v>
      </c>
      <c r="AP47" s="11">
        <f t="shared" si="13"/>
        <v>2.5977173653231045E-2</v>
      </c>
      <c r="AQ47" s="11">
        <f t="shared" si="13"/>
        <v>2.3564574154817608E-2</v>
      </c>
      <c r="AR47" s="1">
        <f t="shared" si="26"/>
        <v>27332.761906267424</v>
      </c>
      <c r="AS47" s="1">
        <f t="shared" si="26"/>
        <v>5586.0619840749941</v>
      </c>
      <c r="AT47" s="1">
        <f t="shared" si="26"/>
        <v>2007.6764529415955</v>
      </c>
      <c r="AU47" s="1">
        <f t="shared" si="27"/>
        <v>5466.5523812534848</v>
      </c>
      <c r="AV47" s="1">
        <f t="shared" si="27"/>
        <v>1117.2123968149988</v>
      </c>
      <c r="AW47" s="1">
        <f t="shared" si="27"/>
        <v>401.53529058831913</v>
      </c>
      <c r="AX47" s="1">
        <f t="shared" si="14"/>
        <v>21298.95581873152</v>
      </c>
      <c r="AY47" s="1">
        <f t="shared" si="3"/>
        <v>1891.9508696911521</v>
      </c>
      <c r="AZ47" s="1">
        <f t="shared" si="3"/>
        <v>584.97325699966598</v>
      </c>
      <c r="BA47" s="1">
        <f t="shared" si="15"/>
        <v>10231.84816643072</v>
      </c>
      <c r="BB47" s="1">
        <f t="shared" si="15"/>
        <v>17822.395053995115</v>
      </c>
      <c r="BC47" s="1">
        <f t="shared" si="15"/>
        <v>17494.192273332028</v>
      </c>
      <c r="BD47" s="1">
        <f t="shared" si="16"/>
        <v>0</v>
      </c>
      <c r="BE47" s="2">
        <v>0</v>
      </c>
      <c r="BF47" s="2">
        <v>0</v>
      </c>
      <c r="BG47" s="2">
        <v>0</v>
      </c>
      <c r="BH47" s="2">
        <f t="shared" si="4"/>
        <v>0</v>
      </c>
      <c r="BI47" s="2">
        <f t="shared" si="17"/>
        <v>0</v>
      </c>
      <c r="BJ47" s="2">
        <f t="shared" si="5"/>
        <v>0</v>
      </c>
      <c r="BK47" s="2">
        <f t="shared" si="5"/>
        <v>0</v>
      </c>
      <c r="BL47" s="2">
        <f t="shared" si="6"/>
        <v>0</v>
      </c>
      <c r="BM47" s="2">
        <f t="shared" si="6"/>
        <v>0</v>
      </c>
      <c r="BN47" s="2">
        <f t="shared" si="6"/>
        <v>0</v>
      </c>
      <c r="BO47" s="2">
        <f t="shared" si="18"/>
        <v>0</v>
      </c>
      <c r="BP47" s="2">
        <f t="shared" si="18"/>
        <v>0</v>
      </c>
      <c r="BQ47" s="2">
        <f t="shared" si="18"/>
        <v>0</v>
      </c>
      <c r="BR47" s="11">
        <f t="shared" si="19"/>
        <v>3.4458438866883351E-2</v>
      </c>
      <c r="BS47" s="17">
        <v>0</v>
      </c>
      <c r="BT47" s="17">
        <v>0</v>
      </c>
      <c r="BU47" s="12">
        <f>(BU$3*temphigh!$I157+BU$4*temphigh!$I157^2+BU$5*temphigh!$I157^6)*(K47/K$56)^$BW$1</f>
        <v>3.2463183132996827</v>
      </c>
      <c r="BV47" s="12">
        <f>(BV$3*temphigh!$I157+BV$4*temphigh!$I157^2+BV$5*temphigh!$I157^6)*(L47/L$56)^$BW$1</f>
        <v>1.9420286149487318</v>
      </c>
      <c r="BW47" s="12">
        <f>(BW$3*temphigh!$I157+BW$4*temphigh!$I157^2+BW$5*temphigh!$I157^6)*(M47/M$56)^$BW$1</f>
        <v>0.83193906337785273</v>
      </c>
      <c r="BX47" s="12"/>
      <c r="BY47" s="12"/>
      <c r="BZ47" s="12"/>
      <c r="CA47" s="19"/>
      <c r="CB47" s="19"/>
      <c r="CC47" s="19"/>
      <c r="CD47" s="19"/>
      <c r="CE47" s="19"/>
      <c r="CF47" s="19"/>
      <c r="CG47" s="19"/>
      <c r="CH47" s="19"/>
    </row>
    <row r="48" spans="1:86" x14ac:dyDescent="0.3">
      <c r="A48" s="2">
        <v>2002</v>
      </c>
      <c r="B48" s="1">
        <v>1032.2757380515375</v>
      </c>
      <c r="C48" s="1">
        <v>2382.3191127016171</v>
      </c>
      <c r="D48" s="1">
        <v>2795.5879138582422</v>
      </c>
      <c r="E48" s="11">
        <f t="shared" si="20"/>
        <v>5.4964173080269685E-3</v>
      </c>
      <c r="F48" s="11">
        <f t="shared" si="7"/>
        <v>8.5885929137337058E-3</v>
      </c>
      <c r="G48" s="11">
        <f t="shared" si="7"/>
        <v>1.818209104515689E-2</v>
      </c>
      <c r="H48" s="1">
        <v>32416.968480138978</v>
      </c>
      <c r="I48" s="1">
        <v>5081.7762440753195</v>
      </c>
      <c r="J48" s="1">
        <v>1923.7687769782697</v>
      </c>
      <c r="K48" s="1">
        <f t="shared" si="8"/>
        <v>31403.400550057802</v>
      </c>
      <c r="L48" s="1">
        <f t="shared" si="0"/>
        <v>2133.1215524323447</v>
      </c>
      <c r="M48" s="1">
        <f t="shared" si="0"/>
        <v>688.1446179681185</v>
      </c>
      <c r="N48" s="11">
        <f t="shared" si="21"/>
        <v>8.6370088528000544E-3</v>
      </c>
      <c r="O48" s="11">
        <f t="shared" si="9"/>
        <v>1.1755319086833138E-2</v>
      </c>
      <c r="P48" s="11">
        <f t="shared" si="9"/>
        <v>1.9952165500946029E-2</v>
      </c>
      <c r="Q48" s="1">
        <v>5132.3867836667778</v>
      </c>
      <c r="R48" s="1">
        <v>3256.2533880000001</v>
      </c>
      <c r="S48" s="1">
        <v>1475.5870919999988</v>
      </c>
      <c r="T48" s="1">
        <f t="shared" si="10"/>
        <v>158.32408224141182</v>
      </c>
      <c r="U48" s="1">
        <f t="shared" si="10"/>
        <v>640.77071315297712</v>
      </c>
      <c r="V48" s="1">
        <f t="shared" si="10"/>
        <v>767.02933827513027</v>
      </c>
      <c r="W48" s="11">
        <f t="shared" si="22"/>
        <v>-7.838575247812285E-3</v>
      </c>
      <c r="X48" s="11">
        <f t="shared" si="22"/>
        <v>2.0648263642222053E-2</v>
      </c>
      <c r="Y48" s="11">
        <f t="shared" si="22"/>
        <v>-7.508951448204515E-3</v>
      </c>
      <c r="Z48" s="1">
        <v>12116.098030000003</v>
      </c>
      <c r="AA48" s="1">
        <v>8876.3915379999999</v>
      </c>
      <c r="AB48" s="1">
        <v>3149.4066169999987</v>
      </c>
      <c r="AC48" s="12">
        <f t="shared" si="11"/>
        <v>2.3607141356840198</v>
      </c>
      <c r="AD48" s="12">
        <f t="shared" si="11"/>
        <v>2.725952338571509</v>
      </c>
      <c r="AE48" s="12">
        <f t="shared" si="11"/>
        <v>2.1343413981287398</v>
      </c>
      <c r="AF48" s="11">
        <f t="shared" si="23"/>
        <v>-4.2977749080352901E-4</v>
      </c>
      <c r="AG48" s="11">
        <f t="shared" si="23"/>
        <v>-1.1774635133417588E-2</v>
      </c>
      <c r="AH48" s="11">
        <f t="shared" si="23"/>
        <v>-5.6652397663267129E-3</v>
      </c>
      <c r="AI48" s="1">
        <f t="shared" si="31"/>
        <v>42917.091161729302</v>
      </c>
      <c r="AJ48" s="1">
        <f t="shared" si="31"/>
        <v>8049.1385525617397</v>
      </c>
      <c r="AK48" s="1">
        <f t="shared" si="31"/>
        <v>2800.097003702158</v>
      </c>
      <c r="AL48" s="14">
        <f t="shared" si="30"/>
        <v>12.959039199446948</v>
      </c>
      <c r="AM48" s="14">
        <f t="shared" si="30"/>
        <v>1.9155454411995212</v>
      </c>
      <c r="AN48" s="14">
        <f t="shared" si="30"/>
        <v>0.75292052093355477</v>
      </c>
      <c r="AO48" s="11">
        <f t="shared" si="25"/>
        <v>2.0621120954280148E-2</v>
      </c>
      <c r="AP48" s="11">
        <f t="shared" si="13"/>
        <v>2.5977173653231045E-2</v>
      </c>
      <c r="AQ48" s="11">
        <f t="shared" si="13"/>
        <v>2.3564574154817608E-2</v>
      </c>
      <c r="AR48" s="1">
        <f t="shared" si="26"/>
        <v>28192.619850113704</v>
      </c>
      <c r="AS48" s="1">
        <f t="shared" si="26"/>
        <v>5821.5990028613178</v>
      </c>
      <c r="AT48" s="1">
        <f t="shared" si="26"/>
        <v>2105.5340680257759</v>
      </c>
      <c r="AU48" s="1">
        <f t="shared" si="27"/>
        <v>5638.5239700227412</v>
      </c>
      <c r="AV48" s="1">
        <f t="shared" si="27"/>
        <v>1164.3198005722636</v>
      </c>
      <c r="AW48" s="1">
        <f t="shared" si="27"/>
        <v>421.1068136051552</v>
      </c>
      <c r="AX48" s="1">
        <f t="shared" si="14"/>
        <v>21848.906303525779</v>
      </c>
      <c r="AY48" s="1">
        <f t="shared" si="3"/>
        <v>1954.9350787886551</v>
      </c>
      <c r="AZ48" s="1">
        <f t="shared" si="3"/>
        <v>602.53059689899419</v>
      </c>
      <c r="BA48" s="1">
        <f t="shared" si="15"/>
        <v>10314.40228986824</v>
      </c>
      <c r="BB48" s="1">
        <f t="shared" si="15"/>
        <v>18053.481684933788</v>
      </c>
      <c r="BC48" s="1">
        <f t="shared" si="15"/>
        <v>17894.945278233794</v>
      </c>
      <c r="BD48" s="1">
        <f t="shared" si="16"/>
        <v>0</v>
      </c>
      <c r="BE48" s="2">
        <v>0</v>
      </c>
      <c r="BF48" s="2">
        <v>0</v>
      </c>
      <c r="BG48" s="2">
        <v>0</v>
      </c>
      <c r="BH48" s="2">
        <f t="shared" si="4"/>
        <v>0</v>
      </c>
      <c r="BI48" s="2">
        <f t="shared" si="17"/>
        <v>0</v>
      </c>
      <c r="BJ48" s="2">
        <f t="shared" si="5"/>
        <v>0</v>
      </c>
      <c r="BK48" s="2">
        <f t="shared" si="5"/>
        <v>0</v>
      </c>
      <c r="BL48" s="2">
        <f t="shared" si="6"/>
        <v>0</v>
      </c>
      <c r="BM48" s="2">
        <f t="shared" si="6"/>
        <v>0</v>
      </c>
      <c r="BN48" s="2">
        <f t="shared" si="6"/>
        <v>0</v>
      </c>
      <c r="BO48" s="2">
        <f t="shared" si="18"/>
        <v>0</v>
      </c>
      <c r="BP48" s="2">
        <f t="shared" si="18"/>
        <v>0</v>
      </c>
      <c r="BQ48" s="2">
        <f t="shared" si="18"/>
        <v>0</v>
      </c>
      <c r="BR48" s="11">
        <f t="shared" si="19"/>
        <v>3.3734789113614133E-2</v>
      </c>
      <c r="BS48" s="17">
        <v>0</v>
      </c>
      <c r="BT48" s="17">
        <v>0</v>
      </c>
      <c r="BU48" s="12">
        <f>(BU$3*temphigh!$I158+BU$4*temphigh!$I158^2+BU$5*temphigh!$I158^6)*(K48/K$56)^$BW$1</f>
        <v>3.2838834741498424</v>
      </c>
      <c r="BV48" s="12">
        <f>(BV$3*temphigh!$I158+BV$4*temphigh!$I158^2+BV$5*temphigh!$I158^6)*(L48/L$56)^$BW$1</f>
        <v>1.9553753447750546</v>
      </c>
      <c r="BW48" s="12">
        <f>(BW$3*temphigh!$I158+BW$4*temphigh!$I158^2+BW$5*temphigh!$I158^6)*(M48/M$56)^$BW$1</f>
        <v>0.82703338722445596</v>
      </c>
      <c r="BX48" s="12"/>
      <c r="BY48" s="12"/>
      <c r="BZ48" s="12"/>
      <c r="CA48" s="19"/>
      <c r="CB48" s="19"/>
      <c r="CC48" s="19"/>
      <c r="CD48" s="19"/>
      <c r="CE48" s="19"/>
      <c r="CF48" s="19"/>
      <c r="CG48" s="19"/>
      <c r="CH48" s="19"/>
    </row>
    <row r="49" spans="1:86" x14ac:dyDescent="0.3">
      <c r="A49" s="2">
        <v>2003</v>
      </c>
      <c r="B49" s="1">
        <v>1038.1515319868606</v>
      </c>
      <c r="C49" s="1">
        <v>2402.1074281187712</v>
      </c>
      <c r="D49" s="1">
        <v>2845.135365285234</v>
      </c>
      <c r="E49" s="11">
        <f t="shared" si="20"/>
        <v>5.692077919426719E-3</v>
      </c>
      <c r="F49" s="11">
        <f t="shared" si="7"/>
        <v>8.3063244179379936E-3</v>
      </c>
      <c r="G49" s="11">
        <f t="shared" si="7"/>
        <v>1.772344599909581E-2</v>
      </c>
      <c r="H49" s="1">
        <v>32956.284723439559</v>
      </c>
      <c r="I49" s="1">
        <v>5356.7153753255743</v>
      </c>
      <c r="J49" s="1">
        <v>2040.1808997186117</v>
      </c>
      <c r="K49" s="1">
        <f t="shared" si="8"/>
        <v>31745.15830108766</v>
      </c>
      <c r="L49" s="1">
        <f t="shared" si="0"/>
        <v>2230.0065819790279</v>
      </c>
      <c r="M49" s="1">
        <f t="shared" si="0"/>
        <v>717.07691824149015</v>
      </c>
      <c r="N49" s="11">
        <f t="shared" si="21"/>
        <v>1.088282622402903E-2</v>
      </c>
      <c r="O49" s="11">
        <f t="shared" si="9"/>
        <v>4.5419366484862334E-2</v>
      </c>
      <c r="P49" s="11">
        <f t="shared" si="9"/>
        <v>4.204392436985116E-2</v>
      </c>
      <c r="Q49" s="1">
        <v>5194.9541768495219</v>
      </c>
      <c r="R49" s="1">
        <v>3486.4671149999999</v>
      </c>
      <c r="S49" s="1">
        <v>1520.889290999999</v>
      </c>
      <c r="T49" s="1">
        <f t="shared" si="10"/>
        <v>157.63166935970503</v>
      </c>
      <c r="U49" s="1">
        <f t="shared" si="10"/>
        <v>650.85913114958009</v>
      </c>
      <c r="V49" s="1">
        <f t="shared" si="10"/>
        <v>745.46786082046196</v>
      </c>
      <c r="W49" s="11">
        <f t="shared" si="22"/>
        <v>-4.3733895179066673E-3</v>
      </c>
      <c r="X49" s="11">
        <f t="shared" si="22"/>
        <v>1.5744193343297352E-2</v>
      </c>
      <c r="Y49" s="11">
        <f t="shared" si="22"/>
        <v>-2.8110368637469629E-2</v>
      </c>
      <c r="Z49" s="1">
        <v>12307.647442</v>
      </c>
      <c r="AA49" s="1">
        <v>9938.5197530000005</v>
      </c>
      <c r="AB49" s="1">
        <v>3321.7446160000018</v>
      </c>
      <c r="AC49" s="12">
        <f t="shared" si="11"/>
        <v>2.3691541875089199</v>
      </c>
      <c r="AD49" s="12">
        <f t="shared" si="11"/>
        <v>2.8505990233612173</v>
      </c>
      <c r="AE49" s="12">
        <f t="shared" si="11"/>
        <v>2.1840804821604887</v>
      </c>
      <c r="AF49" s="11">
        <f t="shared" si="23"/>
        <v>3.57521128768723E-3</v>
      </c>
      <c r="AG49" s="11">
        <f t="shared" si="23"/>
        <v>4.5725922286310894E-2</v>
      </c>
      <c r="AH49" s="11">
        <f t="shared" si="23"/>
        <v>2.3304183705267212E-2</v>
      </c>
      <c r="AI49" s="1">
        <f t="shared" si="31"/>
        <v>44263.906015579116</v>
      </c>
      <c r="AJ49" s="1">
        <f t="shared" si="31"/>
        <v>8408.5444978778305</v>
      </c>
      <c r="AK49" s="1">
        <f t="shared" si="31"/>
        <v>2941.1941169370975</v>
      </c>
      <c r="AL49" s="14">
        <f t="shared" si="30"/>
        <v>13.226269114230002</v>
      </c>
      <c r="AM49" s="14">
        <f t="shared" si="30"/>
        <v>1.9653058977662163</v>
      </c>
      <c r="AN49" s="14">
        <f t="shared" si="30"/>
        <v>0.77066277238177738</v>
      </c>
      <c r="AO49" s="11">
        <f t="shared" si="25"/>
        <v>2.0621120954280148E-2</v>
      </c>
      <c r="AP49" s="11">
        <f t="shared" si="13"/>
        <v>2.5977173653231045E-2</v>
      </c>
      <c r="AQ49" s="11">
        <f t="shared" si="13"/>
        <v>2.3564574154817608E-2</v>
      </c>
      <c r="AR49" s="1">
        <f t="shared" si="26"/>
        <v>29084.118227152823</v>
      </c>
      <c r="AS49" s="1">
        <f t="shared" si="26"/>
        <v>6065.2438169985398</v>
      </c>
      <c r="AT49" s="1">
        <f t="shared" si="26"/>
        <v>2207.2496945686739</v>
      </c>
      <c r="AU49" s="1">
        <f t="shared" si="27"/>
        <v>5816.8236454305652</v>
      </c>
      <c r="AV49" s="1">
        <f t="shared" si="27"/>
        <v>1213.0487633997079</v>
      </c>
      <c r="AW49" s="1">
        <f t="shared" si="27"/>
        <v>441.4499389137348</v>
      </c>
      <c r="AX49" s="1">
        <f t="shared" si="14"/>
        <v>22412.233537037002</v>
      </c>
      <c r="AY49" s="1">
        <f t="shared" si="3"/>
        <v>2019.9742096459299</v>
      </c>
      <c r="AZ49" s="1">
        <f t="shared" si="3"/>
        <v>620.63822242001197</v>
      </c>
      <c r="BA49" s="1">
        <f t="shared" si="15"/>
        <v>10399.539944305612</v>
      </c>
      <c r="BB49" s="1">
        <f t="shared" si="15"/>
        <v>18282.055353019696</v>
      </c>
      <c r="BC49" s="1">
        <f t="shared" si="15"/>
        <v>18296.349526187096</v>
      </c>
      <c r="BD49" s="1">
        <f t="shared" si="16"/>
        <v>0</v>
      </c>
      <c r="BE49" s="2">
        <v>0</v>
      </c>
      <c r="BF49" s="2">
        <v>0</v>
      </c>
      <c r="BG49" s="2">
        <v>0</v>
      </c>
      <c r="BH49" s="2">
        <f t="shared" si="4"/>
        <v>0</v>
      </c>
      <c r="BI49" s="2">
        <f t="shared" si="17"/>
        <v>0</v>
      </c>
      <c r="BJ49" s="2">
        <f t="shared" si="5"/>
        <v>0</v>
      </c>
      <c r="BK49" s="2">
        <f t="shared" si="5"/>
        <v>0</v>
      </c>
      <c r="BL49" s="2">
        <f t="shared" si="6"/>
        <v>0</v>
      </c>
      <c r="BM49" s="2">
        <f t="shared" si="6"/>
        <v>0</v>
      </c>
      <c r="BN49" s="2">
        <f t="shared" si="6"/>
        <v>0</v>
      </c>
      <c r="BO49" s="2">
        <f t="shared" si="18"/>
        <v>0</v>
      </c>
      <c r="BP49" s="2">
        <f t="shared" si="18"/>
        <v>0</v>
      </c>
      <c r="BQ49" s="2">
        <f t="shared" si="18"/>
        <v>0</v>
      </c>
      <c r="BR49" s="11">
        <f t="shared" si="19"/>
        <v>4.135893874752436E-2</v>
      </c>
      <c r="BS49" s="17">
        <v>0</v>
      </c>
      <c r="BT49" s="17">
        <v>0</v>
      </c>
      <c r="BU49" s="12">
        <f>(BU$3*temphigh!$I159+BU$4*temphigh!$I159^2+BU$5*temphigh!$I159^6)*(K49/K$56)^$BW$1</f>
        <v>3.3180881398888853</v>
      </c>
      <c r="BV49" s="12">
        <f>(BV$3*temphigh!$I159+BV$4*temphigh!$I159^2+BV$5*temphigh!$I159^6)*(L49/L$56)^$BW$1</f>
        <v>1.9513269897796417</v>
      </c>
      <c r="BW49" s="12">
        <f>(BW$3*temphigh!$I159+BW$4*temphigh!$I159^2+BW$5*temphigh!$I159^6)*(M49/M$56)^$BW$1</f>
        <v>0.81667960692725206</v>
      </c>
      <c r="BX49" s="12"/>
      <c r="BY49" s="12"/>
      <c r="BZ49" s="12"/>
      <c r="CA49" s="19"/>
      <c r="CB49" s="19"/>
      <c r="CC49" s="19"/>
      <c r="CD49" s="19"/>
      <c r="CE49" s="19"/>
      <c r="CF49" s="19"/>
      <c r="CG49" s="19"/>
      <c r="CH49" s="19"/>
    </row>
    <row r="50" spans="1:86" x14ac:dyDescent="0.3">
      <c r="A50" s="2">
        <v>2004</v>
      </c>
      <c r="B50" s="1">
        <v>1044.0850101629071</v>
      </c>
      <c r="C50" s="1">
        <v>2421.785715756731</v>
      </c>
      <c r="D50" s="1">
        <v>2894.5926573030679</v>
      </c>
      <c r="E50" s="11">
        <f t="shared" si="20"/>
        <v>5.7154259211955605E-3</v>
      </c>
      <c r="F50" s="11">
        <f t="shared" si="7"/>
        <v>8.1920930794385782E-3</v>
      </c>
      <c r="G50" s="11">
        <f t="shared" si="7"/>
        <v>1.7383106836069917E-2</v>
      </c>
      <c r="H50" s="1">
        <v>33918.432971349408</v>
      </c>
      <c r="I50" s="1">
        <v>5777.5246414813882</v>
      </c>
      <c r="J50" s="1">
        <v>2176.7221841222781</v>
      </c>
      <c r="K50" s="1">
        <f t="shared" si="8"/>
        <v>32486.275199044536</v>
      </c>
      <c r="L50" s="1">
        <f t="shared" si="0"/>
        <v>2385.6465102966781</v>
      </c>
      <c r="M50" s="1">
        <f t="shared" si="0"/>
        <v>751.99602908906718</v>
      </c>
      <c r="N50" s="11">
        <f t="shared" si="21"/>
        <v>2.3345824611354482E-2</v>
      </c>
      <c r="O50" s="11">
        <f t="shared" si="9"/>
        <v>6.9793483828880509E-2</v>
      </c>
      <c r="P50" s="11">
        <f t="shared" si="9"/>
        <v>4.8696464715682453E-2</v>
      </c>
      <c r="Q50" s="1">
        <v>5288.8632587630309</v>
      </c>
      <c r="R50" s="1">
        <v>3808.7908609999999</v>
      </c>
      <c r="S50" s="1">
        <v>1610.8779310000004</v>
      </c>
      <c r="T50" s="1">
        <f t="shared" si="10"/>
        <v>155.92887982857243</v>
      </c>
      <c r="U50" s="1">
        <f t="shared" si="10"/>
        <v>659.2426856397459</v>
      </c>
      <c r="V50" s="1">
        <f t="shared" si="10"/>
        <v>740.04755533355137</v>
      </c>
      <c r="W50" s="11">
        <f t="shared" si="22"/>
        <v>-1.0802331397296472E-2</v>
      </c>
      <c r="X50" s="11">
        <f t="shared" si="22"/>
        <v>1.2880751131751689E-2</v>
      </c>
      <c r="Y50" s="11">
        <f t="shared" si="22"/>
        <v>-7.2710116314672613E-3</v>
      </c>
      <c r="Z50" s="1">
        <v>12462.347170999999</v>
      </c>
      <c r="AA50" s="1">
        <v>10839.923358</v>
      </c>
      <c r="AB50" s="1">
        <v>3548.4458899999972</v>
      </c>
      <c r="AC50" s="12">
        <f t="shared" si="11"/>
        <v>2.3563375646650235</v>
      </c>
      <c r="AD50" s="12">
        <f t="shared" si="11"/>
        <v>2.8460274542755997</v>
      </c>
      <c r="AE50" s="12">
        <f t="shared" si="11"/>
        <v>2.2028024729330009</v>
      </c>
      <c r="AF50" s="11">
        <f t="shared" si="23"/>
        <v>-5.4097884010548825E-3</v>
      </c>
      <c r="AG50" s="11">
        <f t="shared" si="23"/>
        <v>-1.6037222521135819E-3</v>
      </c>
      <c r="AH50" s="11">
        <f t="shared" si="23"/>
        <v>8.5720242113020984E-3</v>
      </c>
      <c r="AI50" s="1">
        <f t="shared" si="31"/>
        <v>45654.33905945177</v>
      </c>
      <c r="AJ50" s="1">
        <f t="shared" si="31"/>
        <v>8780.7388114897549</v>
      </c>
      <c r="AK50" s="1">
        <f t="shared" si="31"/>
        <v>3088.524644157123</v>
      </c>
      <c r="AL50" s="14">
        <f t="shared" si="30"/>
        <v>13.499009609408398</v>
      </c>
      <c r="AM50" s="14">
        <f t="shared" si="30"/>
        <v>2.0163589903542083</v>
      </c>
      <c r="AN50" s="14">
        <f t="shared" si="30"/>
        <v>0.78882311242992509</v>
      </c>
      <c r="AO50" s="11">
        <f t="shared" si="25"/>
        <v>2.0621120954280148E-2</v>
      </c>
      <c r="AP50" s="11">
        <f t="shared" si="13"/>
        <v>2.5977173653231045E-2</v>
      </c>
      <c r="AQ50" s="11">
        <f t="shared" si="13"/>
        <v>2.3564574154817608E-2</v>
      </c>
      <c r="AR50" s="1">
        <f t="shared" si="26"/>
        <v>30004.542351393924</v>
      </c>
      <c r="AS50" s="1">
        <f t="shared" si="26"/>
        <v>6318.0438883377183</v>
      </c>
      <c r="AT50" s="1">
        <f t="shared" si="26"/>
        <v>2313.1287472214703</v>
      </c>
      <c r="AU50" s="1">
        <f t="shared" si="27"/>
        <v>6000.908470278785</v>
      </c>
      <c r="AV50" s="1">
        <f t="shared" si="27"/>
        <v>1263.6087776675438</v>
      </c>
      <c r="AW50" s="1">
        <f t="shared" si="27"/>
        <v>462.62574944429412</v>
      </c>
      <c r="AX50" s="1">
        <f t="shared" si="14"/>
        <v>22990.114451858557</v>
      </c>
      <c r="AY50" s="1">
        <f t="shared" si="3"/>
        <v>2087.0695032119406</v>
      </c>
      <c r="AZ50" s="1">
        <f t="shared" si="3"/>
        <v>639.29651486828402</v>
      </c>
      <c r="BA50" s="1">
        <f t="shared" si="15"/>
        <v>10485.557400034393</v>
      </c>
      <c r="BB50" s="1">
        <f t="shared" si="15"/>
        <v>18510.958374204063</v>
      </c>
      <c r="BC50" s="1">
        <f t="shared" si="15"/>
        <v>18700.134865444226</v>
      </c>
      <c r="BD50" s="1">
        <f t="shared" si="16"/>
        <v>0</v>
      </c>
      <c r="BE50" s="2">
        <v>0</v>
      </c>
      <c r="BF50" s="2">
        <v>0</v>
      </c>
      <c r="BG50" s="2">
        <v>0</v>
      </c>
      <c r="BH50" s="2">
        <f t="shared" si="4"/>
        <v>0</v>
      </c>
      <c r="BI50" s="2">
        <f t="shared" si="17"/>
        <v>0</v>
      </c>
      <c r="BJ50" s="2">
        <f t="shared" si="5"/>
        <v>0</v>
      </c>
      <c r="BK50" s="2">
        <f t="shared" si="5"/>
        <v>0</v>
      </c>
      <c r="BL50" s="2">
        <f t="shared" si="6"/>
        <v>0</v>
      </c>
      <c r="BM50" s="2">
        <f t="shared" si="6"/>
        <v>0</v>
      </c>
      <c r="BN50" s="2">
        <f t="shared" si="6"/>
        <v>0</v>
      </c>
      <c r="BO50" s="2">
        <f t="shared" si="18"/>
        <v>0</v>
      </c>
      <c r="BP50" s="2">
        <f t="shared" si="18"/>
        <v>0</v>
      </c>
      <c r="BQ50" s="2">
        <f t="shared" si="18"/>
        <v>0</v>
      </c>
      <c r="BR50" s="11">
        <f t="shared" si="19"/>
        <v>5.5408121957962936E-2</v>
      </c>
      <c r="BS50" s="17">
        <v>0</v>
      </c>
      <c r="BT50" s="17">
        <v>0</v>
      </c>
      <c r="BU50" s="12">
        <f>(BU$3*temphigh!$I160+BU$4*temphigh!$I160^2+BU$5*temphigh!$I160^6)*(K50/K$56)^$BW$1</f>
        <v>3.3405702076404205</v>
      </c>
      <c r="BV50" s="12">
        <f>(BV$3*temphigh!$I160+BV$4*temphigh!$I160^2+BV$5*temphigh!$I160^6)*(L50/L$56)^$BW$1</f>
        <v>1.9347060779730498</v>
      </c>
      <c r="BW50" s="12">
        <f>(BW$3*temphigh!$I160+BW$4*temphigh!$I160^2+BW$5*temphigh!$I160^6)*(M50/M$56)^$BW$1</f>
        <v>0.80404985077601021</v>
      </c>
      <c r="BX50" s="12"/>
      <c r="BY50" s="12"/>
      <c r="BZ50" s="12"/>
      <c r="CA50" s="19"/>
      <c r="CB50" s="19"/>
      <c r="CC50" s="19"/>
      <c r="CD50" s="19"/>
      <c r="CE50" s="19"/>
      <c r="CF50" s="19"/>
      <c r="CG50" s="19"/>
      <c r="CH50" s="19"/>
    </row>
    <row r="51" spans="1:86" x14ac:dyDescent="0.3">
      <c r="A51" s="2">
        <v>2005</v>
      </c>
      <c r="B51" s="1">
        <v>1049.8746680000002</v>
      </c>
      <c r="C51" s="1">
        <v>2441.6754109217418</v>
      </c>
      <c r="D51" s="1">
        <v>2943.8057622142851</v>
      </c>
      <c r="E51" s="11">
        <f t="shared" si="20"/>
        <v>5.5451977384386453E-3</v>
      </c>
      <c r="F51" s="11">
        <f t="shared" si="7"/>
        <v>8.2128220658019835E-3</v>
      </c>
      <c r="G51" s="11">
        <f t="shared" si="7"/>
        <v>1.7001737632081904E-2</v>
      </c>
      <c r="H51" s="1">
        <v>34709.708040510559</v>
      </c>
      <c r="I51" s="1">
        <v>6200.1783472762945</v>
      </c>
      <c r="J51" s="1">
        <v>2322.4665822208299</v>
      </c>
      <c r="K51" s="1">
        <f t="shared" si="8"/>
        <v>33060.811064840891</v>
      </c>
      <c r="L51" s="1">
        <f t="shared" si="0"/>
        <v>2539.313096057966</v>
      </c>
      <c r="M51" s="1">
        <f t="shared" si="0"/>
        <v>788.93336375356046</v>
      </c>
      <c r="N51" s="11">
        <f t="shared" si="21"/>
        <v>1.7685495252261374E-2</v>
      </c>
      <c r="O51" s="11">
        <f t="shared" si="9"/>
        <v>6.4412973631277071E-2</v>
      </c>
      <c r="P51" s="11">
        <f t="shared" si="9"/>
        <v>4.9119055467935713E-2</v>
      </c>
      <c r="Q51" s="1">
        <v>5311.4101019999998</v>
      </c>
      <c r="R51" s="1">
        <v>4006.6574190000001</v>
      </c>
      <c r="S51" s="1">
        <v>1661.5085519999966</v>
      </c>
      <c r="T51" s="1">
        <f t="shared" si="10"/>
        <v>153.02376199191656</v>
      </c>
      <c r="U51" s="1">
        <f t="shared" si="10"/>
        <v>646.21647871792322</v>
      </c>
      <c r="V51" s="1">
        <f t="shared" si="10"/>
        <v>715.40687160768516</v>
      </c>
      <c r="W51" s="11">
        <f t="shared" si="22"/>
        <v>-1.8631044100680727E-2</v>
      </c>
      <c r="X51" s="11">
        <f t="shared" si="22"/>
        <v>-1.9759349941337212E-2</v>
      </c>
      <c r="Y51" s="11">
        <f t="shared" si="22"/>
        <v>-3.3296081512978248E-2</v>
      </c>
      <c r="Z51" s="1">
        <v>12445.981350000002</v>
      </c>
      <c r="AA51" s="1">
        <v>11470.651024999999</v>
      </c>
      <c r="AB51" s="1">
        <v>3702.1701970000031</v>
      </c>
      <c r="AC51" s="12">
        <f t="shared" si="11"/>
        <v>2.3432536955324719</v>
      </c>
      <c r="AD51" s="12">
        <f t="shared" si="11"/>
        <v>2.8628978785670416</v>
      </c>
      <c r="AE51" s="12">
        <f t="shared" si="11"/>
        <v>2.2281980989767489</v>
      </c>
      <c r="AF51" s="11">
        <f t="shared" si="23"/>
        <v>-5.552629355298544E-3</v>
      </c>
      <c r="AG51" s="11">
        <f t="shared" si="23"/>
        <v>5.92770961014355E-3</v>
      </c>
      <c r="AH51" s="11">
        <f t="shared" si="23"/>
        <v>1.1528780431199648E-2</v>
      </c>
      <c r="AI51" s="1">
        <f t="shared" si="31"/>
        <v>47089.813623785383</v>
      </c>
      <c r="AJ51" s="1">
        <f t="shared" si="31"/>
        <v>9166.2737080083225</v>
      </c>
      <c r="AK51" s="1">
        <f t="shared" si="31"/>
        <v>3242.2979291857046</v>
      </c>
      <c r="AL51" s="14">
        <f t="shared" si="30"/>
        <v>13.777374319326999</v>
      </c>
      <c r="AM51" s="14">
        <f t="shared" si="30"/>
        <v>2.0687382979938933</v>
      </c>
      <c r="AN51" s="14">
        <f t="shared" si="30"/>
        <v>0.80741139315781407</v>
      </c>
      <c r="AO51" s="11">
        <f t="shared" si="25"/>
        <v>2.0621120954280148E-2</v>
      </c>
      <c r="AP51" s="11">
        <f t="shared" si="13"/>
        <v>2.5977173653231045E-2</v>
      </c>
      <c r="AQ51" s="11">
        <f t="shared" si="13"/>
        <v>2.3564574154817608E-2</v>
      </c>
      <c r="AR51" s="1">
        <f t="shared" si="26"/>
        <v>30950.082986290967</v>
      </c>
      <c r="AS51" s="1">
        <f t="shared" si="26"/>
        <v>6581.038969262434</v>
      </c>
      <c r="AT51" s="1">
        <f t="shared" si="26"/>
        <v>2423.2196271173834</v>
      </c>
      <c r="AU51" s="1">
        <f t="shared" si="27"/>
        <v>6190.0165972581935</v>
      </c>
      <c r="AV51" s="1">
        <f t="shared" si="27"/>
        <v>1316.2077938524869</v>
      </c>
      <c r="AW51" s="1">
        <f t="shared" si="27"/>
        <v>484.64392542347673</v>
      </c>
      <c r="AX51" s="1">
        <f t="shared" si="14"/>
        <v>23583.830664473913</v>
      </c>
      <c r="AY51" s="1">
        <f t="shared" si="3"/>
        <v>2156.2371279409545</v>
      </c>
      <c r="AZ51" s="1">
        <f t="shared" si="3"/>
        <v>658.52704229906124</v>
      </c>
      <c r="BA51" s="1">
        <f t="shared" si="15"/>
        <v>10570.470563346355</v>
      </c>
      <c r="BB51" s="1">
        <f t="shared" si="15"/>
        <v>18742.593238247198</v>
      </c>
      <c r="BC51" s="1">
        <f t="shared" si="15"/>
        <v>19105.315843382268</v>
      </c>
      <c r="BD51" s="1">
        <f t="shared" si="16"/>
        <v>0</v>
      </c>
      <c r="BE51" s="2">
        <v>0</v>
      </c>
      <c r="BF51" s="2">
        <v>0</v>
      </c>
      <c r="BG51" s="2">
        <v>0</v>
      </c>
      <c r="BH51" s="2">
        <f t="shared" si="4"/>
        <v>0</v>
      </c>
      <c r="BI51" s="2">
        <f t="shared" si="17"/>
        <v>0</v>
      </c>
      <c r="BJ51" s="2">
        <f t="shared" si="5"/>
        <v>0</v>
      </c>
      <c r="BK51" s="2">
        <f t="shared" si="5"/>
        <v>0</v>
      </c>
      <c r="BL51" s="2">
        <f t="shared" si="6"/>
        <v>0</v>
      </c>
      <c r="BM51" s="2">
        <f t="shared" si="6"/>
        <v>0</v>
      </c>
      <c r="BN51" s="2">
        <f t="shared" si="6"/>
        <v>0</v>
      </c>
      <c r="BO51" s="2">
        <f t="shared" si="18"/>
        <v>0</v>
      </c>
      <c r="BP51" s="2">
        <f t="shared" si="18"/>
        <v>0</v>
      </c>
      <c r="BQ51" s="2">
        <f t="shared" si="18"/>
        <v>0</v>
      </c>
      <c r="BR51" s="11">
        <f t="shared" si="19"/>
        <v>5.0456056851588355E-2</v>
      </c>
      <c r="BS51" s="17">
        <v>0</v>
      </c>
      <c r="BT51" s="17">
        <v>0</v>
      </c>
      <c r="BU51" s="12">
        <f>(BU$3*temphigh!$I161+BU$4*temphigh!$I161^2+BU$5*temphigh!$I161^6)*(K51/K$56)^$BW$1</f>
        <v>3.3661107679939377</v>
      </c>
      <c r="BV51" s="12">
        <f>(BV$3*temphigh!$I161+BV$4*temphigh!$I161^2+BV$5*temphigh!$I161^6)*(L51/L$56)^$BW$1</f>
        <v>1.9192672262924861</v>
      </c>
      <c r="BW51" s="12">
        <f>(BW$3*temphigh!$I161+BW$4*temphigh!$I161^2+BW$5*temphigh!$I161^6)*(M51/M$56)^$BW$1</f>
        <v>0.79035929822321449</v>
      </c>
      <c r="BX51" s="12"/>
      <c r="BY51" s="12"/>
      <c r="BZ51" s="12"/>
      <c r="CA51" s="19"/>
      <c r="CB51" s="19"/>
      <c r="CC51" s="19"/>
      <c r="CD51" s="19"/>
      <c r="CE51" s="19"/>
      <c r="CF51" s="19"/>
      <c r="CG51" s="19"/>
      <c r="CH51" s="19"/>
    </row>
    <row r="52" spans="1:86" x14ac:dyDescent="0.3">
      <c r="A52" s="2">
        <v>2006</v>
      </c>
      <c r="B52" s="1">
        <v>1055.77386</v>
      </c>
      <c r="C52" s="1">
        <v>2461.5637201485056</v>
      </c>
      <c r="D52" s="1">
        <v>2993.5350128598607</v>
      </c>
      <c r="E52" s="11">
        <f t="shared" si="20"/>
        <v>5.6189487943716365E-3</v>
      </c>
      <c r="F52" s="11">
        <f t="shared" si="7"/>
        <v>8.1453534478015399E-3</v>
      </c>
      <c r="G52" s="11">
        <f t="shared" si="7"/>
        <v>1.6892843707245753E-2</v>
      </c>
      <c r="H52" s="1">
        <v>35723.688655857302</v>
      </c>
      <c r="I52" s="1">
        <v>6713.212664339093</v>
      </c>
      <c r="J52" s="1">
        <v>2484.6490482301251</v>
      </c>
      <c r="K52" s="1">
        <f t="shared" si="8"/>
        <v>33836.496629929155</v>
      </c>
      <c r="L52" s="1">
        <f t="shared" si="0"/>
        <v>2727.2146600917918</v>
      </c>
      <c r="M52" s="1">
        <f t="shared" si="0"/>
        <v>830.00500664143772</v>
      </c>
      <c r="N52" s="11">
        <f t="shared" si="21"/>
        <v>2.3462387645812433E-2</v>
      </c>
      <c r="O52" s="11">
        <f t="shared" si="9"/>
        <v>7.3997005066261501E-2</v>
      </c>
      <c r="P52" s="11">
        <f t="shared" si="9"/>
        <v>5.2059710965280948E-2</v>
      </c>
      <c r="Q52" s="1">
        <v>5294.64203</v>
      </c>
      <c r="R52" s="1">
        <v>4258.1728169999997</v>
      </c>
      <c r="S52" s="1">
        <v>1718.6705920000004</v>
      </c>
      <c r="T52" s="1">
        <f t="shared" si="10"/>
        <v>148.21095550926216</v>
      </c>
      <c r="U52" s="1">
        <f t="shared" si="10"/>
        <v>634.29732229691115</v>
      </c>
      <c r="V52" s="1">
        <f t="shared" si="10"/>
        <v>691.71563413523154</v>
      </c>
      <c r="W52" s="11">
        <f t="shared" si="22"/>
        <v>-3.1451366898878286E-2</v>
      </c>
      <c r="X52" s="11">
        <f t="shared" si="22"/>
        <v>-1.8444525655952559E-2</v>
      </c>
      <c r="Y52" s="11">
        <f t="shared" si="22"/>
        <v>-3.3115753304429285E-2</v>
      </c>
      <c r="Z52" s="1">
        <v>12383.084966</v>
      </c>
      <c r="AA52" s="1">
        <v>12305.106211</v>
      </c>
      <c r="AB52" s="1">
        <v>3791.6963350000042</v>
      </c>
      <c r="AC52" s="12">
        <f t="shared" si="11"/>
        <v>2.3387955022900764</v>
      </c>
      <c r="AD52" s="12">
        <f t="shared" si="11"/>
        <v>2.8897620504912451</v>
      </c>
      <c r="AE52" s="12">
        <f t="shared" si="11"/>
        <v>2.2061797953892048</v>
      </c>
      <c r="AF52" s="11">
        <f t="shared" si="23"/>
        <v>-1.9025653308027968E-3</v>
      </c>
      <c r="AG52" s="11">
        <f t="shared" si="23"/>
        <v>9.3835592688515934E-3</v>
      </c>
      <c r="AH52" s="11">
        <f t="shared" si="23"/>
        <v>-9.8816633932393705E-3</v>
      </c>
      <c r="AI52" s="1">
        <f t="shared" si="31"/>
        <v>48570.848858665042</v>
      </c>
      <c r="AJ52" s="1">
        <f t="shared" si="31"/>
        <v>9565.8541310599776</v>
      </c>
      <c r="AK52" s="1">
        <f t="shared" si="31"/>
        <v>3402.7120616906113</v>
      </c>
      <c r="AL52" s="14">
        <f t="shared" si="30"/>
        <v>14.061479221598233</v>
      </c>
      <c r="AM52" s="14">
        <f t="shared" si="30"/>
        <v>2.1224782720039701</v>
      </c>
      <c r="AN52" s="14">
        <f t="shared" si="30"/>
        <v>0.82643769880532603</v>
      </c>
      <c r="AO52" s="11">
        <f t="shared" si="25"/>
        <v>2.0621120954280148E-2</v>
      </c>
      <c r="AP52" s="11">
        <f t="shared" si="13"/>
        <v>2.5977173653231045E-2</v>
      </c>
      <c r="AQ52" s="11">
        <f t="shared" si="13"/>
        <v>2.3564574154817608E-2</v>
      </c>
      <c r="AR52" s="1">
        <f t="shared" si="26"/>
        <v>31927.349928287691</v>
      </c>
      <c r="AS52" s="1">
        <f t="shared" si="26"/>
        <v>6854.2015330672539</v>
      </c>
      <c r="AT52" s="1">
        <f t="shared" si="26"/>
        <v>2538.1812614470864</v>
      </c>
      <c r="AU52" s="1">
        <f t="shared" si="27"/>
        <v>6385.4699856575389</v>
      </c>
      <c r="AV52" s="1">
        <f t="shared" si="27"/>
        <v>1370.8403066134508</v>
      </c>
      <c r="AW52" s="1">
        <f t="shared" si="27"/>
        <v>507.63625228941731</v>
      </c>
      <c r="AX52" s="1">
        <f t="shared" si="14"/>
        <v>24192.567092568625</v>
      </c>
      <c r="AY52" s="1">
        <f t="shared" si="3"/>
        <v>2227.5926402274868</v>
      </c>
      <c r="AZ52" s="1">
        <f t="shared" si="3"/>
        <v>678.31009172590132</v>
      </c>
      <c r="BA52" s="1">
        <f t="shared" si="15"/>
        <v>10656.770948257836</v>
      </c>
      <c r="BB52" s="1">
        <f t="shared" si="15"/>
        <v>18975.399012756217</v>
      </c>
      <c r="BC52" s="1">
        <f t="shared" si="15"/>
        <v>19516.664477881535</v>
      </c>
      <c r="BD52" s="1">
        <f t="shared" si="16"/>
        <v>0</v>
      </c>
      <c r="BE52" s="2">
        <v>0</v>
      </c>
      <c r="BF52" s="2">
        <v>0</v>
      </c>
      <c r="BG52" s="2">
        <v>0</v>
      </c>
      <c r="BH52" s="2">
        <f t="shared" si="4"/>
        <v>0</v>
      </c>
      <c r="BI52" s="2">
        <f t="shared" si="17"/>
        <v>0</v>
      </c>
      <c r="BJ52" s="2">
        <f t="shared" si="5"/>
        <v>0</v>
      </c>
      <c r="BK52" s="2">
        <f t="shared" si="5"/>
        <v>0</v>
      </c>
      <c r="BL52" s="2">
        <f t="shared" si="6"/>
        <v>0</v>
      </c>
      <c r="BM52" s="2">
        <f t="shared" si="6"/>
        <v>0</v>
      </c>
      <c r="BN52" s="2">
        <f t="shared" si="6"/>
        <v>0</v>
      </c>
      <c r="BO52" s="2">
        <f t="shared" si="18"/>
        <v>0</v>
      </c>
      <c r="BP52" s="2">
        <f t="shared" si="18"/>
        <v>0</v>
      </c>
      <c r="BQ52" s="2">
        <f t="shared" si="18"/>
        <v>0</v>
      </c>
      <c r="BR52" s="11">
        <f t="shared" si="19"/>
        <v>5.7020783818685555E-2</v>
      </c>
      <c r="BS52" s="17">
        <v>0</v>
      </c>
      <c r="BT52" s="17">
        <v>0</v>
      </c>
      <c r="BU52" s="12">
        <f>(BU$3*temphigh!$I162+BU$4*temphigh!$I162^2+BU$5*temphigh!$I162^6)*(K52/K$56)^$BW$1</f>
        <v>3.3852905945433984</v>
      </c>
      <c r="BV52" s="12">
        <f>(BV$3*temphigh!$I162+BV$4*temphigh!$I162^2+BV$5*temphigh!$I162^6)*(L52/L$56)^$BW$1</f>
        <v>1.8982966004646851</v>
      </c>
      <c r="BW52" s="12">
        <f>(BW$3*temphigh!$I162+BW$4*temphigh!$I162^2+BW$5*temphigh!$I162^6)*(M52/M$56)^$BW$1</f>
        <v>0.77512191249742057</v>
      </c>
      <c r="BX52" s="12"/>
      <c r="BY52" s="12"/>
      <c r="BZ52" s="12"/>
      <c r="CA52" s="19"/>
      <c r="CB52" s="19"/>
      <c r="CC52" s="19"/>
      <c r="CD52" s="19"/>
      <c r="CE52" s="19"/>
      <c r="CF52" s="19"/>
      <c r="CG52" s="19"/>
      <c r="CH52" s="19"/>
    </row>
    <row r="53" spans="1:86" x14ac:dyDescent="0.3">
      <c r="A53" s="2">
        <v>2007</v>
      </c>
      <c r="B53" s="1">
        <v>1062.0636750000001</v>
      </c>
      <c r="C53" s="1">
        <v>2481.5134034813218</v>
      </c>
      <c r="D53" s="1">
        <v>3043.2503132960346</v>
      </c>
      <c r="E53" s="11">
        <f t="shared" si="20"/>
        <v>5.9575399981963706E-3</v>
      </c>
      <c r="F53" s="11">
        <f t="shared" si="7"/>
        <v>8.1044756914163685E-3</v>
      </c>
      <c r="G53" s="11">
        <f t="shared" si="7"/>
        <v>1.660755602409969E-2</v>
      </c>
      <c r="H53" s="1">
        <v>36672.148598752246</v>
      </c>
      <c r="I53" s="1">
        <v>7298.2177079652884</v>
      </c>
      <c r="J53" s="1">
        <v>2666.3530591606414</v>
      </c>
      <c r="K53" s="1">
        <f t="shared" si="8"/>
        <v>34529.143084337426</v>
      </c>
      <c r="L53" s="1">
        <f t="shared" si="0"/>
        <v>2941.0349739504127</v>
      </c>
      <c r="M53" s="1">
        <f t="shared" si="0"/>
        <v>876.15305501203102</v>
      </c>
      <c r="N53" s="11">
        <f t="shared" si="21"/>
        <v>2.0470395087995197E-2</v>
      </c>
      <c r="O53" s="11">
        <f t="shared" si="9"/>
        <v>7.8402451038241505E-2</v>
      </c>
      <c r="P53" s="11">
        <f t="shared" si="9"/>
        <v>5.5599722894839498E-2</v>
      </c>
      <c r="Q53" s="1">
        <v>5321.6819620000006</v>
      </c>
      <c r="R53" s="1">
        <v>4409.4250789999996</v>
      </c>
      <c r="S53" s="1">
        <v>1794.4282429999994</v>
      </c>
      <c r="T53" s="1">
        <f t="shared" si="10"/>
        <v>145.11508502616257</v>
      </c>
      <c r="U53" s="1">
        <f t="shared" si="10"/>
        <v>604.17834263666111</v>
      </c>
      <c r="V53" s="1">
        <f t="shared" si="10"/>
        <v>672.98973661232958</v>
      </c>
      <c r="W53" s="11">
        <f t="shared" si="22"/>
        <v>-2.088827018530437E-2</v>
      </c>
      <c r="X53" s="11">
        <f t="shared" si="22"/>
        <v>-4.7484008841758074E-2</v>
      </c>
      <c r="Y53" s="11">
        <f t="shared" si="22"/>
        <v>-2.7071670204928511E-2</v>
      </c>
      <c r="Z53" s="1">
        <v>12434.246949999997</v>
      </c>
      <c r="AA53" s="1">
        <v>12840.825574999999</v>
      </c>
      <c r="AB53" s="1">
        <v>4045.1373730000014</v>
      </c>
      <c r="AC53" s="12">
        <f t="shared" si="11"/>
        <v>2.3365257523444609</v>
      </c>
      <c r="AD53" s="12">
        <f t="shared" si="11"/>
        <v>2.9121314785809065</v>
      </c>
      <c r="AE53" s="12">
        <f t="shared" si="11"/>
        <v>2.2542764742919856</v>
      </c>
      <c r="AF53" s="11">
        <f t="shared" si="23"/>
        <v>-9.7047815569728524E-4</v>
      </c>
      <c r="AG53" s="11">
        <f t="shared" si="23"/>
        <v>7.7409238888228593E-3</v>
      </c>
      <c r="AH53" s="11">
        <f t="shared" si="23"/>
        <v>2.1800888124938966E-2</v>
      </c>
      <c r="AI53" s="1">
        <f t="shared" si="31"/>
        <v>50099.233958456076</v>
      </c>
      <c r="AJ53" s="1">
        <f t="shared" si="31"/>
        <v>9980.1090245674313</v>
      </c>
      <c r="AK53" s="1">
        <f t="shared" si="31"/>
        <v>3570.0771078109678</v>
      </c>
      <c r="AL53" s="14">
        <f t="shared" si="30"/>
        <v>14.351442685422908</v>
      </c>
      <c r="AM53" s="14">
        <f t="shared" si="30"/>
        <v>2.177614258651027</v>
      </c>
      <c r="AN53" s="14">
        <f t="shared" si="30"/>
        <v>0.845912351243161</v>
      </c>
      <c r="AO53" s="11">
        <f t="shared" si="25"/>
        <v>2.0621120954280148E-2</v>
      </c>
      <c r="AP53" s="11">
        <f t="shared" si="13"/>
        <v>2.5977173653231045E-2</v>
      </c>
      <c r="AQ53" s="11">
        <f t="shared" si="13"/>
        <v>2.3564574154817608E-2</v>
      </c>
      <c r="AR53" s="1">
        <f t="shared" si="26"/>
        <v>32944.447016896374</v>
      </c>
      <c r="AS53" s="1">
        <f t="shared" si="26"/>
        <v>7138.0783223378066</v>
      </c>
      <c r="AT53" s="1">
        <f t="shared" si="26"/>
        <v>2657.8534183072488</v>
      </c>
      <c r="AU53" s="1">
        <f t="shared" si="27"/>
        <v>6588.8894033792749</v>
      </c>
      <c r="AV53" s="1">
        <f t="shared" si="27"/>
        <v>1427.6156644675614</v>
      </c>
      <c r="AW53" s="1">
        <f t="shared" si="27"/>
        <v>531.57068366144983</v>
      </c>
      <c r="AX53" s="1">
        <f t="shared" si="14"/>
        <v>24815.421366818799</v>
      </c>
      <c r="AY53" s="1">
        <f t="shared" si="3"/>
        <v>2301.2016174722335</v>
      </c>
      <c r="AZ53" s="1">
        <f t="shared" si="3"/>
        <v>698.68808535269613</v>
      </c>
      <c r="BA53" s="1">
        <f t="shared" si="15"/>
        <v>10747.256584802913</v>
      </c>
      <c r="BB53" s="1">
        <f t="shared" si="15"/>
        <v>19209.858574433252</v>
      </c>
      <c r="BC53" s="1">
        <f t="shared" si="15"/>
        <v>19930.868381151759</v>
      </c>
      <c r="BD53" s="1">
        <f t="shared" si="16"/>
        <v>0</v>
      </c>
      <c r="BE53" s="2">
        <v>0</v>
      </c>
      <c r="BF53" s="2">
        <v>0</v>
      </c>
      <c r="BG53" s="2">
        <v>0</v>
      </c>
      <c r="BH53" s="2">
        <f t="shared" si="4"/>
        <v>0</v>
      </c>
      <c r="BI53" s="2">
        <f t="shared" si="17"/>
        <v>0</v>
      </c>
      <c r="BJ53" s="2">
        <f t="shared" si="5"/>
        <v>0</v>
      </c>
      <c r="BK53" s="2">
        <f t="shared" si="5"/>
        <v>0</v>
      </c>
      <c r="BL53" s="2">
        <f t="shared" si="6"/>
        <v>0</v>
      </c>
      <c r="BM53" s="2">
        <f t="shared" si="6"/>
        <v>0</v>
      </c>
      <c r="BN53" s="2">
        <f t="shared" si="6"/>
        <v>0</v>
      </c>
      <c r="BO53" s="2">
        <f t="shared" si="18"/>
        <v>0</v>
      </c>
      <c r="BP53" s="2">
        <f t="shared" si="18"/>
        <v>0</v>
      </c>
      <c r="BQ53" s="2">
        <f t="shared" si="18"/>
        <v>0</v>
      </c>
      <c r="BR53" s="11">
        <f t="shared" si="19"/>
        <v>5.6209829446846243E-2</v>
      </c>
      <c r="BS53" s="17">
        <v>0</v>
      </c>
      <c r="BT53" s="17">
        <v>0</v>
      </c>
      <c r="BU53" s="12">
        <f>(BU$3*temphigh!$I163+BU$4*temphigh!$I163^2+BU$5*temphigh!$I163^6)*(K53/K$56)^$BW$1</f>
        <v>3.4052797203823517</v>
      </c>
      <c r="BV53" s="12">
        <f>(BV$3*temphigh!$I163+BV$4*temphigh!$I163^2+BV$5*temphigh!$I163^6)*(L53/L$56)^$BW$1</f>
        <v>1.874213012795642</v>
      </c>
      <c r="BW53" s="12">
        <f>(BW$3*temphigh!$I163+BW$4*temphigh!$I163^2+BW$5*temphigh!$I163^6)*(M53/M$56)^$BW$1</f>
        <v>0.75823819600089437</v>
      </c>
      <c r="BX53" s="12"/>
      <c r="BY53" s="12"/>
      <c r="BZ53" s="12"/>
      <c r="CA53" s="19"/>
      <c r="CB53" s="19"/>
      <c r="CC53" s="19"/>
      <c r="CD53" s="19"/>
      <c r="CE53" s="19"/>
      <c r="CF53" s="19"/>
      <c r="CG53" s="19"/>
      <c r="CH53" s="19"/>
    </row>
    <row r="54" spans="1:86" x14ac:dyDescent="0.3">
      <c r="A54" s="2">
        <v>2008</v>
      </c>
      <c r="B54" s="1">
        <v>1068.1301879999999</v>
      </c>
      <c r="C54" s="1">
        <v>2501.7456656347476</v>
      </c>
      <c r="D54" s="1">
        <v>3093.6146709606855</v>
      </c>
      <c r="E54" s="11">
        <f t="shared" si="20"/>
        <v>5.7120049793621952E-3</v>
      </c>
      <c r="F54" s="11">
        <f t="shared" si="7"/>
        <v>8.1531947903412672E-3</v>
      </c>
      <c r="G54" s="11">
        <f t="shared" si="7"/>
        <v>1.6549528457980633E-2</v>
      </c>
      <c r="H54" s="1">
        <v>36710.170976653775</v>
      </c>
      <c r="I54" s="1">
        <v>7672.5549086165956</v>
      </c>
      <c r="J54" s="1">
        <v>2789.7998201071641</v>
      </c>
      <c r="K54" s="1">
        <f t="shared" si="8"/>
        <v>34368.629769177329</v>
      </c>
      <c r="L54" s="1">
        <f t="shared" si="0"/>
        <v>3066.8804643136655</v>
      </c>
      <c r="M54" s="1">
        <f t="shared" si="0"/>
        <v>901.79292408153231</v>
      </c>
      <c r="N54" s="11">
        <f t="shared" si="21"/>
        <v>-4.648633033494165E-3</v>
      </c>
      <c r="O54" s="11">
        <f t="shared" si="9"/>
        <v>4.2789525278652762E-2</v>
      </c>
      <c r="P54" s="11">
        <f t="shared" si="9"/>
        <v>2.9264143887678618E-2</v>
      </c>
      <c r="Q54" s="1">
        <v>5243.9362030000002</v>
      </c>
      <c r="R54" s="1">
        <v>4639.3638769999998</v>
      </c>
      <c r="S54" s="1">
        <v>1857.7881040000002</v>
      </c>
      <c r="T54" s="1">
        <f t="shared" si="10"/>
        <v>142.84695667407644</v>
      </c>
      <c r="U54" s="1">
        <f t="shared" si="10"/>
        <v>604.67001308648867</v>
      </c>
      <c r="V54" s="1">
        <f t="shared" si="10"/>
        <v>665.92165165765812</v>
      </c>
      <c r="W54" s="11">
        <f t="shared" si="22"/>
        <v>-1.5629859236737653E-2</v>
      </c>
      <c r="X54" s="11">
        <f t="shared" si="22"/>
        <v>8.1378363825801436E-4</v>
      </c>
      <c r="Y54" s="11">
        <f t="shared" si="22"/>
        <v>-1.050251522445278E-2</v>
      </c>
      <c r="Z54" s="1">
        <v>12237.871766</v>
      </c>
      <c r="AA54" s="1">
        <v>13332.306250999996</v>
      </c>
      <c r="AB54" s="1">
        <v>4277.1594640000021</v>
      </c>
      <c r="AC54" s="12">
        <f t="shared" si="11"/>
        <v>2.3337186594678334</v>
      </c>
      <c r="AD54" s="12">
        <f t="shared" si="11"/>
        <v>2.8737358406172713</v>
      </c>
      <c r="AE54" s="12">
        <f t="shared" si="11"/>
        <v>2.3022859575808767</v>
      </c>
      <c r="AF54" s="11">
        <f t="shared" si="23"/>
        <v>-1.2013960786911859E-3</v>
      </c>
      <c r="AG54" s="11">
        <f t="shared" si="23"/>
        <v>-1.3184719936596201E-2</v>
      </c>
      <c r="AH54" s="11">
        <f t="shared" si="23"/>
        <v>2.1297069741176955E-2</v>
      </c>
      <c r="AI54" s="1">
        <f t="shared" si="31"/>
        <v>51678.199965989741</v>
      </c>
      <c r="AJ54" s="1">
        <f t="shared" si="31"/>
        <v>10409.71378657825</v>
      </c>
      <c r="AK54" s="1">
        <f t="shared" si="31"/>
        <v>3744.6400806913211</v>
      </c>
      <c r="AL54" s="14">
        <f t="shared" si="30"/>
        <v>14.647385520907433</v>
      </c>
      <c r="AM54" s="14">
        <f t="shared" si="30"/>
        <v>2.2341825223977567</v>
      </c>
      <c r="AN54" s="14">
        <f t="shared" si="30"/>
        <v>0.86584591557250656</v>
      </c>
      <c r="AO54" s="11">
        <f t="shared" si="25"/>
        <v>2.0621120954280148E-2</v>
      </c>
      <c r="AP54" s="11">
        <f t="shared" si="13"/>
        <v>2.5977173653231045E-2</v>
      </c>
      <c r="AQ54" s="11">
        <f t="shared" si="13"/>
        <v>2.3564574154817608E-2</v>
      </c>
      <c r="AR54" s="1">
        <f t="shared" si="26"/>
        <v>33987.634527119866</v>
      </c>
      <c r="AS54" s="1">
        <f t="shared" si="26"/>
        <v>7433.6298606039227</v>
      </c>
      <c r="AT54" s="1">
        <f t="shared" si="26"/>
        <v>2782.8872036418302</v>
      </c>
      <c r="AU54" s="1">
        <f t="shared" si="27"/>
        <v>6797.5269054239734</v>
      </c>
      <c r="AV54" s="1">
        <f t="shared" si="27"/>
        <v>1486.7259721207847</v>
      </c>
      <c r="AW54" s="1">
        <f t="shared" si="27"/>
        <v>556.57744072836601</v>
      </c>
      <c r="AX54" s="1">
        <f t="shared" si="14"/>
        <v>25455.799234180897</v>
      </c>
      <c r="AY54" s="1">
        <f t="shared" si="3"/>
        <v>2377.1017054902254</v>
      </c>
      <c r="AZ54" s="1">
        <f t="shared" si="3"/>
        <v>719.64675620771789</v>
      </c>
      <c r="BA54" s="1">
        <f t="shared" si="15"/>
        <v>10835.859104560468</v>
      </c>
      <c r="BB54" s="1">
        <f t="shared" si="15"/>
        <v>19447.663305855185</v>
      </c>
      <c r="BC54" s="1">
        <f t="shared" si="15"/>
        <v>20352.1499229398</v>
      </c>
      <c r="BD54" s="1">
        <f t="shared" si="16"/>
        <v>0</v>
      </c>
      <c r="BE54" s="2">
        <v>0</v>
      </c>
      <c r="BF54" s="2">
        <v>0</v>
      </c>
      <c r="BG54" s="2">
        <v>0</v>
      </c>
      <c r="BH54" s="2">
        <f t="shared" si="4"/>
        <v>0</v>
      </c>
      <c r="BI54" s="2">
        <f t="shared" si="17"/>
        <v>0</v>
      </c>
      <c r="BJ54" s="2">
        <f t="shared" si="5"/>
        <v>0</v>
      </c>
      <c r="BK54" s="2">
        <f t="shared" si="5"/>
        <v>0</v>
      </c>
      <c r="BL54" s="2">
        <f t="shared" si="6"/>
        <v>0</v>
      </c>
      <c r="BM54" s="2">
        <f t="shared" si="6"/>
        <v>0</v>
      </c>
      <c r="BN54" s="2">
        <f t="shared" si="6"/>
        <v>0</v>
      </c>
      <c r="BO54" s="2">
        <f t="shared" si="18"/>
        <v>0</v>
      </c>
      <c r="BP54" s="2">
        <f t="shared" si="18"/>
        <v>0</v>
      </c>
      <c r="BQ54" s="2">
        <f t="shared" si="18"/>
        <v>0</v>
      </c>
      <c r="BR54" s="11">
        <f t="shared" si="19"/>
        <v>2.9851806401616859E-2</v>
      </c>
      <c r="BS54" s="17">
        <v>0</v>
      </c>
      <c r="BT54" s="17">
        <v>0</v>
      </c>
      <c r="BU54" s="12">
        <f>(BU$3*temphigh!$I164+BU$4*temphigh!$I164^2+BU$5*temphigh!$I164^6)*(K54/K$56)^$BW$1</f>
        <v>3.4449235380057455</v>
      </c>
      <c r="BV54" s="12">
        <f>(BV$3*temphigh!$I164+BV$4*temphigh!$I164^2+BV$5*temphigh!$I164^6)*(L54/L$56)^$BW$1</f>
        <v>1.8645595606976377</v>
      </c>
      <c r="BW54" s="12">
        <f>(BW$3*temphigh!$I164+BW$4*temphigh!$I164^2+BW$5*temphigh!$I164^6)*(M54/M$56)^$BW$1</f>
        <v>0.74504377999317706</v>
      </c>
      <c r="BX54" s="12"/>
      <c r="BY54" s="12"/>
      <c r="BZ54" s="12"/>
      <c r="CA54" s="19"/>
      <c r="CB54" s="19"/>
      <c r="CC54" s="19"/>
      <c r="CD54" s="19"/>
      <c r="CE54" s="19"/>
      <c r="CF54" s="19"/>
      <c r="CG54" s="19"/>
      <c r="CH54" s="19"/>
    </row>
    <row r="55" spans="1:86" x14ac:dyDescent="0.3">
      <c r="A55" s="2">
        <v>2009</v>
      </c>
      <c r="B55" s="1">
        <v>1073.5771439999999</v>
      </c>
      <c r="C55" s="1">
        <v>2522.0500842184201</v>
      </c>
      <c r="D55" s="1">
        <v>3144.6789667511111</v>
      </c>
      <c r="E55" s="11">
        <f t="shared" si="20"/>
        <v>5.0995244411160545E-3</v>
      </c>
      <c r="F55" s="11">
        <f t="shared" si="7"/>
        <v>8.1161002345619959E-3</v>
      </c>
      <c r="G55" s="11">
        <f t="shared" si="7"/>
        <v>1.6506352995335538E-2</v>
      </c>
      <c r="H55" s="1">
        <v>35221.695041388957</v>
      </c>
      <c r="I55" s="1">
        <v>7751.7098150837073</v>
      </c>
      <c r="J55" s="1">
        <v>2904.9272637585573</v>
      </c>
      <c r="K55" s="1">
        <f t="shared" si="8"/>
        <v>32807.791445855299</v>
      </c>
      <c r="L55" s="1">
        <f t="shared" si="0"/>
        <v>3073.5748919458715</v>
      </c>
      <c r="M55" s="1">
        <f t="shared" si="0"/>
        <v>923.75956161901945</v>
      </c>
      <c r="N55" s="11">
        <f t="shared" si="21"/>
        <v>-4.541462181660294E-2</v>
      </c>
      <c r="O55" s="11">
        <f t="shared" si="9"/>
        <v>2.1828133538632777E-3</v>
      </c>
      <c r="P55" s="11">
        <f t="shared" si="9"/>
        <v>2.4358848856415705E-2</v>
      </c>
      <c r="Q55" s="1">
        <v>4999.3039129999997</v>
      </c>
      <c r="R55" s="1">
        <v>4703.1314089999996</v>
      </c>
      <c r="S55" s="1">
        <v>1927.839020999998</v>
      </c>
      <c r="T55" s="1">
        <f t="shared" si="10"/>
        <v>141.93819766837814</v>
      </c>
      <c r="U55" s="1">
        <f t="shared" si="10"/>
        <v>606.72180992229414</v>
      </c>
      <c r="V55" s="1">
        <f t="shared" si="10"/>
        <v>663.64450671499844</v>
      </c>
      <c r="W55" s="11">
        <f t="shared" si="22"/>
        <v>-6.3617666547265417E-3</v>
      </c>
      <c r="X55" s="11">
        <f t="shared" si="22"/>
        <v>3.3932505191256457E-3</v>
      </c>
      <c r="Y55" s="11">
        <f t="shared" si="22"/>
        <v>-3.4195388256129666E-3</v>
      </c>
      <c r="Z55" s="5">
        <f t="shared" ref="Z55:AB61" si="32">Q54*AC55</f>
        <v>12188.303444360248</v>
      </c>
      <c r="AA55" s="5">
        <f t="shared" si="32"/>
        <v>13336.262456993791</v>
      </c>
      <c r="AB55" s="5">
        <f t="shared" si="32"/>
        <v>4319.0487389807877</v>
      </c>
      <c r="AC55" s="16">
        <f t="shared" ref="AC55:AE70" si="33">AC54*(1+AF55)</f>
        <v>2.324266156668239</v>
      </c>
      <c r="AD55" s="16">
        <f t="shared" si="33"/>
        <v>2.8745885881272062</v>
      </c>
      <c r="AE55" s="16">
        <f t="shared" si="33"/>
        <v>2.324833886965608</v>
      </c>
      <c r="AF55" s="15">
        <f t="shared" ref="AF55:AH70" si="34">AC$5-1</f>
        <v>-4.0504037456468023E-3</v>
      </c>
      <c r="AG55" s="15">
        <f t="shared" si="34"/>
        <v>2.9673830763510267E-4</v>
      </c>
      <c r="AH55" s="15">
        <f t="shared" si="34"/>
        <v>9.7937136394747881E-3</v>
      </c>
      <c r="AI55" s="1">
        <f t="shared" si="31"/>
        <v>53307.906874814747</v>
      </c>
      <c r="AJ55" s="1">
        <f t="shared" si="31"/>
        <v>10855.468380041209</v>
      </c>
      <c r="AK55" s="1">
        <f t="shared" si="31"/>
        <v>3926.7535133505553</v>
      </c>
      <c r="AL55" s="14">
        <f t="shared" ref="AL55:AN56" si="35">(1+AL$5)*AL54</f>
        <v>14.949431029398037</v>
      </c>
      <c r="AM55" s="14">
        <f t="shared" si="35"/>
        <v>2.2922202697550969</v>
      </c>
      <c r="AN55" s="14">
        <f t="shared" si="35"/>
        <v>0.88624920585666089</v>
      </c>
      <c r="AO55" s="11">
        <f t="shared" si="25"/>
        <v>2.0621120954280148E-2</v>
      </c>
      <c r="AP55" s="11">
        <f t="shared" si="13"/>
        <v>2.5977173653231045E-2</v>
      </c>
      <c r="AQ55" s="11">
        <f t="shared" si="13"/>
        <v>2.3564574154817608E-2</v>
      </c>
      <c r="AR55" s="1">
        <f t="shared" si="26"/>
        <v>35046.898880452107</v>
      </c>
      <c r="AS55" s="1">
        <f t="shared" si="26"/>
        <v>7740.8566921998518</v>
      </c>
      <c r="AT55" s="1">
        <f t="shared" si="26"/>
        <v>2913.5578118777248</v>
      </c>
      <c r="AU55" s="1">
        <f t="shared" si="27"/>
        <v>7009.3797760904217</v>
      </c>
      <c r="AV55" s="1">
        <f t="shared" si="27"/>
        <v>1548.1713384399704</v>
      </c>
      <c r="AW55" s="1">
        <f t="shared" si="27"/>
        <v>582.71156237554499</v>
      </c>
      <c r="AX55" s="1">
        <f t="shared" si="14"/>
        <v>26115.97989120537</v>
      </c>
      <c r="AY55" s="1">
        <f t="shared" si="3"/>
        <v>2455.4172783919898</v>
      </c>
      <c r="AZ55" s="1">
        <f t="shared" si="3"/>
        <v>741.20324336644978</v>
      </c>
      <c r="BA55" s="1">
        <f t="shared" si="15"/>
        <v>10918.604485835911</v>
      </c>
      <c r="BB55" s="1">
        <f t="shared" si="15"/>
        <v>19687.254095481232</v>
      </c>
      <c r="BC55" s="1">
        <f t="shared" si="15"/>
        <v>20780.902990932656</v>
      </c>
      <c r="BD55" s="1">
        <f t="shared" si="16"/>
        <v>0</v>
      </c>
      <c r="BE55" s="2">
        <v>0</v>
      </c>
      <c r="BF55" s="2">
        <v>0</v>
      </c>
      <c r="BG55" s="2">
        <v>0</v>
      </c>
      <c r="BH55" s="2">
        <f t="shared" si="4"/>
        <v>0</v>
      </c>
      <c r="BI55" s="2">
        <f t="shared" si="17"/>
        <v>0</v>
      </c>
      <c r="BJ55" s="2">
        <f t="shared" si="5"/>
        <v>0</v>
      </c>
      <c r="BK55" s="2">
        <f t="shared" si="5"/>
        <v>0</v>
      </c>
      <c r="BL55" s="2">
        <f t="shared" si="6"/>
        <v>0</v>
      </c>
      <c r="BM55" s="2">
        <f t="shared" si="6"/>
        <v>0</v>
      </c>
      <c r="BN55" s="2">
        <f t="shared" si="6"/>
        <v>0</v>
      </c>
      <c r="BO55" s="2">
        <f t="shared" si="18"/>
        <v>0</v>
      </c>
      <c r="BP55" s="2">
        <f t="shared" si="18"/>
        <v>0</v>
      </c>
      <c r="BQ55" s="2">
        <f t="shared" si="18"/>
        <v>0</v>
      </c>
      <c r="BR55" s="11">
        <f t="shared" si="19"/>
        <v>-8.519125488337026E-3</v>
      </c>
      <c r="BS55" s="17">
        <v>0</v>
      </c>
      <c r="BT55" s="17">
        <v>0</v>
      </c>
      <c r="BU55" s="12">
        <f>(BU$3*temphigh!$I165+BU$4*temphigh!$I165^2+BU$5*temphigh!$I165^6)*(K55/K$56)^$BW$1</f>
        <v>3.5196826205033758</v>
      </c>
      <c r="BV55" s="12">
        <f>(BV$3*temphigh!$I165+BV$4*temphigh!$I165^2+BV$5*temphigh!$I165^6)*(L55/L$56)^$BW$1</f>
        <v>1.8719201366567768</v>
      </c>
      <c r="BW55" s="12">
        <f>(BW$3*temphigh!$I165+BW$4*temphigh!$I165^2+BW$5*temphigh!$I165^6)*(M55/M$56)^$BW$1</f>
        <v>0.73149000650041218</v>
      </c>
      <c r="BX55" s="12"/>
      <c r="BY55" s="12"/>
      <c r="BZ55" s="12"/>
      <c r="CA55" s="19"/>
      <c r="CB55" s="19"/>
      <c r="CC55" s="19"/>
      <c r="CD55" s="19"/>
      <c r="CE55" s="19"/>
      <c r="CF55" s="19"/>
      <c r="CG55" s="19"/>
      <c r="CH55" s="19"/>
    </row>
    <row r="56" spans="1:86" x14ac:dyDescent="0.3">
      <c r="A56" s="2">
        <v>2010</v>
      </c>
      <c r="B56" s="1">
        <v>1077.9873738974209</v>
      </c>
      <c r="C56" s="1">
        <v>2542.461009242722</v>
      </c>
      <c r="D56" s="1">
        <v>3196.6339385416431</v>
      </c>
      <c r="E56" s="11">
        <f t="shared" si="20"/>
        <v>4.1079767039275961E-3</v>
      </c>
      <c r="F56" s="11">
        <f t="shared" si="7"/>
        <v>8.0929895690897702E-3</v>
      </c>
      <c r="G56" s="11">
        <f t="shared" si="7"/>
        <v>1.6521550320352407E-2</v>
      </c>
      <c r="H56" s="1">
        <v>36110.322211295825</v>
      </c>
      <c r="I56" s="1">
        <v>8060.3173093009527</v>
      </c>
      <c r="J56" s="1">
        <v>3050.2621603868183</v>
      </c>
      <c r="K56" s="1">
        <f t="shared" si="8"/>
        <v>33497.908311059691</v>
      </c>
      <c r="L56" s="1">
        <f t="shared" si="0"/>
        <v>3170.2815815066274</v>
      </c>
      <c r="M56" s="1">
        <f t="shared" si="0"/>
        <v>954.21065377864261</v>
      </c>
      <c r="N56" s="11">
        <f t="shared" si="21"/>
        <v>2.1035151553658649E-2</v>
      </c>
      <c r="O56" s="11">
        <f t="shared" si="9"/>
        <v>3.1463911881298268E-2</v>
      </c>
      <c r="P56" s="11">
        <f t="shared" si="9"/>
        <v>3.2964305242213943E-2</v>
      </c>
      <c r="Q56" s="1">
        <v>5079.5387519999995</v>
      </c>
      <c r="R56" s="5">
        <f>U56*I56/1000</f>
        <v>4830.8056862347157</v>
      </c>
      <c r="S56" s="5">
        <f>V56*J56/1000</f>
        <v>2004.5680117876775</v>
      </c>
      <c r="T56" s="1">
        <f t="shared" si="10"/>
        <v>140.66722313574505</v>
      </c>
      <c r="U56" s="5">
        <f>U55*(1+X56)</f>
        <v>599.33194945816308</v>
      </c>
      <c r="V56" s="5">
        <f>V55*(1+Y56)</f>
        <v>657.17892639545073</v>
      </c>
      <c r="W56" s="11">
        <f t="shared" si="22"/>
        <v>-8.9544220901167648E-3</v>
      </c>
      <c r="X56" s="15">
        <f>U$5-1</f>
        <v>-1.217998157191269E-2</v>
      </c>
      <c r="Y56" s="15">
        <f>V$5-1</f>
        <v>-9.7425357312937999E-3</v>
      </c>
      <c r="Z56" s="5">
        <f t="shared" si="32"/>
        <v>11572.648363264367</v>
      </c>
      <c r="AA56" s="5">
        <f t="shared" si="32"/>
        <v>13523.579650465739</v>
      </c>
      <c r="AB56" s="5">
        <f t="shared" si="32"/>
        <v>4525.7999835111077</v>
      </c>
      <c r="AC56" s="16">
        <f t="shared" si="33"/>
        <v>2.3148519403213901</v>
      </c>
      <c r="AD56" s="16">
        <f t="shared" si="33"/>
        <v>2.8754415886799944</v>
      </c>
      <c r="AE56" s="16">
        <f t="shared" si="33"/>
        <v>2.3476026443138962</v>
      </c>
      <c r="AF56" s="15">
        <f t="shared" si="34"/>
        <v>-4.0504037456468023E-3</v>
      </c>
      <c r="AG56" s="15">
        <f t="shared" si="34"/>
        <v>2.9673830763510267E-4</v>
      </c>
      <c r="AH56" s="15">
        <f t="shared" si="34"/>
        <v>9.7937136394747881E-3</v>
      </c>
      <c r="AI56" s="1">
        <f t="shared" ref="AI56:AK71" si="36">(1-$AI$5)*AI55+AU55</f>
        <v>54986.495963423695</v>
      </c>
      <c r="AJ56" s="1">
        <f t="shared" si="36"/>
        <v>11318.092880477059</v>
      </c>
      <c r="AK56" s="1">
        <f t="shared" si="36"/>
        <v>4116.7897243910447</v>
      </c>
      <c r="AL56" s="14">
        <f t="shared" si="35"/>
        <v>15.257705054852922</v>
      </c>
      <c r="AM56" s="14">
        <f t="shared" si="35"/>
        <v>2.3517656737539809</v>
      </c>
      <c r="AN56" s="14">
        <f t="shared" si="35"/>
        <v>0.90713329098771844</v>
      </c>
      <c r="AO56" s="11">
        <f t="shared" si="25"/>
        <v>2.0621120954280148E-2</v>
      </c>
      <c r="AP56" s="11">
        <f t="shared" si="13"/>
        <v>2.5977173653231045E-2</v>
      </c>
      <c r="AQ56" s="11">
        <f t="shared" si="13"/>
        <v>2.3564574154817608E-2</v>
      </c>
      <c r="AR56" s="1">
        <f t="shared" si="26"/>
        <v>36110.322211354614</v>
      </c>
      <c r="AS56" s="1">
        <f t="shared" si="26"/>
        <v>8060.3173095367674</v>
      </c>
      <c r="AT56" s="1">
        <f t="shared" si="26"/>
        <v>3050.2621608647241</v>
      </c>
      <c r="AU56" s="1">
        <f t="shared" si="27"/>
        <v>7222.0644422709229</v>
      </c>
      <c r="AV56" s="1">
        <f t="shared" si="27"/>
        <v>1612.0634619073535</v>
      </c>
      <c r="AW56" s="1">
        <f t="shared" si="27"/>
        <v>610.0524321729448</v>
      </c>
      <c r="AX56" s="1">
        <f t="shared" si="14"/>
        <v>26798.326648891383</v>
      </c>
      <c r="AY56" s="1">
        <f t="shared" si="3"/>
        <v>2536.2252652795023</v>
      </c>
      <c r="AZ56" s="1">
        <f t="shared" si="3"/>
        <v>763.36852314251621</v>
      </c>
      <c r="BA56" s="1">
        <f t="shared" si="15"/>
        <v>10991.261377771345</v>
      </c>
      <c r="BB56" s="1">
        <f t="shared" si="15"/>
        <v>19928.908086024163</v>
      </c>
      <c r="BC56" s="1">
        <f t="shared" si="15"/>
        <v>21218.427858576128</v>
      </c>
      <c r="BD56" s="1">
        <f t="shared" si="16"/>
        <v>0</v>
      </c>
      <c r="BE56" s="2">
        <v>0</v>
      </c>
      <c r="BF56" s="2">
        <v>0</v>
      </c>
      <c r="BG56" s="2">
        <v>0</v>
      </c>
      <c r="BH56" s="2">
        <f t="shared" si="4"/>
        <v>0</v>
      </c>
      <c r="BI56" s="2">
        <f t="shared" si="17"/>
        <v>0</v>
      </c>
      <c r="BJ56" s="2">
        <f t="shared" si="5"/>
        <v>0</v>
      </c>
      <c r="BK56" s="2">
        <f t="shared" si="5"/>
        <v>0</v>
      </c>
      <c r="BL56" s="2">
        <f t="shared" si="6"/>
        <v>0</v>
      </c>
      <c r="BM56" s="2">
        <f t="shared" si="6"/>
        <v>0</v>
      </c>
      <c r="BN56" s="2">
        <f t="shared" si="6"/>
        <v>0</v>
      </c>
      <c r="BO56" s="2">
        <f t="shared" si="18"/>
        <v>0</v>
      </c>
      <c r="BP56" s="2">
        <f t="shared" si="18"/>
        <v>0</v>
      </c>
      <c r="BQ56" s="2">
        <f t="shared" si="18"/>
        <v>0</v>
      </c>
      <c r="BR56" s="11">
        <f t="shared" si="19"/>
        <v>4.7671804232349374E-2</v>
      </c>
      <c r="BS56" s="17">
        <v>0</v>
      </c>
      <c r="BT56" s="17">
        <v>0</v>
      </c>
      <c r="BU56" s="12">
        <f>(BU$3*temphigh!$I166+BU$4*temphigh!$I166^2+BU$5*temphigh!$I166^6)*(K56/K$56)^$BW$1</f>
        <v>3.5339671067500422</v>
      </c>
      <c r="BV56" s="12">
        <f>(BV$3*temphigh!$I166+BV$4*temphigh!$I166^2+BV$5*temphigh!$I166^6)*(L56/L$56)^$BW$1</f>
        <v>1.8642062047450121</v>
      </c>
      <c r="BW56" s="12">
        <f>(BW$3*temphigh!$I166+BW$4*temphigh!$I166^2+BW$5*temphigh!$I166^6)*(M56/M$56)^$BW$1</f>
        <v>0.71514920256472636</v>
      </c>
      <c r="BX56" s="12"/>
      <c r="BY56" s="12"/>
      <c r="BZ56" s="12"/>
      <c r="CA56" s="19"/>
      <c r="CB56" s="19"/>
      <c r="CC56" s="19"/>
      <c r="CD56" s="19"/>
      <c r="CE56" s="19"/>
      <c r="CF56" s="19"/>
      <c r="CG56" s="19"/>
      <c r="CH56" s="19"/>
    </row>
    <row r="57" spans="1:86" x14ac:dyDescent="0.3">
      <c r="A57" s="2">
        <f>1+A56</f>
        <v>2011</v>
      </c>
      <c r="B57" s="5">
        <f>B56*(1+E57)</f>
        <v>1082.1943035655645</v>
      </c>
      <c r="C57" s="5">
        <f>C56*(1+F57)</f>
        <v>2562.0083141489599</v>
      </c>
      <c r="D57" s="5">
        <f>D56*(1+G57)</f>
        <v>3246.8066195894371</v>
      </c>
      <c r="E57" s="15">
        <f>E56*$E$5</f>
        <v>3.9025778687312163E-3</v>
      </c>
      <c r="F57" s="15">
        <f>F56*$E$5</f>
        <v>7.6883400906352815E-3</v>
      </c>
      <c r="G57" s="15">
        <f>G56*$E$5</f>
        <v>1.5695472804334785E-2</v>
      </c>
      <c r="H57" s="5">
        <f>AR57</f>
        <v>37191.354770352256</v>
      </c>
      <c r="I57" s="5">
        <f>AS57</f>
        <v>8387.8456859616163</v>
      </c>
      <c r="J57" s="5">
        <f>AT57</f>
        <v>3190.4426309979572</v>
      </c>
      <c r="K57" s="5">
        <f t="shared" si="8"/>
        <v>34366.614800887306</v>
      </c>
      <c r="L57" s="5">
        <f t="shared" si="8"/>
        <v>3273.9338274738834</v>
      </c>
      <c r="M57" s="5">
        <f t="shared" si="8"/>
        <v>982.64017688906665</v>
      </c>
      <c r="N57" s="15">
        <f t="shared" si="21"/>
        <v>2.5933156236528365E-2</v>
      </c>
      <c r="O57" s="15">
        <f t="shared" si="21"/>
        <v>3.2694965195487979E-2</v>
      </c>
      <c r="P57" s="15">
        <f t="shared" si="21"/>
        <v>2.9793759897611682E-2</v>
      </c>
      <c r="Q57" s="5">
        <f>T57*H57/1000</f>
        <v>5175.4453466283476</v>
      </c>
      <c r="R57" s="5">
        <f>U57*I57/1000</f>
        <v>4965.8738737776584</v>
      </c>
      <c r="S57" s="5">
        <f>V57*J57/1000</f>
        <v>2076.2645695215674</v>
      </c>
      <c r="T57" s="5">
        <f>T56*(1+W57)</f>
        <v>139.15721485774014</v>
      </c>
      <c r="U57" s="5">
        <f>U56*(1+X57)</f>
        <v>592.0320973583041</v>
      </c>
      <c r="V57" s="5">
        <f>V56*(1+Y57)</f>
        <v>650.77633722318978</v>
      </c>
      <c r="W57" s="15">
        <f>T$5-1</f>
        <v>-1.0734613539272964E-2</v>
      </c>
      <c r="X57" s="15">
        <f>U$5-1</f>
        <v>-1.217998157191269E-2</v>
      </c>
      <c r="Y57" s="15">
        <f>V$5-1</f>
        <v>-9.7425357312937999E-3</v>
      </c>
      <c r="Z57" s="5">
        <f t="shared" si="32"/>
        <v>11710.753949059279</v>
      </c>
      <c r="AA57" s="5">
        <f t="shared" si="32"/>
        <v>13894.821479715458</v>
      </c>
      <c r="AB57" s="5">
        <f t="shared" si="32"/>
        <v>4752.017687831225</v>
      </c>
      <c r="AC57" s="16">
        <f t="shared" si="33"/>
        <v>2.3054758553516947</v>
      </c>
      <c r="AD57" s="16">
        <f t="shared" si="33"/>
        <v>2.8762948423507231</v>
      </c>
      <c r="AE57" s="16">
        <f t="shared" si="33"/>
        <v>2.3705943923515802</v>
      </c>
      <c r="AF57" s="15">
        <f t="shared" si="34"/>
        <v>-4.0504037456468023E-3</v>
      </c>
      <c r="AG57" s="15">
        <f t="shared" si="34"/>
        <v>2.9673830763510267E-4</v>
      </c>
      <c r="AH57" s="15">
        <f t="shared" si="34"/>
        <v>9.7937136394747881E-3</v>
      </c>
      <c r="AI57" s="1">
        <f t="shared" si="36"/>
        <v>56709.910809352252</v>
      </c>
      <c r="AJ57" s="1">
        <f t="shared" si="36"/>
        <v>11798.347054336708</v>
      </c>
      <c r="AK57" s="1">
        <f t="shared" si="36"/>
        <v>4315.1631841248854</v>
      </c>
      <c r="AL57" s="14">
        <f>AL56*(1+AO57)</f>
        <v>15.569189726459566</v>
      </c>
      <c r="AM57" s="14">
        <f>AM56*(1+AP57)</f>
        <v>2.4122469767998078</v>
      </c>
      <c r="AN57" s="14">
        <f>AN56*(1+AQ57)</f>
        <v>0.92829573859446435</v>
      </c>
      <c r="AO57" s="11">
        <f>AO$5*AO56</f>
        <v>2.0414909744737347E-2</v>
      </c>
      <c r="AP57" s="11">
        <f>AP$5*AP56</f>
        <v>2.5717401916698735E-2</v>
      </c>
      <c r="AQ57" s="11">
        <f>AQ$5*AQ56</f>
        <v>2.3328928413269431E-2</v>
      </c>
      <c r="AR57" s="1">
        <f t="shared" si="26"/>
        <v>37191.354770352256</v>
      </c>
      <c r="AS57" s="1">
        <f t="shared" si="26"/>
        <v>8387.8456859616163</v>
      </c>
      <c r="AT57" s="1">
        <f t="shared" si="26"/>
        <v>3190.4426309979572</v>
      </c>
      <c r="AU57" s="1">
        <f t="shared" si="27"/>
        <v>7438.2709540704518</v>
      </c>
      <c r="AV57" s="1">
        <f t="shared" si="27"/>
        <v>1677.5691371923233</v>
      </c>
      <c r="AW57" s="1">
        <f t="shared" si="27"/>
        <v>638.08852619959146</v>
      </c>
      <c r="AX57" s="1">
        <f t="shared" si="14"/>
        <v>27493.29184070984</v>
      </c>
      <c r="AY57" s="1">
        <f t="shared" si="3"/>
        <v>2619.1470619791071</v>
      </c>
      <c r="AZ57" s="1">
        <f t="shared" si="3"/>
        <v>786.11214151125341</v>
      </c>
      <c r="BA57" s="1">
        <f t="shared" si="15"/>
        <v>11061.862613376927</v>
      </c>
      <c r="BB57" s="1">
        <f t="shared" si="15"/>
        <v>20164.552872281358</v>
      </c>
      <c r="BC57" s="1">
        <f t="shared" si="15"/>
        <v>21646.782646977012</v>
      </c>
      <c r="BD57" s="1">
        <f t="shared" si="16"/>
        <v>0</v>
      </c>
      <c r="BE57" s="2">
        <v>0</v>
      </c>
      <c r="BF57" s="2">
        <v>0</v>
      </c>
      <c r="BG57" s="2">
        <v>0</v>
      </c>
      <c r="BH57" s="2">
        <f t="shared" si="4"/>
        <v>0</v>
      </c>
      <c r="BI57" s="2">
        <f t="shared" si="17"/>
        <v>0</v>
      </c>
      <c r="BJ57" s="2">
        <f t="shared" si="5"/>
        <v>0</v>
      </c>
      <c r="BK57" s="2">
        <f t="shared" si="5"/>
        <v>0</v>
      </c>
      <c r="BL57" s="2">
        <f t="shared" si="6"/>
        <v>0</v>
      </c>
      <c r="BM57" s="2">
        <f t="shared" si="6"/>
        <v>0</v>
      </c>
      <c r="BN57" s="2">
        <f t="shared" si="6"/>
        <v>0</v>
      </c>
      <c r="BO57" s="2">
        <f t="shared" si="18"/>
        <v>0</v>
      </c>
      <c r="BP57" s="2">
        <f t="shared" si="18"/>
        <v>0</v>
      </c>
      <c r="BQ57" s="2">
        <f t="shared" si="18"/>
        <v>0</v>
      </c>
      <c r="BR57" s="11">
        <f t="shared" si="19"/>
        <v>5.171791401868428E-2</v>
      </c>
      <c r="BS57" s="17">
        <v>0</v>
      </c>
      <c r="BT57" s="17">
        <v>0</v>
      </c>
      <c r="BU57" s="12">
        <f>(BU$3*temphigh!$I167+BU$4*temphigh!$I167^2+BU$5*temphigh!$I167^6)*(K57/K$56)^$BW$1</f>
        <v>3.5418393394972751</v>
      </c>
      <c r="BV57" s="12">
        <f>(BV$3*temphigh!$I167+BV$4*temphigh!$I167^2+BV$5*temphigh!$I167^6)*(L57/L$56)^$BW$1</f>
        <v>1.8542822234900347</v>
      </c>
      <c r="BW57" s="12">
        <f>(BW$3*temphigh!$I167+BW$4*temphigh!$I167^2+BW$5*temphigh!$I167^6)*(M57/M$56)^$BW$1</f>
        <v>0.6981134642593354</v>
      </c>
      <c r="BX57" s="12"/>
      <c r="BY57" s="12"/>
      <c r="BZ57" s="12"/>
      <c r="CA57" s="19"/>
      <c r="CB57" s="19"/>
      <c r="CC57" s="19"/>
      <c r="CD57" s="19"/>
      <c r="CE57" s="19"/>
      <c r="CF57" s="19"/>
      <c r="CG57" s="19"/>
      <c r="CH57" s="19"/>
    </row>
    <row r="58" spans="1:86" x14ac:dyDescent="0.3">
      <c r="A58" s="2">
        <f t="shared" ref="A58:A121" si="37">1+A57</f>
        <v>2012</v>
      </c>
      <c r="B58" s="5">
        <f t="shared" ref="B58:D73" si="38">B57*(1+E58)</f>
        <v>1086.2064837273883</v>
      </c>
      <c r="C58" s="5">
        <f t="shared" si="38"/>
        <v>2580.7210258214618</v>
      </c>
      <c r="D58" s="5">
        <f t="shared" si="38"/>
        <v>3295.2187763382026</v>
      </c>
      <c r="E58" s="15">
        <f t="shared" ref="E58:G73" si="39">E57*$E$5</f>
        <v>3.7074489752946553E-3</v>
      </c>
      <c r="F58" s="15">
        <f t="shared" si="39"/>
        <v>7.303923086103517E-3</v>
      </c>
      <c r="G58" s="15">
        <f t="shared" si="39"/>
        <v>1.4910699164118045E-2</v>
      </c>
      <c r="H58" s="5">
        <f t="shared" ref="H58:J121" si="40">AR58</f>
        <v>38289.802272710556</v>
      </c>
      <c r="I58" s="5">
        <f t="shared" si="40"/>
        <v>8723.4200775481604</v>
      </c>
      <c r="J58" s="5">
        <f t="shared" si="40"/>
        <v>3334.0416588395269</v>
      </c>
      <c r="K58" s="5">
        <f t="shared" ref="K58:M121" si="41">H58/B58*1000</f>
        <v>35250.942473954492</v>
      </c>
      <c r="L58" s="5">
        <f t="shared" si="41"/>
        <v>3380.2259098390664</v>
      </c>
      <c r="M58" s="5">
        <f t="shared" si="41"/>
        <v>1011.7815796571983</v>
      </c>
      <c r="N58" s="15">
        <f t="shared" ref="N58:P121" si="42">K58/K57-1</f>
        <v>2.5732172871572923E-2</v>
      </c>
      <c r="O58" s="15">
        <f t="shared" si="42"/>
        <v>3.2466166992506373E-2</v>
      </c>
      <c r="P58" s="15">
        <f t="shared" si="42"/>
        <v>2.9656229669328349E-2</v>
      </c>
      <c r="Q58" s="5">
        <f t="shared" ref="Q58:S121" si="43">T58*H58/1000</f>
        <v>5271.10497633862</v>
      </c>
      <c r="R58" s="5">
        <f t="shared" si="43"/>
        <v>5101.6406255620414</v>
      </c>
      <c r="S58" s="5">
        <f t="shared" si="43"/>
        <v>2148.5768888938487</v>
      </c>
      <c r="T58" s="5">
        <f t="shared" ref="T58:V73" si="44">T57*(1+W58)</f>
        <v>137.66341593504072</v>
      </c>
      <c r="U58" s="5">
        <f t="shared" si="44"/>
        <v>584.82115732249918</v>
      </c>
      <c r="V58" s="5">
        <f t="shared" si="44"/>
        <v>644.43612550471232</v>
      </c>
      <c r="W58" s="15">
        <f t="shared" ref="W58:Y121" si="45">T$5-1</f>
        <v>-1.0734613539272964E-2</v>
      </c>
      <c r="X58" s="15">
        <f t="shared" si="45"/>
        <v>-1.217998157191269E-2</v>
      </c>
      <c r="Y58" s="15">
        <f t="shared" si="45"/>
        <v>-9.7425357312937999E-3</v>
      </c>
      <c r="Z58" s="5">
        <f t="shared" si="32"/>
        <v>11883.535419541931</v>
      </c>
      <c r="AA58" s="5">
        <f t="shared" si="32"/>
        <v>14287.555818346813</v>
      </c>
      <c r="AB58" s="5">
        <f t="shared" si="32"/>
        <v>4970.1856194244674</v>
      </c>
      <c r="AC58" s="16">
        <f t="shared" si="33"/>
        <v>2.29613774731168</v>
      </c>
      <c r="AD58" s="16">
        <f t="shared" si="33"/>
        <v>2.8771483492145018</v>
      </c>
      <c r="AE58" s="16">
        <f t="shared" si="33"/>
        <v>2.3938113149856162</v>
      </c>
      <c r="AF58" s="15">
        <f t="shared" si="34"/>
        <v>-4.0504037456468023E-3</v>
      </c>
      <c r="AG58" s="15">
        <f t="shared" si="34"/>
        <v>2.9673830763510267E-4</v>
      </c>
      <c r="AH58" s="15">
        <f t="shared" si="34"/>
        <v>9.7937136394747881E-3</v>
      </c>
      <c r="AI58" s="1">
        <f t="shared" si="36"/>
        <v>58477.190682487482</v>
      </c>
      <c r="AJ58" s="1">
        <f t="shared" si="36"/>
        <v>12296.081486095361</v>
      </c>
      <c r="AK58" s="1">
        <f t="shared" si="36"/>
        <v>4521.7353919119887</v>
      </c>
      <c r="AL58" s="14">
        <f t="shared" ref="AL58:AN73" si="46">AL57*(1+AO58)</f>
        <v>15.883854893493284</v>
      </c>
      <c r="AM58" s="14">
        <f t="shared" si="46"/>
        <v>2.4736633345742631</v>
      </c>
      <c r="AN58" s="14">
        <f t="shared" si="46"/>
        <v>0.94973532197815758</v>
      </c>
      <c r="AO58" s="11">
        <f t="shared" ref="AO58:AQ73" si="47">AO$5*AO57</f>
        <v>2.0210760647289973E-2</v>
      </c>
      <c r="AP58" s="11">
        <f t="shared" si="47"/>
        <v>2.5460227897531749E-2</v>
      </c>
      <c r="AQ58" s="11">
        <f t="shared" si="47"/>
        <v>2.3095639129136737E-2</v>
      </c>
      <c r="AR58" s="1">
        <f t="shared" si="26"/>
        <v>38289.802272710556</v>
      </c>
      <c r="AS58" s="1">
        <f t="shared" si="26"/>
        <v>8723.4200775481604</v>
      </c>
      <c r="AT58" s="1">
        <f t="shared" si="26"/>
        <v>3334.0416588395269</v>
      </c>
      <c r="AU58" s="1">
        <f t="shared" si="27"/>
        <v>7657.9604545421116</v>
      </c>
      <c r="AV58" s="1">
        <f t="shared" si="27"/>
        <v>1744.6840155096322</v>
      </c>
      <c r="AW58" s="1">
        <f t="shared" si="27"/>
        <v>666.80833176790543</v>
      </c>
      <c r="AX58" s="1">
        <f t="shared" si="14"/>
        <v>28200.753979163597</v>
      </c>
      <c r="AY58" s="1">
        <f t="shared" si="3"/>
        <v>2704.1807278712531</v>
      </c>
      <c r="AZ58" s="1">
        <f t="shared" si="3"/>
        <v>809.42526372575878</v>
      </c>
      <c r="BA58" s="1">
        <f t="shared" si="15"/>
        <v>11130.470797080048</v>
      </c>
      <c r="BB58" s="1">
        <f t="shared" si="15"/>
        <v>20394.287967858116</v>
      </c>
      <c r="BC58" s="1">
        <f t="shared" si="15"/>
        <v>22065.854043155858</v>
      </c>
      <c r="BD58" s="1">
        <f t="shared" si="16"/>
        <v>0</v>
      </c>
      <c r="BE58" s="2">
        <v>0</v>
      </c>
      <c r="BF58" s="2">
        <v>0</v>
      </c>
      <c r="BG58" s="2">
        <v>0</v>
      </c>
      <c r="BH58" s="2">
        <f t="shared" si="4"/>
        <v>0</v>
      </c>
      <c r="BI58" s="2">
        <f t="shared" si="17"/>
        <v>0</v>
      </c>
      <c r="BJ58" s="2">
        <f t="shared" si="5"/>
        <v>0</v>
      </c>
      <c r="BK58" s="2">
        <f t="shared" si="5"/>
        <v>0</v>
      </c>
      <c r="BL58" s="2">
        <f t="shared" si="6"/>
        <v>0</v>
      </c>
      <c r="BM58" s="2">
        <f t="shared" si="6"/>
        <v>0</v>
      </c>
      <c r="BN58" s="2">
        <f t="shared" si="6"/>
        <v>0</v>
      </c>
      <c r="BO58" s="2">
        <f t="shared" si="18"/>
        <v>0</v>
      </c>
      <c r="BP58" s="2">
        <f t="shared" si="18"/>
        <v>0</v>
      </c>
      <c r="BQ58" s="2">
        <f t="shared" si="18"/>
        <v>0</v>
      </c>
      <c r="BR58" s="11">
        <f t="shared" si="19"/>
        <v>5.1800204936879507E-2</v>
      </c>
      <c r="BS58" s="17">
        <v>0</v>
      </c>
      <c r="BT58" s="17">
        <v>0</v>
      </c>
      <c r="BU58" s="12">
        <f>(BU$3*temphigh!$I168+BU$4*temphigh!$I168^2+BU$5*temphigh!$I168^6)*(K58/K$56)^$BW$1</f>
        <v>3.5476435556644068</v>
      </c>
      <c r="BV58" s="12">
        <f>(BV$3*temphigh!$I168+BV$4*temphigh!$I168^2+BV$5*temphigh!$I168^6)*(L58/L$56)^$BW$1</f>
        <v>1.842776822644953</v>
      </c>
      <c r="BW58" s="12">
        <f>(BW$3*temphigh!$I168+BW$4*temphigh!$I168^2+BW$5*temphigh!$I168^6)*(M58/M$56)^$BW$1</f>
        <v>0.67981019103195717</v>
      </c>
      <c r="BX58" s="12"/>
      <c r="BY58" s="12"/>
      <c r="BZ58" s="12"/>
      <c r="CA58" s="19"/>
      <c r="CB58" s="19"/>
      <c r="CC58" s="19"/>
      <c r="CD58" s="19"/>
      <c r="CE58" s="19"/>
      <c r="CF58" s="19"/>
      <c r="CG58" s="19"/>
      <c r="CH58" s="19"/>
    </row>
    <row r="59" spans="1:86" x14ac:dyDescent="0.3">
      <c r="A59" s="2">
        <f t="shared" si="37"/>
        <v>2013</v>
      </c>
      <c r="B59" s="5">
        <f t="shared" si="38"/>
        <v>1090.0321860866893</v>
      </c>
      <c r="C59" s="5">
        <f t="shared" si="38"/>
        <v>2598.6279443067874</v>
      </c>
      <c r="D59" s="5">
        <f t="shared" si="38"/>
        <v>3341.8960913994383</v>
      </c>
      <c r="E59" s="15">
        <f t="shared" si="39"/>
        <v>3.5220765265299224E-3</v>
      </c>
      <c r="F59" s="15">
        <f t="shared" si="39"/>
        <v>6.9387269317983408E-3</v>
      </c>
      <c r="G59" s="15">
        <f t="shared" si="39"/>
        <v>1.4165164205912142E-2</v>
      </c>
      <c r="H59" s="5">
        <f t="shared" si="40"/>
        <v>39405.476324541247</v>
      </c>
      <c r="I59" s="5">
        <f t="shared" si="40"/>
        <v>9067.0190675271242</v>
      </c>
      <c r="J59" s="5">
        <f t="shared" si="40"/>
        <v>3481.0018618386325</v>
      </c>
      <c r="K59" s="5">
        <f t="shared" si="41"/>
        <v>36150.745663768284</v>
      </c>
      <c r="L59" s="5">
        <f t="shared" si="41"/>
        <v>3489.156301652044</v>
      </c>
      <c r="M59" s="5">
        <f t="shared" si="41"/>
        <v>1041.6248041934011</v>
      </c>
      <c r="N59" s="15">
        <f t="shared" si="42"/>
        <v>2.5525649150476504E-2</v>
      </c>
      <c r="O59" s="15">
        <f t="shared" si="42"/>
        <v>3.2225772690489762E-2</v>
      </c>
      <c r="P59" s="15">
        <f t="shared" si="42"/>
        <v>2.949571838055598E-2</v>
      </c>
      <c r="Q59" s="5">
        <f t="shared" si="43"/>
        <v>5366.4605000696056</v>
      </c>
      <c r="R59" s="5">
        <f t="shared" si="43"/>
        <v>5237.9992020132186</v>
      </c>
      <c r="S59" s="5">
        <f t="shared" si="43"/>
        <v>2221.4280844987065</v>
      </c>
      <c r="T59" s="5">
        <f t="shared" si="44"/>
        <v>136.18565236648186</v>
      </c>
      <c r="U59" s="5">
        <f t="shared" si="44"/>
        <v>577.69804640344648</v>
      </c>
      <c r="V59" s="5">
        <f t="shared" si="44"/>
        <v>638.15768352544615</v>
      </c>
      <c r="W59" s="15">
        <f t="shared" si="45"/>
        <v>-1.0734613539272964E-2</v>
      </c>
      <c r="X59" s="15">
        <f t="shared" si="45"/>
        <v>-1.217998157191269E-2</v>
      </c>
      <c r="Y59" s="15">
        <f t="shared" si="45"/>
        <v>-9.7425357312937999E-3</v>
      </c>
      <c r="Z59" s="5">
        <f t="shared" si="32"/>
        <v>12054.16032802589</v>
      </c>
      <c r="AA59" s="5">
        <f t="shared" si="32"/>
        <v>14682.532481495164</v>
      </c>
      <c r="AB59" s="5">
        <f t="shared" si="32"/>
        <v>5193.6595543340809</v>
      </c>
      <c r="AC59" s="16">
        <f t="shared" si="33"/>
        <v>2.2868374623794478</v>
      </c>
      <c r="AD59" s="16">
        <f t="shared" si="33"/>
        <v>2.8780021093464629</v>
      </c>
      <c r="AE59" s="16">
        <f t="shared" si="33"/>
        <v>2.4172556175115201</v>
      </c>
      <c r="AF59" s="15">
        <f t="shared" si="34"/>
        <v>-4.0504037456468023E-3</v>
      </c>
      <c r="AG59" s="15">
        <f t="shared" si="34"/>
        <v>2.9673830763510267E-4</v>
      </c>
      <c r="AH59" s="15">
        <f t="shared" si="34"/>
        <v>9.7937136394747881E-3</v>
      </c>
      <c r="AI59" s="1">
        <f t="shared" si="36"/>
        <v>60287.432068780843</v>
      </c>
      <c r="AJ59" s="1">
        <f t="shared" si="36"/>
        <v>12811.157352995458</v>
      </c>
      <c r="AK59" s="1">
        <f t="shared" si="36"/>
        <v>4736.3701844886955</v>
      </c>
      <c r="AL59" s="14">
        <f t="shared" si="46"/>
        <v>16.201669435007876</v>
      </c>
      <c r="AM59" s="14">
        <f t="shared" si="46"/>
        <v>2.5360135664918921</v>
      </c>
      <c r="AN59" s="14">
        <f t="shared" si="46"/>
        <v>0.97145071880011358</v>
      </c>
      <c r="AO59" s="11">
        <f t="shared" si="47"/>
        <v>2.0008653040817073E-2</v>
      </c>
      <c r="AP59" s="11">
        <f t="shared" si="47"/>
        <v>2.5205625618556431E-2</v>
      </c>
      <c r="AQ59" s="11">
        <f t="shared" si="47"/>
        <v>2.2864682737845369E-2</v>
      </c>
      <c r="AR59" s="1">
        <f t="shared" si="26"/>
        <v>39405.476324541247</v>
      </c>
      <c r="AS59" s="1">
        <f t="shared" si="26"/>
        <v>9067.0190675271242</v>
      </c>
      <c r="AT59" s="1">
        <f t="shared" si="26"/>
        <v>3481.0018618386325</v>
      </c>
      <c r="AU59" s="1">
        <f t="shared" si="27"/>
        <v>7881.0952649082501</v>
      </c>
      <c r="AV59" s="1">
        <f t="shared" si="27"/>
        <v>1813.403813505425</v>
      </c>
      <c r="AW59" s="1">
        <f t="shared" si="27"/>
        <v>696.20037236772657</v>
      </c>
      <c r="AX59" s="1">
        <f t="shared" si="14"/>
        <v>28920.596531014628</v>
      </c>
      <c r="AY59" s="1">
        <f t="shared" si="3"/>
        <v>2791.3250413216351</v>
      </c>
      <c r="AZ59" s="1">
        <f t="shared" si="3"/>
        <v>833.29984335472079</v>
      </c>
      <c r="BA59" s="1">
        <f t="shared" si="15"/>
        <v>11197.147765704292</v>
      </c>
      <c r="BB59" s="1">
        <f t="shared" si="15"/>
        <v>20618.220124285421</v>
      </c>
      <c r="BC59" s="1">
        <f t="shared" si="15"/>
        <v>22475.566362413538</v>
      </c>
      <c r="BD59" s="1">
        <f t="shared" si="16"/>
        <v>0</v>
      </c>
      <c r="BE59" s="2">
        <v>0</v>
      </c>
      <c r="BF59" s="2">
        <v>0</v>
      </c>
      <c r="BG59" s="2">
        <v>0</v>
      </c>
      <c r="BH59" s="2">
        <f t="shared" si="4"/>
        <v>0</v>
      </c>
      <c r="BI59" s="2">
        <f t="shared" si="17"/>
        <v>0</v>
      </c>
      <c r="BJ59" s="2">
        <f t="shared" si="5"/>
        <v>0</v>
      </c>
      <c r="BK59" s="2">
        <f t="shared" si="5"/>
        <v>0</v>
      </c>
      <c r="BL59" s="2">
        <f t="shared" si="6"/>
        <v>0</v>
      </c>
      <c r="BM59" s="2">
        <f t="shared" si="6"/>
        <v>0</v>
      </c>
      <c r="BN59" s="2">
        <f t="shared" si="6"/>
        <v>0</v>
      </c>
      <c r="BO59" s="2">
        <f t="shared" si="18"/>
        <v>0</v>
      </c>
      <c r="BP59" s="2">
        <f t="shared" si="18"/>
        <v>0</v>
      </c>
      <c r="BQ59" s="2">
        <f t="shared" si="18"/>
        <v>0</v>
      </c>
      <c r="BR59" s="11">
        <f t="shared" si="19"/>
        <v>5.186228683269653E-2</v>
      </c>
      <c r="BS59" s="17">
        <v>0</v>
      </c>
      <c r="BT59" s="17">
        <v>0</v>
      </c>
      <c r="BU59" s="12">
        <f>(BU$3*temphigh!$I169+BU$4*temphigh!$I169^2+BU$5*temphigh!$I169^6)*(K59/K$56)^$BW$1</f>
        <v>3.5513363740587645</v>
      </c>
      <c r="BV59" s="12">
        <f>(BV$3*temphigh!$I169+BV$4*temphigh!$I169^2+BV$5*temphigh!$I169^6)*(L59/L$56)^$BW$1</f>
        <v>1.8296573286232103</v>
      </c>
      <c r="BW59" s="12">
        <f>(BW$3*temphigh!$I169+BW$4*temphigh!$I169^2+BW$5*temphigh!$I169^6)*(M59/M$56)^$BW$1</f>
        <v>0.66020486978868487</v>
      </c>
      <c r="BX59" s="12"/>
      <c r="BY59" s="12"/>
      <c r="BZ59" s="12"/>
      <c r="CA59" s="19"/>
      <c r="CB59" s="19"/>
      <c r="CC59" s="19"/>
      <c r="CD59" s="19"/>
      <c r="CE59" s="19"/>
      <c r="CF59" s="19"/>
      <c r="CG59" s="19"/>
      <c r="CH59" s="19"/>
    </row>
    <row r="60" spans="1:86" x14ac:dyDescent="0.3">
      <c r="A60" s="2">
        <f t="shared" si="37"/>
        <v>2014</v>
      </c>
      <c r="B60" s="5">
        <f t="shared" si="38"/>
        <v>1093.6794040236784</v>
      </c>
      <c r="C60" s="5">
        <f t="shared" si="38"/>
        <v>2615.7575555245285</v>
      </c>
      <c r="D60" s="5">
        <f t="shared" si="38"/>
        <v>3386.8676729485187</v>
      </c>
      <c r="E60" s="15">
        <f t="shared" si="39"/>
        <v>3.3459727002034261E-3</v>
      </c>
      <c r="F60" s="15">
        <f t="shared" si="39"/>
        <v>6.5917905852084235E-3</v>
      </c>
      <c r="G60" s="15">
        <f t="shared" si="39"/>
        <v>1.3456905995616535E-2</v>
      </c>
      <c r="H60" s="5">
        <f t="shared" si="40"/>
        <v>40538.19408886286</v>
      </c>
      <c r="I60" s="5">
        <f t="shared" si="40"/>
        <v>9418.6216664414496</v>
      </c>
      <c r="J60" s="5">
        <f t="shared" si="40"/>
        <v>3631.2663652454685</v>
      </c>
      <c r="K60" s="5">
        <f t="shared" si="41"/>
        <v>37065.884151901977</v>
      </c>
      <c r="L60" s="5">
        <f t="shared" si="41"/>
        <v>3600.7242515840758</v>
      </c>
      <c r="M60" s="5">
        <f t="shared" si="41"/>
        <v>1072.1606852989869</v>
      </c>
      <c r="N60" s="15">
        <f t="shared" si="42"/>
        <v>2.5314512089051666E-2</v>
      </c>
      <c r="O60" s="15">
        <f t="shared" si="42"/>
        <v>3.1975623986580048E-2</v>
      </c>
      <c r="P60" s="15">
        <f t="shared" si="42"/>
        <v>2.9315623996907236E-2</v>
      </c>
      <c r="Q60" s="5">
        <f t="shared" si="43"/>
        <v>5461.4576077152651</v>
      </c>
      <c r="R60" s="5">
        <f t="shared" si="43"/>
        <v>5374.8466032670513</v>
      </c>
      <c r="S60" s="5">
        <f t="shared" si="43"/>
        <v>2294.7439538259314</v>
      </c>
      <c r="T60" s="5">
        <f t="shared" si="44"/>
        <v>134.7237520187339</v>
      </c>
      <c r="U60" s="5">
        <f t="shared" si="44"/>
        <v>570.66169484412251</v>
      </c>
      <c r="V60" s="5">
        <f t="shared" si="44"/>
        <v>631.94040949149985</v>
      </c>
      <c r="W60" s="15">
        <f t="shared" si="45"/>
        <v>-1.0734613539272964E-2</v>
      </c>
      <c r="X60" s="15">
        <f t="shared" si="45"/>
        <v>-1.217998157191269E-2</v>
      </c>
      <c r="Y60" s="15">
        <f t="shared" si="45"/>
        <v>-9.7425357312937999E-3</v>
      </c>
      <c r="Z60" s="5">
        <f t="shared" si="32"/>
        <v>12222.51545428879</v>
      </c>
      <c r="AA60" s="5">
        <f t="shared" si="32"/>
        <v>15079.446074051251</v>
      </c>
      <c r="AB60" s="5">
        <f t="shared" si="32"/>
        <v>5422.3494031663949</v>
      </c>
      <c r="AC60" s="16">
        <f t="shared" si="33"/>
        <v>2.2775748473561408</v>
      </c>
      <c r="AD60" s="16">
        <f t="shared" si="33"/>
        <v>2.8788561228217606</v>
      </c>
      <c r="AE60" s="16">
        <f t="shared" si="33"/>
        <v>2.4409295268228397</v>
      </c>
      <c r="AF60" s="15">
        <f t="shared" si="34"/>
        <v>-4.0504037456468023E-3</v>
      </c>
      <c r="AG60" s="15">
        <f t="shared" si="34"/>
        <v>2.9673830763510267E-4</v>
      </c>
      <c r="AH60" s="15">
        <f t="shared" si="34"/>
        <v>9.7937136394747881E-3</v>
      </c>
      <c r="AI60" s="1">
        <f t="shared" si="36"/>
        <v>62139.784126811006</v>
      </c>
      <c r="AJ60" s="1">
        <f t="shared" si="36"/>
        <v>13343.445431201339</v>
      </c>
      <c r="AK60" s="1">
        <f t="shared" si="36"/>
        <v>4958.9335384075521</v>
      </c>
      <c r="AL60" s="14">
        <f t="shared" si="46"/>
        <v>16.522601281590887</v>
      </c>
      <c r="AM60" s="14">
        <f t="shared" si="46"/>
        <v>2.5992961569272608</v>
      </c>
      <c r="AN60" s="14">
        <f t="shared" si="46"/>
        <v>0.99344051215612184</v>
      </c>
      <c r="AO60" s="11">
        <f t="shared" si="47"/>
        <v>1.9808566510408902E-2</v>
      </c>
      <c r="AP60" s="11">
        <f t="shared" si="47"/>
        <v>2.4953569362370868E-2</v>
      </c>
      <c r="AQ60" s="11">
        <f t="shared" si="47"/>
        <v>2.2636035910466916E-2</v>
      </c>
      <c r="AR60" s="1">
        <f t="shared" si="26"/>
        <v>40538.19408886286</v>
      </c>
      <c r="AS60" s="1">
        <f t="shared" si="26"/>
        <v>9418.6216664414496</v>
      </c>
      <c r="AT60" s="1">
        <f t="shared" si="26"/>
        <v>3631.2663652454685</v>
      </c>
      <c r="AU60" s="1">
        <f t="shared" si="27"/>
        <v>8107.6388177725721</v>
      </c>
      <c r="AV60" s="1">
        <f t="shared" si="27"/>
        <v>1883.7243332882899</v>
      </c>
      <c r="AW60" s="1">
        <f t="shared" si="27"/>
        <v>726.25327304909376</v>
      </c>
      <c r="AX60" s="1">
        <f t="shared" si="14"/>
        <v>29652.707321521582</v>
      </c>
      <c r="AY60" s="1">
        <f t="shared" si="3"/>
        <v>2880.5794012672609</v>
      </c>
      <c r="AZ60" s="1">
        <f t="shared" si="3"/>
        <v>857.72854823918942</v>
      </c>
      <c r="BA60" s="1">
        <f t="shared" si="15"/>
        <v>11261.954452545246</v>
      </c>
      <c r="BB60" s="1">
        <f t="shared" si="15"/>
        <v>20836.462204571228</v>
      </c>
      <c r="BC60" s="1">
        <f t="shared" si="15"/>
        <v>22875.878570384437</v>
      </c>
      <c r="BD60" s="1">
        <f t="shared" si="16"/>
        <v>0</v>
      </c>
      <c r="BE60" s="2">
        <v>0</v>
      </c>
      <c r="BF60" s="2">
        <v>0</v>
      </c>
      <c r="BG60" s="2">
        <v>0</v>
      </c>
      <c r="BH60" s="2">
        <f t="shared" si="4"/>
        <v>0</v>
      </c>
      <c r="BI60" s="2">
        <f t="shared" si="17"/>
        <v>0</v>
      </c>
      <c r="BJ60" s="2">
        <f t="shared" si="5"/>
        <v>0</v>
      </c>
      <c r="BK60" s="2">
        <f t="shared" si="5"/>
        <v>0</v>
      </c>
      <c r="BL60" s="2">
        <f t="shared" si="6"/>
        <v>0</v>
      </c>
      <c r="BM60" s="2">
        <f t="shared" si="6"/>
        <v>0</v>
      </c>
      <c r="BN60" s="2">
        <f t="shared" si="6"/>
        <v>0</v>
      </c>
      <c r="BO60" s="2">
        <f t="shared" si="18"/>
        <v>0</v>
      </c>
      <c r="BP60" s="2">
        <f t="shared" si="18"/>
        <v>0</v>
      </c>
      <c r="BQ60" s="2">
        <f t="shared" si="18"/>
        <v>0</v>
      </c>
      <c r="BR60" s="11">
        <f t="shared" si="19"/>
        <v>5.1905794116508169E-2</v>
      </c>
      <c r="BS60" s="17">
        <v>0</v>
      </c>
      <c r="BT60" s="17">
        <v>0</v>
      </c>
      <c r="BU60" s="12">
        <f>(BU$3*temphigh!$I170+BU$4*temphigh!$I170^2+BU$5*temphigh!$I170^6)*(K60/K$56)^$BW$1</f>
        <v>3.5528650201256347</v>
      </c>
      <c r="BV60" s="12">
        <f>(BV$3*temphigh!$I170+BV$4*temphigh!$I170^2+BV$5*temphigh!$I170^6)*(L60/L$56)^$BW$1</f>
        <v>1.814885678061551</v>
      </c>
      <c r="BW60" s="12">
        <f>(BW$3*temphigh!$I170+BW$4*temphigh!$I170^2+BW$5*temphigh!$I170^6)*(M60/M$56)^$BW$1</f>
        <v>0.63926034619024885</v>
      </c>
      <c r="BX60" s="12"/>
      <c r="BY60" s="12"/>
      <c r="BZ60" s="12"/>
      <c r="CA60" s="19"/>
      <c r="CB60" s="19"/>
      <c r="CC60" s="19"/>
      <c r="CD60" s="19"/>
      <c r="CE60" s="19"/>
      <c r="CF60" s="19"/>
      <c r="CG60" s="19"/>
      <c r="CH60" s="19"/>
    </row>
    <row r="61" spans="1:86" x14ac:dyDescent="0.3">
      <c r="A61" s="2">
        <f t="shared" si="37"/>
        <v>2015</v>
      </c>
      <c r="B61" s="5">
        <f t="shared" si="38"/>
        <v>1097.1558543808846</v>
      </c>
      <c r="C61" s="5">
        <f t="shared" si="38"/>
        <v>2632.1379552508383</v>
      </c>
      <c r="D61" s="5">
        <f t="shared" si="38"/>
        <v>3430.1655948482567</v>
      </c>
      <c r="E61" s="15">
        <f t="shared" si="39"/>
        <v>3.1786740651932547E-3</v>
      </c>
      <c r="F61" s="15">
        <f t="shared" si="39"/>
        <v>6.2622010559480017E-3</v>
      </c>
      <c r="G61" s="15">
        <f t="shared" si="39"/>
        <v>1.2784060695835708E-2</v>
      </c>
      <c r="H61" s="5">
        <f t="shared" si="40"/>
        <v>43168.888391399545</v>
      </c>
      <c r="I61" s="5">
        <f t="shared" si="40"/>
        <v>9955.6706503831356</v>
      </c>
      <c r="J61" s="5">
        <f t="shared" si="40"/>
        <v>3808.9736551648857</v>
      </c>
      <c r="K61" s="5">
        <f t="shared" si="41"/>
        <v>39346.176952917383</v>
      </c>
      <c r="L61" s="5">
        <f t="shared" si="41"/>
        <v>3782.3513887342497</v>
      </c>
      <c r="M61" s="5">
        <f t="shared" si="41"/>
        <v>1110.4343361397941</v>
      </c>
      <c r="N61" s="15">
        <f t="shared" si="42"/>
        <v>6.1519989423978183E-2</v>
      </c>
      <c r="O61" s="15">
        <f t="shared" si="42"/>
        <v>5.0441834603210722E-2</v>
      </c>
      <c r="P61" s="15">
        <f t="shared" si="42"/>
        <v>3.5697681668055203E-2</v>
      </c>
      <c r="Q61" s="5">
        <f t="shared" si="43"/>
        <v>5753.4434481870649</v>
      </c>
      <c r="R61" s="5">
        <f t="shared" si="43"/>
        <v>5612.1215151338965</v>
      </c>
      <c r="S61" s="5">
        <f t="shared" si="43"/>
        <v>2383.593655592183</v>
      </c>
      <c r="T61" s="5">
        <f t="shared" si="44"/>
        <v>133.27754460625195</v>
      </c>
      <c r="U61" s="5">
        <f t="shared" si="44"/>
        <v>563.71104591712458</v>
      </c>
      <c r="V61" s="5">
        <f t="shared" si="44"/>
        <v>625.78370747198051</v>
      </c>
      <c r="W61" s="15">
        <f t="shared" si="45"/>
        <v>-1.0734613539272964E-2</v>
      </c>
      <c r="X61" s="15">
        <f t="shared" si="45"/>
        <v>-1.217998157191269E-2</v>
      </c>
      <c r="Y61" s="15">
        <f t="shared" si="45"/>
        <v>-9.7425357312937999E-3</v>
      </c>
      <c r="Z61" s="5">
        <f t="shared" si="32"/>
        <v>12388.495997258295</v>
      </c>
      <c r="AA61" s="5">
        <f t="shared" si="32"/>
        <v>15478.001606555576</v>
      </c>
      <c r="AB61" s="5">
        <f t="shared" si="32"/>
        <v>5656.1658826279245</v>
      </c>
      <c r="AC61" s="16">
        <f t="shared" si="33"/>
        <v>2.2683497496634186</v>
      </c>
      <c r="AD61" s="16">
        <f t="shared" si="33"/>
        <v>2.8797103897155716</v>
      </c>
      <c r="AE61" s="16">
        <f t="shared" si="33"/>
        <v>2.4648352916226814</v>
      </c>
      <c r="AF61" s="15">
        <f t="shared" si="34"/>
        <v>-4.0504037456468023E-3</v>
      </c>
      <c r="AG61" s="15">
        <f t="shared" si="34"/>
        <v>2.9673830763510267E-4</v>
      </c>
      <c r="AH61" s="15">
        <f t="shared" si="34"/>
        <v>9.7937136394747881E-3</v>
      </c>
      <c r="AI61" s="1">
        <f t="shared" si="36"/>
        <v>64033.444531902482</v>
      </c>
      <c r="AJ61" s="1">
        <f t="shared" si="36"/>
        <v>13892.825221369494</v>
      </c>
      <c r="AK61" s="1">
        <f t="shared" si="36"/>
        <v>5189.2934576158905</v>
      </c>
      <c r="AL61" s="14">
        <f t="shared" si="46"/>
        <v>16.846617437538136</v>
      </c>
      <c r="AM61" s="14">
        <f t="shared" si="46"/>
        <v>2.663509256703037</v>
      </c>
      <c r="AN61" s="14">
        <f t="shared" si="46"/>
        <v>1.0157031917131196</v>
      </c>
      <c r="AO61" s="11">
        <f t="shared" si="47"/>
        <v>1.9610480845304812E-2</v>
      </c>
      <c r="AP61" s="11">
        <f t="shared" si="47"/>
        <v>2.4704033668747159E-2</v>
      </c>
      <c r="AQ61" s="11">
        <f t="shared" si="47"/>
        <v>2.2409675551362248E-2</v>
      </c>
      <c r="AR61" s="1">
        <f>MAX(0.3*B61,AL61*AI61^$AR$5*B61^(1-$AR$5)*(1-BI60+BU60/100))</f>
        <v>43168.888391399545</v>
      </c>
      <c r="AS61" s="1">
        <f t="shared" ref="AS61:AT124" si="48">MAX(0.3*C61,AM61*AJ61^$AR$5*C61^(1-$AR$5)*(1-BJ60+BV60/100))</f>
        <v>9955.6706503831356</v>
      </c>
      <c r="AT61" s="1">
        <f t="shared" si="48"/>
        <v>3808.9736551648857</v>
      </c>
      <c r="AU61" s="1">
        <f t="shared" si="27"/>
        <v>8633.7776782799101</v>
      </c>
      <c r="AV61" s="1">
        <f t="shared" si="27"/>
        <v>1991.1341300766271</v>
      </c>
      <c r="AW61" s="1">
        <f t="shared" si="27"/>
        <v>761.79473103297721</v>
      </c>
      <c r="AX61" s="1">
        <f t="shared" si="14"/>
        <v>31476.941562333905</v>
      </c>
      <c r="AY61" s="1">
        <f t="shared" si="3"/>
        <v>3025.8811109873991</v>
      </c>
      <c r="AZ61" s="1">
        <f t="shared" si="3"/>
        <v>888.34746891183522</v>
      </c>
      <c r="BA61" s="1">
        <f t="shared" si="15"/>
        <v>11363.254750990603</v>
      </c>
      <c r="BB61" s="1">
        <f t="shared" si="15"/>
        <v>21096.474120298342</v>
      </c>
      <c r="BC61" s="1">
        <f t="shared" si="15"/>
        <v>23288.639237277021</v>
      </c>
      <c r="BD61" s="1">
        <f t="shared" si="16"/>
        <v>55748.368108565963</v>
      </c>
      <c r="BE61" s="2">
        <f>econmid!BF1</f>
        <v>9.9671749069630472E-2</v>
      </c>
      <c r="BF61" s="2">
        <f>econmid!BG1</f>
        <v>5.2278971741013133E-2</v>
      </c>
      <c r="BG61" s="2">
        <f>econmid!BH1</f>
        <v>1.4964571127597673E-2</v>
      </c>
      <c r="BH61" s="2">
        <f t="shared" si="4"/>
        <v>6.3497316390337288E-2</v>
      </c>
      <c r="BI61" s="2">
        <f t="shared" si="17"/>
        <v>9.9344575625993827E-4</v>
      </c>
      <c r="BJ61" s="2">
        <f t="shared" si="5"/>
        <v>2.7330908862976499E-4</v>
      </c>
      <c r="BK61" s="2">
        <f t="shared" si="5"/>
        <v>2.239383890329299E-5</v>
      </c>
      <c r="BL61" s="2">
        <f t="shared" si="6"/>
        <v>42.885948974894788</v>
      </c>
      <c r="BM61" s="2">
        <f t="shared" si="6"/>
        <v>2.7209752721543143</v>
      </c>
      <c r="BN61" s="2">
        <f t="shared" si="6"/>
        <v>8.5297542420649519E-2</v>
      </c>
      <c r="BO61" s="2">
        <f t="shared" si="18"/>
        <v>69.463131155140985</v>
      </c>
      <c r="BP61" s="2">
        <f t="shared" si="18"/>
        <v>6.7253155520254282</v>
      </c>
      <c r="BQ61" s="2">
        <f t="shared" si="18"/>
        <v>2.0154874651369976</v>
      </c>
      <c r="BR61" s="11">
        <f t="shared" si="19"/>
        <v>8.30571422558046E-2</v>
      </c>
      <c r="BS61" s="17">
        <v>1</v>
      </c>
      <c r="BT61" s="17">
        <v>1</v>
      </c>
      <c r="BU61" s="12">
        <f>(BU$3*temphigh!$I171+BU$4*temphigh!$I171^2+BU$5*temphigh!$I171^6)*(K61/K$56)^$BW$1</f>
        <v>3.5213003186261478</v>
      </c>
      <c r="BV61" s="12">
        <f>(BV$3*temphigh!$I171+BV$4*temphigh!$I171^2+BV$5*temphigh!$I171^6)*(L61/L$56)^$BW$1</f>
        <v>1.7903507293655025</v>
      </c>
      <c r="BW61" s="12">
        <f>(BW$3*temphigh!$I171+BW$4*temphigh!$I171^2+BW$5*temphigh!$I171^6)*(M61/M$56)^$BW$1</f>
        <v>0.6159550828104795</v>
      </c>
      <c r="BX61" s="12"/>
      <c r="BY61" s="12"/>
      <c r="BZ61" s="12"/>
      <c r="CA61" s="19"/>
      <c r="CB61" s="19"/>
      <c r="CC61" s="19"/>
      <c r="CD61" s="19"/>
      <c r="CE61" s="19"/>
      <c r="CF61" s="19"/>
      <c r="CG61" s="19"/>
      <c r="CH61" s="19"/>
    </row>
    <row r="62" spans="1:86" x14ac:dyDescent="0.3">
      <c r="A62" s="2">
        <f t="shared" si="37"/>
        <v>2016</v>
      </c>
      <c r="B62" s="5">
        <f t="shared" si="38"/>
        <v>1100.4689801976904</v>
      </c>
      <c r="C62" s="5">
        <f t="shared" si="38"/>
        <v>2647.7967834794722</v>
      </c>
      <c r="D62" s="5">
        <f t="shared" si="38"/>
        <v>3471.8244677514986</v>
      </c>
      <c r="E62" s="15">
        <f t="shared" si="39"/>
        <v>3.019740361933592E-3</v>
      </c>
      <c r="F62" s="15">
        <f t="shared" si="39"/>
        <v>5.9490910031506014E-3</v>
      </c>
      <c r="G62" s="15">
        <f t="shared" si="39"/>
        <v>1.2144857661043923E-2</v>
      </c>
      <c r="H62" s="5">
        <f t="shared" si="40"/>
        <v>44360.23389942987</v>
      </c>
      <c r="I62" s="5">
        <f t="shared" si="40"/>
        <v>10329.69160306774</v>
      </c>
      <c r="J62" s="5">
        <f t="shared" si="40"/>
        <v>3966.3812318294149</v>
      </c>
      <c r="K62" s="5">
        <f t="shared" si="41"/>
        <v>40310.299243019923</v>
      </c>
      <c r="L62" s="5">
        <f t="shared" si="41"/>
        <v>3901.2403321577735</v>
      </c>
      <c r="M62" s="5">
        <f t="shared" si="41"/>
        <v>1142.4486660174421</v>
      </c>
      <c r="N62" s="15">
        <f t="shared" si="42"/>
        <v>2.4503582425714043E-2</v>
      </c>
      <c r="O62" s="15">
        <f t="shared" si="42"/>
        <v>3.1432548487598355E-2</v>
      </c>
      <c r="P62" s="15">
        <f t="shared" si="42"/>
        <v>2.8830457448694835E-2</v>
      </c>
      <c r="Q62" s="5">
        <f t="shared" si="43"/>
        <v>5848.7576226508809</v>
      </c>
      <c r="R62" s="5">
        <f t="shared" si="43"/>
        <v>5752.0376967555321</v>
      </c>
      <c r="S62" s="5">
        <f t="shared" si="43"/>
        <v>2457.9148362017181</v>
      </c>
      <c r="T62" s="5">
        <f t="shared" si="44"/>
        <v>131.84686167144062</v>
      </c>
      <c r="U62" s="5">
        <f t="shared" si="44"/>
        <v>556.84505576597041</v>
      </c>
      <c r="V62" s="5">
        <f t="shared" si="44"/>
        <v>619.68698734187319</v>
      </c>
      <c r="W62" s="15">
        <f t="shared" si="45"/>
        <v>-1.0734613539272964E-2</v>
      </c>
      <c r="X62" s="15">
        <f t="shared" si="45"/>
        <v>-1.217998157191269E-2</v>
      </c>
      <c r="Y62" s="15">
        <f t="shared" si="45"/>
        <v>-9.7425357312937999E-3</v>
      </c>
      <c r="Z62" s="5">
        <f t="shared" ref="Z62:AB125" si="49">Q61*AC62*(1-BE61)</f>
        <v>11702.431409117649</v>
      </c>
      <c r="AA62" s="5">
        <f t="shared" si="49"/>
        <v>15320.934252158586</v>
      </c>
      <c r="AB62" s="5">
        <f t="shared" si="49"/>
        <v>5843.9250615113051</v>
      </c>
      <c r="AC62" s="16">
        <f t="shared" si="33"/>
        <v>2.259162017340945</v>
      </c>
      <c r="AD62" s="16">
        <f t="shared" si="33"/>
        <v>2.8805649101030948</v>
      </c>
      <c r="AE62" s="16">
        <f t="shared" si="33"/>
        <v>2.4889751826373052</v>
      </c>
      <c r="AF62" s="15">
        <f t="shared" si="34"/>
        <v>-4.0504037456468023E-3</v>
      </c>
      <c r="AG62" s="15">
        <f t="shared" si="34"/>
        <v>2.9673830763510267E-4</v>
      </c>
      <c r="AH62" s="15">
        <f t="shared" si="34"/>
        <v>9.7937136394747881E-3</v>
      </c>
      <c r="AI62" s="1">
        <f t="shared" si="36"/>
        <v>66263.877756992137</v>
      </c>
      <c r="AJ62" s="1">
        <f t="shared" si="36"/>
        <v>14494.676829309172</v>
      </c>
      <c r="AK62" s="1">
        <f t="shared" si="36"/>
        <v>5432.1588428872792</v>
      </c>
      <c r="AL62" s="14">
        <f t="shared" si="46"/>
        <v>17.173684003419485</v>
      </c>
      <c r="AM62" s="14">
        <f t="shared" si="46"/>
        <v>2.7286506848341023</v>
      </c>
      <c r="AN62" s="14">
        <f t="shared" si="46"/>
        <v>1.0382371549060661</v>
      </c>
      <c r="AO62" s="11">
        <f t="shared" si="47"/>
        <v>1.9414376036851765E-2</v>
      </c>
      <c r="AP62" s="11">
        <f t="shared" si="47"/>
        <v>2.4456993332059685E-2</v>
      </c>
      <c r="AQ62" s="11">
        <f t="shared" si="47"/>
        <v>2.2185578795848624E-2</v>
      </c>
      <c r="AR62" s="1">
        <f t="shared" ref="AR62:AT125" si="50">MAX(0.3*B62,AL62*AI62^$AR$5*B62^(1-$AR$5)*(1-BI61+BU61/100))</f>
        <v>44360.23389942987</v>
      </c>
      <c r="AS62" s="1">
        <f t="shared" si="48"/>
        <v>10329.69160306774</v>
      </c>
      <c r="AT62" s="1">
        <f t="shared" si="48"/>
        <v>3966.3812318294149</v>
      </c>
      <c r="AU62" s="1">
        <f t="shared" si="27"/>
        <v>8872.0467798859736</v>
      </c>
      <c r="AV62" s="1">
        <f t="shared" si="27"/>
        <v>2065.9383206135481</v>
      </c>
      <c r="AW62" s="1">
        <f t="shared" si="27"/>
        <v>793.27624636588303</v>
      </c>
      <c r="AX62" s="1">
        <f t="shared" si="14"/>
        <v>32248.239394415941</v>
      </c>
      <c r="AY62" s="1">
        <f t="shared" si="3"/>
        <v>3120.9922657262186</v>
      </c>
      <c r="AZ62" s="1">
        <f t="shared" si="3"/>
        <v>913.95893281395354</v>
      </c>
      <c r="BA62" s="1">
        <f t="shared" si="15"/>
        <v>11424.209187155206</v>
      </c>
      <c r="BB62" s="1">
        <f t="shared" si="15"/>
        <v>21303.924726335666</v>
      </c>
      <c r="BC62" s="1">
        <f t="shared" si="15"/>
        <v>23670.154997951544</v>
      </c>
      <c r="BD62" s="1">
        <f t="shared" si="16"/>
        <v>54755.620302371281</v>
      </c>
      <c r="BE62" s="2">
        <f t="shared" ref="BE62:BG70" si="51">BE61</f>
        <v>9.9671749069630472E-2</v>
      </c>
      <c r="BF62" s="2">
        <f t="shared" si="51"/>
        <v>5.2278971741013133E-2</v>
      </c>
      <c r="BG62" s="2">
        <f t="shared" si="51"/>
        <v>1.4964571127597673E-2</v>
      </c>
      <c r="BH62" s="2">
        <f t="shared" si="4"/>
        <v>6.2518579499202434E-2</v>
      </c>
      <c r="BI62" s="2">
        <f t="shared" si="17"/>
        <v>9.9344575625993827E-4</v>
      </c>
      <c r="BJ62" s="2">
        <f t="shared" si="5"/>
        <v>2.7330908862976499E-4</v>
      </c>
      <c r="BK62" s="2">
        <f t="shared" si="5"/>
        <v>2.239383890329299E-5</v>
      </c>
      <c r="BL62" s="2">
        <f t="shared" si="6"/>
        <v>44.069486114086857</v>
      </c>
      <c r="BM62" s="2">
        <f t="shared" si="6"/>
        <v>2.8231985978609804</v>
      </c>
      <c r="BN62" s="2">
        <f t="shared" si="6"/>
        <v>8.8822502334632722E-2</v>
      </c>
      <c r="BO62" s="2">
        <f t="shared" si="18"/>
        <v>75.564845412368257</v>
      </c>
      <c r="BP62" s="2">
        <f t="shared" si="18"/>
        <v>7.049513385047967</v>
      </c>
      <c r="BQ62" s="2">
        <f t="shared" si="18"/>
        <v>2.0313468580834209</v>
      </c>
      <c r="BR62" s="11">
        <f t="shared" si="19"/>
        <v>5.1607770933427916E-2</v>
      </c>
      <c r="BS62" s="17">
        <f>BS61/(1+BR61)</f>
        <v>0.92331231749895282</v>
      </c>
      <c r="BT62" s="17">
        <f>BT61/(1+BR$5)</f>
        <v>0.970873786407767</v>
      </c>
      <c r="BU62" s="12">
        <f>(BU$3*temphigh!$I172+BU$4*temphigh!$I172^2+BU$5*temphigh!$I172^6)*(K62/K$56)^$BW$1</f>
        <v>3.5186621983679034</v>
      </c>
      <c r="BV62" s="12">
        <f>(BV$3*temphigh!$I172+BV$4*temphigh!$I172^2+BV$5*temphigh!$I172^6)*(L62/L$56)^$BW$1</f>
        <v>1.7722330926656737</v>
      </c>
      <c r="BW62" s="12">
        <f>(BW$3*temphigh!$I172+BW$4*temphigh!$I172^2+BW$5*temphigh!$I172^6)*(M62/M$56)^$BW$1</f>
        <v>0.59226058292707617</v>
      </c>
      <c r="BX62" s="12"/>
      <c r="BY62" s="12"/>
      <c r="BZ62" s="12"/>
      <c r="CA62" s="19"/>
      <c r="CB62" s="19"/>
      <c r="CC62" s="19"/>
      <c r="CD62" s="19"/>
      <c r="CE62" s="19"/>
      <c r="CF62" s="19"/>
      <c r="CG62" s="19"/>
      <c r="CH62" s="19"/>
    </row>
    <row r="63" spans="1:86" x14ac:dyDescent="0.3">
      <c r="A63" s="2">
        <f t="shared" si="37"/>
        <v>2017</v>
      </c>
      <c r="B63" s="5">
        <f t="shared" si="38"/>
        <v>1103.6259542644214</v>
      </c>
      <c r="C63" s="5">
        <f t="shared" si="38"/>
        <v>2662.7611683011023</v>
      </c>
      <c r="D63" s="5">
        <f t="shared" si="38"/>
        <v>3511.8810410372216</v>
      </c>
      <c r="E63" s="15">
        <f t="shared" si="39"/>
        <v>2.8687533438369124E-3</v>
      </c>
      <c r="F63" s="15">
        <f t="shared" si="39"/>
        <v>5.6516364529930708E-3</v>
      </c>
      <c r="G63" s="15">
        <f t="shared" si="39"/>
        <v>1.1537614777991726E-2</v>
      </c>
      <c r="H63" s="5">
        <f t="shared" si="40"/>
        <v>45618.48961649814</v>
      </c>
      <c r="I63" s="5">
        <f t="shared" si="40"/>
        <v>10714.598472682668</v>
      </c>
      <c r="J63" s="5">
        <f t="shared" si="40"/>
        <v>4126.8851246603981</v>
      </c>
      <c r="K63" s="5">
        <f t="shared" si="41"/>
        <v>41335.100393596083</v>
      </c>
      <c r="L63" s="5">
        <f t="shared" si="41"/>
        <v>4023.8676304262049</v>
      </c>
      <c r="M63" s="5">
        <f t="shared" si="41"/>
        <v>1175.1209897022984</v>
      </c>
      <c r="N63" s="15">
        <f t="shared" si="42"/>
        <v>2.5422811783110566E-2</v>
      </c>
      <c r="O63" s="15">
        <f t="shared" si="42"/>
        <v>3.1432900264466879E-2</v>
      </c>
      <c r="P63" s="15">
        <f t="shared" si="42"/>
        <v>2.8598504822760606E-2</v>
      </c>
      <c r="Q63" s="5">
        <f t="shared" si="43"/>
        <v>5950.0896964557978</v>
      </c>
      <c r="R63" s="5">
        <f t="shared" si="43"/>
        <v>5893.7008929582744</v>
      </c>
      <c r="S63" s="5">
        <f t="shared" si="43"/>
        <v>2532.4616731084125</v>
      </c>
      <c r="T63" s="5">
        <f t="shared" si="44"/>
        <v>130.43153656503173</v>
      </c>
      <c r="U63" s="5">
        <f t="shared" si="44"/>
        <v>550.06269324833022</v>
      </c>
      <c r="V63" s="5">
        <f t="shared" si="44"/>
        <v>613.64966472547724</v>
      </c>
      <c r="W63" s="15">
        <f t="shared" si="45"/>
        <v>-1.0734613539272964E-2</v>
      </c>
      <c r="X63" s="15">
        <f t="shared" si="45"/>
        <v>-1.217998157191269E-2</v>
      </c>
      <c r="Y63" s="15">
        <f t="shared" si="45"/>
        <v>-9.7425357312937999E-3</v>
      </c>
      <c r="Z63" s="5">
        <f t="shared" si="49"/>
        <v>11848.11442284817</v>
      </c>
      <c r="AA63" s="5">
        <f t="shared" si="49"/>
        <v>15707.561154154055</v>
      </c>
      <c r="AB63" s="5">
        <f t="shared" si="49"/>
        <v>6085.1587295198715</v>
      </c>
      <c r="AC63" s="16">
        <f t="shared" si="33"/>
        <v>2.2500114990438842</v>
      </c>
      <c r="AD63" s="16">
        <f t="shared" si="33"/>
        <v>2.8814196840595518</v>
      </c>
      <c r="AE63" s="16">
        <f t="shared" si="33"/>
        <v>2.5133514928318146</v>
      </c>
      <c r="AF63" s="15">
        <f t="shared" si="34"/>
        <v>-4.0504037456468023E-3</v>
      </c>
      <c r="AG63" s="15">
        <f t="shared" si="34"/>
        <v>2.9673830763510267E-4</v>
      </c>
      <c r="AH63" s="15">
        <f t="shared" si="34"/>
        <v>9.7937136394747881E-3</v>
      </c>
      <c r="AI63" s="1">
        <f t="shared" si="36"/>
        <v>68509.536761178897</v>
      </c>
      <c r="AJ63" s="1">
        <f t="shared" si="36"/>
        <v>15111.147466991803</v>
      </c>
      <c r="AK63" s="1">
        <f t="shared" si="36"/>
        <v>5682.2192049644345</v>
      </c>
      <c r="AL63" s="14">
        <f t="shared" si="46"/>
        <v>17.50376619900813</v>
      </c>
      <c r="AM63" s="14">
        <f t="shared" si="46"/>
        <v>2.7947179305225651</v>
      </c>
      <c r="AN63" s="14">
        <f t="shared" si="46"/>
        <v>1.061040708192923</v>
      </c>
      <c r="AO63" s="11">
        <f t="shared" si="47"/>
        <v>1.9220232276483246E-2</v>
      </c>
      <c r="AP63" s="11">
        <f t="shared" si="47"/>
        <v>2.4212423398739087E-2</v>
      </c>
      <c r="AQ63" s="11">
        <f t="shared" si="47"/>
        <v>2.1963723007890137E-2</v>
      </c>
      <c r="AR63" s="1">
        <f t="shared" si="50"/>
        <v>45618.48961649814</v>
      </c>
      <c r="AS63" s="1">
        <f t="shared" si="48"/>
        <v>10714.598472682668</v>
      </c>
      <c r="AT63" s="1">
        <f t="shared" si="48"/>
        <v>4126.8851246603981</v>
      </c>
      <c r="AU63" s="1">
        <f t="shared" si="27"/>
        <v>9123.6979232996291</v>
      </c>
      <c r="AV63" s="1">
        <f t="shared" si="27"/>
        <v>2142.9196945365338</v>
      </c>
      <c r="AW63" s="1">
        <f t="shared" si="27"/>
        <v>825.37702493207962</v>
      </c>
      <c r="AX63" s="1">
        <f t="shared" si="14"/>
        <v>33068.080314876868</v>
      </c>
      <c r="AY63" s="1">
        <f t="shared" si="3"/>
        <v>3219.0941043409639</v>
      </c>
      <c r="AZ63" s="1">
        <f t="shared" si="3"/>
        <v>940.09679176183886</v>
      </c>
      <c r="BA63" s="1">
        <f t="shared" si="15"/>
        <v>11484.688984660839</v>
      </c>
      <c r="BB63" s="1">
        <f t="shared" si="15"/>
        <v>21506.736561366703</v>
      </c>
      <c r="BC63" s="1">
        <f t="shared" si="15"/>
        <v>24042.277342789668</v>
      </c>
      <c r="BD63" s="1">
        <f t="shared" si="16"/>
        <v>53759.735025749091</v>
      </c>
      <c r="BE63" s="2">
        <f t="shared" si="51"/>
        <v>9.9671749069630472E-2</v>
      </c>
      <c r="BF63" s="2">
        <f t="shared" si="51"/>
        <v>5.2278971741013133E-2</v>
      </c>
      <c r="BG63" s="2">
        <f t="shared" si="51"/>
        <v>1.4964571127597673E-2</v>
      </c>
      <c r="BH63" s="2">
        <f t="shared" si="4"/>
        <v>6.2220788133826387E-2</v>
      </c>
      <c r="BI63" s="2">
        <f t="shared" si="17"/>
        <v>9.9344575625993827E-4</v>
      </c>
      <c r="BJ63" s="2">
        <f t="shared" si="5"/>
        <v>2.7330908862976499E-4</v>
      </c>
      <c r="BK63" s="2">
        <f t="shared" si="5"/>
        <v>2.239383890329299E-5</v>
      </c>
      <c r="BL63" s="2">
        <f t="shared" si="6"/>
        <v>45.319494916498137</v>
      </c>
      <c r="BM63" s="2">
        <f t="shared" si="6"/>
        <v>2.9283971436027718</v>
      </c>
      <c r="BN63" s="2">
        <f t="shared" si="6"/>
        <v>9.2416800654041162E-2</v>
      </c>
      <c r="BO63" s="2">
        <f t="shared" si="18"/>
        <v>76.752713346907782</v>
      </c>
      <c r="BP63" s="2">
        <f t="shared" si="18"/>
        <v>7.1322108540260789</v>
      </c>
      <c r="BQ63" s="2">
        <f t="shared" si="18"/>
        <v>2.0297602323441133</v>
      </c>
      <c r="BR63" s="11">
        <f t="shared" si="19"/>
        <v>5.251057507450671E-2</v>
      </c>
      <c r="BS63" s="17">
        <f t="shared" ref="BS63:BS126" si="52">BS62/(1+BR62)</f>
        <v>0.87800066053087689</v>
      </c>
      <c r="BT63" s="17">
        <f t="shared" ref="BT63:BT126" si="53">BT62/(1+BR$5)</f>
        <v>0.94259590913375435</v>
      </c>
      <c r="BU63" s="12">
        <f>(BU$3*temphigh!$I173+BU$4*temphigh!$I173^2+BU$5*temphigh!$I173^6)*(K63/K$56)^$BW$1</f>
        <v>3.5126519008767056</v>
      </c>
      <c r="BV63" s="12">
        <f>(BV$3*temphigh!$I173+BV$4*temphigh!$I173^2+BV$5*temphigh!$I173^6)*(L63/L$56)^$BW$1</f>
        <v>1.7522416633849096</v>
      </c>
      <c r="BW63" s="12">
        <f>(BW$3*temphigh!$I173+BW$4*temphigh!$I173^2+BW$5*temphigh!$I173^6)*(M63/M$56)^$BW$1</f>
        <v>0.56717826576412866</v>
      </c>
      <c r="BX63" s="12"/>
      <c r="BY63" s="12"/>
      <c r="BZ63" s="12"/>
      <c r="CA63" s="19"/>
      <c r="CB63" s="19"/>
      <c r="CC63" s="19"/>
      <c r="CD63" s="19"/>
      <c r="CE63" s="19"/>
      <c r="CF63" s="19"/>
      <c r="CG63" s="19"/>
      <c r="CH63" s="19"/>
    </row>
    <row r="64" spans="1:86" x14ac:dyDescent="0.3">
      <c r="A64" s="2">
        <f t="shared" si="37"/>
        <v>2018</v>
      </c>
      <c r="B64" s="5">
        <f t="shared" si="38"/>
        <v>1106.6336833787307</v>
      </c>
      <c r="C64" s="5">
        <f t="shared" si="38"/>
        <v>2677.0576784812679</v>
      </c>
      <c r="D64" s="5">
        <f t="shared" si="38"/>
        <v>3550.3738351049601</v>
      </c>
      <c r="E64" s="15">
        <f t="shared" si="39"/>
        <v>2.7253156766450667E-3</v>
      </c>
      <c r="F64" s="15">
        <f t="shared" si="39"/>
        <v>5.3690546303434171E-3</v>
      </c>
      <c r="G64" s="15">
        <f t="shared" si="39"/>
        <v>1.0960734039092139E-2</v>
      </c>
      <c r="H64" s="5">
        <f t="shared" si="40"/>
        <v>46890.199494066495</v>
      </c>
      <c r="I64" s="5">
        <f t="shared" si="40"/>
        <v>11106.982252670847</v>
      </c>
      <c r="J64" s="5">
        <f t="shared" si="40"/>
        <v>4290.3051205028723</v>
      </c>
      <c r="K64" s="5">
        <f t="shared" si="41"/>
        <v>42371.925053738807</v>
      </c>
      <c r="L64" s="5">
        <f t="shared" si="41"/>
        <v>4148.9514185484386</v>
      </c>
      <c r="M64" s="5">
        <f t="shared" si="41"/>
        <v>1208.4094013091546</v>
      </c>
      <c r="N64" s="15">
        <f t="shared" si="42"/>
        <v>2.5083395232381234E-2</v>
      </c>
      <c r="O64" s="15">
        <f t="shared" si="42"/>
        <v>3.1085462945257269E-2</v>
      </c>
      <c r="P64" s="15">
        <f t="shared" si="42"/>
        <v>2.8327646173088361E-2</v>
      </c>
      <c r="Q64" s="5">
        <f t="shared" si="43"/>
        <v>6050.3082945662518</v>
      </c>
      <c r="R64" s="5">
        <f t="shared" si="43"/>
        <v>6035.1225289085005</v>
      </c>
      <c r="S64" s="5">
        <f t="shared" si="43"/>
        <v>2607.0946933644927</v>
      </c>
      <c r="T64" s="5">
        <f t="shared" si="44"/>
        <v>129.03140442667257</v>
      </c>
      <c r="U64" s="5">
        <f t="shared" si="44"/>
        <v>543.36293978116885</v>
      </c>
      <c r="V64" s="5">
        <f t="shared" si="44"/>
        <v>607.67116094039284</v>
      </c>
      <c r="W64" s="15">
        <f t="shared" si="45"/>
        <v>-1.0734613539272964E-2</v>
      </c>
      <c r="X64" s="15">
        <f t="shared" si="45"/>
        <v>-1.217998157191269E-2</v>
      </c>
      <c r="Y64" s="15">
        <f t="shared" si="45"/>
        <v>-9.7425357312937999E-3</v>
      </c>
      <c r="Z64" s="5">
        <f t="shared" si="49"/>
        <v>12004.566674729669</v>
      </c>
      <c r="AA64" s="5">
        <f t="shared" si="49"/>
        <v>16099.188292782052</v>
      </c>
      <c r="AB64" s="5">
        <f t="shared" si="49"/>
        <v>6331.1211515091582</v>
      </c>
      <c r="AC64" s="16">
        <f t="shared" si="33"/>
        <v>2.2408980440404083</v>
      </c>
      <c r="AD64" s="16">
        <f t="shared" si="33"/>
        <v>2.8822747116601861</v>
      </c>
      <c r="AE64" s="16">
        <f t="shared" si="33"/>
        <v>2.5379665376279559</v>
      </c>
      <c r="AF64" s="15">
        <f t="shared" si="34"/>
        <v>-4.0504037456468023E-3</v>
      </c>
      <c r="AG64" s="15">
        <f t="shared" si="34"/>
        <v>2.9673830763510267E-4</v>
      </c>
      <c r="AH64" s="15">
        <f t="shared" si="34"/>
        <v>9.7937136394747881E-3</v>
      </c>
      <c r="AI64" s="1">
        <f t="shared" si="36"/>
        <v>70782.281008360631</v>
      </c>
      <c r="AJ64" s="1">
        <f t="shared" si="36"/>
        <v>15742.952414829157</v>
      </c>
      <c r="AK64" s="1">
        <f t="shared" si="36"/>
        <v>5939.3743094000711</v>
      </c>
      <c r="AL64" s="14">
        <f t="shared" si="46"/>
        <v>17.83682838654574</v>
      </c>
      <c r="AM64" s="14">
        <f t="shared" si="46"/>
        <v>2.8617081553982868</v>
      </c>
      <c r="AN64" s="14">
        <f t="shared" si="46"/>
        <v>1.0841120683656196</v>
      </c>
      <c r="AO64" s="11">
        <f t="shared" si="47"/>
        <v>1.9028029953718415E-2</v>
      </c>
      <c r="AP64" s="11">
        <f t="shared" si="47"/>
        <v>2.3970299164751695E-2</v>
      </c>
      <c r="AQ64" s="11">
        <f t="shared" si="47"/>
        <v>2.1744085777811235E-2</v>
      </c>
      <c r="AR64" s="1">
        <f t="shared" si="50"/>
        <v>46890.199494066495</v>
      </c>
      <c r="AS64" s="1">
        <f t="shared" si="48"/>
        <v>11106.982252670847</v>
      </c>
      <c r="AT64" s="1">
        <f t="shared" si="48"/>
        <v>4290.3051205028723</v>
      </c>
      <c r="AU64" s="1">
        <f t="shared" si="27"/>
        <v>9378.0398988133002</v>
      </c>
      <c r="AV64" s="1">
        <f t="shared" si="27"/>
        <v>2221.3964505341696</v>
      </c>
      <c r="AW64" s="1">
        <f t="shared" si="27"/>
        <v>858.06102410057451</v>
      </c>
      <c r="AX64" s="1">
        <f t="shared" si="14"/>
        <v>33897.540042991037</v>
      </c>
      <c r="AY64" s="1">
        <f t="shared" si="3"/>
        <v>3319.1611348387505</v>
      </c>
      <c r="AZ64" s="1">
        <f t="shared" si="3"/>
        <v>966.72752104732388</v>
      </c>
      <c r="BA64" s="1">
        <f t="shared" si="15"/>
        <v>11543.404097799705</v>
      </c>
      <c r="BB64" s="1">
        <f t="shared" si="15"/>
        <v>21704.157748467682</v>
      </c>
      <c r="BC64" s="1">
        <f t="shared" si="15"/>
        <v>24404.97391873354</v>
      </c>
      <c r="BD64" s="1">
        <f t="shared" si="16"/>
        <v>52760.237245900324</v>
      </c>
      <c r="BE64" s="2">
        <f t="shared" si="51"/>
        <v>9.9671749069630472E-2</v>
      </c>
      <c r="BF64" s="2">
        <f t="shared" si="51"/>
        <v>5.2278971741013133E-2</v>
      </c>
      <c r="BG64" s="2">
        <f t="shared" si="51"/>
        <v>1.4964571127597673E-2</v>
      </c>
      <c r="BH64" s="2">
        <f t="shared" si="4"/>
        <v>6.1940332601224141E-2</v>
      </c>
      <c r="BI64" s="2">
        <f t="shared" si="17"/>
        <v>9.9344575625993827E-4</v>
      </c>
      <c r="BJ64" s="2">
        <f t="shared" si="5"/>
        <v>2.7330908862976499E-4</v>
      </c>
      <c r="BK64" s="2">
        <f t="shared" si="5"/>
        <v>2.239383890329299E-5</v>
      </c>
      <c r="BL64" s="2">
        <f t="shared" si="6"/>
        <v>46.582869697562266</v>
      </c>
      <c r="BM64" s="2">
        <f t="shared" si="6"/>
        <v>3.0356391969044432</v>
      </c>
      <c r="BN64" s="2">
        <f t="shared" si="6"/>
        <v>9.6076401714514342E-2</v>
      </c>
      <c r="BO64" s="2">
        <f t="shared" si="18"/>
        <v>77.864171601225337</v>
      </c>
      <c r="BP64" s="2">
        <f t="shared" si="18"/>
        <v>7.2135514009193722</v>
      </c>
      <c r="BQ64" s="2">
        <f t="shared" si="18"/>
        <v>2.0281581918411935</v>
      </c>
      <c r="BR64" s="11">
        <f t="shared" si="19"/>
        <v>5.2388944654476938E-2</v>
      </c>
      <c r="BS64" s="17">
        <f t="shared" si="52"/>
        <v>0.83419652146366663</v>
      </c>
      <c r="BT64" s="17">
        <f t="shared" si="53"/>
        <v>0.9151416593531595</v>
      </c>
      <c r="BU64" s="12">
        <f>(BU$3*temphigh!$I174+BU$4*temphigh!$I174^2+BU$5*temphigh!$I174^6)*(K64/K$56)^$BW$1</f>
        <v>3.5043038845260712</v>
      </c>
      <c r="BV64" s="12">
        <f>(BV$3*temphigh!$I174+BV$4*temphigh!$I174^2+BV$5*temphigh!$I174^6)*(L64/L$56)^$BW$1</f>
        <v>1.7304893655802962</v>
      </c>
      <c r="BW64" s="12">
        <f>(BW$3*temphigh!$I174+BW$4*temphigh!$I174^2+BW$5*temphigh!$I174^6)*(M64/M$56)^$BW$1</f>
        <v>0.54067417650257132</v>
      </c>
      <c r="BX64" s="12"/>
      <c r="BY64" s="12"/>
      <c r="BZ64" s="12"/>
      <c r="CA64" s="19"/>
      <c r="CB64" s="19"/>
      <c r="CC64" s="19"/>
      <c r="CD64" s="19"/>
      <c r="CE64" s="19"/>
      <c r="CF64" s="19"/>
      <c r="CG64" s="19"/>
      <c r="CH64" s="19"/>
    </row>
    <row r="65" spans="1:86" x14ac:dyDescent="0.3">
      <c r="A65" s="2">
        <f t="shared" si="37"/>
        <v>2019</v>
      </c>
      <c r="B65" s="5">
        <f t="shared" si="38"/>
        <v>1109.4988131980654</v>
      </c>
      <c r="C65" s="5">
        <f t="shared" si="38"/>
        <v>2690.7122839593967</v>
      </c>
      <c r="D65" s="5">
        <f t="shared" si="38"/>
        <v>3587.3428032836</v>
      </c>
      <c r="E65" s="15">
        <f t="shared" si="39"/>
        <v>2.5890498928128132E-3</v>
      </c>
      <c r="F65" s="15">
        <f t="shared" si="39"/>
        <v>5.1006018988262458E-3</v>
      </c>
      <c r="G65" s="15">
        <f t="shared" si="39"/>
        <v>1.0412697337137532E-2</v>
      </c>
      <c r="H65" s="5">
        <f t="shared" si="40"/>
        <v>48175.662818096484</v>
      </c>
      <c r="I65" s="5">
        <f t="shared" si="40"/>
        <v>11506.820777147374</v>
      </c>
      <c r="J65" s="5">
        <f t="shared" si="40"/>
        <v>4456.5792030532248</v>
      </c>
      <c r="K65" s="5">
        <f t="shared" si="41"/>
        <v>43421.103515408868</v>
      </c>
      <c r="L65" s="5">
        <f t="shared" si="41"/>
        <v>4276.4961700829008</v>
      </c>
      <c r="M65" s="5">
        <f t="shared" si="41"/>
        <v>1242.3064779239908</v>
      </c>
      <c r="N65" s="15">
        <f t="shared" si="42"/>
        <v>2.476117052362925E-2</v>
      </c>
      <c r="O65" s="15">
        <f t="shared" si="42"/>
        <v>3.0741442515874295E-2</v>
      </c>
      <c r="P65" s="15">
        <f t="shared" si="42"/>
        <v>2.805098717215615E-2</v>
      </c>
      <c r="Q65" s="5">
        <f t="shared" si="43"/>
        <v>6149.4452131127109</v>
      </c>
      <c r="R65" s="5">
        <f t="shared" si="43"/>
        <v>6176.2260922514633</v>
      </c>
      <c r="S65" s="5">
        <f t="shared" si="43"/>
        <v>2681.7505594700583</v>
      </c>
      <c r="T65" s="5">
        <f t="shared" si="44"/>
        <v>127.6463021657226</v>
      </c>
      <c r="U65" s="5">
        <f t="shared" si="44"/>
        <v>536.7447891877739</v>
      </c>
      <c r="V65" s="5">
        <f t="shared" si="44"/>
        <v>601.75090294205427</v>
      </c>
      <c r="W65" s="15">
        <f t="shared" si="45"/>
        <v>-1.0734613539272964E-2</v>
      </c>
      <c r="X65" s="15">
        <f t="shared" si="45"/>
        <v>-1.217998157191269E-2</v>
      </c>
      <c r="Y65" s="15">
        <f t="shared" si="45"/>
        <v>-9.7425357312937999E-3</v>
      </c>
      <c r="Z65" s="5">
        <f t="shared" si="49"/>
        <v>12157.319772764111</v>
      </c>
      <c r="AA65" s="5">
        <f t="shared" si="49"/>
        <v>16490.386429911352</v>
      </c>
      <c r="AB65" s="5">
        <f t="shared" si="49"/>
        <v>6581.5352428122542</v>
      </c>
      <c r="AC65" s="16">
        <f t="shared" si="33"/>
        <v>2.2318215022092143</v>
      </c>
      <c r="AD65" s="16">
        <f t="shared" si="33"/>
        <v>2.8831299929802636</v>
      </c>
      <c r="AE65" s="16">
        <f t="shared" si="33"/>
        <v>2.5628226551240534</v>
      </c>
      <c r="AF65" s="15">
        <f t="shared" si="34"/>
        <v>-4.0504037456468023E-3</v>
      </c>
      <c r="AG65" s="15">
        <f t="shared" si="34"/>
        <v>2.9673830763510267E-4</v>
      </c>
      <c r="AH65" s="15">
        <f t="shared" si="34"/>
        <v>9.7937136394747881E-3</v>
      </c>
      <c r="AI65" s="1">
        <f t="shared" si="36"/>
        <v>73082.092806337867</v>
      </c>
      <c r="AJ65" s="1">
        <f t="shared" si="36"/>
        <v>16390.053623880409</v>
      </c>
      <c r="AK65" s="1">
        <f t="shared" si="36"/>
        <v>6203.4979025606381</v>
      </c>
      <c r="AL65" s="14">
        <f t="shared" si="46"/>
        <v>18.17283409431608</v>
      </c>
      <c r="AM65" s="14">
        <f t="shared" si="46"/>
        <v>2.9296181959993226</v>
      </c>
      <c r="AN65" s="14">
        <f t="shared" si="46"/>
        <v>1.1074493639148488</v>
      </c>
      <c r="AO65" s="11">
        <f t="shared" si="47"/>
        <v>1.8837749654181231E-2</v>
      </c>
      <c r="AP65" s="11">
        <f t="shared" si="47"/>
        <v>2.373059617310418E-2</v>
      </c>
      <c r="AQ65" s="11">
        <f t="shared" si="47"/>
        <v>2.1526644920033124E-2</v>
      </c>
      <c r="AR65" s="1">
        <f t="shared" si="50"/>
        <v>48175.662818096484</v>
      </c>
      <c r="AS65" s="1">
        <f t="shared" si="48"/>
        <v>11506.820777147374</v>
      </c>
      <c r="AT65" s="1">
        <f t="shared" si="48"/>
        <v>4456.5792030532248</v>
      </c>
      <c r="AU65" s="1">
        <f t="shared" si="27"/>
        <v>9635.1325636192978</v>
      </c>
      <c r="AV65" s="1">
        <f t="shared" si="27"/>
        <v>2301.364155429475</v>
      </c>
      <c r="AW65" s="1">
        <f t="shared" si="27"/>
        <v>891.31584061064495</v>
      </c>
      <c r="AX65" s="1">
        <f t="shared" si="14"/>
        <v>34736.882812327087</v>
      </c>
      <c r="AY65" s="1">
        <f t="shared" si="3"/>
        <v>3421.1969360663202</v>
      </c>
      <c r="AZ65" s="1">
        <f t="shared" si="3"/>
        <v>993.84518233919266</v>
      </c>
      <c r="BA65" s="1">
        <f t="shared" si="15"/>
        <v>11600.428423114116</v>
      </c>
      <c r="BB65" s="1">
        <f t="shared" si="15"/>
        <v>21896.33245362237</v>
      </c>
      <c r="BC65" s="1">
        <f t="shared" si="15"/>
        <v>24758.338518497432</v>
      </c>
      <c r="BD65" s="1">
        <f t="shared" si="16"/>
        <v>51758.901287706409</v>
      </c>
      <c r="BE65" s="2">
        <f t="shared" si="51"/>
        <v>9.9671749069630472E-2</v>
      </c>
      <c r="BF65" s="2">
        <f t="shared" si="51"/>
        <v>5.2278971741013133E-2</v>
      </c>
      <c r="BG65" s="2">
        <f t="shared" si="51"/>
        <v>1.4964571127597673E-2</v>
      </c>
      <c r="BH65" s="2">
        <f t="shared" si="4"/>
        <v>6.1662741945470355E-2</v>
      </c>
      <c r="BI65" s="2">
        <f t="shared" si="17"/>
        <v>9.9344575625993827E-4</v>
      </c>
      <c r="BJ65" s="2">
        <f t="shared" si="5"/>
        <v>2.7330908862976499E-4</v>
      </c>
      <c r="BK65" s="2">
        <f t="shared" si="5"/>
        <v>2.239383890329299E-5</v>
      </c>
      <c r="BL65" s="2">
        <f t="shared" si="6"/>
        <v>47.859907781647649</v>
      </c>
      <c r="BM65" s="2">
        <f t="shared" si="6"/>
        <v>3.1449186996281928</v>
      </c>
      <c r="BN65" s="2">
        <f t="shared" si="6"/>
        <v>9.9799916732939781E-2</v>
      </c>
      <c r="BO65" s="2">
        <f t="shared" si="18"/>
        <v>78.993604929694214</v>
      </c>
      <c r="BP65" s="2">
        <f t="shared" si="18"/>
        <v>7.2959449530695348</v>
      </c>
      <c r="BQ65" s="2">
        <f t="shared" si="18"/>
        <v>2.0266030343815622</v>
      </c>
      <c r="BR65" s="11">
        <f t="shared" si="19"/>
        <v>5.227068005985222E-2</v>
      </c>
      <c r="BS65" s="17">
        <f t="shared" si="52"/>
        <v>0.79266940773266314</v>
      </c>
      <c r="BT65" s="17">
        <f t="shared" si="53"/>
        <v>0.88848704791568878</v>
      </c>
      <c r="BU65" s="12">
        <f>(BU$3*temphigh!$I175+BU$4*temphigh!$I175^2+BU$5*temphigh!$I175^6)*(K65/K$56)^$BW$1</f>
        <v>3.4935491991799426</v>
      </c>
      <c r="BV65" s="12">
        <f>(BV$3*temphigh!$I175+BV$4*temphigh!$I175^2+BV$5*temphigh!$I175^6)*(L65/L$56)^$BW$1</f>
        <v>1.7069326534664135</v>
      </c>
      <c r="BW65" s="12">
        <f>(BW$3*temphigh!$I175+BW$4*temphigh!$I175^2+BW$5*temphigh!$I175^6)*(M65/M$56)^$BW$1</f>
        <v>0.51270741726483204</v>
      </c>
      <c r="BX65" s="12"/>
      <c r="BY65" s="12"/>
      <c r="BZ65" s="12"/>
      <c r="CA65" s="19"/>
      <c r="CB65" s="19"/>
      <c r="CC65" s="19"/>
      <c r="CD65" s="19"/>
      <c r="CE65" s="19"/>
      <c r="CF65" s="19"/>
      <c r="CG65" s="19"/>
      <c r="CH65" s="19"/>
    </row>
    <row r="66" spans="1:86" x14ac:dyDescent="0.3">
      <c r="A66" s="2">
        <f t="shared" si="37"/>
        <v>2020</v>
      </c>
      <c r="B66" s="5">
        <f t="shared" si="38"/>
        <v>1112.2277335922824</v>
      </c>
      <c r="C66" s="5">
        <f t="shared" si="38"/>
        <v>2703.7503235349172</v>
      </c>
      <c r="D66" s="5">
        <f t="shared" si="38"/>
        <v>3622.8290223959934</v>
      </c>
      <c r="E66" s="15">
        <f t="shared" si="39"/>
        <v>2.4595973981721723E-3</v>
      </c>
      <c r="F66" s="15">
        <f t="shared" si="39"/>
        <v>4.8455718038849334E-3</v>
      </c>
      <c r="G66" s="15">
        <f t="shared" si="39"/>
        <v>9.8920624702806548E-3</v>
      </c>
      <c r="H66" s="5">
        <f t="shared" si="40"/>
        <v>49474.704761216177</v>
      </c>
      <c r="I66" s="5">
        <f t="shared" si="40"/>
        <v>11914.074016523815</v>
      </c>
      <c r="J66" s="5">
        <f t="shared" si="40"/>
        <v>4625.6458356802123</v>
      </c>
      <c r="K66" s="5">
        <f t="shared" si="41"/>
        <v>44482.531110263146</v>
      </c>
      <c r="L66" s="5">
        <f t="shared" si="41"/>
        <v>4406.4993401266447</v>
      </c>
      <c r="M66" s="5">
        <f t="shared" si="41"/>
        <v>1276.8048966939643</v>
      </c>
      <c r="N66" s="15">
        <f t="shared" si="42"/>
        <v>2.4444970507891517E-2</v>
      </c>
      <c r="O66" s="15">
        <f t="shared" si="42"/>
        <v>3.0399459013481067E-2</v>
      </c>
      <c r="P66" s="15">
        <f t="shared" si="42"/>
        <v>2.7769652161537151E-2</v>
      </c>
      <c r="Q66" s="5">
        <f t="shared" si="43"/>
        <v>6247.4712045877577</v>
      </c>
      <c r="R66" s="5">
        <f t="shared" si="43"/>
        <v>6316.9283913681129</v>
      </c>
      <c r="S66" s="5">
        <f t="shared" si="43"/>
        <v>2756.3683410588028</v>
      </c>
      <c r="T66" s="5">
        <f t="shared" si="44"/>
        <v>126.2760684422563</v>
      </c>
      <c r="U66" s="5">
        <f t="shared" si="44"/>
        <v>530.20724754664661</v>
      </c>
      <c r="V66" s="5">
        <f t="shared" si="44"/>
        <v>595.88832326880299</v>
      </c>
      <c r="W66" s="15">
        <f t="shared" si="45"/>
        <v>-1.0734613539272964E-2</v>
      </c>
      <c r="X66" s="15">
        <f t="shared" si="45"/>
        <v>-1.217998157191269E-2</v>
      </c>
      <c r="Y66" s="15">
        <f t="shared" si="45"/>
        <v>-9.7425357312937999E-3</v>
      </c>
      <c r="Z66" s="5">
        <f t="shared" si="49"/>
        <v>12306.473810156287</v>
      </c>
      <c r="AA66" s="5">
        <f t="shared" si="49"/>
        <v>16880.945955977753</v>
      </c>
      <c r="AB66" s="5">
        <f t="shared" si="49"/>
        <v>6836.3052793937622</v>
      </c>
      <c r="AC66" s="16">
        <f t="shared" si="33"/>
        <v>2.2227817240370511</v>
      </c>
      <c r="AD66" s="16">
        <f t="shared" si="33"/>
        <v>2.8839855280950726</v>
      </c>
      <c r="AE66" s="16">
        <f t="shared" si="33"/>
        <v>2.587922206317097</v>
      </c>
      <c r="AF66" s="15">
        <f t="shared" si="34"/>
        <v>-4.0504037456468023E-3</v>
      </c>
      <c r="AG66" s="15">
        <f t="shared" si="34"/>
        <v>2.9673830763510267E-4</v>
      </c>
      <c r="AH66" s="15">
        <f t="shared" si="34"/>
        <v>9.7937136394747881E-3</v>
      </c>
      <c r="AI66" s="1">
        <f t="shared" si="36"/>
        <v>75409.01608932337</v>
      </c>
      <c r="AJ66" s="1">
        <f t="shared" si="36"/>
        <v>17052.412416921841</v>
      </c>
      <c r="AK66" s="1">
        <f t="shared" si="36"/>
        <v>6474.4639529152191</v>
      </c>
      <c r="AL66" s="14">
        <f t="shared" si="46"/>
        <v>18.511746040500022</v>
      </c>
      <c r="AM66" s="14">
        <f t="shared" si="46"/>
        <v>2.9984445664864543</v>
      </c>
      <c r="AN66" s="14">
        <f t="shared" si="46"/>
        <v>1.1310506364465212</v>
      </c>
      <c r="AO66" s="11">
        <f t="shared" si="47"/>
        <v>1.864937215763942E-2</v>
      </c>
      <c r="AP66" s="11">
        <f t="shared" si="47"/>
        <v>2.3493290211373138E-2</v>
      </c>
      <c r="AQ66" s="11">
        <f t="shared" si="47"/>
        <v>2.1311378470832792E-2</v>
      </c>
      <c r="AR66" s="1">
        <f t="shared" si="50"/>
        <v>49474.704761216177</v>
      </c>
      <c r="AS66" s="1">
        <f t="shared" si="48"/>
        <v>11914.074016523815</v>
      </c>
      <c r="AT66" s="1">
        <f t="shared" si="48"/>
        <v>4625.6458356802123</v>
      </c>
      <c r="AU66" s="1">
        <f t="shared" si="27"/>
        <v>9894.9409522432361</v>
      </c>
      <c r="AV66" s="1">
        <f t="shared" si="27"/>
        <v>2382.8148033047632</v>
      </c>
      <c r="AW66" s="1">
        <f t="shared" si="27"/>
        <v>925.1291671360425</v>
      </c>
      <c r="AX66" s="1">
        <f t="shared" si="14"/>
        <v>35586.024888210522</v>
      </c>
      <c r="AY66" s="1">
        <f t="shared" si="3"/>
        <v>3525.1994721013157</v>
      </c>
      <c r="AZ66" s="1">
        <f t="shared" si="3"/>
        <v>1021.4439173551715</v>
      </c>
      <c r="BA66" s="1">
        <f t="shared" si="15"/>
        <v>11655.822189471635</v>
      </c>
      <c r="BB66" s="1">
        <f t="shared" si="15"/>
        <v>22083.400702648036</v>
      </c>
      <c r="BC66" s="1">
        <f t="shared" si="15"/>
        <v>25102.482706437793</v>
      </c>
      <c r="BD66" s="1">
        <f t="shared" si="16"/>
        <v>50757.372137462509</v>
      </c>
      <c r="BE66" s="2">
        <f t="shared" si="51"/>
        <v>9.9671749069630472E-2</v>
      </c>
      <c r="BF66" s="2">
        <f t="shared" si="51"/>
        <v>5.2278971741013133E-2</v>
      </c>
      <c r="BG66" s="2">
        <f t="shared" si="51"/>
        <v>1.4964571127597673E-2</v>
      </c>
      <c r="BH66" s="2">
        <f t="shared" si="4"/>
        <v>6.1388116857448827E-2</v>
      </c>
      <c r="BI66" s="2">
        <f t="shared" si="17"/>
        <v>9.9344575625993827E-4</v>
      </c>
      <c r="BJ66" s="2">
        <f t="shared" si="5"/>
        <v>2.7330908862976499E-4</v>
      </c>
      <c r="BK66" s="2">
        <f t="shared" si="5"/>
        <v>2.239383890329299E-5</v>
      </c>
      <c r="BL66" s="2">
        <f t="shared" si="6"/>
        <v>49.150435487243577</v>
      </c>
      <c r="BM66" s="2">
        <f t="shared" si="6"/>
        <v>3.2562247113236875</v>
      </c>
      <c r="BN66" s="2">
        <f t="shared" si="6"/>
        <v>0.10358596766791076</v>
      </c>
      <c r="BO66" s="2">
        <f t="shared" si="18"/>
        <v>80.140427458340582</v>
      </c>
      <c r="BP66" s="2">
        <f t="shared" si="18"/>
        <v>7.3793914210077372</v>
      </c>
      <c r="BQ66" s="2">
        <f t="shared" si="18"/>
        <v>2.0250940614884581</v>
      </c>
      <c r="BR66" s="11">
        <f t="shared" si="19"/>
        <v>5.2147567449164683E-2</v>
      </c>
      <c r="BS66" s="17">
        <f t="shared" si="52"/>
        <v>0.75329420723532536</v>
      </c>
      <c r="BT66" s="17">
        <f t="shared" si="53"/>
        <v>0.86260878438416388</v>
      </c>
      <c r="BU66" s="12">
        <f>(BU$3*temphigh!$I176+BU$4*temphigh!$I176^2+BU$5*temphigh!$I176^6)*(K66/K$56)^$BW$1</f>
        <v>3.4803215279675799</v>
      </c>
      <c r="BV66" s="12">
        <f>(BV$3*temphigh!$I176+BV$4*temphigh!$I176^2+BV$5*temphigh!$I176^6)*(L66/L$56)^$BW$1</f>
        <v>1.6815253958624852</v>
      </c>
      <c r="BW66" s="12">
        <f>(BW$3*temphigh!$I176+BW$4*temphigh!$I176^2+BW$5*temphigh!$I176^6)*(M66/M$56)^$BW$1</f>
        <v>0.48323598453692546</v>
      </c>
      <c r="BX66" s="12"/>
      <c r="BY66" s="12"/>
      <c r="BZ66" s="12"/>
      <c r="CA66" s="19"/>
      <c r="CB66" s="19"/>
      <c r="CC66" s="19"/>
      <c r="CD66" s="19"/>
      <c r="CE66" s="19"/>
      <c r="CF66" s="19"/>
      <c r="CG66" s="19"/>
      <c r="CH66" s="19"/>
    </row>
    <row r="67" spans="1:86" x14ac:dyDescent="0.3">
      <c r="A67" s="2">
        <f t="shared" si="37"/>
        <v>2021</v>
      </c>
      <c r="B67" s="5">
        <f t="shared" si="38"/>
        <v>1114.8265844100149</v>
      </c>
      <c r="C67" s="5">
        <f t="shared" si="38"/>
        <v>2716.19647905076</v>
      </c>
      <c r="D67" s="5">
        <f t="shared" si="38"/>
        <v>3656.8744108542464</v>
      </c>
      <c r="E67" s="15">
        <f t="shared" si="39"/>
        <v>2.3366175282635636E-3</v>
      </c>
      <c r="F67" s="15">
        <f t="shared" si="39"/>
        <v>4.6032932136906863E-3</v>
      </c>
      <c r="G67" s="15">
        <f t="shared" si="39"/>
        <v>9.397459346766621E-3</v>
      </c>
      <c r="H67" s="5">
        <f t="shared" si="40"/>
        <v>50787.137581080664</v>
      </c>
      <c r="I67" s="5">
        <f t="shared" si="40"/>
        <v>12328.699066201363</v>
      </c>
      <c r="J67" s="5">
        <f t="shared" si="40"/>
        <v>4797.4441886878021</v>
      </c>
      <c r="K67" s="5">
        <f t="shared" si="41"/>
        <v>45556.087638471661</v>
      </c>
      <c r="L67" s="5">
        <f t="shared" si="41"/>
        <v>4538.9570162869522</v>
      </c>
      <c r="M67" s="5">
        <f t="shared" si="41"/>
        <v>1311.8974429223338</v>
      </c>
      <c r="N67" s="15">
        <f t="shared" si="42"/>
        <v>2.4134339962521123E-2</v>
      </c>
      <c r="O67" s="15">
        <f t="shared" si="42"/>
        <v>3.0059615566968567E-2</v>
      </c>
      <c r="P67" s="15">
        <f t="shared" si="42"/>
        <v>2.7484658242801663E-2</v>
      </c>
      <c r="Q67" s="5">
        <f t="shared" si="43"/>
        <v>6344.3568369680752</v>
      </c>
      <c r="R67" s="5">
        <f t="shared" si="43"/>
        <v>6457.1479132013765</v>
      </c>
      <c r="S67" s="5">
        <f t="shared" si="43"/>
        <v>2830.8895874912901</v>
      </c>
      <c r="T67" s="5">
        <f t="shared" si="44"/>
        <v>124.9205436482699</v>
      </c>
      <c r="U67" s="5">
        <f t="shared" si="44"/>
        <v>523.74933304223396</v>
      </c>
      <c r="V67" s="5">
        <f t="shared" si="44"/>
        <v>590.08285998749591</v>
      </c>
      <c r="W67" s="15">
        <f t="shared" si="45"/>
        <v>-1.0734613539272964E-2</v>
      </c>
      <c r="X67" s="15">
        <f t="shared" si="45"/>
        <v>-1.217998157191269E-2</v>
      </c>
      <c r="Y67" s="15">
        <f t="shared" si="45"/>
        <v>-9.7425357312937999E-3</v>
      </c>
      <c r="Z67" s="5">
        <f t="shared" si="49"/>
        <v>12452.005910044298</v>
      </c>
      <c r="AA67" s="5">
        <f t="shared" si="49"/>
        <v>17270.638751613653</v>
      </c>
      <c r="AB67" s="5">
        <f t="shared" si="49"/>
        <v>7095.3362898798641</v>
      </c>
      <c r="AC67" s="16">
        <f t="shared" si="33"/>
        <v>2.2137785606162561</v>
      </c>
      <c r="AD67" s="16">
        <f t="shared" si="33"/>
        <v>2.8848413170799239</v>
      </c>
      <c r="AE67" s="16">
        <f t="shared" si="33"/>
        <v>2.6132675753270043</v>
      </c>
      <c r="AF67" s="15">
        <f t="shared" si="34"/>
        <v>-4.0504037456468023E-3</v>
      </c>
      <c r="AG67" s="15">
        <f t="shared" si="34"/>
        <v>2.9673830763510267E-4</v>
      </c>
      <c r="AH67" s="15">
        <f t="shared" si="34"/>
        <v>9.7937136394747881E-3</v>
      </c>
      <c r="AI67" s="1">
        <f t="shared" si="36"/>
        <v>77763.055432634268</v>
      </c>
      <c r="AJ67" s="1">
        <f t="shared" si="36"/>
        <v>17729.98597853442</v>
      </c>
      <c r="AK67" s="1">
        <f t="shared" si="36"/>
        <v>6752.1467247597393</v>
      </c>
      <c r="AL67" s="14">
        <f t="shared" si="46"/>
        <v>18.853526157285042</v>
      </c>
      <c r="AM67" s="14">
        <f t="shared" si="46"/>
        <v>3.0681834615858041</v>
      </c>
      <c r="AN67" s="14">
        <f t="shared" si="46"/>
        <v>1.1549138421476792</v>
      </c>
      <c r="AO67" s="11">
        <f t="shared" si="47"/>
        <v>1.8462878436063025E-2</v>
      </c>
      <c r="AP67" s="11">
        <f t="shared" si="47"/>
        <v>2.3258357309259407E-2</v>
      </c>
      <c r="AQ67" s="11">
        <f t="shared" si="47"/>
        <v>2.1098264686124465E-2</v>
      </c>
      <c r="AR67" s="1">
        <f t="shared" si="50"/>
        <v>50787.137581080664</v>
      </c>
      <c r="AS67" s="1">
        <f t="shared" si="48"/>
        <v>12328.699066201363</v>
      </c>
      <c r="AT67" s="1">
        <f t="shared" si="48"/>
        <v>4797.4441886878021</v>
      </c>
      <c r="AU67" s="1">
        <f t="shared" si="27"/>
        <v>10157.427516216134</v>
      </c>
      <c r="AV67" s="1">
        <f t="shared" si="27"/>
        <v>2465.7398132402727</v>
      </c>
      <c r="AW67" s="1">
        <f t="shared" si="27"/>
        <v>959.48883773756052</v>
      </c>
      <c r="AX67" s="1">
        <f t="shared" si="14"/>
        <v>36444.870110777323</v>
      </c>
      <c r="AY67" s="1">
        <f t="shared" si="3"/>
        <v>3631.1656130295619</v>
      </c>
      <c r="AZ67" s="1">
        <f t="shared" si="3"/>
        <v>1049.517954337867</v>
      </c>
      <c r="BA67" s="1">
        <f t="shared" si="15"/>
        <v>11709.64344830236</v>
      </c>
      <c r="BB67" s="1">
        <f t="shared" si="15"/>
        <v>22265.501792517171</v>
      </c>
      <c r="BC67" s="1">
        <f t="shared" si="15"/>
        <v>25437.5337949971</v>
      </c>
      <c r="BD67" s="1">
        <f t="shared" si="16"/>
        <v>49757.183339895419</v>
      </c>
      <c r="BE67" s="2">
        <f t="shared" si="51"/>
        <v>9.9671749069630472E-2</v>
      </c>
      <c r="BF67" s="2">
        <f t="shared" si="51"/>
        <v>5.2278971741013133E-2</v>
      </c>
      <c r="BG67" s="2">
        <f t="shared" si="51"/>
        <v>1.4964571127597673E-2</v>
      </c>
      <c r="BH67" s="2">
        <f t="shared" si="4"/>
        <v>6.1116417852198755E-2</v>
      </c>
      <c r="BI67" s="2">
        <f t="shared" si="17"/>
        <v>9.9344575625993827E-4</v>
      </c>
      <c r="BJ67" s="2">
        <f t="shared" si="5"/>
        <v>2.7330908862976499E-4</v>
      </c>
      <c r="BK67" s="2">
        <f t="shared" si="5"/>
        <v>2.239383890329299E-5</v>
      </c>
      <c r="BL67" s="2">
        <f t="shared" si="6"/>
        <v>50.454266302514213</v>
      </c>
      <c r="BM67" s="2">
        <f t="shared" si="6"/>
        <v>3.3695455057741293</v>
      </c>
      <c r="BN67" s="2">
        <f t="shared" si="6"/>
        <v>0.10743319230901378</v>
      </c>
      <c r="BO67" s="2">
        <f t="shared" si="18"/>
        <v>81.304857538864823</v>
      </c>
      <c r="BP67" s="2">
        <f t="shared" si="18"/>
        <v>7.4639012413501549</v>
      </c>
      <c r="BQ67" s="2">
        <f t="shared" si="18"/>
        <v>2.0236305048626324</v>
      </c>
      <c r="BR67" s="11">
        <f t="shared" si="19"/>
        <v>5.2019719622717647E-2</v>
      </c>
      <c r="BS67" s="17">
        <f t="shared" si="52"/>
        <v>0.71595870250559823</v>
      </c>
      <c r="BT67" s="17">
        <f t="shared" si="53"/>
        <v>0.83748425668365423</v>
      </c>
      <c r="BU67" s="12">
        <f>(BU$3*temphigh!$I177+BU$4*temphigh!$I177^2+BU$5*temphigh!$I177^6)*(K67/K$56)^$BW$1</f>
        <v>3.4645492629385113</v>
      </c>
      <c r="BV67" s="12">
        <f>(BV$3*temphigh!$I177+BV$4*temphigh!$I177^2+BV$5*temphigh!$I177^6)*(L67/L$56)^$BW$1</f>
        <v>1.6542188142494989</v>
      </c>
      <c r="BW67" s="12">
        <f>(BW$3*temphigh!$I177+BW$4*temphigh!$I177^2+BW$5*temphigh!$I177^6)*(M67/M$56)^$BW$1</f>
        <v>0.45221689299697265</v>
      </c>
      <c r="BX67" s="12"/>
      <c r="BY67" s="12"/>
      <c r="BZ67" s="12"/>
      <c r="CA67" s="19"/>
      <c r="CB67" s="19"/>
      <c r="CC67" s="19"/>
      <c r="CD67" s="19"/>
      <c r="CE67" s="19"/>
      <c r="CF67" s="19"/>
      <c r="CG67" s="19"/>
      <c r="CH67" s="19"/>
    </row>
    <row r="68" spans="1:86" x14ac:dyDescent="0.3">
      <c r="A68" s="2">
        <f t="shared" si="37"/>
        <v>2022</v>
      </c>
      <c r="B68" s="5">
        <f t="shared" si="38"/>
        <v>1117.3012615812161</v>
      </c>
      <c r="C68" s="5">
        <f t="shared" si="38"/>
        <v>2728.0747554288719</v>
      </c>
      <c r="D68" s="5">
        <f t="shared" si="38"/>
        <v>3689.5214730358684</v>
      </c>
      <c r="E68" s="15">
        <f t="shared" si="39"/>
        <v>2.2197866518503854E-3</v>
      </c>
      <c r="F68" s="15">
        <f t="shared" si="39"/>
        <v>4.3731285530061517E-3</v>
      </c>
      <c r="G68" s="15">
        <f t="shared" si="39"/>
        <v>8.9275863794282904E-3</v>
      </c>
      <c r="H68" s="5">
        <f t="shared" si="40"/>
        <v>52112.757085436635</v>
      </c>
      <c r="I68" s="5">
        <f t="shared" si="40"/>
        <v>12750.649981518038</v>
      </c>
      <c r="J68" s="5">
        <f t="shared" si="40"/>
        <v>4971.9141334979558</v>
      </c>
      <c r="K68" s="5">
        <f t="shared" si="41"/>
        <v>46641.634514657344</v>
      </c>
      <c r="L68" s="5">
        <f t="shared" si="41"/>
        <v>4673.8638507409778</v>
      </c>
      <c r="M68" s="5">
        <f t="shared" si="41"/>
        <v>1347.5769608157043</v>
      </c>
      <c r="N68" s="15">
        <f t="shared" si="42"/>
        <v>2.3828799452676241E-2</v>
      </c>
      <c r="O68" s="15">
        <f t="shared" si="42"/>
        <v>2.9721989869025967E-2</v>
      </c>
      <c r="P68" s="15">
        <f t="shared" si="42"/>
        <v>2.7196880431363812E-2</v>
      </c>
      <c r="Q68" s="5">
        <f t="shared" si="43"/>
        <v>6440.072106352879</v>
      </c>
      <c r="R68" s="5">
        <f t="shared" si="43"/>
        <v>6596.8047476601114</v>
      </c>
      <c r="S68" s="5">
        <f t="shared" si="43"/>
        <v>2905.2582576994264</v>
      </c>
      <c r="T68" s="5">
        <f t="shared" si="44"/>
        <v>123.57956988908984</v>
      </c>
      <c r="U68" s="5">
        <f t="shared" si="44"/>
        <v>517.37007581747798</v>
      </c>
      <c r="V68" s="5">
        <f t="shared" si="44"/>
        <v>584.3339566396437</v>
      </c>
      <c r="W68" s="15">
        <f t="shared" si="45"/>
        <v>-1.0734613539272964E-2</v>
      </c>
      <c r="X68" s="15">
        <f t="shared" si="45"/>
        <v>-1.217998157191269E-2</v>
      </c>
      <c r="Y68" s="15">
        <f t="shared" si="45"/>
        <v>-9.7425357312937999E-3</v>
      </c>
      <c r="Z68" s="5">
        <f t="shared" si="49"/>
        <v>12593.893510373648</v>
      </c>
      <c r="AA68" s="5">
        <f t="shared" si="49"/>
        <v>17659.241017654414</v>
      </c>
      <c r="AB68" s="5">
        <f t="shared" si="49"/>
        <v>7358.5344039795918</v>
      </c>
      <c r="AC68" s="16">
        <f t="shared" si="33"/>
        <v>2.2048118636423033</v>
      </c>
      <c r="AD68" s="16">
        <f t="shared" si="33"/>
        <v>2.8856973600101501</v>
      </c>
      <c r="AE68" s="16">
        <f t="shared" si="33"/>
        <v>2.6388611696230817</v>
      </c>
      <c r="AF68" s="15">
        <f t="shared" si="34"/>
        <v>-4.0504037456468023E-3</v>
      </c>
      <c r="AG68" s="15">
        <f t="shared" si="34"/>
        <v>2.9673830763510267E-4</v>
      </c>
      <c r="AH68" s="15">
        <f t="shared" si="34"/>
        <v>9.7937136394747881E-3</v>
      </c>
      <c r="AI68" s="1">
        <f t="shared" si="36"/>
        <v>80144.177405586976</v>
      </c>
      <c r="AJ68" s="1">
        <f t="shared" si="36"/>
        <v>18422.727193921251</v>
      </c>
      <c r="AK68" s="1">
        <f t="shared" si="36"/>
        <v>7036.4208900213252</v>
      </c>
      <c r="AL68" s="14">
        <f t="shared" si="46"/>
        <v>19.198135615202801</v>
      </c>
      <c r="AM68" s="14">
        <f t="shared" si="46"/>
        <v>3.1388307597533278</v>
      </c>
      <c r="AN68" s="14">
        <f t="shared" si="46"/>
        <v>1.1790368532996669</v>
      </c>
      <c r="AO68" s="11">
        <f t="shared" si="47"/>
        <v>1.8278249651702393E-2</v>
      </c>
      <c r="AP68" s="11">
        <f t="shared" si="47"/>
        <v>2.3025773736166811E-2</v>
      </c>
      <c r="AQ68" s="11">
        <f t="shared" si="47"/>
        <v>2.0887282039263221E-2</v>
      </c>
      <c r="AR68" s="1">
        <f t="shared" si="50"/>
        <v>52112.757085436635</v>
      </c>
      <c r="AS68" s="1">
        <f t="shared" si="48"/>
        <v>12750.649981518038</v>
      </c>
      <c r="AT68" s="1">
        <f t="shared" si="48"/>
        <v>4971.9141334979558</v>
      </c>
      <c r="AU68" s="1">
        <f t="shared" si="27"/>
        <v>10422.551417087328</v>
      </c>
      <c r="AV68" s="1">
        <f t="shared" si="27"/>
        <v>2550.1299963036076</v>
      </c>
      <c r="AW68" s="1">
        <f t="shared" si="27"/>
        <v>994.38282669959119</v>
      </c>
      <c r="AX68" s="1">
        <f t="shared" si="14"/>
        <v>37313.307611725868</v>
      </c>
      <c r="AY68" s="1">
        <f t="shared" si="3"/>
        <v>3739.0910805927824</v>
      </c>
      <c r="AZ68" s="1">
        <f t="shared" si="3"/>
        <v>1078.0615686525634</v>
      </c>
      <c r="BA68" s="1">
        <f t="shared" si="15"/>
        <v>11761.948048617762</v>
      </c>
      <c r="BB68" s="1">
        <f t="shared" si="15"/>
        <v>22442.773874801554</v>
      </c>
      <c r="BC68" s="1">
        <f t="shared" si="15"/>
        <v>25763.632781299566</v>
      </c>
      <c r="BD68" s="1">
        <f t="shared" si="16"/>
        <v>48759.760159634185</v>
      </c>
      <c r="BE68" s="2">
        <f t="shared" si="51"/>
        <v>9.9671749069630472E-2</v>
      </c>
      <c r="BF68" s="2">
        <f t="shared" si="51"/>
        <v>5.2278971741013133E-2</v>
      </c>
      <c r="BG68" s="2">
        <f t="shared" si="51"/>
        <v>1.4964571127597673E-2</v>
      </c>
      <c r="BH68" s="2">
        <f t="shared" si="4"/>
        <v>6.0847596832932442E-2</v>
      </c>
      <c r="BI68" s="2">
        <f t="shared" si="17"/>
        <v>9.9344575625993827E-4</v>
      </c>
      <c r="BJ68" s="2">
        <f t="shared" si="5"/>
        <v>2.7330908862976499E-4</v>
      </c>
      <c r="BK68" s="2">
        <f t="shared" si="5"/>
        <v>2.239383890329299E-5</v>
      </c>
      <c r="BL68" s="2">
        <f t="shared" si="6"/>
        <v>51.771197373532054</v>
      </c>
      <c r="BM68" s="2">
        <f t="shared" si="6"/>
        <v>3.4848685258858247</v>
      </c>
      <c r="BN68" s="2">
        <f t="shared" si="6"/>
        <v>0.11134024414655878</v>
      </c>
      <c r="BO68" s="2">
        <f t="shared" si="18"/>
        <v>82.487113985326104</v>
      </c>
      <c r="BP68" s="2">
        <f t="shared" si="18"/>
        <v>7.5494849342270429</v>
      </c>
      <c r="BQ68" s="2">
        <f t="shared" si="18"/>
        <v>2.0222114515303597</v>
      </c>
      <c r="BR68" s="11">
        <f t="shared" si="19"/>
        <v>5.1887212683087353E-2</v>
      </c>
      <c r="BS68" s="17">
        <f t="shared" si="52"/>
        <v>0.68055635189268138</v>
      </c>
      <c r="BT68" s="17">
        <f t="shared" si="53"/>
        <v>0.81309151134335356</v>
      </c>
      <c r="BU68" s="12">
        <f>(BU$3*temphigh!$I178+BU$4*temphigh!$I178^2+BU$5*temphigh!$I178^6)*(K68/K$56)^$BW$1</f>
        <v>3.4461564848866835</v>
      </c>
      <c r="BV68" s="12">
        <f>(BV$3*temphigh!$I178+BV$4*temphigh!$I178^2+BV$5*temphigh!$I178^6)*(L68/L$56)^$BW$1</f>
        <v>1.6249619676996196</v>
      </c>
      <c r="BW68" s="12">
        <f>(BW$3*temphigh!$I178+BW$4*temphigh!$I178^2+BW$5*temphigh!$I178^6)*(M68/M$56)^$BW$1</f>
        <v>0.41960634275638364</v>
      </c>
      <c r="BX68" s="12"/>
      <c r="BY68" s="12"/>
      <c r="BZ68" s="12"/>
      <c r="CA68" s="19"/>
      <c r="CB68" s="19"/>
      <c r="CC68" s="19"/>
      <c r="CD68" s="19"/>
      <c r="CE68" s="19"/>
      <c r="CF68" s="19"/>
      <c r="CG68" s="19"/>
      <c r="CH68" s="19"/>
    </row>
    <row r="69" spans="1:86" x14ac:dyDescent="0.3">
      <c r="A69" s="2">
        <f t="shared" si="37"/>
        <v>2023</v>
      </c>
      <c r="B69" s="5">
        <f t="shared" si="38"/>
        <v>1119.657423486442</v>
      </c>
      <c r="C69" s="5">
        <f t="shared" si="38"/>
        <v>2739.4084659561881</v>
      </c>
      <c r="D69" s="5">
        <f t="shared" si="38"/>
        <v>3720.813068602688</v>
      </c>
      <c r="E69" s="15">
        <f t="shared" si="39"/>
        <v>2.1087973192578662E-3</v>
      </c>
      <c r="F69" s="15">
        <f t="shared" si="39"/>
        <v>4.154472125355844E-3</v>
      </c>
      <c r="G69" s="15">
        <f t="shared" si="39"/>
        <v>8.4812070604568749E-3</v>
      </c>
      <c r="H69" s="5">
        <f t="shared" si="40"/>
        <v>53451.342948835067</v>
      </c>
      <c r="I69" s="5">
        <f t="shared" si="40"/>
        <v>13179.877677327797</v>
      </c>
      <c r="J69" s="5">
        <f t="shared" si="40"/>
        <v>5148.9962267622222</v>
      </c>
      <c r="K69" s="5">
        <f t="shared" si="41"/>
        <v>47739.015369893903</v>
      </c>
      <c r="L69" s="5">
        <f t="shared" si="41"/>
        <v>4811.2130195696727</v>
      </c>
      <c r="M69" s="5">
        <f t="shared" si="41"/>
        <v>1383.836309921335</v>
      </c>
      <c r="N69" s="15">
        <f t="shared" si="42"/>
        <v>2.3527924496121733E-2</v>
      </c>
      <c r="O69" s="15">
        <f t="shared" si="42"/>
        <v>2.9386643089083675E-2</v>
      </c>
      <c r="P69" s="15">
        <f t="shared" si="42"/>
        <v>2.6907071106115232E-2</v>
      </c>
      <c r="Q69" s="5">
        <f t="shared" si="43"/>
        <v>6534.5865465900288</v>
      </c>
      <c r="R69" s="5">
        <f t="shared" si="43"/>
        <v>6735.8205497083964</v>
      </c>
      <c r="S69" s="5">
        <f t="shared" si="43"/>
        <v>2979.4206458560757</v>
      </c>
      <c r="T69" s="5">
        <f t="shared" si="44"/>
        <v>122.25299096498088</v>
      </c>
      <c r="U69" s="5">
        <f t="shared" si="44"/>
        <v>511.06851782816204</v>
      </c>
      <c r="V69" s="5">
        <f t="shared" si="44"/>
        <v>578.64106218807365</v>
      </c>
      <c r="W69" s="15">
        <f t="shared" si="45"/>
        <v>-1.0734613539272964E-2</v>
      </c>
      <c r="X69" s="15">
        <f t="shared" si="45"/>
        <v>-1.217998157191269E-2</v>
      </c>
      <c r="Y69" s="15">
        <f t="shared" si="45"/>
        <v>-9.7425357312937999E-3</v>
      </c>
      <c r="Z69" s="5">
        <f t="shared" si="49"/>
        <v>12732.113597628508</v>
      </c>
      <c r="AA69" s="5">
        <f t="shared" si="49"/>
        <v>18046.533074944771</v>
      </c>
      <c r="AB69" s="5">
        <f t="shared" si="49"/>
        <v>7625.80684332084</v>
      </c>
      <c r="AC69" s="16">
        <f t="shared" si="33"/>
        <v>2.19588148541136</v>
      </c>
      <c r="AD69" s="16">
        <f t="shared" si="33"/>
        <v>2.8865536569611066</v>
      </c>
      <c r="AE69" s="16">
        <f t="shared" si="33"/>
        <v>2.6647054202526999</v>
      </c>
      <c r="AF69" s="15">
        <f t="shared" si="34"/>
        <v>-4.0504037456468023E-3</v>
      </c>
      <c r="AG69" s="15">
        <f t="shared" si="34"/>
        <v>2.9673830763510267E-4</v>
      </c>
      <c r="AH69" s="15">
        <f t="shared" si="34"/>
        <v>9.7937136394747881E-3</v>
      </c>
      <c r="AI69" s="1">
        <f t="shared" si="36"/>
        <v>82552.311082115601</v>
      </c>
      <c r="AJ69" s="1">
        <f t="shared" si="36"/>
        <v>19130.584470832735</v>
      </c>
      <c r="AK69" s="1">
        <f t="shared" si="36"/>
        <v>7327.1616277187841</v>
      </c>
      <c r="AL69" s="14">
        <f t="shared" si="46"/>
        <v>19.545534847668499</v>
      </c>
      <c r="AM69" s="14">
        <f t="shared" si="46"/>
        <v>3.2103820265548264</v>
      </c>
      <c r="AN69" s="14">
        <f t="shared" si="46"/>
        <v>1.2034174598363268</v>
      </c>
      <c r="AO69" s="11">
        <f t="shared" si="47"/>
        <v>1.8095467155185369E-2</v>
      </c>
      <c r="AP69" s="11">
        <f t="shared" si="47"/>
        <v>2.2795515998805142E-2</v>
      </c>
      <c r="AQ69" s="11">
        <f t="shared" si="47"/>
        <v>2.067840921887059E-2</v>
      </c>
      <c r="AR69" s="1">
        <f t="shared" si="50"/>
        <v>53451.342948835067</v>
      </c>
      <c r="AS69" s="1">
        <f t="shared" si="48"/>
        <v>13179.877677327797</v>
      </c>
      <c r="AT69" s="1">
        <f t="shared" si="48"/>
        <v>5148.9962267622222</v>
      </c>
      <c r="AU69" s="1">
        <f t="shared" si="27"/>
        <v>10690.268589767014</v>
      </c>
      <c r="AV69" s="1">
        <f t="shared" si="27"/>
        <v>2635.9755354655595</v>
      </c>
      <c r="AW69" s="1">
        <f t="shared" si="27"/>
        <v>1029.7992453524446</v>
      </c>
      <c r="AX69" s="1">
        <f t="shared" si="14"/>
        <v>38191.212295915124</v>
      </c>
      <c r="AY69" s="1">
        <f t="shared" si="3"/>
        <v>3848.9704156557382</v>
      </c>
      <c r="AZ69" s="1">
        <f t="shared" si="3"/>
        <v>1107.0690479370678</v>
      </c>
      <c r="BA69" s="1">
        <f t="shared" si="15"/>
        <v>11812.789704549847</v>
      </c>
      <c r="BB69" s="1">
        <f t="shared" si="15"/>
        <v>22615.353604251544</v>
      </c>
      <c r="BC69" s="1">
        <f t="shared" si="15"/>
        <v>26080.932434487408</v>
      </c>
      <c r="BD69" s="1">
        <f t="shared" si="16"/>
        <v>47766.423151553536</v>
      </c>
      <c r="BE69" s="2">
        <f t="shared" si="51"/>
        <v>9.9671749069630472E-2</v>
      </c>
      <c r="BF69" s="2">
        <f t="shared" si="51"/>
        <v>5.2278971741013133E-2</v>
      </c>
      <c r="BG69" s="2">
        <f t="shared" si="51"/>
        <v>1.4964571127597673E-2</v>
      </c>
      <c r="BH69" s="2">
        <f t="shared" si="4"/>
        <v>6.058159771044417E-2</v>
      </c>
      <c r="BI69" s="2">
        <f t="shared" si="17"/>
        <v>9.9344575625993827E-4</v>
      </c>
      <c r="BJ69" s="2">
        <f t="shared" si="5"/>
        <v>2.7330908862976499E-4</v>
      </c>
      <c r="BK69" s="2">
        <f t="shared" si="5"/>
        <v>2.239383890329299E-5</v>
      </c>
      <c r="BL69" s="2">
        <f t="shared" si="6"/>
        <v>53.101009818914768</v>
      </c>
      <c r="BM69" s="2">
        <f t="shared" si="6"/>
        <v>3.6021803562422439</v>
      </c>
      <c r="BN69" s="2">
        <f t="shared" si="6"/>
        <v>0.11530579201577666</v>
      </c>
      <c r="BO69" s="2">
        <f t="shared" si="18"/>
        <v>83.687422374606697</v>
      </c>
      <c r="BP69" s="2">
        <f t="shared" si="18"/>
        <v>7.636153157856759</v>
      </c>
      <c r="BQ69" s="2">
        <f t="shared" si="18"/>
        <v>2.0208358762352536</v>
      </c>
      <c r="BR69" s="11">
        <f t="shared" si="19"/>
        <v>5.1750146837666405E-2</v>
      </c>
      <c r="BS69" s="17">
        <f t="shared" si="52"/>
        <v>0.64698604915707769</v>
      </c>
      <c r="BT69" s="17">
        <f t="shared" si="53"/>
        <v>0.7894092343139355</v>
      </c>
      <c r="BU69" s="12">
        <f>(BU$3*temphigh!$I179+BU$4*temphigh!$I179^2+BU$5*temphigh!$I179^6)*(K69/K$56)^$BW$1</f>
        <v>3.4250636933338825</v>
      </c>
      <c r="BV69" s="12">
        <f>(BV$3*temphigh!$I179+BV$4*temphigh!$I179^2+BV$5*temphigh!$I179^6)*(L69/L$56)^$BW$1</f>
        <v>1.5937021706163816</v>
      </c>
      <c r="BW69" s="12">
        <f>(BW$3*temphigh!$I179+BW$4*temphigh!$I179^2+BW$5*temphigh!$I179^6)*(M69/M$56)^$BW$1</f>
        <v>0.38535990200740611</v>
      </c>
      <c r="BX69" s="12"/>
      <c r="BY69" s="12"/>
      <c r="BZ69" s="12"/>
      <c r="CA69" s="19"/>
      <c r="CB69" s="19"/>
      <c r="CC69" s="19"/>
      <c r="CD69" s="19"/>
      <c r="CE69" s="19"/>
      <c r="CF69" s="19"/>
      <c r="CG69" s="19"/>
      <c r="CH69" s="19"/>
    </row>
    <row r="70" spans="1:86" x14ac:dyDescent="0.3">
      <c r="A70" s="2">
        <f t="shared" si="37"/>
        <v>2024</v>
      </c>
      <c r="B70" s="5">
        <f t="shared" si="38"/>
        <v>1121.9004975309206</v>
      </c>
      <c r="C70" s="5">
        <f t="shared" si="38"/>
        <v>2750.2202222623778</v>
      </c>
      <c r="D70" s="5">
        <f t="shared" si="38"/>
        <v>3750.7922053673574</v>
      </c>
      <c r="E70" s="15">
        <f t="shared" si="39"/>
        <v>2.0033574532949726E-3</v>
      </c>
      <c r="F70" s="15">
        <f t="shared" si="39"/>
        <v>3.946748519088052E-3</v>
      </c>
      <c r="G70" s="15">
        <f t="shared" si="39"/>
        <v>8.0571467074340309E-3</v>
      </c>
      <c r="H70" s="5">
        <f t="shared" si="40"/>
        <v>54802.658943234295</v>
      </c>
      <c r="I70" s="5">
        <f t="shared" si="40"/>
        <v>13616.329828890379</v>
      </c>
      <c r="J70" s="5">
        <f t="shared" si="40"/>
        <v>5328.6316857952252</v>
      </c>
      <c r="K70" s="5">
        <f t="shared" si="41"/>
        <v>48848.056546765089</v>
      </c>
      <c r="L70" s="5">
        <f t="shared" si="41"/>
        <v>4950.9961852034367</v>
      </c>
      <c r="M70" s="5">
        <f t="shared" si="41"/>
        <v>1420.6683265924437</v>
      </c>
      <c r="N70" s="15">
        <f t="shared" si="42"/>
        <v>2.3231337476863567E-2</v>
      </c>
      <c r="O70" s="15">
        <f t="shared" si="42"/>
        <v>2.9053622249772371E-2</v>
      </c>
      <c r="P70" s="15">
        <f t="shared" si="42"/>
        <v>2.6615876752939416E-2</v>
      </c>
      <c r="Q70" s="5">
        <f t="shared" si="43"/>
        <v>6627.8693232710721</v>
      </c>
      <c r="R70" s="5">
        <f t="shared" si="43"/>
        <v>6874.118504151571</v>
      </c>
      <c r="S70" s="5">
        <f t="shared" si="43"/>
        <v>3053.3253040310838</v>
      </c>
      <c r="T70" s="5">
        <f t="shared" si="44"/>
        <v>120.94065235295159</v>
      </c>
      <c r="U70" s="5">
        <f t="shared" si="44"/>
        <v>504.84371269903028</v>
      </c>
      <c r="V70" s="5">
        <f t="shared" si="44"/>
        <v>573.00363096411252</v>
      </c>
      <c r="W70" s="15">
        <f t="shared" si="45"/>
        <v>-1.0734613539272964E-2</v>
      </c>
      <c r="X70" s="15">
        <f t="shared" si="45"/>
        <v>-1.217998157191269E-2</v>
      </c>
      <c r="Y70" s="15">
        <f t="shared" si="45"/>
        <v>-9.7425357312937999E-3</v>
      </c>
      <c r="Z70" s="5">
        <f t="shared" si="49"/>
        <v>12866.6429377235</v>
      </c>
      <c r="AA70" s="5">
        <f t="shared" si="49"/>
        <v>18432.29926690735</v>
      </c>
      <c r="AB70" s="5">
        <f t="shared" si="49"/>
        <v>7897.061896842476</v>
      </c>
      <c r="AC70" s="16">
        <f t="shared" si="33"/>
        <v>2.1869872788178535</v>
      </c>
      <c r="AD70" s="16">
        <f t="shared" si="33"/>
        <v>2.8874102080081712</v>
      </c>
      <c r="AE70" s="16">
        <f t="shared" si="33"/>
        <v>2.6908027820722111</v>
      </c>
      <c r="AF70" s="15">
        <f t="shared" si="34"/>
        <v>-4.0504037456468023E-3</v>
      </c>
      <c r="AG70" s="15">
        <f t="shared" si="34"/>
        <v>2.9673830763510267E-4</v>
      </c>
      <c r="AH70" s="15">
        <f t="shared" si="34"/>
        <v>9.7937136394747881E-3</v>
      </c>
      <c r="AI70" s="1">
        <f t="shared" si="36"/>
        <v>84987.348563671054</v>
      </c>
      <c r="AJ70" s="1">
        <f t="shared" si="36"/>
        <v>19853.501559215023</v>
      </c>
      <c r="AK70" s="1">
        <f t="shared" si="36"/>
        <v>7624.244710299351</v>
      </c>
      <c r="AL70" s="14">
        <f t="shared" si="46"/>
        <v>19.895683575696349</v>
      </c>
      <c r="AM70" s="14">
        <f t="shared" si="46"/>
        <v>3.2828325182549478</v>
      </c>
      <c r="AN70" s="14">
        <f t="shared" si="46"/>
        <v>1.2280533709449999</v>
      </c>
      <c r="AO70" s="11">
        <f t="shared" si="47"/>
        <v>1.7914512483633516E-2</v>
      </c>
      <c r="AP70" s="11">
        <f t="shared" si="47"/>
        <v>2.2567560838817089E-2</v>
      </c>
      <c r="AQ70" s="11">
        <f t="shared" si="47"/>
        <v>2.0471625126681884E-2</v>
      </c>
      <c r="AR70" s="1">
        <f t="shared" si="50"/>
        <v>54802.658943234295</v>
      </c>
      <c r="AS70" s="1">
        <f t="shared" si="48"/>
        <v>13616.329828890379</v>
      </c>
      <c r="AT70" s="1">
        <f t="shared" si="48"/>
        <v>5328.6316857952252</v>
      </c>
      <c r="AU70" s="1">
        <f t="shared" si="27"/>
        <v>10960.53178864686</v>
      </c>
      <c r="AV70" s="1">
        <f t="shared" si="27"/>
        <v>2723.265965778076</v>
      </c>
      <c r="AW70" s="1">
        <f t="shared" si="27"/>
        <v>1065.726337159045</v>
      </c>
      <c r="AX70" s="1">
        <f t="shared" si="14"/>
        <v>39078.445237412066</v>
      </c>
      <c r="AY70" s="1">
        <f t="shared" si="14"/>
        <v>3960.7969481627492</v>
      </c>
      <c r="AZ70" s="1">
        <f t="shared" si="14"/>
        <v>1136.534661273955</v>
      </c>
      <c r="BA70" s="1">
        <f t="shared" si="15"/>
        <v>11862.22006038548</v>
      </c>
      <c r="BB70" s="1">
        <f t="shared" si="15"/>
        <v>22783.375832609145</v>
      </c>
      <c r="BC70" s="1">
        <f t="shared" si="15"/>
        <v>26389.595529393988</v>
      </c>
      <c r="BD70" s="1">
        <f t="shared" si="16"/>
        <v>46778.391967914838</v>
      </c>
      <c r="BE70" s="2">
        <f t="shared" si="51"/>
        <v>9.9671749069630472E-2</v>
      </c>
      <c r="BF70" s="2">
        <f t="shared" si="51"/>
        <v>5.2278971741013133E-2</v>
      </c>
      <c r="BG70" s="2">
        <f t="shared" si="51"/>
        <v>1.4964571127597673E-2</v>
      </c>
      <c r="BH70" s="2">
        <f t="shared" ref="BH70:BH133" si="54">(BE70*Z70+BF70*AA70+BG70*AB70)/(Z70+AA70+AB70)</f>
        <v>6.0318357888918782E-2</v>
      </c>
      <c r="BI70" s="2">
        <f t="shared" si="17"/>
        <v>9.9344575625993827E-4</v>
      </c>
      <c r="BJ70" s="2">
        <f t="shared" si="17"/>
        <v>2.7330908862976499E-4</v>
      </c>
      <c r="BK70" s="2">
        <f t="shared" si="17"/>
        <v>2.239383890329299E-5</v>
      </c>
      <c r="BL70" s="2">
        <f t="shared" ref="BL70:BN133" si="55">BI70*AR70</f>
        <v>54.443468958916867</v>
      </c>
      <c r="BM70" s="2">
        <f t="shared" si="55"/>
        <v>3.7214666960163134</v>
      </c>
      <c r="BN70" s="2">
        <f t="shared" si="55"/>
        <v>0.11932851954668082</v>
      </c>
      <c r="BO70" s="2">
        <f t="shared" si="18"/>
        <v>84.906014676506331</v>
      </c>
      <c r="BP70" s="2">
        <f t="shared" si="18"/>
        <v>7.723916718506179</v>
      </c>
      <c r="BQ70" s="2">
        <f t="shared" si="18"/>
        <v>2.0195026686250612</v>
      </c>
      <c r="BR70" s="11">
        <f t="shared" si="19"/>
        <v>5.1608640556842306E-2</v>
      </c>
      <c r="BS70" s="17">
        <f t="shared" si="52"/>
        <v>0.61515185056298116</v>
      </c>
      <c r="BT70" s="17">
        <f t="shared" si="53"/>
        <v>0.76641673234362673</v>
      </c>
      <c r="BU70" s="12">
        <f>(BU$3*temphigh!$I180+BU$4*temphigh!$I180^2+BU$5*temphigh!$I180^6)*(K70/K$56)^$BW$1</f>
        <v>3.4011884282745806</v>
      </c>
      <c r="BV70" s="12">
        <f>(BV$3*temphigh!$I180+BV$4*temphigh!$I180^2+BV$5*temphigh!$I180^6)*(L70/L$56)^$BW$1</f>
        <v>1.5603853675433146</v>
      </c>
      <c r="BW70" s="12">
        <f>(BW$3*temphigh!$I180+BW$4*temphigh!$I180^2+BW$5*temphigh!$I180^6)*(M70/M$56)^$BW$1</f>
        <v>0.34943269635446872</v>
      </c>
      <c r="BX70" s="12"/>
      <c r="BY70" s="12"/>
      <c r="BZ70" s="12"/>
      <c r="CA70" s="19"/>
      <c r="CB70" s="19"/>
      <c r="CC70" s="19"/>
      <c r="CD70" s="19"/>
      <c r="CE70" s="19"/>
      <c r="CF70" s="19"/>
      <c r="CG70" s="19"/>
      <c r="CH70" s="19"/>
    </row>
    <row r="71" spans="1:86" x14ac:dyDescent="0.3">
      <c r="A71" s="2">
        <f t="shared" si="37"/>
        <v>2025</v>
      </c>
      <c r="B71" s="5">
        <f t="shared" si="38"/>
        <v>1124.0356868683255</v>
      </c>
      <c r="C71" s="5">
        <f t="shared" si="38"/>
        <v>2760.5319284722891</v>
      </c>
      <c r="D71" s="5">
        <f t="shared" si="38"/>
        <v>3779.5018542817152</v>
      </c>
      <c r="E71" s="15">
        <f t="shared" si="39"/>
        <v>1.9031895806302238E-3</v>
      </c>
      <c r="F71" s="15">
        <f t="shared" si="39"/>
        <v>3.749411093133649E-3</v>
      </c>
      <c r="G71" s="15">
        <f t="shared" si="39"/>
        <v>7.6542893720623287E-3</v>
      </c>
      <c r="H71" s="5">
        <f t="shared" si="40"/>
        <v>56166.453141456288</v>
      </c>
      <c r="I71" s="5">
        <f t="shared" si="40"/>
        <v>14059.950776576594</v>
      </c>
      <c r="J71" s="5">
        <f t="shared" si="40"/>
        <v>5510.7623570716396</v>
      </c>
      <c r="K71" s="5">
        <f t="shared" si="41"/>
        <v>49968.567544275735</v>
      </c>
      <c r="L71" s="5">
        <f t="shared" si="41"/>
        <v>5093.2034625506167</v>
      </c>
      <c r="M71" s="5">
        <f t="shared" si="41"/>
        <v>1458.0657900269628</v>
      </c>
      <c r="N71" s="15">
        <f t="shared" si="42"/>
        <v>2.2938701695079944E-2</v>
      </c>
      <c r="O71" s="15">
        <f t="shared" si="42"/>
        <v>2.8722962415560049E-2</v>
      </c>
      <c r="P71" s="15">
        <f t="shared" si="42"/>
        <v>2.6323852467534881E-2</v>
      </c>
      <c r="Q71" s="5">
        <f t="shared" si="43"/>
        <v>6719.8893200995271</v>
      </c>
      <c r="R71" s="5">
        <f t="shared" si="43"/>
        <v>7011.6232942165134</v>
      </c>
      <c r="S71" s="5">
        <f t="shared" si="43"/>
        <v>3126.9229631156363</v>
      </c>
      <c r="T71" s="5">
        <f t="shared" si="44"/>
        <v>119.64240118875509</v>
      </c>
      <c r="U71" s="5">
        <f t="shared" si="44"/>
        <v>498.69472558166012</v>
      </c>
      <c r="V71" s="5">
        <f t="shared" si="44"/>
        <v>567.42112261528359</v>
      </c>
      <c r="W71" s="15">
        <f t="shared" si="45"/>
        <v>-1.0734613539272964E-2</v>
      </c>
      <c r="X71" s="15">
        <f t="shared" si="45"/>
        <v>-1.217998157191269E-2</v>
      </c>
      <c r="Y71" s="15">
        <f t="shared" si="45"/>
        <v>-9.7425357312937999E-3</v>
      </c>
      <c r="Z71" s="5">
        <f t="shared" si="49"/>
        <v>12997.458270785955</v>
      </c>
      <c r="AA71" s="5">
        <f t="shared" si="49"/>
        <v>18816.327869313893</v>
      </c>
      <c r="AB71" s="5">
        <f t="shared" si="49"/>
        <v>8172.2088828838705</v>
      </c>
      <c r="AC71" s="16">
        <f t="shared" ref="AC71:AE86" si="56">AC70*(1+AF71)</f>
        <v>2.178129097352048</v>
      </c>
      <c r="AD71" s="16">
        <f t="shared" si="56"/>
        <v>2.8882670132267436</v>
      </c>
      <c r="AE71" s="16">
        <f t="shared" si="56"/>
        <v>2.7171557339801287</v>
      </c>
      <c r="AF71" s="15">
        <f t="shared" ref="AF71:AH134" si="57">AC$5-1</f>
        <v>-4.0504037456468023E-3</v>
      </c>
      <c r="AG71" s="15">
        <f t="shared" si="57"/>
        <v>2.9673830763510267E-4</v>
      </c>
      <c r="AH71" s="15">
        <f t="shared" si="57"/>
        <v>9.7937136394747881E-3</v>
      </c>
      <c r="AI71" s="1">
        <f t="shared" si="36"/>
        <v>87449.145495950812</v>
      </c>
      <c r="AJ71" s="1">
        <f t="shared" si="36"/>
        <v>20591.417369071598</v>
      </c>
      <c r="AK71" s="1">
        <f t="shared" si="36"/>
        <v>7927.5465764284609</v>
      </c>
      <c r="AL71" s="14">
        <f t="shared" si="46"/>
        <v>20.248540832765713</v>
      </c>
      <c r="AM71" s="14">
        <f t="shared" si="46"/>
        <v>3.3561771856085199</v>
      </c>
      <c r="AN71" s="14">
        <f t="shared" si="46"/>
        <v>1.2529422167080884</v>
      </c>
      <c r="AO71" s="11">
        <f t="shared" si="47"/>
        <v>1.7735367358797181E-2</v>
      </c>
      <c r="AP71" s="11">
        <f t="shared" si="47"/>
        <v>2.2341885230428918E-2</v>
      </c>
      <c r="AQ71" s="11">
        <f t="shared" si="47"/>
        <v>2.0266908875415064E-2</v>
      </c>
      <c r="AR71" s="1">
        <f t="shared" si="50"/>
        <v>56166.453141456288</v>
      </c>
      <c r="AS71" s="1">
        <f t="shared" si="48"/>
        <v>14059.950776576594</v>
      </c>
      <c r="AT71" s="1">
        <f t="shared" si="48"/>
        <v>5510.7623570716396</v>
      </c>
      <c r="AU71" s="1">
        <f t="shared" ref="AU71:AW134" si="58">$AU$5*AR71</f>
        <v>11233.290628291259</v>
      </c>
      <c r="AV71" s="1">
        <f t="shared" si="58"/>
        <v>2811.990155315319</v>
      </c>
      <c r="AW71" s="1">
        <f t="shared" si="58"/>
        <v>1102.1524714143279</v>
      </c>
      <c r="AX71" s="1">
        <f t="shared" ref="AX71:AZ134" si="59">(AR71-AU71)/B71*1000</f>
        <v>39974.854035420583</v>
      </c>
      <c r="AY71" s="1">
        <f t="shared" si="59"/>
        <v>4074.562770040493</v>
      </c>
      <c r="AZ71" s="1">
        <f t="shared" si="59"/>
        <v>1166.4526320215703</v>
      </c>
      <c r="BA71" s="1">
        <f t="shared" ref="BA71:BC134" si="60">LN(AX71)*B71</f>
        <v>11910.288754466781</v>
      </c>
      <c r="BB71" s="1">
        <f t="shared" si="60"/>
        <v>22946.973344240734</v>
      </c>
      <c r="BC71" s="1">
        <f t="shared" si="60"/>
        <v>26689.793221611035</v>
      </c>
      <c r="BD71" s="1">
        <f t="shared" ref="BD71:BD134" si="61">SUM(BA71:BC71)*BT71</f>
        <v>45796.789343661134</v>
      </c>
      <c r="BE71" s="2">
        <f>econmid!BF2</f>
        <v>0.1724378764915922</v>
      </c>
      <c r="BF71" s="2">
        <f>econmid!BG2</f>
        <v>0.13039120264941753</v>
      </c>
      <c r="BG71" s="2">
        <f>econmid!BH2</f>
        <v>6.9918128391701598E-2</v>
      </c>
      <c r="BH71" s="2">
        <f t="shared" si="54"/>
        <v>0.13169919296039387</v>
      </c>
      <c r="BI71" s="2">
        <f t="shared" ref="BI71:BK134" si="62">BI$5*BE71^2</f>
        <v>2.9734821248929609E-3</v>
      </c>
      <c r="BJ71" s="2">
        <f t="shared" si="62"/>
        <v>1.700186572836147E-3</v>
      </c>
      <c r="BK71" s="2">
        <f t="shared" si="62"/>
        <v>4.8885446777984691E-4</v>
      </c>
      <c r="BL71" s="2">
        <f t="shared" si="55"/>
        <v>167.00994443475835</v>
      </c>
      <c r="BM71" s="2">
        <f t="shared" si="55"/>
        <v>23.904539525072682</v>
      </c>
      <c r="BN71" s="2">
        <f t="shared" si="55"/>
        <v>2.693960799127471</v>
      </c>
      <c r="BO71" s="2">
        <f t="shared" ref="BO71:BQ134" si="63">2*BI$5*BE71*AR71/Z71*1000</f>
        <v>149.0325832635518</v>
      </c>
      <c r="BP71" s="2">
        <f t="shared" si="63"/>
        <v>19.486202660607468</v>
      </c>
      <c r="BQ71" s="2">
        <f t="shared" si="63"/>
        <v>9.4295727272678995</v>
      </c>
      <c r="BR71" s="11">
        <f t="shared" ref="BR71:BR134" si="64">SUM(H71:J71)*SUM(B70:D70)/SUM(H70:J70)/SUM(B71:D71)-1+BR$5</f>
        <v>5.1462826438250592E-2</v>
      </c>
      <c r="BS71" s="17">
        <f t="shared" si="52"/>
        <v>0.58496271981680292</v>
      </c>
      <c r="BT71" s="17">
        <f t="shared" si="53"/>
        <v>0.74409391489672494</v>
      </c>
      <c r="BU71" s="12">
        <f>(BU$3*temphigh!$I181+BU$4*temphigh!$I181^2+BU$5*temphigh!$I181^6)*(K71/K$56)^$BW$1</f>
        <v>3.3744458203398566</v>
      </c>
      <c r="BV71" s="12">
        <f>(BV$3*temphigh!$I181+BV$4*temphigh!$I181^2+BV$5*temphigh!$I181^6)*(L71/L$56)^$BW$1</f>
        <v>1.5249564767571666</v>
      </c>
      <c r="BW71" s="12">
        <f>(BW$3*temphigh!$I181+BW$4*temphigh!$I181^2+BW$5*temphigh!$I181^6)*(M71/M$56)^$BW$1</f>
        <v>0.31177959872507066</v>
      </c>
      <c r="BX71" s="12"/>
      <c r="BY71" s="12"/>
      <c r="BZ71" s="12"/>
      <c r="CA71" s="19"/>
      <c r="CB71" s="19"/>
      <c r="CC71" s="19"/>
      <c r="CD71" s="19"/>
      <c r="CE71" s="19"/>
      <c r="CF71" s="19"/>
      <c r="CG71" s="19"/>
      <c r="CH71" s="19"/>
    </row>
    <row r="72" spans="1:86" x14ac:dyDescent="0.3">
      <c r="A72" s="2">
        <f t="shared" si="37"/>
        <v>2026</v>
      </c>
      <c r="B72" s="5">
        <f t="shared" si="38"/>
        <v>1126.0679772254546</v>
      </c>
      <c r="C72" s="5">
        <f t="shared" si="38"/>
        <v>2770.3647790560749</v>
      </c>
      <c r="D72" s="5">
        <f t="shared" si="38"/>
        <v>3806.9847851128879</v>
      </c>
      <c r="E72" s="15">
        <f t="shared" si="39"/>
        <v>1.8080301015987125E-3</v>
      </c>
      <c r="F72" s="15">
        <f t="shared" si="39"/>
        <v>3.5619405384769666E-3</v>
      </c>
      <c r="G72" s="15">
        <f t="shared" si="39"/>
        <v>7.2715749034592122E-3</v>
      </c>
      <c r="H72" s="5">
        <f t="shared" si="40"/>
        <v>57432.135138473575</v>
      </c>
      <c r="I72" s="5">
        <f t="shared" si="40"/>
        <v>14490.281978709681</v>
      </c>
      <c r="J72" s="5">
        <f t="shared" si="40"/>
        <v>5692.6822297782473</v>
      </c>
      <c r="K72" s="5">
        <f t="shared" si="41"/>
        <v>51002.369572733936</v>
      </c>
      <c r="L72" s="5">
        <f t="shared" si="41"/>
        <v>5230.4599337444815</v>
      </c>
      <c r="M72" s="5">
        <f t="shared" si="41"/>
        <v>1495.3257107933105</v>
      </c>
      <c r="N72" s="15">
        <f t="shared" si="42"/>
        <v>2.0689046720064219E-2</v>
      </c>
      <c r="O72" s="15">
        <f t="shared" si="42"/>
        <v>2.69489472005362E-2</v>
      </c>
      <c r="P72" s="15">
        <f t="shared" si="42"/>
        <v>2.5554348110491398E-2</v>
      </c>
      <c r="Q72" s="5">
        <f t="shared" si="43"/>
        <v>6797.5576041884542</v>
      </c>
      <c r="R72" s="5">
        <f t="shared" si="43"/>
        <v>7138.2118809042686</v>
      </c>
      <c r="S72" s="5">
        <f t="shared" si="43"/>
        <v>3198.6783078267877</v>
      </c>
      <c r="T72" s="5">
        <f t="shared" si="44"/>
        <v>118.35808624908314</v>
      </c>
      <c r="U72" s="5">
        <f t="shared" si="44"/>
        <v>492.62063301406545</v>
      </c>
      <c r="V72" s="5">
        <f t="shared" si="44"/>
        <v>561.89300205351333</v>
      </c>
      <c r="W72" s="15">
        <f t="shared" si="45"/>
        <v>-1.0734613539272964E-2</v>
      </c>
      <c r="X72" s="15">
        <f t="shared" si="45"/>
        <v>-1.217998157191269E-2</v>
      </c>
      <c r="Y72" s="15">
        <f t="shared" si="45"/>
        <v>-9.7425357312937999E-3</v>
      </c>
      <c r="Z72" s="5">
        <f t="shared" si="49"/>
        <v>12063.788150078612</v>
      </c>
      <c r="AA72" s="5">
        <f t="shared" si="49"/>
        <v>17616.05642576173</v>
      </c>
      <c r="AB72" s="5">
        <f t="shared" si="49"/>
        <v>7979.6814542042121</v>
      </c>
      <c r="AC72" s="16">
        <f t="shared" si="56"/>
        <v>2.169306795097631</v>
      </c>
      <c r="AD72" s="16">
        <f t="shared" si="56"/>
        <v>2.8891240726922467</v>
      </c>
      <c r="AE72" s="16">
        <f t="shared" si="56"/>
        <v>2.7437667791525868</v>
      </c>
      <c r="AF72" s="15">
        <f t="shared" si="57"/>
        <v>-4.0504037456468023E-3</v>
      </c>
      <c r="AG72" s="15">
        <f t="shared" si="57"/>
        <v>2.9673830763510267E-4</v>
      </c>
      <c r="AH72" s="15">
        <f t="shared" si="57"/>
        <v>9.7937136394747881E-3</v>
      </c>
      <c r="AI72" s="1">
        <f t="shared" ref="AI72:AK87" si="65">(1-$AI$5)*AI71+AU71</f>
        <v>89937.521574646991</v>
      </c>
      <c r="AJ72" s="1">
        <f t="shared" si="65"/>
        <v>21344.265787479755</v>
      </c>
      <c r="AK72" s="1">
        <f t="shared" si="65"/>
        <v>8236.9443901999439</v>
      </c>
      <c r="AL72" s="14">
        <f t="shared" si="46"/>
        <v>20.60406498981293</v>
      </c>
      <c r="AM72" s="14">
        <f t="shared" si="46"/>
        <v>3.4304106778474308</v>
      </c>
      <c r="AN72" s="14">
        <f t="shared" si="46"/>
        <v>1.2780815497829499</v>
      </c>
      <c r="AO72" s="11">
        <f t="shared" si="47"/>
        <v>1.755801368520921E-2</v>
      </c>
      <c r="AP72" s="11">
        <f t="shared" si="47"/>
        <v>2.2118466378124629E-2</v>
      </c>
      <c r="AQ72" s="11">
        <f t="shared" si="47"/>
        <v>2.0064239786660911E-2</v>
      </c>
      <c r="AR72" s="1">
        <f t="shared" si="50"/>
        <v>57432.135138473575</v>
      </c>
      <c r="AS72" s="1">
        <f t="shared" si="48"/>
        <v>14490.281978709681</v>
      </c>
      <c r="AT72" s="1">
        <f t="shared" si="48"/>
        <v>5692.6822297782473</v>
      </c>
      <c r="AU72" s="1">
        <f t="shared" si="58"/>
        <v>11486.427027694715</v>
      </c>
      <c r="AV72" s="1">
        <f t="shared" si="58"/>
        <v>2898.0563957419363</v>
      </c>
      <c r="AW72" s="1">
        <f t="shared" si="58"/>
        <v>1138.5364459556495</v>
      </c>
      <c r="AX72" s="1">
        <f t="shared" si="59"/>
        <v>40801.895658187146</v>
      </c>
      <c r="AY72" s="1">
        <f t="shared" si="59"/>
        <v>4184.367946995585</v>
      </c>
      <c r="AZ72" s="1">
        <f t="shared" si="59"/>
        <v>1196.2605686346483</v>
      </c>
      <c r="BA72" s="1">
        <f t="shared" si="60"/>
        <v>11954.882462149604</v>
      </c>
      <c r="BB72" s="1">
        <f t="shared" si="60"/>
        <v>23102.379246016681</v>
      </c>
      <c r="BC72" s="1">
        <f t="shared" si="60"/>
        <v>26979.93281783388</v>
      </c>
      <c r="BD72" s="1">
        <f t="shared" si="61"/>
        <v>44816.989266078774</v>
      </c>
      <c r="BE72" s="2">
        <f t="shared" ref="BE72:BG87" si="66">BE71</f>
        <v>0.1724378764915922</v>
      </c>
      <c r="BF72" s="2">
        <f t="shared" si="66"/>
        <v>0.13039120264941753</v>
      </c>
      <c r="BG72" s="2">
        <f t="shared" si="66"/>
        <v>6.9918128391701598E-2</v>
      </c>
      <c r="BH72" s="2">
        <f t="shared" si="54"/>
        <v>0.13104671532089257</v>
      </c>
      <c r="BI72" s="2">
        <f t="shared" si="62"/>
        <v>2.9734821248929609E-3</v>
      </c>
      <c r="BJ72" s="2">
        <f t="shared" si="62"/>
        <v>1.700186572836147E-3</v>
      </c>
      <c r="BK72" s="2">
        <f t="shared" si="62"/>
        <v>4.8885446777984691E-4</v>
      </c>
      <c r="BL72" s="2">
        <f t="shared" si="55"/>
        <v>170.77342722868809</v>
      </c>
      <c r="BM72" s="2">
        <f t="shared" si="55"/>
        <v>24.636182856811796</v>
      </c>
      <c r="BN72" s="2">
        <f t="shared" si="55"/>
        <v>2.7828931416780374</v>
      </c>
      <c r="BO72" s="2">
        <f t="shared" si="63"/>
        <v>164.18516808241537</v>
      </c>
      <c r="BP72" s="2">
        <f t="shared" si="63"/>
        <v>21.450945072701629</v>
      </c>
      <c r="BQ72" s="2">
        <f t="shared" si="63"/>
        <v>9.9758790954014867</v>
      </c>
      <c r="BR72" s="11">
        <f t="shared" si="64"/>
        <v>4.9560872710595144E-2</v>
      </c>
      <c r="BS72" s="17">
        <f t="shared" si="52"/>
        <v>0.55633228784541922</v>
      </c>
      <c r="BT72" s="17">
        <f t="shared" si="53"/>
        <v>0.7224212765987621</v>
      </c>
      <c r="BU72" s="12">
        <f>(BU$3*temphigh!$I182+BU$4*temphigh!$I182^2+BU$5*temphigh!$I182^6)*(K72/K$56)^$BW$1</f>
        <v>3.3463541901775717</v>
      </c>
      <c r="BV72" s="12">
        <f>(BV$3*temphigh!$I182+BV$4*temphigh!$I182^2+BV$5*temphigh!$I182^6)*(L72/L$56)^$BW$1</f>
        <v>1.4878829102168707</v>
      </c>
      <c r="BW72" s="12">
        <f>(BW$3*temphigh!$I182+BW$4*temphigh!$I182^2+BW$5*temphigh!$I182^6)*(M72/M$56)^$BW$1</f>
        <v>0.27238708777804999</v>
      </c>
      <c r="BX72" s="12"/>
      <c r="BY72" s="12"/>
      <c r="BZ72" s="12"/>
      <c r="CA72" s="19"/>
      <c r="CB72" s="19"/>
      <c r="CC72" s="19"/>
      <c r="CD72" s="19"/>
      <c r="CE72" s="19"/>
      <c r="CF72" s="19"/>
      <c r="CG72" s="19"/>
      <c r="CH72" s="19"/>
    </row>
    <row r="73" spans="1:86" x14ac:dyDescent="0.3">
      <c r="A73" s="2">
        <f t="shared" si="37"/>
        <v>2027</v>
      </c>
      <c r="B73" s="5">
        <f t="shared" si="38"/>
        <v>1128.0021437847611</v>
      </c>
      <c r="C73" s="5">
        <f t="shared" si="38"/>
        <v>2779.7392599383193</v>
      </c>
      <c r="D73" s="5">
        <f t="shared" si="38"/>
        <v>3833.283421383102</v>
      </c>
      <c r="E73" s="15">
        <f t="shared" si="39"/>
        <v>1.7176285965187768E-3</v>
      </c>
      <c r="F73" s="15">
        <f t="shared" si="39"/>
        <v>3.3838435115531181E-3</v>
      </c>
      <c r="G73" s="15">
        <f t="shared" si="39"/>
        <v>6.9079961582862509E-3</v>
      </c>
      <c r="H73" s="5">
        <f t="shared" si="40"/>
        <v>58815.483004404894</v>
      </c>
      <c r="I73" s="5">
        <f t="shared" si="40"/>
        <v>14946.933957833968</v>
      </c>
      <c r="J73" s="5">
        <f t="shared" si="40"/>
        <v>5879.4722080702086</v>
      </c>
      <c r="K73" s="5">
        <f t="shared" si="41"/>
        <v>52141.286546728166</v>
      </c>
      <c r="L73" s="5">
        <f t="shared" si="41"/>
        <v>5377.0992744713876</v>
      </c>
      <c r="M73" s="5">
        <f t="shared" si="41"/>
        <v>1533.7953294225274</v>
      </c>
      <c r="N73" s="15">
        <f t="shared" si="42"/>
        <v>2.2330667840246843E-2</v>
      </c>
      <c r="O73" s="15">
        <f t="shared" si="42"/>
        <v>2.8035649366293214E-2</v>
      </c>
      <c r="P73" s="15">
        <f t="shared" si="42"/>
        <v>2.5726581407342852E-2</v>
      </c>
      <c r="Q73" s="5">
        <f t="shared" si="43"/>
        <v>6886.5612736915864</v>
      </c>
      <c r="R73" s="5">
        <f t="shared" si="43"/>
        <v>7273.4848165493449</v>
      </c>
      <c r="S73" s="5">
        <f t="shared" si="43"/>
        <v>3271.448514374355</v>
      </c>
      <c r="T73" s="5">
        <f t="shared" si="44"/>
        <v>117.0875579339513</v>
      </c>
      <c r="U73" s="5">
        <f t="shared" si="44"/>
        <v>486.62052278201014</v>
      </c>
      <c r="V73" s="5">
        <f t="shared" si="44"/>
        <v>556.41873940384301</v>
      </c>
      <c r="W73" s="15">
        <f t="shared" si="45"/>
        <v>-1.0734613539272964E-2</v>
      </c>
      <c r="X73" s="15">
        <f t="shared" si="45"/>
        <v>-1.217998157191269E-2</v>
      </c>
      <c r="Y73" s="15">
        <f t="shared" si="45"/>
        <v>-9.7425357312937999E-3</v>
      </c>
      <c r="Z73" s="5">
        <f t="shared" si="49"/>
        <v>12153.793088150958</v>
      </c>
      <c r="AA73" s="5">
        <f t="shared" si="49"/>
        <v>17939.42030104349</v>
      </c>
      <c r="AB73" s="5">
        <f t="shared" si="49"/>
        <v>8242.7399945825127</v>
      </c>
      <c r="AC73" s="16">
        <f t="shared" si="56"/>
        <v>2.1605202267293104</v>
      </c>
      <c r="AD73" s="16">
        <f t="shared" si="56"/>
        <v>2.8899813864801254</v>
      </c>
      <c r="AE73" s="16">
        <f t="shared" si="56"/>
        <v>2.7706384452811115</v>
      </c>
      <c r="AF73" s="15">
        <f t="shared" si="57"/>
        <v>-4.0504037456468023E-3</v>
      </c>
      <c r="AG73" s="15">
        <f t="shared" si="57"/>
        <v>2.9673830763510267E-4</v>
      </c>
      <c r="AH73" s="15">
        <f t="shared" si="57"/>
        <v>9.7937136394747881E-3</v>
      </c>
      <c r="AI73" s="1">
        <f t="shared" si="65"/>
        <v>92430.196444877016</v>
      </c>
      <c r="AJ73" s="1">
        <f t="shared" si="65"/>
        <v>22107.895604473717</v>
      </c>
      <c r="AK73" s="1">
        <f t="shared" si="65"/>
        <v>8551.7863971355982</v>
      </c>
      <c r="AL73" s="14">
        <f t="shared" si="46"/>
        <v>20.962213780324387</v>
      </c>
      <c r="AM73" s="14">
        <f t="shared" si="46"/>
        <v>3.5055273468561481</v>
      </c>
      <c r="AN73" s="14">
        <f t="shared" si="46"/>
        <v>1.3034688471178848</v>
      </c>
      <c r="AO73" s="11">
        <f t="shared" si="47"/>
        <v>1.7382433548357116E-2</v>
      </c>
      <c r="AP73" s="11">
        <f t="shared" si="47"/>
        <v>2.1897281714343381E-2</v>
      </c>
      <c r="AQ73" s="11">
        <f t="shared" si="47"/>
        <v>1.9863597388794303E-2</v>
      </c>
      <c r="AR73" s="1">
        <f t="shared" si="50"/>
        <v>58815.483004404894</v>
      </c>
      <c r="AS73" s="1">
        <f t="shared" si="48"/>
        <v>14946.933957833968</v>
      </c>
      <c r="AT73" s="1">
        <f t="shared" si="48"/>
        <v>5879.4722080702086</v>
      </c>
      <c r="AU73" s="1">
        <f t="shared" si="58"/>
        <v>11763.096600880979</v>
      </c>
      <c r="AV73" s="1">
        <f t="shared" si="58"/>
        <v>2989.3867915667938</v>
      </c>
      <c r="AW73" s="1">
        <f t="shared" si="58"/>
        <v>1175.8944416140419</v>
      </c>
      <c r="AX73" s="1">
        <f t="shared" si="59"/>
        <v>41713.029237382536</v>
      </c>
      <c r="AY73" s="1">
        <f t="shared" si="59"/>
        <v>4301.6794195771099</v>
      </c>
      <c r="AZ73" s="1">
        <f t="shared" si="59"/>
        <v>1227.036263538022</v>
      </c>
      <c r="BA73" s="1">
        <f t="shared" si="60"/>
        <v>12000.328425293639</v>
      </c>
      <c r="BB73" s="1">
        <f t="shared" si="60"/>
        <v>23257.413441261451</v>
      </c>
      <c r="BC73" s="1">
        <f t="shared" si="60"/>
        <v>27263.680170879379</v>
      </c>
      <c r="BD73" s="1">
        <f t="shared" si="61"/>
        <v>43851.267498110086</v>
      </c>
      <c r="BE73" s="2">
        <f t="shared" si="66"/>
        <v>0.1724378764915922</v>
      </c>
      <c r="BF73" s="2">
        <f t="shared" si="66"/>
        <v>0.13039120264941753</v>
      </c>
      <c r="BG73" s="2">
        <f t="shared" si="66"/>
        <v>6.9918128391701598E-2</v>
      </c>
      <c r="BH73" s="2">
        <f t="shared" si="54"/>
        <v>0.13071890406374165</v>
      </c>
      <c r="BI73" s="2">
        <f t="shared" si="62"/>
        <v>2.9734821248929609E-3</v>
      </c>
      <c r="BJ73" s="2">
        <f t="shared" si="62"/>
        <v>1.700186572836147E-3</v>
      </c>
      <c r="BK73" s="2">
        <f t="shared" si="62"/>
        <v>4.8885446777984691E-4</v>
      </c>
      <c r="BL73" s="2">
        <f t="shared" si="55"/>
        <v>174.88678738054369</v>
      </c>
      <c r="BM73" s="2">
        <f t="shared" si="55"/>
        <v>25.41257642017796</v>
      </c>
      <c r="BN73" s="2">
        <f t="shared" si="55"/>
        <v>2.8742062571025633</v>
      </c>
      <c r="BO73" s="2">
        <f t="shared" si="63"/>
        <v>166.89467922560934</v>
      </c>
      <c r="BP73" s="2">
        <f t="shared" si="63"/>
        <v>21.728112302157545</v>
      </c>
      <c r="BQ73" s="2">
        <f t="shared" si="63"/>
        <v>9.9743942666995444</v>
      </c>
      <c r="BR73" s="11">
        <f t="shared" si="64"/>
        <v>5.1128302213505589E-2</v>
      </c>
      <c r="BS73" s="17">
        <f t="shared" si="52"/>
        <v>0.5300619547760349</v>
      </c>
      <c r="BT73" s="17">
        <f t="shared" si="53"/>
        <v>0.70137988019297293</v>
      </c>
      <c r="BU73" s="12">
        <f>(BU$3*temphigh!$I183+BU$4*temphigh!$I183^2+BU$5*temphigh!$I183^6)*(K73/K$56)^$BW$1</f>
        <v>3.3137202702218476</v>
      </c>
      <c r="BV73" s="12">
        <f>(BV$3*temphigh!$I183+BV$4*temphigh!$I183^2+BV$5*temphigh!$I183^6)*(L73/L$56)^$BW$1</f>
        <v>1.448240379058243</v>
      </c>
      <c r="BW73" s="12">
        <f>(BW$3*temphigh!$I183+BW$4*temphigh!$I183^2+BW$5*temphigh!$I183^6)*(M73/M$56)^$BW$1</f>
        <v>0.23137987007113048</v>
      </c>
      <c r="BX73" s="12"/>
      <c r="BY73" s="12"/>
      <c r="BZ73" s="12"/>
      <c r="CA73" s="19"/>
      <c r="CB73" s="19"/>
      <c r="CC73" s="19"/>
      <c r="CD73" s="19"/>
      <c r="CE73" s="19"/>
      <c r="CF73" s="19"/>
      <c r="CG73" s="19"/>
      <c r="CH73" s="19"/>
    </row>
    <row r="74" spans="1:86" x14ac:dyDescent="0.3">
      <c r="A74" s="2">
        <f t="shared" si="37"/>
        <v>2028</v>
      </c>
      <c r="B74" s="5">
        <f t="shared" ref="B74:D89" si="67">B73*(1+E74)</f>
        <v>1129.8427580869054</v>
      </c>
      <c r="C74" s="5">
        <f t="shared" si="67"/>
        <v>2788.6751524639435</v>
      </c>
      <c r="D74" s="5">
        <f t="shared" si="67"/>
        <v>3858.4397131742121</v>
      </c>
      <c r="E74" s="15">
        <f t="shared" ref="E74:G89" si="68">E73*$E$5</f>
        <v>1.6317471666928379E-3</v>
      </c>
      <c r="F74" s="15">
        <f t="shared" si="68"/>
        <v>3.2146513359754621E-3</v>
      </c>
      <c r="G74" s="15">
        <f t="shared" si="68"/>
        <v>6.5625963503719376E-3</v>
      </c>
      <c r="H74" s="5">
        <f t="shared" si="40"/>
        <v>60209.784541616078</v>
      </c>
      <c r="I74" s="5">
        <f t="shared" si="40"/>
        <v>15410.537637827956</v>
      </c>
      <c r="J74" s="5">
        <f t="shared" si="40"/>
        <v>6068.6010953112964</v>
      </c>
      <c r="K74" s="5">
        <f t="shared" si="41"/>
        <v>53290.410644013573</v>
      </c>
      <c r="L74" s="5">
        <f t="shared" si="41"/>
        <v>5526.1142999075828</v>
      </c>
      <c r="M74" s="5">
        <f t="shared" si="41"/>
        <v>1572.8122107469335</v>
      </c>
      <c r="N74" s="15">
        <f t="shared" si="42"/>
        <v>2.2038660213256955E-2</v>
      </c>
      <c r="O74" s="15">
        <f t="shared" si="42"/>
        <v>2.7712902036915565E-2</v>
      </c>
      <c r="P74" s="15">
        <f t="shared" si="42"/>
        <v>2.54381276145208E-2</v>
      </c>
      <c r="Q74" s="5">
        <f t="shared" si="43"/>
        <v>6974.139578600144</v>
      </c>
      <c r="R74" s="5">
        <f t="shared" si="43"/>
        <v>7407.7451781866948</v>
      </c>
      <c r="S74" s="5">
        <f t="shared" si="43"/>
        <v>3343.7859129987828</v>
      </c>
      <c r="T74" s="5">
        <f t="shared" ref="T74:V89" si="69">T73*(1+W74)</f>
        <v>115.8306682492731</v>
      </c>
      <c r="U74" s="5">
        <f t="shared" si="69"/>
        <v>480.69349378201076</v>
      </c>
      <c r="V74" s="5">
        <f t="shared" si="69"/>
        <v>550.9978099536396</v>
      </c>
      <c r="W74" s="15">
        <f t="shared" si="45"/>
        <v>-1.0734613539272964E-2</v>
      </c>
      <c r="X74" s="15">
        <f t="shared" si="45"/>
        <v>-1.217998157191269E-2</v>
      </c>
      <c r="Y74" s="15">
        <f t="shared" si="45"/>
        <v>-9.7425357312937999E-3</v>
      </c>
      <c r="Z74" s="5">
        <f t="shared" si="49"/>
        <v>12263.056176242035</v>
      </c>
      <c r="AA74" s="5">
        <f t="shared" si="49"/>
        <v>18284.806110109828</v>
      </c>
      <c r="AB74" s="5">
        <f t="shared" si="49"/>
        <v>8512.8266203289641</v>
      </c>
      <c r="AC74" s="16">
        <f t="shared" si="56"/>
        <v>2.1517692475104204</v>
      </c>
      <c r="AD74" s="16">
        <f t="shared" si="56"/>
        <v>2.8908389546658464</v>
      </c>
      <c r="AE74" s="16">
        <f t="shared" si="56"/>
        <v>2.7977732848127141</v>
      </c>
      <c r="AF74" s="15">
        <f t="shared" si="57"/>
        <v>-4.0504037456468023E-3</v>
      </c>
      <c r="AG74" s="15">
        <f t="shared" si="57"/>
        <v>2.9673830763510267E-4</v>
      </c>
      <c r="AH74" s="15">
        <f t="shared" si="57"/>
        <v>9.7937136394747881E-3</v>
      </c>
      <c r="AI74" s="1">
        <f t="shared" si="65"/>
        <v>94950.2734012703</v>
      </c>
      <c r="AJ74" s="1">
        <f t="shared" si="65"/>
        <v>22886.492835593141</v>
      </c>
      <c r="AK74" s="1">
        <f t="shared" si="65"/>
        <v>8872.5021990360801</v>
      </c>
      <c r="AL74" s="14">
        <f t="shared" ref="AL74:AN89" si="70">AL73*(1+AO74)</f>
        <v>21.322944325506704</v>
      </c>
      <c r="AM74" s="14">
        <f t="shared" si="70"/>
        <v>3.5815212515288772</v>
      </c>
      <c r="AN74" s="14">
        <f t="shared" si="70"/>
        <v>1.3291015117019904</v>
      </c>
      <c r="AO74" s="11">
        <f t="shared" ref="AO74:AQ89" si="71">AO$5*AO73</f>
        <v>1.7208609212873545E-2</v>
      </c>
      <c r="AP74" s="11">
        <f t="shared" si="71"/>
        <v>2.1678308897199947E-2</v>
      </c>
      <c r="AQ74" s="11">
        <f t="shared" si="71"/>
        <v>1.9664961414906361E-2</v>
      </c>
      <c r="AR74" s="1">
        <f t="shared" si="50"/>
        <v>60209.784541616078</v>
      </c>
      <c r="AS74" s="1">
        <f t="shared" si="48"/>
        <v>15410.537637827956</v>
      </c>
      <c r="AT74" s="1">
        <f t="shared" si="48"/>
        <v>6068.6010953112964</v>
      </c>
      <c r="AU74" s="1">
        <f t="shared" si="58"/>
        <v>12041.956908323216</v>
      </c>
      <c r="AV74" s="1">
        <f t="shared" si="58"/>
        <v>3082.1075275655912</v>
      </c>
      <c r="AW74" s="1">
        <f t="shared" si="58"/>
        <v>1213.7202190622593</v>
      </c>
      <c r="AX74" s="1">
        <f t="shared" si="59"/>
        <v>42632.328515210866</v>
      </c>
      <c r="AY74" s="1">
        <f t="shared" si="59"/>
        <v>4420.8914399260666</v>
      </c>
      <c r="AZ74" s="1">
        <f t="shared" si="59"/>
        <v>1258.2497685975466</v>
      </c>
      <c r="BA74" s="1">
        <f t="shared" si="60"/>
        <v>12044.539729975968</v>
      </c>
      <c r="BB74" s="1">
        <f t="shared" si="60"/>
        <v>23408.408721709271</v>
      </c>
      <c r="BC74" s="1">
        <f t="shared" si="60"/>
        <v>27539.524561075596</v>
      </c>
      <c r="BD74" s="1">
        <f t="shared" si="61"/>
        <v>42894.808907523569</v>
      </c>
      <c r="BE74" s="2">
        <f t="shared" si="66"/>
        <v>0.1724378764915922</v>
      </c>
      <c r="BF74" s="2">
        <f t="shared" si="66"/>
        <v>0.13039120264941753</v>
      </c>
      <c r="BG74" s="2">
        <f t="shared" si="66"/>
        <v>6.9918128391701598E-2</v>
      </c>
      <c r="BH74" s="2">
        <f t="shared" si="54"/>
        <v>0.13041229615850716</v>
      </c>
      <c r="BI74" s="2">
        <f t="shared" si="62"/>
        <v>2.9734821248929609E-3</v>
      </c>
      <c r="BJ74" s="2">
        <f t="shared" si="62"/>
        <v>1.700186572836147E-3</v>
      </c>
      <c r="BK74" s="2">
        <f t="shared" si="62"/>
        <v>4.8885446777984691E-4</v>
      </c>
      <c r="BL74" s="2">
        <f t="shared" si="55"/>
        <v>179.03271807815193</v>
      </c>
      <c r="BM74" s="2">
        <f t="shared" si="55"/>
        <v>26.200789172021164</v>
      </c>
      <c r="BN74" s="2">
        <f t="shared" si="55"/>
        <v>2.9666627586165997</v>
      </c>
      <c r="BO74" s="2">
        <f t="shared" si="63"/>
        <v>169.32887269141142</v>
      </c>
      <c r="BP74" s="2">
        <f t="shared" si="63"/>
        <v>21.978888088504121</v>
      </c>
      <c r="BQ74" s="2">
        <f t="shared" si="63"/>
        <v>9.9686097101223385</v>
      </c>
      <c r="BR74" s="11">
        <f t="shared" si="64"/>
        <v>5.0963805758775321E-2</v>
      </c>
      <c r="BS74" s="17">
        <f t="shared" si="52"/>
        <v>0.50427902441577344</v>
      </c>
      <c r="BT74" s="17">
        <f t="shared" si="53"/>
        <v>0.68095133999317758</v>
      </c>
      <c r="BU74" s="12">
        <f>(BU$3*temphigh!$I184+BU$4*temphigh!$I184^2+BU$5*temphigh!$I184^6)*(K74/K$56)^$BW$1</f>
        <v>3.2781041854021553</v>
      </c>
      <c r="BV74" s="12">
        <f>(BV$3*temphigh!$I184+BV$4*temphigh!$I184^2+BV$5*temphigh!$I184^6)*(L74/L$56)^$BW$1</f>
        <v>1.406522034456499</v>
      </c>
      <c r="BW74" s="12">
        <f>(BW$3*temphigh!$I184+BW$4*temphigh!$I184^2+BW$5*temphigh!$I184^6)*(M74/M$56)^$BW$1</f>
        <v>0.18875871830479538</v>
      </c>
      <c r="BX74" s="12"/>
      <c r="BY74" s="12"/>
      <c r="BZ74" s="12"/>
      <c r="CA74" s="19"/>
      <c r="CB74" s="19"/>
      <c r="CC74" s="19"/>
      <c r="CD74" s="19"/>
      <c r="CE74" s="19"/>
      <c r="CF74" s="19"/>
      <c r="CG74" s="19"/>
      <c r="CH74" s="19"/>
    </row>
    <row r="75" spans="1:86" x14ac:dyDescent="0.3">
      <c r="A75" s="2">
        <f t="shared" si="37"/>
        <v>2029</v>
      </c>
      <c r="B75" s="5">
        <f t="shared" si="67"/>
        <v>1131.5941949202563</v>
      </c>
      <c r="C75" s="5">
        <f t="shared" si="67"/>
        <v>2797.1915398531901</v>
      </c>
      <c r="D75" s="5">
        <f t="shared" si="67"/>
        <v>3882.4950264350286</v>
      </c>
      <c r="E75" s="15">
        <f t="shared" si="68"/>
        <v>1.5501598083581959E-3</v>
      </c>
      <c r="F75" s="15">
        <f t="shared" si="68"/>
        <v>3.053918769176689E-3</v>
      </c>
      <c r="G75" s="15">
        <f t="shared" si="68"/>
        <v>6.2344665328533406E-3</v>
      </c>
      <c r="H75" s="5">
        <f t="shared" si="40"/>
        <v>61615.616456776268</v>
      </c>
      <c r="I75" s="5">
        <f t="shared" si="40"/>
        <v>15881.100981390149</v>
      </c>
      <c r="J75" s="5">
        <f t="shared" si="40"/>
        <v>6260.0169372749142</v>
      </c>
      <c r="K75" s="5">
        <f t="shared" si="41"/>
        <v>54450.276197394538</v>
      </c>
      <c r="L75" s="5">
        <f t="shared" si="41"/>
        <v>5677.516450026038</v>
      </c>
      <c r="M75" s="5">
        <f t="shared" si="41"/>
        <v>1612.3695960076902</v>
      </c>
      <c r="N75" s="15">
        <f t="shared" si="42"/>
        <v>2.1764995603599457E-2</v>
      </c>
      <c r="O75" s="15">
        <f t="shared" si="42"/>
        <v>2.7397578461413108E-2</v>
      </c>
      <c r="P75" s="15">
        <f t="shared" si="42"/>
        <v>2.5150736362843151E-2</v>
      </c>
      <c r="Q75" s="5">
        <f t="shared" si="43"/>
        <v>7060.3653278020756</v>
      </c>
      <c r="R75" s="5">
        <f t="shared" si="43"/>
        <v>7540.9606439932541</v>
      </c>
      <c r="S75" s="5">
        <f t="shared" si="43"/>
        <v>3415.6511265605386</v>
      </c>
      <c r="T75" s="5">
        <f t="shared" si="69"/>
        <v>114.58727078962141</v>
      </c>
      <c r="U75" s="5">
        <f t="shared" si="69"/>
        <v>474.83865588600753</v>
      </c>
      <c r="V75" s="5">
        <f t="shared" si="69"/>
        <v>545.62969410230164</v>
      </c>
      <c r="W75" s="15">
        <f t="shared" si="45"/>
        <v>-1.0734613539272964E-2</v>
      </c>
      <c r="X75" s="15">
        <f t="shared" si="45"/>
        <v>-1.217998157191269E-2</v>
      </c>
      <c r="Y75" s="15">
        <f t="shared" si="45"/>
        <v>-9.7425357312937999E-3</v>
      </c>
      <c r="Z75" s="5">
        <f t="shared" si="49"/>
        <v>12368.706854271773</v>
      </c>
      <c r="AA75" s="5">
        <f t="shared" si="49"/>
        <v>18627.849053824189</v>
      </c>
      <c r="AB75" s="5">
        <f t="shared" si="49"/>
        <v>8786.2756660394516</v>
      </c>
      <c r="AC75" s="16">
        <f t="shared" si="56"/>
        <v>2.1430537132905365</v>
      </c>
      <c r="AD75" s="16">
        <f t="shared" si="56"/>
        <v>2.8916967773248996</v>
      </c>
      <c r="AE75" s="16">
        <f t="shared" si="56"/>
        <v>2.8251738751923425</v>
      </c>
      <c r="AF75" s="15">
        <f t="shared" si="57"/>
        <v>-4.0504037456468023E-3</v>
      </c>
      <c r="AG75" s="15">
        <f t="shared" si="57"/>
        <v>2.9673830763510267E-4</v>
      </c>
      <c r="AH75" s="15">
        <f t="shared" si="57"/>
        <v>9.7937136394747881E-3</v>
      </c>
      <c r="AI75" s="1">
        <f t="shared" si="65"/>
        <v>97497.202969466496</v>
      </c>
      <c r="AJ75" s="1">
        <f t="shared" si="65"/>
        <v>23679.951079599421</v>
      </c>
      <c r="AK75" s="1">
        <f t="shared" si="65"/>
        <v>9198.9721981947314</v>
      </c>
      <c r="AL75" s="14">
        <f t="shared" si="70"/>
        <v>21.686213159510551</v>
      </c>
      <c r="AM75" s="14">
        <f t="shared" si="70"/>
        <v>3.6583861623012814</v>
      </c>
      <c r="AN75" s="14">
        <f t="shared" si="70"/>
        <v>1.3549768743466626</v>
      </c>
      <c r="AO75" s="11">
        <f t="shared" si="71"/>
        <v>1.7036523120744808E-2</v>
      </c>
      <c r="AP75" s="11">
        <f t="shared" si="71"/>
        <v>2.1461525808227949E-2</v>
      </c>
      <c r="AQ75" s="11">
        <f t="shared" si="71"/>
        <v>1.9468311800757296E-2</v>
      </c>
      <c r="AR75" s="1">
        <f t="shared" si="50"/>
        <v>61615.616456776268</v>
      </c>
      <c r="AS75" s="1">
        <f t="shared" si="48"/>
        <v>15881.100981390149</v>
      </c>
      <c r="AT75" s="1">
        <f t="shared" si="48"/>
        <v>6260.0169372749142</v>
      </c>
      <c r="AU75" s="1">
        <f t="shared" si="58"/>
        <v>12323.123291355254</v>
      </c>
      <c r="AV75" s="1">
        <f t="shared" si="58"/>
        <v>3176.22019627803</v>
      </c>
      <c r="AW75" s="1">
        <f t="shared" si="58"/>
        <v>1252.0033874549829</v>
      </c>
      <c r="AX75" s="1">
        <f t="shared" si="59"/>
        <v>43560.220957915633</v>
      </c>
      <c r="AY75" s="1">
        <f t="shared" si="59"/>
        <v>4542.0131600208306</v>
      </c>
      <c r="AZ75" s="1">
        <f t="shared" si="59"/>
        <v>1289.8956768061523</v>
      </c>
      <c r="BA75" s="1">
        <f t="shared" si="60"/>
        <v>12087.57563412864</v>
      </c>
      <c r="BB75" s="1">
        <f t="shared" si="60"/>
        <v>23555.501340494931</v>
      </c>
      <c r="BC75" s="1">
        <f t="shared" si="60"/>
        <v>27807.658668074706</v>
      </c>
      <c r="BD75" s="1">
        <f t="shared" si="61"/>
        <v>41948.411125677929</v>
      </c>
      <c r="BE75" s="2">
        <f t="shared" si="66"/>
        <v>0.1724378764915922</v>
      </c>
      <c r="BF75" s="2">
        <f t="shared" si="66"/>
        <v>0.13039120264941753</v>
      </c>
      <c r="BG75" s="2">
        <f t="shared" si="66"/>
        <v>6.9918128391701598E-2</v>
      </c>
      <c r="BH75" s="2">
        <f t="shared" si="54"/>
        <v>0.13010791165669047</v>
      </c>
      <c r="BI75" s="2">
        <f t="shared" si="62"/>
        <v>2.9734821248929609E-3</v>
      </c>
      <c r="BJ75" s="2">
        <f t="shared" si="62"/>
        <v>1.700186572836147E-3</v>
      </c>
      <c r="BK75" s="2">
        <f t="shared" si="62"/>
        <v>4.8885446777984691E-4</v>
      </c>
      <c r="BL75" s="2">
        <f t="shared" si="55"/>
        <v>183.21293414848478</v>
      </c>
      <c r="BM75" s="2">
        <f t="shared" si="55"/>
        <v>27.00083465041449</v>
      </c>
      <c r="BN75" s="2">
        <f t="shared" si="55"/>
        <v>3.0602372481643556</v>
      </c>
      <c r="BO75" s="2">
        <f t="shared" si="63"/>
        <v>171.80237490805109</v>
      </c>
      <c r="BP75" s="2">
        <f t="shared" si="63"/>
        <v>22.232903545406305</v>
      </c>
      <c r="BQ75" s="2">
        <f t="shared" si="63"/>
        <v>9.963007867972097</v>
      </c>
      <c r="BR75" s="11">
        <f t="shared" si="64"/>
        <v>5.0807962405496426E-2</v>
      </c>
      <c r="BS75" s="17">
        <f t="shared" si="52"/>
        <v>0.47982530097855636</v>
      </c>
      <c r="BT75" s="17">
        <f t="shared" si="53"/>
        <v>0.66111780581861901</v>
      </c>
      <c r="BU75" s="12">
        <f>(BU$3*temphigh!$I185+BU$4*temphigh!$I185^2+BU$5*temphigh!$I185^6)*(K75/K$56)^$BW$1</f>
        <v>3.2394482640759423</v>
      </c>
      <c r="BV75" s="12">
        <f>(BV$3*temphigh!$I185+BV$4*temphigh!$I185^2+BV$5*temphigh!$I185^6)*(L75/L$56)^$BW$1</f>
        <v>1.3626920059323417</v>
      </c>
      <c r="BW75" s="12">
        <f>(BW$3*temphigh!$I185+BW$4*temphigh!$I185^2+BW$5*temphigh!$I185^6)*(M75/M$56)^$BW$1</f>
        <v>0.1444874448815745</v>
      </c>
      <c r="BX75" s="12"/>
      <c r="BY75" s="12"/>
      <c r="BZ75" s="12"/>
      <c r="CA75" s="19"/>
      <c r="CB75" s="19"/>
      <c r="CC75" s="19"/>
      <c r="CD75" s="19"/>
      <c r="CE75" s="19"/>
      <c r="CF75" s="19"/>
      <c r="CG75" s="19"/>
      <c r="CH75" s="19"/>
    </row>
    <row r="76" spans="1:86" x14ac:dyDescent="0.3">
      <c r="A76" s="2">
        <f t="shared" si="37"/>
        <v>2030</v>
      </c>
      <c r="B76" s="5">
        <f t="shared" si="67"/>
        <v>1133.2606391685763</v>
      </c>
      <c r="C76" s="5">
        <f t="shared" si="67"/>
        <v>2805.3068158105034</v>
      </c>
      <c r="D76" s="5">
        <f t="shared" si="67"/>
        <v>3905.4900474759938</v>
      </c>
      <c r="E76" s="15">
        <f t="shared" si="68"/>
        <v>1.472651817940286E-3</v>
      </c>
      <c r="F76" s="15">
        <f t="shared" si="68"/>
        <v>2.9012228307178545E-3</v>
      </c>
      <c r="G76" s="15">
        <f t="shared" si="68"/>
        <v>5.9227432062106729E-3</v>
      </c>
      <c r="H76" s="5">
        <f t="shared" si="40"/>
        <v>63032.667969086498</v>
      </c>
      <c r="I76" s="5">
        <f t="shared" si="40"/>
        <v>16358.555527945509</v>
      </c>
      <c r="J76" s="5">
        <f t="shared" si="40"/>
        <v>6453.6662672348657</v>
      </c>
      <c r="K76" s="5">
        <f t="shared" si="41"/>
        <v>55620.627586016584</v>
      </c>
      <c r="L76" s="5">
        <f t="shared" si="41"/>
        <v>5831.2892678083881</v>
      </c>
      <c r="M76" s="5">
        <f t="shared" si="41"/>
        <v>1652.4600469551024</v>
      </c>
      <c r="N76" s="15">
        <f t="shared" si="42"/>
        <v>2.1493947696045845E-2</v>
      </c>
      <c r="O76" s="15">
        <f t="shared" si="42"/>
        <v>2.7084521750992963E-2</v>
      </c>
      <c r="P76" s="15">
        <f t="shared" si="42"/>
        <v>2.4864305954837018E-2</v>
      </c>
      <c r="Q76" s="5">
        <f t="shared" si="43"/>
        <v>7145.2080556162646</v>
      </c>
      <c r="R76" s="5">
        <f t="shared" si="43"/>
        <v>7673.064386626691</v>
      </c>
      <c r="S76" s="5">
        <f t="shared" si="43"/>
        <v>3487.005443723815</v>
      </c>
      <c r="T76" s="5">
        <f t="shared" si="69"/>
        <v>113.35722072117481</v>
      </c>
      <c r="U76" s="5">
        <f t="shared" si="69"/>
        <v>469.05512980768418</v>
      </c>
      <c r="V76" s="5">
        <f t="shared" si="69"/>
        <v>540.31387731145503</v>
      </c>
      <c r="W76" s="15">
        <f t="shared" si="45"/>
        <v>-1.0734613539272964E-2</v>
      </c>
      <c r="X76" s="15">
        <f t="shared" si="45"/>
        <v>-1.217998157191269E-2</v>
      </c>
      <c r="Y76" s="15">
        <f t="shared" si="45"/>
        <v>-9.7425357312937999E-3</v>
      </c>
      <c r="Z76" s="5">
        <f t="shared" si="49"/>
        <v>12470.911436422111</v>
      </c>
      <c r="AA76" s="5">
        <f t="shared" si="49"/>
        <v>18968.465653736563</v>
      </c>
      <c r="AB76" s="5">
        <f t="shared" si="49"/>
        <v>9063.0114665617984</v>
      </c>
      <c r="AC76" s="16">
        <f t="shared" si="56"/>
        <v>2.1343734805031023</v>
      </c>
      <c r="AD76" s="16">
        <f t="shared" si="56"/>
        <v>2.892554854532797</v>
      </c>
      <c r="AE76" s="16">
        <f t="shared" si="56"/>
        <v>2.8528428191077015</v>
      </c>
      <c r="AF76" s="15">
        <f t="shared" si="57"/>
        <v>-4.0504037456468023E-3</v>
      </c>
      <c r="AG76" s="15">
        <f t="shared" si="57"/>
        <v>2.9673830763510267E-4</v>
      </c>
      <c r="AH76" s="15">
        <f t="shared" si="57"/>
        <v>9.7937136394747881E-3</v>
      </c>
      <c r="AI76" s="1">
        <f t="shared" si="65"/>
        <v>100070.6059638751</v>
      </c>
      <c r="AJ76" s="1">
        <f t="shared" si="65"/>
        <v>24488.176167917511</v>
      </c>
      <c r="AK76" s="1">
        <f t="shared" si="65"/>
        <v>9531.0783658302407</v>
      </c>
      <c r="AL76" s="14">
        <f t="shared" si="70"/>
        <v>22.051976254685016</v>
      </c>
      <c r="AM76" s="14">
        <f t="shared" si="70"/>
        <v>3.736115565849587</v>
      </c>
      <c r="AN76" s="14">
        <f t="shared" si="70"/>
        <v>1.3810921954965329</v>
      </c>
      <c r="AO76" s="11">
        <f t="shared" si="71"/>
        <v>1.686615788953736E-2</v>
      </c>
      <c r="AP76" s="11">
        <f t="shared" si="71"/>
        <v>2.1246910550145669E-2</v>
      </c>
      <c r="AQ76" s="11">
        <f t="shared" si="71"/>
        <v>1.9273628682749722E-2</v>
      </c>
      <c r="AR76" s="1">
        <f t="shared" si="50"/>
        <v>63032.667969086498</v>
      </c>
      <c r="AS76" s="1">
        <f t="shared" si="48"/>
        <v>16358.555527945509</v>
      </c>
      <c r="AT76" s="1">
        <f t="shared" si="48"/>
        <v>6453.6662672348657</v>
      </c>
      <c r="AU76" s="1">
        <f t="shared" si="58"/>
        <v>12606.533593817301</v>
      </c>
      <c r="AV76" s="1">
        <f t="shared" si="58"/>
        <v>3271.7111055891019</v>
      </c>
      <c r="AW76" s="1">
        <f t="shared" si="58"/>
        <v>1290.7332534469733</v>
      </c>
      <c r="AX76" s="1">
        <f t="shared" si="59"/>
        <v>44496.502068813264</v>
      </c>
      <c r="AY76" s="1">
        <f t="shared" si="59"/>
        <v>4665.0314142467096</v>
      </c>
      <c r="AZ76" s="1">
        <f t="shared" si="59"/>
        <v>1321.9680375640819</v>
      </c>
      <c r="BA76" s="1">
        <f t="shared" si="60"/>
        <v>12129.476583483078</v>
      </c>
      <c r="BB76" s="1">
        <f t="shared" si="60"/>
        <v>23698.810755540959</v>
      </c>
      <c r="BC76" s="1">
        <f t="shared" si="60"/>
        <v>28068.275981932806</v>
      </c>
      <c r="BD76" s="1">
        <f t="shared" si="61"/>
        <v>41012.772565147025</v>
      </c>
      <c r="BE76" s="2">
        <f t="shared" si="66"/>
        <v>0.1724378764915922</v>
      </c>
      <c r="BF76" s="2">
        <f t="shared" si="66"/>
        <v>0.13039120264941753</v>
      </c>
      <c r="BG76" s="2">
        <f t="shared" si="66"/>
        <v>6.9918128391701598E-2</v>
      </c>
      <c r="BH76" s="2">
        <f t="shared" si="54"/>
        <v>0.1298058589060273</v>
      </c>
      <c r="BI76" s="2">
        <f t="shared" si="62"/>
        <v>2.9734821248929609E-3</v>
      </c>
      <c r="BJ76" s="2">
        <f t="shared" si="62"/>
        <v>1.700186572836147E-3</v>
      </c>
      <c r="BK76" s="2">
        <f t="shared" si="62"/>
        <v>4.8885446777984691E-4</v>
      </c>
      <c r="BL76" s="2">
        <f t="shared" si="55"/>
        <v>187.42651149039179</v>
      </c>
      <c r="BM76" s="2">
        <f t="shared" si="55"/>
        <v>27.812596459607484</v>
      </c>
      <c r="BN76" s="2">
        <f t="shared" si="55"/>
        <v>3.1549035882978513</v>
      </c>
      <c r="BO76" s="2">
        <f t="shared" si="63"/>
        <v>174.31315216375623</v>
      </c>
      <c r="BP76" s="2">
        <f t="shared" si="63"/>
        <v>22.490081884676997</v>
      </c>
      <c r="BQ76" s="2">
        <f t="shared" si="63"/>
        <v>9.9575790747819006</v>
      </c>
      <c r="BR76" s="11">
        <f t="shared" si="64"/>
        <v>5.0648473613432249E-2</v>
      </c>
      <c r="BS76" s="17">
        <f t="shared" si="52"/>
        <v>0.45662510957772556</v>
      </c>
      <c r="BT76" s="17">
        <f t="shared" si="53"/>
        <v>0.64186194739671742</v>
      </c>
      <c r="BU76" s="12">
        <f>(BU$3*temphigh!$I186+BU$4*temphigh!$I186^2+BU$5*temphigh!$I186^6)*(K76/K$56)^$BW$1</f>
        <v>3.1977038969840712</v>
      </c>
      <c r="BV76" s="12">
        <f>(BV$3*temphigh!$I186+BV$4*temphigh!$I186^2+BV$5*temphigh!$I186^6)*(L76/L$56)^$BW$1</f>
        <v>1.3167156634061217</v>
      </c>
      <c r="BW76" s="12">
        <f>(BW$3*temphigh!$I186+BW$4*temphigh!$I186^2+BW$5*temphigh!$I186^6)*(M76/M$56)^$BW$1</f>
        <v>9.8531225373973422E-2</v>
      </c>
      <c r="BX76" s="12"/>
      <c r="BY76" s="12"/>
      <c r="BZ76" s="12"/>
      <c r="CA76" s="19"/>
      <c r="CB76" s="19"/>
      <c r="CC76" s="19"/>
      <c r="CD76" s="19"/>
      <c r="CE76" s="19"/>
      <c r="CF76" s="19"/>
      <c r="CG76" s="19"/>
      <c r="CH76" s="19"/>
    </row>
    <row r="77" spans="1:86" x14ac:dyDescent="0.3">
      <c r="A77" s="2">
        <f t="shared" si="37"/>
        <v>2031</v>
      </c>
      <c r="B77" s="5">
        <f t="shared" si="67"/>
        <v>1134.8460925920244</v>
      </c>
      <c r="C77" s="5">
        <f t="shared" si="67"/>
        <v>2813.0386949826416</v>
      </c>
      <c r="D77" s="5">
        <f t="shared" si="67"/>
        <v>3927.4647013893245</v>
      </c>
      <c r="E77" s="15">
        <f t="shared" si="68"/>
        <v>1.3990192270432716E-3</v>
      </c>
      <c r="F77" s="15">
        <f t="shared" si="68"/>
        <v>2.7561616891819615E-3</v>
      </c>
      <c r="G77" s="15">
        <f t="shared" si="68"/>
        <v>5.6266060459001389E-3</v>
      </c>
      <c r="H77" s="5">
        <f t="shared" si="40"/>
        <v>64460.623022408152</v>
      </c>
      <c r="I77" s="5">
        <f t="shared" si="40"/>
        <v>16842.829926678569</v>
      </c>
      <c r="J77" s="5">
        <f t="shared" si="40"/>
        <v>6649.4961703416238</v>
      </c>
      <c r="K77" s="5">
        <f t="shared" si="41"/>
        <v>56801.202773829929</v>
      </c>
      <c r="L77" s="5">
        <f t="shared" si="41"/>
        <v>5987.4149462357473</v>
      </c>
      <c r="M77" s="5">
        <f t="shared" si="41"/>
        <v>1693.0759856325103</v>
      </c>
      <c r="N77" s="15">
        <f t="shared" si="42"/>
        <v>2.1225492035083615E-2</v>
      </c>
      <c r="O77" s="15">
        <f t="shared" si="42"/>
        <v>2.6773783850725819E-2</v>
      </c>
      <c r="P77" s="15">
        <f t="shared" si="42"/>
        <v>2.457907454540198E-2</v>
      </c>
      <c r="Q77" s="5">
        <f t="shared" si="43"/>
        <v>7228.6384233083709</v>
      </c>
      <c r="R77" s="5">
        <f t="shared" si="43"/>
        <v>7803.9912950018206</v>
      </c>
      <c r="S77" s="5">
        <f t="shared" si="43"/>
        <v>3557.8119288868002</v>
      </c>
      <c r="T77" s="5">
        <f t="shared" si="69"/>
        <v>112.14037476484694</v>
      </c>
      <c r="U77" s="5">
        <f t="shared" si="69"/>
        <v>463.34204697041548</v>
      </c>
      <c r="V77" s="5">
        <f t="shared" si="69"/>
        <v>535.04985005563424</v>
      </c>
      <c r="W77" s="15">
        <f t="shared" si="45"/>
        <v>-1.0734613539272964E-2</v>
      </c>
      <c r="X77" s="15">
        <f t="shared" si="45"/>
        <v>-1.217998157191269E-2</v>
      </c>
      <c r="Y77" s="15">
        <f t="shared" si="45"/>
        <v>-9.7425357312937999E-3</v>
      </c>
      <c r="Z77" s="5">
        <f t="shared" si="49"/>
        <v>12569.652187826934</v>
      </c>
      <c r="AA77" s="5">
        <f t="shared" si="49"/>
        <v>19306.485512952568</v>
      </c>
      <c r="AB77" s="5">
        <f t="shared" si="49"/>
        <v>9342.9561804514542</v>
      </c>
      <c r="AC77" s="16">
        <f t="shared" si="56"/>
        <v>2.1257284061630632</v>
      </c>
      <c r="AD77" s="16">
        <f t="shared" si="56"/>
        <v>2.8934131863650729</v>
      </c>
      <c r="AE77" s="16">
        <f t="shared" si="56"/>
        <v>2.8807827447364742</v>
      </c>
      <c r="AF77" s="15">
        <f t="shared" si="57"/>
        <v>-4.0504037456468023E-3</v>
      </c>
      <c r="AG77" s="15">
        <f t="shared" si="57"/>
        <v>2.9673830763510267E-4</v>
      </c>
      <c r="AH77" s="15">
        <f t="shared" si="57"/>
        <v>9.7937136394747881E-3</v>
      </c>
      <c r="AI77" s="1">
        <f t="shared" si="65"/>
        <v>102670.07896130488</v>
      </c>
      <c r="AJ77" s="1">
        <f t="shared" si="65"/>
        <v>25311.069656714863</v>
      </c>
      <c r="AK77" s="1">
        <f t="shared" si="65"/>
        <v>9868.7037826941905</v>
      </c>
      <c r="AL77" s="14">
        <f t="shared" si="70"/>
        <v>22.42018904683998</v>
      </c>
      <c r="AM77" s="14">
        <f t="shared" si="70"/>
        <v>3.8147026699498738</v>
      </c>
      <c r="AN77" s="14">
        <f t="shared" si="70"/>
        <v>1.4074446670676504</v>
      </c>
      <c r="AO77" s="11">
        <f t="shared" si="71"/>
        <v>1.6697496310641987E-2</v>
      </c>
      <c r="AP77" s="11">
        <f t="shared" si="71"/>
        <v>2.1034441444644211E-2</v>
      </c>
      <c r="AQ77" s="11">
        <f t="shared" si="71"/>
        <v>1.9080892395922224E-2</v>
      </c>
      <c r="AR77" s="1">
        <f t="shared" si="50"/>
        <v>64460.623022408152</v>
      </c>
      <c r="AS77" s="1">
        <f t="shared" si="48"/>
        <v>16842.829926678569</v>
      </c>
      <c r="AT77" s="1">
        <f t="shared" si="48"/>
        <v>6649.4961703416238</v>
      </c>
      <c r="AU77" s="1">
        <f t="shared" si="58"/>
        <v>12892.124604481631</v>
      </c>
      <c r="AV77" s="1">
        <f t="shared" si="58"/>
        <v>3368.5659853357138</v>
      </c>
      <c r="AW77" s="1">
        <f t="shared" si="58"/>
        <v>1329.8992340683249</v>
      </c>
      <c r="AX77" s="1">
        <f t="shared" si="59"/>
        <v>45440.962219063942</v>
      </c>
      <c r="AY77" s="1">
        <f t="shared" si="59"/>
        <v>4789.9319569885974</v>
      </c>
      <c r="AZ77" s="1">
        <f t="shared" si="59"/>
        <v>1354.4607885060084</v>
      </c>
      <c r="BA77" s="1">
        <f t="shared" si="60"/>
        <v>12170.281545561207</v>
      </c>
      <c r="BB77" s="1">
        <f t="shared" si="60"/>
        <v>23838.453599325028</v>
      </c>
      <c r="BC77" s="1">
        <f t="shared" si="60"/>
        <v>28321.571297699786</v>
      </c>
      <c r="BD77" s="1">
        <f t="shared" si="61"/>
        <v>40088.520164918315</v>
      </c>
      <c r="BE77" s="2">
        <f t="shared" si="66"/>
        <v>0.1724378764915922</v>
      </c>
      <c r="BF77" s="2">
        <f t="shared" si="66"/>
        <v>0.13039120264941753</v>
      </c>
      <c r="BG77" s="2">
        <f t="shared" si="66"/>
        <v>6.9918128391701598E-2</v>
      </c>
      <c r="BH77" s="2">
        <f t="shared" si="54"/>
        <v>0.12950604934786705</v>
      </c>
      <c r="BI77" s="2">
        <f t="shared" si="62"/>
        <v>2.9734821248929609E-3</v>
      </c>
      <c r="BJ77" s="2">
        <f t="shared" si="62"/>
        <v>1.700186572836147E-3</v>
      </c>
      <c r="BK77" s="2">
        <f t="shared" si="62"/>
        <v>4.8885446777984691E-4</v>
      </c>
      <c r="BL77" s="2">
        <f t="shared" si="55"/>
        <v>191.6725103165943</v>
      </c>
      <c r="BM77" s="2">
        <f t="shared" si="55"/>
        <v>28.635953289901728</v>
      </c>
      <c r="BN77" s="2">
        <f t="shared" si="55"/>
        <v>3.2506359113564849</v>
      </c>
      <c r="BO77" s="2">
        <f t="shared" si="63"/>
        <v>176.8617426355496</v>
      </c>
      <c r="BP77" s="2">
        <f t="shared" si="63"/>
        <v>22.750457080195517</v>
      </c>
      <c r="BQ77" s="2">
        <f t="shared" si="63"/>
        <v>9.9523174035823985</v>
      </c>
      <c r="BR77" s="11">
        <f t="shared" si="64"/>
        <v>5.0485625858067235E-2</v>
      </c>
      <c r="BS77" s="17">
        <f t="shared" si="52"/>
        <v>0.43461264261611898</v>
      </c>
      <c r="BT77" s="17">
        <f t="shared" si="53"/>
        <v>0.62316693922011401</v>
      </c>
      <c r="BU77" s="12">
        <f>(BU$3*temphigh!$I187+BU$4*temphigh!$I187^2+BU$5*temphigh!$I187^6)*(K77/K$56)^$BW$1</f>
        <v>3.1528195436217636</v>
      </c>
      <c r="BV77" s="12">
        <f>(BV$3*temphigh!$I187+BV$4*temphigh!$I187^2+BV$5*temphigh!$I187^6)*(L77/L$56)^$BW$1</f>
        <v>1.2685577965639026</v>
      </c>
      <c r="BW77" s="12">
        <f>(BW$3*temphigh!$I187+BW$4*temphigh!$I187^2+BW$5*temphigh!$I187^6)*(M77/M$56)^$BW$1</f>
        <v>5.0856122026294463E-2</v>
      </c>
      <c r="BX77" s="12"/>
      <c r="BY77" s="12"/>
      <c r="BZ77" s="12"/>
      <c r="CA77" s="19"/>
      <c r="CB77" s="19"/>
      <c r="CC77" s="19"/>
      <c r="CD77" s="19"/>
      <c r="CE77" s="19"/>
      <c r="CF77" s="19"/>
      <c r="CG77" s="19"/>
      <c r="CH77" s="19"/>
    </row>
    <row r="78" spans="1:86" x14ac:dyDescent="0.3">
      <c r="A78" s="2">
        <f t="shared" si="37"/>
        <v>2032</v>
      </c>
      <c r="B78" s="5">
        <f t="shared" si="67"/>
        <v>1136.3543805201318</v>
      </c>
      <c r="C78" s="5">
        <f t="shared" si="67"/>
        <v>2820.4042249898744</v>
      </c>
      <c r="D78" s="5">
        <f t="shared" si="67"/>
        <v>3948.4580831915264</v>
      </c>
      <c r="E78" s="15">
        <f t="shared" si="68"/>
        <v>1.3290682656911079E-3</v>
      </c>
      <c r="F78" s="15">
        <f t="shared" si="68"/>
        <v>2.6183536047228633E-3</v>
      </c>
      <c r="G78" s="15">
        <f t="shared" si="68"/>
        <v>5.3452757436051315E-3</v>
      </c>
      <c r="H78" s="5">
        <f t="shared" si="40"/>
        <v>65899.15340517911</v>
      </c>
      <c r="I78" s="5">
        <f t="shared" si="40"/>
        <v>17333.849573454721</v>
      </c>
      <c r="J78" s="5">
        <f t="shared" si="40"/>
        <v>6847.4542034677334</v>
      </c>
      <c r="K78" s="5">
        <f t="shared" si="41"/>
        <v>57991.727347428154</v>
      </c>
      <c r="L78" s="5">
        <f t="shared" si="41"/>
        <v>6145.8742047930918</v>
      </c>
      <c r="M78" s="5">
        <f t="shared" si="41"/>
        <v>1734.2096735475427</v>
      </c>
      <c r="N78" s="15">
        <f t="shared" si="42"/>
        <v>2.0959495846217147E-2</v>
      </c>
      <c r="O78" s="15">
        <f t="shared" si="42"/>
        <v>2.646538781431329E-2</v>
      </c>
      <c r="P78" s="15">
        <f t="shared" si="42"/>
        <v>2.4295240298778165E-2</v>
      </c>
      <c r="Q78" s="5">
        <f t="shared" si="43"/>
        <v>7310.6274403919078</v>
      </c>
      <c r="R78" s="5">
        <f t="shared" si="43"/>
        <v>7933.6778048862971</v>
      </c>
      <c r="S78" s="5">
        <f t="shared" si="43"/>
        <v>3628.035330776454</v>
      </c>
      <c r="T78" s="5">
        <f t="shared" si="69"/>
        <v>110.93659117959707</v>
      </c>
      <c r="U78" s="5">
        <f t="shared" si="69"/>
        <v>457.69854937682351</v>
      </c>
      <c r="V78" s="5">
        <f t="shared" si="69"/>
        <v>529.83710777344379</v>
      </c>
      <c r="W78" s="15">
        <f t="shared" si="45"/>
        <v>-1.0734613539272964E-2</v>
      </c>
      <c r="X78" s="15">
        <f t="shared" si="45"/>
        <v>-1.217998157191269E-2</v>
      </c>
      <c r="Y78" s="15">
        <f t="shared" si="45"/>
        <v>-9.7425357312937999E-3</v>
      </c>
      <c r="Z78" s="5">
        <f t="shared" si="49"/>
        <v>12664.91394324988</v>
      </c>
      <c r="AA78" s="5">
        <f t="shared" si="49"/>
        <v>19641.742353262773</v>
      </c>
      <c r="AB78" s="5">
        <f t="shared" si="49"/>
        <v>9626.0327789143867</v>
      </c>
      <c r="AC78" s="16">
        <f t="shared" si="56"/>
        <v>2.1171183478645124</v>
      </c>
      <c r="AD78" s="16">
        <f t="shared" si="56"/>
        <v>2.8942717728972842</v>
      </c>
      <c r="AE78" s="16">
        <f t="shared" si="56"/>
        <v>2.9089963059959634</v>
      </c>
      <c r="AF78" s="15">
        <f t="shared" si="57"/>
        <v>-4.0504037456468023E-3</v>
      </c>
      <c r="AG78" s="15">
        <f t="shared" si="57"/>
        <v>2.9673830763510267E-4</v>
      </c>
      <c r="AH78" s="15">
        <f t="shared" si="57"/>
        <v>9.7937136394747881E-3</v>
      </c>
      <c r="AI78" s="1">
        <f t="shared" si="65"/>
        <v>105295.19566965604</v>
      </c>
      <c r="AJ78" s="1">
        <f t="shared" si="65"/>
        <v>26148.52867637909</v>
      </c>
      <c r="AK78" s="1">
        <f t="shared" si="65"/>
        <v>10211.732638493097</v>
      </c>
      <c r="AL78" s="14">
        <f t="shared" si="70"/>
        <v>22.790806460494551</v>
      </c>
      <c r="AM78" s="14">
        <f t="shared" si="70"/>
        <v>3.8941404084902649</v>
      </c>
      <c r="AN78" s="14">
        <f t="shared" si="70"/>
        <v>1.4340314143107273</v>
      </c>
      <c r="AO78" s="11">
        <f t="shared" si="71"/>
        <v>1.6530521347535566E-2</v>
      </c>
      <c r="AP78" s="11">
        <f t="shared" si="71"/>
        <v>2.0824097030197768E-2</v>
      </c>
      <c r="AQ78" s="11">
        <f t="shared" si="71"/>
        <v>1.8890083471963002E-2</v>
      </c>
      <c r="AR78" s="1">
        <f t="shared" si="50"/>
        <v>65899.15340517911</v>
      </c>
      <c r="AS78" s="1">
        <f t="shared" si="48"/>
        <v>17333.849573454721</v>
      </c>
      <c r="AT78" s="1">
        <f t="shared" si="48"/>
        <v>6847.4542034677334</v>
      </c>
      <c r="AU78" s="1">
        <f t="shared" si="58"/>
        <v>13179.830681035823</v>
      </c>
      <c r="AV78" s="1">
        <f t="shared" si="58"/>
        <v>3466.7699146909445</v>
      </c>
      <c r="AW78" s="1">
        <f t="shared" si="58"/>
        <v>1369.4908406935467</v>
      </c>
      <c r="AX78" s="1">
        <f t="shared" si="59"/>
        <v>46393.381877942527</v>
      </c>
      <c r="AY78" s="1">
        <f t="shared" si="59"/>
        <v>4916.6993638344738</v>
      </c>
      <c r="AZ78" s="1">
        <f t="shared" si="59"/>
        <v>1387.3677388380343</v>
      </c>
      <c r="BA78" s="1">
        <f t="shared" si="60"/>
        <v>12210.027928707612</v>
      </c>
      <c r="BB78" s="1">
        <f t="shared" si="60"/>
        <v>23974.543551007158</v>
      </c>
      <c r="BC78" s="1">
        <f t="shared" si="60"/>
        <v>28567.739874742339</v>
      </c>
      <c r="BD78" s="1">
        <f t="shared" si="61"/>
        <v>39176.213275907641</v>
      </c>
      <c r="BE78" s="2">
        <f t="shared" si="66"/>
        <v>0.1724378764915922</v>
      </c>
      <c r="BF78" s="2">
        <f t="shared" si="66"/>
        <v>0.13039120264941753</v>
      </c>
      <c r="BG78" s="2">
        <f t="shared" si="66"/>
        <v>6.9918128391701598E-2</v>
      </c>
      <c r="BH78" s="2">
        <f t="shared" si="54"/>
        <v>0.12920839538546547</v>
      </c>
      <c r="BI78" s="2">
        <f t="shared" si="62"/>
        <v>2.9734821248929609E-3</v>
      </c>
      <c r="BJ78" s="2">
        <f t="shared" si="62"/>
        <v>1.700186572836147E-3</v>
      </c>
      <c r="BK78" s="2">
        <f t="shared" si="62"/>
        <v>4.8885446777984691E-4</v>
      </c>
      <c r="BL78" s="2">
        <f t="shared" si="55"/>
        <v>195.94995469587917</v>
      </c>
      <c r="BM78" s="2">
        <f t="shared" si="55"/>
        <v>29.470778300349291</v>
      </c>
      <c r="BN78" s="2">
        <f t="shared" si="55"/>
        <v>3.3474085802830942</v>
      </c>
      <c r="BO78" s="2">
        <f t="shared" si="63"/>
        <v>179.44867413551222</v>
      </c>
      <c r="BP78" s="2">
        <f t="shared" si="63"/>
        <v>23.014063129194913</v>
      </c>
      <c r="BQ78" s="2">
        <f t="shared" si="63"/>
        <v>9.9472169511633002</v>
      </c>
      <c r="BR78" s="11">
        <f t="shared" si="64"/>
        <v>5.0319607259390303E-2</v>
      </c>
      <c r="BS78" s="17">
        <f t="shared" si="52"/>
        <v>0.41372545413090706</v>
      </c>
      <c r="BT78" s="17">
        <f t="shared" si="53"/>
        <v>0.60501644584477088</v>
      </c>
      <c r="BU78" s="12">
        <f>(BU$3*temphigh!$I188+BU$4*temphigh!$I188^2+BU$5*temphigh!$I188^6)*(K78/K$56)^$BW$1</f>
        <v>3.1047414684365759</v>
      </c>
      <c r="BV78" s="12">
        <f>(BV$3*temphigh!$I188+BV$4*temphigh!$I188^2+BV$5*temphigh!$I188^6)*(L78/L$56)^$BW$1</f>
        <v>1.2181827512882475</v>
      </c>
      <c r="BW78" s="12">
        <f>(BW$3*temphigh!$I188+BW$4*temphigh!$I188^2+BW$5*temphigh!$I188^6)*(M78/M$56)^$BW$1</f>
        <v>1.4288701950533644E-3</v>
      </c>
      <c r="BX78" s="12"/>
      <c r="BY78" s="12"/>
      <c r="BZ78" s="12"/>
      <c r="CA78" s="19"/>
      <c r="CB78" s="19"/>
      <c r="CC78" s="19"/>
      <c r="CD78" s="19"/>
      <c r="CE78" s="19"/>
      <c r="CF78" s="19"/>
      <c r="CG78" s="19"/>
      <c r="CH78" s="19"/>
    </row>
    <row r="79" spans="1:86" x14ac:dyDescent="0.3">
      <c r="A79" s="2">
        <f t="shared" si="37"/>
        <v>2033</v>
      </c>
      <c r="B79" s="5">
        <f t="shared" si="67"/>
        <v>1137.7891584385738</v>
      </c>
      <c r="C79" s="5">
        <f t="shared" si="67"/>
        <v>2827.4197997806882</v>
      </c>
      <c r="D79" s="5">
        <f t="shared" si="67"/>
        <v>3968.5084005474155</v>
      </c>
      <c r="E79" s="15">
        <f t="shared" si="68"/>
        <v>1.2626148524065525E-3</v>
      </c>
      <c r="F79" s="15">
        <f t="shared" si="68"/>
        <v>2.4874359244867199E-3</v>
      </c>
      <c r="G79" s="15">
        <f t="shared" si="68"/>
        <v>5.0780119564248745E-3</v>
      </c>
      <c r="H79" s="5">
        <f t="shared" si="40"/>
        <v>67347.919005612144</v>
      </c>
      <c r="I79" s="5">
        <f t="shared" si="40"/>
        <v>17831.536535278767</v>
      </c>
      <c r="J79" s="5">
        <f t="shared" si="40"/>
        <v>7047.4883266748011</v>
      </c>
      <c r="K79" s="5">
        <f t="shared" si="41"/>
        <v>59191.914869391047</v>
      </c>
      <c r="L79" s="5">
        <f t="shared" si="41"/>
        <v>6306.6462704483747</v>
      </c>
      <c r="M79" s="5">
        <f t="shared" si="41"/>
        <v>1775.8531960528726</v>
      </c>
      <c r="N79" s="15">
        <f t="shared" si="42"/>
        <v>2.0695840197560766E-2</v>
      </c>
      <c r="O79" s="15">
        <f t="shared" si="42"/>
        <v>2.6159348580532038E-2</v>
      </c>
      <c r="P79" s="15">
        <f t="shared" si="42"/>
        <v>2.4012968639566479E-2</v>
      </c>
      <c r="Q79" s="5">
        <f t="shared" si="43"/>
        <v>7391.1465181400044</v>
      </c>
      <c r="R79" s="5">
        <f t="shared" si="43"/>
        <v>8062.0618705799252</v>
      </c>
      <c r="S79" s="5">
        <f t="shared" si="43"/>
        <v>3697.6420006946223</v>
      </c>
      <c r="T79" s="5">
        <f t="shared" si="69"/>
        <v>109.74572974591977</v>
      </c>
      <c r="U79" s="5">
        <f t="shared" si="69"/>
        <v>452.12378947992261</v>
      </c>
      <c r="V79" s="5">
        <f t="shared" si="69"/>
        <v>524.67515081919566</v>
      </c>
      <c r="W79" s="15">
        <f t="shared" si="45"/>
        <v>-1.0734613539272964E-2</v>
      </c>
      <c r="X79" s="15">
        <f t="shared" si="45"/>
        <v>-1.217998157191269E-2</v>
      </c>
      <c r="Y79" s="15">
        <f t="shared" si="45"/>
        <v>-9.7425357312937999E-3</v>
      </c>
      <c r="Z79" s="5">
        <f t="shared" si="49"/>
        <v>12756.682701297026</v>
      </c>
      <c r="AA79" s="5">
        <f t="shared" si="49"/>
        <v>19974.073594905396</v>
      </c>
      <c r="AB79" s="5">
        <f t="shared" si="49"/>
        <v>9912.1649295995139</v>
      </c>
      <c r="AC79" s="16">
        <f t="shared" si="56"/>
        <v>2.1085431637783443</v>
      </c>
      <c r="AD79" s="16">
        <f t="shared" si="56"/>
        <v>2.8951306142050099</v>
      </c>
      <c r="AE79" s="16">
        <f t="shared" si="56"/>
        <v>2.9374861827951779</v>
      </c>
      <c r="AF79" s="15">
        <f t="shared" si="57"/>
        <v>-4.0504037456468023E-3</v>
      </c>
      <c r="AG79" s="15">
        <f t="shared" si="57"/>
        <v>2.9673830763510267E-4</v>
      </c>
      <c r="AH79" s="15">
        <f t="shared" si="57"/>
        <v>9.7937136394747881E-3</v>
      </c>
      <c r="AI79" s="1">
        <f t="shared" si="65"/>
        <v>107945.50678372626</v>
      </c>
      <c r="AJ79" s="1">
        <f t="shared" si="65"/>
        <v>27000.445723432123</v>
      </c>
      <c r="AK79" s="1">
        <f t="shared" si="65"/>
        <v>10560.050215337335</v>
      </c>
      <c r="AL79" s="14">
        <f t="shared" si="70"/>
        <v>23.163782934090079</v>
      </c>
      <c r="AM79" s="14">
        <f t="shared" si="70"/>
        <v>3.9744214466287238</v>
      </c>
      <c r="AN79" s="14">
        <f t="shared" si="70"/>
        <v>1.4608494976972968</v>
      </c>
      <c r="AO79" s="11">
        <f t="shared" si="71"/>
        <v>1.6365216134060209E-2</v>
      </c>
      <c r="AP79" s="11">
        <f t="shared" si="71"/>
        <v>2.0615856059895788E-2</v>
      </c>
      <c r="AQ79" s="11">
        <f t="shared" si="71"/>
        <v>1.8701182637243373E-2</v>
      </c>
      <c r="AR79" s="1">
        <f t="shared" si="50"/>
        <v>67347.919005612144</v>
      </c>
      <c r="AS79" s="1">
        <f t="shared" si="48"/>
        <v>17831.536535278767</v>
      </c>
      <c r="AT79" s="1">
        <f t="shared" si="48"/>
        <v>7047.4883266748011</v>
      </c>
      <c r="AU79" s="1">
        <f t="shared" si="58"/>
        <v>13469.58380112243</v>
      </c>
      <c r="AV79" s="1">
        <f t="shared" si="58"/>
        <v>3566.3073070557534</v>
      </c>
      <c r="AW79" s="1">
        <f t="shared" si="58"/>
        <v>1409.4976653349604</v>
      </c>
      <c r="AX79" s="1">
        <f t="shared" si="59"/>
        <v>47353.531895512839</v>
      </c>
      <c r="AY79" s="1">
        <f t="shared" si="59"/>
        <v>5045.3170163587001</v>
      </c>
      <c r="AZ79" s="1">
        <f t="shared" si="59"/>
        <v>1420.682556842298</v>
      </c>
      <c r="BA79" s="1">
        <f t="shared" si="60"/>
        <v>12248.751636848738</v>
      </c>
      <c r="BB79" s="1">
        <f t="shared" si="60"/>
        <v>24107.191281188294</v>
      </c>
      <c r="BC79" s="1">
        <f t="shared" si="60"/>
        <v>28806.976694105735</v>
      </c>
      <c r="BD79" s="1">
        <f t="shared" si="61"/>
        <v>38276.347596705949</v>
      </c>
      <c r="BE79" s="2">
        <f t="shared" si="66"/>
        <v>0.1724378764915922</v>
      </c>
      <c r="BF79" s="2">
        <f t="shared" si="66"/>
        <v>0.13039120264941753</v>
      </c>
      <c r="BG79" s="2">
        <f t="shared" si="66"/>
        <v>6.9918128391701598E-2</v>
      </c>
      <c r="BH79" s="2">
        <f t="shared" si="54"/>
        <v>0.1289128093503509</v>
      </c>
      <c r="BI79" s="2">
        <f t="shared" si="62"/>
        <v>2.9734821248929609E-3</v>
      </c>
      <c r="BJ79" s="2">
        <f t="shared" si="62"/>
        <v>1.700186572836147E-3</v>
      </c>
      <c r="BK79" s="2">
        <f t="shared" si="62"/>
        <v>4.8885446777984691E-4</v>
      </c>
      <c r="BL79" s="2">
        <f t="shared" si="55"/>
        <v>200.25783331192662</v>
      </c>
      <c r="BM79" s="2">
        <f t="shared" si="55"/>
        <v>30.31693899031815</v>
      </c>
      <c r="BN79" s="2">
        <f t="shared" si="55"/>
        <v>3.4451961551212937</v>
      </c>
      <c r="BO79" s="2">
        <f t="shared" si="63"/>
        <v>182.07448458798345</v>
      </c>
      <c r="BP79" s="2">
        <f t="shared" si="63"/>
        <v>23.280934486143696</v>
      </c>
      <c r="BQ79" s="2">
        <f t="shared" si="63"/>
        <v>9.9422718883951369</v>
      </c>
      <c r="BR79" s="11">
        <f t="shared" si="64"/>
        <v>5.0150602106082437E-2</v>
      </c>
      <c r="BS79" s="17">
        <f t="shared" si="52"/>
        <v>0.39390434232723226</v>
      </c>
      <c r="BT79" s="17">
        <f t="shared" si="53"/>
        <v>0.58739460761628237</v>
      </c>
      <c r="BU79" s="12">
        <f>(BU$3*temphigh!$I189+BU$4*temphigh!$I189^2+BU$5*temphigh!$I189^6)*(K79/K$56)^$BW$1</f>
        <v>3.0534142584379458</v>
      </c>
      <c r="BV79" s="12">
        <f>(BV$3*temphigh!$I189+BV$4*temphigh!$I189^2+BV$5*temphigh!$I189^6)*(L79/L$56)^$BW$1</f>
        <v>1.1655545912197016</v>
      </c>
      <c r="BW79" s="12">
        <f>(BW$3*temphigh!$I189+BW$4*temphigh!$I189^2+BW$5*temphigh!$I189^6)*(M79/M$56)^$BW$1</f>
        <v>-4.9783202290159541E-2</v>
      </c>
      <c r="BX79" s="12"/>
      <c r="BY79" s="12"/>
      <c r="BZ79" s="12"/>
      <c r="CA79" s="19"/>
      <c r="CB79" s="19"/>
      <c r="CC79" s="19"/>
      <c r="CD79" s="19"/>
      <c r="CE79" s="19"/>
      <c r="CF79" s="19"/>
      <c r="CG79" s="19"/>
      <c r="CH79" s="19"/>
    </row>
    <row r="80" spans="1:86" x14ac:dyDescent="0.3">
      <c r="A80" s="2">
        <f t="shared" si="37"/>
        <v>2034</v>
      </c>
      <c r="B80" s="5">
        <f t="shared" si="67"/>
        <v>1139.1539184544079</v>
      </c>
      <c r="C80" s="5">
        <f t="shared" si="67"/>
        <v>2834.1011740850886</v>
      </c>
      <c r="D80" s="5">
        <f t="shared" si="67"/>
        <v>3987.6529269992102</v>
      </c>
      <c r="E80" s="15">
        <f t="shared" si="68"/>
        <v>1.1994841097862248E-3</v>
      </c>
      <c r="F80" s="15">
        <f t="shared" si="68"/>
        <v>2.3630641282623836E-3</v>
      </c>
      <c r="G80" s="15">
        <f t="shared" si="68"/>
        <v>4.8241113586036301E-3</v>
      </c>
      <c r="H80" s="5">
        <f t="shared" si="40"/>
        <v>68806.567993345714</v>
      </c>
      <c r="I80" s="5">
        <f t="shared" si="40"/>
        <v>18335.809487010018</v>
      </c>
      <c r="J80" s="5">
        <f t="shared" si="40"/>
        <v>7249.5468413765175</v>
      </c>
      <c r="K80" s="5">
        <f t="shared" si="41"/>
        <v>60401.467157925195</v>
      </c>
      <c r="L80" s="5">
        <f t="shared" si="41"/>
        <v>6469.7088638443647</v>
      </c>
      <c r="M80" s="5">
        <f t="shared" si="41"/>
        <v>1817.998450239236</v>
      </c>
      <c r="N80" s="15">
        <f t="shared" si="42"/>
        <v>2.0434417288291318E-2</v>
      </c>
      <c r="O80" s="15">
        <f t="shared" si="42"/>
        <v>2.5855674538156181E-2</v>
      </c>
      <c r="P80" s="15">
        <f t="shared" si="42"/>
        <v>2.3732397632888924E-2</v>
      </c>
      <c r="Q80" s="5">
        <f t="shared" si="43"/>
        <v>7470.167511980665</v>
      </c>
      <c r="R80" s="5">
        <f t="shared" si="43"/>
        <v>8189.0829431770462</v>
      </c>
      <c r="S80" s="5">
        <f t="shared" si="43"/>
        <v>3766.5998173354687</v>
      </c>
      <c r="T80" s="5">
        <f t="shared" si="69"/>
        <v>108.56765174951184</v>
      </c>
      <c r="U80" s="5">
        <f t="shared" si="69"/>
        <v>446.61693005583379</v>
      </c>
      <c r="V80" s="5">
        <f t="shared" si="69"/>
        <v>519.56348441501768</v>
      </c>
      <c r="W80" s="15">
        <f t="shared" si="45"/>
        <v>-1.0734613539272964E-2</v>
      </c>
      <c r="X80" s="15">
        <f t="shared" si="45"/>
        <v>-1.217998157191269E-2</v>
      </c>
      <c r="Y80" s="15">
        <f t="shared" si="45"/>
        <v>-9.7425357312937999E-3</v>
      </c>
      <c r="Z80" s="5">
        <f t="shared" si="49"/>
        <v>12844.945698482565</v>
      </c>
      <c r="AA80" s="5">
        <f t="shared" si="49"/>
        <v>20303.320290877178</v>
      </c>
      <c r="AB80" s="5">
        <f t="shared" si="49"/>
        <v>10201.276897244272</v>
      </c>
      <c r="AC80" s="16">
        <f t="shared" si="56"/>
        <v>2.1000027126499186</v>
      </c>
      <c r="AD80" s="16">
        <f t="shared" si="56"/>
        <v>2.8959897103638519</v>
      </c>
      <c r="AE80" s="16">
        <f t="shared" si="56"/>
        <v>2.966255081289388</v>
      </c>
      <c r="AF80" s="15">
        <f t="shared" si="57"/>
        <v>-4.0504037456468023E-3</v>
      </c>
      <c r="AG80" s="15">
        <f t="shared" si="57"/>
        <v>2.9673830763510267E-4</v>
      </c>
      <c r="AH80" s="15">
        <f t="shared" si="57"/>
        <v>9.7937136394747881E-3</v>
      </c>
      <c r="AI80" s="1">
        <f t="shared" si="65"/>
        <v>110620.53990647606</v>
      </c>
      <c r="AJ80" s="1">
        <f t="shared" si="65"/>
        <v>27866.708458144665</v>
      </c>
      <c r="AK80" s="1">
        <f t="shared" si="65"/>
        <v>10913.542859138563</v>
      </c>
      <c r="AL80" s="14">
        <f t="shared" si="70"/>
        <v>23.539072445146928</v>
      </c>
      <c r="AM80" s="14">
        <f t="shared" si="70"/>
        <v>4.0555381860891337</v>
      </c>
      <c r="AN80" s="14">
        <f t="shared" si="70"/>
        <v>1.4878959148266395</v>
      </c>
      <c r="AO80" s="11">
        <f t="shared" si="71"/>
        <v>1.6201563972719608E-2</v>
      </c>
      <c r="AP80" s="11">
        <f t="shared" si="71"/>
        <v>2.0409697499296831E-2</v>
      </c>
      <c r="AQ80" s="11">
        <f t="shared" si="71"/>
        <v>1.851417081087094E-2</v>
      </c>
      <c r="AR80" s="1">
        <f t="shared" si="50"/>
        <v>68806.567993345714</v>
      </c>
      <c r="AS80" s="1">
        <f t="shared" si="48"/>
        <v>18335.809487010018</v>
      </c>
      <c r="AT80" s="1">
        <f t="shared" si="48"/>
        <v>7249.5468413765175</v>
      </c>
      <c r="AU80" s="1">
        <f t="shared" si="58"/>
        <v>13761.313598669143</v>
      </c>
      <c r="AV80" s="1">
        <f t="shared" si="58"/>
        <v>3667.1618974020039</v>
      </c>
      <c r="AW80" s="1">
        <f t="shared" si="58"/>
        <v>1449.9093682753037</v>
      </c>
      <c r="AX80" s="1">
        <f t="shared" si="59"/>
        <v>48321.173726340159</v>
      </c>
      <c r="AY80" s="1">
        <f t="shared" si="59"/>
        <v>5175.7670910754914</v>
      </c>
      <c r="AZ80" s="1">
        <f t="shared" si="59"/>
        <v>1454.3987601913889</v>
      </c>
      <c r="BA80" s="1">
        <f t="shared" si="60"/>
        <v>12286.487121854649</v>
      </c>
      <c r="BB80" s="1">
        <f t="shared" si="60"/>
        <v>24236.504415688574</v>
      </c>
      <c r="BC80" s="1">
        <f t="shared" si="60"/>
        <v>29039.475803096739</v>
      </c>
      <c r="BD80" s="1">
        <f t="shared" si="61"/>
        <v>37389.359007680141</v>
      </c>
      <c r="BE80" s="2">
        <f t="shared" si="66"/>
        <v>0.1724378764915922</v>
      </c>
      <c r="BF80" s="2">
        <f t="shared" si="66"/>
        <v>0.13039120264941753</v>
      </c>
      <c r="BG80" s="2">
        <f t="shared" si="66"/>
        <v>6.9918128391701598E-2</v>
      </c>
      <c r="BH80" s="2">
        <f t="shared" si="54"/>
        <v>0.12861920396359583</v>
      </c>
      <c r="BI80" s="2">
        <f t="shared" si="62"/>
        <v>2.9734821248929609E-3</v>
      </c>
      <c r="BJ80" s="2">
        <f t="shared" si="62"/>
        <v>1.700186572836147E-3</v>
      </c>
      <c r="BK80" s="2">
        <f t="shared" si="62"/>
        <v>4.8885446777984691E-4</v>
      </c>
      <c r="BL80" s="2">
        <f t="shared" si="55"/>
        <v>204.59510000344562</v>
      </c>
      <c r="BM80" s="2">
        <f t="shared" si="55"/>
        <v>31.174297091896072</v>
      </c>
      <c r="BN80" s="2">
        <f t="shared" si="55"/>
        <v>3.5439733627861876</v>
      </c>
      <c r="BO80" s="2">
        <f t="shared" si="63"/>
        <v>184.73972178564432</v>
      </c>
      <c r="BP80" s="2">
        <f t="shared" si="63"/>
        <v>23.55110608816134</v>
      </c>
      <c r="BQ80" s="2">
        <f t="shared" si="63"/>
        <v>9.9374764932406272</v>
      </c>
      <c r="BR80" s="11">
        <f t="shared" si="64"/>
        <v>4.9978789623424252E-2</v>
      </c>
      <c r="BS80" s="17">
        <f t="shared" si="52"/>
        <v>0.37509319285943848</v>
      </c>
      <c r="BT80" s="17">
        <f t="shared" si="53"/>
        <v>0.57028602681192464</v>
      </c>
      <c r="BU80" s="12">
        <f>(BU$3*temphigh!$I190+BU$4*temphigh!$I190^2+BU$5*temphigh!$I190^6)*(K80/K$56)^$BW$1</f>
        <v>2.9987812706132191</v>
      </c>
      <c r="BV80" s="12">
        <f>(BV$3*temphigh!$I190+BV$4*temphigh!$I190^2+BV$5*temphigh!$I190^6)*(L80/L$56)^$BW$1</f>
        <v>1.1106372782260765</v>
      </c>
      <c r="BW80" s="12">
        <f>(BW$3*temphigh!$I190+BW$4*temphigh!$I190^2+BW$5*temphigh!$I190^6)*(M80/M$56)^$BW$1</f>
        <v>-0.10281217505659219</v>
      </c>
      <c r="BX80" s="12"/>
      <c r="BY80" s="12"/>
      <c r="BZ80" s="12"/>
      <c r="CA80" s="19"/>
      <c r="CB80" s="19"/>
      <c r="CC80" s="19"/>
      <c r="CD80" s="19"/>
      <c r="CE80" s="19"/>
      <c r="CF80" s="19"/>
      <c r="CG80" s="19"/>
      <c r="CH80" s="19"/>
    </row>
    <row r="81" spans="1:86" x14ac:dyDescent="0.3">
      <c r="A81" s="2">
        <f t="shared" si="37"/>
        <v>2035</v>
      </c>
      <c r="B81" s="5">
        <f t="shared" si="67"/>
        <v>1140.4519956270053</v>
      </c>
      <c r="C81" s="5">
        <f t="shared" si="67"/>
        <v>2840.4634787644177</v>
      </c>
      <c r="D81" s="5">
        <f t="shared" si="67"/>
        <v>4005.9279646895507</v>
      </c>
      <c r="E81" s="15">
        <f t="shared" si="68"/>
        <v>1.1395099042969135E-3</v>
      </c>
      <c r="F81" s="15">
        <f t="shared" si="68"/>
        <v>2.2449109218492642E-3</v>
      </c>
      <c r="G81" s="15">
        <f t="shared" si="68"/>
        <v>4.5829057906734486E-3</v>
      </c>
      <c r="H81" s="5">
        <f t="shared" si="40"/>
        <v>70274.737006200914</v>
      </c>
      <c r="I81" s="5">
        <f t="shared" si="40"/>
        <v>18846.583660624125</v>
      </c>
      <c r="J81" s="5">
        <f t="shared" si="40"/>
        <v>7453.5783338229221</v>
      </c>
      <c r="K81" s="5">
        <f t="shared" si="41"/>
        <v>61620.074563125119</v>
      </c>
      <c r="L81" s="5">
        <f t="shared" si="41"/>
        <v>6635.0381906062248</v>
      </c>
      <c r="M81" s="5">
        <f t="shared" si="41"/>
        <v>1860.6371356456871</v>
      </c>
      <c r="N81" s="15">
        <f t="shared" si="42"/>
        <v>2.0175129223496624E-2</v>
      </c>
      <c r="O81" s="15">
        <f t="shared" si="42"/>
        <v>2.5554368865930766E-2</v>
      </c>
      <c r="P81" s="15">
        <f t="shared" si="42"/>
        <v>2.3453642328925106E-2</v>
      </c>
      <c r="Q81" s="5">
        <f t="shared" si="43"/>
        <v>7547.66276193056</v>
      </c>
      <c r="R81" s="5">
        <f t="shared" si="43"/>
        <v>8314.6819550221826</v>
      </c>
      <c r="S81" s="5">
        <f t="shared" si="43"/>
        <v>3834.8781171393416</v>
      </c>
      <c r="T81" s="5">
        <f t="shared" si="69"/>
        <v>107.40221996511445</v>
      </c>
      <c r="U81" s="5">
        <f t="shared" si="69"/>
        <v>441.17714407804954</v>
      </c>
      <c r="V81" s="5">
        <f t="shared" si="69"/>
        <v>514.50161860342882</v>
      </c>
      <c r="W81" s="15">
        <f t="shared" si="45"/>
        <v>-1.0734613539272964E-2</v>
      </c>
      <c r="X81" s="15">
        <f t="shared" si="45"/>
        <v>-1.217998157191269E-2</v>
      </c>
      <c r="Y81" s="15">
        <f t="shared" si="45"/>
        <v>-9.7425357312937999E-3</v>
      </c>
      <c r="Z81" s="5">
        <f t="shared" si="49"/>
        <v>12929.691462000572</v>
      </c>
      <c r="AA81" s="5">
        <f t="shared" si="49"/>
        <v>20629.327077705933</v>
      </c>
      <c r="AB81" s="5">
        <f t="shared" si="49"/>
        <v>10493.293454038629</v>
      </c>
      <c r="AC81" s="16">
        <f t="shared" si="56"/>
        <v>2.0914968537967327</v>
      </c>
      <c r="AD81" s="16">
        <f t="shared" si="56"/>
        <v>2.896849061449434</v>
      </c>
      <c r="AE81" s="16">
        <f t="shared" si="56"/>
        <v>2.9953057341371734</v>
      </c>
      <c r="AF81" s="15">
        <f t="shared" si="57"/>
        <v>-4.0504037456468023E-3</v>
      </c>
      <c r="AG81" s="15">
        <f t="shared" si="57"/>
        <v>2.9673830763510267E-4</v>
      </c>
      <c r="AH81" s="15">
        <f t="shared" si="57"/>
        <v>9.7937136394747881E-3</v>
      </c>
      <c r="AI81" s="1">
        <f t="shared" si="65"/>
        <v>113319.7995144976</v>
      </c>
      <c r="AJ81" s="1">
        <f t="shared" si="65"/>
        <v>28747.1995097322</v>
      </c>
      <c r="AK81" s="1">
        <f t="shared" si="65"/>
        <v>11272.097941500011</v>
      </c>
      <c r="AL81" s="14">
        <f t="shared" si="70"/>
        <v>23.916628535344675</v>
      </c>
      <c r="AM81" s="14">
        <f t="shared" si="70"/>
        <v>4.1374827705883108</v>
      </c>
      <c r="AN81" s="14">
        <f t="shared" si="70"/>
        <v>1.515167602351378</v>
      </c>
      <c r="AO81" s="11">
        <f t="shared" si="71"/>
        <v>1.6039548332992412E-2</v>
      </c>
      <c r="AP81" s="11">
        <f t="shared" si="71"/>
        <v>2.0205600524303861E-2</v>
      </c>
      <c r="AQ81" s="11">
        <f t="shared" si="71"/>
        <v>1.8329029102762229E-2</v>
      </c>
      <c r="AR81" s="1">
        <f t="shared" si="50"/>
        <v>70274.737006200914</v>
      </c>
      <c r="AS81" s="1">
        <f t="shared" si="48"/>
        <v>18846.583660624125</v>
      </c>
      <c r="AT81" s="1">
        <f t="shared" si="48"/>
        <v>7453.5783338229221</v>
      </c>
      <c r="AU81" s="1">
        <f t="shared" si="58"/>
        <v>14054.947401240184</v>
      </c>
      <c r="AV81" s="1">
        <f t="shared" si="58"/>
        <v>3769.3167321248252</v>
      </c>
      <c r="AW81" s="1">
        <f t="shared" si="58"/>
        <v>1490.7156667645845</v>
      </c>
      <c r="AX81" s="1">
        <f t="shared" si="59"/>
        <v>49296.059650500101</v>
      </c>
      <c r="AY81" s="1">
        <f t="shared" si="59"/>
        <v>5308.0305524849791</v>
      </c>
      <c r="AZ81" s="1">
        <f t="shared" si="59"/>
        <v>1488.5097085165498</v>
      </c>
      <c r="BA81" s="1">
        <f t="shared" si="60"/>
        <v>12323.267434896765</v>
      </c>
      <c r="BB81" s="1">
        <f t="shared" si="60"/>
        <v>24362.587516191757</v>
      </c>
      <c r="BC81" s="1">
        <f t="shared" si="60"/>
        <v>29265.429739178941</v>
      </c>
      <c r="BD81" s="1">
        <f t="shared" si="61"/>
        <v>36515.627290441502</v>
      </c>
      <c r="BE81" s="2">
        <f t="shared" si="66"/>
        <v>0.1724378764915922</v>
      </c>
      <c r="BF81" s="2">
        <f t="shared" si="66"/>
        <v>0.13039120264941753</v>
      </c>
      <c r="BG81" s="2">
        <f t="shared" si="66"/>
        <v>6.9918128391701598E-2</v>
      </c>
      <c r="BH81" s="2">
        <f t="shared" si="54"/>
        <v>0.1283274927019282</v>
      </c>
      <c r="BI81" s="2">
        <f t="shared" si="62"/>
        <v>2.9734821248929609E-3</v>
      </c>
      <c r="BJ81" s="2">
        <f t="shared" si="62"/>
        <v>1.700186572836147E-3</v>
      </c>
      <c r="BK81" s="2">
        <f t="shared" si="62"/>
        <v>4.8885446777984691E-4</v>
      </c>
      <c r="BL81" s="2">
        <f t="shared" si="55"/>
        <v>208.96067431949228</v>
      </c>
      <c r="BM81" s="2">
        <f t="shared" si="55"/>
        <v>32.042708483626257</v>
      </c>
      <c r="BN81" s="2">
        <f t="shared" si="55"/>
        <v>3.6437150694364027</v>
      </c>
      <c r="BO81" s="2">
        <f t="shared" si="63"/>
        <v>187.44494338427796</v>
      </c>
      <c r="BP81" s="2">
        <f t="shared" si="63"/>
        <v>23.824613377693538</v>
      </c>
      <c r="BQ81" s="2">
        <f t="shared" si="63"/>
        <v>9.9328251745644547</v>
      </c>
      <c r="BR81" s="11">
        <f t="shared" si="64"/>
        <v>4.9804343775241094E-2</v>
      </c>
      <c r="BS81" s="17">
        <f t="shared" si="52"/>
        <v>0.35723882859954337</v>
      </c>
      <c r="BT81" s="17">
        <f t="shared" si="53"/>
        <v>0.55367575418633463</v>
      </c>
      <c r="BU81" s="12">
        <f>(BU$3*temphigh!$I191+BU$4*temphigh!$I191^2+BU$5*temphigh!$I191^6)*(K81/K$56)^$BW$1</f>
        <v>2.9407850324004552</v>
      </c>
      <c r="BV81" s="12">
        <f>(BV$3*temphigh!$I191+BV$4*temphigh!$I191^2+BV$5*temphigh!$I191^6)*(L81/L$56)^$BW$1</f>
        <v>1.0533948612284159</v>
      </c>
      <c r="BW81" s="12">
        <f>(BW$3*temphigh!$I191+BW$4*temphigh!$I191^2+BW$5*temphigh!$I191^6)*(M81/M$56)^$BW$1</f>
        <v>-0.15768948791931306</v>
      </c>
      <c r="BX81" s="12"/>
      <c r="BY81" s="12"/>
      <c r="BZ81" s="12"/>
      <c r="CA81" s="19"/>
      <c r="CB81" s="19"/>
      <c r="CC81" s="19"/>
      <c r="CD81" s="19"/>
      <c r="CE81" s="19"/>
      <c r="CF81" s="19"/>
      <c r="CG81" s="19"/>
      <c r="CH81" s="19"/>
    </row>
    <row r="82" spans="1:86" x14ac:dyDescent="0.3">
      <c r="A82" s="2">
        <f t="shared" si="37"/>
        <v>2036</v>
      </c>
      <c r="B82" s="5">
        <f t="shared" si="67"/>
        <v>1141.6865741541778</v>
      </c>
      <c r="C82" s="5">
        <f t="shared" si="67"/>
        <v>2846.5212368766802</v>
      </c>
      <c r="D82" s="5">
        <f t="shared" si="67"/>
        <v>4023.368815632627</v>
      </c>
      <c r="E82" s="15">
        <f t="shared" si="68"/>
        <v>1.0825344090820677E-3</v>
      </c>
      <c r="F82" s="15">
        <f t="shared" si="68"/>
        <v>2.1326653757568008E-3</v>
      </c>
      <c r="G82" s="15">
        <f t="shared" si="68"/>
        <v>4.3537605011397763E-3</v>
      </c>
      <c r="H82" s="5">
        <f t="shared" si="40"/>
        <v>71752.051352161245</v>
      </c>
      <c r="I82" s="5">
        <f t="shared" si="40"/>
        <v>19363.770806229379</v>
      </c>
      <c r="J82" s="5">
        <f t="shared" si="40"/>
        <v>7659.5316230350381</v>
      </c>
      <c r="K82" s="5">
        <f t="shared" si="41"/>
        <v>62847.416249349328</v>
      </c>
      <c r="L82" s="5">
        <f t="shared" si="41"/>
        <v>6802.6089373132872</v>
      </c>
      <c r="M82" s="5">
        <f t="shared" si="41"/>
        <v>1903.7607472808002</v>
      </c>
      <c r="N82" s="15">
        <f t="shared" si="42"/>
        <v>1.9917887067255835E-2</v>
      </c>
      <c r="O82" s="15">
        <f t="shared" si="42"/>
        <v>2.5255430623490005E-2</v>
      </c>
      <c r="P82" s="15">
        <f t="shared" si="42"/>
        <v>2.3176798317608549E-2</v>
      </c>
      <c r="Q82" s="5">
        <f t="shared" si="43"/>
        <v>7623.6051321863506</v>
      </c>
      <c r="R82" s="5">
        <f t="shared" si="43"/>
        <v>8438.801309509623</v>
      </c>
      <c r="S82" s="5">
        <f t="shared" si="43"/>
        <v>3902.4476294714386</v>
      </c>
      <c r="T82" s="5">
        <f t="shared" si="69"/>
        <v>106.24929864052896</v>
      </c>
      <c r="U82" s="5">
        <f t="shared" si="69"/>
        <v>435.80361459322984</v>
      </c>
      <c r="V82" s="5">
        <f t="shared" si="69"/>
        <v>509.48906820037644</v>
      </c>
      <c r="W82" s="15">
        <f t="shared" si="45"/>
        <v>-1.0734613539272964E-2</v>
      </c>
      <c r="X82" s="15">
        <f t="shared" si="45"/>
        <v>-1.217998157191269E-2</v>
      </c>
      <c r="Y82" s="15">
        <f t="shared" si="45"/>
        <v>-9.7425357312937999E-3</v>
      </c>
      <c r="Z82" s="5">
        <f t="shared" si="49"/>
        <v>13010.909857560397</v>
      </c>
      <c r="AA82" s="5">
        <f t="shared" si="49"/>
        <v>20951.942141736778</v>
      </c>
      <c r="AB82" s="5">
        <f t="shared" si="49"/>
        <v>10788.139797714744</v>
      </c>
      <c r="AC82" s="16">
        <f t="shared" si="56"/>
        <v>2.083025447106106</v>
      </c>
      <c r="AD82" s="16">
        <f t="shared" si="56"/>
        <v>2.8977086675374029</v>
      </c>
      <c r="AE82" s="16">
        <f t="shared" si="56"/>
        <v>3.0246409007599895</v>
      </c>
      <c r="AF82" s="15">
        <f t="shared" si="57"/>
        <v>-4.0504037456468023E-3</v>
      </c>
      <c r="AG82" s="15">
        <f t="shared" si="57"/>
        <v>2.9673830763510267E-4</v>
      </c>
      <c r="AH82" s="15">
        <f t="shared" si="57"/>
        <v>9.7937136394747881E-3</v>
      </c>
      <c r="AI82" s="1">
        <f t="shared" si="65"/>
        <v>116042.76696428802</v>
      </c>
      <c r="AJ82" s="1">
        <f t="shared" si="65"/>
        <v>29641.796290883805</v>
      </c>
      <c r="AK82" s="1">
        <f t="shared" si="65"/>
        <v>11635.603814114595</v>
      </c>
      <c r="AL82" s="14">
        <f t="shared" si="70"/>
        <v>24.296404335506011</v>
      </c>
      <c r="AM82" s="14">
        <f t="shared" si="70"/>
        <v>4.2202470913866206</v>
      </c>
      <c r="AN82" s="14">
        <f t="shared" si="70"/>
        <v>1.5426614379196482</v>
      </c>
      <c r="AO82" s="11">
        <f t="shared" si="71"/>
        <v>1.5879152849662487E-2</v>
      </c>
      <c r="AP82" s="11">
        <f t="shared" si="71"/>
        <v>2.0003544519060824E-2</v>
      </c>
      <c r="AQ82" s="11">
        <f t="shared" si="71"/>
        <v>1.8145738811734608E-2</v>
      </c>
      <c r="AR82" s="1">
        <f t="shared" si="50"/>
        <v>71752.051352161245</v>
      </c>
      <c r="AS82" s="1">
        <f t="shared" si="48"/>
        <v>19363.770806229379</v>
      </c>
      <c r="AT82" s="1">
        <f t="shared" si="48"/>
        <v>7659.5316230350381</v>
      </c>
      <c r="AU82" s="1">
        <f t="shared" si="58"/>
        <v>14350.41027043225</v>
      </c>
      <c r="AV82" s="1">
        <f t="shared" si="58"/>
        <v>3872.7541612458758</v>
      </c>
      <c r="AW82" s="1">
        <f t="shared" si="58"/>
        <v>1531.9063246070077</v>
      </c>
      <c r="AX82" s="1">
        <f t="shared" si="59"/>
        <v>50277.932999479461</v>
      </c>
      <c r="AY82" s="1">
        <f t="shared" si="59"/>
        <v>5442.0871498506303</v>
      </c>
      <c r="AZ82" s="1">
        <f t="shared" si="59"/>
        <v>1523.0085978246402</v>
      </c>
      <c r="BA82" s="1">
        <f t="shared" si="60"/>
        <v>12359.124276892875</v>
      </c>
      <c r="BB82" s="1">
        <f t="shared" si="60"/>
        <v>24485.542075636422</v>
      </c>
      <c r="BC82" s="1">
        <f t="shared" si="60"/>
        <v>29485.029026102067</v>
      </c>
      <c r="BD82" s="1">
        <f t="shared" si="61"/>
        <v>35655.479722051998</v>
      </c>
      <c r="BE82" s="2">
        <f t="shared" si="66"/>
        <v>0.1724378764915922</v>
      </c>
      <c r="BF82" s="2">
        <f t="shared" si="66"/>
        <v>0.13039120264941753</v>
      </c>
      <c r="BG82" s="2">
        <f t="shared" si="66"/>
        <v>6.9918128391701598E-2</v>
      </c>
      <c r="BH82" s="2">
        <f t="shared" si="54"/>
        <v>0.12803759009940294</v>
      </c>
      <c r="BI82" s="2">
        <f t="shared" si="62"/>
        <v>2.9734821248929609E-3</v>
      </c>
      <c r="BJ82" s="2">
        <f t="shared" si="62"/>
        <v>1.700186572836147E-3</v>
      </c>
      <c r="BK82" s="2">
        <f t="shared" si="62"/>
        <v>4.8885446777984691E-4</v>
      </c>
      <c r="BL82" s="2">
        <f t="shared" si="55"/>
        <v>213.35344212005327</v>
      </c>
      <c r="BM82" s="2">
        <f t="shared" si="55"/>
        <v>32.922023124227763</v>
      </c>
      <c r="BN82" s="2">
        <f t="shared" si="55"/>
        <v>3.7443962550217007</v>
      </c>
      <c r="BO82" s="2">
        <f t="shared" si="63"/>
        <v>190.19071693733665</v>
      </c>
      <c r="BP82" s="2">
        <f t="shared" si="63"/>
        <v>24.101492321538412</v>
      </c>
      <c r="BQ82" s="2">
        <f t="shared" si="63"/>
        <v>9.9283124891115335</v>
      </c>
      <c r="BR82" s="11">
        <f t="shared" si="64"/>
        <v>4.9627433209845834E-2</v>
      </c>
      <c r="BS82" s="17">
        <f t="shared" si="52"/>
        <v>0.34029086535769448</v>
      </c>
      <c r="BT82" s="17">
        <f t="shared" si="53"/>
        <v>0.53754927590906276</v>
      </c>
      <c r="BU82" s="12">
        <f>(BU$3*temphigh!$I192+BU$4*temphigh!$I192^2+BU$5*temphigh!$I192^6)*(K82/K$56)^$BW$1</f>
        <v>2.8793676075863495</v>
      </c>
      <c r="BV82" s="12">
        <f>(BV$3*temphigh!$I192+BV$4*temphigh!$I192^2+BV$5*temphigh!$I192^6)*(L82/L$56)^$BW$1</f>
        <v>0.99379166562045351</v>
      </c>
      <c r="BW82" s="12">
        <f>(BW$3*temphigh!$I192+BW$4*temphigh!$I192^2+BW$5*temphigh!$I192^6)*(M82/M$56)^$BW$1</f>
        <v>-0.2144458676424488</v>
      </c>
      <c r="BX82" s="12"/>
      <c r="BY82" s="12"/>
      <c r="BZ82" s="12"/>
      <c r="CA82" s="19"/>
      <c r="CB82" s="19"/>
      <c r="CC82" s="19"/>
      <c r="CD82" s="19"/>
      <c r="CE82" s="19"/>
      <c r="CF82" s="19"/>
      <c r="CG82" s="19"/>
      <c r="CH82" s="19"/>
    </row>
    <row r="83" spans="1:86" x14ac:dyDescent="0.3">
      <c r="A83" s="2">
        <f t="shared" si="37"/>
        <v>2037</v>
      </c>
      <c r="B83" s="5">
        <f t="shared" si="67"/>
        <v>1142.8606934050413</v>
      </c>
      <c r="C83" s="5">
        <f t="shared" si="67"/>
        <v>2852.2883802957613</v>
      </c>
      <c r="D83" s="5">
        <f t="shared" si="67"/>
        <v>4040.0097606520953</v>
      </c>
      <c r="E83" s="15">
        <f t="shared" si="68"/>
        <v>1.0284076886279642E-3</v>
      </c>
      <c r="F83" s="15">
        <f t="shared" si="68"/>
        <v>2.0260321069689607E-3</v>
      </c>
      <c r="G83" s="15">
        <f t="shared" si="68"/>
        <v>4.1360724760827871E-3</v>
      </c>
      <c r="H83" s="5">
        <f t="shared" si="40"/>
        <v>73238.125231682745</v>
      </c>
      <c r="I83" s="5">
        <f t="shared" si="40"/>
        <v>19887.279164119194</v>
      </c>
      <c r="J83" s="5">
        <f t="shared" si="40"/>
        <v>7867.3557126614496</v>
      </c>
      <c r="K83" s="5">
        <f t="shared" si="41"/>
        <v>64083.160488682952</v>
      </c>
      <c r="L83" s="5">
        <f t="shared" si="41"/>
        <v>6972.3942717380596</v>
      </c>
      <c r="M83" s="5">
        <f t="shared" si="41"/>
        <v>1947.3605705822811</v>
      </c>
      <c r="N83" s="15">
        <f t="shared" si="42"/>
        <v>1.9662610065476205E-2</v>
      </c>
      <c r="O83" s="15">
        <f t="shared" si="42"/>
        <v>2.4958855637500443E-2</v>
      </c>
      <c r="P83" s="15">
        <f t="shared" si="42"/>
        <v>2.2901944671228192E-2</v>
      </c>
      <c r="Q83" s="5">
        <f t="shared" si="43"/>
        <v>7697.9680503731997</v>
      </c>
      <c r="R83" s="5">
        <f t="shared" si="43"/>
        <v>8561.384875467329</v>
      </c>
      <c r="S83" s="5">
        <f t="shared" si="43"/>
        <v>3969.2804161302597</v>
      </c>
      <c r="T83" s="5">
        <f t="shared" si="69"/>
        <v>105.10875348080408</v>
      </c>
      <c r="U83" s="5">
        <f t="shared" si="69"/>
        <v>430.49553459851137</v>
      </c>
      <c r="V83" s="5">
        <f t="shared" si="69"/>
        <v>504.52535274873071</v>
      </c>
      <c r="W83" s="15">
        <f t="shared" si="45"/>
        <v>-1.0734613539272964E-2</v>
      </c>
      <c r="X83" s="15">
        <f t="shared" si="45"/>
        <v>-1.217998157191269E-2</v>
      </c>
      <c r="Y83" s="15">
        <f t="shared" si="45"/>
        <v>-9.7425357312937999E-3</v>
      </c>
      <c r="Z83" s="5">
        <f t="shared" si="49"/>
        <v>13088.592134325874</v>
      </c>
      <c r="AA83" s="5">
        <f t="shared" si="49"/>
        <v>21271.017198823567</v>
      </c>
      <c r="AB83" s="5">
        <f t="shared" si="49"/>
        <v>11085.741476099425</v>
      </c>
      <c r="AC83" s="16">
        <f t="shared" si="56"/>
        <v>2.0745883530328699</v>
      </c>
      <c r="AD83" s="16">
        <f t="shared" si="56"/>
        <v>2.8985685287034273</v>
      </c>
      <c r="AE83" s="16">
        <f t="shared" si="56"/>
        <v>3.0542633676042761</v>
      </c>
      <c r="AF83" s="15">
        <f t="shared" si="57"/>
        <v>-4.0504037456468023E-3</v>
      </c>
      <c r="AG83" s="15">
        <f t="shared" si="57"/>
        <v>2.9673830763510267E-4</v>
      </c>
      <c r="AH83" s="15">
        <f t="shared" si="57"/>
        <v>9.7937136394747881E-3</v>
      </c>
      <c r="AI83" s="1">
        <f t="shared" si="65"/>
        <v>118788.90053829146</v>
      </c>
      <c r="AJ83" s="1">
        <f t="shared" si="65"/>
        <v>30550.370823041303</v>
      </c>
      <c r="AK83" s="1">
        <f t="shared" si="65"/>
        <v>12003.949757310143</v>
      </c>
      <c r="AL83" s="14">
        <f t="shared" si="70"/>
        <v>24.678352590465305</v>
      </c>
      <c r="AM83" s="14">
        <f t="shared" si="70"/>
        <v>4.30382279295487</v>
      </c>
      <c r="AN83" s="14">
        <f t="shared" si="70"/>
        <v>1.5703742421317985</v>
      </c>
      <c r="AO83" s="11">
        <f t="shared" si="71"/>
        <v>1.5720361321165863E-2</v>
      </c>
      <c r="AP83" s="11">
        <f t="shared" si="71"/>
        <v>1.9803509073870216E-2</v>
      </c>
      <c r="AQ83" s="11">
        <f t="shared" si="71"/>
        <v>1.7964281423617261E-2</v>
      </c>
      <c r="AR83" s="1">
        <f t="shared" si="50"/>
        <v>73238.125231682745</v>
      </c>
      <c r="AS83" s="1">
        <f t="shared" si="48"/>
        <v>19887.279164119194</v>
      </c>
      <c r="AT83" s="1">
        <f t="shared" si="48"/>
        <v>7867.3557126614496</v>
      </c>
      <c r="AU83" s="1">
        <f t="shared" si="58"/>
        <v>14647.62504633655</v>
      </c>
      <c r="AV83" s="1">
        <f t="shared" si="58"/>
        <v>3977.455832823839</v>
      </c>
      <c r="AW83" s="1">
        <f t="shared" si="58"/>
        <v>1573.4711425322901</v>
      </c>
      <c r="AX83" s="1">
        <f t="shared" si="59"/>
        <v>51266.528390946361</v>
      </c>
      <c r="AY83" s="1">
        <f t="shared" si="59"/>
        <v>5577.9154173904481</v>
      </c>
      <c r="AZ83" s="1">
        <f t="shared" si="59"/>
        <v>1557.8884564658249</v>
      </c>
      <c r="BA83" s="1">
        <f t="shared" si="60"/>
        <v>12394.088048039646</v>
      </c>
      <c r="BB83" s="1">
        <f t="shared" si="60"/>
        <v>24605.466526455191</v>
      </c>
      <c r="BC83" s="1">
        <f t="shared" si="60"/>
        <v>29698.461735851608</v>
      </c>
      <c r="BD83" s="1">
        <f t="shared" si="61"/>
        <v>34809.194536114162</v>
      </c>
      <c r="BE83" s="2">
        <f t="shared" si="66"/>
        <v>0.1724378764915922</v>
      </c>
      <c r="BF83" s="2">
        <f t="shared" si="66"/>
        <v>0.13039120264941753</v>
      </c>
      <c r="BG83" s="2">
        <f t="shared" si="66"/>
        <v>6.9918128391701598E-2</v>
      </c>
      <c r="BH83" s="2">
        <f t="shared" si="54"/>
        <v>0.12774941199706516</v>
      </c>
      <c r="BI83" s="2">
        <f t="shared" si="62"/>
        <v>2.9734821248929609E-3</v>
      </c>
      <c r="BJ83" s="2">
        <f t="shared" si="62"/>
        <v>1.700186572836147E-3</v>
      </c>
      <c r="BK83" s="2">
        <f t="shared" si="62"/>
        <v>4.8885446777984691E-4</v>
      </c>
      <c r="BL83" s="2">
        <f t="shared" si="55"/>
        <v>217.7722562370808</v>
      </c>
      <c r="BM83" s="2">
        <f t="shared" si="55"/>
        <v>33.812085005079524</v>
      </c>
      <c r="BN83" s="2">
        <f t="shared" si="55"/>
        <v>3.8459919897478514</v>
      </c>
      <c r="BO83" s="2">
        <f t="shared" si="63"/>
        <v>192.97761995434246</v>
      </c>
      <c r="BP83" s="2">
        <f t="shared" si="63"/>
        <v>24.381779426868434</v>
      </c>
      <c r="BQ83" s="2">
        <f t="shared" si="63"/>
        <v>9.9239331533571988</v>
      </c>
      <c r="BR83" s="11">
        <f t="shared" si="64"/>
        <v>4.94482212810676E-2</v>
      </c>
      <c r="BS83" s="17">
        <f t="shared" si="52"/>
        <v>0.32420157342597022</v>
      </c>
      <c r="BT83" s="17">
        <f t="shared" si="53"/>
        <v>0.52189250088258521</v>
      </c>
      <c r="BU83" s="12">
        <f>(BU$3*temphigh!$I193+BU$4*temphigh!$I193^2+BU$5*temphigh!$I193^6)*(K83/K$56)^$BW$1</f>
        <v>2.8144709340188068</v>
      </c>
      <c r="BV83" s="12">
        <f>(BV$3*temphigh!$I193+BV$4*temphigh!$I193^2+BV$5*temphigh!$I193^6)*(L83/L$56)^$BW$1</f>
        <v>0.93179247792362696</v>
      </c>
      <c r="BW83" s="12">
        <f>(BW$3*temphigh!$I193+BW$4*temphigh!$I193^2+BW$5*temphigh!$I193^6)*(M83/M$56)^$BW$1</f>
        <v>-0.27311124204002829</v>
      </c>
      <c r="BX83" s="12"/>
      <c r="BY83" s="12"/>
      <c r="BZ83" s="12"/>
      <c r="CA83" s="19"/>
      <c r="CB83" s="19"/>
      <c r="CC83" s="19"/>
      <c r="CD83" s="19"/>
      <c r="CE83" s="19"/>
      <c r="CF83" s="19"/>
      <c r="CG83" s="19"/>
      <c r="CH83" s="19"/>
    </row>
    <row r="84" spans="1:86" x14ac:dyDescent="0.3">
      <c r="A84" s="2">
        <f t="shared" si="37"/>
        <v>2038</v>
      </c>
      <c r="B84" s="5">
        <f t="shared" si="67"/>
        <v>1143.9772537929632</v>
      </c>
      <c r="C84" s="5">
        <f t="shared" si="67"/>
        <v>2857.7782667407346</v>
      </c>
      <c r="D84" s="5">
        <f t="shared" si="67"/>
        <v>4055.8840451675278</v>
      </c>
      <c r="E84" s="15">
        <f t="shared" si="68"/>
        <v>9.7698730419656585E-4</v>
      </c>
      <c r="F84" s="15">
        <f t="shared" si="68"/>
        <v>1.9247305016205126E-3</v>
      </c>
      <c r="G84" s="15">
        <f t="shared" si="68"/>
        <v>3.9292688522786475E-3</v>
      </c>
      <c r="H84" s="5">
        <f t="shared" si="40"/>
        <v>74732.561982474464</v>
      </c>
      <c r="I84" s="5">
        <f t="shared" si="40"/>
        <v>20417.013447255275</v>
      </c>
      <c r="J84" s="5">
        <f t="shared" si="40"/>
        <v>8076.9997464492217</v>
      </c>
      <c r="K84" s="5">
        <f t="shared" si="41"/>
        <v>65326.964967783839</v>
      </c>
      <c r="L84" s="5">
        <f t="shared" si="41"/>
        <v>7144.3658470188666</v>
      </c>
      <c r="M84" s="5">
        <f t="shared" si="41"/>
        <v>1991.4276780355051</v>
      </c>
      <c r="N84" s="15">
        <f t="shared" si="42"/>
        <v>1.940922497604558E-2</v>
      </c>
      <c r="O84" s="15">
        <f t="shared" si="42"/>
        <v>2.4664637221947894E-2</v>
      </c>
      <c r="P84" s="15">
        <f t="shared" si="42"/>
        <v>2.2629146404072209E-2</v>
      </c>
      <c r="Q84" s="5">
        <f t="shared" si="43"/>
        <v>7770.7255465984399</v>
      </c>
      <c r="R84" s="5">
        <f t="shared" si="43"/>
        <v>8682.3779854656241</v>
      </c>
      <c r="S84" s="5">
        <f t="shared" si="43"/>
        <v>4035.3498148297194</v>
      </c>
      <c r="T84" s="5">
        <f t="shared" si="69"/>
        <v>103.98045163259295</v>
      </c>
      <c r="U84" s="5">
        <f t="shared" si="69"/>
        <v>425.25210692031078</v>
      </c>
      <c r="V84" s="5">
        <f t="shared" si="69"/>
        <v>499.60999647223258</v>
      </c>
      <c r="W84" s="15">
        <f t="shared" si="45"/>
        <v>-1.0734613539272964E-2</v>
      </c>
      <c r="X84" s="15">
        <f t="shared" si="45"/>
        <v>-1.217998157191269E-2</v>
      </c>
      <c r="Y84" s="15">
        <f t="shared" si="45"/>
        <v>-9.7425357312937999E-3</v>
      </c>
      <c r="Z84" s="5">
        <f t="shared" si="49"/>
        <v>13162.730967875625</v>
      </c>
      <c r="AA84" s="5">
        <f t="shared" si="49"/>
        <v>21586.407485538173</v>
      </c>
      <c r="AB84" s="5">
        <f t="shared" si="49"/>
        <v>11386.024317362599</v>
      </c>
      <c r="AC84" s="16">
        <f t="shared" si="56"/>
        <v>2.0661854325970705</v>
      </c>
      <c r="AD84" s="16">
        <f t="shared" si="56"/>
        <v>2.8994286450231992</v>
      </c>
      <c r="AE84" s="16">
        <f t="shared" si="56"/>
        <v>3.0841759484061302</v>
      </c>
      <c r="AF84" s="15">
        <f t="shared" si="57"/>
        <v>-4.0504037456468023E-3</v>
      </c>
      <c r="AG84" s="15">
        <f t="shared" si="57"/>
        <v>2.9673830763510267E-4</v>
      </c>
      <c r="AH84" s="15">
        <f t="shared" si="57"/>
        <v>9.7937136394747881E-3</v>
      </c>
      <c r="AI84" s="1">
        <f t="shared" si="65"/>
        <v>121557.63553079887</v>
      </c>
      <c r="AJ84" s="1">
        <f t="shared" si="65"/>
        <v>31472.789573561011</v>
      </c>
      <c r="AK84" s="1">
        <f t="shared" si="65"/>
        <v>12377.025924111418</v>
      </c>
      <c r="AL84" s="14">
        <f t="shared" si="70"/>
        <v>25.06242568380322</v>
      </c>
      <c r="AM84" s="14">
        <f t="shared" si="70"/>
        <v>4.388201278750155</v>
      </c>
      <c r="AN84" s="14">
        <f t="shared" si="70"/>
        <v>1.5983027805095935</v>
      </c>
      <c r="AO84" s="11">
        <f t="shared" si="71"/>
        <v>1.5563157707954205E-2</v>
      </c>
      <c r="AP84" s="11">
        <f t="shared" si="71"/>
        <v>1.9605473983131512E-2</v>
      </c>
      <c r="AQ84" s="11">
        <f t="shared" si="71"/>
        <v>1.7784638609381089E-2</v>
      </c>
      <c r="AR84" s="1">
        <f t="shared" si="50"/>
        <v>74732.561982474464</v>
      </c>
      <c r="AS84" s="1">
        <f t="shared" si="48"/>
        <v>20417.013447255275</v>
      </c>
      <c r="AT84" s="1">
        <f t="shared" si="48"/>
        <v>8076.9997464492217</v>
      </c>
      <c r="AU84" s="1">
        <f t="shared" si="58"/>
        <v>14946.512396494894</v>
      </c>
      <c r="AV84" s="1">
        <f t="shared" si="58"/>
        <v>4083.4026894510553</v>
      </c>
      <c r="AW84" s="1">
        <f t="shared" si="58"/>
        <v>1615.3999492898445</v>
      </c>
      <c r="AX84" s="1">
        <f t="shared" si="59"/>
        <v>52261.571974227067</v>
      </c>
      <c r="AY84" s="1">
        <f t="shared" si="59"/>
        <v>5715.4926776150924</v>
      </c>
      <c r="AZ84" s="1">
        <f t="shared" si="59"/>
        <v>1593.142142428404</v>
      </c>
      <c r="BA84" s="1">
        <f t="shared" si="60"/>
        <v>12428.187896388672</v>
      </c>
      <c r="BB84" s="1">
        <f t="shared" si="60"/>
        <v>24722.456259967996</v>
      </c>
      <c r="BC84" s="1">
        <f t="shared" si="60"/>
        <v>29905.913110552076</v>
      </c>
      <c r="BD84" s="1">
        <f t="shared" si="61"/>
        <v>33977.004245245917</v>
      </c>
      <c r="BE84" s="2">
        <f t="shared" si="66"/>
        <v>0.1724378764915922</v>
      </c>
      <c r="BF84" s="2">
        <f t="shared" si="66"/>
        <v>0.13039120264941753</v>
      </c>
      <c r="BG84" s="2">
        <f t="shared" si="66"/>
        <v>6.9918128391701598E-2</v>
      </c>
      <c r="BH84" s="2">
        <f t="shared" si="54"/>
        <v>0.12746287574967924</v>
      </c>
      <c r="BI84" s="2">
        <f t="shared" si="62"/>
        <v>2.9734821248929609E-3</v>
      </c>
      <c r="BJ84" s="2">
        <f t="shared" si="62"/>
        <v>1.700186572836147E-3</v>
      </c>
      <c r="BK84" s="2">
        <f t="shared" si="62"/>
        <v>4.8885446777984691E-4</v>
      </c>
      <c r="BL84" s="2">
        <f t="shared" si="55"/>
        <v>222.21593720234307</v>
      </c>
      <c r="BM84" s="2">
        <f t="shared" si="55"/>
        <v>34.712732120438474</v>
      </c>
      <c r="BN84" s="2">
        <f t="shared" si="55"/>
        <v>3.9484774123083928</v>
      </c>
      <c r="BO84" s="2">
        <f t="shared" si="63"/>
        <v>195.80623997383151</v>
      </c>
      <c r="BP84" s="2">
        <f t="shared" si="63"/>
        <v>24.665511754843759</v>
      </c>
      <c r="BQ84" s="2">
        <f t="shared" si="63"/>
        <v>9.9196820514570767</v>
      </c>
      <c r="BR84" s="11">
        <f t="shared" si="64"/>
        <v>4.9266866107145119E-2</v>
      </c>
      <c r="BS84" s="17">
        <f t="shared" si="52"/>
        <v>0.30892574483590574</v>
      </c>
      <c r="BT84" s="17">
        <f t="shared" si="53"/>
        <v>0.50669174842969433</v>
      </c>
      <c r="BU84" s="12">
        <f>(BU$3*temphigh!$I194+BU$4*temphigh!$I194^2+BU$5*temphigh!$I194^6)*(K84/K$56)^$BW$1</f>
        <v>2.7460371365422152</v>
      </c>
      <c r="BV84" s="12">
        <f>(BV$3*temphigh!$I194+BV$4*temphigh!$I194^2+BV$5*temphigh!$I194^6)*(L84/L$56)^$BW$1</f>
        <v>0.86736272219381882</v>
      </c>
      <c r="BW84" s="12">
        <f>(BW$3*temphigh!$I194+BW$4*temphigh!$I194^2+BW$5*temphigh!$I194^6)*(M84/M$56)^$BW$1</f>
        <v>-0.33371464965487163</v>
      </c>
      <c r="BX84" s="12"/>
      <c r="BY84" s="12"/>
      <c r="BZ84" s="12"/>
      <c r="CA84" s="19"/>
      <c r="CB84" s="19"/>
      <c r="CC84" s="19"/>
      <c r="CD84" s="19"/>
      <c r="CE84" s="19"/>
      <c r="CF84" s="19"/>
      <c r="CG84" s="19"/>
      <c r="CH84" s="19"/>
    </row>
    <row r="85" spans="1:86" x14ac:dyDescent="0.3">
      <c r="A85" s="2">
        <f t="shared" si="37"/>
        <v>2039</v>
      </c>
      <c r="B85" s="5">
        <f t="shared" si="67"/>
        <v>1145.0390224835462</v>
      </c>
      <c r="C85" s="5">
        <f t="shared" si="67"/>
        <v>2863.003697087755</v>
      </c>
      <c r="D85" s="5">
        <f t="shared" si="67"/>
        <v>4071.0238710723024</v>
      </c>
      <c r="E85" s="15">
        <f t="shared" si="68"/>
        <v>9.2813793898673753E-4</v>
      </c>
      <c r="F85" s="15">
        <f t="shared" si="68"/>
        <v>1.8284939765394869E-3</v>
      </c>
      <c r="G85" s="15">
        <f t="shared" si="68"/>
        <v>3.732805409664715E-3</v>
      </c>
      <c r="H85" s="5">
        <f t="shared" si="40"/>
        <v>76234.954347325518</v>
      </c>
      <c r="I85" s="5">
        <f t="shared" si="40"/>
        <v>20952.874833685204</v>
      </c>
      <c r="J85" s="5">
        <f t="shared" si="40"/>
        <v>8288.4129671597384</v>
      </c>
      <c r="K85" s="5">
        <f t="shared" si="41"/>
        <v>66578.477108993888</v>
      </c>
      <c r="L85" s="5">
        <f t="shared" si="41"/>
        <v>7318.4938094905192</v>
      </c>
      <c r="M85" s="5">
        <f t="shared" si="41"/>
        <v>2035.9529272366021</v>
      </c>
      <c r="N85" s="15">
        <f t="shared" si="42"/>
        <v>1.9157665472860019E-2</v>
      </c>
      <c r="O85" s="15">
        <f t="shared" si="42"/>
        <v>2.4372766764780174E-2</v>
      </c>
      <c r="P85" s="15">
        <f t="shared" si="42"/>
        <v>2.2358456544613325E-2</v>
      </c>
      <c r="Q85" s="5">
        <f t="shared" si="43"/>
        <v>7841.8522922830134</v>
      </c>
      <c r="R85" s="5">
        <f t="shared" si="43"/>
        <v>8801.7274374819535</v>
      </c>
      <c r="S85" s="5">
        <f t="shared" si="43"/>
        <v>4100.6303863860157</v>
      </c>
      <c r="T85" s="5">
        <f t="shared" si="69"/>
        <v>102.864261668678</v>
      </c>
      <c r="U85" s="5">
        <f t="shared" si="69"/>
        <v>420.07254409460432</v>
      </c>
      <c r="V85" s="5">
        <f t="shared" si="69"/>
        <v>494.7425282298903</v>
      </c>
      <c r="W85" s="15">
        <f t="shared" si="45"/>
        <v>-1.0734613539272964E-2</v>
      </c>
      <c r="X85" s="15">
        <f t="shared" si="45"/>
        <v>-1.217998157191269E-2</v>
      </c>
      <c r="Y85" s="15">
        <f t="shared" si="45"/>
        <v>-9.7425357312937999E-3</v>
      </c>
      <c r="Z85" s="5">
        <f t="shared" si="49"/>
        <v>13233.320501474056</v>
      </c>
      <c r="AA85" s="5">
        <f t="shared" si="49"/>
        <v>21897.971760258151</v>
      </c>
      <c r="AB85" s="5">
        <f t="shared" si="49"/>
        <v>11688.914365514953</v>
      </c>
      <c r="AC85" s="16">
        <f t="shared" si="56"/>
        <v>2.0578165473816785</v>
      </c>
      <c r="AD85" s="16">
        <f t="shared" si="56"/>
        <v>2.9002890165724322</v>
      </c>
      <c r="AE85" s="16">
        <f t="shared" si="56"/>
        <v>3.1143814844585753</v>
      </c>
      <c r="AF85" s="15">
        <f t="shared" si="57"/>
        <v>-4.0504037456468023E-3</v>
      </c>
      <c r="AG85" s="15">
        <f t="shared" si="57"/>
        <v>2.9673830763510267E-4</v>
      </c>
      <c r="AH85" s="15">
        <f t="shared" si="57"/>
        <v>9.7937136394747881E-3</v>
      </c>
      <c r="AI85" s="1">
        <f t="shared" si="65"/>
        <v>124348.38437421387</v>
      </c>
      <c r="AJ85" s="1">
        <f t="shared" si="65"/>
        <v>32408.913305655966</v>
      </c>
      <c r="AK85" s="1">
        <f t="shared" si="65"/>
        <v>12754.72328099012</v>
      </c>
      <c r="AL85" s="14">
        <f t="shared" si="70"/>
        <v>25.448575662429519</v>
      </c>
      <c r="AM85" s="14">
        <f t="shared" si="70"/>
        <v>4.473373717093402</v>
      </c>
      <c r="AN85" s="14">
        <f t="shared" si="70"/>
        <v>1.6264437654759281</v>
      </c>
      <c r="AO85" s="11">
        <f t="shared" si="71"/>
        <v>1.5407526130874663E-2</v>
      </c>
      <c r="AP85" s="11">
        <f t="shared" si="71"/>
        <v>1.9409419243300197E-2</v>
      </c>
      <c r="AQ85" s="11">
        <f t="shared" si="71"/>
        <v>1.7606792223287277E-2</v>
      </c>
      <c r="AR85" s="1">
        <f t="shared" si="50"/>
        <v>76234.954347325518</v>
      </c>
      <c r="AS85" s="1">
        <f t="shared" si="48"/>
        <v>20952.874833685204</v>
      </c>
      <c r="AT85" s="1">
        <f t="shared" si="48"/>
        <v>8288.4129671597384</v>
      </c>
      <c r="AU85" s="1">
        <f t="shared" si="58"/>
        <v>15246.990869465104</v>
      </c>
      <c r="AV85" s="1">
        <f t="shared" si="58"/>
        <v>4190.574966737041</v>
      </c>
      <c r="AW85" s="1">
        <f t="shared" si="58"/>
        <v>1657.6825934319477</v>
      </c>
      <c r="AX85" s="1">
        <f t="shared" si="59"/>
        <v>53262.781687195107</v>
      </c>
      <c r="AY85" s="1">
        <f t="shared" si="59"/>
        <v>5854.7950475924154</v>
      </c>
      <c r="AZ85" s="1">
        <f t="shared" si="59"/>
        <v>1628.7623417892819</v>
      </c>
      <c r="BA85" s="1">
        <f t="shared" si="60"/>
        <v>12461.451765407439</v>
      </c>
      <c r="BB85" s="1">
        <f t="shared" si="60"/>
        <v>24836.603655419563</v>
      </c>
      <c r="BC85" s="1">
        <f t="shared" si="60"/>
        <v>30107.565238923838</v>
      </c>
      <c r="BD85" s="1">
        <f t="shared" si="61"/>
        <v>33159.098821434833</v>
      </c>
      <c r="BE85" s="2">
        <f t="shared" si="66"/>
        <v>0.1724378764915922</v>
      </c>
      <c r="BF85" s="2">
        <f t="shared" si="66"/>
        <v>0.13039120264941753</v>
      </c>
      <c r="BG85" s="2">
        <f t="shared" si="66"/>
        <v>6.9918128391701598E-2</v>
      </c>
      <c r="BH85" s="2">
        <f t="shared" si="54"/>
        <v>0.12717790039637128</v>
      </c>
      <c r="BI85" s="2">
        <f t="shared" si="62"/>
        <v>2.9734821248929609E-3</v>
      </c>
      <c r="BJ85" s="2">
        <f t="shared" si="62"/>
        <v>1.700186572836147E-3</v>
      </c>
      <c r="BK85" s="2">
        <f t="shared" si="62"/>
        <v>4.8885446777984691E-4</v>
      </c>
      <c r="BL85" s="2">
        <f t="shared" si="55"/>
        <v>226.68327404380335</v>
      </c>
      <c r="BM85" s="2">
        <f t="shared" si="55"/>
        <v>35.623796454548</v>
      </c>
      <c r="BN85" s="2">
        <f t="shared" si="55"/>
        <v>4.051827709800456</v>
      </c>
      <c r="BO85" s="2">
        <f t="shared" si="63"/>
        <v>198.67717464595498</v>
      </c>
      <c r="BP85" s="2">
        <f t="shared" si="63"/>
        <v>24.952726932320424</v>
      </c>
      <c r="BQ85" s="2">
        <f t="shared" si="63"/>
        <v>9.9155542401954939</v>
      </c>
      <c r="BR85" s="11">
        <f t="shared" si="64"/>
        <v>4.9083520649536111E-2</v>
      </c>
      <c r="BS85" s="17">
        <f t="shared" si="52"/>
        <v>0.29442056622071966</v>
      </c>
      <c r="BT85" s="17">
        <f t="shared" si="53"/>
        <v>0.49193373633950904</v>
      </c>
      <c r="BU85" s="12">
        <f>(BU$3*temphigh!$I195+BU$4*temphigh!$I195^2+BU$5*temphigh!$I195^6)*(K85/K$56)^$BW$1</f>
        <v>2.6740088171204772</v>
      </c>
      <c r="BV85" s="12">
        <f>(BV$3*temphigh!$I195+BV$4*temphigh!$I195^2+BV$5*temphigh!$I195^6)*(L85/L$56)^$BW$1</f>
        <v>0.80046862606525593</v>
      </c>
      <c r="BW85" s="12">
        <f>(BW$3*temphigh!$I195+BW$4*temphigh!$I195^2+BW$5*temphigh!$I195^6)*(M85/M$56)^$BW$1</f>
        <v>-0.39628415002931439</v>
      </c>
      <c r="BX85" s="12"/>
      <c r="BY85" s="12"/>
      <c r="BZ85" s="12"/>
      <c r="CA85" s="19"/>
      <c r="CB85" s="19"/>
      <c r="CC85" s="19"/>
      <c r="CD85" s="19"/>
      <c r="CE85" s="19"/>
      <c r="CF85" s="19"/>
      <c r="CG85" s="19"/>
      <c r="CH85" s="19"/>
    </row>
    <row r="86" spans="1:86" x14ac:dyDescent="0.3">
      <c r="A86" s="2">
        <f t="shared" si="37"/>
        <v>2040</v>
      </c>
      <c r="B86" s="5">
        <f t="shared" si="67"/>
        <v>1146.0486389340142</v>
      </c>
      <c r="C86" s="5">
        <f t="shared" si="67"/>
        <v>2867.9769328519437</v>
      </c>
      <c r="D86" s="5">
        <f t="shared" si="67"/>
        <v>4085.4603940046745</v>
      </c>
      <c r="E86" s="15">
        <f t="shared" si="68"/>
        <v>8.8173104203740065E-4</v>
      </c>
      <c r="F86" s="15">
        <f t="shared" si="68"/>
        <v>1.7370692777125124E-3</v>
      </c>
      <c r="G86" s="15">
        <f t="shared" si="68"/>
        <v>3.5461651391814793E-3</v>
      </c>
      <c r="H86" s="5">
        <f t="shared" si="40"/>
        <v>77744.884764722548</v>
      </c>
      <c r="I86" s="5">
        <f t="shared" si="40"/>
        <v>21494.760968486145</v>
      </c>
      <c r="J86" s="5">
        <f t="shared" si="40"/>
        <v>8501.5446788419449</v>
      </c>
      <c r="K86" s="5">
        <f t="shared" si="41"/>
        <v>67837.334405838294</v>
      </c>
      <c r="L86" s="5">
        <f t="shared" si="41"/>
        <v>7494.7468099443704</v>
      </c>
      <c r="M86" s="5">
        <f t="shared" si="41"/>
        <v>2080.9269602314048</v>
      </c>
      <c r="N86" s="15">
        <f t="shared" si="42"/>
        <v>1.8907871605166937E-2</v>
      </c>
      <c r="O86" s="15">
        <f t="shared" si="42"/>
        <v>2.4083234206646376E-2</v>
      </c>
      <c r="P86" s="15">
        <f t="shared" si="42"/>
        <v>2.2089917892083033E-2</v>
      </c>
      <c r="Q86" s="5">
        <f t="shared" si="43"/>
        <v>7911.3236386586077</v>
      </c>
      <c r="R86" s="5">
        <f t="shared" si="43"/>
        <v>8919.381499427891</v>
      </c>
      <c r="S86" s="5">
        <f t="shared" si="43"/>
        <v>4165.0978653932907</v>
      </c>
      <c r="T86" s="5">
        <f t="shared" si="69"/>
        <v>101.76005357266209</v>
      </c>
      <c r="U86" s="5">
        <f t="shared" si="69"/>
        <v>414.95606824866559</v>
      </c>
      <c r="V86" s="5">
        <f t="shared" si="69"/>
        <v>489.92248147081995</v>
      </c>
      <c r="W86" s="15">
        <f t="shared" si="45"/>
        <v>-1.0734613539272964E-2</v>
      </c>
      <c r="X86" s="15">
        <f t="shared" si="45"/>
        <v>-1.217998157191269E-2</v>
      </c>
      <c r="Y86" s="15">
        <f t="shared" si="45"/>
        <v>-9.7425357312937999E-3</v>
      </c>
      <c r="Z86" s="5">
        <f t="shared" si="49"/>
        <v>13300.356385636725</v>
      </c>
      <c r="AA86" s="5">
        <f t="shared" si="49"/>
        <v>22205.572312718479</v>
      </c>
      <c r="AB86" s="5">
        <f t="shared" si="49"/>
        <v>11994.337820907884</v>
      </c>
      <c r="AC86" s="16">
        <f t="shared" si="56"/>
        <v>2.0494815595303097</v>
      </c>
      <c r="AD86" s="16">
        <f t="shared" si="56"/>
        <v>2.9011496434268627</v>
      </c>
      <c r="AE86" s="16">
        <f t="shared" si="56"/>
        <v>3.1448828448814452</v>
      </c>
      <c r="AF86" s="15">
        <f t="shared" si="57"/>
        <v>-4.0504037456468023E-3</v>
      </c>
      <c r="AG86" s="15">
        <f t="shared" si="57"/>
        <v>2.9673830763510267E-4</v>
      </c>
      <c r="AH86" s="15">
        <f t="shared" si="57"/>
        <v>9.7937136394747881E-3</v>
      </c>
      <c r="AI86" s="1">
        <f t="shared" si="65"/>
        <v>127160.5368062576</v>
      </c>
      <c r="AJ86" s="1">
        <f t="shared" si="65"/>
        <v>33358.596941827411</v>
      </c>
      <c r="AK86" s="1">
        <f t="shared" si="65"/>
        <v>13136.933546323056</v>
      </c>
      <c r="AL86" s="14">
        <f t="shared" si="70"/>
        <v>25.836754260996816</v>
      </c>
      <c r="AM86" s="14">
        <f t="shared" si="70"/>
        <v>4.5593310471413577</v>
      </c>
      <c r="AN86" s="14">
        <f t="shared" si="70"/>
        <v>1.6547938583431077</v>
      </c>
      <c r="AO86" s="11">
        <f t="shared" si="71"/>
        <v>1.5253450869565916E-2</v>
      </c>
      <c r="AP86" s="11">
        <f t="shared" si="71"/>
        <v>1.9215325050867194E-2</v>
      </c>
      <c r="AQ86" s="11">
        <f t="shared" si="71"/>
        <v>1.7430724301054405E-2</v>
      </c>
      <c r="AR86" s="1">
        <f t="shared" si="50"/>
        <v>77744.884764722548</v>
      </c>
      <c r="AS86" s="1">
        <f t="shared" si="48"/>
        <v>21494.760968486145</v>
      </c>
      <c r="AT86" s="1">
        <f t="shared" si="48"/>
        <v>8501.5446788419449</v>
      </c>
      <c r="AU86" s="1">
        <f t="shared" si="58"/>
        <v>15548.976952944511</v>
      </c>
      <c r="AV86" s="1">
        <f t="shared" si="58"/>
        <v>4298.9521936972296</v>
      </c>
      <c r="AW86" s="1">
        <f t="shared" si="58"/>
        <v>1700.3089357683891</v>
      </c>
      <c r="AX86" s="1">
        <f t="shared" si="59"/>
        <v>54269.867524670633</v>
      </c>
      <c r="AY86" s="1">
        <f t="shared" si="59"/>
        <v>5995.797447955496</v>
      </c>
      <c r="AZ86" s="1">
        <f t="shared" si="59"/>
        <v>1664.7415681851239</v>
      </c>
      <c r="BA86" s="1">
        <f t="shared" si="60"/>
        <v>12493.906440465711</v>
      </c>
      <c r="BB86" s="1">
        <f t="shared" si="60"/>
        <v>24947.998117314466</v>
      </c>
      <c r="BC86" s="1">
        <f t="shared" si="60"/>
        <v>30303.596782303965</v>
      </c>
      <c r="BD86" s="1">
        <f t="shared" si="61"/>
        <v>32355.628732447385</v>
      </c>
      <c r="BE86" s="2">
        <f t="shared" si="66"/>
        <v>0.1724378764915922</v>
      </c>
      <c r="BF86" s="2">
        <f t="shared" si="66"/>
        <v>0.13039120264941753</v>
      </c>
      <c r="BG86" s="2">
        <f t="shared" si="66"/>
        <v>6.9918128391701598E-2</v>
      </c>
      <c r="BH86" s="2">
        <f t="shared" si="54"/>
        <v>0.12689440680055677</v>
      </c>
      <c r="BI86" s="2">
        <f t="shared" si="62"/>
        <v>2.9734821248929609E-3</v>
      </c>
      <c r="BJ86" s="2">
        <f t="shared" si="62"/>
        <v>1.700186572836147E-3</v>
      </c>
      <c r="BK86" s="2">
        <f t="shared" si="62"/>
        <v>4.8885446777984691E-4</v>
      </c>
      <c r="BL86" s="2">
        <f t="shared" si="55"/>
        <v>231.17302514976558</v>
      </c>
      <c r="BM86" s="2">
        <f t="shared" si="55"/>
        <v>36.545103984942642</v>
      </c>
      <c r="BN86" s="2">
        <f t="shared" si="55"/>
        <v>4.1560180992818685</v>
      </c>
      <c r="BO86" s="2">
        <f t="shared" si="63"/>
        <v>201.59103182212218</v>
      </c>
      <c r="BP86" s="2">
        <f t="shared" si="63"/>
        <v>25.243463162058426</v>
      </c>
      <c r="BQ86" s="2">
        <f t="shared" si="63"/>
        <v>9.9115449516006056</v>
      </c>
      <c r="BR86" s="11">
        <f t="shared" si="64"/>
        <v>4.8898332802922412E-2</v>
      </c>
      <c r="BS86" s="17">
        <f t="shared" si="52"/>
        <v>0.28064549716540232</v>
      </c>
      <c r="BT86" s="17">
        <f t="shared" si="53"/>
        <v>0.47760556926165926</v>
      </c>
      <c r="BU86" s="12">
        <f>(BU$3*temphigh!$I196+BU$4*temphigh!$I196^2+BU$5*temphigh!$I196^6)*(K86/K$56)^$BW$1</f>
        <v>2.5983293234422855</v>
      </c>
      <c r="BV86" s="12">
        <f>(BV$3*temphigh!$I196+BV$4*temphigh!$I196^2+BV$5*temphigh!$I196^6)*(L86/L$56)^$BW$1</f>
        <v>0.73107737527405414</v>
      </c>
      <c r="BW86" s="12">
        <f>(BW$3*temphigh!$I196+BW$4*temphigh!$I196^2+BW$5*temphigh!$I196^6)*(M86/M$56)^$BW$1</f>
        <v>-0.46084673754501437</v>
      </c>
      <c r="BX86" s="12"/>
      <c r="BY86" s="12"/>
      <c r="BZ86" s="12"/>
      <c r="CA86" s="19"/>
      <c r="CB86" s="19"/>
      <c r="CC86" s="19"/>
      <c r="CD86" s="19"/>
      <c r="CE86" s="19"/>
      <c r="CF86" s="19"/>
      <c r="CG86" s="19"/>
      <c r="CH86" s="19"/>
    </row>
    <row r="87" spans="1:86" x14ac:dyDescent="0.3">
      <c r="A87" s="2">
        <f t="shared" si="37"/>
        <v>2041</v>
      </c>
      <c r="B87" s="5">
        <f t="shared" si="67"/>
        <v>1147.0086202616155</v>
      </c>
      <c r="C87" s="5">
        <f t="shared" si="67"/>
        <v>2872.709713740227</v>
      </c>
      <c r="D87" s="5">
        <f t="shared" si="67"/>
        <v>4099.2237253700641</v>
      </c>
      <c r="E87" s="15">
        <f t="shared" si="68"/>
        <v>8.3764448993553053E-4</v>
      </c>
      <c r="F87" s="15">
        <f t="shared" si="68"/>
        <v>1.6502158138268868E-3</v>
      </c>
      <c r="G87" s="15">
        <f t="shared" si="68"/>
        <v>3.3688568822224053E-3</v>
      </c>
      <c r="H87" s="5">
        <f t="shared" si="40"/>
        <v>79261.925681579392</v>
      </c>
      <c r="I87" s="5">
        <f t="shared" si="40"/>
        <v>22042.56597488992</v>
      </c>
      <c r="J87" s="5">
        <f t="shared" si="40"/>
        <v>8716.3442124212652</v>
      </c>
      <c r="K87" s="5">
        <f t="shared" si="41"/>
        <v>69103.164772642194</v>
      </c>
      <c r="L87" s="5">
        <f t="shared" si="41"/>
        <v>7673.0920181248712</v>
      </c>
      <c r="M87" s="5">
        <f t="shared" si="41"/>
        <v>2126.3402039942043</v>
      </c>
      <c r="N87" s="15">
        <f t="shared" si="42"/>
        <v>1.865978930172929E-2</v>
      </c>
      <c r="O87" s="15">
        <f t="shared" si="42"/>
        <v>2.3796028432056415E-2</v>
      </c>
      <c r="P87" s="15">
        <f t="shared" si="42"/>
        <v>2.1823564512686966E-2</v>
      </c>
      <c r="Q87" s="5">
        <f t="shared" si="43"/>
        <v>7979.1156547833507</v>
      </c>
      <c r="R87" s="5">
        <f t="shared" si="43"/>
        <v>9035.2899161036421</v>
      </c>
      <c r="S87" s="5">
        <f t="shared" si="43"/>
        <v>4228.729114203561</v>
      </c>
      <c r="T87" s="5">
        <f t="shared" si="69"/>
        <v>100.66769872382385</v>
      </c>
      <c r="U87" s="5">
        <f t="shared" si="69"/>
        <v>409.9019109842435</v>
      </c>
      <c r="V87" s="5">
        <f t="shared" si="69"/>
        <v>485.14939418952633</v>
      </c>
      <c r="W87" s="15">
        <f t="shared" si="45"/>
        <v>-1.0734613539272964E-2</v>
      </c>
      <c r="X87" s="15">
        <f t="shared" si="45"/>
        <v>-1.217998157191269E-2</v>
      </c>
      <c r="Y87" s="15">
        <f t="shared" si="45"/>
        <v>-9.7425357312937999E-3</v>
      </c>
      <c r="Z87" s="5">
        <f t="shared" si="49"/>
        <v>13363.835815831686</v>
      </c>
      <c r="AA87" s="5">
        <f t="shared" si="49"/>
        <v>22509.074980798843</v>
      </c>
      <c r="AB87" s="5">
        <f t="shared" si="49"/>
        <v>12302.22098560757</v>
      </c>
      <c r="AC87" s="16">
        <f t="shared" ref="AC87:AE102" si="72">AC86*(1+AF87)</f>
        <v>2.0411803317449539</v>
      </c>
      <c r="AD87" s="16">
        <f t="shared" si="72"/>
        <v>2.9020105256622495</v>
      </c>
      <c r="AE87" s="16">
        <f t="shared" si="72"/>
        <v>3.1756829268939111</v>
      </c>
      <c r="AF87" s="15">
        <f t="shared" si="57"/>
        <v>-4.0504037456468023E-3</v>
      </c>
      <c r="AG87" s="15">
        <f t="shared" si="57"/>
        <v>2.9673830763510267E-4</v>
      </c>
      <c r="AH87" s="15">
        <f t="shared" si="57"/>
        <v>9.7937136394747881E-3</v>
      </c>
      <c r="AI87" s="1">
        <f t="shared" si="65"/>
        <v>129993.46007857635</v>
      </c>
      <c r="AJ87" s="1">
        <f t="shared" si="65"/>
        <v>34321.6894413419</v>
      </c>
      <c r="AK87" s="1">
        <f t="shared" si="65"/>
        <v>13523.54912745914</v>
      </c>
      <c r="AL87" s="14">
        <f t="shared" si="70"/>
        <v>26.226912926128485</v>
      </c>
      <c r="AM87" s="14">
        <f t="shared" si="70"/>
        <v>4.6460639849458367</v>
      </c>
      <c r="AN87" s="14">
        <f t="shared" si="70"/>
        <v>1.6833496713077658</v>
      </c>
      <c r="AO87" s="11">
        <f t="shared" si="71"/>
        <v>1.5100916360870256E-2</v>
      </c>
      <c r="AP87" s="11">
        <f t="shared" si="71"/>
        <v>1.9023171800358521E-2</v>
      </c>
      <c r="AQ87" s="11">
        <f t="shared" si="71"/>
        <v>1.7256417058043861E-2</v>
      </c>
      <c r="AR87" s="1">
        <f t="shared" si="50"/>
        <v>79261.925681579392</v>
      </c>
      <c r="AS87" s="1">
        <f t="shared" si="48"/>
        <v>22042.56597488992</v>
      </c>
      <c r="AT87" s="1">
        <f t="shared" si="48"/>
        <v>8716.3442124212652</v>
      </c>
      <c r="AU87" s="1">
        <f t="shared" si="58"/>
        <v>15852.385136315879</v>
      </c>
      <c r="AV87" s="1">
        <f t="shared" si="58"/>
        <v>4408.5131949779843</v>
      </c>
      <c r="AW87" s="1">
        <f t="shared" si="58"/>
        <v>1743.2688424842531</v>
      </c>
      <c r="AX87" s="1">
        <f t="shared" si="59"/>
        <v>55282.531818113755</v>
      </c>
      <c r="AY87" s="1">
        <f t="shared" si="59"/>
        <v>6138.4736144998978</v>
      </c>
      <c r="AZ87" s="1">
        <f t="shared" si="59"/>
        <v>1701.0721631953638</v>
      </c>
      <c r="BA87" s="1">
        <f t="shared" si="60"/>
        <v>12525.577594193926</v>
      </c>
      <c r="BB87" s="1">
        <f t="shared" si="60"/>
        <v>25056.726119847292</v>
      </c>
      <c r="BC87" s="1">
        <f t="shared" si="60"/>
        <v>30494.182745612583</v>
      </c>
      <c r="BD87" s="1">
        <f t="shared" si="61"/>
        <v>31566.70783388018</v>
      </c>
      <c r="BE87" s="2">
        <f t="shared" si="66"/>
        <v>0.1724378764915922</v>
      </c>
      <c r="BF87" s="2">
        <f t="shared" si="66"/>
        <v>0.13039120264941753</v>
      </c>
      <c r="BG87" s="2">
        <f t="shared" si="66"/>
        <v>6.9918128391701598E-2</v>
      </c>
      <c r="BH87" s="2">
        <f t="shared" si="54"/>
        <v>0.12661231776350318</v>
      </c>
      <c r="BI87" s="2">
        <f t="shared" si="62"/>
        <v>2.9734821248929609E-3</v>
      </c>
      <c r="BJ87" s="2">
        <f t="shared" si="62"/>
        <v>1.700186572836147E-3</v>
      </c>
      <c r="BK87" s="2">
        <f t="shared" si="62"/>
        <v>4.8885446777984691E-4</v>
      </c>
      <c r="BL87" s="2">
        <f t="shared" si="55"/>
        <v>235.68391919877064</v>
      </c>
      <c r="BM87" s="2">
        <f t="shared" si="55"/>
        <v>37.476474701362754</v>
      </c>
      <c r="BN87" s="2">
        <f t="shared" si="55"/>
        <v>4.2610238109491467</v>
      </c>
      <c r="BO87" s="2">
        <f t="shared" si="63"/>
        <v>204.54842965032861</v>
      </c>
      <c r="BP87" s="2">
        <f t="shared" si="63"/>
        <v>25.537759231748087</v>
      </c>
      <c r="BQ87" s="2">
        <f t="shared" si="63"/>
        <v>9.9076495937328879</v>
      </c>
      <c r="BR87" s="11">
        <f t="shared" si="64"/>
        <v>4.8711445492310962E-2</v>
      </c>
      <c r="BS87" s="17">
        <f t="shared" si="52"/>
        <v>0.26756215391766935</v>
      </c>
      <c r="BT87" s="17">
        <f t="shared" si="53"/>
        <v>0.4636947274385041</v>
      </c>
      <c r="BU87" s="12">
        <f>(BU$3*temphigh!$I197+BU$4*temphigh!$I197^2+BU$5*temphigh!$I197^6)*(K87/K$56)^$BW$1</f>
        <v>2.5189429970067434</v>
      </c>
      <c r="BV87" s="12">
        <f>(BV$3*temphigh!$I197+BV$4*temphigh!$I197^2+BV$5*temphigh!$I197^6)*(L87/L$56)^$BW$1</f>
        <v>0.65915725614979404</v>
      </c>
      <c r="BW87" s="12">
        <f>(BW$3*temphigh!$I197+BW$4*temphigh!$I197^2+BW$5*temphigh!$I197^6)*(M87/M$56)^$BW$1</f>
        <v>-0.52742826053229064</v>
      </c>
      <c r="BX87" s="12"/>
      <c r="BY87" s="12"/>
      <c r="BZ87" s="12"/>
      <c r="CA87" s="19"/>
      <c r="CB87" s="19"/>
      <c r="CC87" s="19"/>
      <c r="CD87" s="19"/>
      <c r="CE87" s="19"/>
      <c r="CF87" s="19"/>
      <c r="CG87" s="19"/>
      <c r="CH87" s="19"/>
    </row>
    <row r="88" spans="1:86" x14ac:dyDescent="0.3">
      <c r="A88" s="2">
        <f t="shared" si="37"/>
        <v>2042</v>
      </c>
      <c r="B88" s="5">
        <f t="shared" si="67"/>
        <v>1147.9213664397525</v>
      </c>
      <c r="C88" s="5">
        <f t="shared" si="67"/>
        <v>2877.2132751884678</v>
      </c>
      <c r="D88" s="5">
        <f t="shared" si="67"/>
        <v>4112.342938526097</v>
      </c>
      <c r="E88" s="15">
        <f t="shared" si="68"/>
        <v>7.9576226543875397E-4</v>
      </c>
      <c r="F88" s="15">
        <f t="shared" si="68"/>
        <v>1.5677050231355423E-3</v>
      </c>
      <c r="G88" s="15">
        <f t="shared" si="68"/>
        <v>3.2004140381112849E-3</v>
      </c>
      <c r="H88" s="5">
        <f t="shared" si="40"/>
        <v>80785.639887174257</v>
      </c>
      <c r="I88" s="5">
        <f t="shared" si="40"/>
        <v>22596.180474288227</v>
      </c>
      <c r="J88" s="5">
        <f t="shared" si="40"/>
        <v>8932.7608945831835</v>
      </c>
      <c r="K88" s="5">
        <f t="shared" si="41"/>
        <v>70375.586907776407</v>
      </c>
      <c r="L88" s="5">
        <f t="shared" si="41"/>
        <v>7853.4951402961597</v>
      </c>
      <c r="M88" s="5">
        <f t="shared" si="41"/>
        <v>2172.182871933529</v>
      </c>
      <c r="N88" s="15">
        <f t="shared" si="42"/>
        <v>1.8413369913239608E-2</v>
      </c>
      <c r="O88" s="15">
        <f t="shared" si="42"/>
        <v>2.3511137589012687E-2</v>
      </c>
      <c r="P88" s="15">
        <f t="shared" si="42"/>
        <v>2.1559423018580048E-2</v>
      </c>
      <c r="Q88" s="5">
        <f t="shared" si="43"/>
        <v>8045.2051649170671</v>
      </c>
      <c r="R88" s="5">
        <f t="shared" si="43"/>
        <v>9149.4039181919561</v>
      </c>
      <c r="S88" s="5">
        <f t="shared" si="43"/>
        <v>4291.5020800435395</v>
      </c>
      <c r="T88" s="5">
        <f t="shared" si="69"/>
        <v>99.587069882135637</v>
      </c>
      <c r="U88" s="5">
        <f t="shared" si="69"/>
        <v>404.90931326216361</v>
      </c>
      <c r="V88" s="5">
        <f t="shared" si="69"/>
        <v>480.42280888161935</v>
      </c>
      <c r="W88" s="15">
        <f t="shared" si="45"/>
        <v>-1.0734613539272964E-2</v>
      </c>
      <c r="X88" s="15">
        <f t="shared" si="45"/>
        <v>-1.217998157191269E-2</v>
      </c>
      <c r="Y88" s="15">
        <f t="shared" si="45"/>
        <v>-9.7425357312937999E-3</v>
      </c>
      <c r="Z88" s="5">
        <f t="shared" si="49"/>
        <v>13423.757568105271</v>
      </c>
      <c r="AA88" s="5">
        <f t="shared" si="49"/>
        <v>22808.349173463892</v>
      </c>
      <c r="AB88" s="5">
        <f t="shared" si="49"/>
        <v>12612.49021358133</v>
      </c>
      <c r="AC88" s="16">
        <f t="shared" si="72"/>
        <v>2.0329127272837137</v>
      </c>
      <c r="AD88" s="16">
        <f t="shared" si="72"/>
        <v>2.9028716633543739</v>
      </c>
      <c r="AE88" s="16">
        <f t="shared" si="72"/>
        <v>3.2067846560896793</v>
      </c>
      <c r="AF88" s="15">
        <f t="shared" si="57"/>
        <v>-4.0504037456468023E-3</v>
      </c>
      <c r="AG88" s="15">
        <f t="shared" si="57"/>
        <v>2.9673830763510267E-4</v>
      </c>
      <c r="AH88" s="15">
        <f t="shared" si="57"/>
        <v>9.7937136394747881E-3</v>
      </c>
      <c r="AI88" s="1">
        <f t="shared" ref="AI88:AK103" si="73">(1-$AI$5)*AI87+AU87</f>
        <v>132846.49920703459</v>
      </c>
      <c r="AJ88" s="1">
        <f t="shared" si="73"/>
        <v>35298.033692185694</v>
      </c>
      <c r="AK88" s="1">
        <f t="shared" si="73"/>
        <v>13914.463057197479</v>
      </c>
      <c r="AL88" s="14">
        <f t="shared" si="70"/>
        <v>26.619002840444768</v>
      </c>
      <c r="AM88" s="14">
        <f t="shared" si="70"/>
        <v>4.7335630295931095</v>
      </c>
      <c r="AN88" s="14">
        <f t="shared" si="70"/>
        <v>1.7121077694505478</v>
      </c>
      <c r="AO88" s="11">
        <f t="shared" si="71"/>
        <v>1.4949907197261553E-2</v>
      </c>
      <c r="AP88" s="11">
        <f t="shared" si="71"/>
        <v>1.8832940082354935E-2</v>
      </c>
      <c r="AQ88" s="11">
        <f t="shared" si="71"/>
        <v>1.7083852887463422E-2</v>
      </c>
      <c r="AR88" s="1">
        <f t="shared" si="50"/>
        <v>80785.639887174257</v>
      </c>
      <c r="AS88" s="1">
        <f t="shared" si="48"/>
        <v>22596.180474288227</v>
      </c>
      <c r="AT88" s="1">
        <f t="shared" si="48"/>
        <v>8932.7608945831835</v>
      </c>
      <c r="AU88" s="1">
        <f t="shared" si="58"/>
        <v>16157.127977434851</v>
      </c>
      <c r="AV88" s="1">
        <f t="shared" si="58"/>
        <v>4519.2360948576452</v>
      </c>
      <c r="AW88" s="1">
        <f t="shared" si="58"/>
        <v>1786.5521789166369</v>
      </c>
      <c r="AX88" s="1">
        <f t="shared" si="59"/>
        <v>56300.469526221132</v>
      </c>
      <c r="AY88" s="1">
        <f t="shared" si="59"/>
        <v>6282.796112236927</v>
      </c>
      <c r="AZ88" s="1">
        <f t="shared" si="59"/>
        <v>1737.7462975468227</v>
      </c>
      <c r="BA88" s="1">
        <f t="shared" si="60"/>
        <v>12556.489830668777</v>
      </c>
      <c r="BB88" s="1">
        <f t="shared" si="60"/>
        <v>25162.871257353247</v>
      </c>
      <c r="BC88" s="1">
        <f t="shared" si="60"/>
        <v>30679.494288986258</v>
      </c>
      <c r="BD88" s="1">
        <f t="shared" si="61"/>
        <v>30792.416117618948</v>
      </c>
      <c r="BE88" s="2">
        <f t="shared" ref="BE88:BG103" si="74">BE87</f>
        <v>0.1724378764915922</v>
      </c>
      <c r="BF88" s="2">
        <f t="shared" si="74"/>
        <v>0.13039120264941753</v>
      </c>
      <c r="BG88" s="2">
        <f t="shared" si="74"/>
        <v>6.9918128391701598E-2</v>
      </c>
      <c r="BH88" s="2">
        <f t="shared" si="54"/>
        <v>0.1263315581151378</v>
      </c>
      <c r="BI88" s="2">
        <f t="shared" si="62"/>
        <v>2.9734821248929609E-3</v>
      </c>
      <c r="BJ88" s="2">
        <f t="shared" si="62"/>
        <v>1.700186572836147E-3</v>
      </c>
      <c r="BK88" s="2">
        <f t="shared" si="62"/>
        <v>4.8885446777984691E-4</v>
      </c>
      <c r="BL88" s="2">
        <f t="shared" si="55"/>
        <v>240.21465615255244</v>
      </c>
      <c r="BM88" s="2">
        <f t="shared" si="55"/>
        <v>38.417722639767163</v>
      </c>
      <c r="BN88" s="2">
        <f t="shared" si="55"/>
        <v>4.3668200729260915</v>
      </c>
      <c r="BO88" s="2">
        <f t="shared" si="63"/>
        <v>207.54999667541009</v>
      </c>
      <c r="BP88" s="2">
        <f t="shared" si="63"/>
        <v>25.835654522104708</v>
      </c>
      <c r="BQ88" s="2">
        <f t="shared" si="63"/>
        <v>9.9038637500356614</v>
      </c>
      <c r="BR88" s="11">
        <f t="shared" si="64"/>
        <v>4.852299677507263E-2</v>
      </c>
      <c r="BS88" s="17">
        <f t="shared" si="52"/>
        <v>0.25513419832284179</v>
      </c>
      <c r="BT88" s="17">
        <f t="shared" si="53"/>
        <v>0.45018905576553797</v>
      </c>
      <c r="BU88" s="12">
        <f>(BU$3*temphigh!$I198+BU$4*temphigh!$I198^2+BU$5*temphigh!$I198^6)*(K88/K$56)^$BW$1</f>
        <v>2.4357954015639613</v>
      </c>
      <c r="BV88" s="12">
        <f>(BV$3*temphigh!$I198+BV$4*temphigh!$I198^2+BV$5*temphigh!$I198^6)*(L88/L$56)^$BW$1</f>
        <v>0.58467778598572784</v>
      </c>
      <c r="BW88" s="12">
        <f>(BW$3*temphigh!$I198+BW$4*temphigh!$I198^2+BW$5*temphigh!$I198^6)*(M88/M$56)^$BW$1</f>
        <v>-0.59605334655571574</v>
      </c>
      <c r="BX88" s="12"/>
      <c r="BY88" s="12"/>
      <c r="BZ88" s="12"/>
      <c r="CA88" s="19"/>
      <c r="CB88" s="19"/>
      <c r="CC88" s="19"/>
      <c r="CD88" s="19"/>
      <c r="CE88" s="19"/>
      <c r="CF88" s="19"/>
      <c r="CG88" s="19"/>
      <c r="CH88" s="19"/>
    </row>
    <row r="89" spans="1:86" x14ac:dyDescent="0.3">
      <c r="A89" s="2">
        <f t="shared" si="37"/>
        <v>2043</v>
      </c>
      <c r="B89" s="5">
        <f t="shared" si="67"/>
        <v>1148.7891653215011</v>
      </c>
      <c r="C89" s="5">
        <f t="shared" si="67"/>
        <v>2881.4983658074057</v>
      </c>
      <c r="D89" s="5">
        <f t="shared" si="67"/>
        <v>4124.8460785925845</v>
      </c>
      <c r="E89" s="15">
        <f t="shared" si="68"/>
        <v>7.5597415216681623E-4</v>
      </c>
      <c r="F89" s="15">
        <f t="shared" si="68"/>
        <v>1.489319771978765E-3</v>
      </c>
      <c r="G89" s="15">
        <f t="shared" si="68"/>
        <v>3.0403933362057206E-3</v>
      </c>
      <c r="H89" s="5">
        <f t="shared" si="40"/>
        <v>82315.580867274286</v>
      </c>
      <c r="I89" s="5">
        <f t="shared" si="40"/>
        <v>23155.491614840867</v>
      </c>
      <c r="J89" s="5">
        <f t="shared" si="40"/>
        <v>9150.744019937094</v>
      </c>
      <c r="K89" s="5">
        <f t="shared" si="41"/>
        <v>71654.210669925131</v>
      </c>
      <c r="L89" s="5">
        <f t="shared" si="41"/>
        <v>8035.9204397301892</v>
      </c>
      <c r="M89" s="5">
        <f t="shared" si="41"/>
        <v>2218.444966329354</v>
      </c>
      <c r="N89" s="15">
        <f t="shared" si="42"/>
        <v>1.8168569788615585E-2</v>
      </c>
      <c r="O89" s="15">
        <f t="shared" si="42"/>
        <v>2.3228549349703975E-2</v>
      </c>
      <c r="P89" s="15">
        <f t="shared" si="42"/>
        <v>2.1297513664052525E-2</v>
      </c>
      <c r="Q89" s="5">
        <f t="shared" si="43"/>
        <v>8109.5697850979514</v>
      </c>
      <c r="R89" s="5">
        <f t="shared" si="43"/>
        <v>9261.676232938833</v>
      </c>
      <c r="S89" s="5">
        <f t="shared" si="43"/>
        <v>4353.3957551103076</v>
      </c>
      <c r="T89" s="5">
        <f t="shared" si="69"/>
        <v>98.518041173442342</v>
      </c>
      <c r="U89" s="5">
        <f t="shared" si="69"/>
        <v>399.97752528833462</v>
      </c>
      <c r="V89" s="5">
        <f t="shared" si="69"/>
        <v>475.74227249996164</v>
      </c>
      <c r="W89" s="15">
        <f t="shared" si="45"/>
        <v>-1.0734613539272964E-2</v>
      </c>
      <c r="X89" s="15">
        <f t="shared" si="45"/>
        <v>-1.217998157191269E-2</v>
      </c>
      <c r="Y89" s="15">
        <f t="shared" si="45"/>
        <v>-9.7425357312937999E-3</v>
      </c>
      <c r="Z89" s="5">
        <f t="shared" si="49"/>
        <v>13480.122032408344</v>
      </c>
      <c r="AA89" s="5">
        <f t="shared" si="49"/>
        <v>23103.267898889382</v>
      </c>
      <c r="AB89" s="5">
        <f t="shared" si="49"/>
        <v>12925.071865664328</v>
      </c>
      <c r="AC89" s="16">
        <f t="shared" si="72"/>
        <v>2.0246786099585505</v>
      </c>
      <c r="AD89" s="16">
        <f t="shared" si="72"/>
        <v>2.9037330565790396</v>
      </c>
      <c r="AE89" s="16">
        <f t="shared" si="72"/>
        <v>3.2381909867148835</v>
      </c>
      <c r="AF89" s="15">
        <f t="shared" si="57"/>
        <v>-4.0504037456468023E-3</v>
      </c>
      <c r="AG89" s="15">
        <f t="shared" si="57"/>
        <v>2.9673830763510267E-4</v>
      </c>
      <c r="AH89" s="15">
        <f t="shared" si="57"/>
        <v>9.7937136394747881E-3</v>
      </c>
      <c r="AI89" s="1">
        <f t="shared" si="73"/>
        <v>135718.97726376599</v>
      </c>
      <c r="AJ89" s="1">
        <f t="shared" si="73"/>
        <v>36287.466417824769</v>
      </c>
      <c r="AK89" s="1">
        <f t="shared" si="73"/>
        <v>14309.568930394369</v>
      </c>
      <c r="AL89" s="14">
        <f t="shared" si="70"/>
        <v>27.012974946371578</v>
      </c>
      <c r="AM89" s="14">
        <f t="shared" si="70"/>
        <v>4.8218184694163639</v>
      </c>
      <c r="AN89" s="14">
        <f t="shared" si="70"/>
        <v>1.7410646727387162</v>
      </c>
      <c r="AO89" s="11">
        <f t="shared" si="71"/>
        <v>1.4800408125288936E-2</v>
      </c>
      <c r="AP89" s="11">
        <f t="shared" si="71"/>
        <v>1.8644610681531386E-2</v>
      </c>
      <c r="AQ89" s="11">
        <f t="shared" si="71"/>
        <v>1.6913014358588788E-2</v>
      </c>
      <c r="AR89" s="1">
        <f t="shared" si="50"/>
        <v>82315.580867274286</v>
      </c>
      <c r="AS89" s="1">
        <f t="shared" si="48"/>
        <v>23155.491614840867</v>
      </c>
      <c r="AT89" s="1">
        <f t="shared" si="48"/>
        <v>9150.744019937094</v>
      </c>
      <c r="AU89" s="1">
        <f t="shared" si="58"/>
        <v>16463.116173454859</v>
      </c>
      <c r="AV89" s="1">
        <f t="shared" si="58"/>
        <v>4631.0983229681733</v>
      </c>
      <c r="AW89" s="1">
        <f t="shared" si="58"/>
        <v>1830.1488039874189</v>
      </c>
      <c r="AX89" s="1">
        <f t="shared" si="59"/>
        <v>57323.368535940113</v>
      </c>
      <c r="AY89" s="1">
        <f t="shared" si="59"/>
        <v>6428.7363517841513</v>
      </c>
      <c r="AZ89" s="1">
        <f t="shared" si="59"/>
        <v>1774.7559730634832</v>
      </c>
      <c r="BA89" s="1">
        <f t="shared" si="60"/>
        <v>12586.666728390412</v>
      </c>
      <c r="BB89" s="1">
        <f t="shared" si="60"/>
        <v>25266.514299818329</v>
      </c>
      <c r="BC89" s="1">
        <f t="shared" si="60"/>
        <v>30859.698576117204</v>
      </c>
      <c r="BD89" s="1">
        <f t="shared" si="61"/>
        <v>30032.802318449118</v>
      </c>
      <c r="BE89" s="2">
        <f t="shared" si="74"/>
        <v>0.1724378764915922</v>
      </c>
      <c r="BF89" s="2">
        <f t="shared" si="74"/>
        <v>0.13039120264941753</v>
      </c>
      <c r="BG89" s="2">
        <f t="shared" si="74"/>
        <v>6.9918128391701598E-2</v>
      </c>
      <c r="BH89" s="2">
        <f t="shared" si="54"/>
        <v>0.12605205478515424</v>
      </c>
      <c r="BI89" s="2">
        <f t="shared" si="62"/>
        <v>2.9734821248929609E-3</v>
      </c>
      <c r="BJ89" s="2">
        <f t="shared" si="62"/>
        <v>1.700186572836147E-3</v>
      </c>
      <c r="BK89" s="2">
        <f t="shared" si="62"/>
        <v>4.8885446777984691E-4</v>
      </c>
      <c r="BL89" s="2">
        <f t="shared" si="55"/>
        <v>244.7639083090211</v>
      </c>
      <c r="BM89" s="2">
        <f t="shared" si="55"/>
        <v>39.36865593097243</v>
      </c>
      <c r="BN89" s="2">
        <f t="shared" si="55"/>
        <v>4.4733820976559651</v>
      </c>
      <c r="BO89" s="2">
        <f t="shared" si="63"/>
        <v>210.59637194380457</v>
      </c>
      <c r="BP89" s="2">
        <f t="shared" si="63"/>
        <v>26.137189014223793</v>
      </c>
      <c r="BQ89" s="2">
        <f t="shared" si="63"/>
        <v>9.9001831775528402</v>
      </c>
      <c r="BR89" s="11">
        <f t="shared" si="64"/>
        <v>4.8333119946692066E-2</v>
      </c>
      <c r="BS89" s="17">
        <f t="shared" si="52"/>
        <v>0.24332723183712177</v>
      </c>
      <c r="BT89" s="17">
        <f t="shared" si="53"/>
        <v>0.43707675317042521</v>
      </c>
      <c r="BU89" s="12">
        <f>(BU$3*temphigh!$I199+BU$4*temphigh!$I199^2+BU$5*temphigh!$I199^6)*(K89/K$56)^$BW$1</f>
        <v>2.3488335327352661</v>
      </c>
      <c r="BV89" s="12">
        <f>(BV$3*temphigh!$I199+BV$4*temphigh!$I199^2+BV$5*temphigh!$I199^6)*(L89/L$56)^$BW$1</f>
        <v>0.50760983146513849</v>
      </c>
      <c r="BW89" s="12">
        <f>(BW$3*temphigh!$I199+BW$4*temphigh!$I199^2+BW$5*temphigh!$I199^6)*(M89/M$56)^$BW$1</f>
        <v>-0.66674533429425975</v>
      </c>
      <c r="BX89" s="12"/>
      <c r="BY89" s="12"/>
      <c r="BZ89" s="12"/>
      <c r="CA89" s="19"/>
      <c r="CB89" s="19"/>
      <c r="CC89" s="19"/>
      <c r="CD89" s="19"/>
      <c r="CE89" s="19"/>
      <c r="CF89" s="19"/>
      <c r="CG89" s="19"/>
      <c r="CH89" s="19"/>
    </row>
    <row r="90" spans="1:86" x14ac:dyDescent="0.3">
      <c r="A90" s="2">
        <f t="shared" si="37"/>
        <v>2044</v>
      </c>
      <c r="B90" s="5">
        <f t="shared" ref="B90:D105" si="75">B89*(1+E90)</f>
        <v>1149.6141974910097</v>
      </c>
      <c r="C90" s="5">
        <f t="shared" si="75"/>
        <v>2885.5752646720712</v>
      </c>
      <c r="D90" s="5">
        <f t="shared" si="75"/>
        <v>4136.7601753962999</v>
      </c>
      <c r="E90" s="15">
        <f t="shared" ref="E90:G105" si="76">E89*$E$5</f>
        <v>7.1817544455847536E-4</v>
      </c>
      <c r="F90" s="15">
        <f t="shared" si="76"/>
        <v>1.4148537833798267E-3</v>
      </c>
      <c r="G90" s="15">
        <f t="shared" si="76"/>
        <v>2.8883736693954346E-3</v>
      </c>
      <c r="H90" s="5">
        <f t="shared" si="40"/>
        <v>83851.293177359126</v>
      </c>
      <c r="I90" s="5">
        <f t="shared" si="40"/>
        <v>23720.383108422167</v>
      </c>
      <c r="J90" s="5">
        <f t="shared" si="40"/>
        <v>9370.2428264428581</v>
      </c>
      <c r="K90" s="5">
        <f t="shared" si="41"/>
        <v>72938.637466692264</v>
      </c>
      <c r="L90" s="5">
        <f t="shared" si="41"/>
        <v>8220.3307599803156</v>
      </c>
      <c r="M90" s="5">
        <f t="shared" si="41"/>
        <v>2265.1162816189103</v>
      </c>
      <c r="N90" s="15">
        <f t="shared" si="42"/>
        <v>1.7925349881863006E-2</v>
      </c>
      <c r="O90" s="15">
        <f t="shared" si="42"/>
        <v>2.2948251122346663E-2</v>
      </c>
      <c r="P90" s="15">
        <f t="shared" si="42"/>
        <v>2.1037851286786147E-2</v>
      </c>
      <c r="Q90" s="5">
        <f t="shared" si="43"/>
        <v>8172.1879587685053</v>
      </c>
      <c r="R90" s="5">
        <f t="shared" si="43"/>
        <v>9372.0610961972034</v>
      </c>
      <c r="S90" s="5">
        <f t="shared" si="43"/>
        <v>4414.3901394920604</v>
      </c>
      <c r="T90" s="5">
        <f t="shared" ref="T90:V105" si="77">T89*(1+W90)</f>
        <v>97.460488074799258</v>
      </c>
      <c r="U90" s="5">
        <f t="shared" si="77"/>
        <v>395.10580640114347</v>
      </c>
      <c r="V90" s="5">
        <f t="shared" si="77"/>
        <v>471.10733641124386</v>
      </c>
      <c r="W90" s="15">
        <f t="shared" si="45"/>
        <v>-1.0734613539272964E-2</v>
      </c>
      <c r="X90" s="15">
        <f t="shared" si="45"/>
        <v>-1.217998157191269E-2</v>
      </c>
      <c r="Y90" s="15">
        <f t="shared" si="45"/>
        <v>-9.7425357312937999E-3</v>
      </c>
      <c r="Z90" s="5">
        <f t="shared" si="49"/>
        <v>13532.931243408637</v>
      </c>
      <c r="AA90" s="5">
        <f t="shared" si="49"/>
        <v>23393.707796894159</v>
      </c>
      <c r="AB90" s="5">
        <f t="shared" si="49"/>
        <v>13239.892269284335</v>
      </c>
      <c r="AC90" s="16">
        <f t="shared" si="72"/>
        <v>2.0164778441330435</v>
      </c>
      <c r="AD90" s="16">
        <f t="shared" si="72"/>
        <v>2.9045947054120731</v>
      </c>
      <c r="AE90" s="16">
        <f t="shared" si="72"/>
        <v>3.2699049019486974</v>
      </c>
      <c r="AF90" s="15">
        <f t="shared" si="57"/>
        <v>-4.0504037456468023E-3</v>
      </c>
      <c r="AG90" s="15">
        <f t="shared" si="57"/>
        <v>2.9673830763510267E-4</v>
      </c>
      <c r="AH90" s="15">
        <f t="shared" si="57"/>
        <v>9.7937136394747881E-3</v>
      </c>
      <c r="AI90" s="1">
        <f t="shared" si="73"/>
        <v>138610.19571084424</v>
      </c>
      <c r="AJ90" s="1">
        <f t="shared" si="73"/>
        <v>37289.818099010467</v>
      </c>
      <c r="AK90" s="1">
        <f t="shared" si="73"/>
        <v>14708.760841342351</v>
      </c>
      <c r="AL90" s="14">
        <f t="shared" ref="AL90:AN105" si="78">AL89*(1+AO90)</f>
        <v>27.408779969717241</v>
      </c>
      <c r="AM90" s="14">
        <f t="shared" si="78"/>
        <v>4.9108203882742574</v>
      </c>
      <c r="AN90" s="14">
        <f t="shared" si="78"/>
        <v>1.7702168580298854</v>
      </c>
      <c r="AO90" s="11">
        <f t="shared" ref="AO90:AQ105" si="79">AO$5*AO89</f>
        <v>1.4652404044036046E-2</v>
      </c>
      <c r="AP90" s="11">
        <f t="shared" si="79"/>
        <v>1.8458164574716072E-2</v>
      </c>
      <c r="AQ90" s="11">
        <f t="shared" si="79"/>
        <v>1.6743884215002898E-2</v>
      </c>
      <c r="AR90" s="1">
        <f t="shared" si="50"/>
        <v>83851.293177359126</v>
      </c>
      <c r="AS90" s="1">
        <f t="shared" si="48"/>
        <v>23720.383108422167</v>
      </c>
      <c r="AT90" s="1">
        <f t="shared" si="48"/>
        <v>9370.2428264428581</v>
      </c>
      <c r="AU90" s="1">
        <f t="shared" si="58"/>
        <v>16770.258635471826</v>
      </c>
      <c r="AV90" s="1">
        <f t="shared" si="58"/>
        <v>4744.076621684434</v>
      </c>
      <c r="AW90" s="1">
        <f t="shared" si="58"/>
        <v>1874.0485652885718</v>
      </c>
      <c r="AX90" s="1">
        <f t="shared" si="59"/>
        <v>58350.909973353824</v>
      </c>
      <c r="AY90" s="1">
        <f t="shared" si="59"/>
        <v>6576.2646079842525</v>
      </c>
      <c r="AZ90" s="1">
        <f t="shared" si="59"/>
        <v>1812.0930252951282</v>
      </c>
      <c r="BA90" s="1">
        <f t="shared" si="60"/>
        <v>12616.130882024649</v>
      </c>
      <c r="BB90" s="1">
        <f t="shared" si="60"/>
        <v>25367.733252589747</v>
      </c>
      <c r="BC90" s="1">
        <f t="shared" si="60"/>
        <v>31034.958655633549</v>
      </c>
      <c r="BD90" s="1">
        <f t="shared" si="61"/>
        <v>29287.886381365548</v>
      </c>
      <c r="BE90" s="2">
        <f t="shared" si="74"/>
        <v>0.1724378764915922</v>
      </c>
      <c r="BF90" s="2">
        <f t="shared" si="74"/>
        <v>0.13039120264941753</v>
      </c>
      <c r="BG90" s="2">
        <f t="shared" si="74"/>
        <v>6.9918128391701598E-2</v>
      </c>
      <c r="BH90" s="2">
        <f t="shared" si="54"/>
        <v>0.12577373685703686</v>
      </c>
      <c r="BI90" s="2">
        <f t="shared" si="62"/>
        <v>2.9734821248929609E-3</v>
      </c>
      <c r="BJ90" s="2">
        <f t="shared" si="62"/>
        <v>1.700186572836147E-3</v>
      </c>
      <c r="BK90" s="2">
        <f t="shared" si="62"/>
        <v>4.8885446777984691E-4</v>
      </c>
      <c r="BL90" s="2">
        <f t="shared" si="55"/>
        <v>249.33032141203645</v>
      </c>
      <c r="BM90" s="2">
        <f t="shared" si="55"/>
        <v>40.329076863468714</v>
      </c>
      <c r="BN90" s="2">
        <f t="shared" si="55"/>
        <v>4.5806850698886521</v>
      </c>
      <c r="BO90" s="2">
        <f t="shared" si="63"/>
        <v>213.68820511255052</v>
      </c>
      <c r="BP90" s="2">
        <f t="shared" si="63"/>
        <v>26.442403296348985</v>
      </c>
      <c r="BQ90" s="2">
        <f t="shared" si="63"/>
        <v>9.8966038042553635</v>
      </c>
      <c r="BR90" s="11">
        <f t="shared" si="64"/>
        <v>4.8141943649327529E-2</v>
      </c>
      <c r="BS90" s="17">
        <f t="shared" si="52"/>
        <v>0.23210869446678836</v>
      </c>
      <c r="BT90" s="17">
        <f t="shared" si="53"/>
        <v>0.42434636230138367</v>
      </c>
      <c r="BU90" s="12">
        <f>(BU$3*temphigh!$I200+BU$4*temphigh!$I200^2+BU$5*temphigh!$I200^6)*(K90/K$56)^$BW$1</f>
        <v>2.2580060096151211</v>
      </c>
      <c r="BV90" s="12">
        <f>(BV$3*temphigh!$I200+BV$4*temphigh!$I200^2+BV$5*temphigh!$I200^6)*(L90/L$56)^$BW$1</f>
        <v>0.42792571548343245</v>
      </c>
      <c r="BW90" s="12">
        <f>(BW$3*temphigh!$I200+BW$4*temphigh!$I200^2+BW$5*temphigh!$I200^6)*(M90/M$56)^$BW$1</f>
        <v>-0.73952621213766612</v>
      </c>
      <c r="BX90" s="12"/>
      <c r="BY90" s="12"/>
      <c r="BZ90" s="12"/>
      <c r="CA90" s="19"/>
      <c r="CB90" s="19"/>
      <c r="CC90" s="19"/>
      <c r="CD90" s="19"/>
      <c r="CE90" s="19"/>
      <c r="CF90" s="19"/>
      <c r="CG90" s="19"/>
      <c r="CH90" s="19"/>
    </row>
    <row r="91" spans="1:86" x14ac:dyDescent="0.3">
      <c r="A91" s="2">
        <f t="shared" si="37"/>
        <v>2045</v>
      </c>
      <c r="B91" s="5">
        <f t="shared" si="75"/>
        <v>1150.3985409439958</v>
      </c>
      <c r="C91" s="5">
        <f t="shared" si="75"/>
        <v>2889.4537983984969</v>
      </c>
      <c r="D91" s="5">
        <f t="shared" si="75"/>
        <v>4148.1112591051569</v>
      </c>
      <c r="E91" s="15">
        <f t="shared" si="76"/>
        <v>6.8226667233055153E-4</v>
      </c>
      <c r="F91" s="15">
        <f t="shared" si="76"/>
        <v>1.3441110942108354E-3</v>
      </c>
      <c r="G91" s="15">
        <f t="shared" si="76"/>
        <v>2.7439549859256626E-3</v>
      </c>
      <c r="H91" s="5">
        <f t="shared" si="40"/>
        <v>85392.312833814634</v>
      </c>
      <c r="I91" s="5">
        <f t="shared" si="40"/>
        <v>24290.735275644543</v>
      </c>
      <c r="J91" s="5">
        <f t="shared" si="40"/>
        <v>9591.2064740743517</v>
      </c>
      <c r="K91" s="5">
        <f t="shared" si="41"/>
        <v>74228.460654812094</v>
      </c>
      <c r="L91" s="5">
        <f t="shared" si="41"/>
        <v>8406.6875508125031</v>
      </c>
      <c r="M91" s="5">
        <f t="shared" si="41"/>
        <v>2312.1864084579533</v>
      </c>
      <c r="N91" s="15">
        <f t="shared" si="42"/>
        <v>1.7683675386845898E-2</v>
      </c>
      <c r="O91" s="15">
        <f t="shared" si="42"/>
        <v>2.2670230222297416E-2</v>
      </c>
      <c r="P91" s="15">
        <f t="shared" si="42"/>
        <v>2.0780446117053764E-2</v>
      </c>
      <c r="Q91" s="5">
        <f t="shared" si="43"/>
        <v>8233.038991307325</v>
      </c>
      <c r="R91" s="5">
        <f t="shared" si="43"/>
        <v>9480.5142655333875</v>
      </c>
      <c r="S91" s="5">
        <f t="shared" si="43"/>
        <v>4474.4662067620739</v>
      </c>
      <c r="T91" s="5">
        <f t="shared" si="77"/>
        <v>96.414287399967364</v>
      </c>
      <c r="U91" s="5">
        <f t="shared" si="77"/>
        <v>390.29342496022184</v>
      </c>
      <c r="V91" s="5">
        <f t="shared" si="77"/>
        <v>466.51755635298269</v>
      </c>
      <c r="W91" s="15">
        <f t="shared" si="45"/>
        <v>-1.0734613539272964E-2</v>
      </c>
      <c r="X91" s="15">
        <f t="shared" si="45"/>
        <v>-1.217998157191269E-2</v>
      </c>
      <c r="Y91" s="15">
        <f t="shared" si="45"/>
        <v>-9.7425357312937999E-3</v>
      </c>
      <c r="Z91" s="5">
        <f t="shared" si="49"/>
        <v>13582.188908592427</v>
      </c>
      <c r="AA91" s="5">
        <f t="shared" si="49"/>
        <v>23679.549174868811</v>
      </c>
      <c r="AB91" s="5">
        <f t="shared" si="49"/>
        <v>13556.877682917671</v>
      </c>
      <c r="AC91" s="16">
        <f t="shared" si="72"/>
        <v>2.0083102947201534</v>
      </c>
      <c r="AD91" s="16">
        <f t="shared" si="72"/>
        <v>2.9054566099293231</v>
      </c>
      <c r="AE91" s="16">
        <f t="shared" si="72"/>
        <v>3.3019294141866977</v>
      </c>
      <c r="AF91" s="15">
        <f t="shared" si="57"/>
        <v>-4.0504037456468023E-3</v>
      </c>
      <c r="AG91" s="15">
        <f t="shared" si="57"/>
        <v>2.9673830763510267E-4</v>
      </c>
      <c r="AH91" s="15">
        <f t="shared" si="57"/>
        <v>9.7937136394747881E-3</v>
      </c>
      <c r="AI91" s="1">
        <f t="shared" si="73"/>
        <v>141519.43477523164</v>
      </c>
      <c r="AJ91" s="1">
        <f t="shared" si="73"/>
        <v>38304.912910793857</v>
      </c>
      <c r="AK91" s="1">
        <f t="shared" si="73"/>
        <v>15111.933322496687</v>
      </c>
      <c r="AL91" s="14">
        <f t="shared" si="78"/>
        <v>27.806368443002917</v>
      </c>
      <c r="AM91" s="14">
        <f t="shared" si="78"/>
        <v>5.0005586718886583</v>
      </c>
      <c r="AN91" s="14">
        <f t="shared" si="78"/>
        <v>1.7995607610751212</v>
      </c>
      <c r="AO91" s="11">
        <f t="shared" si="79"/>
        <v>1.4505880003595685E-2</v>
      </c>
      <c r="AP91" s="11">
        <f t="shared" si="79"/>
        <v>1.8273582928968912E-2</v>
      </c>
      <c r="AQ91" s="11">
        <f t="shared" si="79"/>
        <v>1.6576445372852869E-2</v>
      </c>
      <c r="AR91" s="1">
        <f t="shared" si="50"/>
        <v>85392.312833814634</v>
      </c>
      <c r="AS91" s="1">
        <f t="shared" si="48"/>
        <v>24290.735275644543</v>
      </c>
      <c r="AT91" s="1">
        <f t="shared" si="48"/>
        <v>9591.2064740743517</v>
      </c>
      <c r="AU91" s="1">
        <f t="shared" si="58"/>
        <v>17078.462566762926</v>
      </c>
      <c r="AV91" s="1">
        <f t="shared" si="58"/>
        <v>4858.1470551289085</v>
      </c>
      <c r="AW91" s="1">
        <f t="shared" si="58"/>
        <v>1918.2412948148703</v>
      </c>
      <c r="AX91" s="1">
        <f t="shared" si="59"/>
        <v>59382.768523849671</v>
      </c>
      <c r="AY91" s="1">
        <f t="shared" si="59"/>
        <v>6725.3500406500025</v>
      </c>
      <c r="AZ91" s="1">
        <f t="shared" si="59"/>
        <v>1849.7491267663627</v>
      </c>
      <c r="BA91" s="1">
        <f t="shared" si="60"/>
        <v>12644.903942891913</v>
      </c>
      <c r="BB91" s="1">
        <f t="shared" si="60"/>
        <v>25466.603419519033</v>
      </c>
      <c r="BC91" s="1">
        <f t="shared" si="60"/>
        <v>31205.433372135514</v>
      </c>
      <c r="BD91" s="1">
        <f t="shared" si="61"/>
        <v>28557.661792781932</v>
      </c>
      <c r="BE91" s="2">
        <f t="shared" si="74"/>
        <v>0.1724378764915922</v>
      </c>
      <c r="BF91" s="2">
        <f t="shared" si="74"/>
        <v>0.13039120264941753</v>
      </c>
      <c r="BG91" s="2">
        <f t="shared" si="74"/>
        <v>6.9918128391701598E-2</v>
      </c>
      <c r="BH91" s="2">
        <f t="shared" si="54"/>
        <v>0.12549653560726584</v>
      </c>
      <c r="BI91" s="2">
        <f t="shared" si="62"/>
        <v>2.9734821248929609E-3</v>
      </c>
      <c r="BJ91" s="2">
        <f t="shared" si="62"/>
        <v>1.700186572836147E-3</v>
      </c>
      <c r="BK91" s="2">
        <f t="shared" si="62"/>
        <v>4.8885446777984691E-4</v>
      </c>
      <c r="BL91" s="2">
        <f t="shared" si="55"/>
        <v>253.9125158146156</v>
      </c>
      <c r="BM91" s="2">
        <f t="shared" si="55"/>
        <v>41.298781959968196</v>
      </c>
      <c r="BN91" s="2">
        <f t="shared" si="55"/>
        <v>4.6887041362502391</v>
      </c>
      <c r="BO91" s="2">
        <f t="shared" si="63"/>
        <v>216.82615656234051</v>
      </c>
      <c r="BP91" s="2">
        <f t="shared" si="63"/>
        <v>26.751338570173349</v>
      </c>
      <c r="BQ91" s="2">
        <f t="shared" si="63"/>
        <v>9.8931217256704755</v>
      </c>
      <c r="BR91" s="11">
        <f t="shared" si="64"/>
        <v>4.7949591982443723E-2</v>
      </c>
      <c r="BS91" s="17">
        <f t="shared" si="52"/>
        <v>0.22144776847556821</v>
      </c>
      <c r="BT91" s="17">
        <f t="shared" si="53"/>
        <v>0.41198675951590646</v>
      </c>
      <c r="BU91" s="12">
        <f>(BU$3*temphigh!$I201+BU$4*temphigh!$I201^2+BU$5*temphigh!$I201^6)*(K91/K$56)^$BW$1</f>
        <v>2.1632632491412886</v>
      </c>
      <c r="BV91" s="12">
        <f>(BV$3*temphigh!$I201+BV$4*temphigh!$I201^2+BV$5*temphigh!$I201^6)*(L91/L$56)^$BW$1</f>
        <v>0.34559931279837536</v>
      </c>
      <c r="BW91" s="12">
        <f>(BW$3*temphigh!$I201+BW$4*temphigh!$I201^2+BW$5*temphigh!$I201^6)*(M91/M$56)^$BW$1</f>
        <v>-0.81441656344385993</v>
      </c>
      <c r="BX91" s="12"/>
      <c r="BY91" s="12"/>
      <c r="BZ91" s="12"/>
      <c r="CA91" s="19"/>
      <c r="CB91" s="19"/>
      <c r="CC91" s="19"/>
      <c r="CD91" s="19"/>
      <c r="CE91" s="19"/>
      <c r="CF91" s="19"/>
      <c r="CG91" s="19"/>
      <c r="CH91" s="19"/>
    </row>
    <row r="92" spans="1:86" x14ac:dyDescent="0.3">
      <c r="A92" s="2">
        <f t="shared" si="37"/>
        <v>2046</v>
      </c>
      <c r="B92" s="5">
        <f t="shared" si="75"/>
        <v>1151.1441755991602</v>
      </c>
      <c r="C92" s="5">
        <f t="shared" si="75"/>
        <v>2893.1433579598024</v>
      </c>
      <c r="D92" s="5">
        <f t="shared" si="75"/>
        <v>4158.9243781481728</v>
      </c>
      <c r="E92" s="15">
        <f t="shared" si="76"/>
        <v>6.481533387140239E-4</v>
      </c>
      <c r="F92" s="15">
        <f t="shared" si="76"/>
        <v>1.2769055395002935E-3</v>
      </c>
      <c r="G92" s="15">
        <f t="shared" si="76"/>
        <v>2.6067572366293792E-3</v>
      </c>
      <c r="H92" s="5">
        <f t="shared" si="40"/>
        <v>86938.167721934806</v>
      </c>
      <c r="I92" s="5">
        <f t="shared" si="40"/>
        <v>24866.425098693744</v>
      </c>
      <c r="J92" s="5">
        <f t="shared" si="40"/>
        <v>9813.5840266830637</v>
      </c>
      <c r="K92" s="5">
        <f t="shared" si="41"/>
        <v>75523.265951186593</v>
      </c>
      <c r="L92" s="5">
        <f t="shared" si="41"/>
        <v>8594.9508966707908</v>
      </c>
      <c r="M92" s="5">
        <f t="shared" si="41"/>
        <v>2359.6447384919074</v>
      </c>
      <c r="N92" s="15">
        <f t="shared" si="42"/>
        <v>1.7443515397628895E-2</v>
      </c>
      <c r="O92" s="15">
        <f t="shared" si="42"/>
        <v>2.2394474008980092E-2</v>
      </c>
      <c r="P92" s="15">
        <f t="shared" si="42"/>
        <v>2.0525304473874684E-2</v>
      </c>
      <c r="Q92" s="5">
        <f t="shared" si="43"/>
        <v>8292.1030833325567</v>
      </c>
      <c r="R92" s="5">
        <f t="shared" si="43"/>
        <v>9586.9930341155941</v>
      </c>
      <c r="S92" s="5">
        <f t="shared" si="43"/>
        <v>4533.6058720946712</v>
      </c>
      <c r="T92" s="5">
        <f t="shared" si="77"/>
        <v>95.379317285064317</v>
      </c>
      <c r="U92" s="5">
        <f t="shared" si="77"/>
        <v>385.53965823656767</v>
      </c>
      <c r="V92" s="5">
        <f t="shared" si="77"/>
        <v>461.97249239093787</v>
      </c>
      <c r="W92" s="15">
        <f t="shared" si="45"/>
        <v>-1.0734613539272964E-2</v>
      </c>
      <c r="X92" s="15">
        <f t="shared" si="45"/>
        <v>-1.217998157191269E-2</v>
      </c>
      <c r="Y92" s="15">
        <f t="shared" si="45"/>
        <v>-9.7425357312937999E-3</v>
      </c>
      <c r="Z92" s="5">
        <f t="shared" si="49"/>
        <v>13627.900433480827</v>
      </c>
      <c r="AA92" s="5">
        <f t="shared" si="49"/>
        <v>23960.676046449415</v>
      </c>
      <c r="AB92" s="5">
        <f t="shared" si="49"/>
        <v>13875.954265237675</v>
      </c>
      <c r="AC92" s="16">
        <f t="shared" si="72"/>
        <v>2.0001758271799979</v>
      </c>
      <c r="AD92" s="16">
        <f t="shared" si="72"/>
        <v>2.9063187702066609</v>
      </c>
      <c r="AE92" s="16">
        <f t="shared" si="72"/>
        <v>3.3342675653270009</v>
      </c>
      <c r="AF92" s="15">
        <f t="shared" si="57"/>
        <v>-4.0504037456468023E-3</v>
      </c>
      <c r="AG92" s="15">
        <f t="shared" si="57"/>
        <v>2.9673830763510267E-4</v>
      </c>
      <c r="AH92" s="15">
        <f t="shared" si="57"/>
        <v>9.7937136394747881E-3</v>
      </c>
      <c r="AI92" s="1">
        <f t="shared" si="73"/>
        <v>144445.9538644714</v>
      </c>
      <c r="AJ92" s="1">
        <f t="shared" si="73"/>
        <v>39332.56867484338</v>
      </c>
      <c r="AK92" s="1">
        <f t="shared" si="73"/>
        <v>15518.981285061889</v>
      </c>
      <c r="AL92" s="14">
        <f t="shared" si="78"/>
        <v>28.205690728533188</v>
      </c>
      <c r="AM92" s="14">
        <f t="shared" si="78"/>
        <v>5.0910230142347714</v>
      </c>
      <c r="AN92" s="14">
        <f t="shared" si="78"/>
        <v>1.8290927785197013</v>
      </c>
      <c r="AO92" s="11">
        <f t="shared" si="79"/>
        <v>1.4360821203559727E-2</v>
      </c>
      <c r="AP92" s="11">
        <f t="shared" si="79"/>
        <v>1.8090847099679223E-2</v>
      </c>
      <c r="AQ92" s="11">
        <f t="shared" si="79"/>
        <v>1.641068091912434E-2</v>
      </c>
      <c r="AR92" s="1">
        <f t="shared" si="50"/>
        <v>86938.167721934806</v>
      </c>
      <c r="AS92" s="1">
        <f t="shared" si="48"/>
        <v>24866.425098693744</v>
      </c>
      <c r="AT92" s="1">
        <f t="shared" si="48"/>
        <v>9813.5840266830637</v>
      </c>
      <c r="AU92" s="1">
        <f t="shared" si="58"/>
        <v>17387.633544386961</v>
      </c>
      <c r="AV92" s="1">
        <f t="shared" si="58"/>
        <v>4973.2850197387488</v>
      </c>
      <c r="AW92" s="1">
        <f t="shared" si="58"/>
        <v>1962.7168053366129</v>
      </c>
      <c r="AX92" s="1">
        <f t="shared" si="59"/>
        <v>60418.612760949269</v>
      </c>
      <c r="AY92" s="1">
        <f t="shared" si="59"/>
        <v>6875.9607173366321</v>
      </c>
      <c r="AZ92" s="1">
        <f t="shared" si="59"/>
        <v>1887.7157907935259</v>
      </c>
      <c r="BA92" s="1">
        <f t="shared" si="60"/>
        <v>12673.00665819198</v>
      </c>
      <c r="BB92" s="1">
        <f t="shared" si="60"/>
        <v>25563.197468852395</v>
      </c>
      <c r="BC92" s="1">
        <f t="shared" si="60"/>
        <v>31371.277303764899</v>
      </c>
      <c r="BD92" s="1">
        <f t="shared" si="61"/>
        <v>27842.097779361891</v>
      </c>
      <c r="BE92" s="2">
        <f t="shared" si="74"/>
        <v>0.1724378764915922</v>
      </c>
      <c r="BF92" s="2">
        <f t="shared" si="74"/>
        <v>0.13039120264941753</v>
      </c>
      <c r="BG92" s="2">
        <f t="shared" si="74"/>
        <v>6.9918128391701598E-2</v>
      </c>
      <c r="BH92" s="2">
        <f t="shared" si="54"/>
        <v>0.12522038453167583</v>
      </c>
      <c r="BI92" s="2">
        <f t="shared" si="62"/>
        <v>2.9734821248929609E-3</v>
      </c>
      <c r="BJ92" s="2">
        <f t="shared" si="62"/>
        <v>1.700186572836147E-3</v>
      </c>
      <c r="BK92" s="2">
        <f t="shared" si="62"/>
        <v>4.8885446777984691E-4</v>
      </c>
      <c r="BL92" s="2">
        <f t="shared" si="55"/>
        <v>258.50908769211935</v>
      </c>
      <c r="BM92" s="2">
        <f t="shared" si="55"/>
        <v>42.277562067234868</v>
      </c>
      <c r="BN92" s="2">
        <f t="shared" si="55"/>
        <v>4.797414396376956</v>
      </c>
      <c r="BO92" s="2">
        <f t="shared" si="63"/>
        <v>220.01089751447827</v>
      </c>
      <c r="BP92" s="2">
        <f t="shared" si="63"/>
        <v>27.064036656768742</v>
      </c>
      <c r="BQ92" s="2">
        <f t="shared" si="63"/>
        <v>9.889733200970964</v>
      </c>
      <c r="BR92" s="11">
        <f t="shared" si="64"/>
        <v>4.7756184614799996E-2</v>
      </c>
      <c r="BS92" s="17">
        <f t="shared" si="52"/>
        <v>0.21131528669871186</v>
      </c>
      <c r="BT92" s="17">
        <f t="shared" si="53"/>
        <v>0.39998714516107425</v>
      </c>
      <c r="BU92" s="12">
        <f>(BU$3*temphigh!$I202+BU$4*temphigh!$I202^2+BU$5*temphigh!$I202^6)*(K92/K$56)^$BW$1</f>
        <v>2.0645576240037453</v>
      </c>
      <c r="BV92" s="12">
        <f>(BV$3*temphigh!$I202+BV$4*temphigh!$I202^2+BV$5*temphigh!$I202^6)*(L92/L$56)^$BW$1</f>
        <v>0.26060613498914392</v>
      </c>
      <c r="BW92" s="12">
        <f>(BW$3*temphigh!$I202+BW$4*temphigh!$I202^2+BW$5*temphigh!$I202^6)*(M92/M$56)^$BW$1</f>
        <v>-0.89143551829938716</v>
      </c>
      <c r="BX92" s="12"/>
      <c r="BY92" s="12"/>
      <c r="BZ92" s="12"/>
      <c r="CA92" s="19"/>
      <c r="CB92" s="19"/>
      <c r="CC92" s="19"/>
      <c r="CD92" s="19"/>
      <c r="CE92" s="19"/>
      <c r="CF92" s="19"/>
      <c r="CG92" s="19"/>
      <c r="CH92" s="19"/>
    </row>
    <row r="93" spans="1:86" x14ac:dyDescent="0.3">
      <c r="A93" s="2">
        <f t="shared" si="37"/>
        <v>2047</v>
      </c>
      <c r="B93" s="5">
        <f t="shared" si="75"/>
        <v>1151.8529876428784</v>
      </c>
      <c r="C93" s="5">
        <f t="shared" si="75"/>
        <v>2896.6529152011326</v>
      </c>
      <c r="D93" s="5">
        <f t="shared" si="75"/>
        <v>4169.2236190565382</v>
      </c>
      <c r="E93" s="15">
        <f t="shared" si="76"/>
        <v>6.1574567177832265E-4</v>
      </c>
      <c r="F93" s="15">
        <f t="shared" si="76"/>
        <v>1.2130602625252788E-3</v>
      </c>
      <c r="G93" s="15">
        <f t="shared" si="76"/>
        <v>2.4764193747979103E-3</v>
      </c>
      <c r="H93" s="5">
        <f t="shared" si="40"/>
        <v>88488.378019547119</v>
      </c>
      <c r="I93" s="5">
        <f t="shared" si="40"/>
        <v>25447.326281704452</v>
      </c>
      <c r="J93" s="5">
        <f t="shared" si="40"/>
        <v>10037.324437012598</v>
      </c>
      <c r="K93" s="5">
        <f t="shared" si="41"/>
        <v>76822.631853937724</v>
      </c>
      <c r="L93" s="5">
        <f t="shared" si="41"/>
        <v>8785.0795475568684</v>
      </c>
      <c r="M93" s="5">
        <f t="shared" si="41"/>
        <v>2407.4804697772397</v>
      </c>
      <c r="N93" s="15">
        <f t="shared" si="42"/>
        <v>1.7204842592360325E-2</v>
      </c>
      <c r="O93" s="15">
        <f t="shared" si="42"/>
        <v>2.2120969994106954E-2</v>
      </c>
      <c r="P93" s="15">
        <f t="shared" si="42"/>
        <v>2.027242936405127E-2</v>
      </c>
      <c r="Q93" s="5">
        <f t="shared" si="43"/>
        <v>8349.3613626527931</v>
      </c>
      <c r="R93" s="5">
        <f t="shared" si="43"/>
        <v>9691.4562451216916</v>
      </c>
      <c r="S93" s="5">
        <f t="shared" si="43"/>
        <v>4591.7919627524661</v>
      </c>
      <c r="T93" s="5">
        <f t="shared" si="77"/>
        <v>94.355457174369448</v>
      </c>
      <c r="U93" s="5">
        <f t="shared" si="77"/>
        <v>380.84379230400475</v>
      </c>
      <c r="V93" s="5">
        <f t="shared" si="77"/>
        <v>457.47170887694432</v>
      </c>
      <c r="W93" s="15">
        <f t="shared" si="45"/>
        <v>-1.0734613539272964E-2</v>
      </c>
      <c r="X93" s="15">
        <f t="shared" si="45"/>
        <v>-1.217998157191269E-2</v>
      </c>
      <c r="Y93" s="15">
        <f t="shared" si="45"/>
        <v>-9.7425357312937999E-3</v>
      </c>
      <c r="Z93" s="5">
        <f t="shared" si="49"/>
        <v>13670.072943807811</v>
      </c>
      <c r="AA93" s="5">
        <f t="shared" si="49"/>
        <v>24236.976172232324</v>
      </c>
      <c r="AB93" s="5">
        <f t="shared" si="49"/>
        <v>14197.048048900751</v>
      </c>
      <c r="AC93" s="16">
        <f t="shared" si="72"/>
        <v>1.9920743075176359</v>
      </c>
      <c r="AD93" s="16">
        <f t="shared" si="72"/>
        <v>2.9071811863199799</v>
      </c>
      <c r="AE93" s="16">
        <f t="shared" si="72"/>
        <v>3.3669224270592024</v>
      </c>
      <c r="AF93" s="15">
        <f t="shared" si="57"/>
        <v>-4.0504037456468023E-3</v>
      </c>
      <c r="AG93" s="15">
        <f t="shared" si="57"/>
        <v>2.9673830763510267E-4</v>
      </c>
      <c r="AH93" s="15">
        <f t="shared" si="57"/>
        <v>9.7937136394747881E-3</v>
      </c>
      <c r="AI93" s="1">
        <f t="shared" si="73"/>
        <v>147388.99202241123</v>
      </c>
      <c r="AJ93" s="1">
        <f t="shared" si="73"/>
        <v>40372.59682709779</v>
      </c>
      <c r="AK93" s="1">
        <f t="shared" si="73"/>
        <v>15929.799961892313</v>
      </c>
      <c r="AL93" s="14">
        <f t="shared" si="78"/>
        <v>28.606697041193801</v>
      </c>
      <c r="AM93" s="14">
        <f t="shared" si="78"/>
        <v>5.1822029239769263</v>
      </c>
      <c r="AN93" s="14">
        <f t="shared" si="78"/>
        <v>1.8588092698998651</v>
      </c>
      <c r="AO93" s="11">
        <f t="shared" si="79"/>
        <v>1.421721299152413E-2</v>
      </c>
      <c r="AP93" s="11">
        <f t="shared" si="79"/>
        <v>1.7909938628682429E-2</v>
      </c>
      <c r="AQ93" s="11">
        <f t="shared" si="79"/>
        <v>1.6246574109933097E-2</v>
      </c>
      <c r="AR93" s="1">
        <f t="shared" si="50"/>
        <v>88488.378019547119</v>
      </c>
      <c r="AS93" s="1">
        <f t="shared" si="48"/>
        <v>25447.326281704452</v>
      </c>
      <c r="AT93" s="1">
        <f t="shared" si="48"/>
        <v>10037.324437012598</v>
      </c>
      <c r="AU93" s="1">
        <f t="shared" si="58"/>
        <v>17697.675603909425</v>
      </c>
      <c r="AV93" s="1">
        <f t="shared" si="58"/>
        <v>5089.4652563408908</v>
      </c>
      <c r="AW93" s="1">
        <f t="shared" si="58"/>
        <v>2007.4648874025197</v>
      </c>
      <c r="AX93" s="1">
        <f t="shared" si="59"/>
        <v>61458.105483150182</v>
      </c>
      <c r="AY93" s="1">
        <f t="shared" si="59"/>
        <v>7028.0636380454962</v>
      </c>
      <c r="AZ93" s="1">
        <f t="shared" si="59"/>
        <v>1925.9843758217917</v>
      </c>
      <c r="BA93" s="1">
        <f t="shared" si="60"/>
        <v>12700.458908960243</v>
      </c>
      <c r="BB93" s="1">
        <f t="shared" si="60"/>
        <v>25657.585501257701</v>
      </c>
      <c r="BC93" s="1">
        <f t="shared" si="60"/>
        <v>31532.64072343328</v>
      </c>
      <c r="BD93" s="1">
        <f t="shared" si="61"/>
        <v>27141.141378602606</v>
      </c>
      <c r="BE93" s="2">
        <f t="shared" si="74"/>
        <v>0.1724378764915922</v>
      </c>
      <c r="BF93" s="2">
        <f t="shared" si="74"/>
        <v>0.13039120264941753</v>
      </c>
      <c r="BG93" s="2">
        <f t="shared" si="74"/>
        <v>6.9918128391701598E-2</v>
      </c>
      <c r="BH93" s="2">
        <f t="shared" si="54"/>
        <v>0.12494521936068982</v>
      </c>
      <c r="BI93" s="2">
        <f t="shared" si="62"/>
        <v>2.9734821248929609E-3</v>
      </c>
      <c r="BJ93" s="2">
        <f t="shared" si="62"/>
        <v>1.700186572836147E-3</v>
      </c>
      <c r="BK93" s="2">
        <f t="shared" si="62"/>
        <v>4.8885446777984691E-4</v>
      </c>
      <c r="BL93" s="2">
        <f t="shared" si="55"/>
        <v>263.11861030189453</v>
      </c>
      <c r="BM93" s="2">
        <f t="shared" si="55"/>
        <v>43.265202458734308</v>
      </c>
      <c r="BN93" s="2">
        <f t="shared" si="55"/>
        <v>4.9067908955894453</v>
      </c>
      <c r="BO93" s="2">
        <f t="shared" si="63"/>
        <v>223.2431101516222</v>
      </c>
      <c r="BP93" s="2">
        <f t="shared" si="63"/>
        <v>27.380540002222254</v>
      </c>
      <c r="BQ93" s="2">
        <f t="shared" si="63"/>
        <v>9.8864346486528802</v>
      </c>
      <c r="BR93" s="11">
        <f t="shared" si="64"/>
        <v>4.756183689716284E-2</v>
      </c>
      <c r="BS93" s="17">
        <f t="shared" si="52"/>
        <v>0.20168364529998015</v>
      </c>
      <c r="BT93" s="17">
        <f t="shared" si="53"/>
        <v>0.3883370341369653</v>
      </c>
      <c r="BU93" s="12">
        <f>(BU$3*temphigh!$I203+BU$4*temphigh!$I203^2+BU$5*temphigh!$I203^6)*(K93/K$56)^$BW$1</f>
        <v>1.9618436048441767</v>
      </c>
      <c r="BV93" s="12">
        <f>(BV$3*temphigh!$I203+BV$4*temphigh!$I203^2+BV$5*temphigh!$I203^6)*(L93/L$56)^$BW$1</f>
        <v>0.17292340522506222</v>
      </c>
      <c r="BW93" s="12">
        <f>(BW$3*temphigh!$I203+BW$4*temphigh!$I203^2+BW$5*temphigh!$I203^6)*(M93/M$56)^$BW$1</f>
        <v>-0.97060071156757244</v>
      </c>
      <c r="BX93" s="12"/>
      <c r="BY93" s="12"/>
      <c r="BZ93" s="12"/>
      <c r="CA93" s="19"/>
      <c r="CB93" s="19"/>
      <c r="CC93" s="19"/>
      <c r="CD93" s="19"/>
      <c r="CE93" s="19"/>
      <c r="CF93" s="19"/>
      <c r="CG93" s="19"/>
      <c r="CH93" s="19"/>
    </row>
    <row r="94" spans="1:86" x14ac:dyDescent="0.3">
      <c r="A94" s="2">
        <f t="shared" si="37"/>
        <v>2048</v>
      </c>
      <c r="B94" s="5">
        <f t="shared" si="75"/>
        <v>1152.5267737099612</v>
      </c>
      <c r="C94" s="5">
        <f t="shared" si="75"/>
        <v>2899.9910390196028</v>
      </c>
      <c r="D94" s="5">
        <f t="shared" si="75"/>
        <v>4179.0321278972297</v>
      </c>
      <c r="E94" s="15">
        <f t="shared" si="76"/>
        <v>5.8495838818940651E-4</v>
      </c>
      <c r="F94" s="15">
        <f t="shared" si="76"/>
        <v>1.1524072493990149E-3</v>
      </c>
      <c r="G94" s="15">
        <f t="shared" si="76"/>
        <v>2.3525984060580145E-3</v>
      </c>
      <c r="H94" s="5">
        <f t="shared" si="40"/>
        <v>90042.456635053211</v>
      </c>
      <c r="I94" s="5">
        <f t="shared" si="40"/>
        <v>26033.309318394426</v>
      </c>
      <c r="J94" s="5">
        <f t="shared" si="40"/>
        <v>10262.37653480307</v>
      </c>
      <c r="K94" s="5">
        <f t="shared" si="41"/>
        <v>78126.130072630156</v>
      </c>
      <c r="L94" s="5">
        <f t="shared" si="41"/>
        <v>8977.0309522044172</v>
      </c>
      <c r="M94" s="5">
        <f t="shared" si="41"/>
        <v>2455.6826127983868</v>
      </c>
      <c r="N94" s="15">
        <f t="shared" si="42"/>
        <v>1.6967632938829302E-2</v>
      </c>
      <c r="O94" s="15">
        <f t="shared" si="42"/>
        <v>2.1849705925648832E-2</v>
      </c>
      <c r="P94" s="15">
        <f t="shared" si="42"/>
        <v>2.0021820997620399E-2</v>
      </c>
      <c r="Q94" s="5">
        <f t="shared" si="43"/>
        <v>8404.795914750719</v>
      </c>
      <c r="R94" s="5">
        <f t="shared" si="43"/>
        <v>9793.8643064191274</v>
      </c>
      <c r="S94" s="5">
        <f t="shared" si="43"/>
        <v>4649.0081907950907</v>
      </c>
      <c r="T94" s="5">
        <f t="shared" si="77"/>
        <v>93.342587806281173</v>
      </c>
      <c r="U94" s="5">
        <f t="shared" si="77"/>
        <v>376.20512193196464</v>
      </c>
      <c r="V94" s="5">
        <f t="shared" si="77"/>
        <v>453.01477440715468</v>
      </c>
      <c r="W94" s="15">
        <f t="shared" si="45"/>
        <v>-1.0734613539272964E-2</v>
      </c>
      <c r="X94" s="15">
        <f t="shared" si="45"/>
        <v>-1.217998157191269E-2</v>
      </c>
      <c r="Y94" s="15">
        <f t="shared" si="45"/>
        <v>-9.7425357312937999E-3</v>
      </c>
      <c r="Z94" s="5">
        <f t="shared" si="49"/>
        <v>13708.715304529631</v>
      </c>
      <c r="AA94" s="5">
        <f t="shared" si="49"/>
        <v>24508.341101869704</v>
      </c>
      <c r="AB94" s="5">
        <f t="shared" si="49"/>
        <v>14520.084918897554</v>
      </c>
      <c r="AC94" s="16">
        <f t="shared" si="72"/>
        <v>1.9840056022808596</v>
      </c>
      <c r="AD94" s="16">
        <f t="shared" si="72"/>
        <v>2.9080438583451973</v>
      </c>
      <c r="AE94" s="16">
        <f t="shared" si="72"/>
        <v>3.3998971011561459</v>
      </c>
      <c r="AF94" s="15">
        <f t="shared" si="57"/>
        <v>-4.0504037456468023E-3</v>
      </c>
      <c r="AG94" s="15">
        <f t="shared" si="57"/>
        <v>2.9673830763510267E-4</v>
      </c>
      <c r="AH94" s="15">
        <f t="shared" si="57"/>
        <v>9.7937136394747881E-3</v>
      </c>
      <c r="AI94" s="1">
        <f t="shared" si="73"/>
        <v>150347.76842407952</v>
      </c>
      <c r="AJ94" s="1">
        <f t="shared" si="73"/>
        <v>41424.802400728899</v>
      </c>
      <c r="AK94" s="1">
        <f t="shared" si="73"/>
        <v>16344.284853105601</v>
      </c>
      <c r="AL94" s="14">
        <f t="shared" si="78"/>
        <v>29.009337470964269</v>
      </c>
      <c r="AM94" s="14">
        <f t="shared" si="78"/>
        <v>5.2740877309434335</v>
      </c>
      <c r="AN94" s="14">
        <f t="shared" si="78"/>
        <v>1.888706559633927</v>
      </c>
      <c r="AO94" s="11">
        <f t="shared" si="79"/>
        <v>1.4075040861608889E-2</v>
      </c>
      <c r="AP94" s="11">
        <f t="shared" si="79"/>
        <v>1.7730839242395605E-2</v>
      </c>
      <c r="AQ94" s="11">
        <f t="shared" si="79"/>
        <v>1.6084108368833765E-2</v>
      </c>
      <c r="AR94" s="1">
        <f t="shared" si="50"/>
        <v>90042.456635053211</v>
      </c>
      <c r="AS94" s="1">
        <f t="shared" si="48"/>
        <v>26033.309318394426</v>
      </c>
      <c r="AT94" s="1">
        <f t="shared" si="48"/>
        <v>10262.37653480307</v>
      </c>
      <c r="AU94" s="1">
        <f t="shared" si="58"/>
        <v>18008.491327010644</v>
      </c>
      <c r="AV94" s="1">
        <f t="shared" si="58"/>
        <v>5206.6618636788853</v>
      </c>
      <c r="AW94" s="1">
        <f t="shared" si="58"/>
        <v>2052.475306960614</v>
      </c>
      <c r="AX94" s="1">
        <f t="shared" si="59"/>
        <v>62500.904058104119</v>
      </c>
      <c r="AY94" s="1">
        <f t="shared" si="59"/>
        <v>7181.6247617635354</v>
      </c>
      <c r="AZ94" s="1">
        <f t="shared" si="59"/>
        <v>1964.5460902387092</v>
      </c>
      <c r="BA94" s="1">
        <f t="shared" si="60"/>
        <v>12727.27974675698</v>
      </c>
      <c r="BB94" s="1">
        <f t="shared" si="60"/>
        <v>25749.835119444822</v>
      </c>
      <c r="BC94" s="1">
        <f t="shared" si="60"/>
        <v>31689.669581067406</v>
      </c>
      <c r="BD94" s="1">
        <f t="shared" si="61"/>
        <v>26454.719385611908</v>
      </c>
      <c r="BE94" s="2">
        <f t="shared" si="74"/>
        <v>0.1724378764915922</v>
      </c>
      <c r="BF94" s="2">
        <f t="shared" si="74"/>
        <v>0.13039120264941753</v>
      </c>
      <c r="BG94" s="2">
        <f t="shared" si="74"/>
        <v>6.9918128391701598E-2</v>
      </c>
      <c r="BH94" s="2">
        <f t="shared" si="54"/>
        <v>0.12467097806493965</v>
      </c>
      <c r="BI94" s="2">
        <f t="shared" si="62"/>
        <v>2.9734821248929609E-3</v>
      </c>
      <c r="BJ94" s="2">
        <f t="shared" si="62"/>
        <v>1.700186572836147E-3</v>
      </c>
      <c r="BK94" s="2">
        <f t="shared" si="62"/>
        <v>4.8885446777984691E-4</v>
      </c>
      <c r="BL94" s="2">
        <f t="shared" si="55"/>
        <v>267.73963528578031</v>
      </c>
      <c r="BM94" s="2">
        <f t="shared" si="55"/>
        <v>44.261482949624352</v>
      </c>
      <c r="BN94" s="2">
        <f t="shared" si="55"/>
        <v>5.0168086190775441</v>
      </c>
      <c r="BO94" s="2">
        <f t="shared" si="63"/>
        <v>226.52348774220312</v>
      </c>
      <c r="BP94" s="2">
        <f t="shared" si="63"/>
        <v>27.70089168304235</v>
      </c>
      <c r="BQ94" s="2">
        <f t="shared" si="63"/>
        <v>9.883222641907599</v>
      </c>
      <c r="BR94" s="11">
        <f t="shared" si="64"/>
        <v>4.7366659975130093E-2</v>
      </c>
      <c r="BS94" s="17">
        <f t="shared" si="52"/>
        <v>0.19252672080662961</v>
      </c>
      <c r="BT94" s="17">
        <f t="shared" si="53"/>
        <v>0.37702624673491775</v>
      </c>
      <c r="BU94" s="12">
        <f>(BU$3*temphigh!$I204+BU$4*temphigh!$I204^2+BU$5*temphigh!$I204^6)*(K94/K$56)^$BW$1</f>
        <v>1.8550778874768998</v>
      </c>
      <c r="BV94" s="12">
        <f>(BV$3*temphigh!$I204+BV$4*temphigh!$I204^2+BV$5*temphigh!$I204^6)*(L94/L$56)^$BW$1</f>
        <v>8.2530123347970191E-2</v>
      </c>
      <c r="BW94" s="12">
        <f>(BW$3*temphigh!$I204+BW$4*temphigh!$I204^2+BW$5*temphigh!$I204^6)*(M94/M$56)^$BW$1</f>
        <v>-1.0519282469792635</v>
      </c>
      <c r="BX94" s="12"/>
      <c r="BY94" s="12"/>
      <c r="BZ94" s="12"/>
      <c r="CA94" s="19"/>
      <c r="CB94" s="19"/>
      <c r="CC94" s="19"/>
      <c r="CD94" s="19"/>
      <c r="CE94" s="19"/>
      <c r="CF94" s="19"/>
      <c r="CG94" s="19"/>
      <c r="CH94" s="19"/>
    </row>
    <row r="95" spans="1:86" x14ac:dyDescent="0.3">
      <c r="A95" s="2">
        <f t="shared" si="37"/>
        <v>2049</v>
      </c>
      <c r="B95" s="5">
        <f t="shared" si="75"/>
        <v>1153.167244903661</v>
      </c>
      <c r="C95" s="5">
        <f t="shared" si="75"/>
        <v>2903.1659111813333</v>
      </c>
      <c r="D95" s="5">
        <f t="shared" si="75"/>
        <v>4188.3721330040389</v>
      </c>
      <c r="E95" s="15">
        <f t="shared" si="76"/>
        <v>5.5571046877993615E-4</v>
      </c>
      <c r="F95" s="15">
        <f t="shared" si="76"/>
        <v>1.0947868869290642E-3</v>
      </c>
      <c r="G95" s="15">
        <f t="shared" si="76"/>
        <v>2.2349684857551136E-3</v>
      </c>
      <c r="H95" s="5">
        <f t="shared" si="40"/>
        <v>91599.909658661185</v>
      </c>
      <c r="I95" s="5">
        <f t="shared" si="40"/>
        <v>26624.241566666667</v>
      </c>
      <c r="J95" s="5">
        <f t="shared" si="40"/>
        <v>10488.689017911696</v>
      </c>
      <c r="K95" s="5">
        <f t="shared" si="41"/>
        <v>79433.325966793069</v>
      </c>
      <c r="L95" s="5">
        <f t="shared" si="41"/>
        <v>9170.761293429814</v>
      </c>
      <c r="M95" s="5">
        <f t="shared" si="41"/>
        <v>2504.2399970293141</v>
      </c>
      <c r="N95" s="15">
        <f t="shared" si="42"/>
        <v>1.6731865420028802E-2</v>
      </c>
      <c r="O95" s="15">
        <f t="shared" si="42"/>
        <v>2.1580669851408274E-2</v>
      </c>
      <c r="P95" s="15">
        <f t="shared" si="42"/>
        <v>1.9773477231079806E-2</v>
      </c>
      <c r="Q95" s="5">
        <f t="shared" si="43"/>
        <v>8458.3898116947021</v>
      </c>
      <c r="R95" s="5">
        <f t="shared" si="43"/>
        <v>9894.1792052855872</v>
      </c>
      <c r="S95" s="5">
        <f t="shared" si="43"/>
        <v>4705.2391278604418</v>
      </c>
      <c r="T95" s="5">
        <f t="shared" si="77"/>
        <v>92.340591199425091</v>
      </c>
      <c r="U95" s="5">
        <f t="shared" si="77"/>
        <v>371.62295047957417</v>
      </c>
      <c r="V95" s="5">
        <f t="shared" si="77"/>
        <v>448.60126178068896</v>
      </c>
      <c r="W95" s="15">
        <f t="shared" si="45"/>
        <v>-1.0734613539272964E-2</v>
      </c>
      <c r="X95" s="15">
        <f t="shared" si="45"/>
        <v>-1.217998157191269E-2</v>
      </c>
      <c r="Y95" s="15">
        <f t="shared" si="45"/>
        <v>-9.7425357312937999E-3</v>
      </c>
      <c r="Z95" s="5">
        <f t="shared" si="49"/>
        <v>13743.838135556409</v>
      </c>
      <c r="AA95" s="5">
        <f t="shared" si="49"/>
        <v>24774.66621692335</v>
      </c>
      <c r="AB95" s="5">
        <f t="shared" si="49"/>
        <v>14844.990595379542</v>
      </c>
      <c r="AC95" s="16">
        <f t="shared" si="72"/>
        <v>1.9759695785579969</v>
      </c>
      <c r="AD95" s="16">
        <f t="shared" si="72"/>
        <v>2.9089067863582514</v>
      </c>
      <c r="AE95" s="16">
        <f t="shared" si="72"/>
        <v>3.4331947197685495</v>
      </c>
      <c r="AF95" s="15">
        <f t="shared" si="57"/>
        <v>-4.0504037456468023E-3</v>
      </c>
      <c r="AG95" s="15">
        <f t="shared" si="57"/>
        <v>2.9673830763510267E-4</v>
      </c>
      <c r="AH95" s="15">
        <f t="shared" si="57"/>
        <v>9.7937136394747881E-3</v>
      </c>
      <c r="AI95" s="1">
        <f t="shared" si="73"/>
        <v>153321.48290868223</v>
      </c>
      <c r="AJ95" s="1">
        <f t="shared" si="73"/>
        <v>42488.984024334895</v>
      </c>
      <c r="AK95" s="1">
        <f t="shared" si="73"/>
        <v>16762.331674755653</v>
      </c>
      <c r="AL95" s="14">
        <f t="shared" si="78"/>
        <v>29.413562005133574</v>
      </c>
      <c r="AM95" s="14">
        <f t="shared" si="78"/>
        <v>5.3666665926340062</v>
      </c>
      <c r="AN95" s="14">
        <f t="shared" si="78"/>
        <v>1.9187809390061856</v>
      </c>
      <c r="AO95" s="11">
        <f t="shared" si="79"/>
        <v>1.39342904529928E-2</v>
      </c>
      <c r="AP95" s="11">
        <f t="shared" si="79"/>
        <v>1.755353084997165E-2</v>
      </c>
      <c r="AQ95" s="11">
        <f t="shared" si="79"/>
        <v>1.5923267285145426E-2</v>
      </c>
      <c r="AR95" s="1">
        <f t="shared" si="50"/>
        <v>91599.909658661185</v>
      </c>
      <c r="AS95" s="1">
        <f t="shared" si="48"/>
        <v>26624.241566666667</v>
      </c>
      <c r="AT95" s="1">
        <f t="shared" si="48"/>
        <v>10488.689017911696</v>
      </c>
      <c r="AU95" s="1">
        <f t="shared" si="58"/>
        <v>18319.981931732236</v>
      </c>
      <c r="AV95" s="1">
        <f t="shared" si="58"/>
        <v>5324.8483133333339</v>
      </c>
      <c r="AW95" s="1">
        <f t="shared" si="58"/>
        <v>2097.7378035823394</v>
      </c>
      <c r="AX95" s="1">
        <f t="shared" si="59"/>
        <v>63546.660773434443</v>
      </c>
      <c r="AY95" s="1">
        <f t="shared" si="59"/>
        <v>7336.6090347438512</v>
      </c>
      <c r="AZ95" s="1">
        <f t="shared" si="59"/>
        <v>2003.3919976234515</v>
      </c>
      <c r="BA95" s="1">
        <f t="shared" si="60"/>
        <v>12753.487429096125</v>
      </c>
      <c r="BB95" s="1">
        <f t="shared" si="60"/>
        <v>25840.011498897664</v>
      </c>
      <c r="BC95" s="1">
        <f t="shared" si="60"/>
        <v>31842.50550444888</v>
      </c>
      <c r="BD95" s="1">
        <f t="shared" si="61"/>
        <v>25782.740180745524</v>
      </c>
      <c r="BE95" s="2">
        <f t="shared" si="74"/>
        <v>0.1724378764915922</v>
      </c>
      <c r="BF95" s="2">
        <f t="shared" si="74"/>
        <v>0.13039120264941753</v>
      </c>
      <c r="BG95" s="2">
        <f t="shared" si="74"/>
        <v>6.9918128391701598E-2</v>
      </c>
      <c r="BH95" s="2">
        <f t="shared" si="54"/>
        <v>0.12439760085259724</v>
      </c>
      <c r="BI95" s="2">
        <f t="shared" si="62"/>
        <v>2.9734821248929609E-3</v>
      </c>
      <c r="BJ95" s="2">
        <f t="shared" si="62"/>
        <v>1.700186572836147E-3</v>
      </c>
      <c r="BK95" s="2">
        <f t="shared" si="62"/>
        <v>4.8885446777984691E-4</v>
      </c>
      <c r="BL95" s="2">
        <f t="shared" si="55"/>
        <v>272.37069401183913</v>
      </c>
      <c r="BM95" s="2">
        <f t="shared" si="55"/>
        <v>45.266178023592694</v>
      </c>
      <c r="BN95" s="2">
        <f t="shared" si="55"/>
        <v>5.1274424875595477</v>
      </c>
      <c r="BO95" s="2">
        <f t="shared" si="63"/>
        <v>229.85273476842733</v>
      </c>
      <c r="BP95" s="2">
        <f t="shared" si="63"/>
        <v>28.025135411389588</v>
      </c>
      <c r="BQ95" s="2">
        <f t="shared" si="63"/>
        <v>9.8800939037742932</v>
      </c>
      <c r="BR95" s="11">
        <f t="shared" si="64"/>
        <v>4.7170760901544123E-2</v>
      </c>
      <c r="BS95" s="17">
        <f t="shared" si="52"/>
        <v>0.18381979125743911</v>
      </c>
      <c r="BT95" s="17">
        <f t="shared" si="53"/>
        <v>0.3660448997426386</v>
      </c>
      <c r="BU95" s="12">
        <f>(BU$3*temphigh!$I205+BU$4*temphigh!$I205^2+BU$5*temphigh!$I205^6)*(K95/K$56)^$BW$1</f>
        <v>1.7442195058395691</v>
      </c>
      <c r="BV95" s="12">
        <f>(BV$3*temphigh!$I205+BV$4*temphigh!$I205^2+BV$5*temphigh!$I205^6)*(L95/L$56)^$BW$1</f>
        <v>-1.0592878234834431E-2</v>
      </c>
      <c r="BW95" s="12">
        <f>(BW$3*temphigh!$I205+BW$4*temphigh!$I205^2+BW$5*temphigh!$I205^6)*(M95/M$56)^$BW$1</f>
        <v>-1.1354326670076575</v>
      </c>
      <c r="BX95" s="12"/>
      <c r="BY95" s="12"/>
      <c r="BZ95" s="12"/>
      <c r="CA95" s="19"/>
      <c r="CB95" s="19"/>
      <c r="CC95" s="19"/>
      <c r="CD95" s="19"/>
      <c r="CE95" s="19"/>
      <c r="CF95" s="19"/>
      <c r="CG95" s="19"/>
      <c r="CH95" s="19"/>
    </row>
    <row r="96" spans="1:86" x14ac:dyDescent="0.3">
      <c r="A96" s="2">
        <f t="shared" si="37"/>
        <v>2050</v>
      </c>
      <c r="B96" s="5">
        <f t="shared" si="75"/>
        <v>1153.7760306583957</v>
      </c>
      <c r="C96" s="5">
        <f t="shared" si="75"/>
        <v>2906.1853417529674</v>
      </c>
      <c r="D96" s="5">
        <f t="shared" si="75"/>
        <v>4197.2649687417243</v>
      </c>
      <c r="E96" s="15">
        <f t="shared" si="76"/>
        <v>5.2792494534093935E-4</v>
      </c>
      <c r="F96" s="15">
        <f t="shared" si="76"/>
        <v>1.0400475425826109E-3</v>
      </c>
      <c r="G96" s="15">
        <f t="shared" si="76"/>
        <v>2.123220061467358E-3</v>
      </c>
      <c r="H96" s="5">
        <f t="shared" si="40"/>
        <v>93160.23682556831</v>
      </c>
      <c r="I96" s="5">
        <f t="shared" si="40"/>
        <v>27219.987329876491</v>
      </c>
      <c r="J96" s="5">
        <f t="shared" si="40"/>
        <v>10716.210446366156</v>
      </c>
      <c r="K96" s="5">
        <f t="shared" si="41"/>
        <v>80743.778991843807</v>
      </c>
      <c r="L96" s="5">
        <f t="shared" si="41"/>
        <v>9366.2255255398832</v>
      </c>
      <c r="M96" s="5">
        <f t="shared" si="41"/>
        <v>2553.1412779924431</v>
      </c>
      <c r="N96" s="15">
        <f t="shared" si="42"/>
        <v>1.6497521778183755E-2</v>
      </c>
      <c r="O96" s="15">
        <f t="shared" si="42"/>
        <v>2.1313850165318948E-2</v>
      </c>
      <c r="P96" s="15">
        <f t="shared" si="42"/>
        <v>1.9527393948319149E-2</v>
      </c>
      <c r="Q96" s="5">
        <f t="shared" si="43"/>
        <v>8510.1271393828538</v>
      </c>
      <c r="R96" s="5">
        <f t="shared" si="43"/>
        <v>9992.3645229527901</v>
      </c>
      <c r="S96" s="5">
        <f t="shared" si="43"/>
        <v>4760.4701818719341</v>
      </c>
      <c r="T96" s="5">
        <f t="shared" si="77"/>
        <v>91.349350638911275</v>
      </c>
      <c r="U96" s="5">
        <f t="shared" si="77"/>
        <v>367.09658979103313</v>
      </c>
      <c r="V96" s="5">
        <f t="shared" si="77"/>
        <v>444.23074795868712</v>
      </c>
      <c r="W96" s="15">
        <f t="shared" si="45"/>
        <v>-1.0734613539272964E-2</v>
      </c>
      <c r="X96" s="15">
        <f t="shared" si="45"/>
        <v>-1.217998157191269E-2</v>
      </c>
      <c r="Y96" s="15">
        <f t="shared" si="45"/>
        <v>-9.7425357312937999E-3</v>
      </c>
      <c r="Z96" s="5">
        <f t="shared" si="49"/>
        <v>13775.45382411758</v>
      </c>
      <c r="AA96" s="5">
        <f t="shared" si="49"/>
        <v>25035.850773892886</v>
      </c>
      <c r="AB96" s="5">
        <f t="shared" si="49"/>
        <v>15171.690620853013</v>
      </c>
      <c r="AC96" s="16">
        <f t="shared" si="72"/>
        <v>1.9679661039757215</v>
      </c>
      <c r="AD96" s="16">
        <f t="shared" si="72"/>
        <v>2.9097699704351037</v>
      </c>
      <c r="AE96" s="16">
        <f t="shared" si="72"/>
        <v>3.4668184457225197</v>
      </c>
      <c r="AF96" s="15">
        <f t="shared" si="57"/>
        <v>-4.0504037456468023E-3</v>
      </c>
      <c r="AG96" s="15">
        <f t="shared" si="57"/>
        <v>2.9673830763510267E-4</v>
      </c>
      <c r="AH96" s="15">
        <f t="shared" si="57"/>
        <v>9.7937136394747881E-3</v>
      </c>
      <c r="AI96" s="1">
        <f t="shared" si="73"/>
        <v>156309.31654954626</v>
      </c>
      <c r="AJ96" s="1">
        <f t="shared" si="73"/>
        <v>43564.933935234745</v>
      </c>
      <c r="AK96" s="1">
        <f t="shared" si="73"/>
        <v>17183.836310862429</v>
      </c>
      <c r="AL96" s="14">
        <f t="shared" si="78"/>
        <v>29.819320550207852</v>
      </c>
      <c r="AM96" s="14">
        <f t="shared" si="78"/>
        <v>5.4599285007533664</v>
      </c>
      <c r="AN96" s="14">
        <f t="shared" si="78"/>
        <v>1.9490286681420892</v>
      </c>
      <c r="AO96" s="11">
        <f t="shared" si="79"/>
        <v>1.3794947548462872E-2</v>
      </c>
      <c r="AP96" s="11">
        <f t="shared" si="79"/>
        <v>1.7377995541471934E-2</v>
      </c>
      <c r="AQ96" s="11">
        <f t="shared" si="79"/>
        <v>1.5764034612293972E-2</v>
      </c>
      <c r="AR96" s="1">
        <f t="shared" si="50"/>
        <v>93160.23682556831</v>
      </c>
      <c r="AS96" s="1">
        <f t="shared" si="48"/>
        <v>27219.987329876491</v>
      </c>
      <c r="AT96" s="1">
        <f t="shared" si="48"/>
        <v>10716.210446366156</v>
      </c>
      <c r="AU96" s="1">
        <f t="shared" si="58"/>
        <v>18632.047365113664</v>
      </c>
      <c r="AV96" s="1">
        <f t="shared" si="58"/>
        <v>5443.9974659752988</v>
      </c>
      <c r="AW96" s="1">
        <f t="shared" si="58"/>
        <v>2143.2420892732312</v>
      </c>
      <c r="AX96" s="1">
        <f t="shared" si="59"/>
        <v>64595.023193475055</v>
      </c>
      <c r="AY96" s="1">
        <f t="shared" si="59"/>
        <v>7492.9804204319062</v>
      </c>
      <c r="AZ96" s="1">
        <f t="shared" si="59"/>
        <v>2042.5130223939543</v>
      </c>
      <c r="BA96" s="1">
        <f t="shared" si="60"/>
        <v>12779.099453624498</v>
      </c>
      <c r="BB96" s="1">
        <f t="shared" si="60"/>
        <v>25928.177459291139</v>
      </c>
      <c r="BC96" s="1">
        <f t="shared" si="60"/>
        <v>31991.285816430791</v>
      </c>
      <c r="BD96" s="1">
        <f t="shared" si="61"/>
        <v>25125.095442924518</v>
      </c>
      <c r="BE96" s="2">
        <f t="shared" si="74"/>
        <v>0.1724378764915922</v>
      </c>
      <c r="BF96" s="2">
        <f t="shared" si="74"/>
        <v>0.13039120264941753</v>
      </c>
      <c r="BG96" s="2">
        <f t="shared" si="74"/>
        <v>6.9918128391701598E-2</v>
      </c>
      <c r="BH96" s="2">
        <f t="shared" si="54"/>
        <v>0.12412503015958272</v>
      </c>
      <c r="BI96" s="2">
        <f t="shared" si="62"/>
        <v>2.9734821248929609E-3</v>
      </c>
      <c r="BJ96" s="2">
        <f t="shared" si="62"/>
        <v>1.700186572836147E-3</v>
      </c>
      <c r="BK96" s="2">
        <f t="shared" si="62"/>
        <v>4.8885446777984691E-4</v>
      </c>
      <c r="BL96" s="2">
        <f t="shared" si="55"/>
        <v>277.0102989516223</v>
      </c>
      <c r="BM96" s="2">
        <f t="shared" si="55"/>
        <v>46.279056971026058</v>
      </c>
      <c r="BN96" s="2">
        <f t="shared" si="55"/>
        <v>5.2386673543751634</v>
      </c>
      <c r="BO96" s="2">
        <f t="shared" si="63"/>
        <v>233.23156705777524</v>
      </c>
      <c r="BP96" s="2">
        <f t="shared" si="63"/>
        <v>28.353315540174247</v>
      </c>
      <c r="BQ96" s="2">
        <f t="shared" si="63"/>
        <v>9.8770453021457225</v>
      </c>
      <c r="BR96" s="11">
        <f t="shared" si="64"/>
        <v>4.6974242748008849E-2</v>
      </c>
      <c r="BS96" s="17">
        <f t="shared" si="52"/>
        <v>0.17553946129968576</v>
      </c>
      <c r="BT96" s="17">
        <f t="shared" si="53"/>
        <v>0.35538339780838696</v>
      </c>
      <c r="BU96" s="12">
        <f>(BU$3*temphigh!$I206+BU$4*temphigh!$I206^2+BU$5*temphigh!$I206^6)*(K96/K$56)^$BW$1</f>
        <v>1.6292299313590208</v>
      </c>
      <c r="BV96" s="12">
        <f>(BV$3*temphigh!$I206+BV$4*temphigh!$I206^2+BV$5*temphigh!$I206^6)*(L96/L$56)^$BW$1</f>
        <v>-0.1064628873626976</v>
      </c>
      <c r="BW96" s="12">
        <f>(BW$3*temphigh!$I206+BW$4*temphigh!$I206^2+BW$5*temphigh!$I206^6)*(M96/M$56)^$BW$1</f>
        <v>-1.2211269282648358</v>
      </c>
      <c r="BX96" s="12"/>
      <c r="BY96" s="12"/>
      <c r="BZ96" s="12"/>
      <c r="CA96" s="19"/>
      <c r="CB96" s="19"/>
      <c r="CC96" s="19"/>
      <c r="CD96" s="19"/>
      <c r="CE96" s="19"/>
      <c r="CF96" s="19"/>
      <c r="CG96" s="19"/>
      <c r="CH96" s="19"/>
    </row>
    <row r="97" spans="1:86" x14ac:dyDescent="0.3">
      <c r="A97" s="2">
        <f t="shared" si="37"/>
        <v>2051</v>
      </c>
      <c r="B97" s="5">
        <f t="shared" si="75"/>
        <v>1154.3546824489206</v>
      </c>
      <c r="C97" s="5">
        <f t="shared" si="75"/>
        <v>2909.0567841297984</v>
      </c>
      <c r="D97" s="5">
        <f t="shared" si="75"/>
        <v>4205.7311000674044</v>
      </c>
      <c r="E97" s="15">
        <f t="shared" si="76"/>
        <v>5.0152869807389231E-4</v>
      </c>
      <c r="F97" s="15">
        <f t="shared" si="76"/>
        <v>9.8804516545348024E-4</v>
      </c>
      <c r="G97" s="15">
        <f t="shared" si="76"/>
        <v>2.01705905839399E-3</v>
      </c>
      <c r="H97" s="5">
        <f t="shared" si="40"/>
        <v>94722.931989844408</v>
      </c>
      <c r="I97" s="5">
        <f t="shared" si="40"/>
        <v>27820.40794445189</v>
      </c>
      <c r="J97" s="5">
        <f t="shared" si="40"/>
        <v>10944.889239256299</v>
      </c>
      <c r="K97" s="5">
        <f t="shared" si="41"/>
        <v>82057.043151497623</v>
      </c>
      <c r="L97" s="5">
        <f t="shared" si="41"/>
        <v>9563.3774136773882</v>
      </c>
      <c r="M97" s="5">
        <f t="shared" si="41"/>
        <v>2602.374944770218</v>
      </c>
      <c r="N97" s="15">
        <f t="shared" si="42"/>
        <v>1.6264586275884785E-2</v>
      </c>
      <c r="O97" s="15">
        <f t="shared" si="42"/>
        <v>2.1049235639256203E-2</v>
      </c>
      <c r="P97" s="15">
        <f t="shared" si="42"/>
        <v>1.9283565387532287E-2</v>
      </c>
      <c r="Q97" s="5">
        <f t="shared" si="43"/>
        <v>8559.9930230338377</v>
      </c>
      <c r="R97" s="5">
        <f t="shared" si="43"/>
        <v>10088.385448770614</v>
      </c>
      <c r="S97" s="5">
        <f t="shared" si="43"/>
        <v>4814.6875755272185</v>
      </c>
      <c r="T97" s="5">
        <f t="shared" si="77"/>
        <v>90.368750662739032</v>
      </c>
      <c r="U97" s="5">
        <f t="shared" si="77"/>
        <v>362.62536009226636</v>
      </c>
      <c r="V97" s="5">
        <f t="shared" si="77"/>
        <v>439.90281402376024</v>
      </c>
      <c r="W97" s="15">
        <f t="shared" si="45"/>
        <v>-1.0734613539272964E-2</v>
      </c>
      <c r="X97" s="15">
        <f t="shared" si="45"/>
        <v>-1.217998157191269E-2</v>
      </c>
      <c r="Y97" s="15">
        <f t="shared" si="45"/>
        <v>-9.7425357312937999E-3</v>
      </c>
      <c r="Z97" s="5">
        <f t="shared" si="49"/>
        <v>13803.576533692356</v>
      </c>
      <c r="AA97" s="5">
        <f t="shared" si="49"/>
        <v>25291.797946867799</v>
      </c>
      <c r="AB97" s="5">
        <f t="shared" si="49"/>
        <v>15500.110351618518</v>
      </c>
      <c r="AC97" s="16">
        <f t="shared" si="72"/>
        <v>1.9599950466968723</v>
      </c>
      <c r="AD97" s="16">
        <f t="shared" si="72"/>
        <v>2.9106334106517382</v>
      </c>
      <c r="AE97" s="16">
        <f t="shared" si="72"/>
        <v>3.500771472819975</v>
      </c>
      <c r="AF97" s="15">
        <f t="shared" si="57"/>
        <v>-4.0504037456468023E-3</v>
      </c>
      <c r="AG97" s="15">
        <f t="shared" si="57"/>
        <v>2.9673830763510267E-4</v>
      </c>
      <c r="AH97" s="15">
        <f t="shared" si="57"/>
        <v>9.7937136394747881E-3</v>
      </c>
      <c r="AI97" s="1">
        <f t="shared" si="73"/>
        <v>159310.4322597053</v>
      </c>
      <c r="AJ97" s="1">
        <f t="shared" si="73"/>
        <v>44652.438007686571</v>
      </c>
      <c r="AK97" s="1">
        <f t="shared" si="73"/>
        <v>17608.694769049416</v>
      </c>
      <c r="AL97" s="14">
        <f t="shared" si="78"/>
        <v>30.22656295349956</v>
      </c>
      <c r="AM97" s="14">
        <f t="shared" si="78"/>
        <v>5.5538622877647859</v>
      </c>
      <c r="AN97" s="14">
        <f t="shared" si="78"/>
        <v>1.979445977973185</v>
      </c>
      <c r="AO97" s="11">
        <f t="shared" si="79"/>
        <v>1.3656998072978243E-2</v>
      </c>
      <c r="AP97" s="11">
        <f t="shared" si="79"/>
        <v>1.7204215586057215E-2</v>
      </c>
      <c r="AQ97" s="11">
        <f t="shared" si="79"/>
        <v>1.5606394266171032E-2</v>
      </c>
      <c r="AR97" s="1">
        <f t="shared" si="50"/>
        <v>94722.931989844408</v>
      </c>
      <c r="AS97" s="1">
        <f t="shared" si="48"/>
        <v>27820.40794445189</v>
      </c>
      <c r="AT97" s="1">
        <f t="shared" si="48"/>
        <v>10944.889239256299</v>
      </c>
      <c r="AU97" s="1">
        <f t="shared" si="58"/>
        <v>18944.586397968884</v>
      </c>
      <c r="AV97" s="1">
        <f t="shared" si="58"/>
        <v>5564.081588890378</v>
      </c>
      <c r="AW97" s="1">
        <f t="shared" si="58"/>
        <v>2188.9778478512599</v>
      </c>
      <c r="AX97" s="1">
        <f t="shared" si="59"/>
        <v>65645.634521198095</v>
      </c>
      <c r="AY97" s="1">
        <f t="shared" si="59"/>
        <v>7650.7019309419102</v>
      </c>
      <c r="AZ97" s="1">
        <f t="shared" si="59"/>
        <v>2081.899955816174</v>
      </c>
      <c r="BA97" s="1">
        <f t="shared" si="60"/>
        <v>12804.132591066131</v>
      </c>
      <c r="BB97" s="1">
        <f t="shared" si="60"/>
        <v>26014.393536217529</v>
      </c>
      <c r="BC97" s="1">
        <f t="shared" si="60"/>
        <v>32136.143566505609</v>
      </c>
      <c r="BD97" s="1">
        <f t="shared" si="61"/>
        <v>24481.661753544282</v>
      </c>
      <c r="BE97" s="2">
        <f t="shared" si="74"/>
        <v>0.1724378764915922</v>
      </c>
      <c r="BF97" s="2">
        <f t="shared" si="74"/>
        <v>0.13039120264941753</v>
      </c>
      <c r="BG97" s="2">
        <f t="shared" si="74"/>
        <v>6.9918128391701598E-2</v>
      </c>
      <c r="BH97" s="2">
        <f t="shared" si="54"/>
        <v>0.12385321063367165</v>
      </c>
      <c r="BI97" s="2">
        <f t="shared" si="62"/>
        <v>2.9734821248929609E-3</v>
      </c>
      <c r="BJ97" s="2">
        <f t="shared" si="62"/>
        <v>1.700186572836147E-3</v>
      </c>
      <c r="BK97" s="2">
        <f t="shared" si="62"/>
        <v>4.8885446777984691E-4</v>
      </c>
      <c r="BL97" s="2">
        <f t="shared" si="55"/>
        <v>281.65694508925395</v>
      </c>
      <c r="BM97" s="2">
        <f t="shared" si="55"/>
        <v>47.29988403798118</v>
      </c>
      <c r="BN97" s="2">
        <f t="shared" si="55"/>
        <v>5.3504580039660121</v>
      </c>
      <c r="BO97" s="2">
        <f t="shared" si="63"/>
        <v>236.66071191792929</v>
      </c>
      <c r="BP97" s="2">
        <f t="shared" si="63"/>
        <v>28.685477068060603</v>
      </c>
      <c r="BQ97" s="2">
        <f t="shared" si="63"/>
        <v>9.8740738446854781</v>
      </c>
      <c r="BR97" s="11">
        <f t="shared" si="64"/>
        <v>4.6777204715107351E-2</v>
      </c>
      <c r="BS97" s="17">
        <f t="shared" si="52"/>
        <v>0.16766359107263681</v>
      </c>
      <c r="BT97" s="17">
        <f t="shared" si="53"/>
        <v>0.34503242505668635</v>
      </c>
      <c r="BU97" s="12">
        <f>(BU$3*temphigh!$I207+BU$4*temphigh!$I207^2+BU$5*temphigh!$I207^6)*(K97/K$56)^$BW$1</f>
        <v>1.5100731593948091</v>
      </c>
      <c r="BV97" s="12">
        <f>(BV$3*temphigh!$I207+BV$4*temphigh!$I207^2+BV$5*temphigh!$I207^6)*(L97/L$56)^$BW$1</f>
        <v>-0.20509527316974771</v>
      </c>
      <c r="BW97" s="12">
        <f>(BW$3*temphigh!$I207+BW$4*temphigh!$I207^2+BW$5*temphigh!$I207^6)*(M97/M$56)^$BW$1</f>
        <v>-1.3090223821591878</v>
      </c>
      <c r="BX97" s="12"/>
      <c r="BY97" s="12"/>
      <c r="BZ97" s="12"/>
      <c r="CA97" s="19"/>
      <c r="CB97" s="19"/>
      <c r="CC97" s="19"/>
      <c r="CD97" s="19"/>
      <c r="CE97" s="19"/>
      <c r="CF97" s="19"/>
      <c r="CG97" s="19"/>
      <c r="CH97" s="19"/>
    </row>
    <row r="98" spans="1:86" x14ac:dyDescent="0.3">
      <c r="A98" s="2">
        <f t="shared" si="37"/>
        <v>2052</v>
      </c>
      <c r="B98" s="5">
        <f t="shared" si="75"/>
        <v>1154.9046773498744</v>
      </c>
      <c r="C98" s="5">
        <f t="shared" si="75"/>
        <v>2911.7873496468078</v>
      </c>
      <c r="D98" s="5">
        <f t="shared" si="75"/>
        <v>4213.7901476793368</v>
      </c>
      <c r="E98" s="15">
        <f t="shared" si="76"/>
        <v>4.764522631701977E-4</v>
      </c>
      <c r="F98" s="15">
        <f t="shared" si="76"/>
        <v>9.3864290718080623E-4</v>
      </c>
      <c r="G98" s="15">
        <f t="shared" si="76"/>
        <v>1.9162061054742905E-3</v>
      </c>
      <c r="H98" s="5">
        <f t="shared" si="40"/>
        <v>96287.483607757124</v>
      </c>
      <c r="I98" s="5">
        <f t="shared" si="40"/>
        <v>28425.36187354504</v>
      </c>
      <c r="J98" s="5">
        <f t="shared" si="40"/>
        <v>11174.673674361962</v>
      </c>
      <c r="K98" s="5">
        <f t="shared" si="41"/>
        <v>83372.667455729039</v>
      </c>
      <c r="L98" s="5">
        <f t="shared" si="41"/>
        <v>9762.1695749838873</v>
      </c>
      <c r="M98" s="5">
        <f t="shared" si="41"/>
        <v>2651.9293279273047</v>
      </c>
      <c r="N98" s="15">
        <f t="shared" si="42"/>
        <v>1.6033045473043073E-2</v>
      </c>
      <c r="O98" s="15">
        <f t="shared" si="42"/>
        <v>2.0786815442647821E-2</v>
      </c>
      <c r="P98" s="15">
        <f t="shared" si="42"/>
        <v>1.904198442145022E-2</v>
      </c>
      <c r="Q98" s="5">
        <f t="shared" si="43"/>
        <v>8607.9736508479436</v>
      </c>
      <c r="R98" s="5">
        <f t="shared" si="43"/>
        <v>10182.208793802403</v>
      </c>
      <c r="S98" s="5">
        <f t="shared" si="43"/>
        <v>4867.8783264274844</v>
      </c>
      <c r="T98" s="5">
        <f t="shared" si="77"/>
        <v>89.398677048347608</v>
      </c>
      <c r="U98" s="5">
        <f t="shared" si="77"/>
        <v>358.20858988883435</v>
      </c>
      <c r="V98" s="5">
        <f t="shared" si="77"/>
        <v>435.61704513983705</v>
      </c>
      <c r="W98" s="15">
        <f t="shared" si="45"/>
        <v>-1.0734613539272964E-2</v>
      </c>
      <c r="X98" s="15">
        <f t="shared" si="45"/>
        <v>-1.217998157191269E-2</v>
      </c>
      <c r="Y98" s="15">
        <f t="shared" si="45"/>
        <v>-9.7425357312937999E-3</v>
      </c>
      <c r="Z98" s="5">
        <f t="shared" si="49"/>
        <v>13828.222209455762</v>
      </c>
      <c r="AA98" s="5">
        <f t="shared" si="49"/>
        <v>25542.414869288899</v>
      </c>
      <c r="AB98" s="5">
        <f t="shared" si="49"/>
        <v>15830.174953317804</v>
      </c>
      <c r="AC98" s="16">
        <f t="shared" si="72"/>
        <v>1.9520562754182822</v>
      </c>
      <c r="AD98" s="16">
        <f t="shared" si="72"/>
        <v>2.9114971070841613</v>
      </c>
      <c r="AE98" s="16">
        <f t="shared" si="72"/>
        <v>3.5350570261420162</v>
      </c>
      <c r="AF98" s="15">
        <f t="shared" si="57"/>
        <v>-4.0504037456468023E-3</v>
      </c>
      <c r="AG98" s="15">
        <f t="shared" si="57"/>
        <v>2.9673830763510267E-4</v>
      </c>
      <c r="AH98" s="15">
        <f t="shared" si="57"/>
        <v>9.7937136394747881E-3</v>
      </c>
      <c r="AI98" s="1">
        <f t="shared" si="73"/>
        <v>162323.97543170364</v>
      </c>
      <c r="AJ98" s="1">
        <f t="shared" si="73"/>
        <v>45751.275795808295</v>
      </c>
      <c r="AK98" s="1">
        <f t="shared" si="73"/>
        <v>18036.803139995733</v>
      </c>
      <c r="AL98" s="14">
        <f t="shared" si="78"/>
        <v>30.635239024388174</v>
      </c>
      <c r="AM98" s="14">
        <f t="shared" si="78"/>
        <v>5.6484566334574238</v>
      </c>
      <c r="AN98" s="14">
        <f t="shared" si="78"/>
        <v>2.0100290721904126</v>
      </c>
      <c r="AO98" s="11">
        <f t="shared" si="79"/>
        <v>1.352042809224846E-2</v>
      </c>
      <c r="AP98" s="11">
        <f t="shared" si="79"/>
        <v>1.7032173430196643E-2</v>
      </c>
      <c r="AQ98" s="11">
        <f t="shared" si="79"/>
        <v>1.5450330323509322E-2</v>
      </c>
      <c r="AR98" s="1">
        <f t="shared" si="50"/>
        <v>96287.483607757124</v>
      </c>
      <c r="AS98" s="1">
        <f t="shared" si="48"/>
        <v>28425.36187354504</v>
      </c>
      <c r="AT98" s="1">
        <f t="shared" si="48"/>
        <v>11174.673674361962</v>
      </c>
      <c r="AU98" s="1">
        <f t="shared" si="58"/>
        <v>19257.496721551426</v>
      </c>
      <c r="AV98" s="1">
        <f t="shared" si="58"/>
        <v>5685.0723747090087</v>
      </c>
      <c r="AW98" s="1">
        <f t="shared" si="58"/>
        <v>2234.9347348723927</v>
      </c>
      <c r="AX98" s="1">
        <f t="shared" si="59"/>
        <v>66698.133964583234</v>
      </c>
      <c r="AY98" s="1">
        <f t="shared" si="59"/>
        <v>7809.73565998711</v>
      </c>
      <c r="AZ98" s="1">
        <f t="shared" si="59"/>
        <v>2121.5434623418437</v>
      </c>
      <c r="BA98" s="1">
        <f t="shared" si="60"/>
        <v>12828.60291694968</v>
      </c>
      <c r="BB98" s="1">
        <f t="shared" si="60"/>
        <v>26098.718052891603</v>
      </c>
      <c r="BC98" s="1">
        <f t="shared" si="60"/>
        <v>32277.207574877812</v>
      </c>
      <c r="BD98" s="1">
        <f t="shared" si="61"/>
        <v>23852.302095924733</v>
      </c>
      <c r="BE98" s="2">
        <f t="shared" si="74"/>
        <v>0.1724378764915922</v>
      </c>
      <c r="BF98" s="2">
        <f t="shared" si="74"/>
        <v>0.13039120264941753</v>
      </c>
      <c r="BG98" s="2">
        <f t="shared" si="74"/>
        <v>6.9918128391701598E-2</v>
      </c>
      <c r="BH98" s="2">
        <f t="shared" si="54"/>
        <v>0.12358208911340281</v>
      </c>
      <c r="BI98" s="2">
        <f t="shared" si="62"/>
        <v>2.9734821248929609E-3</v>
      </c>
      <c r="BJ98" s="2">
        <f t="shared" si="62"/>
        <v>1.700186572836147E-3</v>
      </c>
      <c r="BK98" s="2">
        <f t="shared" si="62"/>
        <v>4.8885446777984691E-4</v>
      </c>
      <c r="BL98" s="2">
        <f t="shared" si="55"/>
        <v>286.3091113585898</v>
      </c>
      <c r="BM98" s="2">
        <f t="shared" si="55"/>
        <v>48.328418585409821</v>
      </c>
      <c r="BN98" s="2">
        <f t="shared" si="55"/>
        <v>5.4627891516936833</v>
      </c>
      <c r="BO98" s="2">
        <f t="shared" si="63"/>
        <v>240.1409082750645</v>
      </c>
      <c r="BP98" s="2">
        <f t="shared" si="63"/>
        <v>29.021665644409175</v>
      </c>
      <c r="BQ98" s="2">
        <f t="shared" si="63"/>
        <v>9.8711766737063691</v>
      </c>
      <c r="BR98" s="11">
        <f t="shared" si="64"/>
        <v>4.6579742240998562E-2</v>
      </c>
      <c r="BS98" s="17">
        <f t="shared" si="52"/>
        <v>0.16017122871745035</v>
      </c>
      <c r="BT98" s="17">
        <f t="shared" si="53"/>
        <v>0.33498293694823916</v>
      </c>
      <c r="BU98" s="12">
        <f>(BU$3*temphigh!$I208+BU$4*temphigh!$I208^2+BU$5*temphigh!$I208^6)*(K98/K$56)^$BW$1</f>
        <v>1.3867157834007637</v>
      </c>
      <c r="BV98" s="12">
        <f>(BV$3*temphigh!$I208+BV$4*temphigh!$I208^2+BV$5*temphigh!$I208^6)*(L98/L$56)^$BW$1</f>
        <v>-0.30650345491650421</v>
      </c>
      <c r="BW98" s="12">
        <f>(BW$3*temphigh!$I208+BW$4*temphigh!$I208^2+BW$5*temphigh!$I208^6)*(M98/M$56)^$BW$1</f>
        <v>-1.3991287605572764</v>
      </c>
      <c r="BX98" s="12"/>
      <c r="BY98" s="12"/>
      <c r="BZ98" s="12"/>
      <c r="CA98" s="19"/>
      <c r="CB98" s="19"/>
      <c r="CC98" s="19"/>
      <c r="CD98" s="19"/>
      <c r="CE98" s="19"/>
      <c r="CF98" s="19"/>
      <c r="CG98" s="19"/>
      <c r="CH98" s="19"/>
    </row>
    <row r="99" spans="1:86" x14ac:dyDescent="0.3">
      <c r="A99" s="2">
        <f t="shared" si="37"/>
        <v>2053</v>
      </c>
      <c r="B99" s="5">
        <f t="shared" si="75"/>
        <v>1155.42742144978</v>
      </c>
      <c r="C99" s="5">
        <f t="shared" si="75"/>
        <v>2914.3838217626244</v>
      </c>
      <c r="D99" s="5">
        <f t="shared" si="75"/>
        <v>4221.4609135670989</v>
      </c>
      <c r="E99" s="15">
        <f t="shared" si="76"/>
        <v>4.5262965001168778E-4</v>
      </c>
      <c r="F99" s="15">
        <f t="shared" si="76"/>
        <v>8.9171076182176592E-4</v>
      </c>
      <c r="G99" s="15">
        <f t="shared" si="76"/>
        <v>1.820395800200576E-3</v>
      </c>
      <c r="H99" s="5">
        <f t="shared" si="40"/>
        <v>97853.375229277735</v>
      </c>
      <c r="I99" s="5">
        <f t="shared" si="40"/>
        <v>29034.70480638455</v>
      </c>
      <c r="J99" s="5">
        <f t="shared" si="40"/>
        <v>11405.511890406686</v>
      </c>
      <c r="K99" s="5">
        <f t="shared" si="41"/>
        <v>84690.19638333976</v>
      </c>
      <c r="L99" s="5">
        <f t="shared" si="41"/>
        <v>9962.55352145906</v>
      </c>
      <c r="M99" s="5">
        <f t="shared" si="41"/>
        <v>2701.7926078034261</v>
      </c>
      <c r="N99" s="15">
        <f t="shared" si="42"/>
        <v>1.5802888018550343E-2</v>
      </c>
      <c r="O99" s="15">
        <f t="shared" si="42"/>
        <v>2.0526579151899593E-2</v>
      </c>
      <c r="P99" s="15">
        <f t="shared" si="42"/>
        <v>1.8802642797081548E-2</v>
      </c>
      <c r="Q99" s="5">
        <f t="shared" si="43"/>
        <v>8654.0562957714064</v>
      </c>
      <c r="R99" s="5">
        <f t="shared" si="43"/>
        <v>10273.803003676157</v>
      </c>
      <c r="S99" s="5">
        <f t="shared" si="43"/>
        <v>4920.0302287099621</v>
      </c>
      <c r="T99" s="5">
        <f t="shared" si="77"/>
        <v>88.439016799311318</v>
      </c>
      <c r="U99" s="5">
        <f t="shared" si="77"/>
        <v>353.8456158650875</v>
      </c>
      <c r="V99" s="5">
        <f t="shared" si="77"/>
        <v>431.37303051240156</v>
      </c>
      <c r="W99" s="15">
        <f t="shared" si="45"/>
        <v>-1.0734613539272964E-2</v>
      </c>
      <c r="X99" s="15">
        <f t="shared" si="45"/>
        <v>-1.217998157191269E-2</v>
      </c>
      <c r="Y99" s="15">
        <f t="shared" si="45"/>
        <v>-9.7425357312937999E-3</v>
      </c>
      <c r="Z99" s="5">
        <f t="shared" si="49"/>
        <v>13849.408580208763</v>
      </c>
      <c r="AA99" s="5">
        <f t="shared" si="49"/>
        <v>25787.612674338419</v>
      </c>
      <c r="AB99" s="5">
        <f t="shared" si="49"/>
        <v>16161.809400439188</v>
      </c>
      <c r="AC99" s="16">
        <f t="shared" si="72"/>
        <v>1.9441496593686147</v>
      </c>
      <c r="AD99" s="16">
        <f t="shared" si="72"/>
        <v>2.912361059808402</v>
      </c>
      <c r="AE99" s="16">
        <f t="shared" si="72"/>
        <v>3.5696783623552646</v>
      </c>
      <c r="AF99" s="15">
        <f t="shared" si="57"/>
        <v>-4.0504037456468023E-3</v>
      </c>
      <c r="AG99" s="15">
        <f t="shared" si="57"/>
        <v>2.9673830763510267E-4</v>
      </c>
      <c r="AH99" s="15">
        <f t="shared" si="57"/>
        <v>9.7937136394747881E-3</v>
      </c>
      <c r="AI99" s="1">
        <f t="shared" si="73"/>
        <v>165349.0746100847</v>
      </c>
      <c r="AJ99" s="1">
        <f t="shared" si="73"/>
        <v>46861.220590936478</v>
      </c>
      <c r="AK99" s="1">
        <f t="shared" si="73"/>
        <v>18468.05756086855</v>
      </c>
      <c r="AL99" s="14">
        <f t="shared" si="78"/>
        <v>31.045298555243075</v>
      </c>
      <c r="AM99" s="14">
        <f t="shared" si="78"/>
        <v>5.7437000715214754</v>
      </c>
      <c r="AN99" s="14">
        <f t="shared" si="78"/>
        <v>2.0407741291843595</v>
      </c>
      <c r="AO99" s="11">
        <f t="shared" si="79"/>
        <v>1.3385223811325975E-2</v>
      </c>
      <c r="AP99" s="11">
        <f t="shared" si="79"/>
        <v>1.6861851695894676E-2</v>
      </c>
      <c r="AQ99" s="11">
        <f t="shared" si="79"/>
        <v>1.5295827020274228E-2</v>
      </c>
      <c r="AR99" s="1">
        <f t="shared" si="50"/>
        <v>97853.375229277735</v>
      </c>
      <c r="AS99" s="1">
        <f t="shared" si="48"/>
        <v>29034.70480638455</v>
      </c>
      <c r="AT99" s="1">
        <f t="shared" si="48"/>
        <v>11405.511890406686</v>
      </c>
      <c r="AU99" s="1">
        <f t="shared" si="58"/>
        <v>19570.675045855547</v>
      </c>
      <c r="AV99" s="1">
        <f t="shared" si="58"/>
        <v>5806.9409612769105</v>
      </c>
      <c r="AW99" s="1">
        <f t="shared" si="58"/>
        <v>2281.1023780813371</v>
      </c>
      <c r="AX99" s="1">
        <f t="shared" si="59"/>
        <v>67752.157106671802</v>
      </c>
      <c r="AY99" s="1">
        <f t="shared" si="59"/>
        <v>7970.0428171672493</v>
      </c>
      <c r="AZ99" s="1">
        <f t="shared" si="59"/>
        <v>2161.4340862427407</v>
      </c>
      <c r="BA99" s="1">
        <f t="shared" si="60"/>
        <v>12852.525842139614</v>
      </c>
      <c r="BB99" s="1">
        <f t="shared" si="60"/>
        <v>26181.207191545807</v>
      </c>
      <c r="BC99" s="1">
        <f t="shared" si="60"/>
        <v>32414.602487361528</v>
      </c>
      <c r="BD99" s="1">
        <f t="shared" si="61"/>
        <v>23236.867255246121</v>
      </c>
      <c r="BE99" s="2">
        <f t="shared" si="74"/>
        <v>0.1724378764915922</v>
      </c>
      <c r="BF99" s="2">
        <f t="shared" si="74"/>
        <v>0.13039120264941753</v>
      </c>
      <c r="BG99" s="2">
        <f t="shared" si="74"/>
        <v>6.9918128391701598E-2</v>
      </c>
      <c r="BH99" s="2">
        <f t="shared" si="54"/>
        <v>0.12331161460257634</v>
      </c>
      <c r="BI99" s="2">
        <f t="shared" si="62"/>
        <v>2.9734821248929609E-3</v>
      </c>
      <c r="BJ99" s="2">
        <f t="shared" si="62"/>
        <v>1.700186572836147E-3</v>
      </c>
      <c r="BK99" s="2">
        <f t="shared" si="62"/>
        <v>4.8885446777984691E-4</v>
      </c>
      <c r="BL99" s="2">
        <f t="shared" si="55"/>
        <v>290.96526210470097</v>
      </c>
      <c r="BM99" s="2">
        <f t="shared" si="55"/>
        <v>49.364415258076157</v>
      </c>
      <c r="BN99" s="2">
        <f t="shared" si="55"/>
        <v>5.5756354449414758</v>
      </c>
      <c r="BO99" s="2">
        <f t="shared" si="63"/>
        <v>243.67290681545151</v>
      </c>
      <c r="BP99" s="2">
        <f t="shared" si="63"/>
        <v>29.361927574185049</v>
      </c>
      <c r="BQ99" s="2">
        <f t="shared" si="63"/>
        <v>9.8683510610496832</v>
      </c>
      <c r="BR99" s="11">
        <f t="shared" si="64"/>
        <v>4.6381947108095484E-2</v>
      </c>
      <c r="BS99" s="17">
        <f t="shared" si="52"/>
        <v>0.15304254635626924</v>
      </c>
      <c r="BT99" s="17">
        <f t="shared" si="53"/>
        <v>0.3252261523769312</v>
      </c>
      <c r="BU99" s="12">
        <f>(BU$3*temphigh!$I209+BU$4*temphigh!$I209^2+BU$5*temphigh!$I209^6)*(K99/K$56)^$BW$1</f>
        <v>1.259127057423737</v>
      </c>
      <c r="BV99" s="12">
        <f>(BV$3*temphigh!$I209+BV$4*temphigh!$I209^2+BV$5*temphigh!$I209^6)*(L99/L$56)^$BW$1</f>
        <v>-0.410698878169037</v>
      </c>
      <c r="BW99" s="12">
        <f>(BW$3*temphigh!$I209+BW$4*temphigh!$I209^2+BW$5*temphigh!$I209^6)*(M99/M$56)^$BW$1</f>
        <v>-1.4914541661995231</v>
      </c>
      <c r="BX99" s="12"/>
      <c r="BY99" s="12"/>
      <c r="BZ99" s="12"/>
      <c r="CA99" s="19"/>
      <c r="CB99" s="19"/>
      <c r="CC99" s="19"/>
      <c r="CD99" s="19"/>
      <c r="CE99" s="19"/>
      <c r="CF99" s="19"/>
      <c r="CG99" s="19"/>
      <c r="CH99" s="19"/>
    </row>
    <row r="100" spans="1:86" x14ac:dyDescent="0.3">
      <c r="A100" s="2">
        <f t="shared" si="37"/>
        <v>2054</v>
      </c>
      <c r="B100" s="5">
        <f t="shared" si="75"/>
        <v>1155.9242531236955</v>
      </c>
      <c r="C100" s="5">
        <f t="shared" si="75"/>
        <v>2916.8526698096725</v>
      </c>
      <c r="D100" s="5">
        <f t="shared" si="75"/>
        <v>4228.7614067989789</v>
      </c>
      <c r="E100" s="15">
        <f t="shared" si="76"/>
        <v>4.2999816751110336E-4</v>
      </c>
      <c r="F100" s="15">
        <f t="shared" si="76"/>
        <v>8.4712522373067754E-4</v>
      </c>
      <c r="G100" s="15">
        <f t="shared" si="76"/>
        <v>1.7293760101905471E-3</v>
      </c>
      <c r="H100" s="5">
        <f t="shared" si="40"/>
        <v>99420.085996508977</v>
      </c>
      <c r="I100" s="5">
        <f t="shared" si="40"/>
        <v>29648.289762990236</v>
      </c>
      <c r="J100" s="5">
        <f t="shared" si="40"/>
        <v>11637.351891820535</v>
      </c>
      <c r="K100" s="5">
        <f t="shared" si="41"/>
        <v>86009.170348180283</v>
      </c>
      <c r="L100" s="5">
        <f t="shared" si="41"/>
        <v>10164.479704394811</v>
      </c>
      <c r="M100" s="5">
        <f t="shared" si="41"/>
        <v>2751.9528231387249</v>
      </c>
      <c r="N100" s="15">
        <f t="shared" si="42"/>
        <v>1.5574104455613025E-2</v>
      </c>
      <c r="O100" s="15">
        <f t="shared" si="42"/>
        <v>2.0268516751333676E-2</v>
      </c>
      <c r="P100" s="15">
        <f t="shared" si="42"/>
        <v>1.8565531340349439E-2</v>
      </c>
      <c r="Q100" s="5">
        <f t="shared" si="43"/>
        <v>8698.2293353062523</v>
      </c>
      <c r="R100" s="5">
        <f t="shared" si="43"/>
        <v>10363.138170529914</v>
      </c>
      <c r="S100" s="5">
        <f t="shared" si="43"/>
        <v>4971.1318360505247</v>
      </c>
      <c r="T100" s="5">
        <f t="shared" si="77"/>
        <v>87.489658132177439</v>
      </c>
      <c r="U100" s="5">
        <f t="shared" si="77"/>
        <v>349.53578278454864</v>
      </c>
      <c r="V100" s="5">
        <f t="shared" si="77"/>
        <v>427.17036334911802</v>
      </c>
      <c r="W100" s="15">
        <f t="shared" si="45"/>
        <v>-1.0734613539272964E-2</v>
      </c>
      <c r="X100" s="15">
        <f t="shared" si="45"/>
        <v>-1.217998157191269E-2</v>
      </c>
      <c r="Y100" s="15">
        <f t="shared" si="45"/>
        <v>-9.7425357312937999E-3</v>
      </c>
      <c r="Z100" s="5">
        <f t="shared" si="49"/>
        <v>13867.155156778743</v>
      </c>
      <c r="AA100" s="5">
        <f t="shared" si="49"/>
        <v>26027.306533511506</v>
      </c>
      <c r="AB100" s="5">
        <f t="shared" si="49"/>
        <v>16494.938479620643</v>
      </c>
      <c r="AC100" s="16">
        <f t="shared" si="72"/>
        <v>1.9362750683062102</v>
      </c>
      <c r="AD100" s="16">
        <f t="shared" si="72"/>
        <v>2.9132252689005118</v>
      </c>
      <c r="AE100" s="16">
        <f t="shared" si="72"/>
        <v>3.6046387700212015</v>
      </c>
      <c r="AF100" s="15">
        <f t="shared" si="57"/>
        <v>-4.0504037456468023E-3</v>
      </c>
      <c r="AG100" s="15">
        <f t="shared" si="57"/>
        <v>2.9673830763510267E-4</v>
      </c>
      <c r="AH100" s="15">
        <f t="shared" si="57"/>
        <v>9.7937136394747881E-3</v>
      </c>
      <c r="AI100" s="1">
        <f t="shared" si="73"/>
        <v>168384.84219493179</v>
      </c>
      <c r="AJ100" s="1">
        <f t="shared" si="73"/>
        <v>47982.039493119737</v>
      </c>
      <c r="AK100" s="1">
        <f t="shared" si="73"/>
        <v>18902.354182863033</v>
      </c>
      <c r="AL100" s="14">
        <f t="shared" si="78"/>
        <v>31.456691341999928</v>
      </c>
      <c r="AM100" s="14">
        <f t="shared" si="78"/>
        <v>5.8395809961252532</v>
      </c>
      <c r="AN100" s="14">
        <f t="shared" si="78"/>
        <v>2.0716773039711396</v>
      </c>
      <c r="AO100" s="11">
        <f t="shared" si="79"/>
        <v>1.3251371573212715E-2</v>
      </c>
      <c r="AP100" s="11">
        <f t="shared" si="79"/>
        <v>1.6693233178935729E-2</v>
      </c>
      <c r="AQ100" s="11">
        <f t="shared" si="79"/>
        <v>1.5142868750071486E-2</v>
      </c>
      <c r="AR100" s="1">
        <f t="shared" si="50"/>
        <v>99420.085996508977</v>
      </c>
      <c r="AS100" s="1">
        <f t="shared" si="48"/>
        <v>29648.289762990236</v>
      </c>
      <c r="AT100" s="1">
        <f t="shared" si="48"/>
        <v>11637.351891820535</v>
      </c>
      <c r="AU100" s="1">
        <f t="shared" si="58"/>
        <v>19884.017199301798</v>
      </c>
      <c r="AV100" s="1">
        <f t="shared" si="58"/>
        <v>5929.6579525980478</v>
      </c>
      <c r="AW100" s="1">
        <f t="shared" si="58"/>
        <v>2327.4703783641071</v>
      </c>
      <c r="AX100" s="1">
        <f t="shared" si="59"/>
        <v>68807.336278544215</v>
      </c>
      <c r="AY100" s="1">
        <f t="shared" si="59"/>
        <v>8131.5837635158487</v>
      </c>
      <c r="AZ100" s="1">
        <f t="shared" si="59"/>
        <v>2201.56225851098</v>
      </c>
      <c r="BA100" s="1">
        <f t="shared" si="60"/>
        <v>12875.916142194272</v>
      </c>
      <c r="BB100" s="1">
        <f t="shared" si="60"/>
        <v>26261.915064263794</v>
      </c>
      <c r="BC100" s="1">
        <f t="shared" si="60"/>
        <v>32548.448839578341</v>
      </c>
      <c r="BD100" s="1">
        <f t="shared" si="61"/>
        <v>22635.197123871454</v>
      </c>
      <c r="BE100" s="2">
        <f t="shared" si="74"/>
        <v>0.1724378764915922</v>
      </c>
      <c r="BF100" s="2">
        <f t="shared" si="74"/>
        <v>0.13039120264941753</v>
      </c>
      <c r="BG100" s="2">
        <f t="shared" si="74"/>
        <v>6.9918128391701598E-2</v>
      </c>
      <c r="BH100" s="2">
        <f t="shared" si="54"/>
        <v>0.12304173824103767</v>
      </c>
      <c r="BI100" s="2">
        <f t="shared" si="62"/>
        <v>2.9734821248929609E-3</v>
      </c>
      <c r="BJ100" s="2">
        <f t="shared" si="62"/>
        <v>1.700186572836147E-3</v>
      </c>
      <c r="BK100" s="2">
        <f t="shared" si="62"/>
        <v>4.8885446777984691E-4</v>
      </c>
      <c r="BL100" s="2">
        <f t="shared" si="55"/>
        <v>295.62384856594042</v>
      </c>
      <c r="BM100" s="2">
        <f t="shared" si="55"/>
        <v>50.407624162591389</v>
      </c>
      <c r="BN100" s="2">
        <f t="shared" si="55"/>
        <v>5.6889714654427221</v>
      </c>
      <c r="BO100" s="2">
        <f t="shared" si="63"/>
        <v>247.25747013033188</v>
      </c>
      <c r="BP100" s="2">
        <f t="shared" si="63"/>
        <v>29.706309822856202</v>
      </c>
      <c r="BQ100" s="2">
        <f t="shared" si="63"/>
        <v>9.8655944029981324</v>
      </c>
      <c r="BR100" s="11">
        <f t="shared" si="64"/>
        <v>4.6183907547642206E-2</v>
      </c>
      <c r="BS100" s="17">
        <f t="shared" si="52"/>
        <v>0.14625877938666246</v>
      </c>
      <c r="BT100" s="17">
        <f t="shared" si="53"/>
        <v>0.31575354599702055</v>
      </c>
      <c r="BU100" s="12">
        <f>(BU$3*temphigh!$I210+BU$4*temphigh!$I210^2+BU$5*temphigh!$I210^6)*(K100/K$56)^$BW$1</f>
        <v>1.1272789475384188</v>
      </c>
      <c r="BV100" s="12">
        <f>(BV$3*temphigh!$I210+BV$4*temphigh!$I210^2+BV$5*temphigh!$I210^6)*(L100/L$56)^$BW$1</f>
        <v>-0.51769099790596651</v>
      </c>
      <c r="BW100" s="12">
        <f>(BW$3*temphigh!$I210+BW$4*temphigh!$I210^2+BW$5*temphigh!$I210^6)*(M100/M$56)^$BW$1</f>
        <v>-1.5860050676254325</v>
      </c>
      <c r="BX100" s="12"/>
      <c r="BY100" s="12"/>
      <c r="BZ100" s="12"/>
      <c r="CA100" s="19"/>
      <c r="CB100" s="19"/>
      <c r="CC100" s="19"/>
      <c r="CD100" s="19"/>
      <c r="CE100" s="19"/>
      <c r="CF100" s="19"/>
      <c r="CG100" s="19"/>
      <c r="CH100" s="19"/>
    </row>
    <row r="101" spans="1:86" x14ac:dyDescent="0.3">
      <c r="A101" s="2">
        <f t="shared" si="37"/>
        <v>2055</v>
      </c>
      <c r="B101" s="5">
        <f t="shared" si="75"/>
        <v>1156.396446168789</v>
      </c>
      <c r="C101" s="5">
        <f t="shared" si="75"/>
        <v>2919.2000623066492</v>
      </c>
      <c r="D101" s="5">
        <f t="shared" si="75"/>
        <v>4235.7088694022304</v>
      </c>
      <c r="E101" s="15">
        <f t="shared" si="76"/>
        <v>4.0849825913554817E-4</v>
      </c>
      <c r="F101" s="15">
        <f t="shared" si="76"/>
        <v>8.0476896254414365E-4</v>
      </c>
      <c r="G101" s="15">
        <f t="shared" si="76"/>
        <v>1.6429072096810196E-3</v>
      </c>
      <c r="H101" s="5">
        <f t="shared" si="40"/>
        <v>100987.09114777821</v>
      </c>
      <c r="I101" s="5">
        <f t="shared" si="40"/>
        <v>30265.96720390621</v>
      </c>
      <c r="J101" s="5">
        <f t="shared" si="40"/>
        <v>11870.141555890832</v>
      </c>
      <c r="K101" s="5">
        <f t="shared" si="41"/>
        <v>87329.126168066767</v>
      </c>
      <c r="L101" s="5">
        <f t="shared" si="41"/>
        <v>10367.897560262145</v>
      </c>
      <c r="M101" s="5">
        <f t="shared" si="41"/>
        <v>2802.397879995473</v>
      </c>
      <c r="N101" s="15">
        <f t="shared" si="42"/>
        <v>1.5346687039801354E-2</v>
      </c>
      <c r="O101" s="15">
        <f t="shared" si="42"/>
        <v>2.0012618627137657E-2</v>
      </c>
      <c r="P101" s="15">
        <f t="shared" si="42"/>
        <v>1.8330640130383324E-2</v>
      </c>
      <c r="Q101" s="5">
        <f t="shared" si="43"/>
        <v>8740.482269316868</v>
      </c>
      <c r="R101" s="5">
        <f t="shared" si="43"/>
        <v>10450.18604390319</v>
      </c>
      <c r="S101" s="5">
        <f t="shared" si="43"/>
        <v>5021.1724459083462</v>
      </c>
      <c r="T101" s="5">
        <f t="shared" si="77"/>
        <v>86.550490463445399</v>
      </c>
      <c r="U101" s="5">
        <f t="shared" si="77"/>
        <v>345.27844339150874</v>
      </c>
      <c r="V101" s="5">
        <f t="shared" si="77"/>
        <v>423.0086408208395</v>
      </c>
      <c r="W101" s="15">
        <f t="shared" si="45"/>
        <v>-1.0734613539272964E-2</v>
      </c>
      <c r="X101" s="15">
        <f t="shared" si="45"/>
        <v>-1.217998157191269E-2</v>
      </c>
      <c r="Y101" s="15">
        <f t="shared" si="45"/>
        <v>-9.7425357312937999E-3</v>
      </c>
      <c r="Z101" s="5">
        <f t="shared" si="49"/>
        <v>13881.483226893433</v>
      </c>
      <c r="AA101" s="5">
        <f t="shared" si="49"/>
        <v>26261.415692955728</v>
      </c>
      <c r="AB101" s="5">
        <f t="shared" si="49"/>
        <v>16829.486796580673</v>
      </c>
      <c r="AC101" s="16">
        <f t="shared" si="72"/>
        <v>1.9284323725169403</v>
      </c>
      <c r="AD101" s="16">
        <f t="shared" si="72"/>
        <v>2.914089734436565</v>
      </c>
      <c r="AE101" s="16">
        <f t="shared" si="72"/>
        <v>3.6399415699085376</v>
      </c>
      <c r="AF101" s="15">
        <f t="shared" si="57"/>
        <v>-4.0504037456468023E-3</v>
      </c>
      <c r="AG101" s="15">
        <f t="shared" si="57"/>
        <v>2.9673830763510267E-4</v>
      </c>
      <c r="AH101" s="15">
        <f t="shared" si="57"/>
        <v>9.7937136394747881E-3</v>
      </c>
      <c r="AI101" s="1">
        <f t="shared" si="73"/>
        <v>171430.37517474042</v>
      </c>
      <c r="AJ101" s="1">
        <f t="shared" si="73"/>
        <v>49113.493496405812</v>
      </c>
      <c r="AK101" s="1">
        <f t="shared" si="73"/>
        <v>19339.589142940837</v>
      </c>
      <c r="AL101" s="14">
        <f t="shared" si="78"/>
        <v>31.869367204382264</v>
      </c>
      <c r="AM101" s="14">
        <f t="shared" si="78"/>
        <v>5.936087668488498</v>
      </c>
      <c r="AN101" s="14">
        <f t="shared" si="78"/>
        <v>2.1027347301026111</v>
      </c>
      <c r="AO101" s="11">
        <f t="shared" si="79"/>
        <v>1.3118857857480588E-2</v>
      </c>
      <c r="AP101" s="11">
        <f t="shared" si="79"/>
        <v>1.6526300847146371E-2</v>
      </c>
      <c r="AQ101" s="11">
        <f t="shared" si="79"/>
        <v>1.4991440062570771E-2</v>
      </c>
      <c r="AR101" s="1">
        <f t="shared" si="50"/>
        <v>100987.09114777821</v>
      </c>
      <c r="AS101" s="1">
        <f t="shared" si="48"/>
        <v>30265.96720390621</v>
      </c>
      <c r="AT101" s="1">
        <f t="shared" si="48"/>
        <v>11870.141555890832</v>
      </c>
      <c r="AU101" s="1">
        <f t="shared" si="58"/>
        <v>20197.418229555642</v>
      </c>
      <c r="AV101" s="1">
        <f t="shared" si="58"/>
        <v>6053.1934407812423</v>
      </c>
      <c r="AW101" s="1">
        <f t="shared" si="58"/>
        <v>2374.0283111781664</v>
      </c>
      <c r="AX101" s="1">
        <f t="shared" si="59"/>
        <v>69863.300934453422</v>
      </c>
      <c r="AY101" s="1">
        <f t="shared" si="59"/>
        <v>8294.3180482097159</v>
      </c>
      <c r="AZ101" s="1">
        <f t="shared" si="59"/>
        <v>2241.9183039963782</v>
      </c>
      <c r="BA101" s="1">
        <f t="shared" si="60"/>
        <v>12898.787985575762</v>
      </c>
      <c r="BB101" s="1">
        <f t="shared" si="60"/>
        <v>26340.893783034731</v>
      </c>
      <c r="BC101" s="1">
        <f t="shared" si="60"/>
        <v>32678.863129074176</v>
      </c>
      <c r="BD101" s="1">
        <f t="shared" si="61"/>
        <v>22047.121916883363</v>
      </c>
      <c r="BE101" s="2">
        <f t="shared" si="74"/>
        <v>0.1724378764915922</v>
      </c>
      <c r="BF101" s="2">
        <f t="shared" si="74"/>
        <v>0.13039120264941753</v>
      </c>
      <c r="BG101" s="2">
        <f t="shared" si="74"/>
        <v>6.9918128391701598E-2</v>
      </c>
      <c r="BH101" s="2">
        <f t="shared" si="54"/>
        <v>0.12277241327235812</v>
      </c>
      <c r="BI101" s="2">
        <f t="shared" si="62"/>
        <v>2.9734821248929609E-3</v>
      </c>
      <c r="BJ101" s="2">
        <f t="shared" si="62"/>
        <v>1.700186572836147E-3</v>
      </c>
      <c r="BK101" s="2">
        <f t="shared" si="62"/>
        <v>4.8885446777984691E-4</v>
      </c>
      <c r="BL101" s="2">
        <f t="shared" si="55"/>
        <v>300.28331037285466</v>
      </c>
      <c r="BM101" s="2">
        <f t="shared" si="55"/>
        <v>51.457791053980522</v>
      </c>
      <c r="BN101" s="2">
        <f t="shared" si="55"/>
        <v>5.8027717327764563</v>
      </c>
      <c r="BO101" s="2">
        <f t="shared" si="63"/>
        <v>250.89537286402586</v>
      </c>
      <c r="BP101" s="2">
        <f t="shared" si="63"/>
        <v>30.054860021302911</v>
      </c>
      <c r="BQ101" s="2">
        <f t="shared" si="63"/>
        <v>9.8629042152499906</v>
      </c>
      <c r="BR101" s="11">
        <f t="shared" si="64"/>
        <v>4.5985708341989423E-2</v>
      </c>
      <c r="BS101" s="17">
        <f t="shared" si="52"/>
        <v>0.13980216894131683</v>
      </c>
      <c r="BT101" s="17">
        <f t="shared" si="53"/>
        <v>0.30655684077380635</v>
      </c>
      <c r="BU101" s="12">
        <f>(BU$3*temphigh!$I211+BU$4*temphigh!$I211^2+BU$5*temphigh!$I211^6)*(K101/K$56)^$BW$1</f>
        <v>0.99114617279797645</v>
      </c>
      <c r="BV101" s="12">
        <f>(BV$3*temphigh!$I211+BV$4*temphigh!$I211^2+BV$5*temphigh!$I211^6)*(L101/L$56)^$BW$1</f>
        <v>-0.62748726814915412</v>
      </c>
      <c r="BW101" s="12">
        <f>(BW$3*temphigh!$I211+BW$4*temphigh!$I211^2+BW$5*temphigh!$I211^6)*(M101/M$56)^$BW$1</f>
        <v>-1.6827862983704922</v>
      </c>
      <c r="BX101" s="12"/>
      <c r="BY101" s="12"/>
      <c r="BZ101" s="12"/>
      <c r="CA101" s="19"/>
      <c r="CB101" s="19"/>
      <c r="CC101" s="19"/>
      <c r="CD101" s="19"/>
      <c r="CE101" s="19"/>
      <c r="CF101" s="19"/>
      <c r="CG101" s="19"/>
      <c r="CH101" s="19"/>
    </row>
    <row r="102" spans="1:86" x14ac:dyDescent="0.3">
      <c r="A102" s="2">
        <f t="shared" si="37"/>
        <v>2056</v>
      </c>
      <c r="B102" s="5">
        <f t="shared" si="75"/>
        <v>1156.8452128071629</v>
      </c>
      <c r="C102" s="5">
        <f t="shared" si="75"/>
        <v>2921.43187983197</v>
      </c>
      <c r="D102" s="5">
        <f t="shared" si="75"/>
        <v>4242.3198022098995</v>
      </c>
      <c r="E102" s="15">
        <f t="shared" si="76"/>
        <v>3.8807334617877077E-4</v>
      </c>
      <c r="F102" s="15">
        <f t="shared" si="76"/>
        <v>7.6453051441693648E-4</v>
      </c>
      <c r="G102" s="15">
        <f t="shared" si="76"/>
        <v>1.5607618491969685E-3</v>
      </c>
      <c r="H102" s="5">
        <f t="shared" si="40"/>
        <v>102553.86252615514</v>
      </c>
      <c r="I102" s="5">
        <f t="shared" si="40"/>
        <v>30887.585144602806</v>
      </c>
      <c r="J102" s="5">
        <f t="shared" si="40"/>
        <v>12103.828642174036</v>
      </c>
      <c r="K102" s="5">
        <f t="shared" si="41"/>
        <v>88649.597535439752</v>
      </c>
      <c r="L102" s="5">
        <f t="shared" si="41"/>
        <v>10572.755557928445</v>
      </c>
      <c r="M102" s="5">
        <f t="shared" si="41"/>
        <v>2853.1155609411949</v>
      </c>
      <c r="N102" s="15">
        <f t="shared" si="42"/>
        <v>1.5120629569013611E-2</v>
      </c>
      <c r="O102" s="15">
        <f t="shared" si="42"/>
        <v>1.9758875555587752E-2</v>
      </c>
      <c r="P102" s="15">
        <f t="shared" si="42"/>
        <v>1.8097958647400825E-2</v>
      </c>
      <c r="Q102" s="5">
        <f t="shared" si="43"/>
        <v>8780.8057357940488</v>
      </c>
      <c r="R102" s="5">
        <f t="shared" si="43"/>
        <v>10534.920040439723</v>
      </c>
      <c r="S102" s="5">
        <f t="shared" si="43"/>
        <v>5070.1420848891903</v>
      </c>
      <c r="T102" s="5">
        <f t="shared" si="77"/>
        <v>85.621404396685776</v>
      </c>
      <c r="U102" s="5">
        <f t="shared" si="77"/>
        <v>341.07295831382146</v>
      </c>
      <c r="V102" s="5">
        <f t="shared" si="77"/>
        <v>418.88746402299643</v>
      </c>
      <c r="W102" s="15">
        <f t="shared" si="45"/>
        <v>-1.0734613539272964E-2</v>
      </c>
      <c r="X102" s="15">
        <f t="shared" si="45"/>
        <v>-1.217998157191269E-2</v>
      </c>
      <c r="Y102" s="15">
        <f t="shared" si="45"/>
        <v>-9.7425357312937999E-3</v>
      </c>
      <c r="Z102" s="5">
        <f t="shared" si="49"/>
        <v>13892.415846547057</v>
      </c>
      <c r="AA102" s="5">
        <f t="shared" si="49"/>
        <v>26489.863507198232</v>
      </c>
      <c r="AB102" s="5">
        <f t="shared" si="49"/>
        <v>17165.378786500401</v>
      </c>
      <c r="AC102" s="16">
        <f t="shared" si="72"/>
        <v>1.9206214428120711</v>
      </c>
      <c r="AD102" s="16">
        <f t="shared" si="72"/>
        <v>2.9149544564926586</v>
      </c>
      <c r="AE102" s="16">
        <f t="shared" si="72"/>
        <v>3.6755901153086419</v>
      </c>
      <c r="AF102" s="15">
        <f t="shared" si="57"/>
        <v>-4.0504037456468023E-3</v>
      </c>
      <c r="AG102" s="15">
        <f t="shared" si="57"/>
        <v>2.9673830763510267E-4</v>
      </c>
      <c r="AH102" s="15">
        <f t="shared" si="57"/>
        <v>9.7937136394747881E-3</v>
      </c>
      <c r="AI102" s="1">
        <f t="shared" si="73"/>
        <v>174484.75588682204</v>
      </c>
      <c r="AJ102" s="1">
        <f t="shared" si="73"/>
        <v>50255.337587546477</v>
      </c>
      <c r="AK102" s="1">
        <f t="shared" si="73"/>
        <v>19779.658539824923</v>
      </c>
      <c r="AL102" s="14">
        <f t="shared" si="78"/>
        <v>32.283276005760783</v>
      </c>
      <c r="AM102" s="14">
        <f t="shared" si="78"/>
        <v>6.03320822344633</v>
      </c>
      <c r="AN102" s="14">
        <f t="shared" si="78"/>
        <v>2.1339425215596921</v>
      </c>
      <c r="AO102" s="11">
        <f t="shared" si="79"/>
        <v>1.2987669278905782E-2</v>
      </c>
      <c r="AP102" s="11">
        <f t="shared" si="79"/>
        <v>1.6361037838674906E-2</v>
      </c>
      <c r="AQ102" s="11">
        <f t="shared" si="79"/>
        <v>1.4841525661945064E-2</v>
      </c>
      <c r="AR102" s="1">
        <f t="shared" si="50"/>
        <v>102553.86252615514</v>
      </c>
      <c r="AS102" s="1">
        <f t="shared" si="48"/>
        <v>30887.585144602806</v>
      </c>
      <c r="AT102" s="1">
        <f t="shared" si="48"/>
        <v>12103.828642174036</v>
      </c>
      <c r="AU102" s="1">
        <f t="shared" si="58"/>
        <v>20510.772505231027</v>
      </c>
      <c r="AV102" s="1">
        <f t="shared" si="58"/>
        <v>6177.5170289205616</v>
      </c>
      <c r="AW102" s="1">
        <f t="shared" si="58"/>
        <v>2420.7657284348074</v>
      </c>
      <c r="AX102" s="1">
        <f t="shared" si="59"/>
        <v>70919.678028351802</v>
      </c>
      <c r="AY102" s="1">
        <f t="shared" si="59"/>
        <v>8458.2044463427574</v>
      </c>
      <c r="AZ102" s="1">
        <f t="shared" si="59"/>
        <v>2282.4924487529556</v>
      </c>
      <c r="BA102" s="1">
        <f t="shared" si="60"/>
        <v>12921.154960738397</v>
      </c>
      <c r="BB102" s="1">
        <f t="shared" si="60"/>
        <v>26418.193528841191</v>
      </c>
      <c r="BC102" s="1">
        <f t="shared" si="60"/>
        <v>32805.95789410689</v>
      </c>
      <c r="BD102" s="1">
        <f t="shared" si="61"/>
        <v>21472.463302564316</v>
      </c>
      <c r="BE102" s="2">
        <f t="shared" si="74"/>
        <v>0.1724378764915922</v>
      </c>
      <c r="BF102" s="2">
        <f t="shared" si="74"/>
        <v>0.13039120264941753</v>
      </c>
      <c r="BG102" s="2">
        <f t="shared" si="74"/>
        <v>6.9918128391701598E-2</v>
      </c>
      <c r="BH102" s="2">
        <f t="shared" si="54"/>
        <v>0.12250359500894614</v>
      </c>
      <c r="BI102" s="2">
        <f t="shared" si="62"/>
        <v>2.9734821248929609E-3</v>
      </c>
      <c r="BJ102" s="2">
        <f t="shared" si="62"/>
        <v>1.700186572836147E-3</v>
      </c>
      <c r="BK102" s="2">
        <f t="shared" si="62"/>
        <v>4.8885446777984691E-4</v>
      </c>
      <c r="BL102" s="2">
        <f t="shared" si="55"/>
        <v>304.94207706025236</v>
      </c>
      <c r="BM102" s="2">
        <f t="shared" si="55"/>
        <v>52.514657530186931</v>
      </c>
      <c r="BN102" s="2">
        <f t="shared" si="55"/>
        <v>5.9170107089684558</v>
      </c>
      <c r="BO102" s="2">
        <f t="shared" si="63"/>
        <v>254.58740186525935</v>
      </c>
      <c r="BP102" s="2">
        <f t="shared" si="63"/>
        <v>30.40762647075654</v>
      </c>
      <c r="BQ102" s="2">
        <f t="shared" si="63"/>
        <v>9.8602781279749969</v>
      </c>
      <c r="BR102" s="11">
        <f t="shared" si="64"/>
        <v>4.578743092450252E-2</v>
      </c>
      <c r="BS102" s="17">
        <f t="shared" si="52"/>
        <v>0.13365590736695604</v>
      </c>
      <c r="BT102" s="17">
        <f t="shared" si="53"/>
        <v>0.29762800075126827</v>
      </c>
      <c r="BU102" s="12">
        <f>(BU$3*temphigh!$I212+BU$4*temphigh!$I212^2+BU$5*temphigh!$I212^6)*(K102/K$56)^$BW$1</f>
        <v>0.85070623626197872</v>
      </c>
      <c r="BV102" s="12">
        <f>(BV$3*temphigh!$I212+BV$4*temphigh!$I212^2+BV$5*temphigh!$I212^6)*(L102/L$56)^$BW$1</f>
        <v>-0.7400931377288037</v>
      </c>
      <c r="BW102" s="12">
        <f>(BW$3*temphigh!$I212+BW$4*temphigh!$I212^2+BW$5*temphigh!$I212^6)*(M102/M$56)^$BW$1</f>
        <v>-1.781801060203249</v>
      </c>
      <c r="BX102" s="12"/>
      <c r="BY102" s="12"/>
      <c r="BZ102" s="12"/>
      <c r="CA102" s="19"/>
      <c r="CB102" s="19"/>
      <c r="CC102" s="19"/>
      <c r="CD102" s="19"/>
      <c r="CE102" s="19"/>
      <c r="CF102" s="19"/>
      <c r="CG102" s="19"/>
      <c r="CH102" s="19"/>
    </row>
    <row r="103" spans="1:86" x14ac:dyDescent="0.3">
      <c r="A103" s="2">
        <f t="shared" si="37"/>
        <v>2057</v>
      </c>
      <c r="B103" s="5">
        <f t="shared" si="75"/>
        <v>1157.2717065602706</v>
      </c>
      <c r="C103" s="5">
        <f t="shared" si="75"/>
        <v>2923.5537274589956</v>
      </c>
      <c r="D103" s="5">
        <f t="shared" si="75"/>
        <v>4248.6099905643132</v>
      </c>
      <c r="E103" s="15">
        <f t="shared" si="76"/>
        <v>3.6866967886983222E-4</v>
      </c>
      <c r="F103" s="15">
        <f t="shared" si="76"/>
        <v>7.263039886960896E-4</v>
      </c>
      <c r="G103" s="15">
        <f t="shared" si="76"/>
        <v>1.48272375673712E-3</v>
      </c>
      <c r="H103" s="5">
        <f t="shared" si="40"/>
        <v>104119.86909115833</v>
      </c>
      <c r="I103" s="5">
        <f t="shared" si="40"/>
        <v>31512.989274193773</v>
      </c>
      <c r="J103" s="5">
        <f t="shared" si="40"/>
        <v>12338.360804040036</v>
      </c>
      <c r="K103" s="5">
        <f t="shared" si="41"/>
        <v>89970.115488808748</v>
      </c>
      <c r="L103" s="5">
        <f t="shared" si="41"/>
        <v>10779.001247082695</v>
      </c>
      <c r="M103" s="5">
        <f t="shared" si="41"/>
        <v>2904.0935344600125</v>
      </c>
      <c r="N103" s="15">
        <f t="shared" si="42"/>
        <v>1.4895927224498617E-2</v>
      </c>
      <c r="O103" s="15">
        <f t="shared" si="42"/>
        <v>1.9507278686641705E-2</v>
      </c>
      <c r="P103" s="15">
        <f t="shared" si="42"/>
        <v>1.7867475897821894E-2</v>
      </c>
      <c r="Q103" s="5">
        <f t="shared" si="43"/>
        <v>8819.1915245452255</v>
      </c>
      <c r="R103" s="5">
        <f t="shared" si="43"/>
        <v>10617.315252279686</v>
      </c>
      <c r="S103" s="5">
        <f t="shared" si="43"/>
        <v>5118.0314951098053</v>
      </c>
      <c r="T103" s="5">
        <f t="shared" si="77"/>
        <v>84.702291709797549</v>
      </c>
      <c r="U103" s="5">
        <f t="shared" si="77"/>
        <v>336.91869596688139</v>
      </c>
      <c r="V103" s="5">
        <f t="shared" si="77"/>
        <v>414.80643793736135</v>
      </c>
      <c r="W103" s="15">
        <f t="shared" si="45"/>
        <v>-1.0734613539272964E-2</v>
      </c>
      <c r="X103" s="15">
        <f t="shared" si="45"/>
        <v>-1.217998157191269E-2</v>
      </c>
      <c r="Y103" s="15">
        <f t="shared" si="45"/>
        <v>-9.7425357312937999E-3</v>
      </c>
      <c r="Z103" s="5">
        <f t="shared" si="49"/>
        <v>13899.977827893512</v>
      </c>
      <c r="AA103" s="5">
        <f t="shared" si="49"/>
        <v>26712.577469913478</v>
      </c>
      <c r="AB103" s="5">
        <f t="shared" si="49"/>
        <v>17502.538727672698</v>
      </c>
      <c r="AC103" s="16">
        <f t="shared" ref="AC103:AE118" si="80">AC102*(1+AF103)</f>
        <v>1.9128421505261355</v>
      </c>
      <c r="AD103" s="16">
        <f t="shared" si="80"/>
        <v>2.9158194351449116</v>
      </c>
      <c r="AE103" s="16">
        <f t="shared" si="80"/>
        <v>3.711587792354059</v>
      </c>
      <c r="AF103" s="15">
        <f t="shared" si="57"/>
        <v>-4.0504037456468023E-3</v>
      </c>
      <c r="AG103" s="15">
        <f t="shared" si="57"/>
        <v>2.9673830763510267E-4</v>
      </c>
      <c r="AH103" s="15">
        <f t="shared" si="57"/>
        <v>9.7937136394747881E-3</v>
      </c>
      <c r="AI103" s="1">
        <f t="shared" si="73"/>
        <v>177547.05280337087</v>
      </c>
      <c r="AJ103" s="1">
        <f t="shared" si="73"/>
        <v>51407.320857712395</v>
      </c>
      <c r="AK103" s="1">
        <f t="shared" si="73"/>
        <v>20222.458414277236</v>
      </c>
      <c r="AL103" s="14">
        <f t="shared" si="78"/>
        <v>32.698367672643208</v>
      </c>
      <c r="AM103" s="14">
        <f t="shared" si="78"/>
        <v>6.1309306759984157</v>
      </c>
      <c r="AN103" s="14">
        <f t="shared" si="78"/>
        <v>2.1652967746275875</v>
      </c>
      <c r="AO103" s="11">
        <f t="shared" si="79"/>
        <v>1.2857792586116724E-2</v>
      </c>
      <c r="AP103" s="11">
        <f t="shared" si="79"/>
        <v>1.6197427460288155E-2</v>
      </c>
      <c r="AQ103" s="11">
        <f t="shared" si="79"/>
        <v>1.4693110405325614E-2</v>
      </c>
      <c r="AR103" s="1">
        <f t="shared" si="50"/>
        <v>104119.86909115833</v>
      </c>
      <c r="AS103" s="1">
        <f t="shared" si="48"/>
        <v>31512.989274193773</v>
      </c>
      <c r="AT103" s="1">
        <f t="shared" si="48"/>
        <v>12338.360804040036</v>
      </c>
      <c r="AU103" s="1">
        <f t="shared" si="58"/>
        <v>20823.973818231665</v>
      </c>
      <c r="AV103" s="1">
        <f t="shared" si="58"/>
        <v>6302.5978548387548</v>
      </c>
      <c r="AW103" s="1">
        <f t="shared" si="58"/>
        <v>2467.6721608080074</v>
      </c>
      <c r="AX103" s="1">
        <f t="shared" si="59"/>
        <v>71976.092391046986</v>
      </c>
      <c r="AY103" s="1">
        <f t="shared" si="59"/>
        <v>8623.2009976661557</v>
      </c>
      <c r="AZ103" s="1">
        <f t="shared" si="59"/>
        <v>2323.2748275680096</v>
      </c>
      <c r="BA103" s="1">
        <f t="shared" si="60"/>
        <v>12943.030102123563</v>
      </c>
      <c r="BB103" s="1">
        <f t="shared" si="60"/>
        <v>26493.862619620824</v>
      </c>
      <c r="BC103" s="1">
        <f t="shared" si="60"/>
        <v>32929.841797979185</v>
      </c>
      <c r="BD103" s="1">
        <f t="shared" si="61"/>
        <v>20911.035452430213</v>
      </c>
      <c r="BE103" s="2">
        <f t="shared" si="74"/>
        <v>0.1724378764915922</v>
      </c>
      <c r="BF103" s="2">
        <f t="shared" si="74"/>
        <v>0.13039120264941753</v>
      </c>
      <c r="BG103" s="2">
        <f t="shared" si="74"/>
        <v>6.9918128391701598E-2</v>
      </c>
      <c r="BH103" s="2">
        <f t="shared" si="54"/>
        <v>0.12223524079506021</v>
      </c>
      <c r="BI103" s="2">
        <f t="shared" si="62"/>
        <v>2.9734821248929609E-3</v>
      </c>
      <c r="BJ103" s="2">
        <f t="shared" si="62"/>
        <v>1.700186572836147E-3</v>
      </c>
      <c r="BK103" s="2">
        <f t="shared" si="62"/>
        <v>4.8885446777984691E-4</v>
      </c>
      <c r="BL103" s="2">
        <f t="shared" si="55"/>
        <v>309.5985695887544</v>
      </c>
      <c r="BM103" s="2">
        <f t="shared" si="55"/>
        <v>53.577961233913769</v>
      </c>
      <c r="BN103" s="2">
        <f t="shared" si="55"/>
        <v>6.031662804134716</v>
      </c>
      <c r="BO103" s="2">
        <f t="shared" si="63"/>
        <v>258.33435634167188</v>
      </c>
      <c r="BP103" s="2">
        <f t="shared" si="63"/>
        <v>30.764658147783226</v>
      </c>
      <c r="BQ103" s="2">
        <f t="shared" si="63"/>
        <v>9.8577138809704472</v>
      </c>
      <c r="BR103" s="11">
        <f t="shared" si="64"/>
        <v>4.5589153476956551E-2</v>
      </c>
      <c r="BS103" s="17">
        <f t="shared" si="52"/>
        <v>0.12780408658076989</v>
      </c>
      <c r="BT103" s="17">
        <f t="shared" si="53"/>
        <v>0.28895922403035756</v>
      </c>
      <c r="BU103" s="12">
        <f>(BU$3*temphigh!$I213+BU$4*temphigh!$I213^2+BU$5*temphigh!$I213^6)*(K103/K$56)^$BW$1</f>
        <v>0.70593944664572528</v>
      </c>
      <c r="BV103" s="12">
        <f>(BV$3*temphigh!$I213+BV$4*temphigh!$I213^2+BV$5*temphigh!$I213^6)*(L103/L$56)^$BW$1</f>
        <v>-0.85551205180780332</v>
      </c>
      <c r="BW103" s="12">
        <f>(BW$3*temphigh!$I213+BW$4*temphigh!$I213^2+BW$5*temphigh!$I213^6)*(M103/M$56)^$BW$1</f>
        <v>-1.8830509301771174</v>
      </c>
      <c r="BX103" s="12"/>
      <c r="BY103" s="12"/>
      <c r="BZ103" s="12"/>
      <c r="CA103" s="19"/>
      <c r="CB103" s="19"/>
      <c r="CC103" s="19"/>
      <c r="CD103" s="19"/>
      <c r="CE103" s="19"/>
      <c r="CF103" s="19"/>
      <c r="CG103" s="19"/>
      <c r="CH103" s="19"/>
    </row>
    <row r="104" spans="1:86" x14ac:dyDescent="0.3">
      <c r="A104" s="2">
        <f t="shared" si="37"/>
        <v>2058</v>
      </c>
      <c r="B104" s="5">
        <f t="shared" si="75"/>
        <v>1157.6770249992721</v>
      </c>
      <c r="C104" s="5">
        <f t="shared" si="75"/>
        <v>2925.5709467557454</v>
      </c>
      <c r="D104" s="5">
        <f t="shared" si="75"/>
        <v>4254.5945297821272</v>
      </c>
      <c r="E104" s="15">
        <f t="shared" si="76"/>
        <v>3.5023619492634061E-4</v>
      </c>
      <c r="F104" s="15">
        <f t="shared" si="76"/>
        <v>6.8998878926128512E-4</v>
      </c>
      <c r="G104" s="15">
        <f t="shared" si="76"/>
        <v>1.4085875689002639E-3</v>
      </c>
      <c r="H104" s="5">
        <f t="shared" si="40"/>
        <v>105684.57743244404</v>
      </c>
      <c r="I104" s="5">
        <f t="shared" si="40"/>
        <v>32142.023078112419</v>
      </c>
      <c r="J104" s="5">
        <f t="shared" si="40"/>
        <v>12573.685602216519</v>
      </c>
      <c r="K104" s="5">
        <f t="shared" si="41"/>
        <v>91290.208884045613</v>
      </c>
      <c r="L104" s="5">
        <f t="shared" si="41"/>
        <v>10986.581307746334</v>
      </c>
      <c r="M104" s="5">
        <f t="shared" si="41"/>
        <v>2955.3193645600822</v>
      </c>
      <c r="N104" s="15">
        <f t="shared" si="42"/>
        <v>1.4672576422346317E-2</v>
      </c>
      <c r="O104" s="15">
        <f t="shared" si="42"/>
        <v>1.9257819523846864E-2</v>
      </c>
      <c r="P104" s="15">
        <f t="shared" si="42"/>
        <v>1.7639180519574582E-2</v>
      </c>
      <c r="Q104" s="5">
        <f t="shared" si="43"/>
        <v>8855.6325887893909</v>
      </c>
      <c r="R104" s="5">
        <f t="shared" si="43"/>
        <v>10697.348454032579</v>
      </c>
      <c r="S104" s="5">
        <f t="shared" si="43"/>
        <v>5164.8321214510761</v>
      </c>
      <c r="T104" s="5">
        <f t="shared" si="77"/>
        <v>83.79304534240211</v>
      </c>
      <c r="U104" s="5">
        <f t="shared" si="77"/>
        <v>332.8150324587719</v>
      </c>
      <c r="V104" s="5">
        <f t="shared" si="77"/>
        <v>410.76517139418593</v>
      </c>
      <c r="W104" s="15">
        <f t="shared" si="45"/>
        <v>-1.0734613539272964E-2</v>
      </c>
      <c r="X104" s="15">
        <f t="shared" si="45"/>
        <v>-1.217998157191269E-2</v>
      </c>
      <c r="Y104" s="15">
        <f t="shared" si="45"/>
        <v>-9.7425357312937999E-3</v>
      </c>
      <c r="Z104" s="5">
        <f t="shared" si="49"/>
        <v>13904.195723714496</v>
      </c>
      <c r="AA104" s="5">
        <f t="shared" si="49"/>
        <v>26929.48924141626</v>
      </c>
      <c r="AB104" s="5">
        <f t="shared" si="49"/>
        <v>17840.890758231031</v>
      </c>
      <c r="AC104" s="16">
        <f t="shared" si="80"/>
        <v>1.9050943675148133</v>
      </c>
      <c r="AD104" s="16">
        <f t="shared" si="80"/>
        <v>2.9166846704694662</v>
      </c>
      <c r="AE104" s="16">
        <f t="shared" si="80"/>
        <v>3.7479380203401451</v>
      </c>
      <c r="AF104" s="15">
        <f t="shared" si="57"/>
        <v>-4.0504037456468023E-3</v>
      </c>
      <c r="AG104" s="15">
        <f t="shared" si="57"/>
        <v>2.9673830763510267E-4</v>
      </c>
      <c r="AH104" s="15">
        <f t="shared" si="57"/>
        <v>9.7937136394747881E-3</v>
      </c>
      <c r="AI104" s="1">
        <f t="shared" ref="AI104:AK119" si="81">(1-$AI$5)*AI103+AU103</f>
        <v>180616.32134126546</v>
      </c>
      <c r="AJ104" s="1">
        <f t="shared" si="81"/>
        <v>52569.186626779912</v>
      </c>
      <c r="AK104" s="1">
        <f t="shared" si="81"/>
        <v>20667.88473365752</v>
      </c>
      <c r="AL104" s="14">
        <f t="shared" si="78"/>
        <v>33.114592213788242</v>
      </c>
      <c r="AM104" s="14">
        <f t="shared" si="78"/>
        <v>6.2292429278380697</v>
      </c>
      <c r="AN104" s="14">
        <f t="shared" si="78"/>
        <v>2.1967935697517875</v>
      </c>
      <c r="AO104" s="11">
        <f t="shared" si="79"/>
        <v>1.2729214660255558E-2</v>
      </c>
      <c r="AP104" s="11">
        <f t="shared" si="79"/>
        <v>1.6035453185685274E-2</v>
      </c>
      <c r="AQ104" s="11">
        <f t="shared" si="79"/>
        <v>1.4546179301272357E-2</v>
      </c>
      <c r="AR104" s="1">
        <f t="shared" si="50"/>
        <v>105684.57743244404</v>
      </c>
      <c r="AS104" s="1">
        <f t="shared" si="48"/>
        <v>32142.023078112419</v>
      </c>
      <c r="AT104" s="1">
        <f t="shared" si="48"/>
        <v>12573.685602216519</v>
      </c>
      <c r="AU104" s="1">
        <f t="shared" si="58"/>
        <v>21136.915486488811</v>
      </c>
      <c r="AV104" s="1">
        <f t="shared" si="58"/>
        <v>6428.404615622484</v>
      </c>
      <c r="AW104" s="1">
        <f t="shared" si="58"/>
        <v>2514.7371204433039</v>
      </c>
      <c r="AX104" s="1">
        <f t="shared" si="59"/>
        <v>73032.167107236484</v>
      </c>
      <c r="AY104" s="1">
        <f t="shared" si="59"/>
        <v>8789.2650461970679</v>
      </c>
      <c r="AZ104" s="1">
        <f t="shared" si="59"/>
        <v>2364.2554916480658</v>
      </c>
      <c r="BA104" s="1">
        <f t="shared" si="60"/>
        <v>12964.425915090012</v>
      </c>
      <c r="BB104" s="1">
        <f t="shared" si="60"/>
        <v>26567.947576966853</v>
      </c>
      <c r="BC104" s="1">
        <f t="shared" si="60"/>
        <v>33050.619717904228</v>
      </c>
      <c r="BD104" s="1">
        <f t="shared" si="61"/>
        <v>20362.646015292303</v>
      </c>
      <c r="BE104" s="2">
        <f t="shared" ref="BE104:BG119" si="82">BE103</f>
        <v>0.1724378764915922</v>
      </c>
      <c r="BF104" s="2">
        <f t="shared" si="82"/>
        <v>0.13039120264941753</v>
      </c>
      <c r="BG104" s="2">
        <f t="shared" si="82"/>
        <v>6.9918128391701598E-2</v>
      </c>
      <c r="BH104" s="2">
        <f t="shared" si="54"/>
        <v>0.12196730996813268</v>
      </c>
      <c r="BI104" s="2">
        <f t="shared" si="62"/>
        <v>2.9734821248929609E-3</v>
      </c>
      <c r="BJ104" s="2">
        <f t="shared" si="62"/>
        <v>1.700186572836147E-3</v>
      </c>
      <c r="BK104" s="2">
        <f t="shared" si="62"/>
        <v>4.8885446777984691E-4</v>
      </c>
      <c r="BL104" s="2">
        <f t="shared" si="55"/>
        <v>314.25120187223837</v>
      </c>
      <c r="BM104" s="2">
        <f t="shared" si="55"/>
        <v>54.647436061196302</v>
      </c>
      <c r="BN104" s="2">
        <f t="shared" si="55"/>
        <v>6.1467023831026806</v>
      </c>
      <c r="BO104" s="2">
        <f t="shared" si="63"/>
        <v>262.13704801752266</v>
      </c>
      <c r="BP104" s="2">
        <f t="shared" si="63"/>
        <v>31.126004709326597</v>
      </c>
      <c r="BQ104" s="2">
        <f t="shared" si="63"/>
        <v>9.8552093189301306</v>
      </c>
      <c r="BR104" s="11">
        <f t="shared" si="64"/>
        <v>4.5390951024452092E-2</v>
      </c>
      <c r="BS104" s="17">
        <f t="shared" si="52"/>
        <v>0.12223164916714729</v>
      </c>
      <c r="BT104" s="17">
        <f t="shared" si="53"/>
        <v>0.28054293595180346</v>
      </c>
      <c r="BU104" s="12">
        <f>(BU$3*temphigh!$I214+BU$4*temphigh!$I214^2+BU$5*temphigh!$I214^6)*(K104/K$56)^$BW$1</f>
        <v>0.55682893111846288</v>
      </c>
      <c r="BV104" s="12">
        <f>(BV$3*temphigh!$I214+BV$4*temphigh!$I214^2+BV$5*temphigh!$I214^6)*(L104/L$56)^$BW$1</f>
        <v>-0.9737454588035328</v>
      </c>
      <c r="BW104" s="12">
        <f>(BW$3*temphigh!$I214+BW$4*temphigh!$I214^2+BW$5*temphigh!$I214^6)*(M104/M$56)^$BW$1</f>
        <v>-1.9865358712773349</v>
      </c>
      <c r="BX104" s="12"/>
      <c r="BY104" s="12"/>
      <c r="BZ104" s="12"/>
      <c r="CA104" s="19"/>
      <c r="CB104" s="19"/>
      <c r="CC104" s="19"/>
      <c r="CD104" s="19"/>
      <c r="CE104" s="19"/>
      <c r="CF104" s="19"/>
      <c r="CG104" s="19"/>
      <c r="CH104" s="19"/>
    </row>
    <row r="105" spans="1:86" x14ac:dyDescent="0.3">
      <c r="A105" s="2">
        <f t="shared" si="37"/>
        <v>2059</v>
      </c>
      <c r="B105" s="5">
        <f t="shared" si="75"/>
        <v>1158.0622123756521</v>
      </c>
      <c r="C105" s="5">
        <f t="shared" si="75"/>
        <v>2927.488627353423</v>
      </c>
      <c r="D105" s="5">
        <f t="shared" si="75"/>
        <v>4260.2878502992216</v>
      </c>
      <c r="E105" s="15">
        <f t="shared" si="76"/>
        <v>3.3272438518002357E-4</v>
      </c>
      <c r="F105" s="15">
        <f t="shared" si="76"/>
        <v>6.5548934979822086E-4</v>
      </c>
      <c r="G105" s="15">
        <f t="shared" si="76"/>
        <v>1.3381581904552506E-3</v>
      </c>
      <c r="H105" s="5">
        <f t="shared" si="40"/>
        <v>107247.45228428025</v>
      </c>
      <c r="I105" s="5">
        <f t="shared" si="40"/>
        <v>32774.52796438981</v>
      </c>
      <c r="J105" s="5">
        <f t="shared" si="40"/>
        <v>12809.750520200399</v>
      </c>
      <c r="K105" s="5">
        <f t="shared" si="41"/>
        <v>92609.404864590586</v>
      </c>
      <c r="L105" s="5">
        <f t="shared" si="41"/>
        <v>11195.441600748218</v>
      </c>
      <c r="M105" s="5">
        <f t="shared" si="41"/>
        <v>3006.7805205464474</v>
      </c>
      <c r="N105" s="15">
        <f t="shared" si="42"/>
        <v>1.4450574674668371E-2</v>
      </c>
      <c r="O105" s="15">
        <f t="shared" si="42"/>
        <v>1.9010489901405636E-2</v>
      </c>
      <c r="P105" s="15">
        <f t="shared" si="42"/>
        <v>1.741306087033534E-2</v>
      </c>
      <c r="Q105" s="5">
        <f t="shared" si="43"/>
        <v>8890.1230546424085</v>
      </c>
      <c r="R105" s="5">
        <f t="shared" si="43"/>
        <v>10774.998108234873</v>
      </c>
      <c r="S105" s="5">
        <f t="shared" si="43"/>
        <v>5210.536099593759</v>
      </c>
      <c r="T105" s="5">
        <f t="shared" si="77"/>
        <v>82.893559383372647</v>
      </c>
      <c r="U105" s="5">
        <f t="shared" si="77"/>
        <v>328.76135149656852</v>
      </c>
      <c r="V105" s="5">
        <f t="shared" si="77"/>
        <v>406.76327703470707</v>
      </c>
      <c r="W105" s="15">
        <f t="shared" si="45"/>
        <v>-1.0734613539272964E-2</v>
      </c>
      <c r="X105" s="15">
        <f t="shared" si="45"/>
        <v>-1.217998157191269E-2</v>
      </c>
      <c r="Y105" s="15">
        <f t="shared" si="45"/>
        <v>-9.7425357312937999E-3</v>
      </c>
      <c r="Z105" s="5">
        <f t="shared" si="49"/>
        <v>13905.09780852585</v>
      </c>
      <c r="AA105" s="5">
        <f t="shared" si="49"/>
        <v>27140.534672597194</v>
      </c>
      <c r="AB105" s="5">
        <f t="shared" si="49"/>
        <v>18180.358895765832</v>
      </c>
      <c r="AC105" s="16">
        <f t="shared" si="80"/>
        <v>1.8973779661528207</v>
      </c>
      <c r="AD105" s="16">
        <f t="shared" si="80"/>
        <v>2.9175501625424864</v>
      </c>
      <c r="AE105" s="16">
        <f t="shared" si="80"/>
        <v>3.7846442520498567</v>
      </c>
      <c r="AF105" s="15">
        <f t="shared" si="57"/>
        <v>-4.0504037456468023E-3</v>
      </c>
      <c r="AG105" s="15">
        <f t="shared" si="57"/>
        <v>2.9673830763510267E-4</v>
      </c>
      <c r="AH105" s="15">
        <f t="shared" si="57"/>
        <v>9.7937136394747881E-3</v>
      </c>
      <c r="AI105" s="1">
        <f t="shared" si="81"/>
        <v>183691.60469362774</v>
      </c>
      <c r="AJ105" s="1">
        <f t="shared" si="81"/>
        <v>53740.672579724407</v>
      </c>
      <c r="AK105" s="1">
        <f t="shared" si="81"/>
        <v>21115.833380735072</v>
      </c>
      <c r="AL105" s="14">
        <f t="shared" si="78"/>
        <v>33.531899738937625</v>
      </c>
      <c r="AM105" s="14">
        <f t="shared" si="78"/>
        <v>6.3281327738561624</v>
      </c>
      <c r="AN105" s="14">
        <f t="shared" si="78"/>
        <v>2.2284289733737443</v>
      </c>
      <c r="AO105" s="11">
        <f t="shared" si="79"/>
        <v>1.2601922513653002E-2</v>
      </c>
      <c r="AP105" s="11">
        <f t="shared" si="79"/>
        <v>1.5875098653828423E-2</v>
      </c>
      <c r="AQ105" s="11">
        <f t="shared" si="79"/>
        <v>1.4400717508259633E-2</v>
      </c>
      <c r="AR105" s="1">
        <f t="shared" si="50"/>
        <v>107247.45228428025</v>
      </c>
      <c r="AS105" s="1">
        <f t="shared" si="48"/>
        <v>32774.52796438981</v>
      </c>
      <c r="AT105" s="1">
        <f t="shared" si="48"/>
        <v>12809.750520200399</v>
      </c>
      <c r="AU105" s="1">
        <f t="shared" si="58"/>
        <v>21449.490456856052</v>
      </c>
      <c r="AV105" s="1">
        <f t="shared" si="58"/>
        <v>6554.9055928779626</v>
      </c>
      <c r="AW105" s="1">
        <f t="shared" si="58"/>
        <v>2561.9501040400801</v>
      </c>
      <c r="AX105" s="1">
        <f t="shared" si="59"/>
        <v>74087.523891672477</v>
      </c>
      <c r="AY105" s="1">
        <f t="shared" si="59"/>
        <v>8956.3532805985742</v>
      </c>
      <c r="AZ105" s="1">
        <f t="shared" si="59"/>
        <v>2405.424416437158</v>
      </c>
      <c r="BA105" s="1">
        <f t="shared" si="60"/>
        <v>12985.354399809323</v>
      </c>
      <c r="BB105" s="1">
        <f t="shared" si="60"/>
        <v>26640.493191454658</v>
      </c>
      <c r="BC105" s="1">
        <f t="shared" si="60"/>
        <v>33168.392837495732</v>
      </c>
      <c r="BD105" s="1">
        <f t="shared" si="61"/>
        <v>19827.097019675453</v>
      </c>
      <c r="BE105" s="2">
        <f t="shared" si="82"/>
        <v>0.1724378764915922</v>
      </c>
      <c r="BF105" s="2">
        <f t="shared" si="82"/>
        <v>0.13039120264941753</v>
      </c>
      <c r="BG105" s="2">
        <f t="shared" si="82"/>
        <v>6.9918128391701598E-2</v>
      </c>
      <c r="BH105" s="2">
        <f t="shared" si="54"/>
        <v>0.12169976381876559</v>
      </c>
      <c r="BI105" s="2">
        <f t="shared" si="62"/>
        <v>2.9734821248929609E-3</v>
      </c>
      <c r="BJ105" s="2">
        <f t="shared" si="62"/>
        <v>1.700186572836147E-3</v>
      </c>
      <c r="BK105" s="2">
        <f t="shared" si="62"/>
        <v>4.8885446777984691E-4</v>
      </c>
      <c r="BL105" s="2">
        <f t="shared" si="55"/>
        <v>318.89838230761808</v>
      </c>
      <c r="BM105" s="2">
        <f t="shared" si="55"/>
        <v>55.722812376098375</v>
      </c>
      <c r="BN105" s="2">
        <f t="shared" si="55"/>
        <v>6.2621037729451832</v>
      </c>
      <c r="BO105" s="2">
        <f t="shared" si="63"/>
        <v>265.99630129455721</v>
      </c>
      <c r="BP105" s="2">
        <f t="shared" si="63"/>
        <v>31.491716497822431</v>
      </c>
      <c r="BQ105" s="2">
        <f t="shared" si="63"/>
        <v>9.852762386837469</v>
      </c>
      <c r="BR105" s="11">
        <f t="shared" si="64"/>
        <v>4.5192895527758931E-2</v>
      </c>
      <c r="BS105" s="17">
        <f t="shared" si="52"/>
        <v>0.116924342082131</v>
      </c>
      <c r="BT105" s="17">
        <f t="shared" si="53"/>
        <v>0.27237178247747906</v>
      </c>
      <c r="BU105" s="12">
        <f>(BU$3*temphigh!$I215+BU$4*temphigh!$I215^2+BU$5*temphigh!$I215^6)*(K105/K$56)^$BW$1</f>
        <v>0.40336063976187897</v>
      </c>
      <c r="BV105" s="12">
        <f>(BV$3*temphigh!$I215+BV$4*temphigh!$I215^2+BV$5*temphigh!$I215^6)*(L105/L$56)^$BW$1</f>
        <v>-1.0947928223581864</v>
      </c>
      <c r="BW105" s="12">
        <f>(BW$3*temphigh!$I215+BW$4*temphigh!$I215^2+BW$5*temphigh!$I215^6)*(M105/M$56)^$BW$1</f>
        <v>-2.0922542464490954</v>
      </c>
      <c r="BX105" s="12"/>
      <c r="BY105" s="12"/>
      <c r="BZ105" s="12"/>
      <c r="CA105" s="19"/>
      <c r="CB105" s="19"/>
      <c r="CC105" s="19"/>
      <c r="CD105" s="19"/>
      <c r="CE105" s="19"/>
      <c r="CF105" s="19"/>
      <c r="CG105" s="19"/>
      <c r="CH105" s="19"/>
    </row>
    <row r="106" spans="1:86" x14ac:dyDescent="0.3">
      <c r="A106" s="2">
        <f t="shared" si="37"/>
        <v>2060</v>
      </c>
      <c r="B106" s="5">
        <f t="shared" ref="B106:D121" si="83">B105*(1+E106)</f>
        <v>1158.4282621363843</v>
      </c>
      <c r="C106" s="5">
        <f t="shared" si="83"/>
        <v>2929.3116180894644</v>
      </c>
      <c r="D106" s="5">
        <f t="shared" si="83"/>
        <v>4265.7037424257678</v>
      </c>
      <c r="E106" s="15">
        <f t="shared" ref="E106:G121" si="84">E105*$E$5</f>
        <v>3.1608816592102238E-4</v>
      </c>
      <c r="F106" s="15">
        <f t="shared" si="84"/>
        <v>6.2271488230830976E-4</v>
      </c>
      <c r="G106" s="15">
        <f t="shared" si="84"/>
        <v>1.271250280932488E-3</v>
      </c>
      <c r="H106" s="5">
        <f t="shared" si="40"/>
        <v>108807.957039644</v>
      </c>
      <c r="I106" s="5">
        <f t="shared" si="40"/>
        <v>33410.34339317651</v>
      </c>
      <c r="J106" s="5">
        <f t="shared" si="40"/>
        <v>13046.502981401909</v>
      </c>
      <c r="K106" s="5">
        <f t="shared" si="41"/>
        <v>93927.229329660287</v>
      </c>
      <c r="L106" s="5">
        <f t="shared" si="41"/>
        <v>11405.527219042397</v>
      </c>
      <c r="M106" s="5">
        <f t="shared" si="41"/>
        <v>3058.4643869296901</v>
      </c>
      <c r="N106" s="15">
        <f t="shared" si="42"/>
        <v>1.422992045998539E-2</v>
      </c>
      <c r="O106" s="15">
        <f t="shared" si="42"/>
        <v>1.8765281959055358E-2</v>
      </c>
      <c r="P106" s="15">
        <f t="shared" si="42"/>
        <v>1.7189105100976931E-2</v>
      </c>
      <c r="Q106" s="5">
        <f t="shared" si="43"/>
        <v>8922.6582284875876</v>
      </c>
      <c r="R106" s="5">
        <f t="shared" si="43"/>
        <v>10850.244369208333</v>
      </c>
      <c r="S106" s="5">
        <f t="shared" si="43"/>
        <v>5255.1362447362753</v>
      </c>
      <c r="T106" s="5">
        <f t="shared" ref="T106:V121" si="85">T105*(1+W106)</f>
        <v>82.00372905849737</v>
      </c>
      <c r="U106" s="5">
        <f t="shared" si="85"/>
        <v>324.75704429378322</v>
      </c>
      <c r="V106" s="5">
        <f t="shared" si="85"/>
        <v>402.80037127401829</v>
      </c>
      <c r="W106" s="15">
        <f t="shared" si="45"/>
        <v>-1.0734613539272964E-2</v>
      </c>
      <c r="X106" s="15">
        <f t="shared" si="45"/>
        <v>-1.217998157191269E-2</v>
      </c>
      <c r="Y106" s="15">
        <f t="shared" si="45"/>
        <v>-9.7425357312937999E-3</v>
      </c>
      <c r="Z106" s="5">
        <f t="shared" si="49"/>
        <v>13902.714056396231</v>
      </c>
      <c r="AA106" s="5">
        <f t="shared" si="49"/>
        <v>27345.653825049769</v>
      </c>
      <c r="AB106" s="5">
        <f t="shared" si="49"/>
        <v>18520.867059635118</v>
      </c>
      <c r="AC106" s="16">
        <f t="shared" si="80"/>
        <v>1.8896928193318077</v>
      </c>
      <c r="AD106" s="16">
        <f t="shared" si="80"/>
        <v>2.9184159114401598</v>
      </c>
      <c r="AE106" s="16">
        <f t="shared" si="80"/>
        <v>3.8217099740817173</v>
      </c>
      <c r="AF106" s="15">
        <f t="shared" si="57"/>
        <v>-4.0504037456468023E-3</v>
      </c>
      <c r="AG106" s="15">
        <f t="shared" si="57"/>
        <v>2.9673830763510267E-4</v>
      </c>
      <c r="AH106" s="15">
        <f t="shared" si="57"/>
        <v>9.7937136394747881E-3</v>
      </c>
      <c r="AI106" s="1">
        <f t="shared" si="81"/>
        <v>186771.93468112103</v>
      </c>
      <c r="AJ106" s="1">
        <f t="shared" si="81"/>
        <v>54921.510914629929</v>
      </c>
      <c r="AK106" s="1">
        <f t="shared" si="81"/>
        <v>21566.200146701645</v>
      </c>
      <c r="AL106" s="14">
        <f t="shared" ref="AL106:AN121" si="86">AL105*(1+AO106)</f>
        <v>33.95024047716084</v>
      </c>
      <c r="AM106" s="14">
        <f t="shared" si="86"/>
        <v>6.4275879086148588</v>
      </c>
      <c r="AN106" s="14">
        <f t="shared" si="86"/>
        <v>2.260199039745193</v>
      </c>
      <c r="AO106" s="11">
        <f t="shared" ref="AO106:AQ121" si="87">AO$5*AO105</f>
        <v>1.2475903288516471E-2</v>
      </c>
      <c r="AP106" s="11">
        <f t="shared" si="87"/>
        <v>1.5716347667290138E-2</v>
      </c>
      <c r="AQ106" s="11">
        <f t="shared" si="87"/>
        <v>1.4256710333177037E-2</v>
      </c>
      <c r="AR106" s="1">
        <f t="shared" si="50"/>
        <v>108807.957039644</v>
      </c>
      <c r="AS106" s="1">
        <f t="shared" si="48"/>
        <v>33410.34339317651</v>
      </c>
      <c r="AT106" s="1">
        <f t="shared" si="48"/>
        <v>13046.502981401909</v>
      </c>
      <c r="AU106" s="1">
        <f t="shared" si="58"/>
        <v>21761.591407928801</v>
      </c>
      <c r="AV106" s="1">
        <f t="shared" si="58"/>
        <v>6682.0686786353026</v>
      </c>
      <c r="AW106" s="1">
        <f t="shared" si="58"/>
        <v>2609.3005962803818</v>
      </c>
      <c r="AX106" s="1">
        <f t="shared" si="59"/>
        <v>75141.783463728236</v>
      </c>
      <c r="AY106" s="1">
        <f t="shared" si="59"/>
        <v>9124.4217752339155</v>
      </c>
      <c r="AZ106" s="1">
        <f t="shared" si="59"/>
        <v>2446.7715095437516</v>
      </c>
      <c r="BA106" s="1">
        <f t="shared" si="60"/>
        <v>13005.827074156869</v>
      </c>
      <c r="BB106" s="1">
        <f t="shared" si="60"/>
        <v>26711.542586501437</v>
      </c>
      <c r="BC106" s="1">
        <f t="shared" si="60"/>
        <v>33283.258742069491</v>
      </c>
      <c r="BD106" s="1">
        <f t="shared" si="61"/>
        <v>19304.185708764129</v>
      </c>
      <c r="BE106" s="2">
        <f t="shared" si="82"/>
        <v>0.1724378764915922</v>
      </c>
      <c r="BF106" s="2">
        <f t="shared" si="82"/>
        <v>0.13039120264941753</v>
      </c>
      <c r="BG106" s="2">
        <f t="shared" si="82"/>
        <v>6.9918128391701598E-2</v>
      </c>
      <c r="BH106" s="2">
        <f t="shared" si="54"/>
        <v>0.12143256554971026</v>
      </c>
      <c r="BI106" s="2">
        <f t="shared" si="62"/>
        <v>2.9734821248929609E-3</v>
      </c>
      <c r="BJ106" s="2">
        <f t="shared" si="62"/>
        <v>1.700186572836147E-3</v>
      </c>
      <c r="BK106" s="2">
        <f t="shared" si="62"/>
        <v>4.8885446777984691E-4</v>
      </c>
      <c r="BL106" s="2">
        <f t="shared" si="55"/>
        <v>323.53851530350266</v>
      </c>
      <c r="BM106" s="2">
        <f t="shared" si="55"/>
        <v>56.803817230923578</v>
      </c>
      <c r="BN106" s="2">
        <f t="shared" si="55"/>
        <v>6.3778412713614161</v>
      </c>
      <c r="BO106" s="2">
        <f t="shared" si="63"/>
        <v>269.91295341606298</v>
      </c>
      <c r="BP106" s="2">
        <f t="shared" si="63"/>
        <v>31.861844546394771</v>
      </c>
      <c r="BQ106" s="2">
        <f t="shared" si="63"/>
        <v>9.8503711254903603</v>
      </c>
      <c r="BR106" s="11">
        <f t="shared" si="64"/>
        <v>4.4995055973147985E-2</v>
      </c>
      <c r="BS106" s="17">
        <f t="shared" si="52"/>
        <v>0.11186867283774571</v>
      </c>
      <c r="BT106" s="17">
        <f t="shared" si="53"/>
        <v>0.26443862376454275</v>
      </c>
      <c r="BU106" s="12">
        <f>(BU$3*temphigh!$I216+BU$4*temphigh!$I216^2+BU$5*temphigh!$I216^6)*(K106/K$56)^$BW$1</f>
        <v>0.24552334218484043</v>
      </c>
      <c r="BV106" s="12">
        <f>(BV$3*temphigh!$I216+BV$4*temphigh!$I216^2+BV$5*temphigh!$I216^6)*(L106/L$56)^$BW$1</f>
        <v>-1.2186516380209542</v>
      </c>
      <c r="BW106" s="12">
        <f>(BW$3*temphigh!$I216+BW$4*temphigh!$I216^2+BW$5*temphigh!$I216^6)*(M106/M$56)^$BW$1</f>
        <v>-2.2002028357983332</v>
      </c>
      <c r="BX106" s="12"/>
      <c r="BY106" s="12"/>
      <c r="BZ106" s="12"/>
      <c r="CA106" s="19"/>
      <c r="CB106" s="19"/>
      <c r="CC106" s="19"/>
      <c r="CD106" s="19"/>
      <c r="CE106" s="19"/>
      <c r="CF106" s="19"/>
      <c r="CG106" s="19"/>
      <c r="CH106" s="19"/>
    </row>
    <row r="107" spans="1:86" x14ac:dyDescent="0.3">
      <c r="A107" s="2">
        <f t="shared" si="37"/>
        <v>2061</v>
      </c>
      <c r="B107" s="5">
        <f t="shared" si="83"/>
        <v>1158.7761193278775</v>
      </c>
      <c r="C107" s="5">
        <f t="shared" si="83"/>
        <v>2931.0445377319925</v>
      </c>
      <c r="D107" s="5">
        <f t="shared" si="83"/>
        <v>4270.8553806526543</v>
      </c>
      <c r="E107" s="15">
        <f t="shared" si="84"/>
        <v>3.0028375762497126E-4</v>
      </c>
      <c r="F107" s="15">
        <f t="shared" si="84"/>
        <v>5.9157913819289426E-4</v>
      </c>
      <c r="G107" s="15">
        <f t="shared" si="84"/>
        <v>1.2076877668858637E-3</v>
      </c>
      <c r="H107" s="5">
        <f t="shared" si="40"/>
        <v>110365.55426280208</v>
      </c>
      <c r="I107" s="5">
        <f t="shared" si="40"/>
        <v>34049.307009150805</v>
      </c>
      <c r="J107" s="5">
        <f t="shared" si="40"/>
        <v>13283.890367887036</v>
      </c>
      <c r="K107" s="5">
        <f t="shared" si="41"/>
        <v>95243.207399559789</v>
      </c>
      <c r="L107" s="5">
        <f t="shared" si="41"/>
        <v>11616.782539748698</v>
      </c>
      <c r="M107" s="5">
        <f t="shared" si="41"/>
        <v>3110.358273441946</v>
      </c>
      <c r="N107" s="15">
        <f t="shared" si="42"/>
        <v>1.4010613102200198E-2</v>
      </c>
      <c r="O107" s="15">
        <f t="shared" si="42"/>
        <v>1.8522188115389637E-2</v>
      </c>
      <c r="P107" s="15">
        <f t="shared" si="42"/>
        <v>1.6967301216265218E-2</v>
      </c>
      <c r="Q107" s="5">
        <f t="shared" si="43"/>
        <v>8953.234602233546</v>
      </c>
      <c r="R107" s="5">
        <f t="shared" si="43"/>
        <v>10923.069085247298</v>
      </c>
      <c r="S107" s="5">
        <f t="shared" si="43"/>
        <v>5298.6260409001652</v>
      </c>
      <c r="T107" s="5">
        <f t="shared" si="85"/>
        <v>81.123450718275151</v>
      </c>
      <c r="U107" s="5">
        <f t="shared" si="85"/>
        <v>320.80150947893611</v>
      </c>
      <c r="V107" s="5">
        <f t="shared" si="85"/>
        <v>398.87607426430276</v>
      </c>
      <c r="W107" s="15">
        <f t="shared" si="45"/>
        <v>-1.0734613539272964E-2</v>
      </c>
      <c r="X107" s="15">
        <f t="shared" si="45"/>
        <v>-1.217998157191269E-2</v>
      </c>
      <c r="Y107" s="15">
        <f t="shared" si="45"/>
        <v>-9.7425357312937999E-3</v>
      </c>
      <c r="Z107" s="5">
        <f t="shared" si="49"/>
        <v>13897.076115565585</v>
      </c>
      <c r="AA107" s="5">
        <f t="shared" si="49"/>
        <v>27544.790987167526</v>
      </c>
      <c r="AB107" s="5">
        <f t="shared" si="49"/>
        <v>18862.339095774234</v>
      </c>
      <c r="AC107" s="16">
        <f t="shared" si="80"/>
        <v>1.8820388004582642</v>
      </c>
      <c r="AD107" s="16">
        <f t="shared" si="80"/>
        <v>2.9192819172386959</v>
      </c>
      <c r="AE107" s="16">
        <f t="shared" si="80"/>
        <v>3.8591387071809984</v>
      </c>
      <c r="AF107" s="15">
        <f t="shared" si="57"/>
        <v>-4.0504037456468023E-3</v>
      </c>
      <c r="AG107" s="15">
        <f t="shared" si="57"/>
        <v>2.9673830763510267E-4</v>
      </c>
      <c r="AH107" s="15">
        <f t="shared" si="57"/>
        <v>9.7937136394747881E-3</v>
      </c>
      <c r="AI107" s="1">
        <f t="shared" si="81"/>
        <v>189856.33262093773</v>
      </c>
      <c r="AJ107" s="1">
        <f t="shared" si="81"/>
        <v>56111.428501802242</v>
      </c>
      <c r="AK107" s="1">
        <f t="shared" si="81"/>
        <v>22018.880728311866</v>
      </c>
      <c r="AL107" s="14">
        <f t="shared" si="86"/>
        <v>34.369564794807623</v>
      </c>
      <c r="AM107" s="14">
        <f t="shared" si="86"/>
        <v>6.5275959327863822</v>
      </c>
      <c r="AN107" s="14">
        <f t="shared" si="86"/>
        <v>2.2920998127201155</v>
      </c>
      <c r="AO107" s="11">
        <f t="shared" si="87"/>
        <v>1.2351144255631306E-2</v>
      </c>
      <c r="AP107" s="11">
        <f t="shared" si="87"/>
        <v>1.5559184190617237E-2</v>
      </c>
      <c r="AQ107" s="11">
        <f t="shared" si="87"/>
        <v>1.4114143229845267E-2</v>
      </c>
      <c r="AR107" s="1">
        <f t="shared" si="50"/>
        <v>110365.55426280208</v>
      </c>
      <c r="AS107" s="1">
        <f t="shared" si="48"/>
        <v>34049.307009150805</v>
      </c>
      <c r="AT107" s="1">
        <f t="shared" si="48"/>
        <v>13283.890367887036</v>
      </c>
      <c r="AU107" s="1">
        <f t="shared" si="58"/>
        <v>22073.110852560418</v>
      </c>
      <c r="AV107" s="1">
        <f t="shared" si="58"/>
        <v>6809.8614018301614</v>
      </c>
      <c r="AW107" s="1">
        <f t="shared" si="58"/>
        <v>2656.7780735774072</v>
      </c>
      <c r="AX107" s="1">
        <f t="shared" si="59"/>
        <v>76194.565919647823</v>
      </c>
      <c r="AY107" s="1">
        <f t="shared" si="59"/>
        <v>9293.4260317989592</v>
      </c>
      <c r="AZ107" s="1">
        <f t="shared" si="59"/>
        <v>2488.2866187535569</v>
      </c>
      <c r="BA107" s="1">
        <f t="shared" si="60"/>
        <v>13025.854995628972</v>
      </c>
      <c r="BB107" s="1">
        <f t="shared" si="60"/>
        <v>26781.137280683786</v>
      </c>
      <c r="BC107" s="1">
        <f t="shared" si="60"/>
        <v>33395.311516031259</v>
      </c>
      <c r="BD107" s="1">
        <f t="shared" si="61"/>
        <v>18793.705311884871</v>
      </c>
      <c r="BE107" s="2">
        <f t="shared" si="82"/>
        <v>0.1724378764915922</v>
      </c>
      <c r="BF107" s="2">
        <f t="shared" si="82"/>
        <v>0.13039120264941753</v>
      </c>
      <c r="BG107" s="2">
        <f t="shared" si="82"/>
        <v>6.9918128391701598E-2</v>
      </c>
      <c r="BH107" s="2">
        <f t="shared" si="54"/>
        <v>0.12116568023410576</v>
      </c>
      <c r="BI107" s="2">
        <f t="shared" si="62"/>
        <v>2.9734821248929609E-3</v>
      </c>
      <c r="BJ107" s="2">
        <f t="shared" si="62"/>
        <v>1.700186572836147E-3</v>
      </c>
      <c r="BK107" s="2">
        <f t="shared" si="62"/>
        <v>4.8885446777984691E-4</v>
      </c>
      <c r="BL107" s="2">
        <f t="shared" si="55"/>
        <v>328.1700028043461</v>
      </c>
      <c r="BM107" s="2">
        <f t="shared" si="55"/>
        <v>57.89017459133391</v>
      </c>
      <c r="BN107" s="2">
        <f t="shared" si="55"/>
        <v>6.493889155839252</v>
      </c>
      <c r="BO107" s="2">
        <f t="shared" si="63"/>
        <v>273.88785463409897</v>
      </c>
      <c r="BP107" s="2">
        <f t="shared" si="63"/>
        <v>32.236440584143708</v>
      </c>
      <c r="BQ107" s="2">
        <f t="shared" si="63"/>
        <v>9.848033667163703</v>
      </c>
      <c r="BR107" s="11">
        <f t="shared" si="64"/>
        <v>4.4797498459701462E-2</v>
      </c>
      <c r="BS107" s="17">
        <f t="shared" si="52"/>
        <v>0.10705186804311566</v>
      </c>
      <c r="BT107" s="17">
        <f t="shared" si="53"/>
        <v>0.25673652792674051</v>
      </c>
      <c r="BU107" s="12">
        <f>(BU$3*temphigh!$I217+BU$4*temphigh!$I217^2+BU$5*temphigh!$I217^6)*(K107/K$56)^$BW$1</f>
        <v>8.3308616775174732E-2</v>
      </c>
      <c r="BV107" s="12">
        <f>(BV$3*temphigh!$I217+BV$4*temphigh!$I217^2+BV$5*temphigh!$I217^6)*(L107/L$56)^$BW$1</f>
        <v>-1.3453174543171575</v>
      </c>
      <c r="BW107" s="12">
        <f>(BW$3*temphigh!$I217+BW$4*temphigh!$I217^2+BW$5*temphigh!$I217^6)*(M107/M$56)^$BW$1</f>
        <v>-2.3103768567618954</v>
      </c>
      <c r="BX107" s="12"/>
      <c r="BY107" s="12"/>
      <c r="BZ107" s="12"/>
      <c r="CA107" s="19"/>
      <c r="CB107" s="19"/>
      <c r="CC107" s="19"/>
      <c r="CD107" s="19"/>
      <c r="CE107" s="19"/>
      <c r="CF107" s="19"/>
      <c r="CG107" s="19"/>
      <c r="CH107" s="19"/>
    </row>
    <row r="108" spans="1:86" x14ac:dyDescent="0.3">
      <c r="A108" s="2">
        <f t="shared" si="37"/>
        <v>2062</v>
      </c>
      <c r="B108" s="5">
        <f t="shared" si="83"/>
        <v>1159.1066828928674</v>
      </c>
      <c r="C108" s="5">
        <f t="shared" si="83"/>
        <v>2932.6917852935467</v>
      </c>
      <c r="D108" s="5">
        <f t="shared" si="83"/>
        <v>4275.75534746014</v>
      </c>
      <c r="E108" s="15">
        <f t="shared" si="84"/>
        <v>2.8526956974372268E-4</v>
      </c>
      <c r="F108" s="15">
        <f t="shared" si="84"/>
        <v>5.6200018128324948E-4</v>
      </c>
      <c r="G108" s="15">
        <f t="shared" si="84"/>
        <v>1.1473033785415704E-3</v>
      </c>
      <c r="H108" s="5">
        <f t="shared" si="40"/>
        <v>111919.70619926987</v>
      </c>
      <c r="I108" s="5">
        <f t="shared" si="40"/>
        <v>34691.254776459107</v>
      </c>
      <c r="J108" s="5">
        <f t="shared" si="40"/>
        <v>13521.860040584295</v>
      </c>
      <c r="K108" s="5">
        <f t="shared" si="41"/>
        <v>96556.863877226264</v>
      </c>
      <c r="L108" s="5">
        <f t="shared" si="41"/>
        <v>11829.15127679764</v>
      </c>
      <c r="M108" s="5">
        <f t="shared" si="41"/>
        <v>3162.4494251329124</v>
      </c>
      <c r="N108" s="15">
        <f t="shared" si="42"/>
        <v>1.3792652657690141E-2</v>
      </c>
      <c r="O108" s="15">
        <f t="shared" si="42"/>
        <v>1.8281201040157846E-2</v>
      </c>
      <c r="P108" s="15">
        <f t="shared" si="42"/>
        <v>1.674763712455607E-2</v>
      </c>
      <c r="Q108" s="5">
        <f t="shared" si="43"/>
        <v>8981.8498564693746</v>
      </c>
      <c r="R108" s="5">
        <f t="shared" si="43"/>
        <v>10993.455799075027</v>
      </c>
      <c r="S108" s="5">
        <f t="shared" si="43"/>
        <v>5340.9996307346282</v>
      </c>
      <c r="T108" s="5">
        <f t="shared" si="85"/>
        <v>80.252621825842212</v>
      </c>
      <c r="U108" s="5">
        <f t="shared" si="85"/>
        <v>316.89415300524092</v>
      </c>
      <c r="V108" s="5">
        <f t="shared" si="85"/>
        <v>394.99000985842457</v>
      </c>
      <c r="W108" s="15">
        <f t="shared" si="45"/>
        <v>-1.0734613539272964E-2</v>
      </c>
      <c r="X108" s="15">
        <f t="shared" si="45"/>
        <v>-1.217998157191269E-2</v>
      </c>
      <c r="Y108" s="15">
        <f t="shared" si="45"/>
        <v>-9.7425357312937999E-3</v>
      </c>
      <c r="Z108" s="5">
        <f t="shared" si="49"/>
        <v>13888.217279960842</v>
      </c>
      <c r="AA108" s="5">
        <f t="shared" si="49"/>
        <v>27737.894686020947</v>
      </c>
      <c r="AB108" s="5">
        <f t="shared" si="49"/>
        <v>19204.69880380981</v>
      </c>
      <c r="AC108" s="16">
        <f t="shared" si="80"/>
        <v>1.8744157834514354</v>
      </c>
      <c r="AD108" s="16">
        <f t="shared" si="80"/>
        <v>2.9201481800143272</v>
      </c>
      <c r="AE108" s="16">
        <f t="shared" si="80"/>
        <v>3.896934006574142</v>
      </c>
      <c r="AF108" s="15">
        <f t="shared" si="57"/>
        <v>-4.0504037456468023E-3</v>
      </c>
      <c r="AG108" s="15">
        <f t="shared" si="57"/>
        <v>2.9673830763510267E-4</v>
      </c>
      <c r="AH108" s="15">
        <f t="shared" si="57"/>
        <v>9.7937136394747881E-3</v>
      </c>
      <c r="AI108" s="1">
        <f t="shared" si="81"/>
        <v>192943.81021140437</v>
      </c>
      <c r="AJ108" s="1">
        <f t="shared" si="81"/>
        <v>57310.14705345218</v>
      </c>
      <c r="AK108" s="1">
        <f t="shared" si="81"/>
        <v>22473.770729058087</v>
      </c>
      <c r="AL108" s="14">
        <f t="shared" si="86"/>
        <v>34.78982321306372</v>
      </c>
      <c r="AM108" s="14">
        <f t="shared" si="86"/>
        <v>6.6281443595521274</v>
      </c>
      <c r="AN108" s="14">
        <f t="shared" si="86"/>
        <v>2.3241273275234104</v>
      </c>
      <c r="AO108" s="11">
        <f t="shared" si="87"/>
        <v>1.2227632813074993E-2</v>
      </c>
      <c r="AP108" s="11">
        <f t="shared" si="87"/>
        <v>1.5403592348711064E-2</v>
      </c>
      <c r="AQ108" s="11">
        <f t="shared" si="87"/>
        <v>1.3973001797546814E-2</v>
      </c>
      <c r="AR108" s="1">
        <f t="shared" si="50"/>
        <v>111919.70619926987</v>
      </c>
      <c r="AS108" s="1">
        <f t="shared" si="48"/>
        <v>34691.254776459107</v>
      </c>
      <c r="AT108" s="1">
        <f t="shared" si="48"/>
        <v>13521.860040584295</v>
      </c>
      <c r="AU108" s="1">
        <f t="shared" si="58"/>
        <v>22383.941239853975</v>
      </c>
      <c r="AV108" s="1">
        <f t="shared" si="58"/>
        <v>6938.2509552918218</v>
      </c>
      <c r="AW108" s="1">
        <f t="shared" si="58"/>
        <v>2704.3720081168594</v>
      </c>
      <c r="AX108" s="1">
        <f t="shared" si="59"/>
        <v>77245.491101781008</v>
      </c>
      <c r="AY108" s="1">
        <f t="shared" si="59"/>
        <v>9463.3210214381124</v>
      </c>
      <c r="AZ108" s="1">
        <f t="shared" si="59"/>
        <v>2529.9595401063298</v>
      </c>
      <c r="BA108" s="1">
        <f t="shared" si="60"/>
        <v>13045.448782317117</v>
      </c>
      <c r="BB108" s="1">
        <f t="shared" si="60"/>
        <v>26849.317248454012</v>
      </c>
      <c r="BC108" s="1">
        <f t="shared" si="60"/>
        <v>33504.641841705539</v>
      </c>
      <c r="BD108" s="1">
        <f t="shared" si="61"/>
        <v>18295.445756367306</v>
      </c>
      <c r="BE108" s="2">
        <f t="shared" si="82"/>
        <v>0.1724378764915922</v>
      </c>
      <c r="BF108" s="2">
        <f t="shared" si="82"/>
        <v>0.13039120264941753</v>
      </c>
      <c r="BG108" s="2">
        <f t="shared" si="82"/>
        <v>6.9918128391701598E-2</v>
      </c>
      <c r="BH108" s="2">
        <f t="shared" si="54"/>
        <v>0.12089907477321252</v>
      </c>
      <c r="BI108" s="2">
        <f t="shared" si="62"/>
        <v>2.9734821248929609E-3</v>
      </c>
      <c r="BJ108" s="2">
        <f t="shared" si="62"/>
        <v>1.700186572836147E-3</v>
      </c>
      <c r="BK108" s="2">
        <f t="shared" si="62"/>
        <v>4.8885446777984691E-4</v>
      </c>
      <c r="BL108" s="2">
        <f t="shared" si="55"/>
        <v>332.79124580680087</v>
      </c>
      <c r="BM108" s="2">
        <f t="shared" si="55"/>
        <v>58.981605565773627</v>
      </c>
      <c r="BN108" s="2">
        <f t="shared" si="55"/>
        <v>6.6102216935334148</v>
      </c>
      <c r="BO108" s="2">
        <f t="shared" si="63"/>
        <v>277.9218683799192</v>
      </c>
      <c r="BP108" s="2">
        <f t="shared" si="63"/>
        <v>32.615557041533705</v>
      </c>
      <c r="BQ108" s="2">
        <f t="shared" si="63"/>
        <v>9.8457482314134506</v>
      </c>
      <c r="BR108" s="11">
        <f t="shared" si="64"/>
        <v>4.4600286284158991E-2</v>
      </c>
      <c r="BS108" s="17">
        <f t="shared" si="52"/>
        <v>0.10246183418407631</v>
      </c>
      <c r="BT108" s="17">
        <f t="shared" si="53"/>
        <v>0.24925876497741797</v>
      </c>
      <c r="BU108" s="12">
        <f>(BU$3*temphigh!$I218+BU$4*temphigh!$I218^2+BU$5*temphigh!$I218^6)*(K108/K$56)^$BW$1</f>
        <v>-8.328916694549586E-2</v>
      </c>
      <c r="BV108" s="12">
        <f>(BV$3*temphigh!$I218+BV$4*temphigh!$I218^2+BV$5*temphigh!$I218^6)*(L108/L$56)^$BW$1</f>
        <v>-1.4747838978909265</v>
      </c>
      <c r="BW108" s="12">
        <f>(BW$3*temphigh!$I218+BW$4*temphigh!$I218^2+BW$5*temphigh!$I218^6)*(M108/M$56)^$BW$1</f>
        <v>-2.4227699870490707</v>
      </c>
      <c r="BX108" s="12"/>
      <c r="BY108" s="12"/>
      <c r="BZ108" s="12"/>
      <c r="CA108" s="19"/>
      <c r="CB108" s="19"/>
      <c r="CC108" s="19"/>
      <c r="CD108" s="19"/>
      <c r="CE108" s="19"/>
      <c r="CF108" s="19"/>
      <c r="CG108" s="19"/>
      <c r="CH108" s="19"/>
    </row>
    <row r="109" spans="1:86" x14ac:dyDescent="0.3">
      <c r="A109" s="2">
        <f t="shared" si="37"/>
        <v>2063</v>
      </c>
      <c r="B109" s="5">
        <f t="shared" si="83"/>
        <v>1159.4208078643476</v>
      </c>
      <c r="C109" s="5">
        <f t="shared" si="83"/>
        <v>2934.2575499427803</v>
      </c>
      <c r="D109" s="5">
        <f t="shared" si="83"/>
        <v>4280.4156565883004</v>
      </c>
      <c r="E109" s="15">
        <f t="shared" si="84"/>
        <v>2.7100609125653652E-4</v>
      </c>
      <c r="F109" s="15">
        <f t="shared" si="84"/>
        <v>5.3390017221908699E-4</v>
      </c>
      <c r="G109" s="15">
        <f t="shared" si="84"/>
        <v>1.0899382096144919E-3</v>
      </c>
      <c r="H109" s="5">
        <f t="shared" si="40"/>
        <v>113469.87528207469</v>
      </c>
      <c r="I109" s="5">
        <f t="shared" si="40"/>
        <v>35336.021115835261</v>
      </c>
      <c r="J109" s="5">
        <f t="shared" si="40"/>
        <v>13760.359360822909</v>
      </c>
      <c r="K109" s="5">
        <f t="shared" si="41"/>
        <v>97867.723705154232</v>
      </c>
      <c r="L109" s="5">
        <f t="shared" si="41"/>
        <v>12042.576534062027</v>
      </c>
      <c r="M109" s="5">
        <f t="shared" si="41"/>
        <v>3214.7250325195255</v>
      </c>
      <c r="N109" s="15">
        <f t="shared" si="42"/>
        <v>1.3576039810020646E-2</v>
      </c>
      <c r="O109" s="15">
        <f t="shared" si="42"/>
        <v>1.8042313625916018E-2</v>
      </c>
      <c r="P109" s="15">
        <f t="shared" si="42"/>
        <v>1.6530100678026072E-2</v>
      </c>
      <c r="Q109" s="5">
        <f t="shared" si="43"/>
        <v>9008.5028615339834</v>
      </c>
      <c r="R109" s="5">
        <f t="shared" si="43"/>
        <v>11061.389746519852</v>
      </c>
      <c r="S109" s="5">
        <f t="shared" si="43"/>
        <v>5382.2518057376419</v>
      </c>
      <c r="T109" s="5">
        <f t="shared" si="85"/>
        <v>79.391140945028368</v>
      </c>
      <c r="U109" s="5">
        <f t="shared" si="85"/>
        <v>313.03438806139019</v>
      </c>
      <c r="V109" s="5">
        <f t="shared" si="85"/>
        <v>391.14180557387476</v>
      </c>
      <c r="W109" s="15">
        <f t="shared" si="45"/>
        <v>-1.0734613539272964E-2</v>
      </c>
      <c r="X109" s="15">
        <f t="shared" si="45"/>
        <v>-1.217998157191269E-2</v>
      </c>
      <c r="Y109" s="15">
        <f t="shared" si="45"/>
        <v>-9.7425357312937999E-3</v>
      </c>
      <c r="Z109" s="5">
        <f t="shared" si="49"/>
        <v>13876.172457716799</v>
      </c>
      <c r="AA109" s="5">
        <f t="shared" si="49"/>
        <v>27924.917694852993</v>
      </c>
      <c r="AB109" s="5">
        <f t="shared" si="49"/>
        <v>19547.869966283368</v>
      </c>
      <c r="AC109" s="16">
        <f t="shared" si="80"/>
        <v>1.8668236427412443</v>
      </c>
      <c r="AD109" s="16">
        <f t="shared" si="80"/>
        <v>2.9210146998433082</v>
      </c>
      <c r="AE109" s="16">
        <f t="shared" si="80"/>
        <v>3.9350994623064603</v>
      </c>
      <c r="AF109" s="15">
        <f t="shared" si="57"/>
        <v>-4.0504037456468023E-3</v>
      </c>
      <c r="AG109" s="15">
        <f t="shared" si="57"/>
        <v>2.9673830763510267E-4</v>
      </c>
      <c r="AH109" s="15">
        <f t="shared" si="57"/>
        <v>9.7937136394747881E-3</v>
      </c>
      <c r="AI109" s="1">
        <f t="shared" si="81"/>
        <v>196033.37043011791</v>
      </c>
      <c r="AJ109" s="1">
        <f t="shared" si="81"/>
        <v>58517.383303398783</v>
      </c>
      <c r="AK109" s="1">
        <f t="shared" si="81"/>
        <v>22930.765664269136</v>
      </c>
      <c r="AL109" s="14">
        <f t="shared" si="86"/>
        <v>35.210966425106044</v>
      </c>
      <c r="AM109" s="14">
        <f t="shared" si="86"/>
        <v>6.7292206209576477</v>
      </c>
      <c r="AN109" s="14">
        <f t="shared" si="86"/>
        <v>2.3562776124953704</v>
      </c>
      <c r="AO109" s="11">
        <f t="shared" si="87"/>
        <v>1.2105356484944244E-2</v>
      </c>
      <c r="AP109" s="11">
        <f t="shared" si="87"/>
        <v>1.5249556425223954E-2</v>
      </c>
      <c r="AQ109" s="11">
        <f t="shared" si="87"/>
        <v>1.3833271779571346E-2</v>
      </c>
      <c r="AR109" s="1">
        <f t="shared" si="50"/>
        <v>113469.87528207469</v>
      </c>
      <c r="AS109" s="1">
        <f t="shared" si="48"/>
        <v>35336.021115835261</v>
      </c>
      <c r="AT109" s="1">
        <f t="shared" si="48"/>
        <v>13760.359360822909</v>
      </c>
      <c r="AU109" s="1">
        <f t="shared" si="58"/>
        <v>22693.97505641494</v>
      </c>
      <c r="AV109" s="1">
        <f t="shared" si="58"/>
        <v>7067.204223167053</v>
      </c>
      <c r="AW109" s="1">
        <f t="shared" si="58"/>
        <v>2752.0718721645821</v>
      </c>
      <c r="AX109" s="1">
        <f t="shared" si="59"/>
        <v>78294.178964123392</v>
      </c>
      <c r="AY109" s="1">
        <f t="shared" si="59"/>
        <v>9634.0612272496201</v>
      </c>
      <c r="AZ109" s="1">
        <f t="shared" si="59"/>
        <v>2571.7800260156205</v>
      </c>
      <c r="BA109" s="1">
        <f t="shared" si="60"/>
        <v>13064.618632970181</v>
      </c>
      <c r="BB109" s="1">
        <f t="shared" si="60"/>
        <v>26916.12097920986</v>
      </c>
      <c r="BC109" s="1">
        <f t="shared" si="60"/>
        <v>33611.337099033473</v>
      </c>
      <c r="BD109" s="1">
        <f t="shared" si="61"/>
        <v>17809.194323456777</v>
      </c>
      <c r="BE109" s="2">
        <f t="shared" si="82"/>
        <v>0.1724378764915922</v>
      </c>
      <c r="BF109" s="2">
        <f t="shared" si="82"/>
        <v>0.13039120264941753</v>
      </c>
      <c r="BG109" s="2">
        <f t="shared" si="82"/>
        <v>6.9918128391701598E-2</v>
      </c>
      <c r="BH109" s="2">
        <f t="shared" si="54"/>
        <v>0.12063271785384777</v>
      </c>
      <c r="BI109" s="2">
        <f t="shared" si="62"/>
        <v>2.9734821248929609E-3</v>
      </c>
      <c r="BJ109" s="2">
        <f t="shared" si="62"/>
        <v>1.700186572836147E-3</v>
      </c>
      <c r="BK109" s="2">
        <f t="shared" si="62"/>
        <v>4.8885446777984691E-4</v>
      </c>
      <c r="BL109" s="2">
        <f t="shared" si="55"/>
        <v>337.40064586508271</v>
      </c>
      <c r="BM109" s="2">
        <f t="shared" si="55"/>
        <v>60.07782863859768</v>
      </c>
      <c r="BN109" s="2">
        <f t="shared" si="55"/>
        <v>6.7268131517945182</v>
      </c>
      <c r="BO109" s="2">
        <f t="shared" si="63"/>
        <v>282.01587143759474</v>
      </c>
      <c r="BP109" s="2">
        <f t="shared" si="63"/>
        <v>32.999247055888077</v>
      </c>
      <c r="BQ109" s="2">
        <f t="shared" si="63"/>
        <v>9.8435131210246425</v>
      </c>
      <c r="BR109" s="11">
        <f t="shared" si="64"/>
        <v>4.4403480023320813E-2</v>
      </c>
      <c r="BS109" s="17">
        <f t="shared" si="52"/>
        <v>9.8087120527749858E-2</v>
      </c>
      <c r="BT109" s="17">
        <f t="shared" si="53"/>
        <v>0.24199880094894949</v>
      </c>
      <c r="BU109" s="12">
        <f>(BU$3*temphigh!$I219+BU$4*temphigh!$I219^2+BU$5*temphigh!$I219^6)*(K109/K$56)^$BW$1</f>
        <v>-0.25427287241232566</v>
      </c>
      <c r="BV109" s="12">
        <f>(BV$3*temphigh!$I219+BV$4*temphigh!$I219^2+BV$5*temphigh!$I219^6)*(L109/L$56)^$BW$1</f>
        <v>-1.6070427024191023</v>
      </c>
      <c r="BW109" s="12">
        <f>(BW$3*temphigh!$I219+BW$4*temphigh!$I219^2+BW$5*temphigh!$I219^6)*(M109/M$56)^$BW$1</f>
        <v>-2.5373743901615473</v>
      </c>
      <c r="BX109" s="12"/>
      <c r="BY109" s="12"/>
      <c r="BZ109" s="12"/>
      <c r="CA109" s="19"/>
      <c r="CB109" s="19"/>
      <c r="CC109" s="19"/>
      <c r="CD109" s="19"/>
      <c r="CE109" s="19"/>
      <c r="CF109" s="19"/>
      <c r="CG109" s="19"/>
      <c r="CH109" s="19"/>
    </row>
    <row r="110" spans="1:86" x14ac:dyDescent="0.3">
      <c r="A110" s="2">
        <f t="shared" si="37"/>
        <v>2064</v>
      </c>
      <c r="B110" s="5">
        <f t="shared" si="83"/>
        <v>1159.7193074605452</v>
      </c>
      <c r="C110" s="5">
        <f t="shared" si="83"/>
        <v>2935.7458205234675</v>
      </c>
      <c r="D110" s="5">
        <f t="shared" si="83"/>
        <v>4284.8477757365908</v>
      </c>
      <c r="E110" s="15">
        <f t="shared" si="84"/>
        <v>2.5745578669370971E-4</v>
      </c>
      <c r="F110" s="15">
        <f t="shared" si="84"/>
        <v>5.0720516360813262E-4</v>
      </c>
      <c r="G110" s="15">
        <f t="shared" si="84"/>
        <v>1.0354412991337672E-3</v>
      </c>
      <c r="H110" s="5">
        <f t="shared" si="40"/>
        <v>115015.52463328936</v>
      </c>
      <c r="I110" s="5">
        <f t="shared" si="40"/>
        <v>35983.439043551582</v>
      </c>
      <c r="J110" s="5">
        <f t="shared" si="40"/>
        <v>13999.335713071228</v>
      </c>
      <c r="K110" s="5">
        <f t="shared" si="41"/>
        <v>99175.312416881789</v>
      </c>
      <c r="L110" s="5">
        <f t="shared" si="41"/>
        <v>12257.000858860269</v>
      </c>
      <c r="M110" s="5">
        <f t="shared" si="41"/>
        <v>3267.1722417640985</v>
      </c>
      <c r="N110" s="15">
        <f t="shared" si="42"/>
        <v>1.3360775771866562E-2</v>
      </c>
      <c r="O110" s="15">
        <f t="shared" si="42"/>
        <v>1.7805518959481015E-2</v>
      </c>
      <c r="P110" s="15">
        <f t="shared" si="42"/>
        <v>1.631467970480438E-2</v>
      </c>
      <c r="Q110" s="5">
        <f t="shared" si="43"/>
        <v>9033.1936765237097</v>
      </c>
      <c r="R110" s="5">
        <f t="shared" si="43"/>
        <v>11126.85785337352</v>
      </c>
      <c r="S110" s="5">
        <f t="shared" si="43"/>
        <v>5422.3779968170675</v>
      </c>
      <c r="T110" s="5">
        <f t="shared" si="85"/>
        <v>78.538907728541545</v>
      </c>
      <c r="U110" s="5">
        <f t="shared" si="85"/>
        <v>309.22163498342746</v>
      </c>
      <c r="V110" s="5">
        <f t="shared" si="85"/>
        <v>387.33109255706853</v>
      </c>
      <c r="W110" s="15">
        <f t="shared" si="45"/>
        <v>-1.0734613539272964E-2</v>
      </c>
      <c r="X110" s="15">
        <f t="shared" si="45"/>
        <v>-1.217998157191269E-2</v>
      </c>
      <c r="Y110" s="15">
        <f t="shared" si="45"/>
        <v>-9.7425357312937999E-3</v>
      </c>
      <c r="Z110" s="5">
        <f t="shared" si="49"/>
        <v>13860.978136818843</v>
      </c>
      <c r="AA110" s="5">
        <f t="shared" si="49"/>
        <v>28105.81703605915</v>
      </c>
      <c r="AB110" s="5">
        <f t="shared" si="49"/>
        <v>19891.776379791885</v>
      </c>
      <c r="AC110" s="16">
        <f t="shared" si="80"/>
        <v>1.8592622532662233</v>
      </c>
      <c r="AD110" s="16">
        <f t="shared" si="80"/>
        <v>2.921881476801917</v>
      </c>
      <c r="AE110" s="16">
        <f t="shared" si="80"/>
        <v>3.973638699583141</v>
      </c>
      <c r="AF110" s="15">
        <f t="shared" si="57"/>
        <v>-4.0504037456468023E-3</v>
      </c>
      <c r="AG110" s="15">
        <f t="shared" si="57"/>
        <v>2.9673830763510267E-4</v>
      </c>
      <c r="AH110" s="15">
        <f t="shared" si="57"/>
        <v>9.7937136394747881E-3</v>
      </c>
      <c r="AI110" s="1">
        <f t="shared" si="81"/>
        <v>199124.00844352104</v>
      </c>
      <c r="AJ110" s="1">
        <f t="shared" si="81"/>
        <v>59732.849196225958</v>
      </c>
      <c r="AK110" s="1">
        <f t="shared" si="81"/>
        <v>23389.760970006806</v>
      </c>
      <c r="AL110" s="14">
        <f t="shared" si="86"/>
        <v>35.632945312853799</v>
      </c>
      <c r="AM110" s="14">
        <f t="shared" si="86"/>
        <v>6.8308120742191516</v>
      </c>
      <c r="AN110" s="14">
        <f t="shared" si="86"/>
        <v>2.3885466908111206</v>
      </c>
      <c r="AO110" s="11">
        <f t="shared" si="87"/>
        <v>1.1984302920094801E-2</v>
      </c>
      <c r="AP110" s="11">
        <f t="shared" si="87"/>
        <v>1.5097060860971715E-2</v>
      </c>
      <c r="AQ110" s="11">
        <f t="shared" si="87"/>
        <v>1.3694939061775633E-2</v>
      </c>
      <c r="AR110" s="1">
        <f t="shared" si="50"/>
        <v>115015.52463328936</v>
      </c>
      <c r="AS110" s="1">
        <f t="shared" si="48"/>
        <v>35983.439043551582</v>
      </c>
      <c r="AT110" s="1">
        <f t="shared" si="48"/>
        <v>13999.335713071228</v>
      </c>
      <c r="AU110" s="1">
        <f t="shared" si="58"/>
        <v>23003.104926657874</v>
      </c>
      <c r="AV110" s="1">
        <f t="shared" si="58"/>
        <v>7196.6878087103169</v>
      </c>
      <c r="AW110" s="1">
        <f t="shared" si="58"/>
        <v>2799.8671426142459</v>
      </c>
      <c r="AX110" s="1">
        <f t="shared" si="59"/>
        <v>79340.249933505416</v>
      </c>
      <c r="AY110" s="1">
        <f t="shared" si="59"/>
        <v>9805.6006870882138</v>
      </c>
      <c r="AZ110" s="1">
        <f t="shared" si="59"/>
        <v>2613.7377934112783</v>
      </c>
      <c r="BA110" s="1">
        <f t="shared" si="60"/>
        <v>13083.374346175508</v>
      </c>
      <c r="BB110" s="1">
        <f t="shared" si="60"/>
        <v>26981.585534684989</v>
      </c>
      <c r="BC110" s="1">
        <f t="shared" si="60"/>
        <v>33715.48146563449</v>
      </c>
      <c r="BD110" s="1">
        <f t="shared" si="61"/>
        <v>17334.7362517826</v>
      </c>
      <c r="BE110" s="2">
        <f t="shared" si="82"/>
        <v>0.1724378764915922</v>
      </c>
      <c r="BF110" s="2">
        <f t="shared" si="82"/>
        <v>0.13039120264941753</v>
      </c>
      <c r="BG110" s="2">
        <f t="shared" si="82"/>
        <v>6.9918128391701598E-2</v>
      </c>
      <c r="BH110" s="2">
        <f t="shared" si="54"/>
        <v>0.1203665799057012</v>
      </c>
      <c r="BI110" s="2">
        <f t="shared" si="62"/>
        <v>2.9734821248929609E-3</v>
      </c>
      <c r="BJ110" s="2">
        <f t="shared" si="62"/>
        <v>1.700186572836147E-3</v>
      </c>
      <c r="BK110" s="2">
        <f t="shared" si="62"/>
        <v>4.8885446777984691E-4</v>
      </c>
      <c r="BL110" s="2">
        <f t="shared" si="55"/>
        <v>341.99660658227191</v>
      </c>
      <c r="BM110" s="2">
        <f t="shared" si="55"/>
        <v>61.178559906314369</v>
      </c>
      <c r="BN110" s="2">
        <f t="shared" si="55"/>
        <v>6.8436378092848393</v>
      </c>
      <c r="BO110" s="2">
        <f t="shared" si="63"/>
        <v>286.17075412085745</v>
      </c>
      <c r="BP110" s="2">
        <f t="shared" si="63"/>
        <v>33.387564476998207</v>
      </c>
      <c r="BQ110" s="2">
        <f t="shared" si="63"/>
        <v>9.841326718104682</v>
      </c>
      <c r="BR110" s="11">
        <f t="shared" si="64"/>
        <v>4.4207137614100639E-2</v>
      </c>
      <c r="BS110" s="17">
        <f t="shared" si="52"/>
        <v>9.3916884043281468E-2</v>
      </c>
      <c r="BT110" s="17">
        <f t="shared" si="53"/>
        <v>0.2349502921834461</v>
      </c>
      <c r="BU110" s="12">
        <f>(BU$3*temphigh!$I220+BU$4*temphigh!$I220^2+BU$5*temphigh!$I220^6)*(K110/K$56)^$BW$1</f>
        <v>-0.42964262611602361</v>
      </c>
      <c r="BV110" s="12">
        <f>(BV$3*temphigh!$I220+BV$4*temphigh!$I220^2+BV$5*temphigh!$I220^6)*(L110/L$56)^$BW$1</f>
        <v>-1.7420837410047842</v>
      </c>
      <c r="BW110" s="12">
        <f>(BW$3*temphigh!$I220+BW$4*temphigh!$I220^2+BW$5*temphigh!$I220^6)*(M110/M$56)^$BW$1</f>
        <v>-2.654180743303959</v>
      </c>
      <c r="BX110" s="12"/>
      <c r="BY110" s="12"/>
      <c r="BZ110" s="12"/>
      <c r="CA110" s="19"/>
      <c r="CB110" s="19"/>
      <c r="CC110" s="19"/>
      <c r="CD110" s="19"/>
      <c r="CE110" s="19"/>
      <c r="CF110" s="19"/>
      <c r="CG110" s="19"/>
      <c r="CH110" s="19"/>
    </row>
    <row r="111" spans="1:86" x14ac:dyDescent="0.3">
      <c r="A111" s="2">
        <f t="shared" si="37"/>
        <v>2065</v>
      </c>
      <c r="B111" s="5">
        <f t="shared" si="83"/>
        <v>1160.002955084859</v>
      </c>
      <c r="C111" s="5">
        <f t="shared" si="83"/>
        <v>2937.1603946907176</v>
      </c>
      <c r="D111" s="5">
        <f t="shared" si="83"/>
        <v>4289.0626486667152</v>
      </c>
      <c r="E111" s="15">
        <f t="shared" si="84"/>
        <v>2.4458299735902422E-4</v>
      </c>
      <c r="F111" s="15">
        <f t="shared" si="84"/>
        <v>4.8184490542772595E-4</v>
      </c>
      <c r="G111" s="15">
        <f t="shared" si="84"/>
        <v>9.8366923417707894E-4</v>
      </c>
      <c r="H111" s="5">
        <f t="shared" si="40"/>
        <v>116556.11855983768</v>
      </c>
      <c r="I111" s="5">
        <f t="shared" si="40"/>
        <v>36633.340311857748</v>
      </c>
      <c r="J111" s="5">
        <f t="shared" si="40"/>
        <v>14238.736528745738</v>
      </c>
      <c r="K111" s="5">
        <f t="shared" si="41"/>
        <v>100479.15658224432</v>
      </c>
      <c r="L111" s="5">
        <f t="shared" si="41"/>
        <v>12472.366295717817</v>
      </c>
      <c r="M111" s="5">
        <f t="shared" si="41"/>
        <v>3319.778164856591</v>
      </c>
      <c r="N111" s="15">
        <f t="shared" si="42"/>
        <v>1.3146862193706532E-2</v>
      </c>
      <c r="O111" s="15">
        <f t="shared" si="42"/>
        <v>1.7570810293438655E-2</v>
      </c>
      <c r="P111" s="15">
        <f t="shared" si="42"/>
        <v>1.6101362034126598E-2</v>
      </c>
      <c r="Q111" s="5">
        <f t="shared" si="43"/>
        <v>9055.9235462684119</v>
      </c>
      <c r="R111" s="5">
        <f t="shared" si="43"/>
        <v>11189.848730403888</v>
      </c>
      <c r="S111" s="5">
        <f t="shared" si="43"/>
        <v>5461.374265120764</v>
      </c>
      <c r="T111" s="5">
        <f t="shared" si="85"/>
        <v>77.695822906279034</v>
      </c>
      <c r="U111" s="5">
        <f t="shared" si="85"/>
        <v>305.4553211676926</v>
      </c>
      <c r="V111" s="5">
        <f t="shared" si="85"/>
        <v>383.55750554799022</v>
      </c>
      <c r="W111" s="15">
        <f t="shared" si="45"/>
        <v>-1.0734613539272964E-2</v>
      </c>
      <c r="X111" s="15">
        <f t="shared" si="45"/>
        <v>-1.217998157191269E-2</v>
      </c>
      <c r="Y111" s="15">
        <f t="shared" si="45"/>
        <v>-9.7425357312937999E-3</v>
      </c>
      <c r="Z111" s="5">
        <f t="shared" si="49"/>
        <v>13842.672347992795</v>
      </c>
      <c r="AA111" s="5">
        <f t="shared" si="49"/>
        <v>28280.553979546836</v>
      </c>
      <c r="AB111" s="5">
        <f t="shared" si="49"/>
        <v>20236.341887855062</v>
      </c>
      <c r="AC111" s="16">
        <f t="shared" si="80"/>
        <v>1.8517314904714541</v>
      </c>
      <c r="AD111" s="16">
        <f t="shared" si="80"/>
        <v>2.9227485109664535</v>
      </c>
      <c r="AE111" s="16">
        <f t="shared" si="80"/>
        <v>4.0125553791135928</v>
      </c>
      <c r="AF111" s="15">
        <f t="shared" si="57"/>
        <v>-4.0504037456468023E-3</v>
      </c>
      <c r="AG111" s="15">
        <f t="shared" si="57"/>
        <v>2.9673830763510267E-4</v>
      </c>
      <c r="AH111" s="15">
        <f t="shared" si="57"/>
        <v>9.7937136394747881E-3</v>
      </c>
      <c r="AI111" s="1">
        <f t="shared" si="81"/>
        <v>202214.71252582682</v>
      </c>
      <c r="AJ111" s="1">
        <f t="shared" si="81"/>
        <v>60956.252085313681</v>
      </c>
      <c r="AK111" s="1">
        <f t="shared" si="81"/>
        <v>23850.652015620373</v>
      </c>
      <c r="AL111" s="14">
        <f t="shared" si="86"/>
        <v>36.055710963312571</v>
      </c>
      <c r="AM111" s="14">
        <f t="shared" si="86"/>
        <v>6.9329060079773548</v>
      </c>
      <c r="AN111" s="14">
        <f t="shared" si="86"/>
        <v>2.4209305821742162</v>
      </c>
      <c r="AO111" s="11">
        <f t="shared" si="87"/>
        <v>1.1864459890893853E-2</v>
      </c>
      <c r="AP111" s="11">
        <f t="shared" si="87"/>
        <v>1.4946090252361998E-2</v>
      </c>
      <c r="AQ111" s="11">
        <f t="shared" si="87"/>
        <v>1.3557989671157877E-2</v>
      </c>
      <c r="AR111" s="1">
        <f t="shared" si="50"/>
        <v>116556.11855983768</v>
      </c>
      <c r="AS111" s="1">
        <f t="shared" si="48"/>
        <v>36633.340311857748</v>
      </c>
      <c r="AT111" s="1">
        <f t="shared" si="48"/>
        <v>14238.736528745738</v>
      </c>
      <c r="AU111" s="1">
        <f t="shared" si="58"/>
        <v>23311.223711967537</v>
      </c>
      <c r="AV111" s="1">
        <f t="shared" si="58"/>
        <v>7326.6680623715501</v>
      </c>
      <c r="AW111" s="1">
        <f t="shared" si="58"/>
        <v>2847.7473057491479</v>
      </c>
      <c r="AX111" s="1">
        <f t="shared" si="59"/>
        <v>80383.325265795444</v>
      </c>
      <c r="AY111" s="1">
        <f t="shared" si="59"/>
        <v>9977.8930365742526</v>
      </c>
      <c r="AZ111" s="1">
        <f t="shared" si="59"/>
        <v>2655.8225318852728</v>
      </c>
      <c r="BA111" s="1">
        <f t="shared" si="60"/>
        <v>13101.725338689459</v>
      </c>
      <c r="BB111" s="1">
        <f t="shared" si="60"/>
        <v>27045.746604638687</v>
      </c>
      <c r="BC111" s="1">
        <f t="shared" si="60"/>
        <v>33817.156016787201</v>
      </c>
      <c r="BD111" s="1">
        <f t="shared" si="61"/>
        <v>16871.855291717464</v>
      </c>
      <c r="BE111" s="2">
        <f t="shared" si="82"/>
        <v>0.1724378764915922</v>
      </c>
      <c r="BF111" s="2">
        <f t="shared" si="82"/>
        <v>0.13039120264941753</v>
      </c>
      <c r="BG111" s="2">
        <f t="shared" si="82"/>
        <v>6.9918128391701598E-2</v>
      </c>
      <c r="BH111" s="2">
        <f t="shared" si="54"/>
        <v>0.12010063305868353</v>
      </c>
      <c r="BI111" s="2">
        <f t="shared" si="62"/>
        <v>2.9734821248929609E-3</v>
      </c>
      <c r="BJ111" s="2">
        <f t="shared" si="62"/>
        <v>1.700186572836147E-3</v>
      </c>
      <c r="BK111" s="2">
        <f t="shared" si="62"/>
        <v>4.8885446777984691E-4</v>
      </c>
      <c r="BL111" s="2">
        <f t="shared" si="55"/>
        <v>346.577535084582</v>
      </c>
      <c r="BM111" s="2">
        <f t="shared" si="55"/>
        <v>62.283513316357691</v>
      </c>
      <c r="BN111" s="2">
        <f t="shared" si="55"/>
        <v>6.9606699676174628</v>
      </c>
      <c r="BO111" s="2">
        <f t="shared" si="63"/>
        <v>290.38742045317571</v>
      </c>
      <c r="BP111" s="2">
        <f t="shared" si="63"/>
        <v>33.780563872851417</v>
      </c>
      <c r="BQ111" s="2">
        <f t="shared" si="63"/>
        <v>9.8391874803216055</v>
      </c>
      <c r="BR111" s="11">
        <f t="shared" si="64"/>
        <v>4.4011314431253917E-2</v>
      </c>
      <c r="BS111" s="17">
        <f t="shared" si="52"/>
        <v>8.9940856234588945E-2</v>
      </c>
      <c r="BT111" s="17">
        <f t="shared" si="53"/>
        <v>0.22810707978975348</v>
      </c>
      <c r="BU111" s="12">
        <f>(BU$3*temphigh!$I221+BU$4*temphigh!$I221^2+BU$5*temphigh!$I221^6)*(K111/K$56)^$BW$1</f>
        <v>-0.60939585328682777</v>
      </c>
      <c r="BV111" s="12">
        <f>(BV$3*temphigh!$I221+BV$4*temphigh!$I221^2+BV$5*temphigh!$I221^6)*(L111/L$56)^$BW$1</f>
        <v>-1.879895061769655</v>
      </c>
      <c r="BW111" s="12">
        <f>(BW$3*temphigh!$I221+BW$4*temphigh!$I221^2+BW$5*temphigh!$I221^6)*(M111/M$56)^$BW$1</f>
        <v>-2.773178267502328</v>
      </c>
      <c r="BX111" s="12"/>
      <c r="BY111" s="12"/>
      <c r="BZ111" s="12"/>
      <c r="CA111" s="19"/>
      <c r="CB111" s="19"/>
      <c r="CC111" s="19"/>
      <c r="CD111" s="19"/>
      <c r="CE111" s="19"/>
      <c r="CF111" s="19"/>
      <c r="CG111" s="19"/>
      <c r="CH111" s="19"/>
    </row>
    <row r="112" spans="1:86" x14ac:dyDescent="0.3">
      <c r="A112" s="2">
        <f t="shared" si="37"/>
        <v>2066</v>
      </c>
      <c r="B112" s="5">
        <f t="shared" si="83"/>
        <v>1160.272486234574</v>
      </c>
      <c r="C112" s="5">
        <f t="shared" si="83"/>
        <v>2938.5048876746932</v>
      </c>
      <c r="D112" s="5">
        <f t="shared" si="83"/>
        <v>4293.0707166891189</v>
      </c>
      <c r="E112" s="15">
        <f t="shared" si="84"/>
        <v>2.3235384749107301E-4</v>
      </c>
      <c r="F112" s="15">
        <f t="shared" si="84"/>
        <v>4.577526601563396E-4</v>
      </c>
      <c r="G112" s="15">
        <f t="shared" si="84"/>
        <v>9.3448577246822489E-4</v>
      </c>
      <c r="H112" s="5">
        <f t="shared" si="40"/>
        <v>118091.12304261613</v>
      </c>
      <c r="I112" s="5">
        <f t="shared" si="40"/>
        <v>37285.555550570287</v>
      </c>
      <c r="J112" s="5">
        <f t="shared" si="40"/>
        <v>14478.509310963853</v>
      </c>
      <c r="K112" s="5">
        <f t="shared" si="41"/>
        <v>101778.78424563579</v>
      </c>
      <c r="L112" s="5">
        <f t="shared" si="41"/>
        <v>12688.614440275853</v>
      </c>
      <c r="M112" s="5">
        <f t="shared" si="41"/>
        <v>3372.5298897777993</v>
      </c>
      <c r="N112" s="15">
        <f t="shared" si="42"/>
        <v>1.293430107892779E-2</v>
      </c>
      <c r="O112" s="15">
        <f t="shared" si="42"/>
        <v>1.7338181018006216E-2</v>
      </c>
      <c r="P112" s="15">
        <f t="shared" si="42"/>
        <v>1.5890135515572057E-2</v>
      </c>
      <c r="Q112" s="5">
        <f t="shared" si="43"/>
        <v>9076.6948963126124</v>
      </c>
      <c r="R112" s="5">
        <f t="shared" si="43"/>
        <v>11250.352666504499</v>
      </c>
      <c r="S112" s="5">
        <f t="shared" si="43"/>
        <v>5499.2372930706306</v>
      </c>
      <c r="T112" s="5">
        <f t="shared" si="85"/>
        <v>76.861788273764333</v>
      </c>
      <c r="U112" s="5">
        <f t="shared" si="85"/>
        <v>301.73488098482744</v>
      </c>
      <c r="V112" s="5">
        <f t="shared" si="85"/>
        <v>379.820682845183</v>
      </c>
      <c r="W112" s="15">
        <f t="shared" si="45"/>
        <v>-1.0734613539272964E-2</v>
      </c>
      <c r="X112" s="15">
        <f t="shared" si="45"/>
        <v>-1.217998157191269E-2</v>
      </c>
      <c r="Y112" s="15">
        <f t="shared" si="45"/>
        <v>-9.7425357312937999E-3</v>
      </c>
      <c r="Z112" s="5">
        <f t="shared" si="49"/>
        <v>13821.294624973892</v>
      </c>
      <c r="AA112" s="5">
        <f t="shared" si="49"/>
        <v>28449.09403639393</v>
      </c>
      <c r="AB112" s="5">
        <f t="shared" si="49"/>
        <v>20581.490415321314</v>
      </c>
      <c r="AC112" s="16">
        <f t="shared" si="80"/>
        <v>1.8442312303065165</v>
      </c>
      <c r="AD112" s="16">
        <f t="shared" si="80"/>
        <v>2.9236158024132406</v>
      </c>
      <c r="AE112" s="16">
        <f t="shared" si="80"/>
        <v>4.0518531974591658</v>
      </c>
      <c r="AF112" s="15">
        <f t="shared" si="57"/>
        <v>-4.0504037456468023E-3</v>
      </c>
      <c r="AG112" s="15">
        <f t="shared" si="57"/>
        <v>2.9673830763510267E-4</v>
      </c>
      <c r="AH112" s="15">
        <f t="shared" si="57"/>
        <v>9.7937136394747881E-3</v>
      </c>
      <c r="AI112" s="1">
        <f t="shared" si="81"/>
        <v>205304.46498521167</v>
      </c>
      <c r="AJ112" s="1">
        <f t="shared" si="81"/>
        <v>62187.294939153864</v>
      </c>
      <c r="AK112" s="1">
        <f t="shared" si="81"/>
        <v>24313.334119807485</v>
      </c>
      <c r="AL112" s="14">
        <f t="shared" si="86"/>
        <v>36.479214684508833</v>
      </c>
      <c r="AM112" s="14">
        <f t="shared" si="86"/>
        <v>7.0354896484946625</v>
      </c>
      <c r="AN112" s="14">
        <f t="shared" si="86"/>
        <v>2.4534253044836469</v>
      </c>
      <c r="AO112" s="11">
        <f t="shared" si="87"/>
        <v>1.1745815291984913E-2</v>
      </c>
      <c r="AP112" s="11">
        <f t="shared" si="87"/>
        <v>1.4796629349838377E-2</v>
      </c>
      <c r="AQ112" s="11">
        <f t="shared" si="87"/>
        <v>1.3422409774446298E-2</v>
      </c>
      <c r="AR112" s="1">
        <f t="shared" si="50"/>
        <v>118091.12304261613</v>
      </c>
      <c r="AS112" s="1">
        <f t="shared" si="48"/>
        <v>37285.555550570287</v>
      </c>
      <c r="AT112" s="1">
        <f t="shared" si="48"/>
        <v>14478.509310963853</v>
      </c>
      <c r="AU112" s="1">
        <f t="shared" si="58"/>
        <v>23618.224608523229</v>
      </c>
      <c r="AV112" s="1">
        <f t="shared" si="58"/>
        <v>7457.1111101140577</v>
      </c>
      <c r="AW112" s="1">
        <f t="shared" si="58"/>
        <v>2895.7018621927709</v>
      </c>
      <c r="AX112" s="1">
        <f t="shared" si="59"/>
        <v>81423.027396508623</v>
      </c>
      <c r="AY112" s="1">
        <f t="shared" si="59"/>
        <v>10150.891552220683</v>
      </c>
      <c r="AZ112" s="1">
        <f t="shared" si="59"/>
        <v>2698.0239118222394</v>
      </c>
      <c r="BA112" s="1">
        <f t="shared" si="60"/>
        <v>13119.680662947785</v>
      </c>
      <c r="BB112" s="1">
        <f t="shared" si="60"/>
        <v>27108.638560832893</v>
      </c>
      <c r="BC112" s="1">
        <f t="shared" si="60"/>
        <v>33916.438824940211</v>
      </c>
      <c r="BD112" s="1">
        <f t="shared" si="61"/>
        <v>16420.334213797614</v>
      </c>
      <c r="BE112" s="2">
        <f t="shared" si="82"/>
        <v>0.1724378764915922</v>
      </c>
      <c r="BF112" s="2">
        <f t="shared" si="82"/>
        <v>0.13039120264941753</v>
      </c>
      <c r="BG112" s="2">
        <f t="shared" si="82"/>
        <v>6.9918128391701598E-2</v>
      </c>
      <c r="BH112" s="2">
        <f t="shared" si="54"/>
        <v>0.11983485110044065</v>
      </c>
      <c r="BI112" s="2">
        <f t="shared" si="62"/>
        <v>2.9734821248929609E-3</v>
      </c>
      <c r="BJ112" s="2">
        <f t="shared" si="62"/>
        <v>1.700186572836147E-3</v>
      </c>
      <c r="BK112" s="2">
        <f t="shared" si="62"/>
        <v>4.8885446777984691E-4</v>
      </c>
      <c r="BL112" s="2">
        <f t="shared" si="55"/>
        <v>351.14184347575434</v>
      </c>
      <c r="BM112" s="2">
        <f t="shared" si="55"/>
        <v>63.392400907815876</v>
      </c>
      <c r="BN112" s="2">
        <f t="shared" si="55"/>
        <v>7.0778839634567925</v>
      </c>
      <c r="BO112" s="2">
        <f t="shared" si="63"/>
        <v>294.66678835108797</v>
      </c>
      <c r="BP112" s="2">
        <f t="shared" si="63"/>
        <v>34.178300535483572</v>
      </c>
      <c r="BQ112" s="2">
        <f t="shared" si="63"/>
        <v>9.8370939372867952</v>
      </c>
      <c r="BR112" s="11">
        <f t="shared" si="64"/>
        <v>4.3816063362869223E-2</v>
      </c>
      <c r="BS112" s="17">
        <f t="shared" si="52"/>
        <v>8.6149311785558597E-2</v>
      </c>
      <c r="BT112" s="17">
        <f t="shared" si="53"/>
        <v>0.22146318426189657</v>
      </c>
      <c r="BU112" s="12">
        <f>(BU$3*temphigh!$I222+BU$4*temphigh!$I222^2+BU$5*temphigh!$I222^6)*(K112/K$56)^$BW$1</f>
        <v>-0.7935273187546168</v>
      </c>
      <c r="BV112" s="12">
        <f>(BV$3*temphigh!$I222+BV$4*temphigh!$I222^2+BV$5*temphigh!$I222^6)*(L112/L$56)^$BW$1</f>
        <v>-2.0204629263745382</v>
      </c>
      <c r="BW112" s="12">
        <f>(BW$3*temphigh!$I222+BW$4*temphigh!$I222^2+BW$5*temphigh!$I222^6)*(M112/M$56)^$BW$1</f>
        <v>-2.8943547597528019</v>
      </c>
      <c r="BX112" s="12"/>
      <c r="BY112" s="12"/>
      <c r="BZ112" s="12"/>
      <c r="CA112" s="19"/>
      <c r="CB112" s="19"/>
      <c r="CC112" s="19"/>
      <c r="CD112" s="19"/>
      <c r="CE112" s="19"/>
      <c r="CF112" s="19"/>
      <c r="CG112" s="19"/>
      <c r="CH112" s="19"/>
    </row>
    <row r="113" spans="1:86" x14ac:dyDescent="0.3">
      <c r="A113" s="2">
        <f t="shared" si="37"/>
        <v>2067</v>
      </c>
      <c r="B113" s="5">
        <f t="shared" si="83"/>
        <v>1160.5286003220729</v>
      </c>
      <c r="C113" s="5">
        <f t="shared" si="83"/>
        <v>2939.7827406824481</v>
      </c>
      <c r="D113" s="5">
        <f t="shared" si="83"/>
        <v>4296.8819395188175</v>
      </c>
      <c r="E113" s="15">
        <f t="shared" si="84"/>
        <v>2.2073615511651934E-4</v>
      </c>
      <c r="F113" s="15">
        <f t="shared" si="84"/>
        <v>4.3486502714852262E-4</v>
      </c>
      <c r="G113" s="15">
        <f t="shared" si="84"/>
        <v>8.8776148384481365E-4</v>
      </c>
      <c r="H113" s="5">
        <f t="shared" si="40"/>
        <v>119620.00621801874</v>
      </c>
      <c r="I113" s="5">
        <f t="shared" si="40"/>
        <v>37939.914409481811</v>
      </c>
      <c r="J113" s="5">
        <f t="shared" si="40"/>
        <v>14718.601660116352</v>
      </c>
      <c r="K113" s="5">
        <f t="shared" si="41"/>
        <v>103073.72535655001</v>
      </c>
      <c r="L113" s="5">
        <f t="shared" si="41"/>
        <v>12905.686493238731</v>
      </c>
      <c r="M113" s="5">
        <f t="shared" si="41"/>
        <v>3425.4144906212155</v>
      </c>
      <c r="N113" s="15">
        <f t="shared" si="42"/>
        <v>1.2723094704972793E-2</v>
      </c>
      <c r="O113" s="15">
        <f t="shared" si="42"/>
        <v>1.7107624633455165E-2</v>
      </c>
      <c r="P113" s="15">
        <f t="shared" si="42"/>
        <v>1.5680988033259569E-2</v>
      </c>
      <c r="Q113" s="5">
        <f t="shared" si="43"/>
        <v>9095.511325943964</v>
      </c>
      <c r="R113" s="5">
        <f t="shared" si="43"/>
        <v>11308.361619972871</v>
      </c>
      <c r="S113" s="5">
        <f t="shared" si="43"/>
        <v>5535.9643755409143</v>
      </c>
      <c r="T113" s="5">
        <f t="shared" si="85"/>
        <v>76.03670668070805</v>
      </c>
      <c r="U113" s="5">
        <f t="shared" si="85"/>
        <v>298.05975569482899</v>
      </c>
      <c r="V113" s="5">
        <f t="shared" si="85"/>
        <v>376.1202662710794</v>
      </c>
      <c r="W113" s="15">
        <f t="shared" si="45"/>
        <v>-1.0734613539272964E-2</v>
      </c>
      <c r="X113" s="15">
        <f t="shared" si="45"/>
        <v>-1.217998157191269E-2</v>
      </c>
      <c r="Y113" s="15">
        <f t="shared" si="45"/>
        <v>-9.7425357312937999E-3</v>
      </c>
      <c r="Z113" s="5">
        <f t="shared" si="49"/>
        <v>13796.885962293651</v>
      </c>
      <c r="AA113" s="5">
        <f t="shared" si="49"/>
        <v>28611.406947752163</v>
      </c>
      <c r="AB113" s="5">
        <f t="shared" si="49"/>
        <v>20927.146004128856</v>
      </c>
      <c r="AC113" s="16">
        <f t="shared" si="80"/>
        <v>1.8367613492234443</v>
      </c>
      <c r="AD113" s="16">
        <f t="shared" si="80"/>
        <v>2.9244833512186239</v>
      </c>
      <c r="AE113" s="16">
        <f t="shared" si="80"/>
        <v>4.0915358873842713</v>
      </c>
      <c r="AF113" s="15">
        <f t="shared" si="57"/>
        <v>-4.0504037456468023E-3</v>
      </c>
      <c r="AG113" s="15">
        <f t="shared" si="57"/>
        <v>2.9673830763510267E-4</v>
      </c>
      <c r="AH113" s="15">
        <f t="shared" si="57"/>
        <v>9.7937136394747881E-3</v>
      </c>
      <c r="AI113" s="1">
        <f t="shared" si="81"/>
        <v>208392.24309521372</v>
      </c>
      <c r="AJ113" s="1">
        <f t="shared" si="81"/>
        <v>63425.676555352533</v>
      </c>
      <c r="AK113" s="1">
        <f t="shared" si="81"/>
        <v>24777.702570019508</v>
      </c>
      <c r="AL113" s="14">
        <f t="shared" si="86"/>
        <v>36.903408021012922</v>
      </c>
      <c r="AM113" s="14">
        <f t="shared" si="86"/>
        <v>7.1385501657918295</v>
      </c>
      <c r="AN113" s="14">
        <f t="shared" si="86"/>
        <v>2.4860268754735442</v>
      </c>
      <c r="AO113" s="11">
        <f t="shared" si="87"/>
        <v>1.1628357139065064E-2</v>
      </c>
      <c r="AP113" s="11">
        <f t="shared" si="87"/>
        <v>1.4648663056339993E-2</v>
      </c>
      <c r="AQ113" s="11">
        <f t="shared" si="87"/>
        <v>1.3288185676701836E-2</v>
      </c>
      <c r="AR113" s="1">
        <f t="shared" si="50"/>
        <v>119620.00621801874</v>
      </c>
      <c r="AS113" s="1">
        <f t="shared" si="48"/>
        <v>37939.914409481811</v>
      </c>
      <c r="AT113" s="1">
        <f t="shared" si="48"/>
        <v>14718.601660116352</v>
      </c>
      <c r="AU113" s="1">
        <f t="shared" si="58"/>
        <v>23924.00124360375</v>
      </c>
      <c r="AV113" s="1">
        <f t="shared" si="58"/>
        <v>7587.9828818963624</v>
      </c>
      <c r="AW113" s="1">
        <f t="shared" si="58"/>
        <v>2943.7203320232707</v>
      </c>
      <c r="AX113" s="1">
        <f t="shared" si="59"/>
        <v>82458.980285240003</v>
      </c>
      <c r="AY113" s="1">
        <f t="shared" si="59"/>
        <v>10324.549194590985</v>
      </c>
      <c r="AZ113" s="1">
        <f t="shared" si="59"/>
        <v>2740.3315924969725</v>
      </c>
      <c r="BA113" s="1">
        <f t="shared" si="60"/>
        <v>13137.24902378572</v>
      </c>
      <c r="BB113" s="1">
        <f t="shared" si="60"/>
        <v>27170.294509293268</v>
      </c>
      <c r="BC113" s="1">
        <f t="shared" si="60"/>
        <v>34013.405058413686</v>
      </c>
      <c r="BD113" s="1">
        <f t="shared" si="61"/>
        <v>15979.955274210373</v>
      </c>
      <c r="BE113" s="2">
        <f t="shared" si="82"/>
        <v>0.1724378764915922</v>
      </c>
      <c r="BF113" s="2">
        <f t="shared" si="82"/>
        <v>0.13039120264941753</v>
      </c>
      <c r="BG113" s="2">
        <f t="shared" si="82"/>
        <v>6.9918128391701598E-2</v>
      </c>
      <c r="BH113" s="2">
        <f t="shared" si="54"/>
        <v>0.11956920943414497</v>
      </c>
      <c r="BI113" s="2">
        <f t="shared" si="62"/>
        <v>2.9734821248929609E-3</v>
      </c>
      <c r="BJ113" s="2">
        <f t="shared" si="62"/>
        <v>1.700186572836147E-3</v>
      </c>
      <c r="BK113" s="2">
        <f t="shared" si="62"/>
        <v>4.8885446777984691E-4</v>
      </c>
      <c r="BL113" s="2">
        <f t="shared" si="55"/>
        <v>355.68795026886357</v>
      </c>
      <c r="BM113" s="2">
        <f t="shared" si="55"/>
        <v>64.504933053553628</v>
      </c>
      <c r="BN113" s="2">
        <f t="shared" si="55"/>
        <v>7.1952541810197506</v>
      </c>
      <c r="BO113" s="2">
        <f t="shared" si="63"/>
        <v>299.00978981081732</v>
      </c>
      <c r="BP113" s="2">
        <f t="shared" si="63"/>
        <v>34.580830486960444</v>
      </c>
      <c r="BQ113" s="2">
        <f t="shared" si="63"/>
        <v>9.8350446870805026</v>
      </c>
      <c r="BR113" s="11">
        <f t="shared" si="64"/>
        <v>4.3621434883686722E-2</v>
      </c>
      <c r="BS113" s="17">
        <f t="shared" si="52"/>
        <v>8.2533038922595975E-2</v>
      </c>
      <c r="BT113" s="17">
        <f t="shared" si="53"/>
        <v>0.2150128002542685</v>
      </c>
      <c r="BU113" s="12">
        <f>(BU$3*temphigh!$I223+BU$4*temphigh!$I223^2+BU$5*temphigh!$I223^6)*(K113/K$56)^$BW$1</f>
        <v>-0.98202917259007372</v>
      </c>
      <c r="BV113" s="12">
        <f>(BV$3*temphigh!$I223+BV$4*temphigh!$I223^2+BV$5*temphigh!$I223^6)*(L113/L$56)^$BW$1</f>
        <v>-2.163771851207827</v>
      </c>
      <c r="BW113" s="12">
        <f>(BW$3*temphigh!$I223+BW$4*temphigh!$I223^2+BW$5*temphigh!$I223^6)*(M113/M$56)^$BW$1</f>
        <v>-3.017696627028196</v>
      </c>
      <c r="BX113" s="12"/>
      <c r="BY113" s="12"/>
      <c r="BZ113" s="12"/>
      <c r="CA113" s="19"/>
      <c r="CB113" s="19"/>
      <c r="CC113" s="19"/>
      <c r="CD113" s="19"/>
      <c r="CE113" s="19"/>
      <c r="CF113" s="19"/>
      <c r="CG113" s="19"/>
      <c r="CH113" s="19"/>
    </row>
    <row r="114" spans="1:86" x14ac:dyDescent="0.3">
      <c r="A114" s="2">
        <f t="shared" si="37"/>
        <v>2068</v>
      </c>
      <c r="B114" s="5">
        <f t="shared" si="83"/>
        <v>1160.7719624121537</v>
      </c>
      <c r="C114" s="5">
        <f t="shared" si="83"/>
        <v>2940.9972289487187</v>
      </c>
      <c r="D114" s="5">
        <f t="shared" si="83"/>
        <v>4300.5058154910248</v>
      </c>
      <c r="E114" s="15">
        <f t="shared" si="84"/>
        <v>2.0969934736069336E-4</v>
      </c>
      <c r="F114" s="15">
        <f t="shared" si="84"/>
        <v>4.1312177579109647E-4</v>
      </c>
      <c r="G114" s="15">
        <f t="shared" si="84"/>
        <v>8.4337340965257295E-4</v>
      </c>
      <c r="H114" s="5">
        <f t="shared" si="40"/>
        <v>121142.23885099406</v>
      </c>
      <c r="I114" s="5">
        <f t="shared" si="40"/>
        <v>38596.245701266373</v>
      </c>
      <c r="J114" s="5">
        <f t="shared" si="40"/>
        <v>14958.961300138097</v>
      </c>
      <c r="K114" s="5">
        <f t="shared" si="41"/>
        <v>104363.51219170837</v>
      </c>
      <c r="L114" s="5">
        <f t="shared" si="41"/>
        <v>13123.523314254495</v>
      </c>
      <c r="M114" s="5">
        <f t="shared" si="41"/>
        <v>3478.4190376522274</v>
      </c>
      <c r="N114" s="15">
        <f t="shared" si="42"/>
        <v>1.2513245550180407E-2</v>
      </c>
      <c r="O114" s="15">
        <f t="shared" si="42"/>
        <v>1.6879134723277955E-2</v>
      </c>
      <c r="P114" s="15">
        <f t="shared" si="42"/>
        <v>1.5473907515758611E-2</v>
      </c>
      <c r="Q114" s="5">
        <f t="shared" si="43"/>
        <v>9112.3775993163854</v>
      </c>
      <c r="R114" s="5">
        <f t="shared" si="43"/>
        <v>11363.869207918451</v>
      </c>
      <c r="S114" s="5">
        <f t="shared" si="43"/>
        <v>5571.5534111264615</v>
      </c>
      <c r="T114" s="5">
        <f t="shared" si="85"/>
        <v>75.220482019691602</v>
      </c>
      <c r="U114" s="5">
        <f t="shared" si="85"/>
        <v>294.42939336313719</v>
      </c>
      <c r="V114" s="5">
        <f t="shared" si="85"/>
        <v>372.45590113766968</v>
      </c>
      <c r="W114" s="15">
        <f t="shared" si="45"/>
        <v>-1.0734613539272964E-2</v>
      </c>
      <c r="X114" s="15">
        <f t="shared" si="45"/>
        <v>-1.217998157191269E-2</v>
      </c>
      <c r="Y114" s="15">
        <f t="shared" si="45"/>
        <v>-9.7425357312937999E-3</v>
      </c>
      <c r="Z114" s="5">
        <f t="shared" si="49"/>
        <v>13769.488770728824</v>
      </c>
      <c r="AA114" s="5">
        <f t="shared" si="49"/>
        <v>28767.466668964717</v>
      </c>
      <c r="AB114" s="5">
        <f t="shared" si="49"/>
        <v>21273.232850241846</v>
      </c>
      <c r="AC114" s="16">
        <f t="shared" si="80"/>
        <v>1.8293217241746904</v>
      </c>
      <c r="AD114" s="16">
        <f t="shared" si="80"/>
        <v>2.9253511574589717</v>
      </c>
      <c r="AE114" s="16">
        <f t="shared" si="80"/>
        <v>4.1316072182109469</v>
      </c>
      <c r="AF114" s="15">
        <f t="shared" si="57"/>
        <v>-4.0504037456468023E-3</v>
      </c>
      <c r="AG114" s="15">
        <f t="shared" si="57"/>
        <v>2.9673830763510267E-4</v>
      </c>
      <c r="AH114" s="15">
        <f t="shared" si="57"/>
        <v>9.7937136394747881E-3</v>
      </c>
      <c r="AI114" s="1">
        <f t="shared" si="81"/>
        <v>211477.02002929611</v>
      </c>
      <c r="AJ114" s="1">
        <f t="shared" si="81"/>
        <v>64671.091781713643</v>
      </c>
      <c r="AK114" s="1">
        <f t="shared" si="81"/>
        <v>25243.652645040827</v>
      </c>
      <c r="AL114" s="14">
        <f t="shared" si="86"/>
        <v>37.328242769048728</v>
      </c>
      <c r="AM114" s="14">
        <f t="shared" si="86"/>
        <v>7.2420746797203996</v>
      </c>
      <c r="AN114" s="14">
        <f t="shared" si="86"/>
        <v>2.5187313143249219</v>
      </c>
      <c r="AO114" s="11">
        <f t="shared" si="87"/>
        <v>1.1512073567674414E-2</v>
      </c>
      <c r="AP114" s="11">
        <f t="shared" si="87"/>
        <v>1.4502176425776593E-2</v>
      </c>
      <c r="AQ114" s="11">
        <f t="shared" si="87"/>
        <v>1.3155303819934818E-2</v>
      </c>
      <c r="AR114" s="1">
        <f t="shared" si="50"/>
        <v>121142.23885099406</v>
      </c>
      <c r="AS114" s="1">
        <f t="shared" si="48"/>
        <v>38596.245701266373</v>
      </c>
      <c r="AT114" s="1">
        <f t="shared" si="48"/>
        <v>14958.961300138097</v>
      </c>
      <c r="AU114" s="1">
        <f t="shared" si="58"/>
        <v>24228.447770198814</v>
      </c>
      <c r="AV114" s="1">
        <f t="shared" si="58"/>
        <v>7719.2491402532751</v>
      </c>
      <c r="AW114" s="1">
        <f t="shared" si="58"/>
        <v>2991.7922600276197</v>
      </c>
      <c r="AX114" s="1">
        <f t="shared" si="59"/>
        <v>83490.809753366702</v>
      </c>
      <c r="AY114" s="1">
        <f t="shared" si="59"/>
        <v>10498.818651403595</v>
      </c>
      <c r="AZ114" s="1">
        <f t="shared" si="59"/>
        <v>2782.735230121782</v>
      </c>
      <c r="BA114" s="1">
        <f t="shared" si="60"/>
        <v>13154.438794397305</v>
      </c>
      <c r="BB114" s="1">
        <f t="shared" si="60"/>
        <v>27230.746340858597</v>
      </c>
      <c r="BC114" s="1">
        <f t="shared" si="60"/>
        <v>34108.127078997713</v>
      </c>
      <c r="BD114" s="1">
        <f t="shared" si="61"/>
        <v>15550.500640196284</v>
      </c>
      <c r="BE114" s="2">
        <f t="shared" si="82"/>
        <v>0.1724378764915922</v>
      </c>
      <c r="BF114" s="2">
        <f t="shared" si="82"/>
        <v>0.13039120264941753</v>
      </c>
      <c r="BG114" s="2">
        <f t="shared" si="82"/>
        <v>6.9918128391701598E-2</v>
      </c>
      <c r="BH114" s="2">
        <f t="shared" si="54"/>
        <v>0.11930368503665995</v>
      </c>
      <c r="BI114" s="2">
        <f t="shared" si="62"/>
        <v>2.9734821248929609E-3</v>
      </c>
      <c r="BJ114" s="2">
        <f t="shared" si="62"/>
        <v>1.700186572836147E-3</v>
      </c>
      <c r="BK114" s="2">
        <f t="shared" si="62"/>
        <v>4.8885446777984691E-4</v>
      </c>
      <c r="BL114" s="2">
        <f t="shared" si="55"/>
        <v>360.21428179294446</v>
      </c>
      <c r="BM114" s="2">
        <f t="shared" si="55"/>
        <v>65.620818703177946</v>
      </c>
      <c r="BN114" s="2">
        <f t="shared" si="55"/>
        <v>7.3127550649183357</v>
      </c>
      <c r="BO114" s="2">
        <f t="shared" si="63"/>
        <v>303.41737109818615</v>
      </c>
      <c r="BP114" s="2">
        <f t="shared" si="63"/>
        <v>34.988210485491784</v>
      </c>
      <c r="BQ114" s="2">
        <f t="shared" si="63"/>
        <v>9.8330383929178939</v>
      </c>
      <c r="BR114" s="11">
        <f t="shared" si="64"/>
        <v>4.3427477126307651E-2</v>
      </c>
      <c r="BS114" s="17">
        <f t="shared" si="52"/>
        <v>7.9083311403808421E-2</v>
      </c>
      <c r="BT114" s="17">
        <f t="shared" si="53"/>
        <v>0.20875029150899854</v>
      </c>
      <c r="BU114" s="12">
        <f>(BU$3*temphigh!$I224+BU$4*temphigh!$I224^2+BU$5*temphigh!$I224^6)*(K114/K$56)^$BW$1</f>
        <v>-1.1748910001456356</v>
      </c>
      <c r="BV114" s="12">
        <f>(BV$3*temphigh!$I224+BV$4*temphigh!$I224^2+BV$5*temphigh!$I224^6)*(L114/L$56)^$BW$1</f>
        <v>-2.3098046509915591</v>
      </c>
      <c r="BW114" s="12">
        <f>(BW$3*temphigh!$I224+BW$4*temphigh!$I224^2+BW$5*temphigh!$I224^6)*(M114/M$56)^$BW$1</f>
        <v>-3.1431889219751548</v>
      </c>
      <c r="BX114" s="12"/>
      <c r="BY114" s="12"/>
      <c r="BZ114" s="12"/>
      <c r="CA114" s="19"/>
      <c r="CB114" s="19"/>
      <c r="CC114" s="19"/>
      <c r="CD114" s="19"/>
      <c r="CE114" s="19"/>
      <c r="CF114" s="19"/>
      <c r="CG114" s="19"/>
      <c r="CH114" s="19"/>
    </row>
    <row r="115" spans="1:86" x14ac:dyDescent="0.3">
      <c r="A115" s="2">
        <f t="shared" si="37"/>
        <v>2069</v>
      </c>
      <c r="B115" s="5">
        <f t="shared" si="83"/>
        <v>1161.0032048789585</v>
      </c>
      <c r="C115" s="5">
        <f t="shared" si="83"/>
        <v>2942.1514694466478</v>
      </c>
      <c r="D115" s="5">
        <f t="shared" si="83"/>
        <v>4303.951401131224</v>
      </c>
      <c r="E115" s="15">
        <f t="shared" si="84"/>
        <v>1.992143799926587E-4</v>
      </c>
      <c r="F115" s="15">
        <f t="shared" si="84"/>
        <v>3.9246568700154164E-4</v>
      </c>
      <c r="G115" s="15">
        <f t="shared" si="84"/>
        <v>8.0120473916994424E-4</v>
      </c>
      <c r="H115" s="5">
        <f t="shared" si="40"/>
        <v>122657.29479881175</v>
      </c>
      <c r="I115" s="5">
        <f t="shared" si="40"/>
        <v>39254.377544566021</v>
      </c>
      <c r="J115" s="5">
        <f t="shared" si="40"/>
        <v>15199.536105359548</v>
      </c>
      <c r="K115" s="5">
        <f t="shared" si="41"/>
        <v>105647.67976811873</v>
      </c>
      <c r="L115" s="5">
        <f t="shared" si="41"/>
        <v>13342.065475625865</v>
      </c>
      <c r="M115" s="5">
        <f t="shared" si="41"/>
        <v>3531.5306072844123</v>
      </c>
      <c r="N115" s="15">
        <f t="shared" si="42"/>
        <v>1.230475622602123E-2</v>
      </c>
      <c r="O115" s="15">
        <f t="shared" si="42"/>
        <v>1.6652704928256101E-2</v>
      </c>
      <c r="P115" s="15">
        <f t="shared" si="42"/>
        <v>1.5268881942422041E-2</v>
      </c>
      <c r="Q115" s="5">
        <f t="shared" si="43"/>
        <v>9127.2996347205099</v>
      </c>
      <c r="R115" s="5">
        <f t="shared" si="43"/>
        <v>11416.870693809733</v>
      </c>
      <c r="S115" s="5">
        <f t="shared" si="43"/>
        <v>5606.0028934519405</v>
      </c>
      <c r="T115" s="5">
        <f t="shared" si="85"/>
        <v>74.41301921497238</v>
      </c>
      <c r="U115" s="5">
        <f t="shared" si="85"/>
        <v>290.84324877774475</v>
      </c>
      <c r="V115" s="5">
        <f t="shared" si="85"/>
        <v>368.82723621250472</v>
      </c>
      <c r="W115" s="15">
        <f t="shared" si="45"/>
        <v>-1.0734613539272964E-2</v>
      </c>
      <c r="X115" s="15">
        <f t="shared" si="45"/>
        <v>-1.217998157191269E-2</v>
      </c>
      <c r="Y115" s="15">
        <f t="shared" si="45"/>
        <v>-9.7425357312937999E-3</v>
      </c>
      <c r="Z115" s="5">
        <f t="shared" si="49"/>
        <v>13739.146830560876</v>
      </c>
      <c r="AA115" s="5">
        <f t="shared" si="49"/>
        <v>28917.251348890608</v>
      </c>
      <c r="AB115" s="5">
        <f t="shared" si="49"/>
        <v>21619.675341585982</v>
      </c>
      <c r="AC115" s="16">
        <f t="shared" si="80"/>
        <v>1.8219122326111001</v>
      </c>
      <c r="AD115" s="16">
        <f t="shared" si="80"/>
        <v>2.9262192212106743</v>
      </c>
      <c r="AE115" s="16">
        <f t="shared" si="80"/>
        <v>4.1720709961768918</v>
      </c>
      <c r="AF115" s="15">
        <f t="shared" si="57"/>
        <v>-4.0504037456468023E-3</v>
      </c>
      <c r="AG115" s="15">
        <f t="shared" si="57"/>
        <v>2.9673830763510267E-4</v>
      </c>
      <c r="AH115" s="15">
        <f t="shared" si="57"/>
        <v>9.7937136394747881E-3</v>
      </c>
      <c r="AI115" s="1">
        <f t="shared" si="81"/>
        <v>214557.76579656531</v>
      </c>
      <c r="AJ115" s="1">
        <f t="shared" si="81"/>
        <v>65923.23174379555</v>
      </c>
      <c r="AK115" s="1">
        <f t="shared" si="81"/>
        <v>25711.079640564363</v>
      </c>
      <c r="AL115" s="14">
        <f t="shared" si="86"/>
        <v>37.753670991188933</v>
      </c>
      <c r="AM115" s="14">
        <f t="shared" si="86"/>
        <v>7.3460502659674152</v>
      </c>
      <c r="AN115" s="14">
        <f t="shared" si="86"/>
        <v>2.5515346432488428</v>
      </c>
      <c r="AO115" s="11">
        <f t="shared" si="87"/>
        <v>1.1396952831997669E-2</v>
      </c>
      <c r="AP115" s="11">
        <f t="shared" si="87"/>
        <v>1.4357154661518826E-2</v>
      </c>
      <c r="AQ115" s="11">
        <f t="shared" si="87"/>
        <v>1.302375078173547E-2</v>
      </c>
      <c r="AR115" s="1">
        <f t="shared" si="50"/>
        <v>122657.29479881175</v>
      </c>
      <c r="AS115" s="1">
        <f t="shared" si="48"/>
        <v>39254.377544566021</v>
      </c>
      <c r="AT115" s="1">
        <f t="shared" si="48"/>
        <v>15199.536105359548</v>
      </c>
      <c r="AU115" s="1">
        <f t="shared" si="58"/>
        <v>24531.458959762353</v>
      </c>
      <c r="AV115" s="1">
        <f t="shared" si="58"/>
        <v>7850.8755089132046</v>
      </c>
      <c r="AW115" s="1">
        <f t="shared" si="58"/>
        <v>3039.9072210719096</v>
      </c>
      <c r="AX115" s="1">
        <f t="shared" si="59"/>
        <v>84518.143814494979</v>
      </c>
      <c r="AY115" s="1">
        <f t="shared" si="59"/>
        <v>10673.652380500691</v>
      </c>
      <c r="AZ115" s="1">
        <f t="shared" si="59"/>
        <v>2825.2244858275299</v>
      </c>
      <c r="BA115" s="1">
        <f t="shared" si="60"/>
        <v>13171.25803156282</v>
      </c>
      <c r="BB115" s="1">
        <f t="shared" si="60"/>
        <v>27290.024780029347</v>
      </c>
      <c r="BC115" s="1">
        <f t="shared" si="60"/>
        <v>34200.67453819466</v>
      </c>
      <c r="BD115" s="1">
        <f t="shared" si="61"/>
        <v>15131.752778058655</v>
      </c>
      <c r="BE115" s="2">
        <f t="shared" si="82"/>
        <v>0.1724378764915922</v>
      </c>
      <c r="BF115" s="2">
        <f t="shared" si="82"/>
        <v>0.13039120264941753</v>
      </c>
      <c r="BG115" s="2">
        <f t="shared" si="82"/>
        <v>6.9918128391701598E-2</v>
      </c>
      <c r="BH115" s="2">
        <f t="shared" si="54"/>
        <v>0.11903825641715801</v>
      </c>
      <c r="BI115" s="2">
        <f t="shared" si="62"/>
        <v>2.9734821248929609E-3</v>
      </c>
      <c r="BJ115" s="2">
        <f t="shared" si="62"/>
        <v>1.700186572836147E-3</v>
      </c>
      <c r="BK115" s="2">
        <f t="shared" si="62"/>
        <v>4.8885446777984691E-4</v>
      </c>
      <c r="BL115" s="2">
        <f t="shared" si="55"/>
        <v>364.71927357199309</v>
      </c>
      <c r="BM115" s="2">
        <f t="shared" si="55"/>
        <v>66.739765626311907</v>
      </c>
      <c r="BN115" s="2">
        <f t="shared" si="55"/>
        <v>7.4303611332861088</v>
      </c>
      <c r="BO115" s="2">
        <f t="shared" si="63"/>
        <v>307.89049294186589</v>
      </c>
      <c r="BP115" s="2">
        <f t="shared" si="63"/>
        <v>35.400498031681828</v>
      </c>
      <c r="BQ115" s="2">
        <f t="shared" si="63"/>
        <v>9.8310737799531953</v>
      </c>
      <c r="BR115" s="11">
        <f t="shared" si="64"/>
        <v>4.3234235950375205E-2</v>
      </c>
      <c r="BS115" s="17">
        <f t="shared" si="52"/>
        <v>7.5791862048343706E-2</v>
      </c>
      <c r="BT115" s="17">
        <f t="shared" si="53"/>
        <v>0.20267018593106653</v>
      </c>
      <c r="BU115" s="12">
        <f>(BU$3*temphigh!$I225+BU$4*temphigh!$I225^2+BU$5*temphigh!$I225^6)*(K115/K$56)^$BW$1</f>
        <v>-1.3720998761286365</v>
      </c>
      <c r="BV115" s="12">
        <f>(BV$3*temphigh!$I225+BV$4*temphigh!$I225^2+BV$5*temphigh!$I225^6)*(L115/L$56)^$BW$1</f>
        <v>-2.4585424845647825</v>
      </c>
      <c r="BW115" s="12">
        <f>(BW$3*temphigh!$I225+BW$4*temphigh!$I225^2+BW$5*temphigh!$I225^6)*(M115/M$56)^$BW$1</f>
        <v>-3.2708153801398816</v>
      </c>
      <c r="BX115" s="12"/>
      <c r="BY115" s="12"/>
      <c r="BZ115" s="12"/>
      <c r="CA115" s="19"/>
      <c r="CB115" s="19"/>
      <c r="CC115" s="19"/>
      <c r="CD115" s="19"/>
      <c r="CE115" s="19"/>
      <c r="CF115" s="19"/>
      <c r="CG115" s="19"/>
      <c r="CH115" s="19"/>
    </row>
    <row r="116" spans="1:86" x14ac:dyDescent="0.3">
      <c r="A116" s="2">
        <f t="shared" si="37"/>
        <v>2070</v>
      </c>
      <c r="B116" s="5">
        <f t="shared" si="83"/>
        <v>1161.2229289859065</v>
      </c>
      <c r="C116" s="5">
        <f t="shared" si="83"/>
        <v>2943.2484282694809</v>
      </c>
      <c r="D116" s="5">
        <f t="shared" si="83"/>
        <v>4307.2273300779807</v>
      </c>
      <c r="E116" s="15">
        <f t="shared" si="84"/>
        <v>1.8925366099302576E-4</v>
      </c>
      <c r="F116" s="15">
        <f t="shared" si="84"/>
        <v>3.7284240265146454E-4</v>
      </c>
      <c r="G116" s="15">
        <f t="shared" si="84"/>
        <v>7.6114450221144696E-4</v>
      </c>
      <c r="H116" s="5">
        <f t="shared" si="40"/>
        <v>124164.65146475883</v>
      </c>
      <c r="I116" s="5">
        <f t="shared" si="40"/>
        <v>39914.13750695077</v>
      </c>
      <c r="J116" s="5">
        <f t="shared" si="40"/>
        <v>15440.27412782502</v>
      </c>
      <c r="K116" s="5">
        <f t="shared" si="41"/>
        <v>106925.76624644465</v>
      </c>
      <c r="L116" s="5">
        <f t="shared" si="41"/>
        <v>13561.253315751801</v>
      </c>
      <c r="M116" s="5">
        <f t="shared" si="41"/>
        <v>3584.7362919536172</v>
      </c>
      <c r="N116" s="15">
        <f t="shared" si="42"/>
        <v>1.2097629414400179E-2</v>
      </c>
      <c r="O116" s="15">
        <f t="shared" si="42"/>
        <v>1.6428328921512358E-2</v>
      </c>
      <c r="P116" s="15">
        <f t="shared" si="42"/>
        <v>1.5065899346719203E-2</v>
      </c>
      <c r="Q116" s="5">
        <f t="shared" si="43"/>
        <v>9140.2844920582284</v>
      </c>
      <c r="R116" s="5">
        <f t="shared" si="43"/>
        <v>11467.362973177749</v>
      </c>
      <c r="S116" s="5">
        <f t="shared" si="43"/>
        <v>5639.3119024779871</v>
      </c>
      <c r="T116" s="5">
        <f t="shared" si="85"/>
        <v>73.614224211409152</v>
      </c>
      <c r="U116" s="5">
        <f t="shared" si="85"/>
        <v>287.30078336731663</v>
      </c>
      <c r="V116" s="5">
        <f t="shared" si="85"/>
        <v>365.23392368503005</v>
      </c>
      <c r="W116" s="15">
        <f t="shared" si="45"/>
        <v>-1.0734613539272964E-2</v>
      </c>
      <c r="X116" s="15">
        <f t="shared" si="45"/>
        <v>-1.217998157191269E-2</v>
      </c>
      <c r="Y116" s="15">
        <f t="shared" si="45"/>
        <v>-9.7425357312937999E-3</v>
      </c>
      <c r="Z116" s="5">
        <f t="shared" si="49"/>
        <v>13705.905242798777</v>
      </c>
      <c r="AA116" s="5">
        <f t="shared" si="49"/>
        <v>29060.743304450021</v>
      </c>
      <c r="AB116" s="5">
        <f t="shared" si="49"/>
        <v>21966.398096813431</v>
      </c>
      <c r="AC116" s="16">
        <f t="shared" si="80"/>
        <v>1.8145327524798924</v>
      </c>
      <c r="AD116" s="16">
        <f t="shared" si="80"/>
        <v>2.9270875425501459</v>
      </c>
      <c r="AE116" s="16">
        <f t="shared" si="80"/>
        <v>4.2129310647970062</v>
      </c>
      <c r="AF116" s="15">
        <f t="shared" si="57"/>
        <v>-4.0504037456468023E-3</v>
      </c>
      <c r="AG116" s="15">
        <f t="shared" si="57"/>
        <v>2.9673830763510267E-4</v>
      </c>
      <c r="AH116" s="15">
        <f t="shared" si="57"/>
        <v>9.7937136394747881E-3</v>
      </c>
      <c r="AI116" s="1">
        <f t="shared" si="81"/>
        <v>217633.44817667114</v>
      </c>
      <c r="AJ116" s="1">
        <f t="shared" si="81"/>
        <v>67181.784078329205</v>
      </c>
      <c r="AK116" s="1">
        <f t="shared" si="81"/>
        <v>26179.878897579838</v>
      </c>
      <c r="AL116" s="14">
        <f t="shared" si="86"/>
        <v>38.179645030635058</v>
      </c>
      <c r="AM116" s="14">
        <f t="shared" si="86"/>
        <v>7.4504639619890041</v>
      </c>
      <c r="AN116" s="14">
        <f t="shared" si="86"/>
        <v>2.5844328890404338</v>
      </c>
      <c r="AO116" s="11">
        <f t="shared" si="87"/>
        <v>1.1282983303677692E-2</v>
      </c>
      <c r="AP116" s="11">
        <f t="shared" si="87"/>
        <v>1.4213583114903637E-2</v>
      </c>
      <c r="AQ116" s="11">
        <f t="shared" si="87"/>
        <v>1.2893513273918116E-2</v>
      </c>
      <c r="AR116" s="1">
        <f t="shared" si="50"/>
        <v>124164.65146475883</v>
      </c>
      <c r="AS116" s="1">
        <f t="shared" si="48"/>
        <v>39914.13750695077</v>
      </c>
      <c r="AT116" s="1">
        <f t="shared" si="48"/>
        <v>15440.27412782502</v>
      </c>
      <c r="AU116" s="1">
        <f t="shared" si="58"/>
        <v>24832.930292951769</v>
      </c>
      <c r="AV116" s="1">
        <f t="shared" si="58"/>
        <v>7982.8275013901548</v>
      </c>
      <c r="AW116" s="1">
        <f t="shared" si="58"/>
        <v>3088.0548255650042</v>
      </c>
      <c r="AX116" s="1">
        <f t="shared" si="59"/>
        <v>85540.612997155724</v>
      </c>
      <c r="AY116" s="1">
        <f t="shared" si="59"/>
        <v>10849.002652601441</v>
      </c>
      <c r="AZ116" s="1">
        <f t="shared" si="59"/>
        <v>2867.7890335628936</v>
      </c>
      <c r="BA116" s="1">
        <f t="shared" si="60"/>
        <v>13187.714490172682</v>
      </c>
      <c r="BB116" s="1">
        <f t="shared" si="60"/>
        <v>27348.159432131572</v>
      </c>
      <c r="BC116" s="1">
        <f t="shared" si="60"/>
        <v>34291.11447188977</v>
      </c>
      <c r="BD116" s="1">
        <f t="shared" si="61"/>
        <v>14723.494806323359</v>
      </c>
      <c r="BE116" s="2">
        <f t="shared" si="82"/>
        <v>0.1724378764915922</v>
      </c>
      <c r="BF116" s="2">
        <f t="shared" si="82"/>
        <v>0.13039120264941753</v>
      </c>
      <c r="BG116" s="2">
        <f t="shared" si="82"/>
        <v>6.9918128391701598E-2</v>
      </c>
      <c r="BH116" s="2">
        <f t="shared" si="54"/>
        <v>0.11877290357625898</v>
      </c>
      <c r="BI116" s="2">
        <f t="shared" si="62"/>
        <v>2.9734821248929609E-3</v>
      </c>
      <c r="BJ116" s="2">
        <f t="shared" si="62"/>
        <v>1.700186572836147E-3</v>
      </c>
      <c r="BK116" s="2">
        <f t="shared" si="62"/>
        <v>4.8885446777984691E-4</v>
      </c>
      <c r="BL116" s="2">
        <f t="shared" si="55"/>
        <v>369.20137167402498</v>
      </c>
      <c r="BM116" s="2">
        <f t="shared" si="55"/>
        <v>67.861480655653338</v>
      </c>
      <c r="BN116" s="2">
        <f t="shared" si="55"/>
        <v>7.5480469911328401</v>
      </c>
      <c r="BO116" s="2">
        <f t="shared" si="63"/>
        <v>312.43013072997968</v>
      </c>
      <c r="BP116" s="2">
        <f t="shared" si="63"/>
        <v>35.81775137491811</v>
      </c>
      <c r="BQ116" s="2">
        <f t="shared" si="63"/>
        <v>9.8291496322188987</v>
      </c>
      <c r="BR116" s="11">
        <f t="shared" si="64"/>
        <v>4.3041755009770782E-2</v>
      </c>
      <c r="BS116" s="17">
        <f t="shared" si="52"/>
        <v>7.265085772352757E-2</v>
      </c>
      <c r="BT116" s="17">
        <f t="shared" si="53"/>
        <v>0.19676717080686071</v>
      </c>
      <c r="BU116" s="12">
        <f>(BU$3*temphigh!$I226+BU$4*temphigh!$I226^2+BU$5*temphigh!$I226^6)*(K116/K$56)^$BW$1</f>
        <v>-1.5736404223527478</v>
      </c>
      <c r="BV116" s="12">
        <f>(BV$3*temphigh!$I226+BV$4*temphigh!$I226^2+BV$5*temphigh!$I226^6)*(L116/L$56)^$BW$1</f>
        <v>-2.609964902613584</v>
      </c>
      <c r="BW116" s="12">
        <f>(BW$3*temphigh!$I226+BW$4*temphigh!$I226^2+BW$5*temphigh!$I226^6)*(M116/M$56)^$BW$1</f>
        <v>-3.4005584585656741</v>
      </c>
      <c r="BX116" s="12"/>
      <c r="BY116" s="12"/>
      <c r="BZ116" s="12"/>
      <c r="CA116" s="19"/>
      <c r="CB116" s="19"/>
      <c r="CC116" s="19"/>
      <c r="CD116" s="19"/>
      <c r="CE116" s="19"/>
      <c r="CF116" s="19"/>
      <c r="CG116" s="19"/>
      <c r="CH116" s="19"/>
    </row>
    <row r="117" spans="1:86" x14ac:dyDescent="0.3">
      <c r="A117" s="2">
        <f t="shared" si="37"/>
        <v>2071</v>
      </c>
      <c r="B117" s="5">
        <f t="shared" si="83"/>
        <v>1161.4317063919191</v>
      </c>
      <c r="C117" s="5">
        <f t="shared" si="83"/>
        <v>2944.2909276942974</v>
      </c>
      <c r="D117" s="5">
        <f t="shared" si="83"/>
        <v>4310.3418313599414</v>
      </c>
      <c r="E117" s="15">
        <f t="shared" si="84"/>
        <v>1.7979097794337446E-4</v>
      </c>
      <c r="F117" s="15">
        <f t="shared" si="84"/>
        <v>3.542002825188913E-4</v>
      </c>
      <c r="G117" s="15">
        <f t="shared" si="84"/>
        <v>7.2308727710087455E-4</v>
      </c>
      <c r="H117" s="5">
        <f t="shared" si="40"/>
        <v>125663.79024103523</v>
      </c>
      <c r="I117" s="5">
        <f t="shared" si="40"/>
        <v>40575.352747456382</v>
      </c>
      <c r="J117" s="5">
        <f t="shared" si="40"/>
        <v>15681.123624967146</v>
      </c>
      <c r="K117" s="5">
        <f t="shared" si="41"/>
        <v>108197.31332410401</v>
      </c>
      <c r="L117" s="5">
        <f t="shared" si="41"/>
        <v>13781.026992203972</v>
      </c>
      <c r="M117" s="5">
        <f t="shared" si="41"/>
        <v>3638.0232098714196</v>
      </c>
      <c r="N117" s="15">
        <f t="shared" si="42"/>
        <v>1.1891867809753931E-2</v>
      </c>
      <c r="O117" s="15">
        <f t="shared" si="42"/>
        <v>1.620600038470621E-2</v>
      </c>
      <c r="P117" s="15">
        <f t="shared" si="42"/>
        <v>1.4864947817057494E-2</v>
      </c>
      <c r="Q117" s="5">
        <f t="shared" si="43"/>
        <v>9151.3403585823726</v>
      </c>
      <c r="R117" s="5">
        <f t="shared" si="43"/>
        <v>11515.344557501379</v>
      </c>
      <c r="S117" s="5">
        <f t="shared" si="43"/>
        <v>5671.480095764995</v>
      </c>
      <c r="T117" s="5">
        <f t="shared" si="85"/>
        <v>72.824003963506286</v>
      </c>
      <c r="U117" s="5">
        <f t="shared" si="85"/>
        <v>283.8014651203066</v>
      </c>
      <c r="V117" s="5">
        <f t="shared" si="85"/>
        <v>361.67561913324801</v>
      </c>
      <c r="W117" s="15">
        <f t="shared" si="45"/>
        <v>-1.0734613539272964E-2</v>
      </c>
      <c r="X117" s="15">
        <f t="shared" si="45"/>
        <v>-1.217998157191269E-2</v>
      </c>
      <c r="Y117" s="15">
        <f t="shared" si="45"/>
        <v>-9.7425357312937999E-3</v>
      </c>
      <c r="Z117" s="5">
        <f t="shared" si="49"/>
        <v>13669.810378520226</v>
      </c>
      <c r="AA117" s="5">
        <f t="shared" si="49"/>
        <v>29197.928990424607</v>
      </c>
      <c r="AB117" s="5">
        <f t="shared" si="49"/>
        <v>22313.326004731847</v>
      </c>
      <c r="AC117" s="16">
        <f t="shared" si="80"/>
        <v>1.8071831622226491</v>
      </c>
      <c r="AD117" s="16">
        <f t="shared" si="80"/>
        <v>2.9279561215538221</v>
      </c>
      <c r="AE117" s="16">
        <f t="shared" si="80"/>
        <v>4.2541913052284759</v>
      </c>
      <c r="AF117" s="15">
        <f t="shared" si="57"/>
        <v>-4.0504037456468023E-3</v>
      </c>
      <c r="AG117" s="15">
        <f t="shared" si="57"/>
        <v>2.9673830763510267E-4</v>
      </c>
      <c r="AH117" s="15">
        <f t="shared" si="57"/>
        <v>9.7937136394747881E-3</v>
      </c>
      <c r="AI117" s="1">
        <f t="shared" si="81"/>
        <v>220703.03365195577</v>
      </c>
      <c r="AJ117" s="1">
        <f t="shared" si="81"/>
        <v>68446.433171886441</v>
      </c>
      <c r="AK117" s="1">
        <f t="shared" si="81"/>
        <v>26649.945833386857</v>
      </c>
      <c r="AL117" s="14">
        <f t="shared" si="86"/>
        <v>38.606117525081849</v>
      </c>
      <c r="AM117" s="14">
        <f t="shared" si="86"/>
        <v>7.5553027728696458</v>
      </c>
      <c r="AN117" s="14">
        <f t="shared" si="86"/>
        <v>2.617422084603223</v>
      </c>
      <c r="AO117" s="11">
        <f t="shared" si="87"/>
        <v>1.1170153470640916E-2</v>
      </c>
      <c r="AP117" s="11">
        <f t="shared" si="87"/>
        <v>1.40714472837546E-2</v>
      </c>
      <c r="AQ117" s="11">
        <f t="shared" si="87"/>
        <v>1.2764578141178935E-2</v>
      </c>
      <c r="AR117" s="1">
        <f t="shared" si="50"/>
        <v>125663.79024103523</v>
      </c>
      <c r="AS117" s="1">
        <f t="shared" si="48"/>
        <v>40575.352747456382</v>
      </c>
      <c r="AT117" s="1">
        <f t="shared" si="48"/>
        <v>15681.123624967146</v>
      </c>
      <c r="AU117" s="1">
        <f t="shared" si="58"/>
        <v>25132.758048207048</v>
      </c>
      <c r="AV117" s="1">
        <f t="shared" si="58"/>
        <v>8115.0705494912763</v>
      </c>
      <c r="AW117" s="1">
        <f t="shared" si="58"/>
        <v>3136.2247249934294</v>
      </c>
      <c r="AX117" s="1">
        <f t="shared" si="59"/>
        <v>86557.850659283184</v>
      </c>
      <c r="AY117" s="1">
        <f t="shared" si="59"/>
        <v>11024.821593763176</v>
      </c>
      <c r="AZ117" s="1">
        <f t="shared" si="59"/>
        <v>2910.4185678971348</v>
      </c>
      <c r="BA117" s="1">
        <f t="shared" si="60"/>
        <v>13203.815637075486</v>
      </c>
      <c r="BB117" s="1">
        <f t="shared" si="60"/>
        <v>27405.17882881789</v>
      </c>
      <c r="BC117" s="1">
        <f t="shared" si="60"/>
        <v>34379.511393267152</v>
      </c>
      <c r="BD117" s="1">
        <f t="shared" si="61"/>
        <v>14325.510816447297</v>
      </c>
      <c r="BE117" s="2">
        <f t="shared" si="82"/>
        <v>0.1724378764915922</v>
      </c>
      <c r="BF117" s="2">
        <f t="shared" si="82"/>
        <v>0.13039120264941753</v>
      </c>
      <c r="BG117" s="2">
        <f t="shared" si="82"/>
        <v>6.9918128391701598E-2</v>
      </c>
      <c r="BH117" s="2">
        <f t="shared" si="54"/>
        <v>0.11850760796574465</v>
      </c>
      <c r="BI117" s="2">
        <f t="shared" si="62"/>
        <v>2.9734821248929609E-3</v>
      </c>
      <c r="BJ117" s="2">
        <f t="shared" si="62"/>
        <v>1.700186572836147E-3</v>
      </c>
      <c r="BK117" s="2">
        <f t="shared" si="62"/>
        <v>4.8885446777984691E-4</v>
      </c>
      <c r="BL117" s="2">
        <f t="shared" si="55"/>
        <v>373.65903402801678</v>
      </c>
      <c r="BM117" s="2">
        <f t="shared" si="55"/>
        <v>68.985669929315605</v>
      </c>
      <c r="BN117" s="2">
        <f t="shared" si="55"/>
        <v>7.6657873438732977</v>
      </c>
      <c r="BO117" s="2">
        <f t="shared" si="63"/>
        <v>317.0372747100929</v>
      </c>
      <c r="BP117" s="2">
        <f t="shared" si="63"/>
        <v>36.240029519903608</v>
      </c>
      <c r="BQ117" s="2">
        <f t="shared" si="63"/>
        <v>9.8272647896964589</v>
      </c>
      <c r="BR117" s="11">
        <f t="shared" si="64"/>
        <v>4.2850075817934846E-2</v>
      </c>
      <c r="BS117" s="17">
        <f t="shared" si="52"/>
        <v>6.9652875711430182E-2</v>
      </c>
      <c r="BT117" s="17">
        <f t="shared" si="53"/>
        <v>0.19103608816200068</v>
      </c>
      <c r="BU117" s="12">
        <f>(BU$3*temphigh!$I227+BU$4*temphigh!$I227^2+BU$5*temphigh!$I227^6)*(K117/K$56)^$BW$1</f>
        <v>-1.7794948688273557</v>
      </c>
      <c r="BV117" s="12">
        <f>(BV$3*temphigh!$I227+BV$4*temphigh!$I227^2+BV$5*temphigh!$I227^6)*(L117/L$56)^$BW$1</f>
        <v>-2.7640498971269043</v>
      </c>
      <c r="BW117" s="12">
        <f>(BW$3*temphigh!$I227+BW$4*temphigh!$I227^2+BW$5*temphigh!$I227^6)*(M117/M$56)^$BW$1</f>
        <v>-3.5323993756109529</v>
      </c>
      <c r="BX117" s="12"/>
      <c r="BY117" s="12"/>
      <c r="BZ117" s="12"/>
      <c r="CA117" s="19"/>
      <c r="CB117" s="19"/>
      <c r="CC117" s="19"/>
      <c r="CD117" s="19"/>
      <c r="CE117" s="19"/>
      <c r="CF117" s="19"/>
      <c r="CG117" s="19"/>
      <c r="CH117" s="19"/>
    </row>
    <row r="118" spans="1:86" x14ac:dyDescent="0.3">
      <c r="A118" s="2">
        <f t="shared" si="37"/>
        <v>2072</v>
      </c>
      <c r="B118" s="5">
        <f t="shared" si="83"/>
        <v>1161.6300805871103</v>
      </c>
      <c r="C118" s="5">
        <f t="shared" si="83"/>
        <v>2945.2816529387837</v>
      </c>
      <c r="D118" s="5">
        <f t="shared" si="83"/>
        <v>4313.3027470312427</v>
      </c>
      <c r="E118" s="15">
        <f t="shared" si="84"/>
        <v>1.7080142904620573E-4</v>
      </c>
      <c r="F118" s="15">
        <f t="shared" si="84"/>
        <v>3.364902683929467E-4</v>
      </c>
      <c r="G118" s="15">
        <f t="shared" si="84"/>
        <v>6.8693291324583075E-4</v>
      </c>
      <c r="H118" s="5">
        <f t="shared" si="40"/>
        <v>127154.19694016677</v>
      </c>
      <c r="I118" s="5">
        <f t="shared" si="40"/>
        <v>41237.850158411326</v>
      </c>
      <c r="J118" s="5">
        <f t="shared" si="40"/>
        <v>15922.033087531627</v>
      </c>
      <c r="K118" s="5">
        <f t="shared" si="41"/>
        <v>109461.86661755572</v>
      </c>
      <c r="L118" s="5">
        <f t="shared" si="41"/>
        <v>14001.326534345011</v>
      </c>
      <c r="M118" s="5">
        <f t="shared" si="41"/>
        <v>3691.3785146406508</v>
      </c>
      <c r="N118" s="15">
        <f t="shared" si="42"/>
        <v>1.1687474065679826E-2</v>
      </c>
      <c r="O118" s="15">
        <f t="shared" si="42"/>
        <v>1.5985712985372214E-2</v>
      </c>
      <c r="P118" s="15">
        <f t="shared" si="42"/>
        <v>1.4666015495573781E-2</v>
      </c>
      <c r="Q118" s="5">
        <f t="shared" si="43"/>
        <v>9160.4765329664442</v>
      </c>
      <c r="R118" s="5">
        <f t="shared" si="43"/>
        <v>11560.815556306152</v>
      </c>
      <c r="S118" s="5">
        <f t="shared" si="43"/>
        <v>5702.5076996600128</v>
      </c>
      <c r="T118" s="5">
        <f t="shared" si="85"/>
        <v>72.042266424575558</v>
      </c>
      <c r="U118" s="5">
        <f t="shared" si="85"/>
        <v>280.34476850505945</v>
      </c>
      <c r="V118" s="5">
        <f t="shared" si="85"/>
        <v>358.15198149070454</v>
      </c>
      <c r="W118" s="15">
        <f t="shared" si="45"/>
        <v>-1.0734613539272964E-2</v>
      </c>
      <c r="X118" s="15">
        <f t="shared" si="45"/>
        <v>-1.217998157191269E-2</v>
      </c>
      <c r="Y118" s="15">
        <f t="shared" si="45"/>
        <v>-9.7425357312937999E-3</v>
      </c>
      <c r="Z118" s="5">
        <f t="shared" si="49"/>
        <v>13630.909826488923</v>
      </c>
      <c r="AA118" s="5">
        <f t="shared" si="49"/>
        <v>29328.798964567686</v>
      </c>
      <c r="AB118" s="5">
        <f t="shared" si="49"/>
        <v>22660.384264237808</v>
      </c>
      <c r="AC118" s="16">
        <f t="shared" si="80"/>
        <v>1.7998633407733127</v>
      </c>
      <c r="AD118" s="16">
        <f t="shared" si="80"/>
        <v>2.9288249582981618</v>
      </c>
      <c r="AE118" s="16">
        <f t="shared" si="80"/>
        <v>4.2958556366394269</v>
      </c>
      <c r="AF118" s="15">
        <f t="shared" si="57"/>
        <v>-4.0504037456468023E-3</v>
      </c>
      <c r="AG118" s="15">
        <f t="shared" si="57"/>
        <v>2.9673830763510267E-4</v>
      </c>
      <c r="AH118" s="15">
        <f t="shared" si="57"/>
        <v>9.7937136394747881E-3</v>
      </c>
      <c r="AI118" s="1">
        <f t="shared" si="81"/>
        <v>223765.48833496723</v>
      </c>
      <c r="AJ118" s="1">
        <f t="shared" si="81"/>
        <v>69716.860404189065</v>
      </c>
      <c r="AK118" s="1">
        <f t="shared" si="81"/>
        <v>27121.175975041602</v>
      </c>
      <c r="AL118" s="14">
        <f t="shared" si="86"/>
        <v>39.033041420166008</v>
      </c>
      <c r="AM118" s="14">
        <f t="shared" si="86"/>
        <v>7.6605536771040734</v>
      </c>
      <c r="AN118" s="14">
        <f t="shared" si="86"/>
        <v>2.6504982704433142</v>
      </c>
      <c r="AO118" s="11">
        <f t="shared" si="87"/>
        <v>1.1058451935934506E-2</v>
      </c>
      <c r="AP118" s="11">
        <f t="shared" si="87"/>
        <v>1.3930732810917055E-2</v>
      </c>
      <c r="AQ118" s="11">
        <f t="shared" si="87"/>
        <v>1.2636932359767145E-2</v>
      </c>
      <c r="AR118" s="1">
        <f t="shared" si="50"/>
        <v>127154.19694016677</v>
      </c>
      <c r="AS118" s="1">
        <f t="shared" si="48"/>
        <v>41237.850158411326</v>
      </c>
      <c r="AT118" s="1">
        <f t="shared" si="48"/>
        <v>15922.033087531627</v>
      </c>
      <c r="AU118" s="1">
        <f t="shared" si="58"/>
        <v>25430.839388033357</v>
      </c>
      <c r="AV118" s="1">
        <f t="shared" si="58"/>
        <v>8247.5700316822658</v>
      </c>
      <c r="AW118" s="1">
        <f t="shared" si="58"/>
        <v>3184.4066175063253</v>
      </c>
      <c r="AX118" s="1">
        <f t="shared" si="59"/>
        <v>87569.493294044572</v>
      </c>
      <c r="AY118" s="1">
        <f t="shared" si="59"/>
        <v>11201.06122747601</v>
      </c>
      <c r="AZ118" s="1">
        <f t="shared" si="59"/>
        <v>2953.1028117125206</v>
      </c>
      <c r="BA118" s="1">
        <f t="shared" si="60"/>
        <v>13219.568664277274</v>
      </c>
      <c r="BB118" s="1">
        <f t="shared" si="60"/>
        <v>27461.110471930664</v>
      </c>
      <c r="BC118" s="1">
        <f t="shared" si="60"/>
        <v>34465.927383818947</v>
      </c>
      <c r="BD118" s="1">
        <f t="shared" si="61"/>
        <v>13937.586163334983</v>
      </c>
      <c r="BE118" s="2">
        <f t="shared" si="82"/>
        <v>0.1724378764915922</v>
      </c>
      <c r="BF118" s="2">
        <f t="shared" si="82"/>
        <v>0.13039120264941753</v>
      </c>
      <c r="BG118" s="2">
        <f t="shared" si="82"/>
        <v>6.9918128391701598E-2</v>
      </c>
      <c r="BH118" s="2">
        <f t="shared" si="54"/>
        <v>0.11824235244889444</v>
      </c>
      <c r="BI118" s="2">
        <f t="shared" si="62"/>
        <v>2.9734821248929609E-3</v>
      </c>
      <c r="BJ118" s="2">
        <f t="shared" si="62"/>
        <v>1.700186572836147E-3</v>
      </c>
      <c r="BK118" s="2">
        <f t="shared" si="62"/>
        <v>4.8885446777984691E-4</v>
      </c>
      <c r="BL118" s="2">
        <f t="shared" si="55"/>
        <v>378.09073170670513</v>
      </c>
      <c r="BM118" s="2">
        <f t="shared" si="55"/>
        <v>70.112039131959918</v>
      </c>
      <c r="BN118" s="2">
        <f t="shared" si="55"/>
        <v>7.7835570109783863</v>
      </c>
      <c r="BO118" s="2">
        <f t="shared" si="63"/>
        <v>321.71293019262617</v>
      </c>
      <c r="BP118" s="2">
        <f t="shared" si="63"/>
        <v>36.667392233332016</v>
      </c>
      <c r="BQ118" s="2">
        <f t="shared" si="63"/>
        <v>9.8254181455152985</v>
      </c>
      <c r="BR118" s="11">
        <f t="shared" si="64"/>
        <v>4.2659237811336154E-2</v>
      </c>
      <c r="BS118" s="17">
        <f t="shared" si="52"/>
        <v>6.6790881380336092E-2</v>
      </c>
      <c r="BT118" s="17">
        <f t="shared" si="53"/>
        <v>0.18547193025436959</v>
      </c>
      <c r="BU118" s="12">
        <f>(BU$3*temphigh!$I228+BU$4*temphigh!$I228^2+BU$5*temphigh!$I228^6)*(K118/K$56)^$BW$1</f>
        <v>-1.9896431178578973</v>
      </c>
      <c r="BV118" s="12">
        <f>(BV$3*temphigh!$I228+BV$4*temphigh!$I228^2+BV$5*temphigh!$I228^6)*(L118/L$56)^$BW$1</f>
        <v>-2.9207739523666496</v>
      </c>
      <c r="BW118" s="12">
        <f>(BW$3*temphigh!$I228+BW$4*temphigh!$I228^2+BW$5*temphigh!$I228^6)*(M118/M$56)^$BW$1</f>
        <v>-3.666318151841657</v>
      </c>
      <c r="BX118" s="12"/>
      <c r="BY118" s="12"/>
      <c r="BZ118" s="12"/>
      <c r="CA118" s="19"/>
      <c r="CB118" s="19"/>
      <c r="CC118" s="19"/>
      <c r="CD118" s="19"/>
      <c r="CE118" s="19"/>
      <c r="CF118" s="19"/>
      <c r="CG118" s="19"/>
      <c r="CH118" s="19"/>
    </row>
    <row r="119" spans="1:86" x14ac:dyDescent="0.3">
      <c r="A119" s="2">
        <f t="shared" si="37"/>
        <v>2073</v>
      </c>
      <c r="B119" s="5">
        <f t="shared" si="83"/>
        <v>1161.8185682610083</v>
      </c>
      <c r="C119" s="5">
        <f t="shared" si="83"/>
        <v>2946.2231586219796</v>
      </c>
      <c r="D119" s="5">
        <f t="shared" si="83"/>
        <v>4316.117549171885</v>
      </c>
      <c r="E119" s="15">
        <f t="shared" si="84"/>
        <v>1.6226135759389544E-4</v>
      </c>
      <c r="F119" s="15">
        <f t="shared" si="84"/>
        <v>3.1966575497329933E-4</v>
      </c>
      <c r="G119" s="15">
        <f t="shared" si="84"/>
        <v>6.5258626758353923E-4</v>
      </c>
      <c r="H119" s="5">
        <f t="shared" si="40"/>
        <v>128635.36221429781</v>
      </c>
      <c r="I119" s="5">
        <f t="shared" si="40"/>
        <v>41901.456506276008</v>
      </c>
      <c r="J119" s="5">
        <f t="shared" si="40"/>
        <v>16162.951267649976</v>
      </c>
      <c r="K119" s="5">
        <f t="shared" si="41"/>
        <v>110718.97603326928</v>
      </c>
      <c r="L119" s="5">
        <f t="shared" si="41"/>
        <v>14222.091895399513</v>
      </c>
      <c r="M119" s="5">
        <f t="shared" si="41"/>
        <v>3744.789404716536</v>
      </c>
      <c r="N119" s="15">
        <f t="shared" si="42"/>
        <v>1.1484450745808283E-2</v>
      </c>
      <c r="O119" s="15">
        <f t="shared" si="42"/>
        <v>1.5767460355486262E-2</v>
      </c>
      <c r="P119" s="15">
        <f t="shared" si="42"/>
        <v>1.4469090575254917E-2</v>
      </c>
      <c r="Q119" s="5">
        <f t="shared" si="43"/>
        <v>9167.7034077722201</v>
      </c>
      <c r="R119" s="5">
        <f t="shared" si="43"/>
        <v>11603.777657515126</v>
      </c>
      <c r="S119" s="5">
        <f t="shared" si="43"/>
        <v>5732.3955003764913</v>
      </c>
      <c r="T119" s="5">
        <f t="shared" si="85"/>
        <v>71.268920536014406</v>
      </c>
      <c r="U119" s="5">
        <f t="shared" si="85"/>
        <v>276.93017439088567</v>
      </c>
      <c r="V119" s="5">
        <f t="shared" si="85"/>
        <v>354.6626730137977</v>
      </c>
      <c r="W119" s="15">
        <f t="shared" si="45"/>
        <v>-1.0734613539272964E-2</v>
      </c>
      <c r="X119" s="15">
        <f t="shared" si="45"/>
        <v>-1.217998157191269E-2</v>
      </c>
      <c r="Y119" s="15">
        <f t="shared" si="45"/>
        <v>-9.7425357312937999E-3</v>
      </c>
      <c r="Z119" s="5">
        <f t="shared" si="49"/>
        <v>13589.252339207067</v>
      </c>
      <c r="AA119" s="5">
        <f t="shared" si="49"/>
        <v>29453.347848095415</v>
      </c>
      <c r="AB119" s="5">
        <f t="shared" si="49"/>
        <v>23007.498424601203</v>
      </c>
      <c r="AC119" s="16">
        <f t="shared" ref="AC119:AE134" si="88">AC118*(1+AF119)</f>
        <v>1.792573167556192</v>
      </c>
      <c r="AD119" s="16">
        <f t="shared" si="88"/>
        <v>2.9296940528596465</v>
      </c>
      <c r="AE119" s="16">
        <f t="shared" si="88"/>
        <v>4.3379280165811975</v>
      </c>
      <c r="AF119" s="15">
        <f t="shared" si="57"/>
        <v>-4.0504037456468023E-3</v>
      </c>
      <c r="AG119" s="15">
        <f t="shared" si="57"/>
        <v>2.9673830763510267E-4</v>
      </c>
      <c r="AH119" s="15">
        <f t="shared" si="57"/>
        <v>9.7937136394747881E-3</v>
      </c>
      <c r="AI119" s="1">
        <f t="shared" si="81"/>
        <v>226819.77888950385</v>
      </c>
      <c r="AJ119" s="1">
        <f t="shared" si="81"/>
        <v>70992.744395452421</v>
      </c>
      <c r="AK119" s="1">
        <f t="shared" si="81"/>
        <v>27593.464995043767</v>
      </c>
      <c r="AL119" s="14">
        <f t="shared" si="86"/>
        <v>39.460369982499671</v>
      </c>
      <c r="AM119" s="14">
        <f t="shared" si="86"/>
        <v>7.7662036322989048</v>
      </c>
      <c r="AN119" s="14">
        <f t="shared" si="86"/>
        <v>2.6836574961329536</v>
      </c>
      <c r="AO119" s="11">
        <f t="shared" si="87"/>
        <v>1.094786741657516E-2</v>
      </c>
      <c r="AP119" s="11">
        <f t="shared" si="87"/>
        <v>1.3791425482807885E-2</v>
      </c>
      <c r="AQ119" s="11">
        <f t="shared" si="87"/>
        <v>1.2510563036169473E-2</v>
      </c>
      <c r="AR119" s="1">
        <f t="shared" si="50"/>
        <v>128635.36221429781</v>
      </c>
      <c r="AS119" s="1">
        <f t="shared" si="48"/>
        <v>41901.456506276008</v>
      </c>
      <c r="AT119" s="1">
        <f t="shared" si="48"/>
        <v>16162.951267649976</v>
      </c>
      <c r="AU119" s="1">
        <f t="shared" si="58"/>
        <v>25727.072442859564</v>
      </c>
      <c r="AV119" s="1">
        <f t="shared" si="58"/>
        <v>8380.2913012552017</v>
      </c>
      <c r="AW119" s="1">
        <f t="shared" si="58"/>
        <v>3232.5902535299956</v>
      </c>
      <c r="AX119" s="1">
        <f t="shared" si="59"/>
        <v>88575.18082661544</v>
      </c>
      <c r="AY119" s="1">
        <f t="shared" si="59"/>
        <v>11377.67351631961</v>
      </c>
      <c r="AZ119" s="1">
        <f t="shared" si="59"/>
        <v>2995.8315237732281</v>
      </c>
      <c r="BA119" s="1">
        <f t="shared" si="60"/>
        <v>13234.980501518281</v>
      </c>
      <c r="BB119" s="1">
        <f t="shared" si="60"/>
        <v>27515.980875756512</v>
      </c>
      <c r="BC119" s="1">
        <f t="shared" si="60"/>
        <v>34550.422182321679</v>
      </c>
      <c r="BD119" s="1">
        <f t="shared" si="61"/>
        <v>13559.507727789327</v>
      </c>
      <c r="BE119" s="2">
        <f t="shared" si="82"/>
        <v>0.1724378764915922</v>
      </c>
      <c r="BF119" s="2">
        <f t="shared" si="82"/>
        <v>0.13039120264941753</v>
      </c>
      <c r="BG119" s="2">
        <f t="shared" si="82"/>
        <v>6.9918128391701598E-2</v>
      </c>
      <c r="BH119" s="2">
        <f t="shared" si="54"/>
        <v>0.11797712126147894</v>
      </c>
      <c r="BI119" s="2">
        <f t="shared" si="62"/>
        <v>2.9734821248929609E-3</v>
      </c>
      <c r="BJ119" s="2">
        <f t="shared" si="62"/>
        <v>1.700186572836147E-3</v>
      </c>
      <c r="BK119" s="2">
        <f t="shared" si="62"/>
        <v>4.8885446777984691E-4</v>
      </c>
      <c r="BL119" s="2">
        <f t="shared" si="55"/>
        <v>382.49495017334596</v>
      </c>
      <c r="BM119" s="2">
        <f t="shared" si="55"/>
        <v>71.240293734248283</v>
      </c>
      <c r="BN119" s="2">
        <f t="shared" si="55"/>
        <v>7.9013309396986315</v>
      </c>
      <c r="BO119" s="2">
        <f t="shared" si="63"/>
        <v>326.4581177577075</v>
      </c>
      <c r="BP119" s="2">
        <f t="shared" si="63"/>
        <v>37.099900050709451</v>
      </c>
      <c r="BQ119" s="2">
        <f t="shared" si="63"/>
        <v>9.8236086432760921</v>
      </c>
      <c r="BR119" s="11">
        <f t="shared" si="64"/>
        <v>4.2469278411171069E-2</v>
      </c>
      <c r="BS119" s="17">
        <f t="shared" si="52"/>
        <v>6.4058207090303035E-2</v>
      </c>
      <c r="BT119" s="17">
        <f t="shared" si="53"/>
        <v>0.18006983519841707</v>
      </c>
      <c r="BU119" s="12">
        <f>(BU$3*temphigh!$I229+BU$4*temphigh!$I229^2+BU$5*temphigh!$I229^6)*(K119/K$56)^$BW$1</f>
        <v>-2.2040628108436051</v>
      </c>
      <c r="BV119" s="12">
        <f>(BV$3*temphigh!$I229+BV$4*temphigh!$I229^2+BV$5*temphigh!$I229^6)*(L119/L$56)^$BW$1</f>
        <v>-3.080112097150101</v>
      </c>
      <c r="BW119" s="12">
        <f>(BW$3*temphigh!$I229+BW$4*temphigh!$I229^2+BW$5*temphigh!$I229^6)*(M119/M$56)^$BW$1</f>
        <v>-3.8022936518574468</v>
      </c>
      <c r="BX119" s="12"/>
      <c r="BY119" s="12"/>
      <c r="BZ119" s="12"/>
      <c r="CA119" s="19"/>
      <c r="CB119" s="19"/>
      <c r="CC119" s="19"/>
      <c r="CD119" s="19"/>
      <c r="CE119" s="19"/>
      <c r="CF119" s="19"/>
      <c r="CG119" s="19"/>
      <c r="CH119" s="19"/>
    </row>
    <row r="120" spans="1:86" x14ac:dyDescent="0.3">
      <c r="A120" s="2">
        <f t="shared" si="37"/>
        <v>2074</v>
      </c>
      <c r="B120" s="5">
        <f t="shared" si="83"/>
        <v>1161.9976606062639</v>
      </c>
      <c r="C120" s="5">
        <f t="shared" si="83"/>
        <v>2947.1178749397845</v>
      </c>
      <c r="D120" s="5">
        <f t="shared" si="83"/>
        <v>4318.7933562616581</v>
      </c>
      <c r="E120" s="15">
        <f t="shared" si="84"/>
        <v>1.5414828971420066E-4</v>
      </c>
      <c r="F120" s="15">
        <f t="shared" si="84"/>
        <v>3.0368246722463436E-4</v>
      </c>
      <c r="G120" s="15">
        <f t="shared" si="84"/>
        <v>6.1995695420436229E-4</v>
      </c>
      <c r="H120" s="5">
        <f t="shared" si="40"/>
        <v>130106.78196177844</v>
      </c>
      <c r="I120" s="5">
        <f t="shared" si="40"/>
        <v>42565.99857122908</v>
      </c>
      <c r="J120" s="5">
        <f t="shared" si="40"/>
        <v>16403.827206962698</v>
      </c>
      <c r="K120" s="5">
        <f t="shared" si="41"/>
        <v>111968.19612691489</v>
      </c>
      <c r="L120" s="5">
        <f t="shared" si="41"/>
        <v>14443.263003892842</v>
      </c>
      <c r="M120" s="5">
        <f t="shared" si="41"/>
        <v>3798.2431326980254</v>
      </c>
      <c r="N120" s="15">
        <f t="shared" si="42"/>
        <v>1.1282800278700433E-2</v>
      </c>
      <c r="O120" s="15">
        <f t="shared" si="42"/>
        <v>1.5551236071317476E-2</v>
      </c>
      <c r="P120" s="15">
        <f t="shared" si="42"/>
        <v>1.4274161295736665E-2</v>
      </c>
      <c r="Q120" s="5">
        <f t="shared" si="43"/>
        <v>9173.0324503862921</v>
      </c>
      <c r="R120" s="5">
        <f t="shared" si="43"/>
        <v>11644.234106096668</v>
      </c>
      <c r="S120" s="5">
        <f t="shared" si="43"/>
        <v>5761.1448349409056</v>
      </c>
      <c r="T120" s="5">
        <f t="shared" si="85"/>
        <v>70.50387621669914</v>
      </c>
      <c r="U120" s="5">
        <f t="shared" si="85"/>
        <v>273.55716997009813</v>
      </c>
      <c r="V120" s="5">
        <f t="shared" si="85"/>
        <v>351.20735924940459</v>
      </c>
      <c r="W120" s="15">
        <f t="shared" si="45"/>
        <v>-1.0734613539272964E-2</v>
      </c>
      <c r="X120" s="15">
        <f t="shared" si="45"/>
        <v>-1.217998157191269E-2</v>
      </c>
      <c r="Y120" s="15">
        <f t="shared" si="45"/>
        <v>-9.7425357312937999E-3</v>
      </c>
      <c r="Z120" s="5">
        <f t="shared" si="49"/>
        <v>13544.887777562395</v>
      </c>
      <c r="AA120" s="5">
        <f t="shared" si="49"/>
        <v>29571.5742816477</v>
      </c>
      <c r="AB120" s="5">
        <f t="shared" si="49"/>
        <v>23354.594425952808</v>
      </c>
      <c r="AC120" s="16">
        <f t="shared" si="88"/>
        <v>1.7853125224839765</v>
      </c>
      <c r="AD120" s="16">
        <f t="shared" si="88"/>
        <v>2.9305634053147807</v>
      </c>
      <c r="AE120" s="16">
        <f t="shared" si="88"/>
        <v>4.3804124413642489</v>
      </c>
      <c r="AF120" s="15">
        <f t="shared" si="57"/>
        <v>-4.0504037456468023E-3</v>
      </c>
      <c r="AG120" s="15">
        <f t="shared" si="57"/>
        <v>2.9673830763510267E-4</v>
      </c>
      <c r="AH120" s="15">
        <f t="shared" si="57"/>
        <v>9.7937136394747881E-3</v>
      </c>
      <c r="AI120" s="1">
        <f t="shared" ref="AI120:AK135" si="89">(1-$AI$5)*AI119+AU119</f>
        <v>229864.87344341303</v>
      </c>
      <c r="AJ120" s="1">
        <f t="shared" si="89"/>
        <v>72273.761257162376</v>
      </c>
      <c r="AK120" s="1">
        <f t="shared" si="89"/>
        <v>28066.708749069388</v>
      </c>
      <c r="AL120" s="14">
        <f t="shared" si="86"/>
        <v>39.888056812289307</v>
      </c>
      <c r="AM120" s="14">
        <f t="shared" si="86"/>
        <v>7.8722395807912759</v>
      </c>
      <c r="AN120" s="14">
        <f t="shared" si="86"/>
        <v>2.7168958217430852</v>
      </c>
      <c r="AO120" s="11">
        <f t="shared" si="87"/>
        <v>1.0838388742409407E-2</v>
      </c>
      <c r="AP120" s="11">
        <f t="shared" si="87"/>
        <v>1.3653511227979807E-2</v>
      </c>
      <c r="AQ120" s="11">
        <f t="shared" si="87"/>
        <v>1.2385457405807777E-2</v>
      </c>
      <c r="AR120" s="1">
        <f t="shared" si="50"/>
        <v>130106.78196177844</v>
      </c>
      <c r="AS120" s="1">
        <f t="shared" si="48"/>
        <v>42565.99857122908</v>
      </c>
      <c r="AT120" s="1">
        <f t="shared" si="48"/>
        <v>16403.827206962698</v>
      </c>
      <c r="AU120" s="1">
        <f t="shared" si="58"/>
        <v>26021.35639235569</v>
      </c>
      <c r="AV120" s="1">
        <f t="shared" si="58"/>
        <v>8513.1997142458167</v>
      </c>
      <c r="AW120" s="1">
        <f t="shared" si="58"/>
        <v>3280.7654413925397</v>
      </c>
      <c r="AX120" s="1">
        <f t="shared" si="59"/>
        <v>89574.556901531905</v>
      </c>
      <c r="AY120" s="1">
        <f t="shared" si="59"/>
        <v>11554.610403114275</v>
      </c>
      <c r="AZ120" s="1">
        <f t="shared" si="59"/>
        <v>3038.5945061584202</v>
      </c>
      <c r="BA120" s="1">
        <f t="shared" si="60"/>
        <v>13250.057828252815</v>
      </c>
      <c r="BB120" s="1">
        <f t="shared" si="60"/>
        <v>27569.8156077042</v>
      </c>
      <c r="BC120" s="1">
        <f t="shared" si="60"/>
        <v>34633.053271678196</v>
      </c>
      <c r="BD120" s="1">
        <f t="shared" si="61"/>
        <v>13191.064152895256</v>
      </c>
      <c r="BE120" s="2">
        <f t="shared" ref="BE120:BG135" si="90">BE119</f>
        <v>0.1724378764915922</v>
      </c>
      <c r="BF120" s="2">
        <f t="shared" si="90"/>
        <v>0.13039120264941753</v>
      </c>
      <c r="BG120" s="2">
        <f t="shared" si="90"/>
        <v>6.9918128391701598E-2</v>
      </c>
      <c r="BH120" s="2">
        <f t="shared" si="54"/>
        <v>0.11771189997343881</v>
      </c>
      <c r="BI120" s="2">
        <f t="shared" si="62"/>
        <v>2.9734821248929609E-3</v>
      </c>
      <c r="BJ120" s="2">
        <f t="shared" si="62"/>
        <v>1.700186572836147E-3</v>
      </c>
      <c r="BK120" s="2">
        <f t="shared" si="62"/>
        <v>4.8885446777984691E-4</v>
      </c>
      <c r="BL120" s="2">
        <f t="shared" si="55"/>
        <v>386.87019049069414</v>
      </c>
      <c r="BM120" s="2">
        <f t="shared" si="55"/>
        <v>72.370139230166302</v>
      </c>
      <c r="BN120" s="2">
        <f t="shared" si="55"/>
        <v>8.0190842188123224</v>
      </c>
      <c r="BO120" s="2">
        <f t="shared" si="63"/>
        <v>331.27387346550961</v>
      </c>
      <c r="BP120" s="2">
        <f t="shared" si="63"/>
        <v>37.537614283325169</v>
      </c>
      <c r="BQ120" s="2">
        <f t="shared" si="63"/>
        <v>9.8218352744947239</v>
      </c>
      <c r="BR120" s="11">
        <f t="shared" si="64"/>
        <v>4.2280233083361568E-2</v>
      </c>
      <c r="BS120" s="17">
        <f t="shared" si="52"/>
        <v>6.1448532265559172E-2</v>
      </c>
      <c r="BT120" s="17">
        <f t="shared" si="53"/>
        <v>0.17482508271690977</v>
      </c>
      <c r="BU120" s="12">
        <f>(BU$3*temphigh!$I230+BU$4*temphigh!$I230^2+BU$5*temphigh!$I230^6)*(K120/K$56)^$BW$1</f>
        <v>-2.4227293974722071</v>
      </c>
      <c r="BV120" s="12">
        <f>(BV$3*temphigh!$I230+BV$4*temphigh!$I230^2+BV$5*temphigh!$I230^6)*(L120/L$56)^$BW$1</f>
        <v>-3.2420379582517369</v>
      </c>
      <c r="BW120" s="12">
        <f>(BW$3*temphigh!$I230+BW$4*temphigh!$I230^2+BW$5*temphigh!$I230^6)*(M120/M$56)^$BW$1</f>
        <v>-3.9403036269164553</v>
      </c>
      <c r="BX120" s="12"/>
      <c r="BY120" s="12"/>
      <c r="BZ120" s="12"/>
      <c r="CA120" s="19"/>
      <c r="CB120" s="19"/>
      <c r="CC120" s="19"/>
      <c r="CD120" s="19"/>
      <c r="CE120" s="19"/>
      <c r="CF120" s="19"/>
      <c r="CG120" s="19"/>
      <c r="CH120" s="19"/>
    </row>
    <row r="121" spans="1:86" x14ac:dyDescent="0.3">
      <c r="A121" s="2">
        <f t="shared" si="37"/>
        <v>2075</v>
      </c>
      <c r="B121" s="5">
        <f t="shared" si="83"/>
        <v>1162.1678245606965</v>
      </c>
      <c r="C121" s="5">
        <f t="shared" si="83"/>
        <v>2947.9681135658748</v>
      </c>
      <c r="D121" s="5">
        <f t="shared" si="83"/>
        <v>4321.3369489378947</v>
      </c>
      <c r="E121" s="15">
        <f t="shared" si="84"/>
        <v>1.4644087522849061E-4</v>
      </c>
      <c r="F121" s="15">
        <f t="shared" si="84"/>
        <v>2.8849834386340264E-4</v>
      </c>
      <c r="G121" s="15">
        <f t="shared" si="84"/>
        <v>5.8895910649414413E-4</v>
      </c>
      <c r="H121" s="5">
        <f t="shared" si="40"/>
        <v>131567.95772050743</v>
      </c>
      <c r="I121" s="5">
        <f t="shared" si="40"/>
        <v>43231.303285244416</v>
      </c>
      <c r="J121" s="5">
        <f t="shared" si="40"/>
        <v>16644.610264699564</v>
      </c>
      <c r="K121" s="5">
        <f t="shared" si="41"/>
        <v>113209.0864503503</v>
      </c>
      <c r="L121" s="5">
        <f t="shared" si="41"/>
        <v>14664.779814375823</v>
      </c>
      <c r="M121" s="5">
        <f t="shared" si="41"/>
        <v>3851.7270144348504</v>
      </c>
      <c r="N121" s="15">
        <f t="shared" si="42"/>
        <v>1.1082524916529612E-2</v>
      </c>
      <c r="O121" s="15">
        <f t="shared" si="42"/>
        <v>1.5337033634523989E-2</v>
      </c>
      <c r="P121" s="15">
        <f t="shared" si="42"/>
        <v>1.408121593807321E-2</v>
      </c>
      <c r="Q121" s="5">
        <f t="shared" si="43"/>
        <v>9176.4761824990419</v>
      </c>
      <c r="R121" s="5">
        <f t="shared" si="43"/>
        <v>11682.189681058808</v>
      </c>
      <c r="S121" s="5">
        <f t="shared" si="43"/>
        <v>5788.7575819842186</v>
      </c>
      <c r="T121" s="5">
        <f t="shared" si="85"/>
        <v>69.747044352492139</v>
      </c>
      <c r="U121" s="5">
        <f t="shared" si="85"/>
        <v>270.22524868099777</v>
      </c>
      <c r="V121" s="5">
        <f t="shared" si="85"/>
        <v>347.78570900282392</v>
      </c>
      <c r="W121" s="15">
        <f t="shared" si="45"/>
        <v>-1.0734613539272964E-2</v>
      </c>
      <c r="X121" s="15">
        <f t="shared" si="45"/>
        <v>-1.217998157191269E-2</v>
      </c>
      <c r="Y121" s="15">
        <f t="shared" si="45"/>
        <v>-9.7425357312937999E-3</v>
      </c>
      <c r="Z121" s="5">
        <f t="shared" si="49"/>
        <v>13497.867054229568</v>
      </c>
      <c r="AA121" s="5">
        <f t="shared" si="49"/>
        <v>29683.480876823782</v>
      </c>
      <c r="AB121" s="5">
        <f t="shared" si="49"/>
        <v>23701.598639833977</v>
      </c>
      <c r="AC121" s="16">
        <f t="shared" si="88"/>
        <v>1.7780812859557573</v>
      </c>
      <c r="AD121" s="16">
        <f t="shared" si="88"/>
        <v>2.9314330157400912</v>
      </c>
      <c r="AE121" s="16">
        <f t="shared" si="88"/>
        <v>4.423312946437763</v>
      </c>
      <c r="AF121" s="15">
        <f t="shared" si="57"/>
        <v>-4.0504037456468023E-3</v>
      </c>
      <c r="AG121" s="15">
        <f t="shared" si="57"/>
        <v>2.9673830763510267E-4</v>
      </c>
      <c r="AH121" s="15">
        <f t="shared" si="57"/>
        <v>9.7937136394747881E-3</v>
      </c>
      <c r="AI121" s="1">
        <f t="shared" si="89"/>
        <v>232899.74249142743</v>
      </c>
      <c r="AJ121" s="1">
        <f t="shared" si="89"/>
        <v>73559.584845691963</v>
      </c>
      <c r="AK121" s="1">
        <f t="shared" si="89"/>
        <v>28540.803315554993</v>
      </c>
      <c r="AL121" s="14">
        <f t="shared" si="86"/>
        <v>40.316055855541094</v>
      </c>
      <c r="AM121" s="14">
        <f t="shared" si="86"/>
        <v>7.978648455181899</v>
      </c>
      <c r="AN121" s="14">
        <f t="shared" si="86"/>
        <v>2.7502093192445392</v>
      </c>
      <c r="AO121" s="11">
        <f t="shared" si="87"/>
        <v>1.0730004854985313E-2</v>
      </c>
      <c r="AP121" s="11">
        <f t="shared" si="87"/>
        <v>1.3516976115700009E-2</v>
      </c>
      <c r="AQ121" s="11">
        <f t="shared" si="87"/>
        <v>1.2261602831749699E-2</v>
      </c>
      <c r="AR121" s="1">
        <f t="shared" si="50"/>
        <v>131567.95772050743</v>
      </c>
      <c r="AS121" s="1">
        <f t="shared" si="48"/>
        <v>43231.303285244416</v>
      </c>
      <c r="AT121" s="1">
        <f t="shared" si="48"/>
        <v>16644.610264699564</v>
      </c>
      <c r="AU121" s="1">
        <f t="shared" si="58"/>
        <v>26313.591544101488</v>
      </c>
      <c r="AV121" s="1">
        <f t="shared" si="58"/>
        <v>8646.2606570488842</v>
      </c>
      <c r="AW121" s="1">
        <f t="shared" si="58"/>
        <v>3328.9220529399131</v>
      </c>
      <c r="AX121" s="1">
        <f t="shared" si="59"/>
        <v>90567.269160280252</v>
      </c>
      <c r="AY121" s="1">
        <f t="shared" si="59"/>
        <v>11731.823851500658</v>
      </c>
      <c r="AZ121" s="1">
        <f t="shared" si="59"/>
        <v>3081.3816115478803</v>
      </c>
      <c r="BA121" s="1">
        <f t="shared" si="60"/>
        <v>13264.807085057118</v>
      </c>
      <c r="BB121" s="1">
        <f t="shared" si="60"/>
        <v>27622.639327440211</v>
      </c>
      <c r="BC121" s="1">
        <f t="shared" si="60"/>
        <v>34713.875963544982</v>
      </c>
      <c r="BD121" s="1">
        <f t="shared" si="61"/>
        <v>12832.04605621297</v>
      </c>
      <c r="BE121" s="2">
        <f t="shared" si="90"/>
        <v>0.1724378764915922</v>
      </c>
      <c r="BF121" s="2">
        <f t="shared" si="90"/>
        <v>0.13039120264941753</v>
      </c>
      <c r="BG121" s="2">
        <f t="shared" si="90"/>
        <v>6.9918128391701598E-2</v>
      </c>
      <c r="BH121" s="2">
        <f t="shared" si="54"/>
        <v>0.11744667545127097</v>
      </c>
      <c r="BI121" s="2">
        <f t="shared" si="62"/>
        <v>2.9734821248929609E-3</v>
      </c>
      <c r="BJ121" s="2">
        <f t="shared" si="62"/>
        <v>1.700186572836147E-3</v>
      </c>
      <c r="BK121" s="2">
        <f t="shared" si="62"/>
        <v>4.8885446777984691E-4</v>
      </c>
      <c r="BL121" s="2">
        <f t="shared" si="55"/>
        <v>391.21497049060167</v>
      </c>
      <c r="BM121" s="2">
        <f t="shared" si="55"/>
        <v>73.501281371779768</v>
      </c>
      <c r="BN121" s="2">
        <f t="shared" si="55"/>
        <v>8.1367920923526817</v>
      </c>
      <c r="BO121" s="2">
        <f t="shared" si="63"/>
        <v>336.16124907010106</v>
      </c>
      <c r="BP121" s="2">
        <f t="shared" si="63"/>
        <v>37.980597025370891</v>
      </c>
      <c r="BQ121" s="2">
        <f t="shared" si="63"/>
        <v>9.8200970761628792</v>
      </c>
      <c r="BR121" s="11">
        <f t="shared" si="64"/>
        <v>4.2092135396892577E-2</v>
      </c>
      <c r="BS121" s="17">
        <f t="shared" si="52"/>
        <v>5.8955864569912184E-2</v>
      </c>
      <c r="BT121" s="17">
        <f t="shared" si="53"/>
        <v>0.16973309001641726</v>
      </c>
      <c r="BU121" s="12">
        <f>(BU$3*temphigh!$I231+BU$4*temphigh!$I231^2+BU$5*temphigh!$I231^6)*(K121/K$56)^$BW$1</f>
        <v>-2.6456162070242555</v>
      </c>
      <c r="BV121" s="12">
        <f>(BV$3*temphigh!$I231+BV$4*temphigh!$I231^2+BV$5*temphigh!$I231^6)*(L121/L$56)^$BW$1</f>
        <v>-3.4065238147408015</v>
      </c>
      <c r="BW121" s="12">
        <f>(BW$3*temphigh!$I231+BW$4*temphigh!$I231^2+BW$5*temphigh!$I231^6)*(M121/M$56)^$BW$1</f>
        <v>-4.0803247582288336</v>
      </c>
      <c r="BX121" s="12"/>
      <c r="BY121" s="12"/>
      <c r="BZ121" s="12"/>
      <c r="CA121" s="19"/>
      <c r="CB121" s="19"/>
      <c r="CC121" s="19"/>
      <c r="CD121" s="19"/>
      <c r="CE121" s="19"/>
      <c r="CF121" s="19"/>
      <c r="CG121" s="19"/>
      <c r="CH121" s="19"/>
    </row>
    <row r="122" spans="1:86" x14ac:dyDescent="0.3">
      <c r="A122" s="2">
        <f t="shared" ref="A122:A185" si="91">1+A121</f>
        <v>2076</v>
      </c>
      <c r="B122" s="5">
        <f t="shared" ref="B122:D137" si="92">B121*(1+E122)</f>
        <v>1162.3295039904181</v>
      </c>
      <c r="C122" s="5">
        <f t="shared" si="92"/>
        <v>2948.7760732884744</v>
      </c>
      <c r="D122" s="5">
        <f t="shared" si="92"/>
        <v>4323.7547851487852</v>
      </c>
      <c r="E122" s="15">
        <f t="shared" ref="E122:G137" si="93">E121*$E$5</f>
        <v>1.3911883146706607E-4</v>
      </c>
      <c r="F122" s="15">
        <f t="shared" si="93"/>
        <v>2.7407342667023251E-4</v>
      </c>
      <c r="G122" s="15">
        <f t="shared" si="93"/>
        <v>5.5951115116943694E-4</v>
      </c>
      <c r="H122" s="5">
        <f t="shared" ref="H122:J185" si="94">AR122</f>
        <v>133018.39704753947</v>
      </c>
      <c r="I122" s="5">
        <f t="shared" si="94"/>
        <v>43897.197868416639</v>
      </c>
      <c r="J122" s="5">
        <f t="shared" si="94"/>
        <v>16885.250145627935</v>
      </c>
      <c r="K122" s="5">
        <f t="shared" ref="K122:M185" si="95">H122/B122*1000</f>
        <v>114441.21188601958</v>
      </c>
      <c r="L122" s="5">
        <f t="shared" si="95"/>
        <v>14886.582357358351</v>
      </c>
      <c r="M122" s="5">
        <f t="shared" si="95"/>
        <v>3905.2284379367029</v>
      </c>
      <c r="N122" s="15">
        <f t="shared" ref="N122:P185" si="96">K122/K121-1</f>
        <v>1.0883626697311577E-2</v>
      </c>
      <c r="O122" s="15">
        <f t="shared" si="96"/>
        <v>1.5124846454571017E-2</v>
      </c>
      <c r="P122" s="15">
        <f t="shared" si="96"/>
        <v>1.3890242818701548E-2</v>
      </c>
      <c r="Q122" s="5">
        <f t="shared" ref="Q122:S185" si="97">T122*H122/1000</f>
        <v>9178.0481582015891</v>
      </c>
      <c r="R122" s="5">
        <f t="shared" si="97"/>
        <v>11717.650670845669</v>
      </c>
      <c r="S122" s="5">
        <f t="shared" si="97"/>
        <v>5815.2361523597838</v>
      </c>
      <c r="T122" s="5">
        <f t="shared" ref="T122:V137" si="98">T121*(1+W122)</f>
        <v>68.998336785861611</v>
      </c>
      <c r="U122" s="5">
        <f t="shared" si="98"/>
        <v>266.93391013179769</v>
      </c>
      <c r="V122" s="5">
        <f t="shared" si="98"/>
        <v>344.39739430603055</v>
      </c>
      <c r="W122" s="15">
        <f t="shared" ref="W122:Y185" si="99">T$5-1</f>
        <v>-1.0734613539272964E-2</v>
      </c>
      <c r="X122" s="15">
        <f t="shared" si="99"/>
        <v>-1.217998157191269E-2</v>
      </c>
      <c r="Y122" s="15">
        <f t="shared" si="99"/>
        <v>-9.7425357312937999E-3</v>
      </c>
      <c r="Z122" s="5">
        <f t="shared" si="49"/>
        <v>13448.242075984901</v>
      </c>
      <c r="AA122" s="5">
        <f t="shared" si="49"/>
        <v>29789.074163410038</v>
      </c>
      <c r="AB122" s="5">
        <f t="shared" si="49"/>
        <v>24048.437909673572</v>
      </c>
      <c r="AC122" s="16">
        <f t="shared" si="88"/>
        <v>1.7708793388550577</v>
      </c>
      <c r="AD122" s="16">
        <f t="shared" si="88"/>
        <v>2.9323028842121275</v>
      </c>
      <c r="AE122" s="16">
        <f t="shared" si="88"/>
        <v>4.4666336067729562</v>
      </c>
      <c r="AF122" s="15">
        <f t="shared" si="57"/>
        <v>-4.0504037456468023E-3</v>
      </c>
      <c r="AG122" s="15">
        <f t="shared" si="57"/>
        <v>2.9673830763510267E-4</v>
      </c>
      <c r="AH122" s="15">
        <f t="shared" si="57"/>
        <v>9.7937136394747881E-3</v>
      </c>
      <c r="AI122" s="1">
        <f t="shared" si="89"/>
        <v>235923.35978638617</v>
      </c>
      <c r="AJ122" s="1">
        <f t="shared" si="89"/>
        <v>74849.887018171648</v>
      </c>
      <c r="AK122" s="1">
        <f t="shared" si="89"/>
        <v>29015.645036939408</v>
      </c>
      <c r="AL122" s="14">
        <f t="shared" ref="AL122:AN137" si="100">AL121*(1+AO122)</f>
        <v>40.744321415854273</v>
      </c>
      <c r="AM122" s="14">
        <f t="shared" si="100"/>
        <v>8.0854171837801161</v>
      </c>
      <c r="AN122" s="14">
        <f t="shared" si="100"/>
        <v>2.7835940738775249</v>
      </c>
      <c r="AO122" s="11">
        <f t="shared" ref="AO122:AQ137" si="101">AO$5*AO121</f>
        <v>1.062270480643546E-2</v>
      </c>
      <c r="AP122" s="11">
        <f t="shared" si="101"/>
        <v>1.3381806354543009E-2</v>
      </c>
      <c r="AQ122" s="11">
        <f t="shared" si="101"/>
        <v>1.2138986803432202E-2</v>
      </c>
      <c r="AR122" s="1">
        <f t="shared" si="50"/>
        <v>133018.39704753947</v>
      </c>
      <c r="AS122" s="1">
        <f t="shared" si="48"/>
        <v>43897.197868416639</v>
      </c>
      <c r="AT122" s="1">
        <f t="shared" si="48"/>
        <v>16885.250145627935</v>
      </c>
      <c r="AU122" s="1">
        <f t="shared" si="58"/>
        <v>26603.679409507895</v>
      </c>
      <c r="AV122" s="1">
        <f t="shared" si="58"/>
        <v>8779.4395736833285</v>
      </c>
      <c r="AW122" s="1">
        <f t="shared" si="58"/>
        <v>3377.0500291255871</v>
      </c>
      <c r="AX122" s="1">
        <f t="shared" si="59"/>
        <v>91552.969508815659</v>
      </c>
      <c r="AY122" s="1">
        <f t="shared" si="59"/>
        <v>11909.265885886682</v>
      </c>
      <c r="AZ122" s="1">
        <f t="shared" si="59"/>
        <v>3124.1827503493623</v>
      </c>
      <c r="BA122" s="1">
        <f t="shared" si="60"/>
        <v>13279.23448448933</v>
      </c>
      <c r="BB122" s="1">
        <f t="shared" si="60"/>
        <v>27674.475824518518</v>
      </c>
      <c r="BC122" s="1">
        <f t="shared" si="60"/>
        <v>34792.943480683723</v>
      </c>
      <c r="BD122" s="1">
        <f t="shared" si="61"/>
        <v>12482.246219541857</v>
      </c>
      <c r="BE122" s="2">
        <f t="shared" si="90"/>
        <v>0.1724378764915922</v>
      </c>
      <c r="BF122" s="2">
        <f t="shared" si="90"/>
        <v>0.13039120264941753</v>
      </c>
      <c r="BG122" s="2">
        <f t="shared" si="90"/>
        <v>6.9918128391701598E-2</v>
      </c>
      <c r="BH122" s="2">
        <f t="shared" si="54"/>
        <v>0.11718143582113685</v>
      </c>
      <c r="BI122" s="2">
        <f t="shared" si="62"/>
        <v>2.9734821248929609E-3</v>
      </c>
      <c r="BJ122" s="2">
        <f t="shared" si="62"/>
        <v>1.700186572836147E-3</v>
      </c>
      <c r="BK122" s="2">
        <f t="shared" si="62"/>
        <v>4.8885446777984691E-4</v>
      </c>
      <c r="BL122" s="2">
        <f t="shared" si="55"/>
        <v>395.52782590277326</v>
      </c>
      <c r="BM122" s="2">
        <f t="shared" si="55"/>
        <v>74.633426401013509</v>
      </c>
      <c r="BN122" s="2">
        <f t="shared" si="55"/>
        <v>8.2544299732705273</v>
      </c>
      <c r="BO122" s="2">
        <f t="shared" si="63"/>
        <v>341.12131223683866</v>
      </c>
      <c r="BP122" s="2">
        <f t="shared" si="63"/>
        <v>38.428911161212632</v>
      </c>
      <c r="BQ122" s="2">
        <f t="shared" si="63"/>
        <v>9.8183931284211816</v>
      </c>
      <c r="BR122" s="11">
        <f t="shared" si="64"/>
        <v>4.1905017080553691E-2</v>
      </c>
      <c r="BS122" s="17">
        <f t="shared" si="52"/>
        <v>5.6574522124627852E-2</v>
      </c>
      <c r="BT122" s="17">
        <f t="shared" si="53"/>
        <v>0.16478940778292939</v>
      </c>
      <c r="BU122" s="12">
        <f>(BU$3*temphigh!$I232+BU$4*temphigh!$I232^2+BU$5*temphigh!$I232^6)*(K122/K$56)^$BW$1</f>
        <v>-2.8726945215126709</v>
      </c>
      <c r="BV122" s="12">
        <f>(BV$3*temphigh!$I232+BV$4*temphigh!$I232^2+BV$5*temphigh!$I232^6)*(L122/L$56)^$BW$1</f>
        <v>-3.5735406530797915</v>
      </c>
      <c r="BW122" s="12">
        <f>(BW$3*temphigh!$I232+BW$4*temphigh!$I232^2+BW$5*temphigh!$I232^6)*(M122/M$56)^$BW$1</f>
        <v>-4.2223327007947526</v>
      </c>
      <c r="BX122" s="12"/>
      <c r="BY122" s="12"/>
      <c r="BZ122" s="12"/>
      <c r="CA122" s="19"/>
      <c r="CB122" s="19"/>
      <c r="CC122" s="19"/>
      <c r="CD122" s="19"/>
      <c r="CE122" s="19"/>
      <c r="CF122" s="19"/>
      <c r="CG122" s="19"/>
      <c r="CH122" s="19"/>
    </row>
    <row r="123" spans="1:86" x14ac:dyDescent="0.3">
      <c r="A123" s="2">
        <f t="shared" si="91"/>
        <v>2077</v>
      </c>
      <c r="B123" s="5">
        <f t="shared" si="92"/>
        <v>1162.4831208166743</v>
      </c>
      <c r="C123" s="5">
        <f t="shared" si="92"/>
        <v>2949.5438453932193</v>
      </c>
      <c r="D123" s="5">
        <f t="shared" si="92"/>
        <v>4326.0530147151367</v>
      </c>
      <c r="E123" s="15">
        <f t="shared" si="93"/>
        <v>1.3216288989371277E-4</v>
      </c>
      <c r="F123" s="15">
        <f t="shared" si="93"/>
        <v>2.6036975533672089E-4</v>
      </c>
      <c r="G123" s="15">
        <f t="shared" si="93"/>
        <v>5.3153559361096504E-4</v>
      </c>
      <c r="H123" s="5">
        <f t="shared" si="94"/>
        <v>134457.61388451443</v>
      </c>
      <c r="I123" s="5">
        <f t="shared" si="94"/>
        <v>44563.509963302895</v>
      </c>
      <c r="J123" s="5">
        <f t="shared" si="94"/>
        <v>17125.696927784953</v>
      </c>
      <c r="K123" s="5">
        <f t="shared" si="95"/>
        <v>115664.14296841962</v>
      </c>
      <c r="L123" s="5">
        <f t="shared" si="95"/>
        <v>15108.610788378328</v>
      </c>
      <c r="M123" s="5">
        <f t="shared" si="95"/>
        <v>3958.7348720719856</v>
      </c>
      <c r="N123" s="15">
        <f t="shared" si="96"/>
        <v>1.0686107410484702E-2</v>
      </c>
      <c r="O123" s="15">
        <f t="shared" si="96"/>
        <v>1.4914667832420792E-2</v>
      </c>
      <c r="P123" s="15">
        <f t="shared" si="96"/>
        <v>1.370123028284409E-2</v>
      </c>
      <c r="Q123" s="5">
        <f t="shared" si="97"/>
        <v>9177.7629407781133</v>
      </c>
      <c r="R123" s="5">
        <f t="shared" si="97"/>
        <v>11750.624847195411</v>
      </c>
      <c r="S123" s="5">
        <f t="shared" si="97"/>
        <v>5840.5834795729816</v>
      </c>
      <c r="T123" s="5">
        <f t="shared" si="98"/>
        <v>68.257666305612787</v>
      </c>
      <c r="U123" s="5">
        <f t="shared" si="98"/>
        <v>263.68266002547381</v>
      </c>
      <c r="V123" s="5">
        <f t="shared" si="98"/>
        <v>341.04209038623958</v>
      </c>
      <c r="W123" s="15">
        <f t="shared" si="99"/>
        <v>-1.0734613539272964E-2</v>
      </c>
      <c r="X123" s="15">
        <f t="shared" si="99"/>
        <v>-1.217998157191269E-2</v>
      </c>
      <c r="Y123" s="15">
        <f t="shared" si="99"/>
        <v>-9.7425357312937999E-3</v>
      </c>
      <c r="Z123" s="5">
        <f t="shared" si="49"/>
        <v>13396.065685092059</v>
      </c>
      <c r="AA123" s="5">
        <f t="shared" si="49"/>
        <v>29888.364532432803</v>
      </c>
      <c r="AB123" s="5">
        <f t="shared" si="49"/>
        <v>24395.039591063469</v>
      </c>
      <c r="AC123" s="16">
        <f t="shared" si="88"/>
        <v>1.7637065625478705</v>
      </c>
      <c r="AD123" s="16">
        <f t="shared" si="88"/>
        <v>2.9331730108074621</v>
      </c>
      <c r="AE123" s="16">
        <f t="shared" si="88"/>
        <v>4.510378537250145</v>
      </c>
      <c r="AF123" s="15">
        <f t="shared" si="57"/>
        <v>-4.0504037456468023E-3</v>
      </c>
      <c r="AG123" s="15">
        <f t="shared" si="57"/>
        <v>2.9673830763510267E-4</v>
      </c>
      <c r="AH123" s="15">
        <f t="shared" si="57"/>
        <v>9.7937136394747881E-3</v>
      </c>
      <c r="AI123" s="1">
        <f t="shared" si="89"/>
        <v>238934.70321725545</v>
      </c>
      <c r="AJ123" s="1">
        <f t="shared" si="89"/>
        <v>76144.337890037816</v>
      </c>
      <c r="AK123" s="1">
        <f t="shared" si="89"/>
        <v>29491.130562371058</v>
      </c>
      <c r="AL123" s="14">
        <f t="shared" si="100"/>
        <v>41.172808165804028</v>
      </c>
      <c r="AM123" s="14">
        <f t="shared" si="100"/>
        <v>8.1925326959586648</v>
      </c>
      <c r="AN123" s="14">
        <f t="shared" si="100"/>
        <v>2.8170461854891471</v>
      </c>
      <c r="AO123" s="11">
        <f t="shared" si="101"/>
        <v>1.0516477758371105E-2</v>
      </c>
      <c r="AP123" s="11">
        <f t="shared" si="101"/>
        <v>1.3247988290997579E-2</v>
      </c>
      <c r="AQ123" s="11">
        <f t="shared" si="101"/>
        <v>1.2017596935397879E-2</v>
      </c>
      <c r="AR123" s="1">
        <f t="shared" si="50"/>
        <v>134457.61388451443</v>
      </c>
      <c r="AS123" s="1">
        <f t="shared" si="48"/>
        <v>44563.509963302895</v>
      </c>
      <c r="AT123" s="1">
        <f t="shared" si="48"/>
        <v>17125.696927784953</v>
      </c>
      <c r="AU123" s="1">
        <f t="shared" si="58"/>
        <v>26891.522776902886</v>
      </c>
      <c r="AV123" s="1">
        <f t="shared" si="58"/>
        <v>8912.701992660579</v>
      </c>
      <c r="AW123" s="1">
        <f t="shared" si="58"/>
        <v>3425.1393855569909</v>
      </c>
      <c r="AX123" s="1">
        <f t="shared" si="59"/>
        <v>92531.314374735695</v>
      </c>
      <c r="AY123" s="1">
        <f t="shared" si="59"/>
        <v>12086.888630702664</v>
      </c>
      <c r="AZ123" s="1">
        <f t="shared" si="59"/>
        <v>3166.9878976575878</v>
      </c>
      <c r="BA123" s="1">
        <f t="shared" si="60"/>
        <v>13293.346021424886</v>
      </c>
      <c r="BB123" s="1">
        <f t="shared" si="60"/>
        <v>27725.348054542494</v>
      </c>
      <c r="BC123" s="1">
        <f t="shared" si="60"/>
        <v>34870.307036992868</v>
      </c>
      <c r="BD123" s="1">
        <f t="shared" si="61"/>
        <v>12141.459757905619</v>
      </c>
      <c r="BE123" s="2">
        <f t="shared" si="90"/>
        <v>0.1724378764915922</v>
      </c>
      <c r="BF123" s="2">
        <f t="shared" si="90"/>
        <v>0.13039120264941753</v>
      </c>
      <c r="BG123" s="2">
        <f t="shared" si="90"/>
        <v>6.9918128391701598E-2</v>
      </c>
      <c r="BH123" s="2">
        <f t="shared" si="54"/>
        <v>0.11691617043270297</v>
      </c>
      <c r="BI123" s="2">
        <f t="shared" si="62"/>
        <v>2.9734821248929609E-3</v>
      </c>
      <c r="BJ123" s="2">
        <f t="shared" si="62"/>
        <v>1.700186572836147E-3</v>
      </c>
      <c r="BK123" s="2">
        <f t="shared" si="62"/>
        <v>4.8885446777984691E-4</v>
      </c>
      <c r="BL123" s="2">
        <f t="shared" si="55"/>
        <v>399.80731144136325</v>
      </c>
      <c r="BM123" s="2">
        <f t="shared" si="55"/>
        <v>75.766281278057434</v>
      </c>
      <c r="BN123" s="2">
        <f t="shared" si="55"/>
        <v>8.371973456991272</v>
      </c>
      <c r="BO123" s="2">
        <f t="shared" si="63"/>
        <v>346.15514676334254</v>
      </c>
      <c r="BP123" s="2">
        <f t="shared" si="63"/>
        <v>38.88262037281433</v>
      </c>
      <c r="BQ123" s="2">
        <f t="shared" si="63"/>
        <v>9.816722552341135</v>
      </c>
      <c r="BR123" s="11">
        <f t="shared" si="64"/>
        <v>4.1718908078137468E-2</v>
      </c>
      <c r="BS123" s="17">
        <f t="shared" si="52"/>
        <v>5.4299116711378555E-2</v>
      </c>
      <c r="BT123" s="17">
        <f t="shared" si="53"/>
        <v>0.15998971629410619</v>
      </c>
      <c r="BU123" s="12">
        <f>(BU$3*temphigh!$I233+BU$4*temphigh!$I233^2+BU$5*temphigh!$I233^6)*(K123/K$56)^$BW$1</f>
        <v>-3.1039336503956947</v>
      </c>
      <c r="BV123" s="12">
        <f>(BV$3*temphigh!$I233+BV$4*temphigh!$I233^2+BV$5*temphigh!$I233^6)*(L123/L$56)^$BW$1</f>
        <v>-3.7430582228178508</v>
      </c>
      <c r="BW123" s="12">
        <f>(BW$3*temphigh!$I233+BW$4*temphigh!$I233^2+BW$5*temphigh!$I233^6)*(M123/M$56)^$BW$1</f>
        <v>-4.366302127667935</v>
      </c>
      <c r="BX123" s="12"/>
      <c r="BY123" s="12"/>
      <c r="BZ123" s="12"/>
      <c r="CA123" s="19"/>
      <c r="CB123" s="19"/>
      <c r="CC123" s="19"/>
      <c r="CD123" s="19"/>
      <c r="CE123" s="19"/>
      <c r="CF123" s="19"/>
      <c r="CG123" s="19"/>
      <c r="CH123" s="19"/>
    </row>
    <row r="124" spans="1:86" x14ac:dyDescent="0.3">
      <c r="A124" s="2">
        <f t="shared" si="91"/>
        <v>2078</v>
      </c>
      <c r="B124" s="5">
        <f t="shared" si="92"/>
        <v>1162.6290760889392</v>
      </c>
      <c r="C124" s="5">
        <f t="shared" si="92"/>
        <v>2950.27341880213</v>
      </c>
      <c r="D124" s="5">
        <f t="shared" si="92"/>
        <v>4328.2374933144465</v>
      </c>
      <c r="E124" s="15">
        <f t="shared" si="93"/>
        <v>1.2555474539902711E-4</v>
      </c>
      <c r="F124" s="15">
        <f t="shared" si="93"/>
        <v>2.4735126756988485E-4</v>
      </c>
      <c r="G124" s="15">
        <f t="shared" si="93"/>
        <v>5.0495881393041678E-4</v>
      </c>
      <c r="H124" s="5">
        <f t="shared" si="94"/>
        <v>135885.12890851361</v>
      </c>
      <c r="I124" s="5">
        <f t="shared" si="94"/>
        <v>45230.067767061017</v>
      </c>
      <c r="J124" s="5">
        <f t="shared" si="94"/>
        <v>17365.901089914067</v>
      </c>
      <c r="K124" s="5">
        <f t="shared" si="95"/>
        <v>116877.45619232958</v>
      </c>
      <c r="L124" s="5">
        <f t="shared" si="95"/>
        <v>15330.805436136605</v>
      </c>
      <c r="M124" s="5">
        <f t="shared" si="95"/>
        <v>4012.2338750445347</v>
      </c>
      <c r="N124" s="15">
        <f t="shared" si="96"/>
        <v>1.048996856563611E-2</v>
      </c>
      <c r="O124" s="15">
        <f t="shared" si="96"/>
        <v>1.4706490945493922E-2</v>
      </c>
      <c r="P124" s="15">
        <f t="shared" si="96"/>
        <v>1.3514166697540908E-2</v>
      </c>
      <c r="Q124" s="5">
        <f t="shared" si="97"/>
        <v>9175.6360782724751</v>
      </c>
      <c r="R124" s="5">
        <f t="shared" si="97"/>
        <v>11781.121437523383</v>
      </c>
      <c r="S124" s="5">
        <f t="shared" si="97"/>
        <v>5864.8030100111728</v>
      </c>
      <c r="T124" s="5">
        <f t="shared" si="98"/>
        <v>67.524946636729382</v>
      </c>
      <c r="U124" s="5">
        <f t="shared" si="98"/>
        <v>260.47101008553062</v>
      </c>
      <c r="V124" s="5">
        <f t="shared" si="98"/>
        <v>337.71947563477653</v>
      </c>
      <c r="W124" s="15">
        <f t="shared" si="99"/>
        <v>-1.0734613539272964E-2</v>
      </c>
      <c r="X124" s="15">
        <f t="shared" si="99"/>
        <v>-1.217998157191269E-2</v>
      </c>
      <c r="Y124" s="15">
        <f t="shared" si="99"/>
        <v>-9.7425357312937999E-3</v>
      </c>
      <c r="Z124" s="5">
        <f t="shared" si="49"/>
        <v>13341.391599914552</v>
      </c>
      <c r="AA124" s="5">
        <f t="shared" si="49"/>
        <v>29981.366175179151</v>
      </c>
      <c r="AB124" s="5">
        <f t="shared" si="49"/>
        <v>24741.331591711158</v>
      </c>
      <c r="AC124" s="16">
        <f t="shared" si="88"/>
        <v>1.7565628388807049</v>
      </c>
      <c r="AD124" s="16">
        <f t="shared" si="88"/>
        <v>2.9340433956026901</v>
      </c>
      <c r="AE124" s="16">
        <f t="shared" si="88"/>
        <v>4.5545518930496058</v>
      </c>
      <c r="AF124" s="15">
        <f t="shared" si="57"/>
        <v>-4.0504037456468023E-3</v>
      </c>
      <c r="AG124" s="15">
        <f t="shared" si="57"/>
        <v>2.9673830763510267E-4</v>
      </c>
      <c r="AH124" s="15">
        <f t="shared" si="57"/>
        <v>9.7937136394747881E-3</v>
      </c>
      <c r="AI124" s="1">
        <f t="shared" si="89"/>
        <v>241932.7556724328</v>
      </c>
      <c r="AJ124" s="1">
        <f t="shared" si="89"/>
        <v>77442.606093694601</v>
      </c>
      <c r="AK124" s="1">
        <f t="shared" si="89"/>
        <v>29967.156891690945</v>
      </c>
      <c r="AL124" s="14">
        <f t="shared" si="100"/>
        <v>41.601471157916137</v>
      </c>
      <c r="AM124" s="14">
        <f t="shared" si="100"/>
        <v>8.2999819274160433</v>
      </c>
      <c r="AN124" s="14">
        <f t="shared" si="100"/>
        <v>2.8505617698386994</v>
      </c>
      <c r="AO124" s="11">
        <f t="shared" si="101"/>
        <v>1.0411312980787395E-2</v>
      </c>
      <c r="AP124" s="11">
        <f t="shared" si="101"/>
        <v>1.3115508408087603E-2</v>
      </c>
      <c r="AQ124" s="11">
        <f t="shared" si="101"/>
        <v>1.18974209660439E-2</v>
      </c>
      <c r="AR124" s="1">
        <f t="shared" si="50"/>
        <v>135885.12890851361</v>
      </c>
      <c r="AS124" s="1">
        <f t="shared" si="48"/>
        <v>45230.067767061017</v>
      </c>
      <c r="AT124" s="1">
        <f t="shared" si="48"/>
        <v>17365.901089914067</v>
      </c>
      <c r="AU124" s="1">
        <f t="shared" si="58"/>
        <v>27177.025781702723</v>
      </c>
      <c r="AV124" s="1">
        <f t="shared" si="58"/>
        <v>9046.0135534122037</v>
      </c>
      <c r="AW124" s="1">
        <f t="shared" si="58"/>
        <v>3473.1802179828137</v>
      </c>
      <c r="AX124" s="1">
        <f t="shared" si="59"/>
        <v>93501.964953863673</v>
      </c>
      <c r="AY124" s="1">
        <f t="shared" si="59"/>
        <v>12264.644348909282</v>
      </c>
      <c r="AZ124" s="1">
        <f t="shared" si="59"/>
        <v>3209.7871000356281</v>
      </c>
      <c r="BA124" s="1">
        <f t="shared" si="60"/>
        <v>13307.14748288995</v>
      </c>
      <c r="BB124" s="1">
        <f t="shared" si="60"/>
        <v>27775.278173898201</v>
      </c>
      <c r="BC124" s="1">
        <f t="shared" si="60"/>
        <v>34946.015915190299</v>
      </c>
      <c r="BD124" s="1">
        <f t="shared" si="61"/>
        <v>11809.484269304718</v>
      </c>
      <c r="BE124" s="2">
        <f t="shared" si="90"/>
        <v>0.1724378764915922</v>
      </c>
      <c r="BF124" s="2">
        <f t="shared" si="90"/>
        <v>0.13039120264941753</v>
      </c>
      <c r="BG124" s="2">
        <f t="shared" si="90"/>
        <v>6.9918128391701598E-2</v>
      </c>
      <c r="BH124" s="2">
        <f t="shared" si="54"/>
        <v>0.116650869823719</v>
      </c>
      <c r="BI124" s="2">
        <f t="shared" si="62"/>
        <v>2.9734821248929609E-3</v>
      </c>
      <c r="BJ124" s="2">
        <f t="shared" si="62"/>
        <v>1.700186572836147E-3</v>
      </c>
      <c r="BK124" s="2">
        <f t="shared" si="62"/>
        <v>4.8885446777984691E-4</v>
      </c>
      <c r="BL124" s="2">
        <f t="shared" si="55"/>
        <v>404.05200184824093</v>
      </c>
      <c r="BM124" s="2">
        <f t="shared" si="55"/>
        <v>76.899553906026156</v>
      </c>
      <c r="BN124" s="2">
        <f t="shared" si="55"/>
        <v>8.4893983348274045</v>
      </c>
      <c r="BO124" s="2">
        <f t="shared" si="63"/>
        <v>351.26385280408721</v>
      </c>
      <c r="BP124" s="2">
        <f t="shared" si="63"/>
        <v>39.341789147315268</v>
      </c>
      <c r="BQ124" s="2">
        <f t="shared" si="63"/>
        <v>9.8150845078118678</v>
      </c>
      <c r="BR124" s="11">
        <f t="shared" si="64"/>
        <v>4.1533836602145796E-2</v>
      </c>
      <c r="BS124" s="17">
        <f t="shared" si="52"/>
        <v>5.2124537905868247E-2</v>
      </c>
      <c r="BT124" s="17">
        <f t="shared" si="53"/>
        <v>0.15532982164476328</v>
      </c>
      <c r="BU124" s="12">
        <f>(BU$3*temphigh!$I234+BU$4*temphigh!$I234^2+BU$5*temphigh!$I234^6)*(K124/K$56)^$BW$1</f>
        <v>-3.3393010066142552</v>
      </c>
      <c r="BV124" s="12">
        <f>(BV$3*temphigh!$I234+BV$4*temphigh!$I234^2+BV$5*temphigh!$I234^6)*(L124/L$56)^$BW$1</f>
        <v>-3.9150450927217353</v>
      </c>
      <c r="BW124" s="12">
        <f>(BW$3*temphigh!$I234+BW$4*temphigh!$I234^2+BW$5*temphigh!$I234^6)*(M124/M$56)^$BW$1</f>
        <v>-4.5122067745312116</v>
      </c>
      <c r="BX124" s="12"/>
      <c r="BY124" s="12"/>
      <c r="BZ124" s="12"/>
      <c r="CA124" s="19"/>
      <c r="CB124" s="19"/>
      <c r="CC124" s="19"/>
      <c r="CD124" s="19"/>
      <c r="CE124" s="19"/>
      <c r="CF124" s="19"/>
      <c r="CG124" s="19"/>
      <c r="CH124" s="19"/>
    </row>
    <row r="125" spans="1:86" x14ac:dyDescent="0.3">
      <c r="A125" s="2">
        <f t="shared" si="91"/>
        <v>2079</v>
      </c>
      <c r="B125" s="5">
        <f t="shared" si="92"/>
        <v>1162.767751006699</v>
      </c>
      <c r="C125" s="5">
        <f t="shared" si="92"/>
        <v>2950.9666849784571</v>
      </c>
      <c r="D125" s="5">
        <f t="shared" si="92"/>
        <v>4330.3137959019286</v>
      </c>
      <c r="E125" s="15">
        <f t="shared" si="93"/>
        <v>1.1927700812907576E-4</v>
      </c>
      <c r="F125" s="15">
        <f t="shared" si="93"/>
        <v>2.3498370419139061E-4</v>
      </c>
      <c r="G125" s="15">
        <f t="shared" si="93"/>
        <v>4.7971087323389595E-4</v>
      </c>
      <c r="H125" s="5">
        <f t="shared" si="94"/>
        <v>137300.46986799396</v>
      </c>
      <c r="I125" s="5">
        <f t="shared" si="94"/>
        <v>45896.700161177207</v>
      </c>
      <c r="J125" s="5">
        <f t="shared" si="94"/>
        <v>17605.81353853019</v>
      </c>
      <c r="K125" s="5">
        <f t="shared" si="95"/>
        <v>118080.73430753665</v>
      </c>
      <c r="L125" s="5">
        <f t="shared" si="95"/>
        <v>15553.106849632994</v>
      </c>
      <c r="M125" s="5">
        <f t="shared" si="95"/>
        <v>4065.7131026374509</v>
      </c>
      <c r="N125" s="15">
        <f t="shared" si="96"/>
        <v>1.0295211364174328E-2</v>
      </c>
      <c r="O125" s="15">
        <f t="shared" si="96"/>
        <v>1.4500308833898412E-2</v>
      </c>
      <c r="P125" s="15">
        <f t="shared" si="96"/>
        <v>1.3329040444413964E-2</v>
      </c>
      <c r="Q125" s="5">
        <f t="shared" si="97"/>
        <v>9171.6840779089198</v>
      </c>
      <c r="R125" s="5">
        <f t="shared" si="97"/>
        <v>11809.151095897923</v>
      </c>
      <c r="S125" s="5">
        <f t="shared" si="97"/>
        <v>5887.8986929654066</v>
      </c>
      <c r="T125" s="5">
        <f t="shared" si="98"/>
        <v>66.800092430324057</v>
      </c>
      <c r="U125" s="5">
        <f t="shared" si="98"/>
        <v>257.29847798267139</v>
      </c>
      <c r="V125" s="5">
        <f t="shared" si="98"/>
        <v>334.42923157625091</v>
      </c>
      <c r="W125" s="15">
        <f t="shared" si="99"/>
        <v>-1.0734613539272964E-2</v>
      </c>
      <c r="X125" s="15">
        <f t="shared" si="99"/>
        <v>-1.217998157191269E-2</v>
      </c>
      <c r="Y125" s="15">
        <f t="shared" si="99"/>
        <v>-9.7425357312937999E-3</v>
      </c>
      <c r="Z125" s="5">
        <f t="shared" si="49"/>
        <v>13284.274354908728</v>
      </c>
      <c r="AA125" s="5">
        <f t="shared" si="49"/>
        <v>30068.097018340042</v>
      </c>
      <c r="AB125" s="5">
        <f t="shared" si="49"/>
        <v>25087.242410954579</v>
      </c>
      <c r="AC125" s="16">
        <f t="shared" si="88"/>
        <v>1.7494480501786385</v>
      </c>
      <c r="AD125" s="16">
        <f t="shared" si="88"/>
        <v>2.934914038674429</v>
      </c>
      <c r="AE125" s="16">
        <f t="shared" si="88"/>
        <v>4.5991578700462616</v>
      </c>
      <c r="AF125" s="15">
        <f t="shared" si="57"/>
        <v>-4.0504037456468023E-3</v>
      </c>
      <c r="AG125" s="15">
        <f t="shared" si="57"/>
        <v>2.9673830763510267E-4</v>
      </c>
      <c r="AH125" s="15">
        <f t="shared" si="57"/>
        <v>9.7937136394747881E-3</v>
      </c>
      <c r="AI125" s="1">
        <f t="shared" si="89"/>
        <v>244916.50588689224</v>
      </c>
      <c r="AJ125" s="1">
        <f t="shared" si="89"/>
        <v>78744.359037737348</v>
      </c>
      <c r="AK125" s="1">
        <f t="shared" si="89"/>
        <v>30443.621420504664</v>
      </c>
      <c r="AL125" s="14">
        <f t="shared" si="100"/>
        <v>42.030265835235539</v>
      </c>
      <c r="AM125" s="14">
        <f t="shared" si="100"/>
        <v>8.4077518253444836</v>
      </c>
      <c r="AN125" s="14">
        <f t="shared" si="100"/>
        <v>2.8841369598705269</v>
      </c>
      <c r="AO125" s="11">
        <f t="shared" si="101"/>
        <v>1.0307199850979521E-2</v>
      </c>
      <c r="AP125" s="11">
        <f t="shared" si="101"/>
        <v>1.2984353324006727E-2</v>
      </c>
      <c r="AQ125" s="11">
        <f t="shared" si="101"/>
        <v>1.1778446756383461E-2</v>
      </c>
      <c r="AR125" s="1">
        <f t="shared" si="50"/>
        <v>137300.46986799396</v>
      </c>
      <c r="AS125" s="1">
        <f t="shared" si="50"/>
        <v>45896.700161177207</v>
      </c>
      <c r="AT125" s="1">
        <f t="shared" si="50"/>
        <v>17605.81353853019</v>
      </c>
      <c r="AU125" s="1">
        <f t="shared" si="58"/>
        <v>27460.093973598792</v>
      </c>
      <c r="AV125" s="1">
        <f t="shared" si="58"/>
        <v>9179.340032235441</v>
      </c>
      <c r="AW125" s="1">
        <f t="shared" si="58"/>
        <v>3521.1627077060384</v>
      </c>
      <c r="AX125" s="1">
        <f t="shared" si="59"/>
        <v>94464.587446029327</v>
      </c>
      <c r="AY125" s="1">
        <f t="shared" si="59"/>
        <v>12442.485479706393</v>
      </c>
      <c r="AZ125" s="1">
        <f t="shared" si="59"/>
        <v>3252.5704821099612</v>
      </c>
      <c r="BA125" s="1">
        <f t="shared" si="60"/>
        <v>13320.644457414734</v>
      </c>
      <c r="BB125" s="1">
        <f t="shared" si="60"/>
        <v>27824.28757309926</v>
      </c>
      <c r="BC125" s="1">
        <f t="shared" si="60"/>
        <v>35020.117542130945</v>
      </c>
      <c r="BD125" s="1">
        <f t="shared" si="61"/>
        <v>11486.119966683</v>
      </c>
      <c r="BE125" s="2">
        <f t="shared" si="90"/>
        <v>0.1724378764915922</v>
      </c>
      <c r="BF125" s="2">
        <f t="shared" si="90"/>
        <v>0.13039120264941753</v>
      </c>
      <c r="BG125" s="2">
        <f t="shared" si="90"/>
        <v>6.9918128391701598E-2</v>
      </c>
      <c r="BH125" s="2">
        <f t="shared" si="54"/>
        <v>0.11638552568533439</v>
      </c>
      <c r="BI125" s="2">
        <f t="shared" si="62"/>
        <v>2.9734821248929609E-3</v>
      </c>
      <c r="BJ125" s="2">
        <f t="shared" si="62"/>
        <v>1.700186572836147E-3</v>
      </c>
      <c r="BK125" s="2">
        <f t="shared" si="62"/>
        <v>4.8885446777984691E-4</v>
      </c>
      <c r="BL125" s="2">
        <f t="shared" si="55"/>
        <v>408.26049289188467</v>
      </c>
      <c r="BM125" s="2">
        <f t="shared" si="55"/>
        <v>78.032953351520106</v>
      </c>
      <c r="BN125" s="2">
        <f t="shared" si="55"/>
        <v>8.6066806072094</v>
      </c>
      <c r="BO125" s="2">
        <f t="shared" si="63"/>
        <v>356.44854709864035</v>
      </c>
      <c r="BP125" s="2">
        <f t="shared" si="63"/>
        <v>39.80648278476253</v>
      </c>
      <c r="BQ125" s="2">
        <f t="shared" si="63"/>
        <v>9.8134781915273361</v>
      </c>
      <c r="BR125" s="11">
        <f t="shared" si="64"/>
        <v>4.1349829186040105E-2</v>
      </c>
      <c r="BS125" s="17">
        <f t="shared" si="52"/>
        <v>5.0045938090611676E-2</v>
      </c>
      <c r="BT125" s="17">
        <f t="shared" si="53"/>
        <v>0.15080565208229443</v>
      </c>
      <c r="BU125" s="12">
        <f>(BU$3*temphigh!$I235+BU$4*temphigh!$I235^2+BU$5*temphigh!$I235^6)*(K125/K$56)^$BW$1</f>
        <v>-3.5787621837167212</v>
      </c>
      <c r="BV125" s="12">
        <f>(BV$3*temphigh!$I235+BV$4*temphigh!$I235^2+BV$5*temphigh!$I235^6)*(L125/L$56)^$BW$1</f>
        <v>-4.0894687071953433</v>
      </c>
      <c r="BW125" s="12">
        <f>(BW$3*temphigh!$I235+BW$4*temphigh!$I235^2+BW$5*temphigh!$I235^6)*(M125/M$56)^$BW$1</f>
        <v>-4.6600194844760017</v>
      </c>
      <c r="BX125" s="12"/>
      <c r="BY125" s="12"/>
      <c r="BZ125" s="12"/>
      <c r="CA125" s="19"/>
      <c r="CB125" s="19"/>
      <c r="CC125" s="19"/>
      <c r="CD125" s="19"/>
      <c r="CE125" s="19"/>
      <c r="CF125" s="19"/>
      <c r="CG125" s="19"/>
      <c r="CH125" s="19"/>
    </row>
    <row r="126" spans="1:86" x14ac:dyDescent="0.3">
      <c r="A126" s="2">
        <f t="shared" si="91"/>
        <v>2080</v>
      </c>
      <c r="B126" s="5">
        <f t="shared" si="92"/>
        <v>1162.8995078922637</v>
      </c>
      <c r="C126" s="5">
        <f t="shared" si="92"/>
        <v>2951.6254426069099</v>
      </c>
      <c r="D126" s="5">
        <f t="shared" si="92"/>
        <v>4332.2872295837178</v>
      </c>
      <c r="E126" s="15">
        <f t="shared" si="93"/>
        <v>1.1331315772262197E-4</v>
      </c>
      <c r="F126" s="15">
        <f t="shared" si="93"/>
        <v>2.2323451898182106E-4</v>
      </c>
      <c r="G126" s="15">
        <f t="shared" si="93"/>
        <v>4.557253295722011E-4</v>
      </c>
      <c r="H126" s="5">
        <f t="shared" si="94"/>
        <v>138703.17190349658</v>
      </c>
      <c r="I126" s="5">
        <f t="shared" si="94"/>
        <v>46563.236838588055</v>
      </c>
      <c r="J126" s="5">
        <f t="shared" si="94"/>
        <v>17845.385634543582</v>
      </c>
      <c r="K126" s="5">
        <f t="shared" si="95"/>
        <v>119273.56659982925</v>
      </c>
      <c r="L126" s="5">
        <f t="shared" si="95"/>
        <v>15775.455844242508</v>
      </c>
      <c r="M126" s="5">
        <f t="shared" si="95"/>
        <v>4119.1603162143792</v>
      </c>
      <c r="N126" s="15">
        <f t="shared" si="96"/>
        <v>1.0101836673761744E-2</v>
      </c>
      <c r="O126" s="15">
        <f t="shared" si="96"/>
        <v>1.4296114387895464E-2</v>
      </c>
      <c r="P126" s="15">
        <f t="shared" si="96"/>
        <v>1.314583991237761E-2</v>
      </c>
      <c r="Q126" s="5">
        <f t="shared" si="97"/>
        <v>9165.9243794475824</v>
      </c>
      <c r="R126" s="5">
        <f t="shared" si="97"/>
        <v>11834.725872679308</v>
      </c>
      <c r="S126" s="5">
        <f t="shared" si="97"/>
        <v>5909.8749704386</v>
      </c>
      <c r="T126" s="5">
        <f t="shared" si="98"/>
        <v>66.083019253696818</v>
      </c>
      <c r="U126" s="5">
        <f t="shared" si="98"/>
        <v>254.16458726236127</v>
      </c>
      <c r="V126" s="5">
        <f t="shared" si="98"/>
        <v>331.17104283803013</v>
      </c>
      <c r="W126" s="15">
        <f t="shared" si="99"/>
        <v>-1.0734613539272964E-2</v>
      </c>
      <c r="X126" s="15">
        <f t="shared" si="99"/>
        <v>-1.217998157191269E-2</v>
      </c>
      <c r="Y126" s="15">
        <f t="shared" si="99"/>
        <v>-9.7425357312937999E-3</v>
      </c>
      <c r="Z126" s="5">
        <f t="shared" ref="Z126:AB189" si="102">Q125*AC126*(1-BE125)</f>
        <v>13224.769240147702</v>
      </c>
      <c r="AA126" s="5">
        <f t="shared" si="102"/>
        <v>30148.578655440037</v>
      </c>
      <c r="AB126" s="5">
        <f t="shared" si="102"/>
        <v>25432.70117872996</v>
      </c>
      <c r="AC126" s="16">
        <f t="shared" si="88"/>
        <v>1.7423620792433805</v>
      </c>
      <c r="AD126" s="16">
        <f t="shared" si="88"/>
        <v>2.9357849400993197</v>
      </c>
      <c r="AE126" s="16">
        <f t="shared" si="88"/>
        <v>4.6442007052082319</v>
      </c>
      <c r="AF126" s="15">
        <f t="shared" si="57"/>
        <v>-4.0504037456468023E-3</v>
      </c>
      <c r="AG126" s="15">
        <f t="shared" si="57"/>
        <v>2.9673830763510267E-4</v>
      </c>
      <c r="AH126" s="15">
        <f t="shared" si="57"/>
        <v>9.7937136394747881E-3</v>
      </c>
      <c r="AI126" s="1">
        <f t="shared" si="89"/>
        <v>247884.9492718018</v>
      </c>
      <c r="AJ126" s="1">
        <f t="shared" si="89"/>
        <v>80049.26316619906</v>
      </c>
      <c r="AK126" s="1">
        <f t="shared" si="89"/>
        <v>30920.42198616024</v>
      </c>
      <c r="AL126" s="14">
        <f t="shared" si="100"/>
        <v>42.459148041491581</v>
      </c>
      <c r="AM126" s="14">
        <f t="shared" si="100"/>
        <v>8.5158293535017098</v>
      </c>
      <c r="AN126" s="14">
        <f t="shared" si="100"/>
        <v>2.9177679069542797</v>
      </c>
      <c r="AO126" s="11">
        <f t="shared" si="101"/>
        <v>1.0204127852469725E-2</v>
      </c>
      <c r="AP126" s="11">
        <f t="shared" si="101"/>
        <v>1.2854509790766659E-2</v>
      </c>
      <c r="AQ126" s="11">
        <f t="shared" si="101"/>
        <v>1.1660662288819627E-2</v>
      </c>
      <c r="AR126" s="1">
        <f t="shared" ref="AR126:AT189" si="103">MAX(0.3*B126,AL126*AI126^$AR$5*B126^(1-$AR$5)*(1-BI125+BU125/100))</f>
        <v>138703.17190349658</v>
      </c>
      <c r="AS126" s="1">
        <f t="shared" si="103"/>
        <v>46563.236838588055</v>
      </c>
      <c r="AT126" s="1">
        <f t="shared" si="103"/>
        <v>17845.385634543582</v>
      </c>
      <c r="AU126" s="1">
        <f t="shared" si="58"/>
        <v>27740.634380699317</v>
      </c>
      <c r="AV126" s="1">
        <f t="shared" si="58"/>
        <v>9312.6473677176109</v>
      </c>
      <c r="AW126" s="1">
        <f t="shared" si="58"/>
        <v>3569.0771269087163</v>
      </c>
      <c r="AX126" s="1">
        <f t="shared" si="59"/>
        <v>95418.853279863397</v>
      </c>
      <c r="AY126" s="1">
        <f t="shared" si="59"/>
        <v>12620.364675394007</v>
      </c>
      <c r="AZ126" s="1">
        <f t="shared" si="59"/>
        <v>3295.3282529715029</v>
      </c>
      <c r="BA126" s="1">
        <f t="shared" si="60"/>
        <v>13333.842343927741</v>
      </c>
      <c r="BB126" s="1">
        <f t="shared" si="60"/>
        <v>27872.396908784038</v>
      </c>
      <c r="BC126" s="1">
        <f t="shared" si="60"/>
        <v>35092.657561755332</v>
      </c>
      <c r="BD126" s="1">
        <f t="shared" si="61"/>
        <v>11171.169793461564</v>
      </c>
      <c r="BE126" s="2">
        <f t="shared" si="90"/>
        <v>0.1724378764915922</v>
      </c>
      <c r="BF126" s="2">
        <f t="shared" si="90"/>
        <v>0.13039120264941753</v>
      </c>
      <c r="BG126" s="2">
        <f t="shared" si="90"/>
        <v>6.9918128391701598E-2</v>
      </c>
      <c r="BH126" s="2">
        <f t="shared" si="54"/>
        <v>0.11612013082815181</v>
      </c>
      <c r="BI126" s="2">
        <f t="shared" si="62"/>
        <v>2.9734821248929609E-3</v>
      </c>
      <c r="BJ126" s="2">
        <f t="shared" si="62"/>
        <v>1.700186572836147E-3</v>
      </c>
      <c r="BK126" s="2">
        <f t="shared" si="62"/>
        <v>4.8885446777984691E-4</v>
      </c>
      <c r="BL126" s="2">
        <f t="shared" si="55"/>
        <v>412.43140232100262</v>
      </c>
      <c r="BM126" s="2">
        <f t="shared" si="55"/>
        <v>79.166190060756847</v>
      </c>
      <c r="BN126" s="2">
        <f t="shared" si="55"/>
        <v>8.7237964967009276</v>
      </c>
      <c r="BO126" s="2">
        <f t="shared" si="63"/>
        <v>361.71036320358655</v>
      </c>
      <c r="BP126" s="2">
        <f t="shared" si="63"/>
        <v>40.276767405999244</v>
      </c>
      <c r="BQ126" s="2">
        <f t="shared" si="63"/>
        <v>9.8119028350708053</v>
      </c>
      <c r="BR126" s="11">
        <f t="shared" si="64"/>
        <v>4.1166910735099566E-2</v>
      </c>
      <c r="BS126" s="17">
        <f t="shared" si="52"/>
        <v>4.8058718298085806E-2</v>
      </c>
      <c r="BT126" s="17">
        <f t="shared" si="53"/>
        <v>0.14641325444882955</v>
      </c>
      <c r="BU126" s="12">
        <f>(BU$3*temphigh!$I236+BU$4*temphigh!$I236^2+BU$5*temphigh!$I236^6)*(K126/K$56)^$BW$1</f>
        <v>-3.8222810338465418</v>
      </c>
      <c r="BV126" s="12">
        <f>(BV$3*temphigh!$I236+BV$4*temphigh!$I236^2+BV$5*temphigh!$I236^6)*(L126/L$56)^$BW$1</f>
        <v>-4.2662954428471886</v>
      </c>
      <c r="BW126" s="12">
        <f>(BW$3*temphigh!$I236+BW$4*temphigh!$I236^2+BW$5*temphigh!$I236^6)*(M126/M$56)^$BW$1</f>
        <v>-4.8097122528828926</v>
      </c>
      <c r="BX126" s="12"/>
      <c r="BY126" s="12"/>
      <c r="BZ126" s="12"/>
      <c r="CA126" s="19"/>
      <c r="CB126" s="19"/>
      <c r="CC126" s="19"/>
      <c r="CD126" s="19"/>
      <c r="CE126" s="19"/>
      <c r="CF126" s="19"/>
      <c r="CG126" s="19"/>
      <c r="CH126" s="19"/>
    </row>
    <row r="127" spans="1:86" x14ac:dyDescent="0.3">
      <c r="A127" s="2">
        <f t="shared" si="91"/>
        <v>2081</v>
      </c>
      <c r="B127" s="5">
        <f t="shared" si="92"/>
        <v>1163.0246911168495</v>
      </c>
      <c r="C127" s="5">
        <f t="shared" si="92"/>
        <v>2952.2514020585104</v>
      </c>
      <c r="D127" s="5">
        <f t="shared" si="92"/>
        <v>4334.162845957946</v>
      </c>
      <c r="E127" s="15">
        <f t="shared" si="93"/>
        <v>1.0764749983649086E-4</v>
      </c>
      <c r="F127" s="15">
        <f t="shared" si="93"/>
        <v>2.1207279303273E-4</v>
      </c>
      <c r="G127" s="15">
        <f t="shared" si="93"/>
        <v>4.3293906309359103E-4</v>
      </c>
      <c r="H127" s="5">
        <f t="shared" si="94"/>
        <v>140092.77785287271</v>
      </c>
      <c r="I127" s="5">
        <f t="shared" si="94"/>
        <v>47229.508428013367</v>
      </c>
      <c r="J127" s="5">
        <f t="shared" si="94"/>
        <v>18084.569219375815</v>
      </c>
      <c r="K127" s="5">
        <f t="shared" si="95"/>
        <v>120455.54915806817</v>
      </c>
      <c r="L127" s="5">
        <f t="shared" si="95"/>
        <v>15997.793546674833</v>
      </c>
      <c r="M127" s="5">
        <f t="shared" si="95"/>
        <v>4172.5633904691749</v>
      </c>
      <c r="N127" s="15">
        <f t="shared" si="96"/>
        <v>9.9098450053443088E-3</v>
      </c>
      <c r="O127" s="15">
        <f t="shared" si="96"/>
        <v>1.4093900336545229E-2</v>
      </c>
      <c r="P127" s="15">
        <f t="shared" si="96"/>
        <v>1.2964553490327546E-2</v>
      </c>
      <c r="Q127" s="5">
        <f t="shared" si="97"/>
        <v>9158.3753275558702</v>
      </c>
      <c r="R127" s="5">
        <f t="shared" si="97"/>
        <v>11857.85918289481</v>
      </c>
      <c r="S127" s="5">
        <f t="shared" si="97"/>
        <v>5930.7367667371491</v>
      </c>
      <c r="T127" s="5">
        <f t="shared" si="98"/>
        <v>65.373643580500044</v>
      </c>
      <c r="U127" s="5">
        <f t="shared" si="98"/>
        <v>251.0688672732729</v>
      </c>
      <c r="V127" s="5">
        <f t="shared" si="98"/>
        <v>327.94459712001077</v>
      </c>
      <c r="W127" s="15">
        <f t="shared" si="99"/>
        <v>-1.0734613539272964E-2</v>
      </c>
      <c r="X127" s="15">
        <f t="shared" si="99"/>
        <v>-1.217998157191269E-2</v>
      </c>
      <c r="Y127" s="15">
        <f t="shared" si="99"/>
        <v>-9.7425357312937999E-3</v>
      </c>
      <c r="Z127" s="5">
        <f t="shared" si="102"/>
        <v>13162.932240523627</v>
      </c>
      <c r="AA127" s="5">
        <f t="shared" si="102"/>
        <v>30222.836274726047</v>
      </c>
      <c r="AB127" s="5">
        <f t="shared" si="102"/>
        <v>25777.637693891931</v>
      </c>
      <c r="AC127" s="16">
        <f t="shared" si="88"/>
        <v>1.7353048093513401</v>
      </c>
      <c r="AD127" s="16">
        <f t="shared" si="88"/>
        <v>2.9366560999540252</v>
      </c>
      <c r="AE127" s="16">
        <f t="shared" si="88"/>
        <v>4.6896846769992884</v>
      </c>
      <c r="AF127" s="15">
        <f t="shared" si="57"/>
        <v>-4.0504037456468023E-3</v>
      </c>
      <c r="AG127" s="15">
        <f t="shared" si="57"/>
        <v>2.9673830763510267E-4</v>
      </c>
      <c r="AH127" s="15">
        <f t="shared" si="57"/>
        <v>9.7937136394747881E-3</v>
      </c>
      <c r="AI127" s="1">
        <f t="shared" si="89"/>
        <v>250837.08872532094</v>
      </c>
      <c r="AJ127" s="1">
        <f t="shared" si="89"/>
        <v>81356.984217296762</v>
      </c>
      <c r="AK127" s="1">
        <f t="shared" si="89"/>
        <v>31397.456914452934</v>
      </c>
      <c r="AL127" s="14">
        <f t="shared" si="100"/>
        <v>42.888074030862676</v>
      </c>
      <c r="AM127" s="14">
        <f t="shared" si="100"/>
        <v>8.6242014971847851</v>
      </c>
      <c r="AN127" s="14">
        <f t="shared" si="100"/>
        <v>2.9514507820924281</v>
      </c>
      <c r="AO127" s="11">
        <f t="shared" si="101"/>
        <v>1.0102086573945028E-2</v>
      </c>
      <c r="AP127" s="11">
        <f t="shared" si="101"/>
        <v>1.2725964692858992E-2</v>
      </c>
      <c r="AQ127" s="11">
        <f t="shared" si="101"/>
        <v>1.1544055665931431E-2</v>
      </c>
      <c r="AR127" s="1">
        <f t="shared" si="103"/>
        <v>140092.77785287271</v>
      </c>
      <c r="AS127" s="1">
        <f t="shared" si="103"/>
        <v>47229.508428013367</v>
      </c>
      <c r="AT127" s="1">
        <f t="shared" si="103"/>
        <v>18084.569219375815</v>
      </c>
      <c r="AU127" s="1">
        <f t="shared" si="58"/>
        <v>28018.555570574543</v>
      </c>
      <c r="AV127" s="1">
        <f t="shared" si="58"/>
        <v>9445.9016856026738</v>
      </c>
      <c r="AW127" s="1">
        <f t="shared" si="58"/>
        <v>3616.9138438751634</v>
      </c>
      <c r="AX127" s="1">
        <f t="shared" si="59"/>
        <v>96364.439326454551</v>
      </c>
      <c r="AY127" s="1">
        <f t="shared" si="59"/>
        <v>12798.234837339867</v>
      </c>
      <c r="AZ127" s="1">
        <f t="shared" si="59"/>
        <v>3338.0507123753396</v>
      </c>
      <c r="BA127" s="1">
        <f t="shared" si="60"/>
        <v>13346.746360211266</v>
      </c>
      <c r="BB127" s="1">
        <f t="shared" si="60"/>
        <v>27919.626134406186</v>
      </c>
      <c r="BC127" s="1">
        <f t="shared" si="60"/>
        <v>35163.679905675017</v>
      </c>
      <c r="BD127" s="1">
        <f t="shared" si="61"/>
        <v>10864.439523904268</v>
      </c>
      <c r="BE127" s="2">
        <f t="shared" si="90"/>
        <v>0.1724378764915922</v>
      </c>
      <c r="BF127" s="2">
        <f t="shared" si="90"/>
        <v>0.13039120264941753</v>
      </c>
      <c r="BG127" s="2">
        <f t="shared" si="90"/>
        <v>6.9918128391701598E-2</v>
      </c>
      <c r="BH127" s="2">
        <f t="shared" si="54"/>
        <v>0.11585467914901199</v>
      </c>
      <c r="BI127" s="2">
        <f t="shared" si="62"/>
        <v>2.9734821248929609E-3</v>
      </c>
      <c r="BJ127" s="2">
        <f t="shared" si="62"/>
        <v>1.700186572836147E-3</v>
      </c>
      <c r="BK127" s="2">
        <f t="shared" si="62"/>
        <v>4.8885446777984691E-4</v>
      </c>
      <c r="BL127" s="2">
        <f t="shared" si="55"/>
        <v>416.56337077211748</v>
      </c>
      <c r="BM127" s="2">
        <f t="shared" si="55"/>
        <v>80.298976070959966</v>
      </c>
      <c r="BN127" s="2">
        <f t="shared" si="55"/>
        <v>8.8407224607657664</v>
      </c>
      <c r="BO127" s="2">
        <f t="shared" si="63"/>
        <v>367.05045172817421</v>
      </c>
      <c r="BP127" s="2">
        <f t="shared" si="63"/>
        <v>40.752709960708586</v>
      </c>
      <c r="BQ127" s="2">
        <f t="shared" si="63"/>
        <v>9.8103577030919684</v>
      </c>
      <c r="BR127" s="11">
        <f t="shared" si="64"/>
        <v>4.0985104575905068E-2</v>
      </c>
      <c r="BS127" s="17">
        <f t="shared" ref="BS127:BS190" si="104">BS126/(1+BR126)</f>
        <v>4.6158514838081727E-2</v>
      </c>
      <c r="BT127" s="17">
        <f t="shared" ref="BT127:BT190" si="105">BT126/(1+BR$5)</f>
        <v>0.14214879072701897</v>
      </c>
      <c r="BU127" s="12">
        <f>(BU$3*temphigh!$I237+BU$4*temphigh!$I237^2+BU$5*temphigh!$I237^6)*(K127/K$56)^$BW$1</f>
        <v>-4.0698197463798538</v>
      </c>
      <c r="BV127" s="12">
        <f>(BV$3*temphigh!$I237+BV$4*temphigh!$I237^2+BV$5*temphigh!$I237^6)*(L127/L$56)^$BW$1</f>
        <v>-4.4454906650732209</v>
      </c>
      <c r="BW127" s="12">
        <f>(BW$3*temphigh!$I237+BW$4*temphigh!$I237^2+BW$5*temphigh!$I237^6)*(M127/M$56)^$BW$1</f>
        <v>-4.9612562723058318</v>
      </c>
      <c r="BX127" s="12"/>
      <c r="BY127" s="12"/>
      <c r="BZ127" s="12"/>
      <c r="CA127" s="19"/>
      <c r="CB127" s="19"/>
      <c r="CC127" s="19"/>
      <c r="CD127" s="19"/>
      <c r="CE127" s="19"/>
      <c r="CF127" s="19"/>
      <c r="CG127" s="19"/>
      <c r="CH127" s="19"/>
    </row>
    <row r="128" spans="1:86" x14ac:dyDescent="0.3">
      <c r="A128" s="2">
        <f t="shared" si="91"/>
        <v>2082</v>
      </c>
      <c r="B128" s="5">
        <f t="shared" si="92"/>
        <v>1163.1436279820839</v>
      </c>
      <c r="C128" s="5">
        <f t="shared" si="92"/>
        <v>2952.8461896490512</v>
      </c>
      <c r="D128" s="5">
        <f t="shared" si="92"/>
        <v>4335.9454529396789</v>
      </c>
      <c r="E128" s="15">
        <f t="shared" si="93"/>
        <v>1.0226512484466631E-4</v>
      </c>
      <c r="F128" s="15">
        <f t="shared" si="93"/>
        <v>2.0146915338109349E-4</v>
      </c>
      <c r="G128" s="15">
        <f t="shared" si="93"/>
        <v>4.1129210993891144E-4</v>
      </c>
      <c r="H128" s="5">
        <f t="shared" si="94"/>
        <v>141468.83854081261</v>
      </c>
      <c r="I128" s="5">
        <f t="shared" si="94"/>
        <v>47895.346615330862</v>
      </c>
      <c r="J128" s="5">
        <f t="shared" si="94"/>
        <v>18323.31664050695</v>
      </c>
      <c r="K128" s="5">
        <f t="shared" si="95"/>
        <v>121626.28512718093</v>
      </c>
      <c r="L128" s="5">
        <f t="shared" si="95"/>
        <v>16220.061438765044</v>
      </c>
      <c r="M128" s="5">
        <f t="shared" si="95"/>
        <v>4225.910320916083</v>
      </c>
      <c r="N128" s="15">
        <f t="shared" si="96"/>
        <v>9.7192364925957619E-3</v>
      </c>
      <c r="O128" s="15">
        <f t="shared" si="96"/>
        <v>1.3893659237552036E-2</v>
      </c>
      <c r="P128" s="15">
        <f t="shared" si="96"/>
        <v>1.2785169559978771E-2</v>
      </c>
      <c r="Q128" s="5">
        <f t="shared" si="97"/>
        <v>9149.05614327695</v>
      </c>
      <c r="R128" s="5">
        <f t="shared" si="97"/>
        <v>11878.565773425726</v>
      </c>
      <c r="S128" s="5">
        <f t="shared" si="97"/>
        <v>5950.4894778457892</v>
      </c>
      <c r="T128" s="5">
        <f t="shared" si="98"/>
        <v>64.671882781009202</v>
      </c>
      <c r="U128" s="5">
        <f t="shared" si="98"/>
        <v>248.01085309660346</v>
      </c>
      <c r="V128" s="5">
        <f t="shared" si="98"/>
        <v>324.74958516468433</v>
      </c>
      <c r="W128" s="15">
        <f t="shared" si="99"/>
        <v>-1.0734613539272964E-2</v>
      </c>
      <c r="X128" s="15">
        <f t="shared" si="99"/>
        <v>-1.217998157191269E-2</v>
      </c>
      <c r="Y128" s="15">
        <f t="shared" si="99"/>
        <v>-9.7425357312937999E-3</v>
      </c>
      <c r="Z128" s="5">
        <f t="shared" si="102"/>
        <v>13098.819974771921</v>
      </c>
      <c r="AA128" s="5">
        <f t="shared" si="102"/>
        <v>30290.898583694179</v>
      </c>
      <c r="AB128" s="5">
        <f t="shared" si="102"/>
        <v>26121.982461789754</v>
      </c>
      <c r="AC128" s="16">
        <f t="shared" si="88"/>
        <v>1.7282761242517046</v>
      </c>
      <c r="AD128" s="16">
        <f t="shared" si="88"/>
        <v>2.9375275183152318</v>
      </c>
      <c r="AE128" s="16">
        <f t="shared" si="88"/>
        <v>4.7356141057852525</v>
      </c>
      <c r="AF128" s="15">
        <f t="shared" si="57"/>
        <v>-4.0504037456468023E-3</v>
      </c>
      <c r="AG128" s="15">
        <f t="shared" si="57"/>
        <v>2.9673830763510267E-4</v>
      </c>
      <c r="AH128" s="15">
        <f t="shared" si="57"/>
        <v>9.7937136394747881E-3</v>
      </c>
      <c r="AI128" s="1">
        <f t="shared" si="89"/>
        <v>253771.93542336338</v>
      </c>
      <c r="AJ128" s="1">
        <f t="shared" si="89"/>
        <v>82667.187481169763</v>
      </c>
      <c r="AK128" s="1">
        <f t="shared" si="89"/>
        <v>31874.625066882807</v>
      </c>
      <c r="AL128" s="14">
        <f t="shared" si="100"/>
        <v>43.317000477343711</v>
      </c>
      <c r="AM128" s="14">
        <f t="shared" si="100"/>
        <v>8.7328552681044869</v>
      </c>
      <c r="AN128" s="14">
        <f t="shared" si="100"/>
        <v>2.9851817770949229</v>
      </c>
      <c r="AO128" s="11">
        <f t="shared" si="101"/>
        <v>1.0001065708205577E-2</v>
      </c>
      <c r="AP128" s="11">
        <f t="shared" si="101"/>
        <v>1.2598705045930402E-2</v>
      </c>
      <c r="AQ128" s="11">
        <f t="shared" si="101"/>
        <v>1.1428615109272117E-2</v>
      </c>
      <c r="AR128" s="1">
        <f t="shared" si="103"/>
        <v>141468.83854081261</v>
      </c>
      <c r="AS128" s="1">
        <f t="shared" si="103"/>
        <v>47895.346615330862</v>
      </c>
      <c r="AT128" s="1">
        <f t="shared" si="103"/>
        <v>18323.31664050695</v>
      </c>
      <c r="AU128" s="1">
        <f t="shared" si="58"/>
        <v>28293.767708162522</v>
      </c>
      <c r="AV128" s="1">
        <f t="shared" si="58"/>
        <v>9579.0693230661727</v>
      </c>
      <c r="AW128" s="1">
        <f t="shared" si="58"/>
        <v>3664.6633281013901</v>
      </c>
      <c r="AX128" s="1">
        <f t="shared" si="59"/>
        <v>97301.028101744741</v>
      </c>
      <c r="AY128" s="1">
        <f t="shared" si="59"/>
        <v>12976.049151012034</v>
      </c>
      <c r="AZ128" s="1">
        <f t="shared" si="59"/>
        <v>3380.7282567328666</v>
      </c>
      <c r="BA128" s="1">
        <f t="shared" si="60"/>
        <v>13359.361550937736</v>
      </c>
      <c r="BB128" s="1">
        <f t="shared" si="60"/>
        <v>27965.994529660104</v>
      </c>
      <c r="BC128" s="1">
        <f t="shared" si="60"/>
        <v>35233.226861409792</v>
      </c>
      <c r="BD128" s="1">
        <f t="shared" si="61"/>
        <v>10565.737849495696</v>
      </c>
      <c r="BE128" s="2">
        <f t="shared" si="90"/>
        <v>0.1724378764915922</v>
      </c>
      <c r="BF128" s="2">
        <f t="shared" si="90"/>
        <v>0.13039120264941753</v>
      </c>
      <c r="BG128" s="2">
        <f t="shared" si="90"/>
        <v>6.9918128391701598E-2</v>
      </c>
      <c r="BH128" s="2">
        <f t="shared" si="54"/>
        <v>0.11558916559850232</v>
      </c>
      <c r="BI128" s="2">
        <f t="shared" si="62"/>
        <v>2.9734821248929609E-3</v>
      </c>
      <c r="BJ128" s="2">
        <f t="shared" si="62"/>
        <v>1.700186572836147E-3</v>
      </c>
      <c r="BK128" s="2">
        <f t="shared" si="62"/>
        <v>4.8885446777984691E-4</v>
      </c>
      <c r="BL128" s="2">
        <f t="shared" si="55"/>
        <v>420.65506263047467</v>
      </c>
      <c r="BM128" s="2">
        <f t="shared" si="55"/>
        <v>81.431025216718737</v>
      </c>
      <c r="BN128" s="2">
        <f t="shared" si="55"/>
        <v>8.9574352042566368</v>
      </c>
      <c r="BO128" s="2">
        <f t="shared" si="63"/>
        <v>372.46998057371815</v>
      </c>
      <c r="BP128" s="2">
        <f t="shared" si="63"/>
        <v>41.234378235616305</v>
      </c>
      <c r="BQ128" s="2">
        <f t="shared" si="63"/>
        <v>9.8088420915737071</v>
      </c>
      <c r="BR128" s="11">
        <f t="shared" si="64"/>
        <v>4.0804432504512461E-2</v>
      </c>
      <c r="BS128" s="17">
        <f t="shared" si="104"/>
        <v>4.4341186665573469E-2</v>
      </c>
      <c r="BT128" s="17">
        <f t="shared" si="105"/>
        <v>0.13800853468642618</v>
      </c>
      <c r="BU128" s="12">
        <f>(BU$3*temphigh!$I238+BU$4*temphigh!$I238^2+BU$5*temphigh!$I238^6)*(K128/K$56)^$BW$1</f>
        <v>-4.3213389270120004</v>
      </c>
      <c r="BV128" s="12">
        <f>(BV$3*temphigh!$I238+BV$4*temphigh!$I238^2+BV$5*temphigh!$I238^6)*(L128/L$56)^$BW$1</f>
        <v>-4.6270187845302342</v>
      </c>
      <c r="BW128" s="12">
        <f>(BW$3*temphigh!$I238+BW$4*temphigh!$I238^2+BW$5*temphigh!$I238^6)*(M128/M$56)^$BW$1</f>
        <v>-5.1146219772676034</v>
      </c>
      <c r="BX128" s="12"/>
      <c r="BY128" s="12"/>
      <c r="BZ128" s="12"/>
      <c r="CA128" s="19"/>
      <c r="CB128" s="19"/>
      <c r="CC128" s="19"/>
      <c r="CD128" s="19"/>
      <c r="CE128" s="19"/>
      <c r="CF128" s="19"/>
      <c r="CG128" s="19"/>
      <c r="CH128" s="19"/>
    </row>
    <row r="129" spans="1:86" x14ac:dyDescent="0.3">
      <c r="A129" s="2">
        <f t="shared" si="91"/>
        <v>2083</v>
      </c>
      <c r="B129" s="5">
        <f t="shared" si="92"/>
        <v>1163.2566295589952</v>
      </c>
      <c r="C129" s="5">
        <f t="shared" si="92"/>
        <v>2953.4113516998495</v>
      </c>
      <c r="D129" s="5">
        <f t="shared" si="92"/>
        <v>4337.6396260859019</v>
      </c>
      <c r="E129" s="15">
        <f t="shared" si="93"/>
        <v>9.7151868602433E-5</v>
      </c>
      <c r="F129" s="15">
        <f t="shared" si="93"/>
        <v>1.9139569571203881E-4</v>
      </c>
      <c r="G129" s="15">
        <f t="shared" si="93"/>
        <v>3.9072750444196585E-4</v>
      </c>
      <c r="H129" s="5">
        <f t="shared" si="94"/>
        <v>142830.91305250721</v>
      </c>
      <c r="I129" s="5">
        <f t="shared" si="94"/>
        <v>48560.584261833799</v>
      </c>
      <c r="J129" s="5">
        <f t="shared" si="94"/>
        <v>18561.580776396499</v>
      </c>
      <c r="K129" s="5">
        <f t="shared" si="95"/>
        <v>122785.38494696235</v>
      </c>
      <c r="L129" s="5">
        <f t="shared" si="95"/>
        <v>16442.201400046943</v>
      </c>
      <c r="M129" s="5">
        <f t="shared" si="95"/>
        <v>4279.1892311131587</v>
      </c>
      <c r="N129" s="15">
        <f t="shared" si="96"/>
        <v>9.5300108736313671E-3</v>
      </c>
      <c r="O129" s="15">
        <f t="shared" si="96"/>
        <v>1.3695383468215194E-2</v>
      </c>
      <c r="P129" s="15">
        <f t="shared" si="96"/>
        <v>1.2607676488867403E-2</v>
      </c>
      <c r="Q129" s="5">
        <f t="shared" si="97"/>
        <v>9137.9868946764818</v>
      </c>
      <c r="R129" s="5">
        <f t="shared" si="97"/>
        <v>11896.861689083424</v>
      </c>
      <c r="S129" s="5">
        <f t="shared" si="97"/>
        <v>5969.1389605874601</v>
      </c>
      <c r="T129" s="5">
        <f t="shared" si="98"/>
        <v>63.977655112497906</v>
      </c>
      <c r="U129" s="5">
        <f t="shared" si="98"/>
        <v>244.99008547625249</v>
      </c>
      <c r="V129" s="5">
        <f t="shared" si="98"/>
        <v>321.58570072749455</v>
      </c>
      <c r="W129" s="15">
        <f t="shared" si="99"/>
        <v>-1.0734613539272964E-2</v>
      </c>
      <c r="X129" s="15">
        <f t="shared" si="99"/>
        <v>-1.217998157191269E-2</v>
      </c>
      <c r="Y129" s="15">
        <f t="shared" si="99"/>
        <v>-9.7425357312937999E-3</v>
      </c>
      <c r="Z129" s="5">
        <f t="shared" si="102"/>
        <v>13032.489634456875</v>
      </c>
      <c r="AA129" s="5">
        <f t="shared" si="102"/>
        <v>30352.79773044186</v>
      </c>
      <c r="AB129" s="5">
        <f t="shared" si="102"/>
        <v>26465.666731012032</v>
      </c>
      <c r="AC129" s="16">
        <f t="shared" si="88"/>
        <v>1.7212759081645237</v>
      </c>
      <c r="AD129" s="16">
        <f t="shared" si="88"/>
        <v>2.9383991952596484</v>
      </c>
      <c r="AE129" s="16">
        <f t="shared" si="88"/>
        <v>4.7819933542443707</v>
      </c>
      <c r="AF129" s="15">
        <f t="shared" si="57"/>
        <v>-4.0504037456468023E-3</v>
      </c>
      <c r="AG129" s="15">
        <f t="shared" si="57"/>
        <v>2.9673830763510267E-4</v>
      </c>
      <c r="AH129" s="15">
        <f t="shared" si="57"/>
        <v>9.7937136394747881E-3</v>
      </c>
      <c r="AI129" s="1">
        <f t="shared" si="89"/>
        <v>256688.50958918955</v>
      </c>
      <c r="AJ129" s="1">
        <f t="shared" si="89"/>
        <v>83979.538056118967</v>
      </c>
      <c r="AK129" s="1">
        <f t="shared" si="89"/>
        <v>32351.825888295916</v>
      </c>
      <c r="AL129" s="14">
        <f t="shared" si="100"/>
        <v>43.745884483719436</v>
      </c>
      <c r="AM129" s="14">
        <f t="shared" si="100"/>
        <v>8.8417777091588192</v>
      </c>
      <c r="AN129" s="14">
        <f t="shared" si="100"/>
        <v>3.0189571057209377</v>
      </c>
      <c r="AO129" s="11">
        <f t="shared" si="101"/>
        <v>9.901055051123521E-3</v>
      </c>
      <c r="AP129" s="11">
        <f t="shared" si="101"/>
        <v>1.2472717995471097E-2</v>
      </c>
      <c r="AQ129" s="11">
        <f t="shared" si="101"/>
        <v>1.1314328958179395E-2</v>
      </c>
      <c r="AR129" s="1">
        <f t="shared" si="103"/>
        <v>142830.91305250721</v>
      </c>
      <c r="AS129" s="1">
        <f t="shared" si="103"/>
        <v>48560.584261833799</v>
      </c>
      <c r="AT129" s="1">
        <f t="shared" si="103"/>
        <v>18561.580776396499</v>
      </c>
      <c r="AU129" s="1">
        <f t="shared" si="58"/>
        <v>28566.182610501444</v>
      </c>
      <c r="AV129" s="1">
        <f t="shared" si="58"/>
        <v>9712.1168523667602</v>
      </c>
      <c r="AW129" s="1">
        <f t="shared" si="58"/>
        <v>3712.3161552792999</v>
      </c>
      <c r="AX129" s="1">
        <f t="shared" si="59"/>
        <v>98228.307957569879</v>
      </c>
      <c r="AY129" s="1">
        <f t="shared" si="59"/>
        <v>13153.761120037554</v>
      </c>
      <c r="AZ129" s="1">
        <f t="shared" si="59"/>
        <v>3423.3513848905268</v>
      </c>
      <c r="BA129" s="1">
        <f t="shared" si="60"/>
        <v>13371.692795305751</v>
      </c>
      <c r="BB129" s="1">
        <f t="shared" si="60"/>
        <v>28011.520728682332</v>
      </c>
      <c r="BC129" s="1">
        <f t="shared" si="60"/>
        <v>35301.339138299161</v>
      </c>
      <c r="BD129" s="1">
        <f t="shared" si="61"/>
        <v>10274.876452433344</v>
      </c>
      <c r="BE129" s="2">
        <f t="shared" si="90"/>
        <v>0.1724378764915922</v>
      </c>
      <c r="BF129" s="2">
        <f t="shared" si="90"/>
        <v>0.13039120264941753</v>
      </c>
      <c r="BG129" s="2">
        <f t="shared" si="90"/>
        <v>6.9918128391701598E-2</v>
      </c>
      <c r="BH129" s="2">
        <f t="shared" si="54"/>
        <v>0.11532358614917938</v>
      </c>
      <c r="BI129" s="2">
        <f t="shared" si="62"/>
        <v>2.9734821248929609E-3</v>
      </c>
      <c r="BJ129" s="2">
        <f t="shared" si="62"/>
        <v>1.700186572836147E-3</v>
      </c>
      <c r="BK129" s="2">
        <f t="shared" si="62"/>
        <v>4.8885446777984691E-4</v>
      </c>
      <c r="BL129" s="2">
        <f t="shared" si="55"/>
        <v>424.70516684377088</v>
      </c>
      <c r="BM129" s="2">
        <f t="shared" si="55"/>
        <v>82.562053331048148</v>
      </c>
      <c r="BN129" s="2">
        <f t="shared" si="55"/>
        <v>9.0739116915979476</v>
      </c>
      <c r="BO129" s="2">
        <f t="shared" si="63"/>
        <v>377.97013517680051</v>
      </c>
      <c r="BP129" s="2">
        <f t="shared" si="63"/>
        <v>41.721840862850243</v>
      </c>
      <c r="BQ129" s="2">
        <f t="shared" si="63"/>
        <v>9.8073553261841742</v>
      </c>
      <c r="BR129" s="11">
        <f t="shared" si="64"/>
        <v>4.0624914833337938E-2</v>
      </c>
      <c r="BS129" s="17">
        <f t="shared" si="104"/>
        <v>4.2602803447785303E-2</v>
      </c>
      <c r="BT129" s="17">
        <f t="shared" si="105"/>
        <v>0.13398886862759823</v>
      </c>
      <c r="BU129" s="12">
        <f>(BU$3*temphigh!$I239+BU$4*temphigh!$I239^2+BU$5*temphigh!$I239^6)*(K129/K$56)^$BW$1</f>
        <v>-4.5767976771031371</v>
      </c>
      <c r="BV129" s="12">
        <f>(BV$3*temphigh!$I239+BV$4*temphigh!$I239^2+BV$5*temphigh!$I239^6)*(L129/L$56)^$BW$1</f>
        <v>-4.8108433133829189</v>
      </c>
      <c r="BW129" s="12">
        <f>(BW$3*temphigh!$I239+BW$4*temphigh!$I239^2+BW$5*temphigh!$I239^6)*(M129/M$56)^$BW$1</f>
        <v>-5.2697790888794893</v>
      </c>
      <c r="BX129" s="12"/>
      <c r="BY129" s="12"/>
      <c r="BZ129" s="12"/>
      <c r="CA129" s="19"/>
      <c r="CB129" s="19"/>
      <c r="CC129" s="19"/>
      <c r="CD129" s="19"/>
      <c r="CE129" s="19"/>
      <c r="CF129" s="19"/>
      <c r="CG129" s="19"/>
      <c r="CH129" s="19"/>
    </row>
    <row r="130" spans="1:86" x14ac:dyDescent="0.3">
      <c r="A130" s="2">
        <f t="shared" si="91"/>
        <v>2084</v>
      </c>
      <c r="B130" s="5">
        <f t="shared" si="92"/>
        <v>1163.3639914864596</v>
      </c>
      <c r="C130" s="5">
        <f t="shared" si="92"/>
        <v>2953.9483584092131</v>
      </c>
      <c r="D130" s="5">
        <f t="shared" si="92"/>
        <v>4339.249719436858</v>
      </c>
      <c r="E130" s="15">
        <f t="shared" si="93"/>
        <v>9.229427517231135E-5</v>
      </c>
      <c r="F130" s="15">
        <f t="shared" si="93"/>
        <v>1.8182591092643686E-4</v>
      </c>
      <c r="G130" s="15">
        <f t="shared" si="93"/>
        <v>3.7119112921986754E-4</v>
      </c>
      <c r="H130" s="5">
        <f t="shared" si="94"/>
        <v>144178.56899131226</v>
      </c>
      <c r="I130" s="5">
        <f t="shared" si="94"/>
        <v>49225.055519226444</v>
      </c>
      <c r="J130" s="5">
        <f t="shared" si="94"/>
        <v>18799.315060725668</v>
      </c>
      <c r="K130" s="5">
        <f t="shared" si="95"/>
        <v>123932.46657659711</v>
      </c>
      <c r="L130" s="5">
        <f t="shared" si="95"/>
        <v>16664.15574906515</v>
      </c>
      <c r="M130" s="5">
        <f t="shared" si="95"/>
        <v>4332.3883796126438</v>
      </c>
      <c r="N130" s="15">
        <f t="shared" si="96"/>
        <v>9.3421674748199734E-3</v>
      </c>
      <c r="O130" s="15">
        <f t="shared" si="96"/>
        <v>1.3499065217482009E-2</v>
      </c>
      <c r="P130" s="15">
        <f t="shared" si="96"/>
        <v>1.2432062623612072E-2</v>
      </c>
      <c r="Q130" s="5">
        <f t="shared" si="97"/>
        <v>9125.1884667481827</v>
      </c>
      <c r="R130" s="5">
        <f t="shared" si="97"/>
        <v>11912.764237653451</v>
      </c>
      <c r="S130" s="5">
        <f t="shared" si="97"/>
        <v>5986.6915215721701</v>
      </c>
      <c r="T130" s="5">
        <f t="shared" si="98"/>
        <v>63.29087970971635</v>
      </c>
      <c r="U130" s="5">
        <f t="shared" si="98"/>
        <v>242.00611074985042</v>
      </c>
      <c r="V130" s="5">
        <f t="shared" si="98"/>
        <v>318.45264054748378</v>
      </c>
      <c r="W130" s="15">
        <f t="shared" si="99"/>
        <v>-1.0734613539272964E-2</v>
      </c>
      <c r="X130" s="15">
        <f t="shared" si="99"/>
        <v>-1.217998157191269E-2</v>
      </c>
      <c r="Y130" s="15">
        <f t="shared" si="99"/>
        <v>-9.7425357312937999E-3</v>
      </c>
      <c r="Z130" s="5">
        <f t="shared" si="102"/>
        <v>12963.998923053843</v>
      </c>
      <c r="AA130" s="5">
        <f t="shared" si="102"/>
        <v>30408.569222035494</v>
      </c>
      <c r="AB130" s="5">
        <f t="shared" si="102"/>
        <v>26808.622529217188</v>
      </c>
      <c r="AC130" s="16">
        <f t="shared" si="88"/>
        <v>1.7143040457788026</v>
      </c>
      <c r="AD130" s="16">
        <f t="shared" si="88"/>
        <v>2.939271130864006</v>
      </c>
      <c r="AE130" s="16">
        <f t="shared" si="88"/>
        <v>4.8288268277817119</v>
      </c>
      <c r="AF130" s="15">
        <f t="shared" si="57"/>
        <v>-4.0504037456468023E-3</v>
      </c>
      <c r="AG130" s="15">
        <f t="shared" si="57"/>
        <v>2.9673830763510267E-4</v>
      </c>
      <c r="AH130" s="15">
        <f t="shared" si="57"/>
        <v>9.7937136394747881E-3</v>
      </c>
      <c r="AI130" s="1">
        <f t="shared" si="89"/>
        <v>259585.84124077205</v>
      </c>
      <c r="AJ130" s="1">
        <f t="shared" si="89"/>
        <v>85293.701102873834</v>
      </c>
      <c r="AK130" s="1">
        <f t="shared" si="89"/>
        <v>32828.959454745629</v>
      </c>
      <c r="AL130" s="14">
        <f t="shared" si="100"/>
        <v>44.174683590147502</v>
      </c>
      <c r="AM130" s="14">
        <f t="shared" si="100"/>
        <v>8.9509558991043505</v>
      </c>
      <c r="AN130" s="14">
        <f t="shared" si="100"/>
        <v>3.05277300478765</v>
      </c>
      <c r="AO130" s="11">
        <f t="shared" si="101"/>
        <v>9.8020445006122853E-3</v>
      </c>
      <c r="AP130" s="11">
        <f t="shared" si="101"/>
        <v>1.2347990815516387E-2</v>
      </c>
      <c r="AQ130" s="11">
        <f t="shared" si="101"/>
        <v>1.1201185668597602E-2</v>
      </c>
      <c r="AR130" s="1">
        <f t="shared" si="103"/>
        <v>144178.56899131226</v>
      </c>
      <c r="AS130" s="1">
        <f t="shared" si="103"/>
        <v>49225.055519226444</v>
      </c>
      <c r="AT130" s="1">
        <f t="shared" si="103"/>
        <v>18799.315060725668</v>
      </c>
      <c r="AU130" s="1">
        <f t="shared" si="58"/>
        <v>28835.713798262455</v>
      </c>
      <c r="AV130" s="1">
        <f t="shared" si="58"/>
        <v>9845.0111038452887</v>
      </c>
      <c r="AW130" s="1">
        <f t="shared" si="58"/>
        <v>3759.8630121451338</v>
      </c>
      <c r="AX130" s="1">
        <f t="shared" si="59"/>
        <v>99145.973261277686</v>
      </c>
      <c r="AY130" s="1">
        <f t="shared" si="59"/>
        <v>13331.324599252119</v>
      </c>
      <c r="AZ130" s="1">
        <f t="shared" si="59"/>
        <v>3465.910703690115</v>
      </c>
      <c r="BA130" s="1">
        <f t="shared" si="60"/>
        <v>13383.744814293908</v>
      </c>
      <c r="BB130" s="1">
        <f t="shared" si="60"/>
        <v>28056.222747070049</v>
      </c>
      <c r="BC130" s="1">
        <f t="shared" si="60"/>
        <v>35368.055931117422</v>
      </c>
      <c r="BD130" s="1">
        <f t="shared" si="61"/>
        <v>9991.6700672617153</v>
      </c>
      <c r="BE130" s="2">
        <f t="shared" si="90"/>
        <v>0.1724378764915922</v>
      </c>
      <c r="BF130" s="2">
        <f t="shared" si="90"/>
        <v>0.13039120264941753</v>
      </c>
      <c r="BG130" s="2">
        <f t="shared" si="90"/>
        <v>6.9918128391701598E-2</v>
      </c>
      <c r="BH130" s="2">
        <f t="shared" si="54"/>
        <v>0.11505793776449383</v>
      </c>
      <c r="BI130" s="2">
        <f t="shared" si="62"/>
        <v>2.9734821248929609E-3</v>
      </c>
      <c r="BJ130" s="2">
        <f t="shared" si="62"/>
        <v>1.700186572836147E-3</v>
      </c>
      <c r="BK130" s="2">
        <f t="shared" si="62"/>
        <v>4.8885446777984691E-4</v>
      </c>
      <c r="BL130" s="2">
        <f t="shared" si="55"/>
        <v>428.71239768831356</v>
      </c>
      <c r="BM130" s="2">
        <f t="shared" si="55"/>
        <v>83.691778440902667</v>
      </c>
      <c r="BN130" s="2">
        <f t="shared" si="55"/>
        <v>9.190129158636708</v>
      </c>
      <c r="BO130" s="2">
        <f t="shared" si="63"/>
        <v>383.55211875629908</v>
      </c>
      <c r="BP130" s="2">
        <f t="shared" si="63"/>
        <v>42.21516732845901</v>
      </c>
      <c r="BQ130" s="2">
        <f t="shared" si="63"/>
        <v>9.8058967607109491</v>
      </c>
      <c r="BR130" s="11">
        <f t="shared" si="64"/>
        <v>4.0446570436785984E-2</v>
      </c>
      <c r="BS130" s="17">
        <f t="shared" si="104"/>
        <v>4.0939634291389596E-2</v>
      </c>
      <c r="BT130" s="17">
        <f t="shared" si="105"/>
        <v>0.13008628022096916</v>
      </c>
      <c r="BU130" s="12">
        <f>(BU$3*temphigh!$I240+BU$4*temphigh!$I240^2+BU$5*temphigh!$I240^6)*(K130/K$56)^$BW$1</f>
        <v>-4.8361536731044605</v>
      </c>
      <c r="BV130" s="12">
        <f>(BV$3*temphigh!$I240+BV$4*temphigh!$I240^2+BV$5*temphigh!$I240^6)*(L130/L$56)^$BW$1</f>
        <v>-4.9969269212149854</v>
      </c>
      <c r="BW130" s="12">
        <f>(BW$3*temphigh!$I240+BW$4*temphigh!$I240^2+BW$5*temphigh!$I240^6)*(M130/M$56)^$BW$1</f>
        <v>-5.4266966592030155</v>
      </c>
      <c r="BX130" s="12"/>
      <c r="BY130" s="12"/>
      <c r="BZ130" s="12"/>
      <c r="CA130" s="19"/>
      <c r="CB130" s="19"/>
      <c r="CC130" s="19"/>
      <c r="CD130" s="19"/>
      <c r="CE130" s="19"/>
      <c r="CF130" s="19"/>
      <c r="CG130" s="19"/>
      <c r="CH130" s="19"/>
    </row>
    <row r="131" spans="1:86" x14ac:dyDescent="0.3">
      <c r="A131" s="2">
        <f t="shared" si="91"/>
        <v>2085</v>
      </c>
      <c r="B131" s="5">
        <f t="shared" si="92"/>
        <v>1163.4659947309976</v>
      </c>
      <c r="C131" s="5">
        <f t="shared" si="92"/>
        <v>2954.4586075427555</v>
      </c>
      <c r="D131" s="5">
        <f t="shared" si="92"/>
        <v>4340.7798758900162</v>
      </c>
      <c r="E131" s="15">
        <f t="shared" si="93"/>
        <v>8.7679561413695777E-5</v>
      </c>
      <c r="F131" s="15">
        <f t="shared" si="93"/>
        <v>1.7273461538011502E-4</v>
      </c>
      <c r="G131" s="15">
        <f t="shared" si="93"/>
        <v>3.5263157275887413E-4</v>
      </c>
      <c r="H131" s="5">
        <f t="shared" si="94"/>
        <v>145511.38272032596</v>
      </c>
      <c r="I131" s="5">
        <f t="shared" si="94"/>
        <v>49888.595941224601</v>
      </c>
      <c r="J131" s="5">
        <f t="shared" si="94"/>
        <v>19036.473505913029</v>
      </c>
      <c r="K131" s="5">
        <f t="shared" si="95"/>
        <v>125067.15570485522</v>
      </c>
      <c r="L131" s="5">
        <f t="shared" si="95"/>
        <v>16885.867283386076</v>
      </c>
      <c r="M131" s="5">
        <f t="shared" si="95"/>
        <v>4385.4961666329291</v>
      </c>
      <c r="N131" s="15">
        <f t="shared" si="96"/>
        <v>9.1557051965620584E-3</v>
      </c>
      <c r="O131" s="15">
        <f t="shared" si="96"/>
        <v>1.3304696479049971E-2</v>
      </c>
      <c r="P131" s="15">
        <f t="shared" si="96"/>
        <v>1.2258316283507709E-2</v>
      </c>
      <c r="Q131" s="5">
        <f t="shared" si="97"/>
        <v>9110.6825306582214</v>
      </c>
      <c r="R131" s="5">
        <f t="shared" si="97"/>
        <v>11926.291953987706</v>
      </c>
      <c r="S131" s="5">
        <f t="shared" si="97"/>
        <v>6003.1539059408015</v>
      </c>
      <c r="T131" s="5">
        <f t="shared" si="98"/>
        <v>62.611476575471933</v>
      </c>
      <c r="U131" s="5">
        <f t="shared" si="98"/>
        <v>239.05848078062698</v>
      </c>
      <c r="V131" s="5">
        <f t="shared" si="98"/>
        <v>315.35010431822508</v>
      </c>
      <c r="W131" s="15">
        <f t="shared" si="99"/>
        <v>-1.0734613539272964E-2</v>
      </c>
      <c r="X131" s="15">
        <f t="shared" si="99"/>
        <v>-1.217998157191269E-2</v>
      </c>
      <c r="Y131" s="15">
        <f t="shared" si="99"/>
        <v>-9.7425357312937999E-3</v>
      </c>
      <c r="Z131" s="5">
        <f t="shared" si="102"/>
        <v>12893.405995258161</v>
      </c>
      <c r="AA131" s="5">
        <f t="shared" si="102"/>
        <v>30458.251840089917</v>
      </c>
      <c r="AB131" s="5">
        <f t="shared" si="102"/>
        <v>27150.782697974199</v>
      </c>
      <c r="AC131" s="16">
        <f t="shared" si="88"/>
        <v>1.7073604222506027</v>
      </c>
      <c r="AD131" s="16">
        <f t="shared" si="88"/>
        <v>2.9401433252050593</v>
      </c>
      <c r="AE131" s="16">
        <f t="shared" si="88"/>
        <v>4.8761189749476195</v>
      </c>
      <c r="AF131" s="15">
        <f t="shared" si="57"/>
        <v>-4.0504037456468023E-3</v>
      </c>
      <c r="AG131" s="15">
        <f t="shared" si="57"/>
        <v>2.9673830763510267E-4</v>
      </c>
      <c r="AH131" s="15">
        <f t="shared" si="57"/>
        <v>9.7937136394747881E-3</v>
      </c>
      <c r="AI131" s="1">
        <f t="shared" si="89"/>
        <v>262462.97091495729</v>
      </c>
      <c r="AJ131" s="1">
        <f t="shared" si="89"/>
        <v>86609.342096431748</v>
      </c>
      <c r="AK131" s="1">
        <f t="shared" si="89"/>
        <v>33305.926521416201</v>
      </c>
      <c r="AL131" s="14">
        <f t="shared" si="100"/>
        <v>44.603355782355081</v>
      </c>
      <c r="AM131" s="14">
        <f t="shared" si="100"/>
        <v>9.0603769571242623</v>
      </c>
      <c r="AN131" s="14">
        <f t="shared" si="100"/>
        <v>3.0866257352460522</v>
      </c>
      <c r="AO131" s="11">
        <f t="shared" si="101"/>
        <v>9.7040240556061624E-3</v>
      </c>
      <c r="AP131" s="11">
        <f t="shared" si="101"/>
        <v>1.2224510907361224E-2</v>
      </c>
      <c r="AQ131" s="11">
        <f t="shared" si="101"/>
        <v>1.1089173811911626E-2</v>
      </c>
      <c r="AR131" s="1">
        <f t="shared" si="103"/>
        <v>145511.38272032596</v>
      </c>
      <c r="AS131" s="1">
        <f t="shared" si="103"/>
        <v>49888.595941224601</v>
      </c>
      <c r="AT131" s="1">
        <f t="shared" si="103"/>
        <v>19036.473505913029</v>
      </c>
      <c r="AU131" s="1">
        <f t="shared" si="58"/>
        <v>29102.276544065193</v>
      </c>
      <c r="AV131" s="1">
        <f t="shared" si="58"/>
        <v>9977.7191882449206</v>
      </c>
      <c r="AW131" s="1">
        <f t="shared" si="58"/>
        <v>3807.2947011826059</v>
      </c>
      <c r="AX131" s="1">
        <f t="shared" si="59"/>
        <v>100053.72456388419</v>
      </c>
      <c r="AY131" s="1">
        <f t="shared" si="59"/>
        <v>13508.693826708863</v>
      </c>
      <c r="AZ131" s="1">
        <f t="shared" si="59"/>
        <v>3508.3969333063437</v>
      </c>
      <c r="BA131" s="1">
        <f t="shared" si="60"/>
        <v>13395.522177549876</v>
      </c>
      <c r="BB131" s="1">
        <f t="shared" si="60"/>
        <v>28100.118007757439</v>
      </c>
      <c r="BC131" s="1">
        <f t="shared" si="60"/>
        <v>35433.414981427239</v>
      </c>
      <c r="BD131" s="1">
        <f t="shared" si="61"/>
        <v>9715.9365316060448</v>
      </c>
      <c r="BE131" s="2">
        <f t="shared" si="90"/>
        <v>0.1724378764915922</v>
      </c>
      <c r="BF131" s="2">
        <f t="shared" si="90"/>
        <v>0.13039120264941753</v>
      </c>
      <c r="BG131" s="2">
        <f t="shared" si="90"/>
        <v>6.9918128391701598E-2</v>
      </c>
      <c r="BH131" s="2">
        <f t="shared" si="54"/>
        <v>0.1147922183684046</v>
      </c>
      <c r="BI131" s="2">
        <f t="shared" si="62"/>
        <v>2.9734821248929609E-3</v>
      </c>
      <c r="BJ131" s="2">
        <f t="shared" si="62"/>
        <v>1.700186572836147E-3</v>
      </c>
      <c r="BK131" s="2">
        <f t="shared" si="62"/>
        <v>4.8885446777984691E-4</v>
      </c>
      <c r="BL131" s="2">
        <f t="shared" si="55"/>
        <v>432.67549548734769</v>
      </c>
      <c r="BM131" s="2">
        <f t="shared" si="55"/>
        <v>84.819920956917969</v>
      </c>
      <c r="BN131" s="2">
        <f t="shared" si="55"/>
        <v>9.3060651241382697</v>
      </c>
      <c r="BO131" s="2">
        <f t="shared" si="63"/>
        <v>389.21715256428593</v>
      </c>
      <c r="BP131" s="2">
        <f t="shared" si="63"/>
        <v>42.714427981090083</v>
      </c>
      <c r="BQ131" s="2">
        <f t="shared" si="63"/>
        <v>9.8044657755738491</v>
      </c>
      <c r="BR131" s="11">
        <f t="shared" si="64"/>
        <v>4.0269416795672502E-2</v>
      </c>
      <c r="BS131" s="17">
        <f t="shared" si="104"/>
        <v>3.9348137092905099E-2</v>
      </c>
      <c r="BT131" s="17">
        <f t="shared" si="105"/>
        <v>0.12629735943783413</v>
      </c>
      <c r="BU131" s="12">
        <f>(BU$3*temphigh!$I241+BU$4*temphigh!$I241^2+BU$5*temphigh!$I241^6)*(K131/K$56)^$BW$1</f>
        <v>-5.0993632458971643</v>
      </c>
      <c r="BV131" s="12">
        <f>(BV$3*temphigh!$I241+BV$4*temphigh!$I241^2+BV$5*temphigh!$I241^6)*(L131/L$56)^$BW$1</f>
        <v>-5.185231490502062</v>
      </c>
      <c r="BW131" s="12">
        <f>(BW$3*temphigh!$I241+BW$4*temphigh!$I241^2+BW$5*temphigh!$I241^6)*(M131/M$56)^$BW$1</f>
        <v>-5.5853431152766202</v>
      </c>
      <c r="BX131" s="12"/>
      <c r="BY131" s="12"/>
      <c r="BZ131" s="12"/>
      <c r="CA131" s="19"/>
      <c r="CB131" s="19"/>
      <c r="CC131" s="19"/>
      <c r="CD131" s="19"/>
      <c r="CE131" s="19"/>
      <c r="CF131" s="19"/>
      <c r="CG131" s="19"/>
      <c r="CH131" s="19"/>
    </row>
    <row r="132" spans="1:86" x14ac:dyDescent="0.3">
      <c r="A132" s="2">
        <f t="shared" si="91"/>
        <v>2086</v>
      </c>
      <c r="B132" s="5">
        <f t="shared" si="92"/>
        <v>1163.5629063097285</v>
      </c>
      <c r="C132" s="5">
        <f t="shared" si="92"/>
        <v>2954.9434279504244</v>
      </c>
      <c r="D132" s="5">
        <f t="shared" si="92"/>
        <v>4342.2340371229193</v>
      </c>
      <c r="E132" s="15">
        <f t="shared" si="93"/>
        <v>8.3295583343010989E-5</v>
      </c>
      <c r="F132" s="15">
        <f t="shared" si="93"/>
        <v>1.6409788461110926E-4</v>
      </c>
      <c r="G132" s="15">
        <f t="shared" si="93"/>
        <v>3.3499999412093043E-4</v>
      </c>
      <c r="H132" s="5">
        <f t="shared" si="94"/>
        <v>146828.93958783193</v>
      </c>
      <c r="I132" s="5">
        <f t="shared" si="94"/>
        <v>50551.042591639816</v>
      </c>
      <c r="J132" s="5">
        <f t="shared" si="94"/>
        <v>19273.010725859192</v>
      </c>
      <c r="K132" s="5">
        <f t="shared" si="95"/>
        <v>126189.08594594504</v>
      </c>
      <c r="L132" s="5">
        <f t="shared" si="95"/>
        <v>17107.279318271918</v>
      </c>
      <c r="M132" s="5">
        <f t="shared" si="95"/>
        <v>4438.501140447308</v>
      </c>
      <c r="N132" s="15">
        <f t="shared" si="96"/>
        <v>8.9706225009023033E-3</v>
      </c>
      <c r="O132" s="15">
        <f t="shared" si="96"/>
        <v>1.3112269045469027E-2</v>
      </c>
      <c r="P132" s="15">
        <f t="shared" si="96"/>
        <v>1.2086425754437524E-2</v>
      </c>
      <c r="Q132" s="5">
        <f t="shared" si="97"/>
        <v>9094.4915124075997</v>
      </c>
      <c r="R132" s="5">
        <f t="shared" si="97"/>
        <v>11937.464563225369</v>
      </c>
      <c r="S132" s="5">
        <f t="shared" si="97"/>
        <v>6018.533285911285</v>
      </c>
      <c r="T132" s="5">
        <f t="shared" si="98"/>
        <v>61.939366571310998</v>
      </c>
      <c r="U132" s="5">
        <f t="shared" si="98"/>
        <v>236.1467528901095</v>
      </c>
      <c r="V132" s="5">
        <f t="shared" si="98"/>
        <v>312.27779465903757</v>
      </c>
      <c r="W132" s="15">
        <f t="shared" si="99"/>
        <v>-1.0734613539272964E-2</v>
      </c>
      <c r="X132" s="15">
        <f t="shared" si="99"/>
        <v>-1.217998157191269E-2</v>
      </c>
      <c r="Y132" s="15">
        <f t="shared" si="99"/>
        <v>-9.7425357312937999E-3</v>
      </c>
      <c r="Z132" s="5">
        <f t="shared" si="102"/>
        <v>12820.769396646157</v>
      </c>
      <c r="AA132" s="5">
        <f t="shared" si="102"/>
        <v>30501.887553758457</v>
      </c>
      <c r="AB132" s="5">
        <f t="shared" si="102"/>
        <v>27492.080926544717</v>
      </c>
      <c r="AC132" s="16">
        <f t="shared" si="88"/>
        <v>1.7004449232011498</v>
      </c>
      <c r="AD132" s="16">
        <f t="shared" si="88"/>
        <v>2.9410157783595854</v>
      </c>
      <c r="AE132" s="16">
        <f t="shared" si="88"/>
        <v>4.9238742878602659</v>
      </c>
      <c r="AF132" s="15">
        <f t="shared" si="57"/>
        <v>-4.0504037456468023E-3</v>
      </c>
      <c r="AG132" s="15">
        <f t="shared" si="57"/>
        <v>2.9673830763510267E-4</v>
      </c>
      <c r="AH132" s="15">
        <f t="shared" si="57"/>
        <v>9.7937136394747881E-3</v>
      </c>
      <c r="AI132" s="1">
        <f t="shared" si="89"/>
        <v>265318.95036752679</v>
      </c>
      <c r="AJ132" s="1">
        <f t="shared" si="89"/>
        <v>87926.127075033495</v>
      </c>
      <c r="AK132" s="1">
        <f t="shared" si="89"/>
        <v>33782.628570457186</v>
      </c>
      <c r="AL132" s="14">
        <f t="shared" si="100"/>
        <v>45.031859499453084</v>
      </c>
      <c r="AM132" s="14">
        <f t="shared" si="100"/>
        <v>9.1700280472920603</v>
      </c>
      <c r="AN132" s="14">
        <f t="shared" si="100"/>
        <v>3.1205115832238106</v>
      </c>
      <c r="AO132" s="11">
        <f t="shared" si="101"/>
        <v>9.6069838150500998E-3</v>
      </c>
      <c r="AP132" s="11">
        <f t="shared" si="101"/>
        <v>1.2102265798287611E-2</v>
      </c>
      <c r="AQ132" s="11">
        <f t="shared" si="101"/>
        <v>1.0978282073792509E-2</v>
      </c>
      <c r="AR132" s="1">
        <f t="shared" si="103"/>
        <v>146828.93958783193</v>
      </c>
      <c r="AS132" s="1">
        <f t="shared" si="103"/>
        <v>50551.042591639816</v>
      </c>
      <c r="AT132" s="1">
        <f t="shared" si="103"/>
        <v>19273.010725859192</v>
      </c>
      <c r="AU132" s="1">
        <f t="shared" si="58"/>
        <v>29365.787917566387</v>
      </c>
      <c r="AV132" s="1">
        <f t="shared" si="58"/>
        <v>10110.208518327963</v>
      </c>
      <c r="AW132" s="1">
        <f t="shared" si="58"/>
        <v>3854.6021451718389</v>
      </c>
      <c r="AX132" s="1">
        <f t="shared" si="59"/>
        <v>100951.26875675604</v>
      </c>
      <c r="AY132" s="1">
        <f t="shared" si="59"/>
        <v>13685.823454617534</v>
      </c>
      <c r="AZ132" s="1">
        <f t="shared" si="59"/>
        <v>3550.8009123578458</v>
      </c>
      <c r="BA132" s="1">
        <f t="shared" si="60"/>
        <v>13407.029309931413</v>
      </c>
      <c r="BB132" s="1">
        <f t="shared" si="60"/>
        <v>28143.22336579012</v>
      </c>
      <c r="BC132" s="1">
        <f t="shared" si="60"/>
        <v>35497.452636711379</v>
      </c>
      <c r="BD132" s="1">
        <f t="shared" si="61"/>
        <v>9447.49682689773</v>
      </c>
      <c r="BE132" s="2">
        <f t="shared" si="90"/>
        <v>0.1724378764915922</v>
      </c>
      <c r="BF132" s="2">
        <f t="shared" si="90"/>
        <v>0.13039120264941753</v>
      </c>
      <c r="BG132" s="2">
        <f t="shared" si="90"/>
        <v>6.9918128391701598E-2</v>
      </c>
      <c r="BH132" s="2">
        <f t="shared" si="54"/>
        <v>0.11452642681566763</v>
      </c>
      <c r="BI132" s="2">
        <f t="shared" si="62"/>
        <v>2.9734821248929609E-3</v>
      </c>
      <c r="BJ132" s="2">
        <f t="shared" si="62"/>
        <v>1.700186572836147E-3</v>
      </c>
      <c r="BK132" s="2">
        <f t="shared" si="62"/>
        <v>4.8885446777984691E-4</v>
      </c>
      <c r="BL132" s="2">
        <f t="shared" si="55"/>
        <v>436.59322728140671</v>
      </c>
      <c r="BM132" s="2">
        <f t="shared" si="55"/>
        <v>85.946203857174197</v>
      </c>
      <c r="BN132" s="2">
        <f t="shared" si="55"/>
        <v>9.4216974009051757</v>
      </c>
      <c r="BO132" s="2">
        <f t="shared" si="63"/>
        <v>394.96647614083588</v>
      </c>
      <c r="BP132" s="2">
        <f t="shared" si="63"/>
        <v>43.219694040827633</v>
      </c>
      <c r="BQ132" s="2">
        <f t="shared" si="63"/>
        <v>9.8030617764126209</v>
      </c>
      <c r="BR132" s="11">
        <f t="shared" si="64"/>
        <v>4.0093470040456464E-2</v>
      </c>
      <c r="BS132" s="17">
        <f t="shared" si="104"/>
        <v>3.782494847739408E-2</v>
      </c>
      <c r="BT132" s="17">
        <f t="shared" si="105"/>
        <v>0.12261879557071274</v>
      </c>
      <c r="BU132" s="12">
        <f>(BU$3*temphigh!$I242+BU$4*temphigh!$I242^2+BU$5*temphigh!$I242^6)*(K132/K$56)^$BW$1</f>
        <v>-5.3663814598870676</v>
      </c>
      <c r="BV132" s="12">
        <f>(BV$3*temphigh!$I242+BV$4*temphigh!$I242^2+BV$5*temphigh!$I242^6)*(L132/L$56)^$BW$1</f>
        <v>-5.3757181715512008</v>
      </c>
      <c r="BW132" s="12">
        <f>(BW$3*temphigh!$I242+BW$4*temphigh!$I242^2+BW$5*temphigh!$I242^6)*(M132/M$56)^$BW$1</f>
        <v>-5.7456863027350851</v>
      </c>
      <c r="BX132" s="12"/>
      <c r="BY132" s="12"/>
      <c r="BZ132" s="12"/>
      <c r="CA132" s="19"/>
      <c r="CB132" s="19"/>
      <c r="CC132" s="19"/>
      <c r="CD132" s="19"/>
      <c r="CE132" s="19"/>
      <c r="CF132" s="19"/>
      <c r="CG132" s="19"/>
      <c r="CH132" s="19"/>
    </row>
    <row r="133" spans="1:86" x14ac:dyDescent="0.3">
      <c r="A133" s="2">
        <f t="shared" si="91"/>
        <v>2087</v>
      </c>
      <c r="B133" s="5">
        <f t="shared" si="92"/>
        <v>1163.654979978214</v>
      </c>
      <c r="C133" s="5">
        <f t="shared" si="92"/>
        <v>2955.4040829178134</v>
      </c>
      <c r="D133" s="5">
        <f t="shared" si="92"/>
        <v>4343.6159530809819</v>
      </c>
      <c r="E133" s="15">
        <f t="shared" si="93"/>
        <v>7.9130804175860434E-5</v>
      </c>
      <c r="F133" s="15">
        <f t="shared" si="93"/>
        <v>1.5589299038055378E-4</v>
      </c>
      <c r="G133" s="15">
        <f t="shared" si="93"/>
        <v>3.1824999441488387E-4</v>
      </c>
      <c r="H133" s="5">
        <f t="shared" si="94"/>
        <v>148130.83413659324</v>
      </c>
      <c r="I133" s="5">
        <f t="shared" si="94"/>
        <v>51212.234148838121</v>
      </c>
      <c r="J133" s="5">
        <f t="shared" si="94"/>
        <v>19508.881957881269</v>
      </c>
      <c r="K133" s="5">
        <f t="shared" si="95"/>
        <v>127297.89902103676</v>
      </c>
      <c r="L133" s="5">
        <f t="shared" si="95"/>
        <v>17328.335723985758</v>
      </c>
      <c r="M133" s="5">
        <f t="shared" si="95"/>
        <v>4491.3920034857983</v>
      </c>
      <c r="N133" s="15">
        <f t="shared" si="96"/>
        <v>8.7869174008177175E-3</v>
      </c>
      <c r="O133" s="15">
        <f t="shared" si="96"/>
        <v>1.2921774503192651E-2</v>
      </c>
      <c r="P133" s="15">
        <f t="shared" si="96"/>
        <v>1.1916379283201106E-2</v>
      </c>
      <c r="Q133" s="5">
        <f t="shared" si="97"/>
        <v>9076.6385609904028</v>
      </c>
      <c r="R133" s="5">
        <f t="shared" si="97"/>
        <v>11946.302943223669</v>
      </c>
      <c r="S133" s="5">
        <f t="shared" si="97"/>
        <v>6032.8372491363625</v>
      </c>
      <c r="T133" s="5">
        <f t="shared" si="98"/>
        <v>61.274471408300613</v>
      </c>
      <c r="U133" s="5">
        <f t="shared" si="98"/>
        <v>233.27048979164095</v>
      </c>
      <c r="V133" s="5">
        <f t="shared" si="98"/>
        <v>309.23541708648224</v>
      </c>
      <c r="W133" s="15">
        <f t="shared" si="99"/>
        <v>-1.0734613539272964E-2</v>
      </c>
      <c r="X133" s="15">
        <f t="shared" si="99"/>
        <v>-1.217998157191269E-2</v>
      </c>
      <c r="Y133" s="15">
        <f t="shared" si="99"/>
        <v>-9.7425357312937999E-3</v>
      </c>
      <c r="Z133" s="5">
        <f t="shared" si="102"/>
        <v>12746.148003808416</v>
      </c>
      <c r="AA133" s="5">
        <f t="shared" si="102"/>
        <v>30539.521430334902</v>
      </c>
      <c r="AB133" s="5">
        <f t="shared" si="102"/>
        <v>27832.451784542856</v>
      </c>
      <c r="AC133" s="16">
        <f t="shared" si="88"/>
        <v>1.6935574347149498</v>
      </c>
      <c r="AD133" s="16">
        <f t="shared" si="88"/>
        <v>2.9418884904043838</v>
      </c>
      <c r="AE133" s="16">
        <f t="shared" si="88"/>
        <v>4.9720973026323421</v>
      </c>
      <c r="AF133" s="15">
        <f t="shared" si="57"/>
        <v>-4.0504037456468023E-3</v>
      </c>
      <c r="AG133" s="15">
        <f t="shared" si="57"/>
        <v>2.9673830763510267E-4</v>
      </c>
      <c r="AH133" s="15">
        <f t="shared" si="57"/>
        <v>9.7937136394747881E-3</v>
      </c>
      <c r="AI133" s="1">
        <f t="shared" si="89"/>
        <v>268152.84324834048</v>
      </c>
      <c r="AJ133" s="1">
        <f t="shared" si="89"/>
        <v>89243.722885858122</v>
      </c>
      <c r="AK133" s="1">
        <f t="shared" si="89"/>
        <v>34258.96785858331</v>
      </c>
      <c r="AL133" s="14">
        <f t="shared" si="100"/>
        <v>45.460153641372216</v>
      </c>
      <c r="AM133" s="14">
        <f t="shared" si="100"/>
        <v>9.2798963829300813</v>
      </c>
      <c r="AN133" s="14">
        <f t="shared" si="100"/>
        <v>3.1544268610352266</v>
      </c>
      <c r="AO133" s="11">
        <f t="shared" si="101"/>
        <v>9.5109139768995987E-3</v>
      </c>
      <c r="AP133" s="11">
        <f t="shared" si="101"/>
        <v>1.1981243140304734E-2</v>
      </c>
      <c r="AQ133" s="11">
        <f t="shared" si="101"/>
        <v>1.0868499253054584E-2</v>
      </c>
      <c r="AR133" s="1">
        <f t="shared" si="103"/>
        <v>148130.83413659324</v>
      </c>
      <c r="AS133" s="1">
        <f t="shared" si="103"/>
        <v>51212.234148838121</v>
      </c>
      <c r="AT133" s="1">
        <f t="shared" si="103"/>
        <v>19508.881957881269</v>
      </c>
      <c r="AU133" s="1">
        <f t="shared" si="58"/>
        <v>29626.166827318651</v>
      </c>
      <c r="AV133" s="1">
        <f t="shared" si="58"/>
        <v>10242.446829767625</v>
      </c>
      <c r="AW133" s="1">
        <f t="shared" si="58"/>
        <v>3901.7763915762539</v>
      </c>
      <c r="AX133" s="1">
        <f t="shared" si="59"/>
        <v>101838.3192168294</v>
      </c>
      <c r="AY133" s="1">
        <f t="shared" si="59"/>
        <v>13862.668579188608</v>
      </c>
      <c r="AZ133" s="1">
        <f t="shared" si="59"/>
        <v>3593.1136027886391</v>
      </c>
      <c r="BA133" s="1">
        <f t="shared" si="60"/>
        <v>13418.270497715441</v>
      </c>
      <c r="BB133" s="1">
        <f t="shared" si="60"/>
        <v>28185.555132037316</v>
      </c>
      <c r="BC133" s="1">
        <f t="shared" si="60"/>
        <v>35560.203907326526</v>
      </c>
      <c r="BD133" s="1">
        <f t="shared" si="61"/>
        <v>9186.1751099219055</v>
      </c>
      <c r="BE133" s="2">
        <f t="shared" si="90"/>
        <v>0.1724378764915922</v>
      </c>
      <c r="BF133" s="2">
        <f t="shared" si="90"/>
        <v>0.13039120264941753</v>
      </c>
      <c r="BG133" s="2">
        <f t="shared" si="90"/>
        <v>6.9918128391701598E-2</v>
      </c>
      <c r="BH133" s="2">
        <f t="shared" si="54"/>
        <v>0.11426056286278437</v>
      </c>
      <c r="BI133" s="2">
        <f t="shared" si="62"/>
        <v>2.9734821248929609E-3</v>
      </c>
      <c r="BJ133" s="2">
        <f t="shared" si="62"/>
        <v>1.700186572836147E-3</v>
      </c>
      <c r="BK133" s="2">
        <f t="shared" si="62"/>
        <v>4.8885446777984691E-4</v>
      </c>
      <c r="BL133" s="2">
        <f t="shared" si="55"/>
        <v>440.46438745064404</v>
      </c>
      <c r="BM133" s="2">
        <f t="shared" si="55"/>
        <v>87.070352864795382</v>
      </c>
      <c r="BN133" s="2">
        <f t="shared" si="55"/>
        <v>9.5370041064999054</v>
      </c>
      <c r="BO133" s="2">
        <f t="shared" si="63"/>
        <v>400.80134757277733</v>
      </c>
      <c r="BP133" s="2">
        <f t="shared" si="63"/>
        <v>43.731037608190469</v>
      </c>
      <c r="BQ133" s="2">
        <f t="shared" si="63"/>
        <v>9.8016841927467109</v>
      </c>
      <c r="BR133" s="11">
        <f t="shared" si="64"/>
        <v>3.9918744993309357E-2</v>
      </c>
      <c r="BS133" s="17">
        <f t="shared" si="104"/>
        <v>3.636687429248335E-2</v>
      </c>
      <c r="BT133" s="17">
        <f t="shared" si="105"/>
        <v>0.11904737434049781</v>
      </c>
      <c r="BU133" s="12">
        <f>(BU$3*temphigh!$I243+BU$4*temphigh!$I243^2+BU$5*temphigh!$I243^6)*(K133/K$56)^$BW$1</f>
        <v>-5.637162191708021</v>
      </c>
      <c r="BV133" s="12">
        <f>(BV$3*temphigh!$I243+BV$4*temphigh!$I243^2+BV$5*temphigh!$I243^6)*(L133/L$56)^$BW$1</f>
        <v>-5.5683474368186214</v>
      </c>
      <c r="BW133" s="12">
        <f>(BW$3*temphigh!$I243+BW$4*temphigh!$I243^2+BW$5*temphigh!$I243^6)*(M133/M$56)^$BW$1</f>
        <v>-5.9076935289541943</v>
      </c>
      <c r="BX133" s="12"/>
      <c r="BY133" s="12"/>
      <c r="BZ133" s="12"/>
      <c r="CA133" s="19"/>
      <c r="CB133" s="19"/>
      <c r="CC133" s="19"/>
      <c r="CD133" s="19"/>
      <c r="CE133" s="19"/>
      <c r="CF133" s="19"/>
      <c r="CG133" s="19"/>
      <c r="CH133" s="19"/>
    </row>
    <row r="134" spans="1:86" x14ac:dyDescent="0.3">
      <c r="A134" s="2">
        <f t="shared" si="91"/>
        <v>2088</v>
      </c>
      <c r="B134" s="5">
        <f t="shared" si="92"/>
        <v>1163.7424568848455</v>
      </c>
      <c r="C134" s="5">
        <f t="shared" si="92"/>
        <v>2955.8417733590686</v>
      </c>
      <c r="D134" s="5">
        <f t="shared" si="92"/>
        <v>4344.9291910461498</v>
      </c>
      <c r="E134" s="15">
        <f t="shared" si="93"/>
        <v>7.5174263967067411E-5</v>
      </c>
      <c r="F134" s="15">
        <f t="shared" si="93"/>
        <v>1.4809834086152609E-4</v>
      </c>
      <c r="G134" s="15">
        <f t="shared" si="93"/>
        <v>3.0233749469413967E-4</v>
      </c>
      <c r="H134" s="5">
        <f t="shared" si="94"/>
        <v>149416.670297023</v>
      </c>
      <c r="I134" s="5">
        <f t="shared" si="94"/>
        <v>51872.011006477667</v>
      </c>
      <c r="J134" s="5">
        <f t="shared" si="94"/>
        <v>19744.043083800916</v>
      </c>
      <c r="K134" s="5">
        <f t="shared" si="95"/>
        <v>128393.24492550336</v>
      </c>
      <c r="L134" s="5">
        <f t="shared" si="95"/>
        <v>17548.98096170061</v>
      </c>
      <c r="M134" s="5">
        <f t="shared" si="95"/>
        <v>4544.1576181468326</v>
      </c>
      <c r="N134" s="15">
        <f t="shared" si="96"/>
        <v>8.6045874510904952E-3</v>
      </c>
      <c r="O134" s="15">
        <f t="shared" si="96"/>
        <v>1.2733204228576822E-2</v>
      </c>
      <c r="P134" s="15">
        <f t="shared" si="96"/>
        <v>1.1748165072227534E-2</v>
      </c>
      <c r="Q134" s="5">
        <f t="shared" si="97"/>
        <v>9057.1475161245489</v>
      </c>
      <c r="R134" s="5">
        <f t="shared" si="97"/>
        <v>11952.829086280139</v>
      </c>
      <c r="S134" s="5">
        <f t="shared" si="97"/>
        <v>6046.0737868832421</v>
      </c>
      <c r="T134" s="5">
        <f t="shared" si="98"/>
        <v>60.616713637909278</v>
      </c>
      <c r="U134" s="5">
        <f t="shared" si="98"/>
        <v>230.42925952470773</v>
      </c>
      <c r="V134" s="5">
        <f t="shared" si="98"/>
        <v>306.22267998613563</v>
      </c>
      <c r="W134" s="15">
        <f t="shared" si="99"/>
        <v>-1.0734613539272964E-2</v>
      </c>
      <c r="X134" s="15">
        <f t="shared" si="99"/>
        <v>-1.217998157191269E-2</v>
      </c>
      <c r="Y134" s="15">
        <f t="shared" si="99"/>
        <v>-9.7425357312937999E-3</v>
      </c>
      <c r="Z134" s="5">
        <f t="shared" si="102"/>
        <v>12669.600965069894</v>
      </c>
      <c r="AA134" s="5">
        <f t="shared" si="102"/>
        <v>30571.201543670049</v>
      </c>
      <c r="AB134" s="5">
        <f t="shared" si="102"/>
        <v>28171.83075341623</v>
      </c>
      <c r="AC134" s="16">
        <f t="shared" si="88"/>
        <v>1.6866978433379123</v>
      </c>
      <c r="AD134" s="16">
        <f t="shared" si="88"/>
        <v>2.9427614614162776</v>
      </c>
      <c r="AE134" s="16">
        <f t="shared" si="88"/>
        <v>5.0207925998019283</v>
      </c>
      <c r="AF134" s="15">
        <f t="shared" si="57"/>
        <v>-4.0504037456468023E-3</v>
      </c>
      <c r="AG134" s="15">
        <f t="shared" si="57"/>
        <v>2.9673830763510267E-4</v>
      </c>
      <c r="AH134" s="15">
        <f t="shared" si="57"/>
        <v>9.7937136394747881E-3</v>
      </c>
      <c r="AI134" s="1">
        <f t="shared" si="89"/>
        <v>270963.72575082508</v>
      </c>
      <c r="AJ134" s="1">
        <f t="shared" si="89"/>
        <v>90561.797427039928</v>
      </c>
      <c r="AK134" s="1">
        <f t="shared" si="89"/>
        <v>34734.847464301231</v>
      </c>
      <c r="AL134" s="14">
        <f t="shared" si="100"/>
        <v>45.888197575925354</v>
      </c>
      <c r="AM134" s="14">
        <f t="shared" si="100"/>
        <v>9.3899692308619951</v>
      </c>
      <c r="AN134" s="14">
        <f t="shared" si="100"/>
        <v>3.1883679081583738</v>
      </c>
      <c r="AO134" s="11">
        <f t="shared" si="101"/>
        <v>9.4158048371306025E-3</v>
      </c>
      <c r="AP134" s="11">
        <f t="shared" si="101"/>
        <v>1.1861430708901687E-2</v>
      </c>
      <c r="AQ134" s="11">
        <f t="shared" si="101"/>
        <v>1.0759814260524039E-2</v>
      </c>
      <c r="AR134" s="1">
        <f t="shared" si="103"/>
        <v>149416.670297023</v>
      </c>
      <c r="AS134" s="1">
        <f t="shared" si="103"/>
        <v>51872.011006477667</v>
      </c>
      <c r="AT134" s="1">
        <f t="shared" si="103"/>
        <v>19744.043083800916</v>
      </c>
      <c r="AU134" s="1">
        <f t="shared" si="58"/>
        <v>29883.334059404602</v>
      </c>
      <c r="AV134" s="1">
        <f t="shared" si="58"/>
        <v>10374.402201295534</v>
      </c>
      <c r="AW134" s="1">
        <f t="shared" si="58"/>
        <v>3948.8086167601832</v>
      </c>
      <c r="AX134" s="1">
        <f t="shared" si="59"/>
        <v>102714.59594040268</v>
      </c>
      <c r="AY134" s="1">
        <f t="shared" si="59"/>
        <v>14039.184769360489</v>
      </c>
      <c r="AZ134" s="1">
        <f t="shared" si="59"/>
        <v>3635.3260945174661</v>
      </c>
      <c r="BA134" s="1">
        <f t="shared" si="60"/>
        <v>13429.249894490511</v>
      </c>
      <c r="BB134" s="1">
        <f t="shared" si="60"/>
        <v>28227.129095880842</v>
      </c>
      <c r="BC134" s="1">
        <f t="shared" si="60"/>
        <v>35621.702521325962</v>
      </c>
      <c r="BD134" s="1">
        <f t="shared" si="61"/>
        <v>8931.798735959741</v>
      </c>
      <c r="BE134" s="2">
        <f t="shared" si="90"/>
        <v>0.1724378764915922</v>
      </c>
      <c r="BF134" s="2">
        <f t="shared" si="90"/>
        <v>0.13039120264941753</v>
      </c>
      <c r="BG134" s="2">
        <f t="shared" si="90"/>
        <v>6.9918128391701598E-2</v>
      </c>
      <c r="BH134" s="2">
        <f t="shared" ref="BH134:BH197" si="106">(BE134*Z134+BF134*AA134+BG134*AB134)/(Z134+AA134+AB134)</f>
        <v>0.11399462713959302</v>
      </c>
      <c r="BI134" s="2">
        <f t="shared" si="62"/>
        <v>2.9734821248929609E-3</v>
      </c>
      <c r="BJ134" s="2">
        <f t="shared" si="62"/>
        <v>1.700186572836147E-3</v>
      </c>
      <c r="BK134" s="2">
        <f t="shared" si="62"/>
        <v>4.8885446777984691E-4</v>
      </c>
      <c r="BL134" s="2">
        <f t="shared" ref="BL134:BN197" si="107">BI134*AR134</f>
        <v>444.28779828922291</v>
      </c>
      <c r="BM134" s="2">
        <f t="shared" si="107"/>
        <v>88.192096619222156</v>
      </c>
      <c r="BN134" s="2">
        <f t="shared" si="107"/>
        <v>9.6519636735538636</v>
      </c>
      <c r="BO134" s="2">
        <f t="shared" si="63"/>
        <v>406.72304375642767</v>
      </c>
      <c r="BP134" s="2">
        <f t="shared" si="63"/>
        <v>44.248531673292391</v>
      </c>
      <c r="BQ134" s="2">
        <f t="shared" si="63"/>
        <v>9.8003324767033799</v>
      </c>
      <c r="BR134" s="11">
        <f t="shared" si="64"/>
        <v>3.9745255209075986E-2</v>
      </c>
      <c r="BS134" s="17">
        <f t="shared" si="104"/>
        <v>3.497088062656023E-2</v>
      </c>
      <c r="BT134" s="17">
        <f t="shared" si="105"/>
        <v>0.11557997508786194</v>
      </c>
      <c r="BU134" s="12">
        <f>(BU$3*temphigh!$I244+BU$4*temphigh!$I244^2+BU$5*temphigh!$I244^6)*(K134/K$56)^$BW$1</f>
        <v>-5.9116582083971299</v>
      </c>
      <c r="BV134" s="12">
        <f>(BV$3*temphigh!$I244+BV$4*temphigh!$I244^2+BV$5*temphigh!$I244^6)*(L134/L$56)^$BW$1</f>
        <v>-5.7630791345238945</v>
      </c>
      <c r="BW134" s="12">
        <f>(BW$3*temphigh!$I244+BW$4*temphigh!$I244^2+BW$5*temphigh!$I244^6)*(M134/M$56)^$BW$1</f>
        <v>-6.0713316056578455</v>
      </c>
      <c r="BX134" s="12"/>
      <c r="BY134" s="12"/>
      <c r="BZ134" s="12"/>
      <c r="CA134" s="19"/>
      <c r="CB134" s="19"/>
      <c r="CC134" s="19"/>
      <c r="CD134" s="19"/>
      <c r="CE134" s="19"/>
      <c r="CF134" s="19"/>
      <c r="CG134" s="19"/>
      <c r="CH134" s="19"/>
    </row>
    <row r="135" spans="1:86" x14ac:dyDescent="0.3">
      <c r="A135" s="2">
        <f t="shared" si="91"/>
        <v>2089</v>
      </c>
      <c r="B135" s="5">
        <f t="shared" si="92"/>
        <v>1163.8255661933567</v>
      </c>
      <c r="C135" s="5">
        <f t="shared" si="92"/>
        <v>2956.2576408584277</v>
      </c>
      <c r="D135" s="5">
        <f t="shared" si="92"/>
        <v>4346.1771443020816</v>
      </c>
      <c r="E135" s="15">
        <f t="shared" si="93"/>
        <v>7.1415550768714036E-5</v>
      </c>
      <c r="F135" s="15">
        <f t="shared" si="93"/>
        <v>1.4069342381844977E-4</v>
      </c>
      <c r="G135" s="15">
        <f t="shared" si="93"/>
        <v>2.8722061995943267E-4</v>
      </c>
      <c r="H135" s="5">
        <f t="shared" si="94"/>
        <v>150686.06156428848</v>
      </c>
      <c r="I135" s="5">
        <f t="shared" si="94"/>
        <v>52530.215370437836</v>
      </c>
      <c r="J135" s="5">
        <f t="shared" si="94"/>
        <v>19978.450650154882</v>
      </c>
      <c r="K135" s="5">
        <f t="shared" si="95"/>
        <v>129474.78208195133</v>
      </c>
      <c r="L135" s="5">
        <f t="shared" si="95"/>
        <v>17769.160117987652</v>
      </c>
      <c r="M135" s="5">
        <f t="shared" si="95"/>
        <v>4596.7870123165594</v>
      </c>
      <c r="N135" s="15">
        <f t="shared" si="96"/>
        <v>8.4236297406106164E-3</v>
      </c>
      <c r="O135" s="15">
        <f t="shared" si="96"/>
        <v>1.2546549384694572E-2</v>
      </c>
      <c r="P135" s="15">
        <f t="shared" si="96"/>
        <v>1.1581771274736141E-2</v>
      </c>
      <c r="Q135" s="5">
        <f t="shared" si="97"/>
        <v>9036.042875630068</v>
      </c>
      <c r="R135" s="5">
        <f t="shared" si="97"/>
        <v>11957.06606022688</v>
      </c>
      <c r="S135" s="5">
        <f t="shared" si="97"/>
        <v>6058.2512820469728</v>
      </c>
      <c r="T135" s="5">
        <f t="shared" si="98"/>
        <v>59.966016642985544</v>
      </c>
      <c r="U135" s="5">
        <f t="shared" si="98"/>
        <v>227.6226353900673</v>
      </c>
      <c r="V135" s="5">
        <f t="shared" si="98"/>
        <v>303.23929458463817</v>
      </c>
      <c r="W135" s="15">
        <f t="shared" si="99"/>
        <v>-1.0734613539272964E-2</v>
      </c>
      <c r="X135" s="15">
        <f t="shared" si="99"/>
        <v>-1.217998157191269E-2</v>
      </c>
      <c r="Y135" s="15">
        <f t="shared" si="99"/>
        <v>-9.7425357312937999E-3</v>
      </c>
      <c r="Z135" s="5">
        <f t="shared" si="102"/>
        <v>12591.187641905968</v>
      </c>
      <c r="AA135" s="5">
        <f t="shared" si="102"/>
        <v>30596.978880607472</v>
      </c>
      <c r="AB135" s="5">
        <f t="shared" si="102"/>
        <v>28510.154256696434</v>
      </c>
      <c r="AC135" s="16">
        <f t="shared" ref="AC135:AE150" si="108">AC134*(1+AF135)</f>
        <v>1.679866036075482</v>
      </c>
      <c r="AD135" s="16">
        <f t="shared" si="108"/>
        <v>2.9436346914721119</v>
      </c>
      <c r="AE135" s="16">
        <f t="shared" si="108"/>
        <v>5.0699648047675829</v>
      </c>
      <c r="AF135" s="15">
        <f t="shared" ref="AF135:AH198" si="109">AC$5-1</f>
        <v>-4.0504037456468023E-3</v>
      </c>
      <c r="AG135" s="15">
        <f t="shared" si="109"/>
        <v>2.9673830763510267E-4</v>
      </c>
      <c r="AH135" s="15">
        <f t="shared" si="109"/>
        <v>9.7937136394747881E-3</v>
      </c>
      <c r="AI135" s="1">
        <f t="shared" si="89"/>
        <v>273750.68723514717</v>
      </c>
      <c r="AJ135" s="1">
        <f t="shared" si="89"/>
        <v>91880.019885631482</v>
      </c>
      <c r="AK135" s="1">
        <f t="shared" si="89"/>
        <v>35210.17133463129</v>
      </c>
      <c r="AL135" s="14">
        <f t="shared" si="100"/>
        <v>46.315951145500932</v>
      </c>
      <c r="AM135" s="14">
        <f t="shared" si="100"/>
        <v>9.5002339155586775</v>
      </c>
      <c r="AN135" s="14">
        <f t="shared" si="100"/>
        <v>3.2223310921795134</v>
      </c>
      <c r="AO135" s="11">
        <f t="shared" si="101"/>
        <v>9.3216467887592969E-3</v>
      </c>
      <c r="AP135" s="11">
        <f t="shared" si="101"/>
        <v>1.174281640181267E-2</v>
      </c>
      <c r="AQ135" s="11">
        <f t="shared" si="101"/>
        <v>1.0652216117918799E-2</v>
      </c>
      <c r="AR135" s="1">
        <f t="shared" si="103"/>
        <v>150686.06156428848</v>
      </c>
      <c r="AS135" s="1">
        <f t="shared" si="103"/>
        <v>52530.215370437836</v>
      </c>
      <c r="AT135" s="1">
        <f t="shared" si="103"/>
        <v>19978.450650154882</v>
      </c>
      <c r="AU135" s="1">
        <f t="shared" ref="AU135:AW198" si="110">$AU$5*AR135</f>
        <v>30137.212312857697</v>
      </c>
      <c r="AV135" s="1">
        <f t="shared" si="110"/>
        <v>10506.043074087567</v>
      </c>
      <c r="AW135" s="1">
        <f t="shared" si="110"/>
        <v>3995.6901300309764</v>
      </c>
      <c r="AX135" s="1">
        <f t="shared" ref="AX135:AZ198" si="111">(AR135-AU135)/B135*1000</f>
        <v>103579.82566556106</v>
      </c>
      <c r="AY135" s="1">
        <f t="shared" si="111"/>
        <v>14215.328094390123</v>
      </c>
      <c r="AZ135" s="1">
        <f t="shared" si="111"/>
        <v>3677.4296098532477</v>
      </c>
      <c r="BA135" s="1">
        <f t="shared" ref="BA135:BC198" si="112">LN(AX135)*B135</f>
        <v>13439.971526747442</v>
      </c>
      <c r="BB135" s="1">
        <f t="shared" si="112"/>
        <v>28267.96054691909</v>
      </c>
      <c r="BC135" s="1">
        <f t="shared" si="112"/>
        <v>35681.980977201449</v>
      </c>
      <c r="BD135" s="1">
        <f t="shared" ref="BD135:BD198" si="113">SUM(BA135:BC135)*BT135</f>
        <v>8684.1982742438086</v>
      </c>
      <c r="BE135" s="2">
        <f t="shared" si="90"/>
        <v>0.1724378764915922</v>
      </c>
      <c r="BF135" s="2">
        <f t="shared" si="90"/>
        <v>0.13039120264941753</v>
      </c>
      <c r="BG135" s="2">
        <f t="shared" si="90"/>
        <v>6.9918128391701598E-2</v>
      </c>
      <c r="BH135" s="2">
        <f t="shared" si="106"/>
        <v>0.11372862112148703</v>
      </c>
      <c r="BI135" s="2">
        <f t="shared" ref="BI135:BK198" si="114">BI$5*BE135^2</f>
        <v>2.9734821248929609E-3</v>
      </c>
      <c r="BJ135" s="2">
        <f t="shared" si="114"/>
        <v>1.700186572836147E-3</v>
      </c>
      <c r="BK135" s="2">
        <f t="shared" si="114"/>
        <v>4.8885446777984691E-4</v>
      </c>
      <c r="BL135" s="2">
        <f t="shared" si="107"/>
        <v>448.06231053193204</v>
      </c>
      <c r="BM135" s="2">
        <f t="shared" si="107"/>
        <v>89.311166841009396</v>
      </c>
      <c r="BN135" s="2">
        <f t="shared" si="107"/>
        <v>9.7665548596474014</v>
      </c>
      <c r="BO135" s="2">
        <f t="shared" ref="BO135:BQ198" si="115">2*BI$5*BE135*AR135/Z135*1000</f>
        <v>412.73286066434883</v>
      </c>
      <c r="BP135" s="2">
        <f t="shared" si="115"/>
        <v>44.772250125162152</v>
      </c>
      <c r="BQ135" s="2">
        <f t="shared" si="115"/>
        <v>9.799006101811683</v>
      </c>
      <c r="BR135" s="11">
        <f t="shared" ref="BR135:BR198" si="116">SUM(H135:J135)*SUM(B134:D134)/SUM(H134:J134)/SUM(B135:D135)-1+BR$5</f>
        <v>3.9573013015105046E-2</v>
      </c>
      <c r="BS135" s="17">
        <f t="shared" si="104"/>
        <v>3.3634085321724454E-2</v>
      </c>
      <c r="BT135" s="17">
        <f t="shared" si="105"/>
        <v>0.1122135680464679</v>
      </c>
      <c r="BU135" s="12">
        <f>(BU$3*temphigh!$I245+BU$4*temphigh!$I245^2+BU$5*temphigh!$I245^6)*(K135/K$56)^$BW$1</f>
        <v>-6.1898212449146923</v>
      </c>
      <c r="BV135" s="12">
        <f>(BV$3*temphigh!$I245+BV$4*temphigh!$I245^2+BV$5*temphigh!$I245^6)*(L135/L$56)^$BW$1</f>
        <v>-5.9598725414852298</v>
      </c>
      <c r="BW135" s="12">
        <f>(BW$3*temphigh!$I245+BW$4*temphigh!$I245^2+BW$5*temphigh!$I245^6)*(M135/M$56)^$BW$1</f>
        <v>-6.236566890929276</v>
      </c>
      <c r="BX135" s="12"/>
      <c r="BY135" s="12"/>
      <c r="BZ135" s="12"/>
      <c r="CA135" s="19"/>
      <c r="CB135" s="19"/>
      <c r="CC135" s="19"/>
      <c r="CD135" s="19"/>
      <c r="CE135" s="19"/>
      <c r="CF135" s="19"/>
      <c r="CG135" s="19"/>
      <c r="CH135" s="19"/>
    </row>
    <row r="136" spans="1:86" x14ac:dyDescent="0.3">
      <c r="A136" s="2">
        <f t="shared" si="91"/>
        <v>2090</v>
      </c>
      <c r="B136" s="5">
        <f t="shared" si="92"/>
        <v>1163.9045256749748</v>
      </c>
      <c r="C136" s="5">
        <f t="shared" si="92"/>
        <v>2956.6527705671506</v>
      </c>
      <c r="D136" s="5">
        <f t="shared" si="92"/>
        <v>4347.3630404112291</v>
      </c>
      <c r="E136" s="15">
        <f t="shared" si="93"/>
        <v>6.7844773230278332E-5</v>
      </c>
      <c r="F136" s="15">
        <f t="shared" si="93"/>
        <v>1.3365875262752726E-4</v>
      </c>
      <c r="G136" s="15">
        <f t="shared" si="93"/>
        <v>2.7285958896146101E-4</v>
      </c>
      <c r="H136" s="5">
        <f t="shared" si="94"/>
        <v>151938.63115944152</v>
      </c>
      <c r="I136" s="5">
        <f t="shared" si="94"/>
        <v>53186.691351867994</v>
      </c>
      <c r="J136" s="5">
        <f t="shared" si="94"/>
        <v>20212.061887499527</v>
      </c>
      <c r="K136" s="5">
        <f t="shared" si="95"/>
        <v>130542.17747914404</v>
      </c>
      <c r="L136" s="5">
        <f t="shared" si="95"/>
        <v>17988.818937864533</v>
      </c>
      <c r="M136" s="5">
        <f t="shared" si="95"/>
        <v>4649.2693845940257</v>
      </c>
      <c r="N136" s="15">
        <f t="shared" si="96"/>
        <v>8.244040886024484E-3</v>
      </c>
      <c r="O136" s="15">
        <f t="shared" si="96"/>
        <v>1.2361800919027166E-2</v>
      </c>
      <c r="P136" s="15">
        <f t="shared" si="96"/>
        <v>1.1417185990311385E-2</v>
      </c>
      <c r="Q136" s="5">
        <f t="shared" si="97"/>
        <v>9013.3497625283617</v>
      </c>
      <c r="R136" s="5">
        <f t="shared" si="97"/>
        <v>11959.03796897798</v>
      </c>
      <c r="S136" s="5">
        <f t="shared" si="97"/>
        <v>6069.3784970100114</v>
      </c>
      <c r="T136" s="5">
        <f t="shared" si="98"/>
        <v>59.322304628833486</v>
      </c>
      <c r="U136" s="5">
        <f t="shared" si="98"/>
        <v>224.85019588566607</v>
      </c>
      <c r="V136" s="5">
        <f t="shared" si="98"/>
        <v>300.28497492201501</v>
      </c>
      <c r="W136" s="15">
        <f t="shared" si="99"/>
        <v>-1.0734613539272964E-2</v>
      </c>
      <c r="X136" s="15">
        <f t="shared" si="99"/>
        <v>-1.217998157191269E-2</v>
      </c>
      <c r="Y136" s="15">
        <f t="shared" si="99"/>
        <v>-9.7425357312937999E-3</v>
      </c>
      <c r="Z136" s="5">
        <f t="shared" si="102"/>
        <v>12510.967551157752</v>
      </c>
      <c r="AA136" s="5">
        <f t="shared" si="102"/>
        <v>30616.907245640712</v>
      </c>
      <c r="AB136" s="5">
        <f t="shared" si="102"/>
        <v>28847.359688974419</v>
      </c>
      <c r="AC136" s="16">
        <f t="shared" si="108"/>
        <v>1.673061900390777</v>
      </c>
      <c r="AD136" s="16">
        <f t="shared" si="108"/>
        <v>2.9445081806487554</v>
      </c>
      <c r="AE136" s="16">
        <f t="shared" si="108"/>
        <v>5.1196185882276923</v>
      </c>
      <c r="AF136" s="15">
        <f t="shared" si="109"/>
        <v>-4.0504037456468023E-3</v>
      </c>
      <c r="AG136" s="15">
        <f t="shared" si="109"/>
        <v>2.9673830763510267E-4</v>
      </c>
      <c r="AH136" s="15">
        <f t="shared" si="109"/>
        <v>9.7937136394747881E-3</v>
      </c>
      <c r="AI136" s="1">
        <f t="shared" ref="AI136:AK151" si="117">(1-$AI$5)*AI135+AU135</f>
        <v>276512.83082449017</v>
      </c>
      <c r="AJ136" s="1">
        <f t="shared" si="117"/>
        <v>93198.060971155908</v>
      </c>
      <c r="AK136" s="1">
        <f t="shared" si="117"/>
        <v>35684.844331199143</v>
      </c>
      <c r="AL136" s="14">
        <f t="shared" si="100"/>
        <v>46.743374673392083</v>
      </c>
      <c r="AM136" s="14">
        <f t="shared" si="100"/>
        <v>9.6106778231769106</v>
      </c>
      <c r="AN136" s="14">
        <f t="shared" si="100"/>
        <v>3.2563128097049252</v>
      </c>
      <c r="AO136" s="11">
        <f t="shared" si="101"/>
        <v>9.2284303208717035E-3</v>
      </c>
      <c r="AP136" s="11">
        <f t="shared" si="101"/>
        <v>1.1625388237794543E-2</v>
      </c>
      <c r="AQ136" s="11">
        <f t="shared" si="101"/>
        <v>1.0545693956739611E-2</v>
      </c>
      <c r="AR136" s="1">
        <f t="shared" si="103"/>
        <v>151938.63115944152</v>
      </c>
      <c r="AS136" s="1">
        <f t="shared" si="103"/>
        <v>53186.691351867994</v>
      </c>
      <c r="AT136" s="1">
        <f t="shared" si="103"/>
        <v>20212.061887499527</v>
      </c>
      <c r="AU136" s="1">
        <f t="shared" si="110"/>
        <v>30387.726231888304</v>
      </c>
      <c r="AV136" s="1">
        <f t="shared" si="110"/>
        <v>10637.338270373599</v>
      </c>
      <c r="AW136" s="1">
        <f t="shared" si="110"/>
        <v>4042.4123774999057</v>
      </c>
      <c r="AX136" s="1">
        <f t="shared" si="111"/>
        <v>104433.74198331522</v>
      </c>
      <c r="AY136" s="1">
        <f t="shared" si="111"/>
        <v>14391.055150291626</v>
      </c>
      <c r="AZ136" s="1">
        <f t="shared" si="111"/>
        <v>3719.4155076752204</v>
      </c>
      <c r="BA136" s="1">
        <f t="shared" si="112"/>
        <v>13450.439299182322</v>
      </c>
      <c r="BB136" s="1">
        <f t="shared" si="112"/>
        <v>28308.064295723536</v>
      </c>
      <c r="BC136" s="1">
        <f t="shared" si="112"/>
        <v>35741.070594595811</v>
      </c>
      <c r="BD136" s="1">
        <f t="shared" si="113"/>
        <v>8443.2075163941099</v>
      </c>
      <c r="BE136" s="2">
        <f t="shared" ref="BE136:BG151" si="118">BE135</f>
        <v>0.1724378764915922</v>
      </c>
      <c r="BF136" s="2">
        <f t="shared" si="118"/>
        <v>0.13039120264941753</v>
      </c>
      <c r="BG136" s="2">
        <f t="shared" si="118"/>
        <v>6.9918128391701598E-2</v>
      </c>
      <c r="BH136" s="2">
        <f t="shared" si="106"/>
        <v>0.1134625471022421</v>
      </c>
      <c r="BI136" s="2">
        <f t="shared" si="114"/>
        <v>2.9734821248929609E-3</v>
      </c>
      <c r="BJ136" s="2">
        <f t="shared" si="114"/>
        <v>1.700186572836147E-3</v>
      </c>
      <c r="BK136" s="2">
        <f t="shared" si="114"/>
        <v>4.8885446777984691E-4</v>
      </c>
      <c r="BL136" s="2">
        <f t="shared" si="107"/>
        <v>451.78680383330402</v>
      </c>
      <c r="BM136" s="2">
        <f t="shared" si="107"/>
        <v>90.427298490026388</v>
      </c>
      <c r="BN136" s="2">
        <f t="shared" si="107"/>
        <v>9.8807567567469086</v>
      </c>
      <c r="BO136" s="2">
        <f t="shared" si="115"/>
        <v>418.83211361616617</v>
      </c>
      <c r="BP136" s="2">
        <f t="shared" si="115"/>
        <v>45.302267761227711</v>
      </c>
      <c r="BQ136" s="2">
        <f t="shared" si="115"/>
        <v>9.7977045618586533</v>
      </c>
      <c r="BR136" s="11">
        <f t="shared" si="116"/>
        <v>3.9402029550026779E-2</v>
      </c>
      <c r="BS136" s="17">
        <f t="shared" si="104"/>
        <v>3.2353749953718494E-2</v>
      </c>
      <c r="BT136" s="17">
        <f t="shared" si="105"/>
        <v>0.1089452116955999</v>
      </c>
      <c r="BU136" s="12">
        <f>(BU$3*temphigh!$I246+BU$4*temphigh!$I246^2+BU$5*temphigh!$I246^6)*(K136/K$56)^$BW$1</f>
        <v>-6.4716020808909152</v>
      </c>
      <c r="BV136" s="12">
        <f>(BV$3*temphigh!$I246+BV$4*temphigh!$I246^2+BV$5*temphigh!$I246^6)*(L136/L$56)^$BW$1</f>
        <v>-6.1586864151066818</v>
      </c>
      <c r="BW136" s="12">
        <f>(BW$3*temphigh!$I246+BW$4*temphigh!$I246^2+BW$5*temphigh!$I246^6)*(M136/M$56)^$BW$1</f>
        <v>-6.4033653305726324</v>
      </c>
      <c r="BX136" s="12"/>
      <c r="BY136" s="12"/>
      <c r="BZ136" s="12"/>
      <c r="CA136" s="19"/>
      <c r="CB136" s="19"/>
      <c r="CC136" s="19"/>
      <c r="CD136" s="19"/>
      <c r="CE136" s="19"/>
      <c r="CF136" s="19"/>
      <c r="CG136" s="19"/>
      <c r="CH136" s="19"/>
    </row>
    <row r="137" spans="1:86" x14ac:dyDescent="0.3">
      <c r="A137" s="2">
        <f t="shared" si="91"/>
        <v>2091</v>
      </c>
      <c r="B137" s="5">
        <f t="shared" si="92"/>
        <v>1163.9795422716506</v>
      </c>
      <c r="C137" s="5">
        <f t="shared" si="92"/>
        <v>2957.0281939623542</v>
      </c>
      <c r="D137" s="5">
        <f t="shared" si="92"/>
        <v>4348.4899491188889</v>
      </c>
      <c r="E137" s="15">
        <f t="shared" si="93"/>
        <v>6.4452534568764416E-5</v>
      </c>
      <c r="F137" s="15">
        <f t="shared" si="93"/>
        <v>1.269758149961509E-4</v>
      </c>
      <c r="G137" s="15">
        <f t="shared" si="93"/>
        <v>2.5921660951338794E-4</v>
      </c>
      <c r="H137" s="5">
        <f t="shared" si="94"/>
        <v>153174.01217469742</v>
      </c>
      <c r="I137" s="5">
        <f t="shared" si="94"/>
        <v>53841.285056291075</v>
      </c>
      <c r="J137" s="5">
        <f t="shared" si="94"/>
        <v>20444.834728786274</v>
      </c>
      <c r="K137" s="5">
        <f t="shared" si="95"/>
        <v>131595.10679694536</v>
      </c>
      <c r="L137" s="5">
        <f t="shared" si="95"/>
        <v>18207.903856386609</v>
      </c>
      <c r="M137" s="5">
        <f t="shared" si="95"/>
        <v>4701.5941092215016</v>
      </c>
      <c r="N137" s="15">
        <f t="shared" si="96"/>
        <v>8.0658170266045826E-3</v>
      </c>
      <c r="O137" s="15">
        <f t="shared" si="96"/>
        <v>1.2178949561881813E-2</v>
      </c>
      <c r="P137" s="15">
        <f t="shared" si="96"/>
        <v>1.1254397260967774E-2</v>
      </c>
      <c r="Q137" s="5">
        <f t="shared" si="97"/>
        <v>8989.0938919338823</v>
      </c>
      <c r="R137" s="5">
        <f t="shared" si="97"/>
        <v>11958.769912609365</v>
      </c>
      <c r="S137" s="5">
        <f t="shared" si="97"/>
        <v>6079.4645613619286</v>
      </c>
      <c r="T137" s="5">
        <f t="shared" si="98"/>
        <v>58.685502614383935</v>
      </c>
      <c r="U137" s="5">
        <f t="shared" si="98"/>
        <v>222.1115246433377</v>
      </c>
      <c r="V137" s="5">
        <f t="shared" si="98"/>
        <v>297.35943782426659</v>
      </c>
      <c r="W137" s="15">
        <f t="shared" si="99"/>
        <v>-1.0734613539272964E-2</v>
      </c>
      <c r="X137" s="15">
        <f t="shared" si="99"/>
        <v>-1.217998157191269E-2</v>
      </c>
      <c r="Y137" s="15">
        <f t="shared" si="99"/>
        <v>-9.7425357312937999E-3</v>
      </c>
      <c r="Z137" s="5">
        <f t="shared" si="102"/>
        <v>12429.000308144317</v>
      </c>
      <c r="AA137" s="5">
        <f t="shared" si="102"/>
        <v>30631.043163996292</v>
      </c>
      <c r="AB137" s="5">
        <f t="shared" si="102"/>
        <v>29183.385443559961</v>
      </c>
      <c r="AC137" s="16">
        <f t="shared" si="108"/>
        <v>1.6662853242027351</v>
      </c>
      <c r="AD137" s="16">
        <f t="shared" si="108"/>
        <v>2.9453819290230987</v>
      </c>
      <c r="AE137" s="16">
        <f t="shared" si="108"/>
        <v>5.1697586666241264</v>
      </c>
      <c r="AF137" s="15">
        <f t="shared" si="109"/>
        <v>-4.0504037456468023E-3</v>
      </c>
      <c r="AG137" s="15">
        <f t="shared" si="109"/>
        <v>2.9673830763510267E-4</v>
      </c>
      <c r="AH137" s="15">
        <f t="shared" si="109"/>
        <v>9.7937136394747881E-3</v>
      </c>
      <c r="AI137" s="1">
        <f t="shared" si="117"/>
        <v>279249.27397392946</v>
      </c>
      <c r="AJ137" s="1">
        <f t="shared" si="117"/>
        <v>94515.593144413913</v>
      </c>
      <c r="AK137" s="1">
        <f t="shared" si="117"/>
        <v>36158.772275579133</v>
      </c>
      <c r="AL137" s="14">
        <f t="shared" si="100"/>
        <v>47.170428969766519</v>
      </c>
      <c r="AM137" s="14">
        <f t="shared" si="100"/>
        <v>9.7212884054904762</v>
      </c>
      <c r="AN137" s="14">
        <f t="shared" si="100"/>
        <v>3.2903094872402985</v>
      </c>
      <c r="AO137" s="11">
        <f t="shared" si="101"/>
        <v>9.1361460176629869E-3</v>
      </c>
      <c r="AP137" s="11">
        <f t="shared" si="101"/>
        <v>1.1509134355416598E-2</v>
      </c>
      <c r="AQ137" s="11">
        <f t="shared" si="101"/>
        <v>1.0440237017172215E-2</v>
      </c>
      <c r="AR137" s="1">
        <f t="shared" si="103"/>
        <v>153174.01217469742</v>
      </c>
      <c r="AS137" s="1">
        <f t="shared" si="103"/>
        <v>53841.285056291075</v>
      </c>
      <c r="AT137" s="1">
        <f t="shared" si="103"/>
        <v>20444.834728786274</v>
      </c>
      <c r="AU137" s="1">
        <f t="shared" si="110"/>
        <v>30634.802434939484</v>
      </c>
      <c r="AV137" s="1">
        <f t="shared" si="110"/>
        <v>10768.257011258216</v>
      </c>
      <c r="AW137" s="1">
        <f t="shared" si="110"/>
        <v>4088.966945757255</v>
      </c>
      <c r="AX137" s="1">
        <f t="shared" si="111"/>
        <v>105276.08543755628</v>
      </c>
      <c r="AY137" s="1">
        <f t="shared" si="111"/>
        <v>14566.323085109285</v>
      </c>
      <c r="AZ137" s="1">
        <f t="shared" si="111"/>
        <v>3761.275287377201</v>
      </c>
      <c r="BA137" s="1">
        <f t="shared" si="112"/>
        <v>13460.656999725294</v>
      </c>
      <c r="BB137" s="1">
        <f t="shared" si="112"/>
        <v>28347.454693684322</v>
      </c>
      <c r="BC137" s="1">
        <f t="shared" si="112"/>
        <v>35799.001563040372</v>
      </c>
      <c r="BD137" s="1">
        <f t="shared" si="113"/>
        <v>8208.6634784546986</v>
      </c>
      <c r="BE137" s="2">
        <f t="shared" si="118"/>
        <v>0.1724378764915922</v>
      </c>
      <c r="BF137" s="2">
        <f t="shared" si="118"/>
        <v>0.13039120264941753</v>
      </c>
      <c r="BG137" s="2">
        <f t="shared" si="118"/>
        <v>6.9918128391701598E-2</v>
      </c>
      <c r="BH137" s="2">
        <f t="shared" si="106"/>
        <v>0.11319640816743598</v>
      </c>
      <c r="BI137" s="2">
        <f t="shared" si="114"/>
        <v>2.9734821248929609E-3</v>
      </c>
      <c r="BJ137" s="2">
        <f t="shared" si="114"/>
        <v>1.700186572836147E-3</v>
      </c>
      <c r="BK137" s="2">
        <f t="shared" si="114"/>
        <v>4.8885446777984691E-4</v>
      </c>
      <c r="BL137" s="2">
        <f t="shared" si="107"/>
        <v>455.46018719959955</v>
      </c>
      <c r="BM137" s="2">
        <f t="shared" si="107"/>
        <v>91.540229916949585</v>
      </c>
      <c r="BN137" s="2">
        <f t="shared" si="107"/>
        <v>9.9945488001877454</v>
      </c>
      <c r="BO137" s="2">
        <f t="shared" si="115"/>
        <v>425.02213755348509</v>
      </c>
      <c r="BP137" s="2">
        <f t="shared" si="115"/>
        <v>45.83866029696118</v>
      </c>
      <c r="BQ137" s="2">
        <f t="shared" si="115"/>
        <v>9.7964273698056896</v>
      </c>
      <c r="BR137" s="11">
        <f t="shared" si="116"/>
        <v>3.9232314801462137E-2</v>
      </c>
      <c r="BS137" s="17">
        <f t="shared" si="104"/>
        <v>3.1127272252609448E-2</v>
      </c>
      <c r="BT137" s="17">
        <f t="shared" si="105"/>
        <v>0.10577205018990281</v>
      </c>
      <c r="BU137" s="12">
        <f>(BU$3*temphigh!$I247+BU$4*temphigh!$I247^2+BU$5*temphigh!$I247^6)*(K137/K$56)^$BW$1</f>
        <v>-6.7569506164907622</v>
      </c>
      <c r="BV137" s="12">
        <f>(BV$3*temphigh!$I247+BV$4*temphigh!$I247^2+BV$5*temphigh!$I247^6)*(L137/L$56)^$BW$1</f>
        <v>-6.3594790444539999</v>
      </c>
      <c r="BW137" s="12">
        <f>(BW$3*temphigh!$I247+BW$4*temphigh!$I247^2+BW$5*temphigh!$I247^6)*(M137/M$56)^$BW$1</f>
        <v>-6.5716924987751515</v>
      </c>
      <c r="BX137" s="12"/>
      <c r="BY137" s="12"/>
      <c r="BZ137" s="12"/>
      <c r="CA137" s="19"/>
      <c r="CB137" s="19"/>
      <c r="CC137" s="19"/>
      <c r="CD137" s="19"/>
      <c r="CE137" s="19"/>
      <c r="CF137" s="19"/>
      <c r="CG137" s="19"/>
      <c r="CH137" s="19"/>
    </row>
    <row r="138" spans="1:86" x14ac:dyDescent="0.3">
      <c r="A138" s="2">
        <f t="shared" si="91"/>
        <v>2092</v>
      </c>
      <c r="B138" s="5">
        <f t="shared" ref="B138:D153" si="119">B137*(1+E138)</f>
        <v>1164.050812631752</v>
      </c>
      <c r="C138" s="5">
        <f t="shared" si="119"/>
        <v>2957.3848914740047</v>
      </c>
      <c r="D138" s="5">
        <f t="shared" si="119"/>
        <v>4349.5607898989465</v>
      </c>
      <c r="E138" s="15">
        <f t="shared" ref="E138:G153" si="120">E137*$E$5</f>
        <v>6.1229907840326195E-5</v>
      </c>
      <c r="F138" s="15">
        <f t="shared" si="120"/>
        <v>1.2062702424634335E-4</v>
      </c>
      <c r="G138" s="15">
        <f t="shared" si="120"/>
        <v>2.4625577903771852E-4</v>
      </c>
      <c r="H138" s="5">
        <f t="shared" si="94"/>
        <v>154391.84770301465</v>
      </c>
      <c r="I138" s="5">
        <f t="shared" si="94"/>
        <v>54493.844668712401</v>
      </c>
      <c r="J138" s="5">
        <f t="shared" si="94"/>
        <v>20676.727826786344</v>
      </c>
      <c r="K138" s="5">
        <f t="shared" si="95"/>
        <v>132633.25451743539</v>
      </c>
      <c r="L138" s="5">
        <f t="shared" si="95"/>
        <v>18426.362028769225</v>
      </c>
      <c r="M138" s="5">
        <f t="shared" si="95"/>
        <v>4753.7507407194389</v>
      </c>
      <c r="N138" s="15">
        <f t="shared" si="96"/>
        <v>7.888953820235356E-3</v>
      </c>
      <c r="O138" s="15">
        <f t="shared" si="96"/>
        <v>1.1997985825589197E-2</v>
      </c>
      <c r="P138" s="15">
        <f t="shared" si="96"/>
        <v>1.1093393067606483E-2</v>
      </c>
      <c r="Q138" s="5">
        <f t="shared" si="97"/>
        <v>8963.301537807738</v>
      </c>
      <c r="R138" s="5">
        <f t="shared" si="97"/>
        <v>11956.287947050485</v>
      </c>
      <c r="S138" s="5">
        <f t="shared" si="97"/>
        <v>6088.5189594932381</v>
      </c>
      <c r="T138" s="5">
        <f t="shared" ref="T138:V153" si="121">T137*(1+W138)</f>
        <v>58.055536423460531</v>
      </c>
      <c r="U138" s="5">
        <f t="shared" si="121"/>
        <v>219.4062103662724</v>
      </c>
      <c r="V138" s="5">
        <f t="shared" si="121"/>
        <v>294.46240287622624</v>
      </c>
      <c r="W138" s="15">
        <f t="shared" si="99"/>
        <v>-1.0734613539272964E-2</v>
      </c>
      <c r="X138" s="15">
        <f t="shared" si="99"/>
        <v>-1.217998157191269E-2</v>
      </c>
      <c r="Y138" s="15">
        <f t="shared" si="99"/>
        <v>-9.7425357312937999E-3</v>
      </c>
      <c r="Z138" s="5">
        <f t="shared" si="102"/>
        <v>12345.345570763446</v>
      </c>
      <c r="AA138" s="5">
        <f t="shared" si="102"/>
        <v>30639.445783342489</v>
      </c>
      <c r="AB138" s="5">
        <f t="shared" si="102"/>
        <v>29518.170938792391</v>
      </c>
      <c r="AC138" s="16">
        <f t="shared" si="108"/>
        <v>1.659536195884268</v>
      </c>
      <c r="AD138" s="16">
        <f t="shared" si="108"/>
        <v>2.9462559366720562</v>
      </c>
      <c r="AE138" s="16">
        <f t="shared" si="108"/>
        <v>5.220389802590236</v>
      </c>
      <c r="AF138" s="15">
        <f t="shared" si="109"/>
        <v>-4.0504037456468023E-3</v>
      </c>
      <c r="AG138" s="15">
        <f t="shared" si="109"/>
        <v>2.9673830763510267E-4</v>
      </c>
      <c r="AH138" s="15">
        <f t="shared" si="109"/>
        <v>9.7937136394747881E-3</v>
      </c>
      <c r="AI138" s="1">
        <f t="shared" si="117"/>
        <v>281959.14901147597</v>
      </c>
      <c r="AJ138" s="1">
        <f t="shared" si="117"/>
        <v>95832.290841230744</v>
      </c>
      <c r="AK138" s="1">
        <f t="shared" si="117"/>
        <v>36631.861993778475</v>
      </c>
      <c r="AL138" s="14">
        <f t="shared" ref="AL138:AN153" si="122">AL137*(1+AO138)</f>
        <v>47.59707533728227</v>
      </c>
      <c r="AM138" s="14">
        <f t="shared" si="122"/>
        <v>9.832053183713354</v>
      </c>
      <c r="AN138" s="14">
        <f t="shared" si="122"/>
        <v>3.324317582037871</v>
      </c>
      <c r="AO138" s="11">
        <f t="shared" ref="AO138:AQ153" si="123">AO$5*AO137</f>
        <v>9.0447845574863576E-3</v>
      </c>
      <c r="AP138" s="11">
        <f t="shared" si="123"/>
        <v>1.1394043011862432E-2</v>
      </c>
      <c r="AQ138" s="11">
        <f t="shared" si="123"/>
        <v>1.0335834647000492E-2</v>
      </c>
      <c r="AR138" s="1">
        <f t="shared" si="103"/>
        <v>154391.84770301465</v>
      </c>
      <c r="AS138" s="1">
        <f t="shared" si="103"/>
        <v>54493.844668712401</v>
      </c>
      <c r="AT138" s="1">
        <f t="shared" si="103"/>
        <v>20676.727826786344</v>
      </c>
      <c r="AU138" s="1">
        <f t="shared" si="110"/>
        <v>30878.369540602929</v>
      </c>
      <c r="AV138" s="1">
        <f t="shared" si="110"/>
        <v>10898.768933742482</v>
      </c>
      <c r="AW138" s="1">
        <f t="shared" si="110"/>
        <v>4135.3455653572692</v>
      </c>
      <c r="AX138" s="1">
        <f t="shared" si="111"/>
        <v>106106.6036139483</v>
      </c>
      <c r="AY138" s="1">
        <f t="shared" si="111"/>
        <v>14741.089623015379</v>
      </c>
      <c r="AZ138" s="1">
        <f t="shared" si="111"/>
        <v>3803.0005925755513</v>
      </c>
      <c r="BA138" s="1">
        <f t="shared" si="112"/>
        <v>13470.628304308188</v>
      </c>
      <c r="BB138" s="1">
        <f t="shared" si="112"/>
        <v>28386.145651980667</v>
      </c>
      <c r="BC138" s="1">
        <f t="shared" si="112"/>
        <v>35855.802988771822</v>
      </c>
      <c r="BD138" s="1">
        <f t="shared" si="113"/>
        <v>7980.4063971064479</v>
      </c>
      <c r="BE138" s="2">
        <f t="shared" si="118"/>
        <v>0.1724378764915922</v>
      </c>
      <c r="BF138" s="2">
        <f t="shared" si="118"/>
        <v>0.13039120264941753</v>
      </c>
      <c r="BG138" s="2">
        <f t="shared" si="118"/>
        <v>6.9918128391701598E-2</v>
      </c>
      <c r="BH138" s="2">
        <f t="shared" si="106"/>
        <v>0.11293020816844139</v>
      </c>
      <c r="BI138" s="2">
        <f t="shared" si="114"/>
        <v>2.9734821248929609E-3</v>
      </c>
      <c r="BJ138" s="2">
        <f t="shared" si="114"/>
        <v>1.700186572836147E-3</v>
      </c>
      <c r="BK138" s="2">
        <f t="shared" si="114"/>
        <v>4.8885446777984691E-4</v>
      </c>
      <c r="BL138" s="2">
        <f t="shared" si="107"/>
        <v>459.08139937411039</v>
      </c>
      <c r="BM138" s="2">
        <f t="shared" si="107"/>
        <v>92.649703007963481</v>
      </c>
      <c r="BN138" s="2">
        <f t="shared" si="107"/>
        <v>10.107910777192389</v>
      </c>
      <c r="BO138" s="2">
        <f t="shared" si="115"/>
        <v>431.30428731894568</v>
      </c>
      <c r="BP138" s="2">
        <f t="shared" si="115"/>
        <v>46.381504375689211</v>
      </c>
      <c r="BQ138" s="2">
        <f t="shared" si="115"/>
        <v>9.7951740567612617</v>
      </c>
      <c r="BR138" s="11">
        <f t="shared" si="116"/>
        <v>3.9063877642709216E-2</v>
      </c>
      <c r="BS138" s="17">
        <f t="shared" si="104"/>
        <v>2.995217893946657E-2</v>
      </c>
      <c r="BT138" s="17">
        <f t="shared" si="105"/>
        <v>0.10269131086398331</v>
      </c>
      <c r="BU138" s="12">
        <f>(BU$3*temphigh!$I248+BU$4*temphigh!$I248^2+BU$5*temphigh!$I248^6)*(K138/K$56)^$BW$1</f>
        <v>-7.0458159472968553</v>
      </c>
      <c r="BV138" s="12">
        <f>(BV$3*temphigh!$I248+BV$4*temphigh!$I248^2+BV$5*temphigh!$I248^6)*(L138/L$56)^$BW$1</f>
        <v>-6.562208300361605</v>
      </c>
      <c r="BW138" s="12">
        <f>(BW$3*temphigh!$I248+BW$4*temphigh!$I248^2+BW$5*temphigh!$I248^6)*(M138/M$56)^$BW$1</f>
        <v>-6.7415136380247178</v>
      </c>
      <c r="BX138" s="12"/>
      <c r="BY138" s="12"/>
      <c r="BZ138" s="12"/>
      <c r="CA138" s="19"/>
      <c r="CB138" s="19"/>
      <c r="CC138" s="19"/>
      <c r="CD138" s="19"/>
      <c r="CE138" s="19"/>
      <c r="CF138" s="19"/>
      <c r="CG138" s="19"/>
      <c r="CH138" s="19"/>
    </row>
    <row r="139" spans="1:86" x14ac:dyDescent="0.3">
      <c r="A139" s="2">
        <f t="shared" si="91"/>
        <v>2093</v>
      </c>
      <c r="B139" s="5">
        <f t="shared" si="119"/>
        <v>1164.118523619532</v>
      </c>
      <c r="C139" s="5">
        <f t="shared" si="119"/>
        <v>2957.7237949860637</v>
      </c>
      <c r="D139" s="5">
        <f t="shared" si="119"/>
        <v>4350.5783391556952</v>
      </c>
      <c r="E139" s="15">
        <f t="shared" si="120"/>
        <v>5.8168412448309883E-5</v>
      </c>
      <c r="F139" s="15">
        <f t="shared" si="120"/>
        <v>1.1459567303402617E-4</v>
      </c>
      <c r="G139" s="15">
        <f t="shared" si="120"/>
        <v>2.3394299008583258E-4</v>
      </c>
      <c r="H139" s="5">
        <f t="shared" si="94"/>
        <v>155591.79095215726</v>
      </c>
      <c r="I139" s="5">
        <f t="shared" si="94"/>
        <v>55144.22053469011</v>
      </c>
      <c r="J139" s="5">
        <f t="shared" si="94"/>
        <v>20907.700570548979</v>
      </c>
      <c r="K139" s="5">
        <f t="shared" si="95"/>
        <v>133656.31402237632</v>
      </c>
      <c r="L139" s="5">
        <f t="shared" si="95"/>
        <v>18644.141359031106</v>
      </c>
      <c r="M139" s="5">
        <f t="shared" si="95"/>
        <v>4805.7290182266843</v>
      </c>
      <c r="N139" s="15">
        <f t="shared" si="96"/>
        <v>7.7134464404358116E-3</v>
      </c>
      <c r="O139" s="15">
        <f t="shared" si="96"/>
        <v>1.1818900004344934E-2</v>
      </c>
      <c r="P139" s="15">
        <f t="shared" si="96"/>
        <v>1.0934161326973335E-2</v>
      </c>
      <c r="Q139" s="5">
        <f t="shared" si="97"/>
        <v>8935.9994996406476</v>
      </c>
      <c r="R139" s="5">
        <f t="shared" si="97"/>
        <v>11951.619043464856</v>
      </c>
      <c r="S139" s="5">
        <f t="shared" si="97"/>
        <v>6096.5515180787197</v>
      </c>
      <c r="T139" s="5">
        <f t="shared" si="121"/>
        <v>57.432332676139495</v>
      </c>
      <c r="U139" s="5">
        <f t="shared" si="121"/>
        <v>216.733846767248</v>
      </c>
      <c r="V139" s="5">
        <f t="shared" si="121"/>
        <v>291.59359239468199</v>
      </c>
      <c r="W139" s="15">
        <f t="shared" si="99"/>
        <v>-1.0734613539272964E-2</v>
      </c>
      <c r="X139" s="15">
        <f t="shared" si="99"/>
        <v>-1.217998157191269E-2</v>
      </c>
      <c r="Y139" s="15">
        <f t="shared" si="99"/>
        <v>-9.7425357312937999E-3</v>
      </c>
      <c r="Z139" s="5">
        <f t="shared" si="102"/>
        <v>12260.062984666631</v>
      </c>
      <c r="AA139" s="5">
        <f t="shared" si="102"/>
        <v>30642.176774324758</v>
      </c>
      <c r="AB139" s="5">
        <f t="shared" si="102"/>
        <v>29851.656642971746</v>
      </c>
      <c r="AC139" s="16">
        <f t="shared" si="108"/>
        <v>1.652814404260422</v>
      </c>
      <c r="AD139" s="16">
        <f t="shared" si="108"/>
        <v>2.9471302036725642</v>
      </c>
      <c r="AE139" s="16">
        <f t="shared" si="108"/>
        <v>5.2715168054032393</v>
      </c>
      <c r="AF139" s="15">
        <f t="shared" si="109"/>
        <v>-4.0504037456468023E-3</v>
      </c>
      <c r="AG139" s="15">
        <f t="shared" si="109"/>
        <v>2.9673830763510267E-4</v>
      </c>
      <c r="AH139" s="15">
        <f t="shared" si="109"/>
        <v>9.7937136394747881E-3</v>
      </c>
      <c r="AI139" s="1">
        <f t="shared" si="117"/>
        <v>284641.60365093127</v>
      </c>
      <c r="AJ139" s="1">
        <f t="shared" si="117"/>
        <v>97147.830690850154</v>
      </c>
      <c r="AK139" s="1">
        <f t="shared" si="117"/>
        <v>37104.021359757899</v>
      </c>
      <c r="AL139" s="14">
        <f t="shared" si="122"/>
        <v>48.023275576354521</v>
      </c>
      <c r="AM139" s="14">
        <f t="shared" si="122"/>
        <v>9.9429597522148008</v>
      </c>
      <c r="AN139" s="14">
        <f t="shared" si="122"/>
        <v>3.3583335829115106</v>
      </c>
      <c r="AO139" s="11">
        <f t="shared" si="123"/>
        <v>8.9543367119114935E-3</v>
      </c>
      <c r="AP139" s="11">
        <f t="shared" si="123"/>
        <v>1.1280102581743808E-2</v>
      </c>
      <c r="AQ139" s="11">
        <f t="shared" si="123"/>
        <v>1.0232476300530487E-2</v>
      </c>
      <c r="AR139" s="1">
        <f t="shared" si="103"/>
        <v>155591.79095215726</v>
      </c>
      <c r="AS139" s="1">
        <f t="shared" si="103"/>
        <v>55144.22053469011</v>
      </c>
      <c r="AT139" s="1">
        <f t="shared" si="103"/>
        <v>20907.700570548979</v>
      </c>
      <c r="AU139" s="1">
        <f t="shared" si="110"/>
        <v>31118.358190431452</v>
      </c>
      <c r="AV139" s="1">
        <f t="shared" si="110"/>
        <v>11028.844106938022</v>
      </c>
      <c r="AW139" s="1">
        <f t="shared" si="110"/>
        <v>4181.5401141097964</v>
      </c>
      <c r="AX139" s="1">
        <f t="shared" si="111"/>
        <v>106925.05121790105</v>
      </c>
      <c r="AY139" s="1">
        <f t="shared" si="111"/>
        <v>14915.313087224884</v>
      </c>
      <c r="AZ139" s="1">
        <f t="shared" si="111"/>
        <v>3844.5832145813474</v>
      </c>
      <c r="BA139" s="1">
        <f t="shared" si="112"/>
        <v>13480.356781383327</v>
      </c>
      <c r="BB139" s="1">
        <f t="shared" si="112"/>
        <v>28424.150659710831</v>
      </c>
      <c r="BC139" s="1">
        <f t="shared" si="112"/>
        <v>35911.502939684658</v>
      </c>
      <c r="BD139" s="1">
        <f t="shared" si="113"/>
        <v>7758.2797205898141</v>
      </c>
      <c r="BE139" s="2">
        <f t="shared" si="118"/>
        <v>0.1724378764915922</v>
      </c>
      <c r="BF139" s="2">
        <f t="shared" si="118"/>
        <v>0.13039120264941753</v>
      </c>
      <c r="BG139" s="2">
        <f t="shared" si="118"/>
        <v>6.9918128391701598E-2</v>
      </c>
      <c r="BH139" s="2">
        <f t="shared" si="106"/>
        <v>0.11266395169697682</v>
      </c>
      <c r="BI139" s="2">
        <f t="shared" si="114"/>
        <v>2.9734821248929609E-3</v>
      </c>
      <c r="BJ139" s="2">
        <f t="shared" si="114"/>
        <v>1.700186572836147E-3</v>
      </c>
      <c r="BK139" s="2">
        <f t="shared" si="114"/>
        <v>4.8885446777984691E-4</v>
      </c>
      <c r="BL139" s="2">
        <f t="shared" si="107"/>
        <v>462.64940917632191</v>
      </c>
      <c r="BM139" s="2">
        <f t="shared" si="107"/>
        <v>93.75546332259546</v>
      </c>
      <c r="BN139" s="2">
        <f t="shared" si="107"/>
        <v>10.220822834916122</v>
      </c>
      <c r="BO139" s="2">
        <f t="shared" si="115"/>
        <v>437.67993793945857</v>
      </c>
      <c r="BP139" s="2">
        <f t="shared" si="115"/>
        <v>46.93087757856523</v>
      </c>
      <c r="BQ139" s="2">
        <f t="shared" si="115"/>
        <v>9.7939441710084658</v>
      </c>
      <c r="BR139" s="11">
        <f t="shared" si="116"/>
        <v>3.8896725868416721E-2</v>
      </c>
      <c r="BS139" s="17">
        <f t="shared" si="104"/>
        <v>2.8826118955668167E-2</v>
      </c>
      <c r="BT139" s="17">
        <f t="shared" si="105"/>
        <v>9.9700301809692526E-2</v>
      </c>
      <c r="BU139" s="12">
        <f>(BU$3*temphigh!$I249+BU$4*temphigh!$I249^2+BU$5*temphigh!$I249^6)*(K139/K$56)^$BW$1</f>
        <v>-7.3381464381188621</v>
      </c>
      <c r="BV139" s="12">
        <f>(BV$3*temphigh!$I249+BV$4*temphigh!$I249^2+BV$5*temphigh!$I249^6)*(L139/L$56)^$BW$1</f>
        <v>-6.7668316845186176</v>
      </c>
      <c r="BW139" s="12">
        <f>(BW$3*temphigh!$I249+BW$4*temphigh!$I249^2+BW$5*temphigh!$I249^6)*(M139/M$56)^$BW$1</f>
        <v>-6.9127936982411651</v>
      </c>
      <c r="BX139" s="12"/>
      <c r="BY139" s="12"/>
      <c r="BZ139" s="12"/>
      <c r="CA139" s="19"/>
      <c r="CB139" s="19"/>
      <c r="CC139" s="19"/>
      <c r="CD139" s="19"/>
      <c r="CE139" s="19"/>
      <c r="CF139" s="19"/>
      <c r="CG139" s="19"/>
      <c r="CH139" s="19"/>
    </row>
    <row r="140" spans="1:86" x14ac:dyDescent="0.3">
      <c r="A140" s="2">
        <f t="shared" si="91"/>
        <v>2094</v>
      </c>
      <c r="B140" s="5">
        <f t="shared" si="119"/>
        <v>1164.1828527996317</v>
      </c>
      <c r="C140" s="5">
        <f t="shared" si="119"/>
        <v>2958.0457902175522</v>
      </c>
      <c r="D140" s="5">
        <f t="shared" si="119"/>
        <v>4351.5452370956973</v>
      </c>
      <c r="E140" s="15">
        <f t="shared" si="120"/>
        <v>5.5259991825894384E-5</v>
      </c>
      <c r="F140" s="15">
        <f t="shared" si="120"/>
        <v>1.0886588938232486E-4</v>
      </c>
      <c r="G140" s="15">
        <f t="shared" si="120"/>
        <v>2.2224584058154093E-4</v>
      </c>
      <c r="H140" s="5">
        <f t="shared" si="94"/>
        <v>156773.50534344424</v>
      </c>
      <c r="I140" s="5">
        <f t="shared" si="94"/>
        <v>55792.265237337662</v>
      </c>
      <c r="J140" s="5">
        <f t="shared" si="94"/>
        <v>21137.713100878715</v>
      </c>
      <c r="K140" s="5">
        <f t="shared" si="95"/>
        <v>134663.98767722328</v>
      </c>
      <c r="L140" s="5">
        <f t="shared" si="95"/>
        <v>18861.190527153525</v>
      </c>
      <c r="M140" s="5">
        <f t="shared" si="95"/>
        <v>4857.5188695467677</v>
      </c>
      <c r="N140" s="15">
        <f t="shared" si="96"/>
        <v>7.5392895742902866E-3</v>
      </c>
      <c r="O140" s="15">
        <f t="shared" si="96"/>
        <v>1.1641682174721391E-2</v>
      </c>
      <c r="P140" s="15">
        <f t="shared" si="96"/>
        <v>1.077668988901781E-2</v>
      </c>
      <c r="Q140" s="5">
        <f t="shared" si="97"/>
        <v>8907.2150691301867</v>
      </c>
      <c r="R140" s="5">
        <f t="shared" si="97"/>
        <v>11944.791047395947</v>
      </c>
      <c r="S140" s="5">
        <f t="shared" si="97"/>
        <v>6103.5723934655052</v>
      </c>
      <c r="T140" s="5">
        <f t="shared" si="121"/>
        <v>56.815818780202179</v>
      </c>
      <c r="U140" s="5">
        <f t="shared" si="121"/>
        <v>214.09403250761318</v>
      </c>
      <c r="V140" s="5">
        <f t="shared" si="121"/>
        <v>288.75273140176046</v>
      </c>
      <c r="W140" s="15">
        <f t="shared" si="99"/>
        <v>-1.0734613539272964E-2</v>
      </c>
      <c r="X140" s="15">
        <f t="shared" si="99"/>
        <v>-1.217998157191269E-2</v>
      </c>
      <c r="Y140" s="15">
        <f t="shared" si="99"/>
        <v>-9.7425357312937999E-3</v>
      </c>
      <c r="Z140" s="5">
        <f t="shared" si="102"/>
        <v>12173.212129588273</v>
      </c>
      <c r="AA140" s="5">
        <f t="shared" si="102"/>
        <v>30639.300230122986</v>
      </c>
      <c r="AB140" s="5">
        <f t="shared" si="102"/>
        <v>30183.78409788791</v>
      </c>
      <c r="AC140" s="16">
        <f t="shared" si="108"/>
        <v>1.6461198386065465</v>
      </c>
      <c r="AD140" s="16">
        <f t="shared" si="108"/>
        <v>2.9480047301015824</v>
      </c>
      <c r="AE140" s="16">
        <f t="shared" si="108"/>
        <v>5.3231445314410379</v>
      </c>
      <c r="AF140" s="15">
        <f t="shared" si="109"/>
        <v>-4.0504037456468023E-3</v>
      </c>
      <c r="AG140" s="15">
        <f t="shared" si="109"/>
        <v>2.9673830763510267E-4</v>
      </c>
      <c r="AH140" s="15">
        <f t="shared" si="109"/>
        <v>9.7937136394747881E-3</v>
      </c>
      <c r="AI140" s="1">
        <f t="shared" si="117"/>
        <v>287295.80147626961</v>
      </c>
      <c r="AJ140" s="1">
        <f t="shared" si="117"/>
        <v>98461.891728703165</v>
      </c>
      <c r="AK140" s="1">
        <f t="shared" si="117"/>
        <v>37575.159337891906</v>
      </c>
      <c r="AL140" s="14">
        <f t="shared" si="122"/>
        <v>48.448991990078916</v>
      </c>
      <c r="AM140" s="14">
        <f t="shared" si="122"/>
        <v>10.053995782126222</v>
      </c>
      <c r="AN140" s="14">
        <f t="shared" si="122"/>
        <v>3.3923540110199641</v>
      </c>
      <c r="AO140" s="11">
        <f t="shared" si="123"/>
        <v>8.864793344792378E-3</v>
      </c>
      <c r="AP140" s="11">
        <f t="shared" si="123"/>
        <v>1.116730155592637E-2</v>
      </c>
      <c r="AQ140" s="11">
        <f t="shared" si="123"/>
        <v>1.0130151537525181E-2</v>
      </c>
      <c r="AR140" s="1">
        <f t="shared" si="103"/>
        <v>156773.50534344424</v>
      </c>
      <c r="AS140" s="1">
        <f t="shared" si="103"/>
        <v>55792.265237337662</v>
      </c>
      <c r="AT140" s="1">
        <f t="shared" si="103"/>
        <v>21137.713100878715</v>
      </c>
      <c r="AU140" s="1">
        <f t="shared" si="110"/>
        <v>31354.70106868885</v>
      </c>
      <c r="AV140" s="1">
        <f t="shared" si="110"/>
        <v>11158.453047467534</v>
      </c>
      <c r="AW140" s="1">
        <f t="shared" si="110"/>
        <v>4227.5426201757427</v>
      </c>
      <c r="AX140" s="1">
        <f t="shared" si="111"/>
        <v>107731.19014177861</v>
      </c>
      <c r="AY140" s="1">
        <f t="shared" si="111"/>
        <v>15088.952421722821</v>
      </c>
      <c r="AZ140" s="1">
        <f t="shared" si="111"/>
        <v>3886.0150956374146</v>
      </c>
      <c r="BA140" s="1">
        <f t="shared" si="112"/>
        <v>13489.845896205305</v>
      </c>
      <c r="BB140" s="1">
        <f t="shared" si="112"/>
        <v>28461.482801215458</v>
      </c>
      <c r="BC140" s="1">
        <f t="shared" si="112"/>
        <v>35966.128488475384</v>
      </c>
      <c r="BD140" s="1">
        <f t="shared" si="113"/>
        <v>7542.1300948326607</v>
      </c>
      <c r="BE140" s="2">
        <f t="shared" si="118"/>
        <v>0.1724378764915922</v>
      </c>
      <c r="BF140" s="2">
        <f t="shared" si="118"/>
        <v>0.13039120264941753</v>
      </c>
      <c r="BG140" s="2">
        <f t="shared" si="118"/>
        <v>6.9918128391701598E-2</v>
      </c>
      <c r="BH140" s="2">
        <f t="shared" si="106"/>
        <v>0.1123976440601954</v>
      </c>
      <c r="BI140" s="2">
        <f t="shared" si="114"/>
        <v>2.9734821248929609E-3</v>
      </c>
      <c r="BJ140" s="2">
        <f t="shared" si="114"/>
        <v>1.700186572836147E-3</v>
      </c>
      <c r="BK140" s="2">
        <f t="shared" si="114"/>
        <v>4.8885446777984691E-4</v>
      </c>
      <c r="BL140" s="2">
        <f t="shared" si="107"/>
        <v>466.16321579554256</v>
      </c>
      <c r="BM140" s="2">
        <f t="shared" si="107"/>
        <v>94.857260224634416</v>
      </c>
      <c r="BN140" s="2">
        <f t="shared" si="107"/>
        <v>10.333265488013161</v>
      </c>
      <c r="BO140" s="2">
        <f t="shared" si="115"/>
        <v>444.1504849136503</v>
      </c>
      <c r="BP140" s="2">
        <f t="shared" si="115"/>
        <v>47.48685843470745</v>
      </c>
      <c r="BQ140" s="2">
        <f t="shared" si="115"/>
        <v>9.7927372770838677</v>
      </c>
      <c r="BR140" s="11">
        <f t="shared" si="116"/>
        <v>3.8730866229257116E-2</v>
      </c>
      <c r="BS140" s="17">
        <f t="shared" si="104"/>
        <v>2.7746857062786807E-2</v>
      </c>
      <c r="BT140" s="17">
        <f t="shared" si="105"/>
        <v>9.6796409523973323E-2</v>
      </c>
      <c r="BU140" s="12">
        <f>(BU$3*temphigh!$I250+BU$4*temphigh!$I250^2+BU$5*temphigh!$I250^6)*(K140/K$56)^$BW$1</f>
        <v>-7.6338897956460894</v>
      </c>
      <c r="BV140" s="12">
        <f>(BV$3*temphigh!$I250+BV$4*temphigh!$I250^2+BV$5*temphigh!$I250^6)*(L140/L$56)^$BW$1</f>
        <v>-6.9733063774872157</v>
      </c>
      <c r="BW140" s="12">
        <f>(BW$3*temphigh!$I250+BW$4*temphigh!$I250^2+BW$5*temphigh!$I250^6)*(M140/M$56)^$BW$1</f>
        <v>-7.0854973750840049</v>
      </c>
      <c r="BX140" s="12"/>
      <c r="BY140" s="12"/>
      <c r="BZ140" s="12"/>
      <c r="CA140" s="19"/>
      <c r="CB140" s="19"/>
      <c r="CC140" s="19"/>
      <c r="CD140" s="19"/>
      <c r="CE140" s="19"/>
      <c r="CF140" s="19"/>
      <c r="CG140" s="19"/>
      <c r="CH140" s="19"/>
    </row>
    <row r="141" spans="1:86" x14ac:dyDescent="0.3">
      <c r="A141" s="2">
        <f t="shared" si="91"/>
        <v>2095</v>
      </c>
      <c r="B141" s="5">
        <f t="shared" si="119"/>
        <v>1164.243968897815</v>
      </c>
      <c r="C141" s="5">
        <f t="shared" si="119"/>
        <v>2958.3517189890485</v>
      </c>
      <c r="D141" s="5">
        <f t="shared" si="119"/>
        <v>4352.4639942832919</v>
      </c>
      <c r="E141" s="15">
        <f t="shared" si="120"/>
        <v>5.249699223459966E-5</v>
      </c>
      <c r="F141" s="15">
        <f t="shared" si="120"/>
        <v>1.0342259491320861E-4</v>
      </c>
      <c r="G141" s="15">
        <f t="shared" si="120"/>
        <v>2.1113354855246388E-4</v>
      </c>
      <c r="H141" s="5">
        <f t="shared" si="94"/>
        <v>157936.66459542169</v>
      </c>
      <c r="I141" s="5">
        <f t="shared" si="94"/>
        <v>56437.833670237247</v>
      </c>
      <c r="J141" s="5">
        <f t="shared" si="94"/>
        <v>21366.726324821848</v>
      </c>
      <c r="K141" s="5">
        <f t="shared" si="95"/>
        <v>135655.98690190315</v>
      </c>
      <c r="L141" s="5">
        <f t="shared" si="95"/>
        <v>19077.459014752862</v>
      </c>
      <c r="M141" s="5">
        <f t="shared" si="95"/>
        <v>4909.1104149019493</v>
      </c>
      <c r="N141" s="15">
        <f t="shared" si="96"/>
        <v>7.3664774212507389E-3</v>
      </c>
      <c r="O141" s="15">
        <f t="shared" si="96"/>
        <v>1.1466322196787448E-2</v>
      </c>
      <c r="P141" s="15">
        <f t="shared" si="96"/>
        <v>1.0620966534710563E-2</v>
      </c>
      <c r="Q141" s="5">
        <f t="shared" si="97"/>
        <v>8876.9759969153311</v>
      </c>
      <c r="R141" s="5">
        <f t="shared" si="97"/>
        <v>11935.832637752859</v>
      </c>
      <c r="S141" s="5">
        <f t="shared" si="97"/>
        <v>6109.592058982018</v>
      </c>
      <c r="T141" s="5">
        <f t="shared" si="121"/>
        <v>56.205922922679342</v>
      </c>
      <c r="U141" s="5">
        <f t="shared" si="121"/>
        <v>211.48637113701398</v>
      </c>
      <c r="V141" s="5">
        <f t="shared" si="121"/>
        <v>285.93954759857013</v>
      </c>
      <c r="W141" s="15">
        <f t="shared" si="99"/>
        <v>-1.0734613539272964E-2</v>
      </c>
      <c r="X141" s="15">
        <f t="shared" si="99"/>
        <v>-1.217998157191269E-2</v>
      </c>
      <c r="Y141" s="15">
        <f t="shared" si="99"/>
        <v>-9.7425357312937999E-3</v>
      </c>
      <c r="Z141" s="5">
        <f t="shared" si="102"/>
        <v>12084.852466902721</v>
      </c>
      <c r="AA141" s="5">
        <f t="shared" si="102"/>
        <v>30630.88256522482</v>
      </c>
      <c r="AB141" s="5">
        <f t="shared" si="102"/>
        <v>30514.495940927376</v>
      </c>
      <c r="AC141" s="16">
        <f t="shared" si="108"/>
        <v>1.6394523886464711</v>
      </c>
      <c r="AD141" s="16">
        <f t="shared" si="108"/>
        <v>2.9488795160360928</v>
      </c>
      <c r="AE141" s="16">
        <f t="shared" si="108"/>
        <v>5.3752778846435074</v>
      </c>
      <c r="AF141" s="15">
        <f t="shared" si="109"/>
        <v>-4.0504037456468023E-3</v>
      </c>
      <c r="AG141" s="15">
        <f t="shared" si="109"/>
        <v>2.9673830763510267E-4</v>
      </c>
      <c r="AH141" s="15">
        <f t="shared" si="109"/>
        <v>9.7937136394747881E-3</v>
      </c>
      <c r="AI141" s="1">
        <f t="shared" si="117"/>
        <v>289920.92239733151</v>
      </c>
      <c r="AJ141" s="1">
        <f t="shared" si="117"/>
        <v>99774.155603300373</v>
      </c>
      <c r="AK141" s="1">
        <f t="shared" si="117"/>
        <v>38045.186024278461</v>
      </c>
      <c r="AL141" s="14">
        <f t="shared" si="122"/>
        <v>48.874187388816907</v>
      </c>
      <c r="AM141" s="14">
        <f t="shared" si="122"/>
        <v>10.165149024839828</v>
      </c>
      <c r="AN141" s="14">
        <f t="shared" si="122"/>
        <v>3.426375420618522</v>
      </c>
      <c r="AO141" s="11">
        <f t="shared" si="123"/>
        <v>8.7761454113444541E-3</v>
      </c>
      <c r="AP141" s="11">
        <f t="shared" si="123"/>
        <v>1.1055628540367107E-2</v>
      </c>
      <c r="AQ141" s="11">
        <f t="shared" si="123"/>
        <v>1.0028850022149928E-2</v>
      </c>
      <c r="AR141" s="1">
        <f t="shared" si="103"/>
        <v>157936.66459542169</v>
      </c>
      <c r="AS141" s="1">
        <f t="shared" si="103"/>
        <v>56437.833670237247</v>
      </c>
      <c r="AT141" s="1">
        <f t="shared" si="103"/>
        <v>21366.726324821848</v>
      </c>
      <c r="AU141" s="1">
        <f t="shared" si="110"/>
        <v>31587.33291908434</v>
      </c>
      <c r="AV141" s="1">
        <f t="shared" si="110"/>
        <v>11287.56673404745</v>
      </c>
      <c r="AW141" s="1">
        <f t="shared" si="110"/>
        <v>4273.3452649643696</v>
      </c>
      <c r="AX141" s="1">
        <f t="shared" si="111"/>
        <v>108524.7895215225</v>
      </c>
      <c r="AY141" s="1">
        <f t="shared" si="111"/>
        <v>15261.96721180229</v>
      </c>
      <c r="AZ141" s="1">
        <f t="shared" si="111"/>
        <v>3927.2883319215598</v>
      </c>
      <c r="BA141" s="1">
        <f t="shared" si="112"/>
        <v>13499.099014887119</v>
      </c>
      <c r="BB141" s="1">
        <f t="shared" si="112"/>
        <v>28498.154772627164</v>
      </c>
      <c r="BC141" s="1">
        <f t="shared" si="112"/>
        <v>36019.70575403492</v>
      </c>
      <c r="BD141" s="1">
        <f t="shared" si="113"/>
        <v>7331.8073452418012</v>
      </c>
      <c r="BE141" s="2">
        <f t="shared" si="118"/>
        <v>0.1724378764915922</v>
      </c>
      <c r="BF141" s="2">
        <f t="shared" si="118"/>
        <v>0.13039120264941753</v>
      </c>
      <c r="BG141" s="2">
        <f t="shared" si="118"/>
        <v>6.9918128391701598E-2</v>
      </c>
      <c r="BH141" s="2">
        <f t="shared" si="106"/>
        <v>0.1121312912562959</v>
      </c>
      <c r="BI141" s="2">
        <f t="shared" si="114"/>
        <v>2.9734821248929609E-3</v>
      </c>
      <c r="BJ141" s="2">
        <f t="shared" si="114"/>
        <v>1.700186572836147E-3</v>
      </c>
      <c r="BK141" s="2">
        <f t="shared" si="114"/>
        <v>4.8885446777984691E-4</v>
      </c>
      <c r="BL141" s="2">
        <f t="shared" si="107"/>
        <v>469.62184903970137</v>
      </c>
      <c r="BM141" s="2">
        <f t="shared" si="107"/>
        <v>95.954847006097168</v>
      </c>
      <c r="BN141" s="2">
        <f t="shared" si="107"/>
        <v>10.445219625718428</v>
      </c>
      <c r="BO141" s="2">
        <f t="shared" si="115"/>
        <v>450.71734450357479</v>
      </c>
      <c r="BP141" s="2">
        <f t="shared" si="115"/>
        <v>48.049526431502045</v>
      </c>
      <c r="BQ141" s="2">
        <f t="shared" si="115"/>
        <v>9.7915529549058142</v>
      </c>
      <c r="BR141" s="11">
        <f t="shared" si="116"/>
        <v>3.8566304465654982E-2</v>
      </c>
      <c r="BS141" s="17">
        <f t="shared" si="104"/>
        <v>2.671226779224526E-2</v>
      </c>
      <c r="BT141" s="17">
        <f t="shared" si="105"/>
        <v>9.3977096625216819E-2</v>
      </c>
      <c r="BU141" s="12">
        <f>(BU$3*temphigh!$I251+BU$4*temphigh!$I251^2+BU$5*temphigh!$I251^6)*(K141/K$56)^$BW$1</f>
        <v>-7.9329931398675031</v>
      </c>
      <c r="BV141" s="12">
        <f>(BV$3*temphigh!$I251+BV$4*temphigh!$I251^2+BV$5*temphigh!$I251^6)*(L141/L$56)^$BW$1</f>
        <v>-7.181589285611496</v>
      </c>
      <c r="BW141" s="12">
        <f>(BW$3*temphigh!$I251+BW$4*temphigh!$I251^2+BW$5*temphigh!$I251^6)*(M141/M$56)^$BW$1</f>
        <v>-7.2595891474026271</v>
      </c>
      <c r="BX141" s="12"/>
      <c r="BY141" s="12"/>
      <c r="BZ141" s="12"/>
      <c r="CA141" s="19"/>
      <c r="CB141" s="19"/>
      <c r="CC141" s="19"/>
      <c r="CD141" s="19"/>
      <c r="CE141" s="19"/>
      <c r="CF141" s="19"/>
      <c r="CG141" s="19"/>
      <c r="CH141" s="19"/>
    </row>
    <row r="142" spans="1:86" x14ac:dyDescent="0.3">
      <c r="A142" s="2">
        <f t="shared" si="91"/>
        <v>2096</v>
      </c>
      <c r="B142" s="5">
        <f t="shared" si="119"/>
        <v>1164.3020322390798</v>
      </c>
      <c r="C142" s="5">
        <f t="shared" si="119"/>
        <v>2958.6423813799202</v>
      </c>
      <c r="D142" s="5">
        <f t="shared" si="119"/>
        <v>4353.3369978929486</v>
      </c>
      <c r="E142" s="15">
        <f t="shared" si="120"/>
        <v>4.9872142622869677E-5</v>
      </c>
      <c r="F142" s="15">
        <f t="shared" si="120"/>
        <v>9.8251465167548176E-5</v>
      </c>
      <c r="G142" s="15">
        <f t="shared" si="120"/>
        <v>2.0057687112484069E-4</v>
      </c>
      <c r="H142" s="5">
        <f t="shared" si="94"/>
        <v>159080.95279270902</v>
      </c>
      <c r="I142" s="5">
        <f t="shared" si="94"/>
        <v>57080.78310625106</v>
      </c>
      <c r="J142" s="5">
        <f t="shared" si="94"/>
        <v>21594.701929154922</v>
      </c>
      <c r="K142" s="5">
        <f t="shared" si="95"/>
        <v>136632.03222859537</v>
      </c>
      <c r="L142" s="5">
        <f t="shared" si="95"/>
        <v>19292.897129266566</v>
      </c>
      <c r="M142" s="5">
        <f t="shared" si="95"/>
        <v>4960.4939703971777</v>
      </c>
      <c r="N142" s="15">
        <f t="shared" si="96"/>
        <v>7.1950036926717864E-3</v>
      </c>
      <c r="O142" s="15">
        <f t="shared" si="96"/>
        <v>1.1292809715754304E-2</v>
      </c>
      <c r="P142" s="15">
        <f t="shared" si="96"/>
        <v>1.0466978974286167E-2</v>
      </c>
      <c r="Q142" s="5">
        <f t="shared" si="97"/>
        <v>8845.3104594283959</v>
      </c>
      <c r="R142" s="5">
        <f t="shared" si="97"/>
        <v>11924.77328570819</v>
      </c>
      <c r="S142" s="5">
        <f t="shared" si="97"/>
        <v>6114.6212921839779</v>
      </c>
      <c r="T142" s="5">
        <f t="shared" si="121"/>
        <v>55.602574061486216</v>
      </c>
      <c r="U142" s="5">
        <f t="shared" si="121"/>
        <v>208.91047103385446</v>
      </c>
      <c r="V142" s="5">
        <f t="shared" si="121"/>
        <v>283.15377133910107</v>
      </c>
      <c r="W142" s="15">
        <f t="shared" si="99"/>
        <v>-1.0734613539272964E-2</v>
      </c>
      <c r="X142" s="15">
        <f t="shared" si="99"/>
        <v>-1.217998157191269E-2</v>
      </c>
      <c r="Y142" s="15">
        <f t="shared" si="99"/>
        <v>-9.7425357312937999E-3</v>
      </c>
      <c r="Z142" s="5">
        <f t="shared" si="102"/>
        <v>11995.043288477451</v>
      </c>
      <c r="AA142" s="5">
        <f t="shared" si="102"/>
        <v>30616.992413604727</v>
      </c>
      <c r="AB142" s="5">
        <f t="shared" si="102"/>
        <v>30843.735925743913</v>
      </c>
      <c r="AC142" s="16">
        <f t="shared" si="108"/>
        <v>1.6328119445506879</v>
      </c>
      <c r="AD142" s="16">
        <f t="shared" si="108"/>
        <v>2.9497545615531013</v>
      </c>
      <c r="AE142" s="16">
        <f t="shared" si="108"/>
        <v>5.4279218169783077</v>
      </c>
      <c r="AF142" s="15">
        <f t="shared" si="109"/>
        <v>-4.0504037456468023E-3</v>
      </c>
      <c r="AG142" s="15">
        <f t="shared" si="109"/>
        <v>2.9673830763510267E-4</v>
      </c>
      <c r="AH142" s="15">
        <f t="shared" si="109"/>
        <v>9.7937136394747881E-3</v>
      </c>
      <c r="AI142" s="1">
        <f t="shared" si="117"/>
        <v>292516.16307668271</v>
      </c>
      <c r="AJ142" s="1">
        <f t="shared" si="117"/>
        <v>101084.30677701779</v>
      </c>
      <c r="AK142" s="1">
        <f t="shared" si="117"/>
        <v>38514.012686814982</v>
      </c>
      <c r="AL142" s="14">
        <f t="shared" si="122"/>
        <v>49.298825094448603</v>
      </c>
      <c r="AM142" s="14">
        <f t="shared" si="122"/>
        <v>10.276407315399169</v>
      </c>
      <c r="AN142" s="14">
        <f t="shared" si="122"/>
        <v>3.4603943997793563</v>
      </c>
      <c r="AO142" s="11">
        <f t="shared" si="123"/>
        <v>8.6883839572310089E-3</v>
      </c>
      <c r="AP142" s="11">
        <f t="shared" si="123"/>
        <v>1.0945072254963436E-2</v>
      </c>
      <c r="AQ142" s="11">
        <f t="shared" si="123"/>
        <v>9.9285615219284282E-3</v>
      </c>
      <c r="AR142" s="1">
        <f t="shared" si="103"/>
        <v>159080.95279270902</v>
      </c>
      <c r="AS142" s="1">
        <f t="shared" si="103"/>
        <v>57080.78310625106</v>
      </c>
      <c r="AT142" s="1">
        <f t="shared" si="103"/>
        <v>21594.701929154922</v>
      </c>
      <c r="AU142" s="1">
        <f t="shared" si="110"/>
        <v>31816.190558541806</v>
      </c>
      <c r="AV142" s="1">
        <f t="shared" si="110"/>
        <v>11416.156621250213</v>
      </c>
      <c r="AW142" s="1">
        <f t="shared" si="110"/>
        <v>4318.9403858309843</v>
      </c>
      <c r="AX142" s="1">
        <f t="shared" si="111"/>
        <v>109305.62578287629</v>
      </c>
      <c r="AY142" s="1">
        <f t="shared" si="111"/>
        <v>15434.317703413253</v>
      </c>
      <c r="AZ142" s="1">
        <f t="shared" si="111"/>
        <v>3968.395176317742</v>
      </c>
      <c r="BA142" s="1">
        <f t="shared" si="112"/>
        <v>13508.119408241373</v>
      </c>
      <c r="BB142" s="1">
        <f t="shared" si="112"/>
        <v>28534.178897678121</v>
      </c>
      <c r="BC142" s="1">
        <f t="shared" si="112"/>
        <v>36072.259941146142</v>
      </c>
      <c r="BD142" s="1">
        <f t="shared" si="113"/>
        <v>7127.1644545831205</v>
      </c>
      <c r="BE142" s="2">
        <f t="shared" si="118"/>
        <v>0.1724378764915922</v>
      </c>
      <c r="BF142" s="2">
        <f t="shared" si="118"/>
        <v>0.13039120264941753</v>
      </c>
      <c r="BG142" s="2">
        <f t="shared" si="118"/>
        <v>6.9918128391701598E-2</v>
      </c>
      <c r="BH142" s="2">
        <f t="shared" si="106"/>
        <v>0.11186489995063818</v>
      </c>
      <c r="BI142" s="2">
        <f t="shared" si="114"/>
        <v>2.9734821248929609E-3</v>
      </c>
      <c r="BJ142" s="2">
        <f t="shared" si="114"/>
        <v>1.700186572836147E-3</v>
      </c>
      <c r="BK142" s="2">
        <f t="shared" si="114"/>
        <v>4.8885446777984691E-4</v>
      </c>
      <c r="BL142" s="2">
        <f t="shared" si="107"/>
        <v>473.02436954006123</v>
      </c>
      <c r="BM142" s="2">
        <f t="shared" si="107"/>
        <v>97.047981004220432</v>
      </c>
      <c r="BN142" s="2">
        <f t="shared" si="107"/>
        <v>10.556666518441462</v>
      </c>
      <c r="BO142" s="2">
        <f t="shared" si="115"/>
        <v>457.38195403071194</v>
      </c>
      <c r="BP142" s="2">
        <f t="shared" si="115"/>
        <v>48.618962025070701</v>
      </c>
      <c r="BQ142" s="2">
        <f t="shared" si="115"/>
        <v>9.7903907989496499</v>
      </c>
      <c r="BR142" s="11">
        <f t="shared" si="116"/>
        <v>3.8403045340533931E-2</v>
      </c>
      <c r="BS142" s="17">
        <f t="shared" si="104"/>
        <v>2.5720329725109646E-2</v>
      </c>
      <c r="BT142" s="17">
        <f t="shared" si="105"/>
        <v>9.1239899636132826E-2</v>
      </c>
      <c r="BU142" s="12">
        <f>(BU$3*temphigh!$I252+BU$4*temphigh!$I252^2+BU$5*temphigh!$I252^6)*(K142/K$56)^$BW$1</f>
        <v>-8.2354030741912645</v>
      </c>
      <c r="BV142" s="12">
        <f>(BV$3*temphigh!$I252+BV$4*temphigh!$I252^2+BV$5*temphigh!$I252^6)*(L142/L$56)^$BW$1</f>
        <v>-7.3916370867800225</v>
      </c>
      <c r="BW142" s="12">
        <f>(BW$3*temphigh!$I252+BW$4*temphigh!$I252^2+BW$5*temphigh!$I252^6)*(M142/M$56)^$BW$1</f>
        <v>-7.4350333137989004</v>
      </c>
      <c r="BX142" s="12"/>
      <c r="BY142" s="12"/>
      <c r="BZ142" s="12"/>
      <c r="CA142" s="19"/>
      <c r="CB142" s="19"/>
      <c r="CC142" s="19"/>
      <c r="CD142" s="19"/>
      <c r="CE142" s="19"/>
      <c r="CF142" s="19"/>
      <c r="CG142" s="19"/>
      <c r="CH142" s="19"/>
    </row>
    <row r="143" spans="1:86" x14ac:dyDescent="0.3">
      <c r="A143" s="2">
        <f t="shared" si="91"/>
        <v>2097</v>
      </c>
      <c r="B143" s="5">
        <f t="shared" si="119"/>
        <v>1164.3571951642373</v>
      </c>
      <c r="C143" s="5">
        <f t="shared" si="119"/>
        <v>2958.9185377813533</v>
      </c>
      <c r="D143" s="5">
        <f t="shared" si="119"/>
        <v>4354.1665176712386</v>
      </c>
      <c r="E143" s="15">
        <f t="shared" si="120"/>
        <v>4.737853549172619E-5</v>
      </c>
      <c r="F143" s="15">
        <f t="shared" si="120"/>
        <v>9.3338891909170766E-5</v>
      </c>
      <c r="G143" s="15">
        <f t="shared" si="120"/>
        <v>1.9054802756859865E-4</v>
      </c>
      <c r="H143" s="5">
        <f t="shared" si="94"/>
        <v>160206.06444029685</v>
      </c>
      <c r="I143" s="5">
        <f t="shared" si="94"/>
        <v>57720.973262230291</v>
      </c>
      <c r="J143" s="5">
        <f t="shared" si="94"/>
        <v>21821.602392870242</v>
      </c>
      <c r="K143" s="5">
        <f t="shared" si="95"/>
        <v>137591.85334677226</v>
      </c>
      <c r="L143" s="5">
        <f t="shared" si="95"/>
        <v>19507.456026657106</v>
      </c>
      <c r="M143" s="5">
        <f t="shared" si="95"/>
        <v>5011.6600511964807</v>
      </c>
      <c r="N143" s="15">
        <f t="shared" si="96"/>
        <v>7.0248616120343055E-3</v>
      </c>
      <c r="O143" s="15">
        <f t="shared" si="96"/>
        <v>1.1121134164192581E-2</v>
      </c>
      <c r="P143" s="15">
        <f t="shared" si="96"/>
        <v>1.0314714845869766E-2</v>
      </c>
      <c r="Q143" s="5">
        <f t="shared" si="97"/>
        <v>8812.2470259222682</v>
      </c>
      <c r="R143" s="5">
        <f t="shared" si="97"/>
        <v>11911.643213579195</v>
      </c>
      <c r="S143" s="5">
        <f t="shared" si="97"/>
        <v>6118.6711620536989</v>
      </c>
      <c r="T143" s="5">
        <f t="shared" si="121"/>
        <v>55.005701917147356</v>
      </c>
      <c r="U143" s="5">
        <f t="shared" si="121"/>
        <v>206.3659453464825</v>
      </c>
      <c r="V143" s="5">
        <f t="shared" si="121"/>
        <v>280.39513560437928</v>
      </c>
      <c r="W143" s="15">
        <f t="shared" si="99"/>
        <v>-1.0734613539272964E-2</v>
      </c>
      <c r="X143" s="15">
        <f t="shared" si="99"/>
        <v>-1.217998157191269E-2</v>
      </c>
      <c r="Y143" s="15">
        <f t="shared" si="99"/>
        <v>-9.7425357312937999E-3</v>
      </c>
      <c r="Z143" s="5">
        <f t="shared" si="102"/>
        <v>11903.843666884248</v>
      </c>
      <c r="AA143" s="5">
        <f t="shared" si="102"/>
        <v>30597.700526493354</v>
      </c>
      <c r="AB143" s="5">
        <f t="shared" si="102"/>
        <v>31171.448941483064</v>
      </c>
      <c r="AC143" s="16">
        <f t="shared" si="108"/>
        <v>1.626198396934543</v>
      </c>
      <c r="AD143" s="16">
        <f t="shared" si="108"/>
        <v>2.9506298667296353</v>
      </c>
      <c r="AE143" s="16">
        <f t="shared" si="108"/>
        <v>5.4810813289112508</v>
      </c>
      <c r="AF143" s="15">
        <f t="shared" si="109"/>
        <v>-4.0504037456468023E-3</v>
      </c>
      <c r="AG143" s="15">
        <f t="shared" si="109"/>
        <v>2.9673830763510267E-4</v>
      </c>
      <c r="AH143" s="15">
        <f t="shared" si="109"/>
        <v>9.7937136394747881E-3</v>
      </c>
      <c r="AI143" s="1">
        <f t="shared" si="117"/>
        <v>295080.73732755624</v>
      </c>
      <c r="AJ143" s="1">
        <f t="shared" si="117"/>
        <v>102392.03272056622</v>
      </c>
      <c r="AK143" s="1">
        <f t="shared" si="117"/>
        <v>38981.551803964467</v>
      </c>
      <c r="AL143" s="14">
        <f t="shared" si="122"/>
        <v>49.722868944298938</v>
      </c>
      <c r="AM143" s="14">
        <f t="shared" si="122"/>
        <v>10.387758575781763</v>
      </c>
      <c r="AN143" s="14">
        <f t="shared" si="122"/>
        <v>3.4944075710808185</v>
      </c>
      <c r="AO143" s="11">
        <f t="shared" si="123"/>
        <v>8.6015001176586985E-3</v>
      </c>
      <c r="AP143" s="11">
        <f t="shared" si="123"/>
        <v>1.0835621532413801E-2</v>
      </c>
      <c r="AQ143" s="11">
        <f t="shared" si="123"/>
        <v>9.8292759067091437E-3</v>
      </c>
      <c r="AR143" s="1">
        <f t="shared" si="103"/>
        <v>160206.06444029685</v>
      </c>
      <c r="AS143" s="1">
        <f t="shared" si="103"/>
        <v>57720.973262230291</v>
      </c>
      <c r="AT143" s="1">
        <f t="shared" si="103"/>
        <v>21821.602392870242</v>
      </c>
      <c r="AU143" s="1">
        <f t="shared" si="110"/>
        <v>32041.21288805937</v>
      </c>
      <c r="AV143" s="1">
        <f t="shared" si="110"/>
        <v>11544.194652446058</v>
      </c>
      <c r="AW143" s="1">
        <f t="shared" si="110"/>
        <v>4364.3204785740481</v>
      </c>
      <c r="AX143" s="1">
        <f t="shared" si="111"/>
        <v>110073.48267741782</v>
      </c>
      <c r="AY143" s="1">
        <f t="shared" si="111"/>
        <v>15605.964821325684</v>
      </c>
      <c r="AZ143" s="1">
        <f t="shared" si="111"/>
        <v>4009.3280409571844</v>
      </c>
      <c r="BA143" s="1">
        <f t="shared" si="112"/>
        <v>13516.910255416882</v>
      </c>
      <c r="BB143" s="1">
        <f t="shared" si="112"/>
        <v>28569.567142796615</v>
      </c>
      <c r="BC143" s="1">
        <f t="shared" si="112"/>
        <v>36123.815378542378</v>
      </c>
      <c r="BD143" s="1">
        <f t="shared" si="113"/>
        <v>6928.0575373434658</v>
      </c>
      <c r="BE143" s="2">
        <f t="shared" si="118"/>
        <v>0.1724378764915922</v>
      </c>
      <c r="BF143" s="2">
        <f t="shared" si="118"/>
        <v>0.13039120264941753</v>
      </c>
      <c r="BG143" s="2">
        <f t="shared" si="118"/>
        <v>6.9918128391701598E-2</v>
      </c>
      <c r="BH143" s="2">
        <f t="shared" si="106"/>
        <v>0.11159847745234583</v>
      </c>
      <c r="BI143" s="2">
        <f t="shared" si="114"/>
        <v>2.9734821248929609E-3</v>
      </c>
      <c r="BJ143" s="2">
        <f t="shared" si="114"/>
        <v>1.700186572836147E-3</v>
      </c>
      <c r="BK143" s="2">
        <f t="shared" si="114"/>
        <v>4.8885446777984691E-4</v>
      </c>
      <c r="BL143" s="2">
        <f t="shared" si="107"/>
        <v>476.36986891267247</v>
      </c>
      <c r="BM143" s="2">
        <f t="shared" si="107"/>
        <v>98.136423711478201</v>
      </c>
      <c r="BN143" s="2">
        <f t="shared" si="107"/>
        <v>10.667587823870015</v>
      </c>
      <c r="BO143" s="2">
        <f t="shared" si="115"/>
        <v>464.14577217630386</v>
      </c>
      <c r="BP143" s="2">
        <f t="shared" si="115"/>
        <v>49.195246650906633</v>
      </c>
      <c r="BQ143" s="2">
        <f t="shared" si="115"/>
        <v>9.7892504174672759</v>
      </c>
      <c r="BR143" s="11">
        <f t="shared" si="116"/>
        <v>3.8241092671148252E-2</v>
      </c>
      <c r="BS143" s="17">
        <f t="shared" si="104"/>
        <v>2.4769120083497943E-2</v>
      </c>
      <c r="BT143" s="17">
        <f t="shared" si="105"/>
        <v>8.8582426831196923E-2</v>
      </c>
      <c r="BU143" s="12">
        <f>(BU$3*temphigh!$I253+BU$4*temphigh!$I253^2+BU$5*temphigh!$I253^6)*(K143/K$56)^$BW$1</f>
        <v>-8.5410657542028297</v>
      </c>
      <c r="BV143" s="12">
        <f>(BV$3*temphigh!$I253+BV$4*temphigh!$I253^2+BV$5*temphigh!$I253^6)*(L143/L$56)^$BW$1</f>
        <v>-7.6034062750096405</v>
      </c>
      <c r="BW143" s="12">
        <f>(BW$3*temphigh!$I253+BW$4*temphigh!$I253^2+BW$5*temphigh!$I253^6)*(M143/M$56)^$BW$1</f>
        <v>-7.6117940282753667</v>
      </c>
      <c r="BX143" s="12"/>
      <c r="BY143" s="12"/>
      <c r="BZ143" s="12"/>
      <c r="CA143" s="19"/>
      <c r="CB143" s="19"/>
      <c r="CC143" s="19"/>
      <c r="CD143" s="19"/>
      <c r="CE143" s="19"/>
      <c r="CF143" s="19"/>
      <c r="CG143" s="19"/>
      <c r="CH143" s="19"/>
    </row>
    <row r="144" spans="1:86" x14ac:dyDescent="0.3">
      <c r="A144" s="2">
        <f t="shared" si="91"/>
        <v>2098</v>
      </c>
      <c r="B144" s="5">
        <f t="shared" si="119"/>
        <v>1164.4096024259986</v>
      </c>
      <c r="C144" s="5">
        <f t="shared" si="119"/>
        <v>2959.1809108500406</v>
      </c>
      <c r="D144" s="5">
        <f t="shared" si="119"/>
        <v>4354.9547116208032</v>
      </c>
      <c r="E144" s="15">
        <f t="shared" si="120"/>
        <v>4.5009608717139881E-5</v>
      </c>
      <c r="F144" s="15">
        <f t="shared" si="120"/>
        <v>8.8671947313712221E-5</v>
      </c>
      <c r="G144" s="15">
        <f t="shared" si="120"/>
        <v>1.8102062619016873E-4</v>
      </c>
      <c r="H144" s="5">
        <f t="shared" si="94"/>
        <v>161311.70450359362</v>
      </c>
      <c r="I144" s="5">
        <f t="shared" si="94"/>
        <v>58358.266359626345</v>
      </c>
      <c r="J144" s="5">
        <f t="shared" si="94"/>
        <v>22047.390998657982</v>
      </c>
      <c r="K144" s="5">
        <f t="shared" si="95"/>
        <v>138535.18913577098</v>
      </c>
      <c r="L144" s="5">
        <f t="shared" si="95"/>
        <v>19721.087732639713</v>
      </c>
      <c r="M144" s="5">
        <f t="shared" si="95"/>
        <v>5062.5993744151947</v>
      </c>
      <c r="N144" s="15">
        <f t="shared" si="96"/>
        <v>6.8560439157776543E-3</v>
      </c>
      <c r="O144" s="15">
        <f t="shared" si="96"/>
        <v>1.0951284764690872E-2</v>
      </c>
      <c r="P144" s="15">
        <f t="shared" si="96"/>
        <v>1.0164161714550701E-2</v>
      </c>
      <c r="Q144" s="5">
        <f t="shared" si="97"/>
        <v>8777.814625728246</v>
      </c>
      <c r="R144" s="5">
        <f t="shared" si="97"/>
        <v>11896.473353760372</v>
      </c>
      <c r="S144" s="5">
        <f t="shared" si="97"/>
        <v>6121.7530161694895</v>
      </c>
      <c r="T144" s="5">
        <f t="shared" si="121"/>
        <v>54.41523696461033</v>
      </c>
      <c r="U144" s="5">
        <f t="shared" si="121"/>
        <v>203.85241193509199</v>
      </c>
      <c r="V144" s="5">
        <f t="shared" si="121"/>
        <v>277.66337597687266</v>
      </c>
      <c r="W144" s="15">
        <f t="shared" si="99"/>
        <v>-1.0734613539272964E-2</v>
      </c>
      <c r="X144" s="15">
        <f t="shared" si="99"/>
        <v>-1.217998157191269E-2</v>
      </c>
      <c r="Y144" s="15">
        <f t="shared" si="99"/>
        <v>-9.7425357312937999E-3</v>
      </c>
      <c r="Z144" s="5">
        <f t="shared" si="102"/>
        <v>11811.312407024858</v>
      </c>
      <c r="AA144" s="5">
        <f t="shared" si="102"/>
        <v>30573.07966991912</v>
      </c>
      <c r="AB144" s="5">
        <f t="shared" si="102"/>
        <v>31497.581030553833</v>
      </c>
      <c r="AC144" s="16">
        <f t="shared" si="108"/>
        <v>1.6196116368564346</v>
      </c>
      <c r="AD144" s="16">
        <f t="shared" si="108"/>
        <v>2.9515054316427465</v>
      </c>
      <c r="AE144" s="16">
        <f t="shared" si="108"/>
        <v>5.5347614698812793</v>
      </c>
      <c r="AF144" s="15">
        <f t="shared" si="109"/>
        <v>-4.0504037456468023E-3</v>
      </c>
      <c r="AG144" s="15">
        <f t="shared" si="109"/>
        <v>2.9673830763510267E-4</v>
      </c>
      <c r="AH144" s="15">
        <f t="shared" si="109"/>
        <v>9.7937136394747881E-3</v>
      </c>
      <c r="AI144" s="1">
        <f t="shared" si="117"/>
        <v>297613.87648286001</v>
      </c>
      <c r="AJ144" s="1">
        <f t="shared" si="117"/>
        <v>103697.02410095566</v>
      </c>
      <c r="AK144" s="1">
        <f t="shared" si="117"/>
        <v>39447.717102142065</v>
      </c>
      <c r="AL144" s="14">
        <f t="shared" si="122"/>
        <v>50.146283294742908</v>
      </c>
      <c r="AM144" s="14">
        <f t="shared" si="122"/>
        <v>10.499190818074046</v>
      </c>
      <c r="AN144" s="14">
        <f t="shared" si="122"/>
        <v>3.5284115922659987</v>
      </c>
      <c r="AO144" s="11">
        <f t="shared" si="123"/>
        <v>8.5154851164821119E-3</v>
      </c>
      <c r="AP144" s="11">
        <f t="shared" si="123"/>
        <v>1.0727265317089663E-2</v>
      </c>
      <c r="AQ144" s="11">
        <f t="shared" si="123"/>
        <v>9.7309831476420517E-3</v>
      </c>
      <c r="AR144" s="1">
        <f t="shared" si="103"/>
        <v>161311.70450359362</v>
      </c>
      <c r="AS144" s="1">
        <f t="shared" si="103"/>
        <v>58358.266359626345</v>
      </c>
      <c r="AT144" s="1">
        <f t="shared" si="103"/>
        <v>22047.390998657982</v>
      </c>
      <c r="AU144" s="1">
        <f t="shared" si="110"/>
        <v>32262.340900718726</v>
      </c>
      <c r="AV144" s="1">
        <f t="shared" si="110"/>
        <v>11671.65327192527</v>
      </c>
      <c r="AW144" s="1">
        <f t="shared" si="110"/>
        <v>4409.4781997315968</v>
      </c>
      <c r="AX144" s="1">
        <f t="shared" si="111"/>
        <v>110828.15130861678</v>
      </c>
      <c r="AY144" s="1">
        <f t="shared" si="111"/>
        <v>15776.870186111768</v>
      </c>
      <c r="AZ144" s="1">
        <f t="shared" si="111"/>
        <v>4050.0794995321562</v>
      </c>
      <c r="BA144" s="1">
        <f t="shared" si="112"/>
        <v>13525.474647340496</v>
      </c>
      <c r="BB144" s="1">
        <f t="shared" si="112"/>
        <v>28604.33113152242</v>
      </c>
      <c r="BC144" s="1">
        <f t="shared" si="112"/>
        <v>36174.395555383038</v>
      </c>
      <c r="BD144" s="1">
        <f t="shared" si="113"/>
        <v>6734.3458109380135</v>
      </c>
      <c r="BE144" s="2">
        <f t="shared" si="118"/>
        <v>0.1724378764915922</v>
      </c>
      <c r="BF144" s="2">
        <f t="shared" si="118"/>
        <v>0.13039120264941753</v>
      </c>
      <c r="BG144" s="2">
        <f t="shared" si="118"/>
        <v>6.9918128391701598E-2</v>
      </c>
      <c r="BH144" s="2">
        <f t="shared" si="106"/>
        <v>0.1113320316913804</v>
      </c>
      <c r="BI144" s="2">
        <f t="shared" si="114"/>
        <v>2.9734821248929609E-3</v>
      </c>
      <c r="BJ144" s="2">
        <f t="shared" si="114"/>
        <v>1.700186572836147E-3</v>
      </c>
      <c r="BK144" s="2">
        <f t="shared" si="114"/>
        <v>4.8885446777984691E-4</v>
      </c>
      <c r="BL144" s="2">
        <f t="shared" si="107"/>
        <v>479.65746987745098</v>
      </c>
      <c r="BM144" s="2">
        <f t="shared" si="107"/>
        <v>99.21994087863213</v>
      </c>
      <c r="BN144" s="2">
        <f t="shared" si="107"/>
        <v>10.777965592583135</v>
      </c>
      <c r="BO144" s="2">
        <f t="shared" si="115"/>
        <v>471.01027928606806</v>
      </c>
      <c r="BP144" s="2">
        <f t="shared" si="115"/>
        <v>49.778462734675855</v>
      </c>
      <c r="BQ144" s="2">
        <f t="shared" si="115"/>
        <v>9.7881314317495711</v>
      </c>
      <c r="BR144" s="11">
        <f t="shared" si="116"/>
        <v>3.8080449359998186E-2</v>
      </c>
      <c r="BS144" s="17">
        <f t="shared" si="104"/>
        <v>2.3856809616129591E-2</v>
      </c>
      <c r="BT144" s="17">
        <f t="shared" si="105"/>
        <v>8.6002356146793121E-2</v>
      </c>
      <c r="BU144" s="12">
        <f>(BU$3*temphigh!$I254+BU$4*temphigh!$I254^2+BU$5*temphigh!$I254^6)*(K144/K$56)^$BW$1</f>
        <v>-8.8499269550076871</v>
      </c>
      <c r="BV144" s="12">
        <f>(BV$3*temphigh!$I254+BV$4*temphigh!$I254^2+BV$5*temphigh!$I254^6)*(L144/L$56)^$BW$1</f>
        <v>-7.8168532038227232</v>
      </c>
      <c r="BW144" s="12">
        <f>(BW$3*temphigh!$I254+BW$4*temphigh!$I254^2+BW$5*temphigh!$I254^6)*(M144/M$56)^$BW$1</f>
        <v>-7.7898353349457041</v>
      </c>
      <c r="BX144" s="12"/>
      <c r="BY144" s="12"/>
      <c r="BZ144" s="12"/>
      <c r="CA144" s="19"/>
      <c r="CB144" s="19"/>
      <c r="CC144" s="19"/>
      <c r="CD144" s="19"/>
      <c r="CE144" s="19"/>
      <c r="CF144" s="19"/>
      <c r="CG144" s="19"/>
      <c r="CH144" s="19"/>
    </row>
    <row r="145" spans="1:86" x14ac:dyDescent="0.3">
      <c r="A145" s="2">
        <f t="shared" si="91"/>
        <v>2099</v>
      </c>
      <c r="B145" s="5">
        <f t="shared" si="119"/>
        <v>1164.4593915655607</v>
      </c>
      <c r="C145" s="5">
        <f t="shared" si="119"/>
        <v>2959.4301873671679</v>
      </c>
      <c r="D145" s="5">
        <f t="shared" si="119"/>
        <v>4355.7036314182842</v>
      </c>
      <c r="E145" s="15">
        <f t="shared" si="120"/>
        <v>4.2759128281282883E-5</v>
      </c>
      <c r="F145" s="15">
        <f t="shared" si="120"/>
        <v>8.42383499480266E-5</v>
      </c>
      <c r="G145" s="15">
        <f t="shared" si="120"/>
        <v>1.7196959488066028E-4</v>
      </c>
      <c r="H145" s="5">
        <f t="shared" si="94"/>
        <v>162397.58843453196</v>
      </c>
      <c r="I145" s="5">
        <f t="shared" si="94"/>
        <v>58992.527181020465</v>
      </c>
      <c r="J145" s="5">
        <f t="shared" si="94"/>
        <v>22272.031843385186</v>
      </c>
      <c r="K145" s="5">
        <f t="shared" si="95"/>
        <v>139461.78768518157</v>
      </c>
      <c r="L145" s="5">
        <f t="shared" si="95"/>
        <v>19933.745162443811</v>
      </c>
      <c r="M145" s="5">
        <f t="shared" si="95"/>
        <v>5113.3028617314503</v>
      </c>
      <c r="N145" s="15">
        <f t="shared" si="96"/>
        <v>6.6885428546423764E-3</v>
      </c>
      <c r="O145" s="15">
        <f t="shared" si="96"/>
        <v>1.0783250532988342E-2</v>
      </c>
      <c r="P145" s="15">
        <f t="shared" si="96"/>
        <v>1.0015307071796986E-2</v>
      </c>
      <c r="Q145" s="5">
        <f t="shared" si="97"/>
        <v>8742.0425157969112</v>
      </c>
      <c r="R145" s="5">
        <f t="shared" si="97"/>
        <v>11879.295307774086</v>
      </c>
      <c r="S145" s="5">
        <f t="shared" si="97"/>
        <v>6123.8784678613856</v>
      </c>
      <c r="T145" s="5">
        <f t="shared" si="121"/>
        <v>53.83111042514728</v>
      </c>
      <c r="U145" s="5">
        <f t="shared" si="121"/>
        <v>201.36949331433263</v>
      </c>
      <c r="V145" s="5">
        <f t="shared" si="121"/>
        <v>274.95823061514631</v>
      </c>
      <c r="W145" s="15">
        <f t="shared" si="99"/>
        <v>-1.0734613539272964E-2</v>
      </c>
      <c r="X145" s="15">
        <f t="shared" si="99"/>
        <v>-1.217998157191269E-2</v>
      </c>
      <c r="Y145" s="15">
        <f t="shared" si="99"/>
        <v>-9.7425357312937999E-3</v>
      </c>
      <c r="Z145" s="5">
        <f t="shared" si="102"/>
        <v>11717.507999221853</v>
      </c>
      <c r="AA145" s="5">
        <f t="shared" si="102"/>
        <v>30543.204522196655</v>
      </c>
      <c r="AB145" s="5">
        <f t="shared" si="102"/>
        <v>31822.079404947395</v>
      </c>
      <c r="AC145" s="16">
        <f t="shared" si="108"/>
        <v>1.6130515558160181</v>
      </c>
      <c r="AD145" s="16">
        <f t="shared" si="108"/>
        <v>2.9523812563695078</v>
      </c>
      <c r="AE145" s="16">
        <f t="shared" si="108"/>
        <v>5.5889673387800949</v>
      </c>
      <c r="AF145" s="15">
        <f t="shared" si="109"/>
        <v>-4.0504037456468023E-3</v>
      </c>
      <c r="AG145" s="15">
        <f t="shared" si="109"/>
        <v>2.9673830763510267E-4</v>
      </c>
      <c r="AH145" s="15">
        <f t="shared" si="109"/>
        <v>9.7937136394747881E-3</v>
      </c>
      <c r="AI145" s="1">
        <f t="shared" si="117"/>
        <v>300114.8297352927</v>
      </c>
      <c r="AJ145" s="1">
        <f t="shared" si="117"/>
        <v>104998.97496278537</v>
      </c>
      <c r="AK145" s="1">
        <f t="shared" si="117"/>
        <v>39912.423591659455</v>
      </c>
      <c r="AL145" s="14">
        <f t="shared" si="122"/>
        <v>50.569033024495752</v>
      </c>
      <c r="AM145" s="14">
        <f t="shared" si="122"/>
        <v>10.610692147539076</v>
      </c>
      <c r="AN145" s="14">
        <f t="shared" si="122"/>
        <v>3.5624031568708614</v>
      </c>
      <c r="AO145" s="11">
        <f t="shared" si="123"/>
        <v>8.4303302653172905E-3</v>
      </c>
      <c r="AP145" s="11">
        <f t="shared" si="123"/>
        <v>1.0619992663918767E-2</v>
      </c>
      <c r="AQ145" s="11">
        <f t="shared" si="123"/>
        <v>9.6336733161656307E-3</v>
      </c>
      <c r="AR145" s="1">
        <f t="shared" si="103"/>
        <v>162397.58843453196</v>
      </c>
      <c r="AS145" s="1">
        <f t="shared" si="103"/>
        <v>58992.527181020465</v>
      </c>
      <c r="AT145" s="1">
        <f t="shared" si="103"/>
        <v>22272.031843385186</v>
      </c>
      <c r="AU145" s="1">
        <f t="shared" si="110"/>
        <v>32479.517686906394</v>
      </c>
      <c r="AV145" s="1">
        <f t="shared" si="110"/>
        <v>11798.505436204094</v>
      </c>
      <c r="AW145" s="1">
        <f t="shared" si="110"/>
        <v>4454.4063686770378</v>
      </c>
      <c r="AX145" s="1">
        <f t="shared" si="111"/>
        <v>111569.43014814527</v>
      </c>
      <c r="AY145" s="1">
        <f t="shared" si="111"/>
        <v>15946.99612995505</v>
      </c>
      <c r="AZ145" s="1">
        <f t="shared" si="111"/>
        <v>4090.64228938516</v>
      </c>
      <c r="BA145" s="1">
        <f t="shared" si="112"/>
        <v>13533.815589973467</v>
      </c>
      <c r="BB145" s="1">
        <f t="shared" si="112"/>
        <v>28638.482158269773</v>
      </c>
      <c r="BC145" s="1">
        <f t="shared" si="112"/>
        <v>36224.0231562013</v>
      </c>
      <c r="BD145" s="1">
        <f t="shared" si="113"/>
        <v>6545.8915640993409</v>
      </c>
      <c r="BE145" s="2">
        <f t="shared" si="118"/>
        <v>0.1724378764915922</v>
      </c>
      <c r="BF145" s="2">
        <f t="shared" si="118"/>
        <v>0.13039120264941753</v>
      </c>
      <c r="BG145" s="2">
        <f t="shared" si="118"/>
        <v>6.9918128391701598E-2</v>
      </c>
      <c r="BH145" s="2">
        <f t="shared" si="106"/>
        <v>0.1110655711960702</v>
      </c>
      <c r="BI145" s="2">
        <f t="shared" si="114"/>
        <v>2.9734821248929609E-3</v>
      </c>
      <c r="BJ145" s="2">
        <f t="shared" si="114"/>
        <v>1.700186572836147E-3</v>
      </c>
      <c r="BK145" s="2">
        <f t="shared" si="114"/>
        <v>4.8885446777984691E-4</v>
      </c>
      <c r="BL145" s="2">
        <f t="shared" si="107"/>
        <v>482.88632633580465</v>
      </c>
      <c r="BM145" s="2">
        <f t="shared" si="107"/>
        <v>100.29830261084243</v>
      </c>
      <c r="BN145" s="2">
        <f t="shared" si="107"/>
        <v>10.887782273173867</v>
      </c>
      <c r="BO145" s="2">
        <f t="shared" si="115"/>
        <v>477.97697767931419</v>
      </c>
      <c r="BP145" s="2">
        <f t="shared" si="115"/>
        <v>50.368693703187752</v>
      </c>
      <c r="BQ145" s="2">
        <f t="shared" si="115"/>
        <v>9.7870334754288262</v>
      </c>
      <c r="BR145" s="11">
        <f t="shared" si="116"/>
        <v>3.792111742482393E-2</v>
      </c>
      <c r="BS145" s="17">
        <f t="shared" si="104"/>
        <v>2.2981657761532735E-2</v>
      </c>
      <c r="BT145" s="17">
        <f t="shared" si="105"/>
        <v>8.3497433152226325E-2</v>
      </c>
      <c r="BU145" s="12">
        <f>(BU$3*temphigh!$I255+BU$4*temphigh!$I255^2+BU$5*temphigh!$I255^6)*(K145/K$56)^$BW$1</f>
        <v>-9.1619321371114815</v>
      </c>
      <c r="BV145" s="12">
        <f>(BV$3*temphigh!$I255+BV$4*temphigh!$I255^2+BV$5*temphigh!$I255^6)*(L145/L$56)^$BW$1</f>
        <v>-8.0319341283940311</v>
      </c>
      <c r="BW145" s="12">
        <f>(BW$3*temphigh!$I255+BW$4*temphigh!$I255^2+BW$5*temphigh!$I255^6)*(M145/M$56)^$BW$1</f>
        <v>-7.9691212017871678</v>
      </c>
      <c r="BX145" s="12"/>
      <c r="BY145" s="12"/>
      <c r="BZ145" s="12"/>
      <c r="CA145" s="19"/>
      <c r="CB145" s="19"/>
      <c r="CC145" s="19"/>
      <c r="CD145" s="19"/>
      <c r="CE145" s="19"/>
      <c r="CF145" s="19"/>
      <c r="CG145" s="19"/>
      <c r="CH145" s="19"/>
    </row>
    <row r="146" spans="1:86" x14ac:dyDescent="0.3">
      <c r="A146" s="2">
        <f t="shared" si="91"/>
        <v>2100</v>
      </c>
      <c r="B146" s="5">
        <f t="shared" si="119"/>
        <v>1164.5066932706379</v>
      </c>
      <c r="C146" s="5">
        <f t="shared" si="119"/>
        <v>2959.6670200071494</v>
      </c>
      <c r="D146" s="5">
        <f t="shared" si="119"/>
        <v>4356.4152275777533</v>
      </c>
      <c r="E146" s="15">
        <f t="shared" si="120"/>
        <v>4.0621171867218736E-5</v>
      </c>
      <c r="F146" s="15">
        <f t="shared" si="120"/>
        <v>8.0026432450625273E-5</v>
      </c>
      <c r="G146" s="15">
        <f t="shared" si="120"/>
        <v>1.6337111513662725E-4</v>
      </c>
      <c r="H146" s="5">
        <f t="shared" si="94"/>
        <v>163463.4421840682</v>
      </c>
      <c r="I146" s="5">
        <f t="shared" si="94"/>
        <v>59623.62312259357</v>
      </c>
      <c r="J146" s="5">
        <f t="shared" si="94"/>
        <v>22495.48984757586</v>
      </c>
      <c r="K146" s="5">
        <f t="shared" si="95"/>
        <v>140371.40630335425</v>
      </c>
      <c r="L146" s="5">
        <f t="shared" si="95"/>
        <v>20145.382139119673</v>
      </c>
      <c r="M146" s="5">
        <f t="shared" si="95"/>
        <v>5163.7616417211366</v>
      </c>
      <c r="N146" s="15">
        <f t="shared" si="96"/>
        <v>6.5223501954960739E-3</v>
      </c>
      <c r="O146" s="15">
        <f t="shared" si="96"/>
        <v>1.0617020281497247E-2</v>
      </c>
      <c r="P146" s="15">
        <f t="shared" si="96"/>
        <v>9.8681383352676733E-3</v>
      </c>
      <c r="Q146" s="5">
        <f t="shared" si="97"/>
        <v>8704.9602485722007</v>
      </c>
      <c r="R146" s="5">
        <f t="shared" si="97"/>
        <v>11860.141305502859</v>
      </c>
      <c r="S146" s="5">
        <f t="shared" si="97"/>
        <v>6125.0593833698204</v>
      </c>
      <c r="T146" s="5">
        <f t="shared" si="121"/>
        <v>53.253254258343397</v>
      </c>
      <c r="U146" s="5">
        <f t="shared" si="121"/>
        <v>198.91681659661867</v>
      </c>
      <c r="V146" s="5">
        <f t="shared" si="121"/>
        <v>272.27944022876494</v>
      </c>
      <c r="W146" s="15">
        <f t="shared" si="99"/>
        <v>-1.0734613539272964E-2</v>
      </c>
      <c r="X146" s="15">
        <f t="shared" si="99"/>
        <v>-1.217998157191269E-2</v>
      </c>
      <c r="Y146" s="15">
        <f t="shared" si="99"/>
        <v>-9.7425357312937999E-3</v>
      </c>
      <c r="Z146" s="5">
        <f t="shared" si="102"/>
        <v>11622.488573819526</v>
      </c>
      <c r="AA146" s="5">
        <f t="shared" si="102"/>
        <v>30508.151571533275</v>
      </c>
      <c r="AB146" s="5">
        <f t="shared" si="102"/>
        <v>32144.892461103635</v>
      </c>
      <c r="AC146" s="16">
        <f t="shared" si="108"/>
        <v>1.6065180457524195</v>
      </c>
      <c r="AD146" s="16">
        <f t="shared" si="108"/>
        <v>2.9532573409870166</v>
      </c>
      <c r="AE146" s="16">
        <f t="shared" si="108"/>
        <v>5.643704084436485</v>
      </c>
      <c r="AF146" s="15">
        <f t="shared" si="109"/>
        <v>-4.0504037456468023E-3</v>
      </c>
      <c r="AG146" s="15">
        <f t="shared" si="109"/>
        <v>2.9673830763510267E-4</v>
      </c>
      <c r="AH146" s="15">
        <f t="shared" si="109"/>
        <v>9.7937136394747881E-3</v>
      </c>
      <c r="AI146" s="1">
        <f t="shared" si="117"/>
        <v>302582.86444866983</v>
      </c>
      <c r="AJ146" s="1">
        <f t="shared" si="117"/>
        <v>106297.58290271094</v>
      </c>
      <c r="AK146" s="1">
        <f t="shared" si="117"/>
        <v>40375.587601170548</v>
      </c>
      <c r="AL146" s="14">
        <f t="shared" si="122"/>
        <v>50.991083537594044</v>
      </c>
      <c r="AM146" s="14">
        <f t="shared" si="122"/>
        <v>10.722250765577382</v>
      </c>
      <c r="AN146" s="14">
        <f t="shared" si="122"/>
        <v>3.5963789948222948</v>
      </c>
      <c r="AO146" s="11">
        <f t="shared" si="123"/>
        <v>8.346026962664118E-3</v>
      </c>
      <c r="AP146" s="11">
        <f t="shared" si="123"/>
        <v>1.0513792737279579E-2</v>
      </c>
      <c r="AQ146" s="11">
        <f t="shared" si="123"/>
        <v>9.5373365830039736E-3</v>
      </c>
      <c r="AR146" s="1">
        <f t="shared" si="103"/>
        <v>163463.4421840682</v>
      </c>
      <c r="AS146" s="1">
        <f t="shared" si="103"/>
        <v>59623.62312259357</v>
      </c>
      <c r="AT146" s="1">
        <f t="shared" si="103"/>
        <v>22495.48984757586</v>
      </c>
      <c r="AU146" s="1">
        <f t="shared" si="110"/>
        <v>32692.688436813642</v>
      </c>
      <c r="AV146" s="1">
        <f t="shared" si="110"/>
        <v>11924.724624518714</v>
      </c>
      <c r="AW146" s="1">
        <f t="shared" si="110"/>
        <v>4499.0979695151718</v>
      </c>
      <c r="AX146" s="1">
        <f t="shared" si="111"/>
        <v>112297.12504268337</v>
      </c>
      <c r="AY146" s="1">
        <f t="shared" si="111"/>
        <v>16116.305711295738</v>
      </c>
      <c r="AZ146" s="1">
        <f t="shared" si="111"/>
        <v>4131.0093133769087</v>
      </c>
      <c r="BA146" s="1">
        <f t="shared" si="112"/>
        <v>13541.936007391314</v>
      </c>
      <c r="BB146" s="1">
        <f t="shared" si="112"/>
        <v>28672.031201465918</v>
      </c>
      <c r="BC146" s="1">
        <f t="shared" si="112"/>
        <v>36272.720094378492</v>
      </c>
      <c r="BD146" s="1">
        <f t="shared" si="113"/>
        <v>6362.5601227588495</v>
      </c>
      <c r="BE146" s="2">
        <f t="shared" si="118"/>
        <v>0.1724378764915922</v>
      </c>
      <c r="BF146" s="2">
        <f t="shared" si="118"/>
        <v>0.13039120264941753</v>
      </c>
      <c r="BG146" s="2">
        <f t="shared" si="118"/>
        <v>6.9918128391701598E-2</v>
      </c>
      <c r="BH146" s="2">
        <f t="shared" si="106"/>
        <v>0.11079910507107818</v>
      </c>
      <c r="BI146" s="2">
        <f t="shared" si="114"/>
        <v>2.9734821248929609E-3</v>
      </c>
      <c r="BJ146" s="2">
        <f t="shared" si="114"/>
        <v>1.700186572836147E-3</v>
      </c>
      <c r="BK146" s="2">
        <f t="shared" si="114"/>
        <v>4.8885446777984691E-4</v>
      </c>
      <c r="BL146" s="2">
        <f t="shared" si="107"/>
        <v>486.05562340780079</v>
      </c>
      <c r="BM146" s="2">
        <f t="shared" si="107"/>
        <v>101.37128345687641</v>
      </c>
      <c r="BN146" s="2">
        <f t="shared" si="107"/>
        <v>10.997020716883647</v>
      </c>
      <c r="BO146" s="2">
        <f t="shared" si="115"/>
        <v>485.04739196252217</v>
      </c>
      <c r="BP146" s="2">
        <f t="shared" si="115"/>
        <v>50.966023995532879</v>
      </c>
      <c r="BQ146" s="2">
        <f t="shared" si="115"/>
        <v>9.7859561938197164</v>
      </c>
      <c r="BR146" s="11">
        <f t="shared" si="116"/>
        <v>3.7763098027740333E-2</v>
      </c>
      <c r="BS146" s="17">
        <f t="shared" si="104"/>
        <v>2.2142008073361398E-2</v>
      </c>
      <c r="BT146" s="17">
        <f t="shared" si="105"/>
        <v>8.1065469079831379E-2</v>
      </c>
      <c r="BU146" s="12">
        <f>(BU$3*temphigh!$I256+BU$4*temphigh!$I256^2+BU$5*temphigh!$I256^6)*(K146/K$56)^$BW$1</f>
        <v>-9.4770265107963141</v>
      </c>
      <c r="BV146" s="12">
        <f>(BV$3*temphigh!$I256+BV$4*temphigh!$I256^2+BV$5*temphigh!$I256^6)*(L146/L$56)^$BW$1</f>
        <v>-8.2486052464474202</v>
      </c>
      <c r="BW146" s="12">
        <f>(BW$3*temphigh!$I256+BW$4*temphigh!$I256^2+BW$5*temphigh!$I256^6)*(M146/M$56)^$BW$1</f>
        <v>-8.1496155534178332</v>
      </c>
      <c r="BX146" s="12"/>
      <c r="BY146" s="12"/>
      <c r="BZ146" s="12"/>
      <c r="CA146" s="19"/>
      <c r="CB146" s="19"/>
      <c r="CC146" s="19"/>
      <c r="CD146" s="19"/>
      <c r="CE146" s="19"/>
      <c r="CF146" s="19"/>
      <c r="CG146" s="19"/>
      <c r="CH146" s="19"/>
    </row>
    <row r="147" spans="1:86" x14ac:dyDescent="0.3">
      <c r="A147" s="2">
        <f t="shared" si="91"/>
        <v>2101</v>
      </c>
      <c r="B147" s="5">
        <f t="shared" si="119"/>
        <v>1164.5516317158392</v>
      </c>
      <c r="C147" s="5">
        <f t="shared" si="119"/>
        <v>2959.8920290203596</v>
      </c>
      <c r="D147" s="5">
        <f t="shared" si="119"/>
        <v>4357.0913543707948</v>
      </c>
      <c r="E147" s="15">
        <f t="shared" si="120"/>
        <v>3.8590113273857797E-5</v>
      </c>
      <c r="F147" s="15">
        <f t="shared" si="120"/>
        <v>7.6025110828094008E-5</v>
      </c>
      <c r="G147" s="15">
        <f t="shared" si="120"/>
        <v>1.5520255937979588E-4</v>
      </c>
      <c r="H147" s="5">
        <f t="shared" si="94"/>
        <v>164509.00220141988</v>
      </c>
      <c r="I147" s="5">
        <f t="shared" si="94"/>
        <v>60251.424242568239</v>
      </c>
      <c r="J147" s="5">
        <f t="shared" si="94"/>
        <v>22717.730763897998</v>
      </c>
      <c r="K147" s="5">
        <f t="shared" si="95"/>
        <v>141263.81151433697</v>
      </c>
      <c r="L147" s="5">
        <f t="shared" si="95"/>
        <v>20355.953410405229</v>
      </c>
      <c r="M147" s="5">
        <f t="shared" si="95"/>
        <v>5213.9670519207311</v>
      </c>
      <c r="N147" s="15">
        <f t="shared" si="96"/>
        <v>6.3574572235469695E-3</v>
      </c>
      <c r="O147" s="15">
        <f t="shared" si="96"/>
        <v>1.045258262322335E-2</v>
      </c>
      <c r="P147" s="15">
        <f t="shared" si="96"/>
        <v>9.7226428489562977E-3</v>
      </c>
      <c r="Q147" s="5">
        <f t="shared" si="97"/>
        <v>8666.5976402459128</v>
      </c>
      <c r="R147" s="5">
        <f t="shared" si="97"/>
        <v>11839.044164665071</v>
      </c>
      <c r="S147" s="5">
        <f t="shared" si="97"/>
        <v>6125.3078690233988</v>
      </c>
      <c r="T147" s="5">
        <f t="shared" si="121"/>
        <v>52.681601154171439</v>
      </c>
      <c r="U147" s="5">
        <f t="shared" si="121"/>
        <v>196.49401343612831</v>
      </c>
      <c r="V147" s="5">
        <f t="shared" si="121"/>
        <v>269.62674805343954</v>
      </c>
      <c r="W147" s="15">
        <f t="shared" si="99"/>
        <v>-1.0734613539272964E-2</v>
      </c>
      <c r="X147" s="15">
        <f t="shared" si="99"/>
        <v>-1.217998157191269E-2</v>
      </c>
      <c r="Y147" s="15">
        <f t="shared" si="99"/>
        <v>-9.7425357312937999E-3</v>
      </c>
      <c r="Z147" s="5">
        <f t="shared" si="102"/>
        <v>11526.311857334716</v>
      </c>
      <c r="AA147" s="5">
        <f t="shared" si="102"/>
        <v>30467.999013917302</v>
      </c>
      <c r="AB147" s="5">
        <f t="shared" si="102"/>
        <v>32465.969793332039</v>
      </c>
      <c r="AC147" s="16">
        <f t="shared" si="108"/>
        <v>1.6000109990424547</v>
      </c>
      <c r="AD147" s="16">
        <f t="shared" si="108"/>
        <v>2.9541336855723919</v>
      </c>
      <c r="AE147" s="16">
        <f t="shared" si="108"/>
        <v>5.6989769061053899</v>
      </c>
      <c r="AF147" s="15">
        <f t="shared" si="109"/>
        <v>-4.0504037456468023E-3</v>
      </c>
      <c r="AG147" s="15">
        <f t="shared" si="109"/>
        <v>2.9673830763510267E-4</v>
      </c>
      <c r="AH147" s="15">
        <f t="shared" si="109"/>
        <v>9.7937136394747881E-3</v>
      </c>
      <c r="AI147" s="1">
        <f t="shared" si="117"/>
        <v>305017.26644061651</v>
      </c>
      <c r="AJ147" s="1">
        <f t="shared" si="117"/>
        <v>107592.54923695857</v>
      </c>
      <c r="AK147" s="1">
        <f t="shared" si="117"/>
        <v>40837.126810568661</v>
      </c>
      <c r="AL147" s="14">
        <f t="shared" si="122"/>
        <v>51.412400766073652</v>
      </c>
      <c r="AM147" s="14">
        <f t="shared" si="122"/>
        <v>10.833854972581534</v>
      </c>
      <c r="AN147" s="14">
        <f t="shared" si="122"/>
        <v>3.6303358730064237</v>
      </c>
      <c r="AO147" s="11">
        <f t="shared" si="123"/>
        <v>8.2625666930374771E-3</v>
      </c>
      <c r="AP147" s="11">
        <f t="shared" si="123"/>
        <v>1.0408654809906782E-2</v>
      </c>
      <c r="AQ147" s="11">
        <f t="shared" si="123"/>
        <v>9.4419632171739345E-3</v>
      </c>
      <c r="AR147" s="1">
        <f t="shared" si="103"/>
        <v>164509.00220141988</v>
      </c>
      <c r="AS147" s="1">
        <f t="shared" si="103"/>
        <v>60251.424242568239</v>
      </c>
      <c r="AT147" s="1">
        <f t="shared" si="103"/>
        <v>22717.730763897998</v>
      </c>
      <c r="AU147" s="1">
        <f t="shared" si="110"/>
        <v>32901.80044028398</v>
      </c>
      <c r="AV147" s="1">
        <f t="shared" si="110"/>
        <v>12050.284848513649</v>
      </c>
      <c r="AW147" s="1">
        <f t="shared" si="110"/>
        <v>4543.5461527795997</v>
      </c>
      <c r="AX147" s="1">
        <f t="shared" si="111"/>
        <v>113011.04921146957</v>
      </c>
      <c r="AY147" s="1">
        <f t="shared" si="111"/>
        <v>16284.762728324182</v>
      </c>
      <c r="AZ147" s="1">
        <f t="shared" si="111"/>
        <v>4171.1736415365849</v>
      </c>
      <c r="BA147" s="1">
        <f t="shared" si="112"/>
        <v>13549.838744695679</v>
      </c>
      <c r="BB147" s="1">
        <f t="shared" si="112"/>
        <v>28704.988936092192</v>
      </c>
      <c r="BC147" s="1">
        <f t="shared" si="112"/>
        <v>36320.507544198423</v>
      </c>
      <c r="BD147" s="1">
        <f t="shared" si="113"/>
        <v>6184.2198137072928</v>
      </c>
      <c r="BE147" s="2">
        <f t="shared" si="118"/>
        <v>0.1724378764915922</v>
      </c>
      <c r="BF147" s="2">
        <f t="shared" si="118"/>
        <v>0.13039120264941753</v>
      </c>
      <c r="BG147" s="2">
        <f t="shared" si="118"/>
        <v>6.9918128391701598E-2</v>
      </c>
      <c r="BH147" s="2">
        <f t="shared" si="106"/>
        <v>0.11053264297579415</v>
      </c>
      <c r="BI147" s="2">
        <f t="shared" si="114"/>
        <v>2.9734821248929609E-3</v>
      </c>
      <c r="BJ147" s="2">
        <f t="shared" si="114"/>
        <v>1.700186572836147E-3</v>
      </c>
      <c r="BK147" s="2">
        <f t="shared" si="114"/>
        <v>4.8885446777984691E-4</v>
      </c>
      <c r="BL147" s="2">
        <f t="shared" si="107"/>
        <v>489.16457742989877</v>
      </c>
      <c r="BM147" s="2">
        <f t="shared" si="107"/>
        <v>102.43866249146883</v>
      </c>
      <c r="BN147" s="2">
        <f t="shared" si="107"/>
        <v>11.105664181751211</v>
      </c>
      <c r="BO147" s="2">
        <f t="shared" si="115"/>
        <v>492.22306934740669</v>
      </c>
      <c r="BP147" s="2">
        <f t="shared" si="115"/>
        <v>51.570539074391661</v>
      </c>
      <c r="BQ147" s="2">
        <f t="shared" si="115"/>
        <v>9.7848992432966302</v>
      </c>
      <c r="BR147" s="11">
        <f t="shared" si="116"/>
        <v>3.7606391503488518E-2</v>
      </c>
      <c r="BS147" s="17">
        <f t="shared" si="104"/>
        <v>2.1336283893156435E-2</v>
      </c>
      <c r="BT147" s="17">
        <f t="shared" si="105"/>
        <v>7.870433891245765E-2</v>
      </c>
      <c r="BU147" s="12">
        <f>(BU$3*temphigh!$I257+BU$4*temphigh!$I257^2+BU$5*temphigh!$I257^6)*(K147/K$56)^$BW$1</f>
        <v>-9.7951550989583982</v>
      </c>
      <c r="BV147" s="12">
        <f>(BV$3*temphigh!$I257+BV$4*temphigh!$I257^2+BV$5*temphigh!$I257^6)*(L147/L$56)^$BW$1</f>
        <v>-8.4668227378863463</v>
      </c>
      <c r="BW147" s="12">
        <f>(BW$3*temphigh!$I257+BW$4*temphigh!$I257^2+BW$5*temphigh!$I257^6)*(M147/M$56)^$BW$1</f>
        <v>-8.3312823028844178</v>
      </c>
      <c r="BX147" s="12"/>
      <c r="BY147" s="12"/>
      <c r="BZ147" s="12"/>
      <c r="CA147" s="19"/>
      <c r="CB147" s="19"/>
      <c r="CC147" s="19"/>
      <c r="CD147" s="19"/>
      <c r="CE147" s="19"/>
      <c r="CF147" s="19"/>
      <c r="CG147" s="19"/>
      <c r="CH147" s="19"/>
    </row>
    <row r="148" spans="1:86" x14ac:dyDescent="0.3">
      <c r="A148" s="2">
        <f t="shared" si="91"/>
        <v>2102</v>
      </c>
      <c r="B148" s="5">
        <f t="shared" si="119"/>
        <v>1164.5943248862513</v>
      </c>
      <c r="C148" s="5">
        <f t="shared" si="119"/>
        <v>2960.1058038339274</v>
      </c>
      <c r="D148" s="5">
        <f t="shared" si="119"/>
        <v>4357.7337745139621</v>
      </c>
      <c r="E148" s="15">
        <f t="shared" si="120"/>
        <v>3.6660607610164905E-5</v>
      </c>
      <c r="F148" s="15">
        <f t="shared" si="120"/>
        <v>7.2223855286689307E-5</v>
      </c>
      <c r="G148" s="15">
        <f t="shared" si="120"/>
        <v>1.4744243141080607E-4</v>
      </c>
      <c r="H148" s="5">
        <f t="shared" si="94"/>
        <v>165534.01542039867</v>
      </c>
      <c r="I148" s="5">
        <f t="shared" si="94"/>
        <v>60875.803305659625</v>
      </c>
      <c r="J148" s="5">
        <f t="shared" si="94"/>
        <v>22938.721184666436</v>
      </c>
      <c r="K148" s="5">
        <f t="shared" si="95"/>
        <v>142138.77904356676</v>
      </c>
      <c r="L148" s="5">
        <f t="shared" si="95"/>
        <v>20565.414664169544</v>
      </c>
      <c r="M148" s="5">
        <f t="shared" si="95"/>
        <v>5263.9106406230376</v>
      </c>
      <c r="N148" s="15">
        <f t="shared" si="96"/>
        <v>6.1938547448934234E-3</v>
      </c>
      <c r="O148" s="15">
        <f t="shared" si="96"/>
        <v>1.0289925976016745E-2</v>
      </c>
      <c r="P148" s="15">
        <f t="shared" si="96"/>
        <v>9.5788078837031332E-3</v>
      </c>
      <c r="Q148" s="5">
        <f t="shared" si="97"/>
        <v>8626.9847394371936</v>
      </c>
      <c r="R148" s="5">
        <f t="shared" si="97"/>
        <v>11816.037250592797</v>
      </c>
      <c r="S148" s="5">
        <f t="shared" si="97"/>
        <v>6124.6362584520339</v>
      </c>
      <c r="T148" s="5">
        <f t="shared" si="121"/>
        <v>52.116084525151294</v>
      </c>
      <c r="U148" s="5">
        <f t="shared" si="121"/>
        <v>194.1007199734851</v>
      </c>
      <c r="V148" s="5">
        <f t="shared" si="121"/>
        <v>266.99989982641637</v>
      </c>
      <c r="W148" s="15">
        <f t="shared" si="99"/>
        <v>-1.0734613539272964E-2</v>
      </c>
      <c r="X148" s="15">
        <f t="shared" si="99"/>
        <v>-1.217998157191269E-2</v>
      </c>
      <c r="Y148" s="15">
        <f t="shared" si="99"/>
        <v>-9.7425357312937999E-3</v>
      </c>
      <c r="Z148" s="5">
        <f t="shared" si="102"/>
        <v>11429.035130191724</v>
      </c>
      <c r="AA148" s="5">
        <f t="shared" si="102"/>
        <v>30422.826651447755</v>
      </c>
      <c r="AB148" s="5">
        <f t="shared" si="102"/>
        <v>32785.262205795887</v>
      </c>
      <c r="AC148" s="16">
        <f t="shared" si="108"/>
        <v>1.593530308498857</v>
      </c>
      <c r="AD148" s="16">
        <f t="shared" si="108"/>
        <v>2.9550102902027766</v>
      </c>
      <c r="AE148" s="16">
        <f t="shared" si="108"/>
        <v>5.7547910539617657</v>
      </c>
      <c r="AF148" s="15">
        <f t="shared" si="109"/>
        <v>-4.0504037456468023E-3</v>
      </c>
      <c r="AG148" s="15">
        <f t="shared" si="109"/>
        <v>2.9673830763510267E-4</v>
      </c>
      <c r="AH148" s="15">
        <f t="shared" si="109"/>
        <v>9.7937136394747881E-3</v>
      </c>
      <c r="AI148" s="1">
        <f t="shared" si="117"/>
        <v>307417.34023683885</v>
      </c>
      <c r="AJ148" s="1">
        <f t="shared" si="117"/>
        <v>108883.57916177636</v>
      </c>
      <c r="AK148" s="1">
        <f t="shared" si="117"/>
        <v>41296.960282291395</v>
      </c>
      <c r="AL148" s="14">
        <f t="shared" si="122"/>
        <v>51.832951172350725</v>
      </c>
      <c r="AM148" s="14">
        <f t="shared" si="122"/>
        <v>10.945493170685026</v>
      </c>
      <c r="AN148" s="14">
        <f t="shared" si="122"/>
        <v>3.6642705958075479</v>
      </c>
      <c r="AO148" s="11">
        <f t="shared" si="123"/>
        <v>8.1799410261071022E-3</v>
      </c>
      <c r="AP148" s="11">
        <f t="shared" si="123"/>
        <v>1.0304568261807714E-2</v>
      </c>
      <c r="AQ148" s="11">
        <f t="shared" si="123"/>
        <v>9.3475435850021958E-3</v>
      </c>
      <c r="AR148" s="1">
        <f t="shared" si="103"/>
        <v>165534.01542039867</v>
      </c>
      <c r="AS148" s="1">
        <f t="shared" si="103"/>
        <v>60875.803305659625</v>
      </c>
      <c r="AT148" s="1">
        <f t="shared" si="103"/>
        <v>22938.721184666436</v>
      </c>
      <c r="AU148" s="1">
        <f t="shared" si="110"/>
        <v>33106.803084079736</v>
      </c>
      <c r="AV148" s="1">
        <f t="shared" si="110"/>
        <v>12175.160661131926</v>
      </c>
      <c r="AW148" s="1">
        <f t="shared" si="110"/>
        <v>4587.7442369332875</v>
      </c>
      <c r="AX148" s="1">
        <f t="shared" si="111"/>
        <v>113711.02323485342</v>
      </c>
      <c r="AY148" s="1">
        <f t="shared" si="111"/>
        <v>16452.331731335638</v>
      </c>
      <c r="AZ148" s="1">
        <f t="shared" si="111"/>
        <v>4211.1285124984297</v>
      </c>
      <c r="BA148" s="1">
        <f t="shared" si="112"/>
        <v>13557.526570766211</v>
      </c>
      <c r="BB148" s="1">
        <f t="shared" si="112"/>
        <v>28737.365745653504</v>
      </c>
      <c r="BC148" s="1">
        <f t="shared" si="112"/>
        <v>36367.405971534419</v>
      </c>
      <c r="BD148" s="1">
        <f t="shared" si="113"/>
        <v>6010.7419262990097</v>
      </c>
      <c r="BE148" s="2">
        <f t="shared" si="118"/>
        <v>0.1724378764915922</v>
      </c>
      <c r="BF148" s="2">
        <f t="shared" si="118"/>
        <v>0.13039120264941753</v>
      </c>
      <c r="BG148" s="2">
        <f t="shared" si="118"/>
        <v>6.9918128391701598E-2</v>
      </c>
      <c r="BH148" s="2">
        <f t="shared" si="106"/>
        <v>0.11026619510313644</v>
      </c>
      <c r="BI148" s="2">
        <f t="shared" si="114"/>
        <v>2.9734821248929609E-3</v>
      </c>
      <c r="BJ148" s="2">
        <f t="shared" si="114"/>
        <v>1.700186572836147E-3</v>
      </c>
      <c r="BK148" s="2">
        <f t="shared" si="114"/>
        <v>4.8885446777984691E-4</v>
      </c>
      <c r="BL148" s="2">
        <f t="shared" si="107"/>
        <v>492.21243591431124</v>
      </c>
      <c r="BM148" s="2">
        <f t="shared" si="107"/>
        <v>103.50022339089682</v>
      </c>
      <c r="BN148" s="2">
        <f t="shared" si="107"/>
        <v>11.21369633628041</v>
      </c>
      <c r="BO148" s="2">
        <f t="shared" si="115"/>
        <v>499.50557997350722</v>
      </c>
      <c r="BP148" s="2">
        <f t="shared" si="115"/>
        <v>52.182325437512297</v>
      </c>
      <c r="BQ148" s="2">
        <f t="shared" si="115"/>
        <v>9.7838622907058674</v>
      </c>
      <c r="BR148" s="11">
        <f t="shared" si="116"/>
        <v>3.7450997386834189E-2</v>
      </c>
      <c r="BS148" s="17">
        <f t="shared" si="104"/>
        <v>2.0562984256718219E-2</v>
      </c>
      <c r="BT148" s="17">
        <f t="shared" si="105"/>
        <v>7.6411979526657917E-2</v>
      </c>
      <c r="BU148" s="12">
        <f>(BU$3*temphigh!$I258+BU$4*temphigh!$I258^2+BU$5*temphigh!$I258^6)*(K148/K$56)^$BW$1</f>
        <v>-10.11626279837783</v>
      </c>
      <c r="BV148" s="12">
        <f>(BV$3*temphigh!$I258+BV$4*temphigh!$I258^2+BV$5*temphigh!$I258^6)*(L148/L$56)^$BW$1</f>
        <v>-8.6865428031457146</v>
      </c>
      <c r="BW148" s="12">
        <f>(BW$3*temphigh!$I258+BW$4*temphigh!$I258^2+BW$5*temphigh!$I258^6)*(M148/M$56)^$BW$1</f>
        <v>-8.5140853824489984</v>
      </c>
      <c r="BX148" s="12"/>
      <c r="BY148" s="12"/>
      <c r="BZ148" s="12"/>
      <c r="CA148" s="19"/>
      <c r="CB148" s="19"/>
      <c r="CC148" s="19"/>
      <c r="CD148" s="19"/>
      <c r="CE148" s="19"/>
      <c r="CF148" s="19"/>
      <c r="CG148" s="19"/>
      <c r="CH148" s="19"/>
    </row>
    <row r="149" spans="1:86" x14ac:dyDescent="0.3">
      <c r="A149" s="2">
        <f t="shared" si="91"/>
        <v>2103</v>
      </c>
      <c r="B149" s="5">
        <f t="shared" si="119"/>
        <v>1164.6348848850425</v>
      </c>
      <c r="C149" s="5">
        <f t="shared" si="119"/>
        <v>2960.3089045744769</v>
      </c>
      <c r="D149" s="5">
        <f t="shared" si="119"/>
        <v>4358.3441636339594</v>
      </c>
      <c r="E149" s="15">
        <f t="shared" si="120"/>
        <v>3.4827577229656655E-5</v>
      </c>
      <c r="F149" s="15">
        <f t="shared" si="120"/>
        <v>6.8612662522354835E-5</v>
      </c>
      <c r="G149" s="15">
        <f t="shared" si="120"/>
        <v>1.4007030984026575E-4</v>
      </c>
      <c r="H149" s="5">
        <f t="shared" si="94"/>
        <v>166538.23923320859</v>
      </c>
      <c r="I149" s="5">
        <f t="shared" si="94"/>
        <v>61496.635823580349</v>
      </c>
      <c r="J149" s="5">
        <f t="shared" si="94"/>
        <v>23158.428548371026</v>
      </c>
      <c r="K149" s="5">
        <f t="shared" si="95"/>
        <v>142996.09379264564</v>
      </c>
      <c r="L149" s="5">
        <f t="shared" si="95"/>
        <v>20773.722542452051</v>
      </c>
      <c r="M149" s="5">
        <f t="shared" si="95"/>
        <v>5313.5841684108027</v>
      </c>
      <c r="N149" s="15">
        <f t="shared" si="96"/>
        <v>6.0315330893345731E-3</v>
      </c>
      <c r="O149" s="15">
        <f t="shared" si="96"/>
        <v>1.012903856713554E-2</v>
      </c>
      <c r="P149" s="15">
        <f t="shared" si="96"/>
        <v>9.436620637976123E-3</v>
      </c>
      <c r="Q149" s="5">
        <f t="shared" si="97"/>
        <v>8586.1517963388524</v>
      </c>
      <c r="R149" s="5">
        <f t="shared" si="97"/>
        <v>11791.15443636806</v>
      </c>
      <c r="S149" s="5">
        <f t="shared" si="97"/>
        <v>6123.0570998509274</v>
      </c>
      <c r="T149" s="5">
        <f t="shared" si="121"/>
        <v>51.556638498593713</v>
      </c>
      <c r="U149" s="5">
        <f t="shared" si="121"/>
        <v>191.73657678111306</v>
      </c>
      <c r="V149" s="5">
        <f t="shared" si="121"/>
        <v>264.39864376210562</v>
      </c>
      <c r="W149" s="15">
        <f t="shared" si="99"/>
        <v>-1.0734613539272964E-2</v>
      </c>
      <c r="X149" s="15">
        <f t="shared" si="99"/>
        <v>-1.217998157191269E-2</v>
      </c>
      <c r="Y149" s="15">
        <f t="shared" si="99"/>
        <v>-9.7425357312937999E-3</v>
      </c>
      <c r="Z149" s="5">
        <f t="shared" si="102"/>
        <v>11330.715186070353</v>
      </c>
      <c r="AA149" s="5">
        <f t="shared" si="102"/>
        <v>30372.715791257448</v>
      </c>
      <c r="AB149" s="5">
        <f t="shared" si="102"/>
        <v>33102.721723072973</v>
      </c>
      <c r="AC149" s="16">
        <f t="shared" si="108"/>
        <v>1.5870758673685115</v>
      </c>
      <c r="AD149" s="16">
        <f t="shared" si="108"/>
        <v>2.9558871549553358</v>
      </c>
      <c r="AE149" s="16">
        <f t="shared" si="108"/>
        <v>5.8111518295992788</v>
      </c>
      <c r="AF149" s="15">
        <f t="shared" si="109"/>
        <v>-4.0504037456468023E-3</v>
      </c>
      <c r="AG149" s="15">
        <f t="shared" si="109"/>
        <v>2.9673830763510267E-4</v>
      </c>
      <c r="AH149" s="15">
        <f t="shared" si="109"/>
        <v>9.7937136394747881E-3</v>
      </c>
      <c r="AI149" s="1">
        <f t="shared" si="117"/>
        <v>309782.40929723473</v>
      </c>
      <c r="AJ149" s="1">
        <f t="shared" si="117"/>
        <v>110170.38190673066</v>
      </c>
      <c r="AK149" s="1">
        <f t="shared" si="117"/>
        <v>41755.00849099554</v>
      </c>
      <c r="AL149" s="14">
        <f t="shared" si="122"/>
        <v>52.252701751311655</v>
      </c>
      <c r="AM149" s="14">
        <f t="shared" si="122"/>
        <v>11.057153866406136</v>
      </c>
      <c r="AN149" s="14">
        <f t="shared" si="122"/>
        <v>3.6981800056180854</v>
      </c>
      <c r="AO149" s="11">
        <f t="shared" si="123"/>
        <v>8.0981416158460318E-3</v>
      </c>
      <c r="AP149" s="11">
        <f t="shared" si="123"/>
        <v>1.0201522579189637E-2</v>
      </c>
      <c r="AQ149" s="11">
        <f t="shared" si="123"/>
        <v>9.254068149152174E-3</v>
      </c>
      <c r="AR149" s="1">
        <f t="shared" si="103"/>
        <v>166538.23923320859</v>
      </c>
      <c r="AS149" s="1">
        <f t="shared" si="103"/>
        <v>61496.635823580349</v>
      </c>
      <c r="AT149" s="1">
        <f t="shared" si="103"/>
        <v>23158.428548371026</v>
      </c>
      <c r="AU149" s="1">
        <f t="shared" si="110"/>
        <v>33307.647846641717</v>
      </c>
      <c r="AV149" s="1">
        <f t="shared" si="110"/>
        <v>12299.327164716071</v>
      </c>
      <c r="AW149" s="1">
        <f t="shared" si="110"/>
        <v>4631.6857096742051</v>
      </c>
      <c r="AX149" s="1">
        <f t="shared" si="111"/>
        <v>114396.8750341165</v>
      </c>
      <c r="AY149" s="1">
        <f t="shared" si="111"/>
        <v>16618.978033961641</v>
      </c>
      <c r="AZ149" s="1">
        <f t="shared" si="111"/>
        <v>4250.8673347286413</v>
      </c>
      <c r="BA149" s="1">
        <f t="shared" si="112"/>
        <v>13565.00218086018</v>
      </c>
      <c r="BB149" s="1">
        <f t="shared" si="112"/>
        <v>28769.171733601313</v>
      </c>
      <c r="BC149" s="1">
        <f t="shared" si="112"/>
        <v>36413.435163220238</v>
      </c>
      <c r="BD149" s="1">
        <f t="shared" si="113"/>
        <v>5842.0006724437644</v>
      </c>
      <c r="BE149" s="2">
        <f t="shared" si="118"/>
        <v>0.1724378764915922</v>
      </c>
      <c r="BF149" s="2">
        <f t="shared" si="118"/>
        <v>0.13039120264941753</v>
      </c>
      <c r="BG149" s="2">
        <f t="shared" si="118"/>
        <v>6.9918128391701598E-2</v>
      </c>
      <c r="BH149" s="2">
        <f t="shared" si="106"/>
        <v>0.10999977215874814</v>
      </c>
      <c r="BI149" s="2">
        <f t="shared" si="114"/>
        <v>2.9734821248929609E-3</v>
      </c>
      <c r="BJ149" s="2">
        <f t="shared" si="114"/>
        <v>1.700186572836147E-3</v>
      </c>
      <c r="BK149" s="2">
        <f t="shared" si="114"/>
        <v>4.8885446777984691E-4</v>
      </c>
      <c r="BL149" s="2">
        <f t="shared" si="107"/>
        <v>495.19847747109333</v>
      </c>
      <c r="BM149" s="2">
        <f t="shared" si="107"/>
        <v>104.5557545018457</v>
      </c>
      <c r="BN149" s="2">
        <f t="shared" si="107"/>
        <v>11.321101262631531</v>
      </c>
      <c r="BO149" s="2">
        <f t="shared" si="115"/>
        <v>506.89651723534115</v>
      </c>
      <c r="BP149" s="2">
        <f t="shared" si="115"/>
        <v>52.801470629360011</v>
      </c>
      <c r="BQ149" s="2">
        <f t="shared" si="115"/>
        <v>9.7828450128102702</v>
      </c>
      <c r="BR149" s="11">
        <f t="shared" si="116"/>
        <v>3.7296914439113288E-2</v>
      </c>
      <c r="BS149" s="17">
        <f t="shared" si="104"/>
        <v>1.9820680021044795E-2</v>
      </c>
      <c r="BT149" s="17">
        <f t="shared" si="105"/>
        <v>7.4186387889959141E-2</v>
      </c>
      <c r="BU149" s="12">
        <f>(BU$3*temphigh!$I259+BU$4*temphigh!$I259^2+BU$5*temphigh!$I259^6)*(K149/K$56)^$BW$1</f>
        <v>-10.440294439396519</v>
      </c>
      <c r="BV149" s="12">
        <f>(BV$3*temphigh!$I259+BV$4*temphigh!$I259^2+BV$5*temphigh!$I259^6)*(L149/L$56)^$BW$1</f>
        <v>-8.9077217002559301</v>
      </c>
      <c r="BW149" s="12">
        <f>(BW$3*temphigh!$I259+BW$4*temphigh!$I259^2+BW$5*temphigh!$I259^6)*(M149/M$56)^$BW$1</f>
        <v>-8.697988773365898</v>
      </c>
      <c r="BX149" s="12"/>
      <c r="BY149" s="12"/>
      <c r="BZ149" s="12"/>
      <c r="CA149" s="19"/>
      <c r="CB149" s="19"/>
      <c r="CC149" s="19"/>
      <c r="CD149" s="19"/>
      <c r="CE149" s="19"/>
      <c r="CF149" s="19"/>
      <c r="CG149" s="19"/>
      <c r="CH149" s="19"/>
    </row>
    <row r="150" spans="1:86" x14ac:dyDescent="0.3">
      <c r="A150" s="2">
        <f t="shared" si="91"/>
        <v>2104</v>
      </c>
      <c r="B150" s="5">
        <f t="shared" si="119"/>
        <v>1164.6734182258704</v>
      </c>
      <c r="C150" s="5">
        <f t="shared" si="119"/>
        <v>2960.5018635165166</v>
      </c>
      <c r="D150" s="5">
        <f t="shared" si="119"/>
        <v>4358.9241145204805</v>
      </c>
      <c r="E150" s="15">
        <f t="shared" si="120"/>
        <v>3.3086198368173824E-5</v>
      </c>
      <c r="F150" s="15">
        <f t="shared" si="120"/>
        <v>6.5182029396237086E-5</v>
      </c>
      <c r="G150" s="15">
        <f t="shared" si="120"/>
        <v>1.3306679434825245E-4</v>
      </c>
      <c r="H150" s="5">
        <f t="shared" si="94"/>
        <v>167521.44145209447</v>
      </c>
      <c r="I150" s="5">
        <f t="shared" si="94"/>
        <v>62113.800091650854</v>
      </c>
      <c r="J150" s="5">
        <f t="shared" si="94"/>
        <v>23376.821145243877</v>
      </c>
      <c r="K150" s="5">
        <f t="shared" si="95"/>
        <v>143835.54980354698</v>
      </c>
      <c r="L150" s="5">
        <f t="shared" si="95"/>
        <v>20980.83465411888</v>
      </c>
      <c r="M150" s="5">
        <f t="shared" si="95"/>
        <v>5362.9796094340882</v>
      </c>
      <c r="N150" s="15">
        <f t="shared" si="96"/>
        <v>5.8704821134387686E-3</v>
      </c>
      <c r="O150" s="15">
        <f t="shared" si="96"/>
        <v>9.9699084381041914E-3</v>
      </c>
      <c r="P150" s="15">
        <f t="shared" si="96"/>
        <v>9.2960682390128557E-3</v>
      </c>
      <c r="Q150" s="5">
        <f t="shared" si="97"/>
        <v>8544.1292323699527</v>
      </c>
      <c r="R150" s="5">
        <f t="shared" si="97"/>
        <v>11764.430063371241</v>
      </c>
      <c r="S150" s="5">
        <f t="shared" si="97"/>
        <v>6120.5831433112162</v>
      </c>
      <c r="T150" s="5">
        <f t="shared" si="121"/>
        <v>51.003197908927305</v>
      </c>
      <c r="U150" s="5">
        <f t="shared" si="121"/>
        <v>189.40122880925747</v>
      </c>
      <c r="V150" s="5">
        <f t="shared" si="121"/>
        <v>261.82273052794767</v>
      </c>
      <c r="W150" s="15">
        <f t="shared" si="99"/>
        <v>-1.0734613539272964E-2</v>
      </c>
      <c r="X150" s="15">
        <f t="shared" si="99"/>
        <v>-1.217998157191269E-2</v>
      </c>
      <c r="Y150" s="15">
        <f t="shared" si="99"/>
        <v>-9.7425357312937999E-3</v>
      </c>
      <c r="Z150" s="5">
        <f t="shared" si="102"/>
        <v>11231.408292891099</v>
      </c>
      <c r="AA150" s="5">
        <f t="shared" si="102"/>
        <v>30317.749145175596</v>
      </c>
      <c r="AB150" s="5">
        <f t="shared" si="102"/>
        <v>33418.301599306928</v>
      </c>
      <c r="AC150" s="16">
        <f t="shared" si="108"/>
        <v>1.5806475693306965</v>
      </c>
      <c r="AD150" s="16">
        <f t="shared" si="108"/>
        <v>2.9567642799072575</v>
      </c>
      <c r="AE150" s="16">
        <f t="shared" si="108"/>
        <v>5.8680645865338841</v>
      </c>
      <c r="AF150" s="15">
        <f t="shared" si="109"/>
        <v>-4.0504037456468023E-3</v>
      </c>
      <c r="AG150" s="15">
        <f t="shared" si="109"/>
        <v>2.9673830763510267E-4</v>
      </c>
      <c r="AH150" s="15">
        <f t="shared" si="109"/>
        <v>9.7937136394747881E-3</v>
      </c>
      <c r="AI150" s="1">
        <f t="shared" si="117"/>
        <v>312111.81621415296</v>
      </c>
      <c r="AJ150" s="1">
        <f t="shared" si="117"/>
        <v>111452.67088077367</v>
      </c>
      <c r="AK150" s="1">
        <f t="shared" si="117"/>
        <v>42211.193351570189</v>
      </c>
      <c r="AL150" s="14">
        <f t="shared" si="122"/>
        <v>52.671620032118419</v>
      </c>
      <c r="AM150" s="14">
        <f t="shared" si="122"/>
        <v>11.168825673187555</v>
      </c>
      <c r="AN150" s="14">
        <f t="shared" si="122"/>
        <v>3.7320609833199088</v>
      </c>
      <c r="AO150" s="11">
        <f t="shared" si="123"/>
        <v>8.0171601996875709E-3</v>
      </c>
      <c r="AP150" s="11">
        <f t="shared" si="123"/>
        <v>1.0099507353397741E-2</v>
      </c>
      <c r="AQ150" s="11">
        <f t="shared" si="123"/>
        <v>9.1615274676606524E-3</v>
      </c>
      <c r="AR150" s="1">
        <f t="shared" si="103"/>
        <v>167521.44145209447</v>
      </c>
      <c r="AS150" s="1">
        <f t="shared" si="103"/>
        <v>62113.800091650854</v>
      </c>
      <c r="AT150" s="1">
        <f t="shared" si="103"/>
        <v>23376.821145243877</v>
      </c>
      <c r="AU150" s="1">
        <f t="shared" si="110"/>
        <v>33504.288290418895</v>
      </c>
      <c r="AV150" s="1">
        <f t="shared" si="110"/>
        <v>12422.760018330171</v>
      </c>
      <c r="AW150" s="1">
        <f t="shared" si="110"/>
        <v>4675.364229048776</v>
      </c>
      <c r="AX150" s="1">
        <f t="shared" si="111"/>
        <v>115068.43984283757</v>
      </c>
      <c r="AY150" s="1">
        <f t="shared" si="111"/>
        <v>16784.667723295104</v>
      </c>
      <c r="AZ150" s="1">
        <f t="shared" si="111"/>
        <v>4290.3836875472707</v>
      </c>
      <c r="BA150" s="1">
        <f t="shared" si="112"/>
        <v>13572.268199067188</v>
      </c>
      <c r="BB150" s="1">
        <f t="shared" si="112"/>
        <v>28800.416734234157</v>
      </c>
      <c r="BC150" s="1">
        <f t="shared" si="112"/>
        <v>36458.614255155357</v>
      </c>
      <c r="BD150" s="1">
        <f t="shared" si="113"/>
        <v>5677.8731451109416</v>
      </c>
      <c r="BE150" s="2">
        <f t="shared" si="118"/>
        <v>0.1724378764915922</v>
      </c>
      <c r="BF150" s="2">
        <f t="shared" si="118"/>
        <v>0.13039120264941753</v>
      </c>
      <c r="BG150" s="2">
        <f t="shared" si="118"/>
        <v>6.9918128391701598E-2</v>
      </c>
      <c r="BH150" s="2">
        <f t="shared" si="106"/>
        <v>0.1097333853405757</v>
      </c>
      <c r="BI150" s="2">
        <f t="shared" si="114"/>
        <v>2.9734821248929609E-3</v>
      </c>
      <c r="BJ150" s="2">
        <f t="shared" si="114"/>
        <v>1.700186572836147E-3</v>
      </c>
      <c r="BK150" s="2">
        <f t="shared" si="114"/>
        <v>4.8885446777984691E-4</v>
      </c>
      <c r="BL150" s="2">
        <f t="shared" si="107"/>
        <v>498.12201169410559</v>
      </c>
      <c r="BM150" s="2">
        <f t="shared" si="107"/>
        <v>105.60504890365343</v>
      </c>
      <c r="BN150" s="2">
        <f t="shared" si="107"/>
        <v>11.427863459342866</v>
      </c>
      <c r="BO150" s="2">
        <f t="shared" si="115"/>
        <v>514.39749811417255</v>
      </c>
      <c r="BP150" s="2">
        <f t="shared" si="115"/>
        <v>53.428063252938742</v>
      </c>
      <c r="BQ150" s="2">
        <f t="shared" si="115"/>
        <v>9.7818470957656576</v>
      </c>
      <c r="BR150" s="11">
        <f t="shared" si="116"/>
        <v>3.7144140673978504E-2</v>
      </c>
      <c r="BS150" s="17">
        <f t="shared" si="104"/>
        <v>1.9108010199531174E-2</v>
      </c>
      <c r="BT150" s="17">
        <f t="shared" si="105"/>
        <v>7.2025619310639943E-2</v>
      </c>
      <c r="BU150" s="12">
        <f>(BU$3*temphigh!$I260+BU$4*temphigh!$I260^2+BU$5*temphigh!$I260^6)*(K150/K$56)^$BW$1</f>
        <v>-10.767194843985967</v>
      </c>
      <c r="BV150" s="12">
        <f>(BV$3*temphigh!$I260+BV$4*temphigh!$I260^2+BV$5*temphigh!$I260^6)*(L150/L$56)^$BW$1</f>
        <v>-9.1303157806132411</v>
      </c>
      <c r="BW150" s="12">
        <f>(BW$3*temphigh!$I260+BW$4*temphigh!$I260^2+BW$5*temphigh!$I260^6)*(M150/M$56)^$BW$1</f>
        <v>-8.8829565346421546</v>
      </c>
      <c r="BX150" s="12"/>
      <c r="BY150" s="12"/>
      <c r="BZ150" s="12"/>
      <c r="CA150" s="19"/>
      <c r="CB150" s="19"/>
      <c r="CC150" s="19"/>
      <c r="CD150" s="19"/>
      <c r="CE150" s="19"/>
      <c r="CF150" s="19"/>
      <c r="CG150" s="19"/>
      <c r="CH150" s="19"/>
    </row>
    <row r="151" spans="1:86" x14ac:dyDescent="0.3">
      <c r="A151" s="2">
        <f t="shared" si="91"/>
        <v>2105</v>
      </c>
      <c r="B151" s="5">
        <f t="shared" si="119"/>
        <v>1164.7100261108324</v>
      </c>
      <c r="C151" s="5">
        <f t="shared" si="119"/>
        <v>2960.6851864600371</v>
      </c>
      <c r="D151" s="5">
        <f t="shared" si="119"/>
        <v>4359.4751411762709</v>
      </c>
      <c r="E151" s="15">
        <f t="shared" si="120"/>
        <v>3.143188844976513E-5</v>
      </c>
      <c r="F151" s="15">
        <f t="shared" si="120"/>
        <v>6.1922927926425227E-5</v>
      </c>
      <c r="G151" s="15">
        <f t="shared" si="120"/>
        <v>1.2641345463083981E-4</v>
      </c>
      <c r="H151" s="5">
        <f t="shared" si="94"/>
        <v>168483.40025922412</v>
      </c>
      <c r="I151" s="5">
        <f t="shared" si="94"/>
        <v>62727.177221571685</v>
      </c>
      <c r="J151" s="5">
        <f t="shared" si="94"/>
        <v>23593.868121878771</v>
      </c>
      <c r="K151" s="5">
        <f t="shared" si="95"/>
        <v>144656.95021259433</v>
      </c>
      <c r="L151" s="5">
        <f t="shared" si="95"/>
        <v>21186.709586158955</v>
      </c>
      <c r="M151" s="5">
        <f t="shared" si="95"/>
        <v>5412.0891524369808</v>
      </c>
      <c r="N151" s="15">
        <f t="shared" si="96"/>
        <v>5.7106912037339086E-3</v>
      </c>
      <c r="O151" s="15">
        <f t="shared" si="96"/>
        <v>9.812523449807431E-3</v>
      </c>
      <c r="P151" s="15">
        <f t="shared" si="96"/>
        <v>9.1571377441941326E-3</v>
      </c>
      <c r="Q151" s="5">
        <f t="shared" si="97"/>
        <v>8500.9476103709021</v>
      </c>
      <c r="R151" s="5">
        <f t="shared" si="97"/>
        <v>11735.898902292347</v>
      </c>
      <c r="S151" s="5">
        <f t="shared" si="97"/>
        <v>6117.2273282320111</v>
      </c>
      <c r="T151" s="5">
        <f t="shared" si="121"/>
        <v>50.455698290107918</v>
      </c>
      <c r="U151" s="5">
        <f t="shared" si="121"/>
        <v>187.09432533266309</v>
      </c>
      <c r="V151" s="5">
        <f t="shared" si="121"/>
        <v>259.27191322051425</v>
      </c>
      <c r="W151" s="15">
        <f t="shared" si="99"/>
        <v>-1.0734613539272964E-2</v>
      </c>
      <c r="X151" s="15">
        <f t="shared" si="99"/>
        <v>-1.217998157191269E-2</v>
      </c>
      <c r="Y151" s="15">
        <f t="shared" si="99"/>
        <v>-9.7425357312937999E-3</v>
      </c>
      <c r="Z151" s="5">
        <f t="shared" si="102"/>
        <v>11131.170155456921</v>
      </c>
      <c r="AA151" s="5">
        <f t="shared" si="102"/>
        <v>30258.010730269911</v>
      </c>
      <c r="AB151" s="5">
        <f t="shared" si="102"/>
        <v>33731.956325969601</v>
      </c>
      <c r="AC151" s="16">
        <f t="shared" ref="AC151:AE166" si="124">AC150*(1+AF151)</f>
        <v>1.5742453084953318</v>
      </c>
      <c r="AD151" s="16">
        <f t="shared" si="124"/>
        <v>2.9576416651357533</v>
      </c>
      <c r="AE151" s="16">
        <f t="shared" si="124"/>
        <v>5.9255347307123403</v>
      </c>
      <c r="AF151" s="15">
        <f t="shared" si="109"/>
        <v>-4.0504037456468023E-3</v>
      </c>
      <c r="AG151" s="15">
        <f t="shared" si="109"/>
        <v>2.9673830763510267E-4</v>
      </c>
      <c r="AH151" s="15">
        <f t="shared" si="109"/>
        <v>9.7937136394747881E-3</v>
      </c>
      <c r="AI151" s="1">
        <f t="shared" si="117"/>
        <v>314404.92288315657</v>
      </c>
      <c r="AJ151" s="1">
        <f t="shared" si="117"/>
        <v>112730.16381102648</v>
      </c>
      <c r="AK151" s="1">
        <f t="shared" si="117"/>
        <v>42665.438245461948</v>
      </c>
      <c r="AL151" s="14">
        <f t="shared" si="122"/>
        <v>53.089674079735246</v>
      </c>
      <c r="AM151" s="14">
        <f t="shared" si="122"/>
        <v>11.28049731383258</v>
      </c>
      <c r="AN151" s="14">
        <f t="shared" si="122"/>
        <v>3.7659104487374822</v>
      </c>
      <c r="AO151" s="11">
        <f t="shared" si="123"/>
        <v>7.9369885976906945E-3</v>
      </c>
      <c r="AP151" s="11">
        <f t="shared" si="123"/>
        <v>9.9985122798637634E-3</v>
      </c>
      <c r="AQ151" s="11">
        <f t="shared" si="123"/>
        <v>9.0699121929840466E-3</v>
      </c>
      <c r="AR151" s="1">
        <f t="shared" si="103"/>
        <v>168483.40025922412</v>
      </c>
      <c r="AS151" s="1">
        <f t="shared" si="103"/>
        <v>62727.177221571685</v>
      </c>
      <c r="AT151" s="1">
        <f t="shared" si="103"/>
        <v>23593.868121878771</v>
      </c>
      <c r="AU151" s="1">
        <f t="shared" si="110"/>
        <v>33696.680051844822</v>
      </c>
      <c r="AV151" s="1">
        <f t="shared" si="110"/>
        <v>12545.435444314338</v>
      </c>
      <c r="AW151" s="1">
        <f t="shared" si="110"/>
        <v>4718.7736243757545</v>
      </c>
      <c r="AX151" s="1">
        <f t="shared" si="111"/>
        <v>115725.56017007545</v>
      </c>
      <c r="AY151" s="1">
        <f t="shared" si="111"/>
        <v>16949.367668927163</v>
      </c>
      <c r="AZ151" s="1">
        <f t="shared" si="111"/>
        <v>4329.671321949585</v>
      </c>
      <c r="BA151" s="1">
        <f t="shared" si="112"/>
        <v>13579.327180625809</v>
      </c>
      <c r="BB151" s="1">
        <f t="shared" si="112"/>
        <v>28831.110323098947</v>
      </c>
      <c r="BC151" s="1">
        <f t="shared" si="112"/>
        <v>36502.961759193298</v>
      </c>
      <c r="BD151" s="1">
        <f t="shared" si="113"/>
        <v>5518.2392755528826</v>
      </c>
      <c r="BE151" s="2">
        <f t="shared" si="118"/>
        <v>0.1724378764915922</v>
      </c>
      <c r="BF151" s="2">
        <f t="shared" si="118"/>
        <v>0.13039120264941753</v>
      </c>
      <c r="BG151" s="2">
        <f t="shared" si="118"/>
        <v>6.9918128391701598E-2</v>
      </c>
      <c r="BH151" s="2">
        <f t="shared" si="106"/>
        <v>0.10946704631881547</v>
      </c>
      <c r="BI151" s="2">
        <f t="shared" si="114"/>
        <v>2.9734821248929609E-3</v>
      </c>
      <c r="BJ151" s="2">
        <f t="shared" si="114"/>
        <v>1.700186572836147E-3</v>
      </c>
      <c r="BK151" s="2">
        <f t="shared" si="114"/>
        <v>4.8885446777984691E-4</v>
      </c>
      <c r="BL151" s="2">
        <f t="shared" si="107"/>
        <v>500.982379011989</v>
      </c>
      <c r="BM151" s="2">
        <f t="shared" si="107"/>
        <v>106.64790446402959</v>
      </c>
      <c r="BN151" s="2">
        <f t="shared" si="107"/>
        <v>11.533967843588943</v>
      </c>
      <c r="BO151" s="2">
        <f t="shared" si="115"/>
        <v>522.01016351440353</v>
      </c>
      <c r="BP151" s="2">
        <f t="shared" si="115"/>
        <v>54.062192981785103</v>
      </c>
      <c r="BQ151" s="2">
        <f t="shared" si="115"/>
        <v>9.7808682346263414</v>
      </c>
      <c r="BR151" s="11">
        <f t="shared" si="116"/>
        <v>3.6992673382296254E-2</v>
      </c>
      <c r="BS151" s="17">
        <f t="shared" si="104"/>
        <v>1.8423678493824407E-2</v>
      </c>
      <c r="BT151" s="17">
        <f t="shared" si="105"/>
        <v>6.9927785738485376E-2</v>
      </c>
      <c r="BU151" s="12">
        <f>(BU$3*temphigh!$I261+BU$4*temphigh!$I261^2+BU$5*temphigh!$I261^6)*(K151/K$56)^$BW$1</f>
        <v>-11.096908882191046</v>
      </c>
      <c r="BV151" s="12">
        <f>(BV$3*temphigh!$I261+BV$4*temphigh!$I261^2+BV$5*temphigh!$I261^6)*(L151/L$56)^$BW$1</f>
        <v>-9.3542815234534213</v>
      </c>
      <c r="BW151" s="12">
        <f>(BW$3*temphigh!$I261+BW$4*temphigh!$I261^2+BW$5*temphigh!$I261^6)*(M151/M$56)^$BW$1</f>
        <v>-9.0689528307776062</v>
      </c>
      <c r="BX151" s="12"/>
      <c r="BY151" s="12"/>
      <c r="BZ151" s="12"/>
      <c r="CA151" s="19"/>
      <c r="CB151" s="19"/>
      <c r="CC151" s="19"/>
      <c r="CD151" s="19"/>
      <c r="CE151" s="19"/>
      <c r="CF151" s="19"/>
      <c r="CG151" s="19"/>
      <c r="CH151" s="19"/>
    </row>
    <row r="152" spans="1:86" x14ac:dyDescent="0.3">
      <c r="A152" s="2">
        <f t="shared" si="91"/>
        <v>2106</v>
      </c>
      <c r="B152" s="5">
        <f t="shared" si="119"/>
        <v>1164.7448046946683</v>
      </c>
      <c r="C152" s="5">
        <f t="shared" si="119"/>
        <v>2960.85935404068</v>
      </c>
      <c r="D152" s="5">
        <f t="shared" si="119"/>
        <v>4359.9986826735958</v>
      </c>
      <c r="E152" s="15">
        <f t="shared" si="120"/>
        <v>2.9860294027276873E-5</v>
      </c>
      <c r="F152" s="15">
        <f t="shared" si="120"/>
        <v>5.8826781530103961E-5</v>
      </c>
      <c r="G152" s="15">
        <f t="shared" si="120"/>
        <v>1.2009278189929781E-4</v>
      </c>
      <c r="H152" s="5">
        <f t="shared" si="94"/>
        <v>169423.90414520682</v>
      </c>
      <c r="I152" s="5">
        <f t="shared" si="94"/>
        <v>63336.651170421574</v>
      </c>
      <c r="J152" s="5">
        <f t="shared" si="94"/>
        <v>23809.539484919569</v>
      </c>
      <c r="K152" s="5">
        <f t="shared" si="95"/>
        <v>145460.10719457161</v>
      </c>
      <c r="L152" s="5">
        <f t="shared" si="95"/>
        <v>21391.30691364524</v>
      </c>
      <c r="M152" s="5">
        <f t="shared" si="95"/>
        <v>5460.9052015399502</v>
      </c>
      <c r="N152" s="15">
        <f t="shared" si="96"/>
        <v>5.5521492800514327E-3</v>
      </c>
      <c r="O152" s="15">
        <f t="shared" si="96"/>
        <v>9.6568712878353224E-3</v>
      </c>
      <c r="P152" s="15">
        <f t="shared" si="96"/>
        <v>9.019816142715964E-3</v>
      </c>
      <c r="Q152" s="5">
        <f t="shared" si="97"/>
        <v>8456.6376053751574</v>
      </c>
      <c r="R152" s="5">
        <f t="shared" si="97"/>
        <v>11705.596114653516</v>
      </c>
      <c r="S152" s="5">
        <f t="shared" si="97"/>
        <v>6113.0027708286798</v>
      </c>
      <c r="T152" s="5">
        <f t="shared" si="121"/>
        <v>49.914075868109457</v>
      </c>
      <c r="U152" s="5">
        <f t="shared" si="121"/>
        <v>184.81551989790182</v>
      </c>
      <c r="V152" s="5">
        <f t="shared" si="121"/>
        <v>256.74594734184251</v>
      </c>
      <c r="W152" s="15">
        <f t="shared" si="99"/>
        <v>-1.0734613539272964E-2</v>
      </c>
      <c r="X152" s="15">
        <f t="shared" si="99"/>
        <v>-1.217998157191269E-2</v>
      </c>
      <c r="Y152" s="15">
        <f t="shared" si="99"/>
        <v>-9.7425357312937999E-3</v>
      </c>
      <c r="Z152" s="5">
        <f t="shared" si="102"/>
        <v>11030.055879765756</v>
      </c>
      <c r="AA152" s="5">
        <f t="shared" si="102"/>
        <v>30193.585770400608</v>
      </c>
      <c r="AB152" s="5">
        <f t="shared" si="102"/>
        <v>34043.641638253583</v>
      </c>
      <c r="AC152" s="16">
        <f t="shared" si="124"/>
        <v>1.5678689794012355</v>
      </c>
      <c r="AD152" s="16">
        <f t="shared" si="124"/>
        <v>2.958519310718057</v>
      </c>
      <c r="AE152" s="16">
        <f t="shared" si="124"/>
        <v>5.9835677210256994</v>
      </c>
      <c r="AF152" s="15">
        <f t="shared" si="109"/>
        <v>-4.0504037456468023E-3</v>
      </c>
      <c r="AG152" s="15">
        <f t="shared" si="109"/>
        <v>2.9673830763510267E-4</v>
      </c>
      <c r="AH152" s="15">
        <f t="shared" si="109"/>
        <v>9.7937136394747881E-3</v>
      </c>
      <c r="AI152" s="1">
        <f t="shared" ref="AI152:AK167" si="125">(1-$AI$5)*AI151+AU151</f>
        <v>316661.1106466857</v>
      </c>
      <c r="AJ152" s="1">
        <f t="shared" si="125"/>
        <v>114002.58287423817</v>
      </c>
      <c r="AK152" s="1">
        <f t="shared" si="125"/>
        <v>43117.66804529151</v>
      </c>
      <c r="AL152" s="14">
        <f t="shared" si="122"/>
        <v>53.506832496182966</v>
      </c>
      <c r="AM152" s="14">
        <f t="shared" si="122"/>
        <v>11.39215762283875</v>
      </c>
      <c r="AN152" s="14">
        <f t="shared" si="122"/>
        <v>3.7997253610632056</v>
      </c>
      <c r="AO152" s="11">
        <f t="shared" si="123"/>
        <v>7.8576187117137871E-3</v>
      </c>
      <c r="AP152" s="11">
        <f t="shared" si="123"/>
        <v>9.8985271570651255E-3</v>
      </c>
      <c r="AQ152" s="11">
        <f t="shared" si="123"/>
        <v>8.9792130710542057E-3</v>
      </c>
      <c r="AR152" s="1">
        <f t="shared" si="103"/>
        <v>169423.90414520682</v>
      </c>
      <c r="AS152" s="1">
        <f t="shared" si="103"/>
        <v>63336.651170421574</v>
      </c>
      <c r="AT152" s="1">
        <f t="shared" si="103"/>
        <v>23809.539484919569</v>
      </c>
      <c r="AU152" s="1">
        <f t="shared" si="110"/>
        <v>33884.780829041367</v>
      </c>
      <c r="AV152" s="1">
        <f t="shared" si="110"/>
        <v>12667.330234084315</v>
      </c>
      <c r="AW152" s="1">
        <f t="shared" si="110"/>
        <v>4761.9078969839138</v>
      </c>
      <c r="AX152" s="1">
        <f t="shared" si="111"/>
        <v>116368.08575565729</v>
      </c>
      <c r="AY152" s="1">
        <f t="shared" si="111"/>
        <v>17113.045530916192</v>
      </c>
      <c r="AZ152" s="1">
        <f t="shared" si="111"/>
        <v>4368.7241612319594</v>
      </c>
      <c r="BA152" s="1">
        <f t="shared" si="112"/>
        <v>13586.181614108871</v>
      </c>
      <c r="BB152" s="1">
        <f t="shared" si="112"/>
        <v>28861.261826915335</v>
      </c>
      <c r="BC152" s="1">
        <f t="shared" si="112"/>
        <v>36546.495588861195</v>
      </c>
      <c r="BD152" s="1">
        <f t="shared" si="113"/>
        <v>5362.9817894376738</v>
      </c>
      <c r="BE152" s="2">
        <f t="shared" ref="BE152:BG167" si="126">BE151</f>
        <v>0.1724378764915922</v>
      </c>
      <c r="BF152" s="2">
        <f t="shared" si="126"/>
        <v>0.13039120264941753</v>
      </c>
      <c r="BG152" s="2">
        <f t="shared" si="126"/>
        <v>6.9918128391701598E-2</v>
      </c>
      <c r="BH152" s="2">
        <f t="shared" si="106"/>
        <v>0.10920076721621658</v>
      </c>
      <c r="BI152" s="2">
        <f t="shared" si="114"/>
        <v>2.9734821248929609E-3</v>
      </c>
      <c r="BJ152" s="2">
        <f t="shared" si="114"/>
        <v>1.700186572836147E-3</v>
      </c>
      <c r="BK152" s="2">
        <f t="shared" si="114"/>
        <v>4.8885446777984691E-4</v>
      </c>
      <c r="BL152" s="2">
        <f t="shared" si="107"/>
        <v>503.77895050535091</v>
      </c>
      <c r="BM152" s="2">
        <f t="shared" si="107"/>
        <v>107.68412388835759</v>
      </c>
      <c r="BN152" s="2">
        <f t="shared" si="107"/>
        <v>11.639399752983607</v>
      </c>
      <c r="BO152" s="2">
        <f t="shared" si="115"/>
        <v>529.7361786046539</v>
      </c>
      <c r="BP152" s="2">
        <f t="shared" si="115"/>
        <v>54.703950572137252</v>
      </c>
      <c r="BQ152" s="2">
        <f t="shared" si="115"/>
        <v>9.7799081328791377</v>
      </c>
      <c r="BR152" s="11">
        <f t="shared" si="116"/>
        <v>3.6842509156270492E-2</v>
      </c>
      <c r="BS152" s="17">
        <f t="shared" si="104"/>
        <v>1.7766450011390156E-2</v>
      </c>
      <c r="BT152" s="17">
        <f t="shared" si="105"/>
        <v>6.7891054115034349E-2</v>
      </c>
      <c r="BU152" s="12">
        <f>(BU$3*temphigh!$I262+BU$4*temphigh!$I262^2+BU$5*temphigh!$I262^6)*(K152/K$56)^$BW$1</f>
        <v>-11.429381526940968</v>
      </c>
      <c r="BV152" s="12">
        <f>(BV$3*temphigh!$I262+BV$4*temphigh!$I262^2+BV$5*temphigh!$I262^6)*(L152/L$56)^$BW$1</f>
        <v>-9.5795755690285898</v>
      </c>
      <c r="BW152" s="12">
        <f>(BW$3*temphigh!$I262+BW$4*temphigh!$I262^2+BW$5*temphigh!$I262^6)*(M152/M$56)^$BW$1</f>
        <v>-9.2559419584827083</v>
      </c>
      <c r="BX152" s="12"/>
      <c r="BY152" s="12"/>
      <c r="BZ152" s="12"/>
      <c r="CA152" s="19"/>
      <c r="CB152" s="19"/>
      <c r="CC152" s="19"/>
      <c r="CD152" s="19"/>
      <c r="CE152" s="19"/>
      <c r="CF152" s="19"/>
      <c r="CG152" s="19"/>
      <c r="CH152" s="19"/>
    </row>
    <row r="153" spans="1:86" x14ac:dyDescent="0.3">
      <c r="A153" s="2">
        <f t="shared" si="91"/>
        <v>2107</v>
      </c>
      <c r="B153" s="5">
        <f t="shared" si="119"/>
        <v>1164.7778453358867</v>
      </c>
      <c r="C153" s="5">
        <f t="shared" si="119"/>
        <v>2961.0248229757231</v>
      </c>
      <c r="D153" s="5">
        <f t="shared" si="119"/>
        <v>4360.4961068259317</v>
      </c>
      <c r="E153" s="15">
        <f t="shared" si="120"/>
        <v>2.8367279325913028E-5</v>
      </c>
      <c r="F153" s="15">
        <f t="shared" si="120"/>
        <v>5.5885442453598761E-5</v>
      </c>
      <c r="G153" s="15">
        <f t="shared" si="120"/>
        <v>1.1408814280433292E-4</v>
      </c>
      <c r="H153" s="5">
        <f t="shared" si="94"/>
        <v>170342.75183664655</v>
      </c>
      <c r="I153" s="5">
        <f t="shared" si="94"/>
        <v>63942.108765948236</v>
      </c>
      <c r="J153" s="5">
        <f t="shared" si="94"/>
        <v>24023.806103834762</v>
      </c>
      <c r="K153" s="5">
        <f t="shared" si="95"/>
        <v>146244.84189731893</v>
      </c>
      <c r="L153" s="5">
        <f t="shared" si="95"/>
        <v>21594.587208387104</v>
      </c>
      <c r="M153" s="5">
        <f t="shared" si="95"/>
        <v>5509.4203767841545</v>
      </c>
      <c r="N153" s="15">
        <f t="shared" si="96"/>
        <v>5.3948447989085047E-3</v>
      </c>
      <c r="O153" s="15">
        <f t="shared" si="96"/>
        <v>9.5029394680039569E-3</v>
      </c>
      <c r="P153" s="15">
        <f t="shared" si="96"/>
        <v>8.8840903574967101E-3</v>
      </c>
      <c r="Q153" s="5">
        <f t="shared" si="97"/>
        <v>8411.2299759885955</v>
      </c>
      <c r="R153" s="5">
        <f t="shared" si="97"/>
        <v>11673.557214887869</v>
      </c>
      <c r="S153" s="5">
        <f t="shared" si="97"/>
        <v>6107.9227517514337</v>
      </c>
      <c r="T153" s="5">
        <f t="shared" si="121"/>
        <v>49.378267553495348</v>
      </c>
      <c r="U153" s="5">
        <f t="shared" si="121"/>
        <v>182.56447027134192</v>
      </c>
      <c r="V153" s="5">
        <f t="shared" si="121"/>
        <v>254.24459077599974</v>
      </c>
      <c r="W153" s="15">
        <f t="shared" si="99"/>
        <v>-1.0734613539272964E-2</v>
      </c>
      <c r="X153" s="15">
        <f t="shared" si="99"/>
        <v>-1.217998157191269E-2</v>
      </c>
      <c r="Y153" s="15">
        <f t="shared" si="99"/>
        <v>-9.7425357312937999E-3</v>
      </c>
      <c r="Z153" s="5">
        <f t="shared" si="102"/>
        <v>10928.119939004033</v>
      </c>
      <c r="AA153" s="5">
        <f t="shared" si="102"/>
        <v>30124.560598913158</v>
      </c>
      <c r="AB153" s="5">
        <f t="shared" si="102"/>
        <v>34353.31452011982</v>
      </c>
      <c r="AC153" s="16">
        <f t="shared" si="124"/>
        <v>1.5615184770143853</v>
      </c>
      <c r="AD153" s="16">
        <f t="shared" si="124"/>
        <v>2.9593972167314253</v>
      </c>
      <c r="AE153" s="16">
        <f t="shared" si="124"/>
        <v>6.0421690698278301</v>
      </c>
      <c r="AF153" s="15">
        <f t="shared" si="109"/>
        <v>-4.0504037456468023E-3</v>
      </c>
      <c r="AG153" s="15">
        <f t="shared" si="109"/>
        <v>2.9673830763510267E-4</v>
      </c>
      <c r="AH153" s="15">
        <f t="shared" si="109"/>
        <v>9.7937136394747881E-3</v>
      </c>
      <c r="AI153" s="1">
        <f t="shared" si="125"/>
        <v>318879.78041105851</v>
      </c>
      <c r="AJ153" s="1">
        <f t="shared" si="125"/>
        <v>115269.65482089866</v>
      </c>
      <c r="AK153" s="1">
        <f t="shared" si="125"/>
        <v>43567.80913774627</v>
      </c>
      <c r="AL153" s="14">
        <f t="shared" si="122"/>
        <v>53.923064421527243</v>
      </c>
      <c r="AM153" s="14">
        <f t="shared" si="122"/>
        <v>11.503795548629913</v>
      </c>
      <c r="AN153" s="14">
        <f t="shared" si="122"/>
        <v>3.8335027192553954</v>
      </c>
      <c r="AO153" s="11">
        <f t="shared" si="123"/>
        <v>7.779042524596649E-3</v>
      </c>
      <c r="AP153" s="11">
        <f t="shared" si="123"/>
        <v>9.7995418854944748E-3</v>
      </c>
      <c r="AQ153" s="11">
        <f t="shared" si="123"/>
        <v>8.8894209403436644E-3</v>
      </c>
      <c r="AR153" s="1">
        <f t="shared" si="103"/>
        <v>170342.75183664655</v>
      </c>
      <c r="AS153" s="1">
        <f t="shared" si="103"/>
        <v>63942.108765948236</v>
      </c>
      <c r="AT153" s="1">
        <f t="shared" si="103"/>
        <v>24023.806103834762</v>
      </c>
      <c r="AU153" s="1">
        <f t="shared" si="110"/>
        <v>34068.550367329313</v>
      </c>
      <c r="AV153" s="1">
        <f t="shared" si="110"/>
        <v>12788.421753189648</v>
      </c>
      <c r="AW153" s="1">
        <f t="shared" si="110"/>
        <v>4804.7612207669526</v>
      </c>
      <c r="AX153" s="1">
        <f t="shared" si="111"/>
        <v>116995.87351785516</v>
      </c>
      <c r="AY153" s="1">
        <f t="shared" si="111"/>
        <v>17275.669766709681</v>
      </c>
      <c r="AZ153" s="1">
        <f t="shared" si="111"/>
        <v>4407.5363014273235</v>
      </c>
      <c r="BA153" s="1">
        <f t="shared" si="112"/>
        <v>13592.83392348354</v>
      </c>
      <c r="BB153" s="1">
        <f t="shared" si="112"/>
        <v>28890.880333044526</v>
      </c>
      <c r="BC153" s="1">
        <f t="shared" si="112"/>
        <v>36589.233083956577</v>
      </c>
      <c r="BD153" s="1">
        <f t="shared" si="113"/>
        <v>5211.9861620661213</v>
      </c>
      <c r="BE153" s="2">
        <f t="shared" si="126"/>
        <v>0.1724378764915922</v>
      </c>
      <c r="BF153" s="2">
        <f t="shared" si="126"/>
        <v>0.13039120264941753</v>
      </c>
      <c r="BG153" s="2">
        <f t="shared" si="126"/>
        <v>6.9918128391701598E-2</v>
      </c>
      <c r="BH153" s="2">
        <f t="shared" si="106"/>
        <v>0.10893456058872818</v>
      </c>
      <c r="BI153" s="2">
        <f t="shared" si="114"/>
        <v>2.9734821248929609E-3</v>
      </c>
      <c r="BJ153" s="2">
        <f t="shared" si="114"/>
        <v>1.700186572836147E-3</v>
      </c>
      <c r="BK153" s="2">
        <f t="shared" si="114"/>
        <v>4.8885446777984691E-4</v>
      </c>
      <c r="BL153" s="2">
        <f t="shared" si="107"/>
        <v>506.51112769134613</v>
      </c>
      <c r="BM153" s="2">
        <f t="shared" si="107"/>
        <v>108.71351476269369</v>
      </c>
      <c r="BN153" s="2">
        <f t="shared" si="107"/>
        <v>11.74414494693638</v>
      </c>
      <c r="BO153" s="2">
        <f t="shared" si="115"/>
        <v>537.57723316354168</v>
      </c>
      <c r="BP153" s="2">
        <f t="shared" si="115"/>
        <v>55.35342787527766</v>
      </c>
      <c r="BQ153" s="2">
        <f t="shared" si="115"/>
        <v>9.7789665020038079</v>
      </c>
      <c r="BR153" s="11">
        <f t="shared" si="116"/>
        <v>3.6693643912752733E-2</v>
      </c>
      <c r="BS153" s="17">
        <f t="shared" si="104"/>
        <v>1.7135148158467756E-2</v>
      </c>
      <c r="BT153" s="17">
        <f t="shared" si="105"/>
        <v>6.5913644771878013E-2</v>
      </c>
      <c r="BU153" s="12">
        <f>(BU$3*temphigh!$I263+BU$4*temphigh!$I263^2+BU$5*temphigh!$I263^6)*(K153/K$56)^$BW$1</f>
        <v>-11.764557907222903</v>
      </c>
      <c r="BV153" s="12">
        <f>(BV$3*temphigh!$I263+BV$4*temphigh!$I263^2+BV$5*temphigh!$I263^6)*(L153/L$56)^$BW$1</f>
        <v>-9.8061547504897248</v>
      </c>
      <c r="BW153" s="12">
        <f>(BW$3*temphigh!$I263+BW$4*temphigh!$I263^2+BW$5*temphigh!$I263^6)*(M153/M$56)^$BW$1</f>
        <v>-9.4438883723743405</v>
      </c>
      <c r="BX153" s="12"/>
      <c r="BY153" s="12"/>
      <c r="BZ153" s="12"/>
      <c r="CA153" s="19"/>
      <c r="CB153" s="19"/>
      <c r="CC153" s="19"/>
      <c r="CD153" s="19"/>
      <c r="CE153" s="19"/>
      <c r="CF153" s="19"/>
      <c r="CG153" s="19"/>
      <c r="CH153" s="19"/>
    </row>
    <row r="154" spans="1:86" x14ac:dyDescent="0.3">
      <c r="A154" s="2">
        <f t="shared" si="91"/>
        <v>2108</v>
      </c>
      <c r="B154" s="5">
        <f t="shared" ref="B154:D169" si="127">B153*(1+E154)</f>
        <v>1164.8092348354535</v>
      </c>
      <c r="C154" s="5">
        <f t="shared" si="127"/>
        <v>2961.1820272489535</v>
      </c>
      <c r="D154" s="5">
        <f t="shared" si="127"/>
        <v>4360.9687136833381</v>
      </c>
      <c r="E154" s="15">
        <f t="shared" ref="E154:G169" si="128">E153*$E$5</f>
        <v>2.6948915359617375E-5</v>
      </c>
      <c r="F154" s="15">
        <f t="shared" si="128"/>
        <v>5.309117033091882E-5</v>
      </c>
      <c r="G154" s="15">
        <f t="shared" si="128"/>
        <v>1.0838373566411626E-4</v>
      </c>
      <c r="H154" s="5">
        <f t="shared" si="94"/>
        <v>171239.75221314054</v>
      </c>
      <c r="I154" s="5">
        <f t="shared" si="94"/>
        <v>64543.439728226389</v>
      </c>
      <c r="J154" s="5">
        <f t="shared" si="94"/>
        <v>24236.639712797521</v>
      </c>
      <c r="K154" s="5">
        <f t="shared" si="95"/>
        <v>147010.98436717896</v>
      </c>
      <c r="L154" s="5">
        <f t="shared" si="95"/>
        <v>21796.512046302538</v>
      </c>
      <c r="M154" s="5">
        <f t="shared" si="95"/>
        <v>5557.6275144443534</v>
      </c>
      <c r="N154" s="15">
        <f t="shared" si="96"/>
        <v>5.2387657569348267E-3</v>
      </c>
      <c r="O154" s="15">
        <f t="shared" si="96"/>
        <v>9.3507153420839817E-3</v>
      </c>
      <c r="P154" s="15">
        <f t="shared" si="96"/>
        <v>8.7499472473249185E-3</v>
      </c>
      <c r="Q154" s="5">
        <f t="shared" si="97"/>
        <v>8364.7555364053278</v>
      </c>
      <c r="R154" s="5">
        <f t="shared" si="97"/>
        <v>11639.81803301762</v>
      </c>
      <c r="S154" s="5">
        <f t="shared" si="97"/>
        <v>6102.0007038279109</v>
      </c>
      <c r="T154" s="5">
        <f t="shared" ref="T154:V169" si="129">T153*(1+W154)</f>
        <v>48.848210934069755</v>
      </c>
      <c r="U154" s="5">
        <f t="shared" si="129"/>
        <v>180.34083838775098</v>
      </c>
      <c r="V154" s="5">
        <f t="shared" si="129"/>
        <v>251.7676037658764</v>
      </c>
      <c r="W154" s="15">
        <f t="shared" si="99"/>
        <v>-1.0734613539272964E-2</v>
      </c>
      <c r="X154" s="15">
        <f t="shared" si="99"/>
        <v>-1.217998157191269E-2</v>
      </c>
      <c r="Y154" s="15">
        <f t="shared" si="99"/>
        <v>-9.7425357312937999E-3</v>
      </c>
      <c r="Z154" s="5">
        <f t="shared" si="102"/>
        <v>10825.416141226629</v>
      </c>
      <c r="AA154" s="5">
        <f t="shared" si="102"/>
        <v>30051.02256258842</v>
      </c>
      <c r="AB154" s="5">
        <f t="shared" si="102"/>
        <v>34660.933208025337</v>
      </c>
      <c r="AC154" s="16">
        <f t="shared" si="124"/>
        <v>1.5551936967261895</v>
      </c>
      <c r="AD154" s="16">
        <f t="shared" si="124"/>
        <v>2.9602753832531383</v>
      </c>
      <c r="AE154" s="16">
        <f t="shared" si="124"/>
        <v>6.101344343459016</v>
      </c>
      <c r="AF154" s="15">
        <f t="shared" si="109"/>
        <v>-4.0504037456468023E-3</v>
      </c>
      <c r="AG154" s="15">
        <f t="shared" si="109"/>
        <v>2.9673830763510267E-4</v>
      </c>
      <c r="AH154" s="15">
        <f t="shared" si="109"/>
        <v>9.7937136394747881E-3</v>
      </c>
      <c r="AI154" s="1">
        <f t="shared" si="125"/>
        <v>321060.352737282</v>
      </c>
      <c r="AJ154" s="1">
        <f t="shared" si="125"/>
        <v>116531.11109199845</v>
      </c>
      <c r="AK154" s="1">
        <f t="shared" si="125"/>
        <v>44015.789444738599</v>
      </c>
      <c r="AL154" s="14">
        <f t="shared" ref="AL154:AN169" si="130">AL153*(1+AO154)</f>
        <v>54.338339534606952</v>
      </c>
      <c r="AM154" s="14">
        <f t="shared" si="130"/>
        <v>11.615400155687666</v>
      </c>
      <c r="AN154" s="14">
        <f t="shared" si="130"/>
        <v>3.8672395624093343</v>
      </c>
      <c r="AO154" s="11">
        <f t="shared" ref="AO154:AQ169" si="131">AO$5*AO153</f>
        <v>7.7012520993506826E-3</v>
      </c>
      <c r="AP154" s="11">
        <f t="shared" si="131"/>
        <v>9.7015464666395292E-3</v>
      </c>
      <c r="AQ154" s="11">
        <f t="shared" si="131"/>
        <v>8.800526730940228E-3</v>
      </c>
      <c r="AR154" s="1">
        <f t="shared" si="103"/>
        <v>171239.75221314054</v>
      </c>
      <c r="AS154" s="1">
        <f t="shared" si="103"/>
        <v>64543.439728226389</v>
      </c>
      <c r="AT154" s="1">
        <f t="shared" si="103"/>
        <v>24236.639712797521</v>
      </c>
      <c r="AU154" s="1">
        <f t="shared" si="110"/>
        <v>34247.950442628113</v>
      </c>
      <c r="AV154" s="1">
        <f t="shared" si="110"/>
        <v>12908.687945645279</v>
      </c>
      <c r="AW154" s="1">
        <f t="shared" si="110"/>
        <v>4847.3279425595047</v>
      </c>
      <c r="AX154" s="1">
        <f t="shared" si="111"/>
        <v>117608.78749374316</v>
      </c>
      <c r="AY154" s="1">
        <f t="shared" si="111"/>
        <v>17437.209637042029</v>
      </c>
      <c r="AZ154" s="1">
        <f t="shared" si="111"/>
        <v>4446.1020115554838</v>
      </c>
      <c r="BA154" s="1">
        <f t="shared" si="112"/>
        <v>13599.286470052195</v>
      </c>
      <c r="BB154" s="1">
        <f t="shared" si="112"/>
        <v>28919.974698523227</v>
      </c>
      <c r="BC154" s="1">
        <f t="shared" si="112"/>
        <v>36631.191034066913</v>
      </c>
      <c r="BD154" s="1">
        <f t="shared" si="113"/>
        <v>5065.140572833473</v>
      </c>
      <c r="BE154" s="2">
        <f t="shared" si="126"/>
        <v>0.1724378764915922</v>
      </c>
      <c r="BF154" s="2">
        <f t="shared" si="126"/>
        <v>0.13039120264941753</v>
      </c>
      <c r="BG154" s="2">
        <f t="shared" si="126"/>
        <v>6.9918128391701598E-2</v>
      </c>
      <c r="BH154" s="2">
        <f t="shared" si="106"/>
        <v>0.10866843940647931</v>
      </c>
      <c r="BI154" s="2">
        <f t="shared" si="114"/>
        <v>2.9734821248929609E-3</v>
      </c>
      <c r="BJ154" s="2">
        <f t="shared" si="114"/>
        <v>1.700186572836147E-3</v>
      </c>
      <c r="BK154" s="2">
        <f t="shared" si="114"/>
        <v>4.8885446777984691E-4</v>
      </c>
      <c r="BL154" s="2">
        <f t="shared" si="107"/>
        <v>509.17834227687325</v>
      </c>
      <c r="BM154" s="2">
        <f t="shared" si="107"/>
        <v>109.73588959058964</v>
      </c>
      <c r="BN154" s="2">
        <f t="shared" si="107"/>
        <v>11.848189607571534</v>
      </c>
      <c r="BO154" s="2">
        <f t="shared" si="115"/>
        <v>545.5350419302132</v>
      </c>
      <c r="BP154" s="2">
        <f t="shared" si="115"/>
        <v>56.010717850053332</v>
      </c>
      <c r="BQ154" s="2">
        <f t="shared" si="115"/>
        <v>9.7780430610589004</v>
      </c>
      <c r="BR154" s="11">
        <f t="shared" si="116"/>
        <v>3.6546072915790456E-2</v>
      </c>
      <c r="BS154" s="17">
        <f t="shared" si="104"/>
        <v>1.652865169867853E-2</v>
      </c>
      <c r="BT154" s="17">
        <f t="shared" si="105"/>
        <v>6.3993829875609726E-2</v>
      </c>
      <c r="BU154" s="12">
        <f>(BU$3*temphigh!$I264+BU$4*temphigh!$I264^2+BU$5*temphigh!$I264^6)*(K154/K$56)^$BW$1</f>
        <v>-12.10238335961783</v>
      </c>
      <c r="BV154" s="12">
        <f>(BV$3*temphigh!$I264+BV$4*temphigh!$I264^2+BV$5*temphigh!$I264^6)*(L154/L$56)^$BW$1</f>
        <v>-10.033976124479672</v>
      </c>
      <c r="BW154" s="12">
        <f>(BW$3*temphigh!$I264+BW$4*temphigh!$I264^2+BW$5*temphigh!$I264^6)*(M154/M$56)^$BW$1</f>
        <v>-9.6327567096517885</v>
      </c>
      <c r="BX154" s="12"/>
      <c r="BY154" s="12"/>
      <c r="BZ154" s="12"/>
      <c r="CA154" s="19"/>
      <c r="CB154" s="19"/>
      <c r="CC154" s="19"/>
      <c r="CD154" s="19"/>
      <c r="CE154" s="19"/>
      <c r="CF154" s="19"/>
      <c r="CG154" s="19"/>
      <c r="CH154" s="19"/>
    </row>
    <row r="155" spans="1:86" x14ac:dyDescent="0.3">
      <c r="A155" s="2">
        <f t="shared" si="91"/>
        <v>2109</v>
      </c>
      <c r="B155" s="5">
        <f t="shared" si="127"/>
        <v>1164.8390556636591</v>
      </c>
      <c r="C155" s="5">
        <f t="shared" si="127"/>
        <v>2961.3313792373738</v>
      </c>
      <c r="D155" s="5">
        <f t="shared" si="127"/>
        <v>4361.4177388596263</v>
      </c>
      <c r="E155" s="15">
        <f t="shared" si="128"/>
        <v>2.5601469591636505E-5</v>
      </c>
      <c r="F155" s="15">
        <f t="shared" si="128"/>
        <v>5.0436611814372876E-5</v>
      </c>
      <c r="G155" s="15">
        <f t="shared" si="128"/>
        <v>1.0296454888091045E-4</v>
      </c>
      <c r="H155" s="5">
        <f t="shared" si="94"/>
        <v>172114.72421413456</v>
      </c>
      <c r="I155" s="5">
        <f t="shared" si="94"/>
        <v>65140.53668775846</v>
      </c>
      <c r="J155" s="5">
        <f t="shared" si="94"/>
        <v>24448.012911691181</v>
      </c>
      <c r="K155" s="5">
        <f t="shared" si="95"/>
        <v>147758.37346565735</v>
      </c>
      <c r="L155" s="5">
        <f t="shared" si="95"/>
        <v>21997.044013538933</v>
      </c>
      <c r="M155" s="5">
        <f t="shared" si="95"/>
        <v>5605.5196671171352</v>
      </c>
      <c r="N155" s="15">
        <f t="shared" si="96"/>
        <v>5.0838996942683679E-3</v>
      </c>
      <c r="O155" s="15">
        <f t="shared" si="96"/>
        <v>9.2001861036483668E-3</v>
      </c>
      <c r="P155" s="15">
        <f t="shared" si="96"/>
        <v>8.6173736092081121E-3</v>
      </c>
      <c r="Q155" s="5">
        <f t="shared" si="97"/>
        <v>8317.2451290860736</v>
      </c>
      <c r="R155" s="5">
        <f t="shared" si="97"/>
        <v>11604.414677970895</v>
      </c>
      <c r="S155" s="5">
        <f t="shared" si="97"/>
        <v>6095.2501999427795</v>
      </c>
      <c r="T155" s="5">
        <f t="shared" si="129"/>
        <v>48.323844267607626</v>
      </c>
      <c r="U155" s="5">
        <f t="shared" si="129"/>
        <v>178.1442902995249</v>
      </c>
      <c r="V155" s="5">
        <f t="shared" si="129"/>
        <v>249.31474889020512</v>
      </c>
      <c r="W155" s="15">
        <f t="shared" si="99"/>
        <v>-1.0734613539272964E-2</v>
      </c>
      <c r="X155" s="15">
        <f t="shared" si="99"/>
        <v>-1.217998157191269E-2</v>
      </c>
      <c r="Y155" s="15">
        <f t="shared" si="99"/>
        <v>-9.7425357312937999E-3</v>
      </c>
      <c r="Z155" s="5">
        <f t="shared" si="102"/>
        <v>10721.9975987249</v>
      </c>
      <c r="AA155" s="5">
        <f t="shared" si="102"/>
        <v>29973.059926963469</v>
      </c>
      <c r="AB155" s="5">
        <f t="shared" si="102"/>
        <v>34966.457193359347</v>
      </c>
      <c r="AC155" s="16">
        <f t="shared" si="124"/>
        <v>1.5488945343517635</v>
      </c>
      <c r="AD155" s="16">
        <f t="shared" si="124"/>
        <v>2.9611538103604986</v>
      </c>
      <c r="AE155" s="16">
        <f t="shared" si="124"/>
        <v>6.1610991627746827</v>
      </c>
      <c r="AF155" s="15">
        <f t="shared" si="109"/>
        <v>-4.0504037456468023E-3</v>
      </c>
      <c r="AG155" s="15">
        <f t="shared" si="109"/>
        <v>2.9673830763510267E-4</v>
      </c>
      <c r="AH155" s="15">
        <f t="shared" si="109"/>
        <v>9.7937136394747881E-3</v>
      </c>
      <c r="AI155" s="1">
        <f t="shared" si="125"/>
        <v>323202.26790618192</v>
      </c>
      <c r="AJ155" s="1">
        <f t="shared" si="125"/>
        <v>117786.68792844388</v>
      </c>
      <c r="AK155" s="1">
        <f t="shared" si="125"/>
        <v>44461.53844282424</v>
      </c>
      <c r="AL155" s="14">
        <f t="shared" si="130"/>
        <v>54.752628053508914</v>
      </c>
      <c r="AM155" s="14">
        <f t="shared" si="130"/>
        <v>11.726960626583294</v>
      </c>
      <c r="AN155" s="14">
        <f t="shared" si="130"/>
        <v>3.9009329701018278</v>
      </c>
      <c r="AO155" s="11">
        <f t="shared" si="131"/>
        <v>7.6242395783571761E-3</v>
      </c>
      <c r="AP155" s="11">
        <f t="shared" si="131"/>
        <v>9.6045310019731347E-3</v>
      </c>
      <c r="AQ155" s="11">
        <f t="shared" si="131"/>
        <v>8.7125214636308256E-3</v>
      </c>
      <c r="AR155" s="1">
        <f t="shared" si="103"/>
        <v>172114.72421413456</v>
      </c>
      <c r="AS155" s="1">
        <f t="shared" si="103"/>
        <v>65140.53668775846</v>
      </c>
      <c r="AT155" s="1">
        <f t="shared" si="103"/>
        <v>24448.012911691181</v>
      </c>
      <c r="AU155" s="1">
        <f t="shared" si="110"/>
        <v>34422.944842826917</v>
      </c>
      <c r="AV155" s="1">
        <f t="shared" si="110"/>
        <v>13028.107337551693</v>
      </c>
      <c r="AW155" s="1">
        <f t="shared" si="110"/>
        <v>4889.6025823382361</v>
      </c>
      <c r="AX155" s="1">
        <f t="shared" si="111"/>
        <v>118206.69877252587</v>
      </c>
      <c r="AY155" s="1">
        <f t="shared" si="111"/>
        <v>17597.635210831144</v>
      </c>
      <c r="AZ155" s="1">
        <f t="shared" si="111"/>
        <v>4484.4157336937078</v>
      </c>
      <c r="BA155" s="1">
        <f t="shared" si="112"/>
        <v>13605.541554279725</v>
      </c>
      <c r="BB155" s="1">
        <f t="shared" si="112"/>
        <v>28948.553558682397</v>
      </c>
      <c r="BC155" s="1">
        <f t="shared" si="112"/>
        <v>36672.385701055391</v>
      </c>
      <c r="BD155" s="1">
        <f t="shared" si="113"/>
        <v>4922.3358590830039</v>
      </c>
      <c r="BE155" s="2">
        <f t="shared" si="126"/>
        <v>0.1724378764915922</v>
      </c>
      <c r="BF155" s="2">
        <f t="shared" si="126"/>
        <v>0.13039120264941753</v>
      </c>
      <c r="BG155" s="2">
        <f t="shared" si="126"/>
        <v>6.9918128391701598E-2</v>
      </c>
      <c r="BH155" s="2">
        <f t="shared" si="106"/>
        <v>0.10840241703508113</v>
      </c>
      <c r="BI155" s="2">
        <f t="shared" si="114"/>
        <v>2.9734821248929609E-3</v>
      </c>
      <c r="BJ155" s="2">
        <f t="shared" si="114"/>
        <v>1.700186572836147E-3</v>
      </c>
      <c r="BK155" s="2">
        <f t="shared" si="114"/>
        <v>4.8885446777984691E-4</v>
      </c>
      <c r="BL155" s="2">
        <f t="shared" si="107"/>
        <v>511.78005588161079</v>
      </c>
      <c r="BM155" s="2">
        <f t="shared" si="107"/>
        <v>110.75106582386735</v>
      </c>
      <c r="BN155" s="2">
        <f t="shared" si="107"/>
        <v>11.951520340219618</v>
      </c>
      <c r="BO155" s="2">
        <f t="shared" si="115"/>
        <v>553.6113449596545</v>
      </c>
      <c r="BP155" s="2">
        <f t="shared" si="115"/>
        <v>56.675914575571475</v>
      </c>
      <c r="BQ155" s="2">
        <f t="shared" si="115"/>
        <v>9.7771375362914128</v>
      </c>
      <c r="BR155" s="11">
        <f t="shared" si="116"/>
        <v>3.6399790798404358E-2</v>
      </c>
      <c r="BS155" s="17">
        <f t="shared" si="104"/>
        <v>1.5945891968104853E-2</v>
      </c>
      <c r="BT155" s="17">
        <f t="shared" si="105"/>
        <v>6.2129931918067691E-2</v>
      </c>
      <c r="BU155" s="12">
        <f>(BU$3*temphigh!$I265+BU$4*temphigh!$I265^2+BU$5*temphigh!$I265^6)*(K155/K$56)^$BW$1</f>
        <v>-12.442803478202414</v>
      </c>
      <c r="BV155" s="12">
        <f>(BV$3*temphigh!$I265+BV$4*temphigh!$I265^2+BV$5*temphigh!$I265^6)*(L155/L$56)^$BW$1</f>
        <v>-10.262997000444084</v>
      </c>
      <c r="BW155" s="12">
        <f>(BW$3*temphigh!$I265+BW$4*temphigh!$I265^2+BW$5*temphigh!$I265^6)*(M155/M$56)^$BW$1</f>
        <v>-9.8225118137570426</v>
      </c>
      <c r="BX155" s="12"/>
      <c r="BY155" s="12"/>
      <c r="BZ155" s="12"/>
      <c r="CA155" s="19"/>
      <c r="CB155" s="19"/>
      <c r="CC155" s="19"/>
      <c r="CD155" s="19"/>
      <c r="CE155" s="19"/>
      <c r="CF155" s="19"/>
      <c r="CG155" s="19"/>
      <c r="CH155" s="19"/>
    </row>
    <row r="156" spans="1:86" x14ac:dyDescent="0.3">
      <c r="A156" s="2">
        <f t="shared" si="91"/>
        <v>2110</v>
      </c>
      <c r="B156" s="5">
        <f t="shared" si="127"/>
        <v>1164.8673861757386</v>
      </c>
      <c r="C156" s="5">
        <f t="shared" si="127"/>
        <v>2961.4732707825406</v>
      </c>
      <c r="D156" s="5">
        <f t="shared" si="127"/>
        <v>4361.8443566990909</v>
      </c>
      <c r="E156" s="15">
        <f t="shared" si="128"/>
        <v>2.4321396112054679E-5</v>
      </c>
      <c r="F156" s="15">
        <f t="shared" si="128"/>
        <v>4.7914781223654231E-5</v>
      </c>
      <c r="G156" s="15">
        <f t="shared" si="128"/>
        <v>9.7816321436864918E-5</v>
      </c>
      <c r="H156" s="5">
        <f t="shared" si="94"/>
        <v>172967.49673604409</v>
      </c>
      <c r="I156" s="5">
        <f t="shared" si="94"/>
        <v>65733.295200101638</v>
      </c>
      <c r="J156" s="5">
        <f t="shared" si="94"/>
        <v>24657.899166262257</v>
      </c>
      <c r="K156" s="5">
        <f t="shared" si="95"/>
        <v>148486.85677766002</v>
      </c>
      <c r="L156" s="5">
        <f t="shared" si="95"/>
        <v>22196.146711373913</v>
      </c>
      <c r="M156" s="5">
        <f t="shared" si="95"/>
        <v>5653.0901035915449</v>
      </c>
      <c r="N156" s="15">
        <f t="shared" si="96"/>
        <v>4.9302336978689354E-3</v>
      </c>
      <c r="O156" s="15">
        <f t="shared" si="96"/>
        <v>9.0513387940867052E-3</v>
      </c>
      <c r="P156" s="15">
        <f t="shared" si="96"/>
        <v>8.4863561809380705E-3</v>
      </c>
      <c r="Q156" s="5">
        <f t="shared" si="97"/>
        <v>8268.729598122487</v>
      </c>
      <c r="R156" s="5">
        <f t="shared" si="97"/>
        <v>11567.383501574683</v>
      </c>
      <c r="S156" s="5">
        <f t="shared" si="97"/>
        <v>6087.6849410670329</v>
      </c>
      <c r="T156" s="5">
        <f t="shared" si="129"/>
        <v>47.80510647466285</v>
      </c>
      <c r="U156" s="5">
        <f t="shared" si="129"/>
        <v>175.97449612653523</v>
      </c>
      <c r="V156" s="5">
        <f t="shared" si="129"/>
        <v>246.88579104080375</v>
      </c>
      <c r="W156" s="15">
        <f t="shared" si="99"/>
        <v>-1.0734613539272964E-2</v>
      </c>
      <c r="X156" s="15">
        <f t="shared" si="99"/>
        <v>-1.217998157191269E-2</v>
      </c>
      <c r="Y156" s="15">
        <f t="shared" si="99"/>
        <v>-9.7425357312937999E-3</v>
      </c>
      <c r="Z156" s="5">
        <f t="shared" si="102"/>
        <v>10617.91669908043</v>
      </c>
      <c r="AA156" s="5">
        <f t="shared" si="102"/>
        <v>29890.761783127735</v>
      </c>
      <c r="AB156" s="5">
        <f t="shared" si="102"/>
        <v>35269.847223617115</v>
      </c>
      <c r="AC156" s="16">
        <f t="shared" si="124"/>
        <v>1.5426208861282134</v>
      </c>
      <c r="AD156" s="16">
        <f t="shared" si="124"/>
        <v>2.9620324981308324</v>
      </c>
      <c r="AE156" s="16">
        <f t="shared" si="124"/>
        <v>6.2214392036793056</v>
      </c>
      <c r="AF156" s="15">
        <f t="shared" si="109"/>
        <v>-4.0504037456468023E-3</v>
      </c>
      <c r="AG156" s="15">
        <f t="shared" si="109"/>
        <v>2.9673830763510267E-4</v>
      </c>
      <c r="AH156" s="15">
        <f t="shared" si="109"/>
        <v>9.7937136394747881E-3</v>
      </c>
      <c r="AI156" s="1">
        <f t="shared" si="125"/>
        <v>325304.98595839064</v>
      </c>
      <c r="AJ156" s="1">
        <f t="shared" si="125"/>
        <v>119036.12647315118</v>
      </c>
      <c r="AK156" s="1">
        <f t="shared" si="125"/>
        <v>44904.987180880053</v>
      </c>
      <c r="AL156" s="14">
        <f t="shared" si="130"/>
        <v>55.165900735795297</v>
      </c>
      <c r="AM156" s="14">
        <f t="shared" si="130"/>
        <v>11.838466263911261</v>
      </c>
      <c r="AN156" s="14">
        <f t="shared" si="130"/>
        <v>3.9345800627097236</v>
      </c>
      <c r="AO156" s="11">
        <f t="shared" si="131"/>
        <v>7.5479971825736045E-3</v>
      </c>
      <c r="AP156" s="11">
        <f t="shared" si="131"/>
        <v>9.5084856919534031E-3</v>
      </c>
      <c r="AQ156" s="11">
        <f t="shared" si="131"/>
        <v>8.6253962489945164E-3</v>
      </c>
      <c r="AR156" s="1">
        <f t="shared" si="103"/>
        <v>172967.49673604409</v>
      </c>
      <c r="AS156" s="1">
        <f t="shared" si="103"/>
        <v>65733.295200101638</v>
      </c>
      <c r="AT156" s="1">
        <f t="shared" si="103"/>
        <v>24657.899166262257</v>
      </c>
      <c r="AU156" s="1">
        <f t="shared" si="110"/>
        <v>34593.499347208817</v>
      </c>
      <c r="AV156" s="1">
        <f t="shared" si="110"/>
        <v>13146.659040020328</v>
      </c>
      <c r="AW156" s="1">
        <f t="shared" si="110"/>
        <v>4931.5798332524519</v>
      </c>
      <c r="AX156" s="1">
        <f t="shared" si="111"/>
        <v>118789.48542212803</v>
      </c>
      <c r="AY156" s="1">
        <f t="shared" si="111"/>
        <v>17756.91736909913</v>
      </c>
      <c r="AZ156" s="1">
        <f t="shared" si="111"/>
        <v>4522.4720828732361</v>
      </c>
      <c r="BA156" s="1">
        <f t="shared" si="112"/>
        <v>13611.601417512538</v>
      </c>
      <c r="BB156" s="1">
        <f t="shared" si="112"/>
        <v>28976.625335369859</v>
      </c>
      <c r="BC156" s="1">
        <f t="shared" si="112"/>
        <v>36712.832840555544</v>
      </c>
      <c r="BD156" s="1">
        <f t="shared" si="113"/>
        <v>4783.4654694863375</v>
      </c>
      <c r="BE156" s="2">
        <f t="shared" si="126"/>
        <v>0.1724378764915922</v>
      </c>
      <c r="BF156" s="2">
        <f t="shared" si="126"/>
        <v>0.13039120264941753</v>
      </c>
      <c r="BG156" s="2">
        <f t="shared" si="126"/>
        <v>6.9918128391701598E-2</v>
      </c>
      <c r="BH156" s="2">
        <f t="shared" si="106"/>
        <v>0.1081365072172413</v>
      </c>
      <c r="BI156" s="2">
        <f t="shared" si="114"/>
        <v>2.9734821248929609E-3</v>
      </c>
      <c r="BJ156" s="2">
        <f t="shared" si="114"/>
        <v>1.700186572836147E-3</v>
      </c>
      <c r="BK156" s="2">
        <f t="shared" si="114"/>
        <v>4.8885446777984691E-4</v>
      </c>
      <c r="BL156" s="2">
        <f t="shared" si="107"/>
        <v>514.31575973210863</v>
      </c>
      <c r="BM156" s="2">
        <f t="shared" si="107"/>
        <v>111.75886588748756</v>
      </c>
      <c r="BN156" s="2">
        <f t="shared" si="107"/>
        <v>12.054124173492268</v>
      </c>
      <c r="BO156" s="2">
        <f t="shared" si="115"/>
        <v>561.80790798279588</v>
      </c>
      <c r="BP156" s="2">
        <f t="shared" si="115"/>
        <v>57.349113264075356</v>
      </c>
      <c r="BQ156" s="2">
        <f t="shared" si="115"/>
        <v>9.7762496607692864</v>
      </c>
      <c r="BR156" s="11">
        <f t="shared" si="116"/>
        <v>3.6254791583593987E-2</v>
      </c>
      <c r="BS156" s="17">
        <f t="shared" si="104"/>
        <v>1.5385850238179538E-2</v>
      </c>
      <c r="BT156" s="17">
        <f t="shared" si="105"/>
        <v>6.0320322250551152E-2</v>
      </c>
      <c r="BU156" s="12">
        <f>(BU$3*temphigh!$I266+BU$4*temphigh!$I266^2+BU$5*temphigh!$I266^6)*(K156/K$56)^$BW$1</f>
        <v>-12.785764162824247</v>
      </c>
      <c r="BV156" s="12">
        <f>(BV$3*temphigh!$I266+BV$4*temphigh!$I266^2+BV$5*temphigh!$I266^6)*(L156/L$56)^$BW$1</f>
        <v>-10.493174968669376</v>
      </c>
      <c r="BW156" s="12">
        <f>(BW$3*temphigh!$I266+BW$4*temphigh!$I266^2+BW$5*temphigh!$I266^6)*(M156/M$56)^$BW$1</f>
        <v>-10.013118757025147</v>
      </c>
      <c r="BX156" s="12"/>
      <c r="BY156" s="12"/>
      <c r="BZ156" s="12"/>
      <c r="CA156" s="19"/>
      <c r="CB156" s="19"/>
      <c r="CC156" s="19"/>
      <c r="CD156" s="19"/>
      <c r="CE156" s="19"/>
      <c r="CF156" s="19"/>
      <c r="CG156" s="19"/>
      <c r="CH156" s="19"/>
    </row>
    <row r="157" spans="1:86" x14ac:dyDescent="0.3">
      <c r="A157" s="2">
        <f t="shared" si="91"/>
        <v>2111</v>
      </c>
      <c r="B157" s="5">
        <f t="shared" si="127"/>
        <v>1164.8943008167998</v>
      </c>
      <c r="C157" s="5">
        <f t="shared" si="127"/>
        <v>2961.6080742092163</v>
      </c>
      <c r="D157" s="5">
        <f t="shared" si="127"/>
        <v>4362.2496832902607</v>
      </c>
      <c r="E157" s="15">
        <f t="shared" si="128"/>
        <v>2.3105326306451945E-5</v>
      </c>
      <c r="F157" s="15">
        <f t="shared" si="128"/>
        <v>4.5519042162471515E-5</v>
      </c>
      <c r="G157" s="15">
        <f t="shared" si="128"/>
        <v>9.2925505365021663E-5</v>
      </c>
      <c r="H157" s="5">
        <f t="shared" si="94"/>
        <v>173797.90852006242</v>
      </c>
      <c r="I157" s="5">
        <f t="shared" si="94"/>
        <v>66321.613757104817</v>
      </c>
      <c r="J157" s="5">
        <f t="shared" si="94"/>
        <v>24866.272807443176</v>
      </c>
      <c r="K157" s="5">
        <f t="shared" si="95"/>
        <v>149196.29051167896</v>
      </c>
      <c r="L157" s="5">
        <f t="shared" si="95"/>
        <v>22393.784759927581</v>
      </c>
      <c r="M157" s="5">
        <f t="shared" si="95"/>
        <v>5700.3323085091261</v>
      </c>
      <c r="N157" s="15">
        <f t="shared" si="96"/>
        <v>4.7777544047633569E-3</v>
      </c>
      <c r="O157" s="15">
        <f t="shared" si="96"/>
        <v>8.9041603087076648E-3</v>
      </c>
      <c r="P157" s="15">
        <f t="shared" si="96"/>
        <v>8.3568816438228666E-3</v>
      </c>
      <c r="Q157" s="5">
        <f t="shared" si="97"/>
        <v>8219.2397633089076</v>
      </c>
      <c r="R157" s="5">
        <f t="shared" si="97"/>
        <v>11528.761063257964</v>
      </c>
      <c r="S157" s="5">
        <f t="shared" si="97"/>
        <v>6079.3187444487958</v>
      </c>
      <c r="T157" s="5">
        <f t="shared" si="129"/>
        <v>47.291937131453551</v>
      </c>
      <c r="U157" s="5">
        <f t="shared" si="129"/>
        <v>173.83113000658741</v>
      </c>
      <c r="V157" s="5">
        <f t="shared" si="129"/>
        <v>244.48049740003998</v>
      </c>
      <c r="W157" s="15">
        <f t="shared" si="99"/>
        <v>-1.0734613539272964E-2</v>
      </c>
      <c r="X157" s="15">
        <f t="shared" si="99"/>
        <v>-1.217998157191269E-2</v>
      </c>
      <c r="Y157" s="15">
        <f t="shared" si="99"/>
        <v>-9.7425357312937999E-3</v>
      </c>
      <c r="Z157" s="5">
        <f t="shared" si="102"/>
        <v>10513.225077898014</v>
      </c>
      <c r="AA157" s="5">
        <f t="shared" si="102"/>
        <v>29804.217956094166</v>
      </c>
      <c r="AB157" s="5">
        <f t="shared" si="102"/>
        <v>35571.065302343639</v>
      </c>
      <c r="AC157" s="16">
        <f t="shared" si="124"/>
        <v>1.5363726487129266</v>
      </c>
      <c r="AD157" s="16">
        <f t="shared" si="124"/>
        <v>2.9629114466414879</v>
      </c>
      <c r="AE157" s="16">
        <f t="shared" si="124"/>
        <v>6.2823701976655428</v>
      </c>
      <c r="AF157" s="15">
        <f t="shared" si="109"/>
        <v>-4.0504037456468023E-3</v>
      </c>
      <c r="AG157" s="15">
        <f t="shared" si="109"/>
        <v>2.9673830763510267E-4</v>
      </c>
      <c r="AH157" s="15">
        <f t="shared" si="109"/>
        <v>9.7937136394747881E-3</v>
      </c>
      <c r="AI157" s="1">
        <f t="shared" si="125"/>
        <v>327367.98670976039</v>
      </c>
      <c r="AJ157" s="1">
        <f t="shared" si="125"/>
        <v>120279.1728658564</v>
      </c>
      <c r="AK157" s="1">
        <f t="shared" si="125"/>
        <v>45346.068296044497</v>
      </c>
      <c r="AL157" s="14">
        <f t="shared" si="130"/>
        <v>55.578128878489942</v>
      </c>
      <c r="AM157" s="14">
        <f t="shared" si="130"/>
        <v>11.949906492125484</v>
      </c>
      <c r="AN157" s="14">
        <f t="shared" si="130"/>
        <v>3.9681780017028463</v>
      </c>
      <c r="AO157" s="11">
        <f t="shared" si="131"/>
        <v>7.4725172107478685E-3</v>
      </c>
      <c r="AP157" s="11">
        <f t="shared" si="131"/>
        <v>9.413400835033869E-3</v>
      </c>
      <c r="AQ157" s="11">
        <f t="shared" si="131"/>
        <v>8.5391422865045714E-3</v>
      </c>
      <c r="AR157" s="1">
        <f t="shared" si="103"/>
        <v>173797.90852006242</v>
      </c>
      <c r="AS157" s="1">
        <f t="shared" si="103"/>
        <v>66321.613757104817</v>
      </c>
      <c r="AT157" s="1">
        <f t="shared" si="103"/>
        <v>24866.272807443176</v>
      </c>
      <c r="AU157" s="1">
        <f t="shared" si="110"/>
        <v>34759.581704012489</v>
      </c>
      <c r="AV157" s="1">
        <f t="shared" si="110"/>
        <v>13264.322751420965</v>
      </c>
      <c r="AW157" s="1">
        <f t="shared" si="110"/>
        <v>4973.2545614886358</v>
      </c>
      <c r="AX157" s="1">
        <f t="shared" si="111"/>
        <v>119357.03240934316</v>
      </c>
      <c r="AY157" s="1">
        <f t="shared" si="111"/>
        <v>17915.027807942064</v>
      </c>
      <c r="AZ157" s="1">
        <f t="shared" si="111"/>
        <v>4560.2658468073014</v>
      </c>
      <c r="BA157" s="1">
        <f t="shared" si="112"/>
        <v>13617.468243594358</v>
      </c>
      <c r="BB157" s="1">
        <f t="shared" si="112"/>
        <v>29004.198244794905</v>
      </c>
      <c r="BC157" s="1">
        <f t="shared" si="112"/>
        <v>36752.547722515694</v>
      </c>
      <c r="BD157" s="1">
        <f t="shared" si="113"/>
        <v>4648.4254170738486</v>
      </c>
      <c r="BE157" s="2">
        <f t="shared" si="126"/>
        <v>0.1724378764915922</v>
      </c>
      <c r="BF157" s="2">
        <f t="shared" si="126"/>
        <v>0.13039120264941753</v>
      </c>
      <c r="BG157" s="2">
        <f t="shared" si="126"/>
        <v>6.9918128391701598E-2</v>
      </c>
      <c r="BH157" s="2">
        <f t="shared" si="106"/>
        <v>0.10787072405468093</v>
      </c>
      <c r="BI157" s="2">
        <f t="shared" si="114"/>
        <v>2.9734821248929609E-3</v>
      </c>
      <c r="BJ157" s="2">
        <f t="shared" si="114"/>
        <v>1.700186572836147E-3</v>
      </c>
      <c r="BK157" s="2">
        <f t="shared" si="114"/>
        <v>4.8885446777984691E-4</v>
      </c>
      <c r="BL157" s="2">
        <f t="shared" si="107"/>
        <v>516.78497432818767</v>
      </c>
      <c r="BM157" s="2">
        <f t="shared" si="107"/>
        <v>112.75911719865469</v>
      </c>
      <c r="BN157" s="2">
        <f t="shared" si="107"/>
        <v>12.155988558951114</v>
      </c>
      <c r="BO157" s="2">
        <f t="shared" si="115"/>
        <v>570.12652277147959</v>
      </c>
      <c r="BP157" s="2">
        <f t="shared" si="115"/>
        <v>58.030410273998257</v>
      </c>
      <c r="BQ157" s="2">
        <f t="shared" si="115"/>
        <v>9.7753791740352565</v>
      </c>
      <c r="BR157" s="11">
        <f t="shared" si="116"/>
        <v>3.6111068704624633E-2</v>
      </c>
      <c r="BS157" s="17">
        <f t="shared" si="104"/>
        <v>1.484755521821717E-2</v>
      </c>
      <c r="BT157" s="17">
        <f t="shared" si="105"/>
        <v>5.8563419660729275E-2</v>
      </c>
      <c r="BU157" s="12">
        <f>(BU$3*temphigh!$I267+BU$4*temphigh!$I267^2+BU$5*temphigh!$I267^6)*(K157/K$56)^$BW$1</f>
        <v>-13.131211665761271</v>
      </c>
      <c r="BV157" s="12">
        <f>(BV$3*temphigh!$I267+BV$4*temphigh!$I267^2+BV$5*temphigh!$I267^6)*(L157/L$56)^$BW$1</f>
        <v>-10.724467927059319</v>
      </c>
      <c r="BW157" s="12">
        <f>(BW$3*temphigh!$I267+BW$4*temphigh!$I267^2+BW$5*temphigh!$I267^6)*(M157/M$56)^$BW$1</f>
        <v>-10.204542862332088</v>
      </c>
      <c r="BX157" s="12"/>
      <c r="BY157" s="12"/>
      <c r="BZ157" s="12"/>
      <c r="CA157" s="19"/>
      <c r="CB157" s="19"/>
      <c r="CC157" s="19"/>
      <c r="CD157" s="19"/>
      <c r="CE157" s="19"/>
      <c r="CF157" s="19"/>
      <c r="CG157" s="19"/>
      <c r="CH157" s="19"/>
    </row>
    <row r="158" spans="1:86" x14ac:dyDescent="0.3">
      <c r="A158" s="2">
        <f t="shared" si="91"/>
        <v>2112</v>
      </c>
      <c r="B158" s="5">
        <f t="shared" si="127"/>
        <v>1164.9198703165862</v>
      </c>
      <c r="C158" s="5">
        <f t="shared" si="127"/>
        <v>2961.7361432938751</v>
      </c>
      <c r="D158" s="5">
        <f t="shared" si="127"/>
        <v>4362.6347793337909</v>
      </c>
      <c r="E158" s="15">
        <f t="shared" si="128"/>
        <v>2.1950059991129345E-5</v>
      </c>
      <c r="F158" s="15">
        <f t="shared" si="128"/>
        <v>4.3243090054347937E-5</v>
      </c>
      <c r="G158" s="15">
        <f t="shared" si="128"/>
        <v>8.8279230096770575E-5</v>
      </c>
      <c r="H158" s="5">
        <f t="shared" si="94"/>
        <v>174605.80803106344</v>
      </c>
      <c r="I158" s="5">
        <f t="shared" si="94"/>
        <v>66905.393794845324</v>
      </c>
      <c r="J158" s="5">
        <f t="shared" si="94"/>
        <v>25073.109029868585</v>
      </c>
      <c r="K158" s="5">
        <f t="shared" si="95"/>
        <v>149886.53939228578</v>
      </c>
      <c r="L158" s="5">
        <f t="shared" si="95"/>
        <v>22589.923800719444</v>
      </c>
      <c r="M158" s="5">
        <f t="shared" si="95"/>
        <v>5747.2399818206759</v>
      </c>
      <c r="N158" s="15">
        <f t="shared" si="96"/>
        <v>4.6264480051050327E-3</v>
      </c>
      <c r="O158" s="15">
        <f t="shared" si="96"/>
        <v>8.7586374029477998E-3</v>
      </c>
      <c r="P158" s="15">
        <f t="shared" si="96"/>
        <v>8.2289366255943186E-3</v>
      </c>
      <c r="Q158" s="5">
        <f t="shared" si="97"/>
        <v>8168.806394940013</v>
      </c>
      <c r="R158" s="5">
        <f t="shared" si="97"/>
        <v>11488.584095496803</v>
      </c>
      <c r="S158" s="5">
        <f t="shared" si="97"/>
        <v>6070.1655319770643</v>
      </c>
      <c r="T158" s="5">
        <f t="shared" si="129"/>
        <v>46.784276462823804</v>
      </c>
      <c r="U158" s="5">
        <f t="shared" si="129"/>
        <v>171.71387004648241</v>
      </c>
      <c r="V158" s="5">
        <f t="shared" si="129"/>
        <v>242.09863741851561</v>
      </c>
      <c r="W158" s="15">
        <f t="shared" si="99"/>
        <v>-1.0734613539272964E-2</v>
      </c>
      <c r="X158" s="15">
        <f t="shared" si="99"/>
        <v>-1.217998157191269E-2</v>
      </c>
      <c r="Y158" s="15">
        <f t="shared" si="99"/>
        <v>-9.7425357312937999E-3</v>
      </c>
      <c r="Z158" s="5">
        <f t="shared" si="102"/>
        <v>10407.973593208593</v>
      </c>
      <c r="AA158" s="5">
        <f t="shared" si="102"/>
        <v>29713.518914836546</v>
      </c>
      <c r="AB158" s="5">
        <f t="shared" si="102"/>
        <v>35870.074687879591</v>
      </c>
      <c r="AC158" s="16">
        <f t="shared" si="124"/>
        <v>1.5301497191818705</v>
      </c>
      <c r="AD158" s="16">
        <f t="shared" si="124"/>
        <v>2.963790655969837</v>
      </c>
      <c r="AE158" s="16">
        <f t="shared" si="124"/>
        <v>6.34389793235865</v>
      </c>
      <c r="AF158" s="15">
        <f t="shared" si="109"/>
        <v>-4.0504037456468023E-3</v>
      </c>
      <c r="AG158" s="15">
        <f t="shared" si="109"/>
        <v>2.9673830763510267E-4</v>
      </c>
      <c r="AH158" s="15">
        <f t="shared" si="109"/>
        <v>9.7937136394747881E-3</v>
      </c>
      <c r="AI158" s="1">
        <f t="shared" si="125"/>
        <v>329390.76974279684</v>
      </c>
      <c r="AJ158" s="1">
        <f t="shared" si="125"/>
        <v>121515.57833069173</v>
      </c>
      <c r="AK158" s="1">
        <f t="shared" si="125"/>
        <v>45784.716027928684</v>
      </c>
      <c r="AL158" s="14">
        <f t="shared" si="130"/>
        <v>55.989284317829764</v>
      </c>
      <c r="AM158" s="14">
        <f t="shared" si="130"/>
        <v>12.061270859279519</v>
      </c>
      <c r="AN158" s="14">
        <f t="shared" si="130"/>
        <v>4.0017239899118175</v>
      </c>
      <c r="AO158" s="11">
        <f t="shared" si="131"/>
        <v>7.3977920386403898E-3</v>
      </c>
      <c r="AP158" s="11">
        <f t="shared" si="131"/>
        <v>9.3192668266835303E-3</v>
      </c>
      <c r="AQ158" s="11">
        <f t="shared" si="131"/>
        <v>8.4537508636395257E-3</v>
      </c>
      <c r="AR158" s="1">
        <f t="shared" si="103"/>
        <v>174605.80803106344</v>
      </c>
      <c r="AS158" s="1">
        <f t="shared" si="103"/>
        <v>66905.393794845324</v>
      </c>
      <c r="AT158" s="1">
        <f t="shared" si="103"/>
        <v>25073.109029868585</v>
      </c>
      <c r="AU158" s="1">
        <f t="shared" si="110"/>
        <v>34921.161606212692</v>
      </c>
      <c r="AV158" s="1">
        <f t="shared" si="110"/>
        <v>13381.078758969066</v>
      </c>
      <c r="AW158" s="1">
        <f t="shared" si="110"/>
        <v>5014.6218059737175</v>
      </c>
      <c r="AX158" s="1">
        <f t="shared" si="111"/>
        <v>119909.23151382862</v>
      </c>
      <c r="AY158" s="1">
        <f t="shared" si="111"/>
        <v>18071.939040575555</v>
      </c>
      <c r="AZ158" s="1">
        <f t="shared" si="111"/>
        <v>4597.7919854565407</v>
      </c>
      <c r="BA158" s="1">
        <f t="shared" si="112"/>
        <v>13623.144160383576</v>
      </c>
      <c r="BB158" s="1">
        <f t="shared" si="112"/>
        <v>29031.28030501238</v>
      </c>
      <c r="BC158" s="1">
        <f t="shared" si="112"/>
        <v>36791.545150833015</v>
      </c>
      <c r="BD158" s="1">
        <f t="shared" si="113"/>
        <v>4517.1142320279268</v>
      </c>
      <c r="BE158" s="2">
        <f t="shared" si="126"/>
        <v>0.1724378764915922</v>
      </c>
      <c r="BF158" s="2">
        <f t="shared" si="126"/>
        <v>0.13039120264941753</v>
      </c>
      <c r="BG158" s="2">
        <f t="shared" si="126"/>
        <v>6.9918128391701598E-2</v>
      </c>
      <c r="BH158" s="2">
        <f t="shared" si="106"/>
        <v>0.10760508199034512</v>
      </c>
      <c r="BI158" s="2">
        <f t="shared" si="114"/>
        <v>2.9734821248929609E-3</v>
      </c>
      <c r="BJ158" s="2">
        <f t="shared" si="114"/>
        <v>1.700186572836147E-3</v>
      </c>
      <c r="BK158" s="2">
        <f t="shared" si="114"/>
        <v>4.8885446777984691E-4</v>
      </c>
      <c r="BL158" s="2">
        <f t="shared" si="107"/>
        <v>519.1872490828589</v>
      </c>
      <c r="BM158" s="2">
        <f t="shared" si="107"/>
        <v>113.75165218031088</v>
      </c>
      <c r="BN158" s="2">
        <f t="shared" si="107"/>
        <v>12.257101370382481</v>
      </c>
      <c r="BO158" s="2">
        <f t="shared" si="115"/>
        <v>578.56900750827549</v>
      </c>
      <c r="BP158" s="2">
        <f t="shared" si="115"/>
        <v>58.719903123199295</v>
      </c>
      <c r="BQ158" s="2">
        <f t="shared" si="115"/>
        <v>9.7745258217811362</v>
      </c>
      <c r="BR158" s="11">
        <f t="shared" si="116"/>
        <v>3.5968615024549261E-2</v>
      </c>
      <c r="BS158" s="17">
        <f t="shared" si="104"/>
        <v>1.4330080689882025E-2</v>
      </c>
      <c r="BT158" s="17">
        <f t="shared" si="105"/>
        <v>5.6857688990999293E-2</v>
      </c>
      <c r="BU158" s="12">
        <f>(BU$3*temphigh!$I268+BU$4*temphigh!$I268^2+BU$5*temphigh!$I268^6)*(K158/K$56)^$BW$1</f>
        <v>-13.479092636779781</v>
      </c>
      <c r="BV158" s="12">
        <f>(BV$3*temphigh!$I268+BV$4*temphigh!$I268^2+BV$5*temphigh!$I268^6)*(L158/L$56)^$BW$1</f>
        <v>-10.956834106663193</v>
      </c>
      <c r="BW158" s="12">
        <f>(BW$3*temphigh!$I268+BW$4*temphigh!$I268^2+BW$5*temphigh!$I268^6)*(M158/M$56)^$BW$1</f>
        <v>-10.39674972374908</v>
      </c>
      <c r="BX158" s="12"/>
      <c r="BY158" s="12"/>
      <c r="BZ158" s="12"/>
      <c r="CA158" s="19"/>
      <c r="CB158" s="19"/>
      <c r="CC158" s="19"/>
      <c r="CD158" s="19"/>
      <c r="CE158" s="19"/>
      <c r="CF158" s="19"/>
      <c r="CG158" s="19"/>
      <c r="CH158" s="19"/>
    </row>
    <row r="159" spans="1:86" x14ac:dyDescent="0.3">
      <c r="A159" s="2">
        <f t="shared" si="91"/>
        <v>2113</v>
      </c>
      <c r="B159" s="5">
        <f t="shared" si="127"/>
        <v>1164.9441618745725</v>
      </c>
      <c r="C159" s="5">
        <f t="shared" si="127"/>
        <v>2961.8578141854987</v>
      </c>
      <c r="D159" s="5">
        <f t="shared" si="127"/>
        <v>4363.0006528713284</v>
      </c>
      <c r="E159" s="15">
        <f t="shared" si="128"/>
        <v>2.0852556991572876E-5</v>
      </c>
      <c r="F159" s="15">
        <f t="shared" si="128"/>
        <v>4.1080935551630536E-5</v>
      </c>
      <c r="G159" s="15">
        <f t="shared" si="128"/>
        <v>8.3865268591932045E-5</v>
      </c>
      <c r="H159" s="5">
        <f t="shared" si="94"/>
        <v>175391.0533280168</v>
      </c>
      <c r="I159" s="5">
        <f t="shared" si="94"/>
        <v>67484.539698355904</v>
      </c>
      <c r="J159" s="5">
        <f t="shared" si="94"/>
        <v>25278.38388960989</v>
      </c>
      <c r="K159" s="5">
        <f t="shared" si="95"/>
        <v>150557.47654530144</v>
      </c>
      <c r="L159" s="5">
        <f t="shared" si="95"/>
        <v>22784.530498103581</v>
      </c>
      <c r="M159" s="5">
        <f t="shared" si="95"/>
        <v>5793.8070380470763</v>
      </c>
      <c r="N159" s="15">
        <f t="shared" si="96"/>
        <v>4.4763002450785017E-3</v>
      </c>
      <c r="O159" s="15">
        <f t="shared" si="96"/>
        <v>8.6147566986454205E-3</v>
      </c>
      <c r="P159" s="15">
        <f t="shared" si="96"/>
        <v>8.1025077034713178E-3</v>
      </c>
      <c r="Q159" s="5">
        <f t="shared" si="97"/>
        <v>8117.4601893510071</v>
      </c>
      <c r="R159" s="5">
        <f t="shared" si="97"/>
        <v>11446.889470030117</v>
      </c>
      <c r="S159" s="5">
        <f t="shared" si="97"/>
        <v>6060.2393187291182</v>
      </c>
      <c r="T159" s="5">
        <f t="shared" si="129"/>
        <v>46.282065335280883</v>
      </c>
      <c r="U159" s="5">
        <f t="shared" si="129"/>
        <v>169.62239827367443</v>
      </c>
      <c r="V159" s="5">
        <f t="shared" si="129"/>
        <v>239.73998279296816</v>
      </c>
      <c r="W159" s="15">
        <f t="shared" si="99"/>
        <v>-1.0734613539272964E-2</v>
      </c>
      <c r="X159" s="15">
        <f t="shared" si="99"/>
        <v>-1.217998157191269E-2</v>
      </c>
      <c r="Y159" s="15">
        <f t="shared" si="99"/>
        <v>-9.7425357312937999E-3</v>
      </c>
      <c r="Z159" s="5">
        <f t="shared" si="102"/>
        <v>10302.212301528649</v>
      </c>
      <c r="AA159" s="5">
        <f t="shared" si="102"/>
        <v>29618.755684078602</v>
      </c>
      <c r="AB159" s="5">
        <f t="shared" si="102"/>
        <v>36166.839890944408</v>
      </c>
      <c r="AC159" s="16">
        <f t="shared" si="124"/>
        <v>1.5239519950278959</v>
      </c>
      <c r="AD159" s="16">
        <f t="shared" si="124"/>
        <v>2.9646701261932744</v>
      </c>
      <c r="AE159" s="16">
        <f t="shared" si="124"/>
        <v>6.4060282520662266</v>
      </c>
      <c r="AF159" s="15">
        <f t="shared" si="109"/>
        <v>-4.0504037456468023E-3</v>
      </c>
      <c r="AG159" s="15">
        <f t="shared" si="109"/>
        <v>2.9673830763510267E-4</v>
      </c>
      <c r="AH159" s="15">
        <f t="shared" si="109"/>
        <v>9.7937136394747881E-3</v>
      </c>
      <c r="AI159" s="1">
        <f t="shared" si="125"/>
        <v>331372.85437472985</v>
      </c>
      <c r="AJ159" s="1">
        <f t="shared" si="125"/>
        <v>122745.09925659164</v>
      </c>
      <c r="AK159" s="1">
        <f t="shared" si="125"/>
        <v>46220.866231109532</v>
      </c>
      <c r="AL159" s="14">
        <f t="shared" si="130"/>
        <v>56.39933942878762</v>
      </c>
      <c r="AM159" s="14">
        <f t="shared" si="130"/>
        <v>12.172549038671983</v>
      </c>
      <c r="AN159" s="14">
        <f t="shared" si="130"/>
        <v>4.0352152717712233</v>
      </c>
      <c r="AO159" s="11">
        <f t="shared" si="131"/>
        <v>7.3238141182539861E-3</v>
      </c>
      <c r="AP159" s="11">
        <f t="shared" si="131"/>
        <v>9.2260741584166955E-3</v>
      </c>
      <c r="AQ159" s="11">
        <f t="shared" si="131"/>
        <v>8.3692133550031297E-3</v>
      </c>
      <c r="AR159" s="1">
        <f t="shared" si="103"/>
        <v>175391.0533280168</v>
      </c>
      <c r="AS159" s="1">
        <f t="shared" si="103"/>
        <v>67484.539698355904</v>
      </c>
      <c r="AT159" s="1">
        <f t="shared" si="103"/>
        <v>25278.38388960989</v>
      </c>
      <c r="AU159" s="1">
        <f t="shared" si="110"/>
        <v>35078.210665603365</v>
      </c>
      <c r="AV159" s="1">
        <f t="shared" si="110"/>
        <v>13496.907939671182</v>
      </c>
      <c r="AW159" s="1">
        <f t="shared" si="110"/>
        <v>5055.6767779219781</v>
      </c>
      <c r="AX159" s="1">
        <f t="shared" si="111"/>
        <v>120445.98123624115</v>
      </c>
      <c r="AY159" s="1">
        <f t="shared" si="111"/>
        <v>18227.624398482862</v>
      </c>
      <c r="AZ159" s="1">
        <f t="shared" si="111"/>
        <v>4635.0456304376612</v>
      </c>
      <c r="BA159" s="1">
        <f t="shared" si="112"/>
        <v>13628.631241176619</v>
      </c>
      <c r="BB159" s="1">
        <f t="shared" si="112"/>
        <v>29057.879343062934</v>
      </c>
      <c r="BC159" s="1">
        <f t="shared" si="112"/>
        <v>36829.839482115676</v>
      </c>
      <c r="BD159" s="1">
        <f t="shared" si="113"/>
        <v>4389.4329143419918</v>
      </c>
      <c r="BE159" s="2">
        <f t="shared" si="126"/>
        <v>0.1724378764915922</v>
      </c>
      <c r="BF159" s="2">
        <f t="shared" si="126"/>
        <v>0.13039120264941753</v>
      </c>
      <c r="BG159" s="2">
        <f t="shared" si="126"/>
        <v>6.9918128391701598E-2</v>
      </c>
      <c r="BH159" s="2">
        <f t="shared" si="106"/>
        <v>0.10733959579089859</v>
      </c>
      <c r="BI159" s="2">
        <f t="shared" si="114"/>
        <v>2.9734821248929609E-3</v>
      </c>
      <c r="BJ159" s="2">
        <f t="shared" si="114"/>
        <v>1.700186572836147E-3</v>
      </c>
      <c r="BK159" s="2">
        <f t="shared" si="114"/>
        <v>4.8885446777984691E-4</v>
      </c>
      <c r="BL159" s="2">
        <f t="shared" si="107"/>
        <v>521.52216193700599</v>
      </c>
      <c r="BM159" s="2">
        <f t="shared" si="107"/>
        <v>114.73630826917264</v>
      </c>
      <c r="BN159" s="2">
        <f t="shared" si="107"/>
        <v>12.3574509026899</v>
      </c>
      <c r="BO159" s="2">
        <f t="shared" si="115"/>
        <v>587.13720716120736</v>
      </c>
      <c r="BP159" s="2">
        <f t="shared" si="115"/>
        <v>59.417690502380232</v>
      </c>
      <c r="BQ159" s="2">
        <f t="shared" si="115"/>
        <v>9.7736893555413911</v>
      </c>
      <c r="BR159" s="11">
        <f t="shared" si="116"/>
        <v>3.5827422855023244E-2</v>
      </c>
      <c r="BS159" s="17">
        <f t="shared" si="104"/>
        <v>1.3832543266325154E-2</v>
      </c>
      <c r="BT159" s="17">
        <f t="shared" si="105"/>
        <v>5.5201639797086692E-2</v>
      </c>
      <c r="BU159" s="12">
        <f>(BU$3*temphigh!$I269+BU$4*temphigh!$I269^2+BU$5*temphigh!$I269^6)*(K159/K$56)^$BW$1</f>
        <v>-13.829354166608184</v>
      </c>
      <c r="BV159" s="12">
        <f>(BV$3*temphigh!$I269+BV$4*temphigh!$I269^2+BV$5*temphigh!$I269^6)*(L159/L$56)^$BW$1</f>
        <v>-11.190232095970485</v>
      </c>
      <c r="BW159" s="12">
        <f>(BW$3*temphigh!$I269+BW$4*temphigh!$I269^2+BW$5*temphigh!$I269^6)*(M159/M$56)^$BW$1</f>
        <v>-10.589705226213596</v>
      </c>
      <c r="BX159" s="12"/>
      <c r="BY159" s="12"/>
      <c r="BZ159" s="12"/>
      <c r="CA159" s="19"/>
      <c r="CB159" s="19"/>
      <c r="CC159" s="19"/>
      <c r="CD159" s="19"/>
      <c r="CE159" s="19"/>
      <c r="CF159" s="19"/>
      <c r="CG159" s="19"/>
      <c r="CH159" s="19"/>
    </row>
    <row r="160" spans="1:86" x14ac:dyDescent="0.3">
      <c r="A160" s="2">
        <f t="shared" si="91"/>
        <v>2114</v>
      </c>
      <c r="B160" s="5">
        <f t="shared" si="127"/>
        <v>1164.9672393358735</v>
      </c>
      <c r="C160" s="5">
        <f t="shared" si="127"/>
        <v>2961.9734062809771</v>
      </c>
      <c r="D160" s="5">
        <f t="shared" si="127"/>
        <v>4363.3482618818671</v>
      </c>
      <c r="E160" s="15">
        <f t="shared" si="128"/>
        <v>1.9809929141994232E-5</v>
      </c>
      <c r="F160" s="15">
        <f t="shared" si="128"/>
        <v>3.9026888774049008E-5</v>
      </c>
      <c r="G160" s="15">
        <f t="shared" si="128"/>
        <v>7.9672005162335436E-5</v>
      </c>
      <c r="H160" s="5">
        <f t="shared" si="94"/>
        <v>176153.51192632222</v>
      </c>
      <c r="I160" s="5">
        <f t="shared" si="94"/>
        <v>68058.95880323743</v>
      </c>
      <c r="J160" s="5">
        <f t="shared" si="94"/>
        <v>25482.074301152523</v>
      </c>
      <c r="K160" s="5">
        <f t="shared" si="95"/>
        <v>151208.98337599955</v>
      </c>
      <c r="L160" s="5">
        <f t="shared" si="95"/>
        <v>22977.57253961694</v>
      </c>
      <c r="M160" s="5">
        <f t="shared" si="95"/>
        <v>5840.0276053514845</v>
      </c>
      <c r="N160" s="15">
        <f t="shared" si="96"/>
        <v>4.3272964295604233E-3</v>
      </c>
      <c r="O160" s="15">
        <f t="shared" si="96"/>
        <v>8.4725046903830759E-3</v>
      </c>
      <c r="P160" s="15">
        <f t="shared" si="96"/>
        <v>7.9775814073343998E-3</v>
      </c>
      <c r="Q160" s="5">
        <f t="shared" si="97"/>
        <v>8065.231745214357</v>
      </c>
      <c r="R160" s="5">
        <f t="shared" si="97"/>
        <v>11403.714164872657</v>
      </c>
      <c r="S160" s="5">
        <f t="shared" si="97"/>
        <v>6049.5542017115495</v>
      </c>
      <c r="T160" s="5">
        <f t="shared" si="129"/>
        <v>45.785245250107259</v>
      </c>
      <c r="U160" s="5">
        <f t="shared" si="129"/>
        <v>167.55640058851745</v>
      </c>
      <c r="V160" s="5">
        <f t="shared" si="129"/>
        <v>237.40430744438791</v>
      </c>
      <c r="W160" s="15">
        <f t="shared" si="99"/>
        <v>-1.0734613539272964E-2</v>
      </c>
      <c r="X160" s="15">
        <f t="shared" si="99"/>
        <v>-1.217998157191269E-2</v>
      </c>
      <c r="Y160" s="15">
        <f t="shared" si="99"/>
        <v>-9.7425357312937999E-3</v>
      </c>
      <c r="Z160" s="5">
        <f t="shared" si="102"/>
        <v>10195.990435560148</v>
      </c>
      <c r="AA160" s="5">
        <f t="shared" si="102"/>
        <v>29520.019757912705</v>
      </c>
      <c r="AB160" s="5">
        <f t="shared" si="102"/>
        <v>36461.326671092262</v>
      </c>
      <c r="AC160" s="16">
        <f t="shared" si="124"/>
        <v>1.5177793741590491</v>
      </c>
      <c r="AD160" s="16">
        <f t="shared" si="124"/>
        <v>2.9655498573892172</v>
      </c>
      <c r="AE160" s="16">
        <f t="shared" si="124"/>
        <v>6.4687670583333485</v>
      </c>
      <c r="AF160" s="15">
        <f t="shared" si="109"/>
        <v>-4.0504037456468023E-3</v>
      </c>
      <c r="AG160" s="15">
        <f t="shared" si="109"/>
        <v>2.9673830763510267E-4</v>
      </c>
      <c r="AH160" s="15">
        <f t="shared" si="109"/>
        <v>9.7937136394747881E-3</v>
      </c>
      <c r="AI160" s="1">
        <f t="shared" si="125"/>
        <v>333313.77960286022</v>
      </c>
      <c r="AJ160" s="1">
        <f t="shared" si="125"/>
        <v>123967.49727060366</v>
      </c>
      <c r="AK160" s="1">
        <f t="shared" si="125"/>
        <v>46654.456385920559</v>
      </c>
      <c r="AL160" s="14">
        <f t="shared" si="130"/>
        <v>56.808267124372684</v>
      </c>
      <c r="AM160" s="14">
        <f t="shared" si="130"/>
        <v>12.283730830398458</v>
      </c>
      <c r="AN160" s="14">
        <f t="shared" si="130"/>
        <v>4.0686491335386155</v>
      </c>
      <c r="AO160" s="11">
        <f t="shared" si="131"/>
        <v>7.2505759770714459E-3</v>
      </c>
      <c r="AP160" s="11">
        <f t="shared" si="131"/>
        <v>9.1338134168325279E-3</v>
      </c>
      <c r="AQ160" s="11">
        <f t="shared" si="131"/>
        <v>8.2855212214530977E-3</v>
      </c>
      <c r="AR160" s="1">
        <f t="shared" si="103"/>
        <v>176153.51192632222</v>
      </c>
      <c r="AS160" s="1">
        <f t="shared" si="103"/>
        <v>68058.95880323743</v>
      </c>
      <c r="AT160" s="1">
        <f t="shared" si="103"/>
        <v>25482.074301152523</v>
      </c>
      <c r="AU160" s="1">
        <f t="shared" si="110"/>
        <v>35230.702385264442</v>
      </c>
      <c r="AV160" s="1">
        <f t="shared" si="110"/>
        <v>13611.791760647488</v>
      </c>
      <c r="AW160" s="1">
        <f t="shared" si="110"/>
        <v>5096.4148602305049</v>
      </c>
      <c r="AX160" s="1">
        <f t="shared" si="111"/>
        <v>120967.18670079966</v>
      </c>
      <c r="AY160" s="1">
        <f t="shared" si="111"/>
        <v>18382.058031693552</v>
      </c>
      <c r="AZ160" s="1">
        <f t="shared" si="111"/>
        <v>4672.0220842811887</v>
      </c>
      <c r="BA160" s="1">
        <f t="shared" si="112"/>
        <v>13633.931506041683</v>
      </c>
      <c r="BB160" s="1">
        <f t="shared" si="112"/>
        <v>29084.003001785459</v>
      </c>
      <c r="BC160" s="1">
        <f t="shared" si="112"/>
        <v>36867.444643609844</v>
      </c>
      <c r="BD160" s="1">
        <f t="shared" si="113"/>
        <v>4265.2848864390271</v>
      </c>
      <c r="BE160" s="2">
        <f t="shared" si="126"/>
        <v>0.1724378764915922</v>
      </c>
      <c r="BF160" s="2">
        <f t="shared" si="126"/>
        <v>0.13039120264941753</v>
      </c>
      <c r="BG160" s="2">
        <f t="shared" si="126"/>
        <v>6.9918128391701598E-2</v>
      </c>
      <c r="BH160" s="2">
        <f t="shared" si="106"/>
        <v>0.1070742805294989</v>
      </c>
      <c r="BI160" s="2">
        <f t="shared" si="114"/>
        <v>2.9734821248929609E-3</v>
      </c>
      <c r="BJ160" s="2">
        <f t="shared" si="114"/>
        <v>1.700186572836147E-3</v>
      </c>
      <c r="BK160" s="2">
        <f t="shared" si="114"/>
        <v>4.8885446777984691E-4</v>
      </c>
      <c r="BL160" s="2">
        <f t="shared" si="107"/>
        <v>523.78931895003814</v>
      </c>
      <c r="BM160" s="2">
        <f t="shared" si="107"/>
        <v>115.71292791847276</v>
      </c>
      <c r="BN160" s="2">
        <f t="shared" si="107"/>
        <v>12.45702587041643</v>
      </c>
      <c r="BO160" s="2">
        <f t="shared" si="115"/>
        <v>595.83299386338808</v>
      </c>
      <c r="BP160" s="2">
        <f t="shared" si="115"/>
        <v>60.123872288686933</v>
      </c>
      <c r="BQ160" s="2">
        <f t="shared" si="115"/>
        <v>9.7728695324046981</v>
      </c>
      <c r="BR160" s="11">
        <f t="shared" si="116"/>
        <v>3.5687483974384343E-2</v>
      </c>
      <c r="BS160" s="17">
        <f t="shared" si="104"/>
        <v>1.3354100269134493E-2</v>
      </c>
      <c r="BT160" s="17">
        <f t="shared" si="105"/>
        <v>5.3593825045715235E-2</v>
      </c>
      <c r="BU160" s="12">
        <f>(BU$3*temphigh!$I270+BU$4*temphigh!$I270^2+BU$5*temphigh!$I270^6)*(K160/K$56)^$BW$1</f>
        <v>-14.181943828846958</v>
      </c>
      <c r="BV160" s="12">
        <f>(BV$3*temphigh!$I270+BV$4*temphigh!$I270^2+BV$5*temphigh!$I270^6)*(L160/L$56)^$BW$1</f>
        <v>-11.424620863988574</v>
      </c>
      <c r="BW160" s="12">
        <f>(BW$3*temphigh!$I270+BW$4*temphigh!$I270^2+BW$5*temphigh!$I270^6)*(M160/M$56)^$BW$1</f>
        <v>-10.783375564228828</v>
      </c>
      <c r="BX160" s="12"/>
      <c r="BY160" s="12"/>
      <c r="BZ160" s="12"/>
      <c r="CA160" s="19"/>
      <c r="CB160" s="19"/>
      <c r="CC160" s="19"/>
      <c r="CD160" s="19"/>
      <c r="CE160" s="19"/>
      <c r="CF160" s="19"/>
      <c r="CG160" s="19"/>
      <c r="CH160" s="19"/>
    </row>
    <row r="161" spans="1:86" x14ac:dyDescent="0.3">
      <c r="A161" s="2">
        <f t="shared" si="91"/>
        <v>2115</v>
      </c>
      <c r="B161" s="5">
        <f t="shared" si="127"/>
        <v>1164.9891633584143</v>
      </c>
      <c r="C161" s="5">
        <f t="shared" si="127"/>
        <v>2962.0832230573214</v>
      </c>
      <c r="D161" s="5">
        <f t="shared" si="127"/>
        <v>4363.678516751851</v>
      </c>
      <c r="E161" s="15">
        <f t="shared" si="128"/>
        <v>1.8819432684894519E-5</v>
      </c>
      <c r="F161" s="15">
        <f t="shared" si="128"/>
        <v>3.7075544335346559E-5</v>
      </c>
      <c r="G161" s="15">
        <f t="shared" si="128"/>
        <v>7.5688404904218658E-5</v>
      </c>
      <c r="H161" s="5">
        <f t="shared" si="94"/>
        <v>176893.06065247525</v>
      </c>
      <c r="I161" s="5">
        <f t="shared" si="94"/>
        <v>68628.561394252829</v>
      </c>
      <c r="J161" s="5">
        <f t="shared" si="94"/>
        <v>25684.158033643049</v>
      </c>
      <c r="K161" s="5">
        <f t="shared" si="95"/>
        <v>151840.94944070588</v>
      </c>
      <c r="L161" s="5">
        <f t="shared" si="95"/>
        <v>23169.018635275781</v>
      </c>
      <c r="M161" s="5">
        <f t="shared" si="95"/>
        <v>5885.8960244306254</v>
      </c>
      <c r="N161" s="15">
        <f t="shared" si="96"/>
        <v>4.1794214245516326E-3</v>
      </c>
      <c r="O161" s="15">
        <f t="shared" si="96"/>
        <v>8.3318677518593454E-3</v>
      </c>
      <c r="P161" s="15">
        <f t="shared" si="96"/>
        <v>7.8541442230699587E-3</v>
      </c>
      <c r="Q161" s="5">
        <f t="shared" si="97"/>
        <v>8012.1515406052804</v>
      </c>
      <c r="R161" s="5">
        <f t="shared" si="97"/>
        <v>11359.095232148587</v>
      </c>
      <c r="S161" s="5">
        <f t="shared" si="97"/>
        <v>6038.1243488046148</v>
      </c>
      <c r="T161" s="5">
        <f t="shared" si="129"/>
        <v>45.293758336546524</v>
      </c>
      <c r="U161" s="5">
        <f t="shared" si="129"/>
        <v>165.51556671709329</v>
      </c>
      <c r="V161" s="5">
        <f t="shared" si="129"/>
        <v>235.09138749634789</v>
      </c>
      <c r="W161" s="15">
        <f t="shared" si="99"/>
        <v>-1.0734613539272964E-2</v>
      </c>
      <c r="X161" s="15">
        <f t="shared" si="99"/>
        <v>-1.217998157191269E-2</v>
      </c>
      <c r="Y161" s="15">
        <f t="shared" si="99"/>
        <v>-9.7425357312937999E-3</v>
      </c>
      <c r="Z161" s="5">
        <f t="shared" si="102"/>
        <v>10089.356383511571</v>
      </c>
      <c r="AA161" s="5">
        <f t="shared" si="102"/>
        <v>29417.403015320637</v>
      </c>
      <c r="AB161" s="5">
        <f t="shared" si="102"/>
        <v>36753.502032076816</v>
      </c>
      <c r="AC161" s="16">
        <f t="shared" si="124"/>
        <v>1.5116317548968898</v>
      </c>
      <c r="AD161" s="16">
        <f t="shared" si="124"/>
        <v>2.9664298496351065</v>
      </c>
      <c r="AE161" s="16">
        <f t="shared" si="124"/>
        <v>6.5321203105031334</v>
      </c>
      <c r="AF161" s="15">
        <f t="shared" si="109"/>
        <v>-4.0504037456468023E-3</v>
      </c>
      <c r="AG161" s="15">
        <f t="shared" si="109"/>
        <v>2.9673830763510267E-4</v>
      </c>
      <c r="AH161" s="15">
        <f t="shared" si="109"/>
        <v>9.7937136394747881E-3</v>
      </c>
      <c r="AI161" s="1">
        <f t="shared" si="125"/>
        <v>335213.10402783868</v>
      </c>
      <c r="AJ161" s="1">
        <f t="shared" si="125"/>
        <v>125182.53930419078</v>
      </c>
      <c r="AK161" s="1">
        <f t="shared" si="125"/>
        <v>47085.425607559009</v>
      </c>
      <c r="AL161" s="14">
        <f t="shared" si="130"/>
        <v>57.216040854714606</v>
      </c>
      <c r="AM161" s="14">
        <f t="shared" si="130"/>
        <v>12.394806162811236</v>
      </c>
      <c r="AN161" s="14">
        <f t="shared" si="130"/>
        <v>4.1020229034898099</v>
      </c>
      <c r="AO161" s="11">
        <f t="shared" si="131"/>
        <v>7.1780702173007312E-3</v>
      </c>
      <c r="AP161" s="11">
        <f t="shared" si="131"/>
        <v>9.0424752826642023E-3</v>
      </c>
      <c r="AQ161" s="11">
        <f t="shared" si="131"/>
        <v>8.2026660092385673E-3</v>
      </c>
      <c r="AR161" s="1">
        <f t="shared" si="103"/>
        <v>176893.06065247525</v>
      </c>
      <c r="AS161" s="1">
        <f t="shared" si="103"/>
        <v>68628.561394252829</v>
      </c>
      <c r="AT161" s="1">
        <f t="shared" si="103"/>
        <v>25684.158033643049</v>
      </c>
      <c r="AU161" s="1">
        <f t="shared" si="110"/>
        <v>35378.61213049505</v>
      </c>
      <c r="AV161" s="1">
        <f t="shared" si="110"/>
        <v>13725.712278850566</v>
      </c>
      <c r="AW161" s="1">
        <f t="shared" si="110"/>
        <v>5136.8316067286105</v>
      </c>
      <c r="AX161" s="1">
        <f t="shared" si="111"/>
        <v>121472.75955256472</v>
      </c>
      <c r="AY161" s="1">
        <f t="shared" si="111"/>
        <v>18535.214908220623</v>
      </c>
      <c r="AZ161" s="1">
        <f t="shared" si="111"/>
        <v>4708.716819544501</v>
      </c>
      <c r="BA161" s="1">
        <f t="shared" si="112"/>
        <v>13639.046923066717</v>
      </c>
      <c r="BB161" s="1">
        <f t="shared" si="112"/>
        <v>29109.658746317116</v>
      </c>
      <c r="BC161" s="1">
        <f t="shared" si="112"/>
        <v>36904.374150327734</v>
      </c>
      <c r="BD161" s="1">
        <f t="shared" si="113"/>
        <v>4144.575945834963</v>
      </c>
      <c r="BE161" s="2">
        <f t="shared" si="126"/>
        <v>0.1724378764915922</v>
      </c>
      <c r="BF161" s="2">
        <f t="shared" si="126"/>
        <v>0.13039120264941753</v>
      </c>
      <c r="BG161" s="2">
        <f t="shared" si="126"/>
        <v>6.9918128391701598E-2</v>
      </c>
      <c r="BH161" s="2">
        <f t="shared" si="106"/>
        <v>0.10680915156883966</v>
      </c>
      <c r="BI161" s="2">
        <f t="shared" si="114"/>
        <v>2.9734821248929609E-3</v>
      </c>
      <c r="BJ161" s="2">
        <f t="shared" si="114"/>
        <v>1.700186572836147E-3</v>
      </c>
      <c r="BK161" s="2">
        <f t="shared" si="114"/>
        <v>4.8885446777984691E-4</v>
      </c>
      <c r="BL161" s="2">
        <f t="shared" si="107"/>
        <v>525.98835386774158</v>
      </c>
      <c r="BM161" s="2">
        <f t="shared" si="107"/>
        <v>116.68135859556982</v>
      </c>
      <c r="BN161" s="2">
        <f t="shared" si="107"/>
        <v>12.555815405910051</v>
      </c>
      <c r="BO161" s="2">
        <f t="shared" si="115"/>
        <v>604.65826729761625</v>
      </c>
      <c r="BP161" s="2">
        <f t="shared" si="115"/>
        <v>60.838549559494339</v>
      </c>
      <c r="BQ161" s="2">
        <f t="shared" si="115"/>
        <v>9.7720661147431613</v>
      </c>
      <c r="BR161" s="11">
        <f t="shared" si="116"/>
        <v>3.5548789645038797E-2</v>
      </c>
      <c r="BS161" s="17">
        <f t="shared" si="104"/>
        <v>1.2893947716630686E-2</v>
      </c>
      <c r="BT161" s="17">
        <f t="shared" si="105"/>
        <v>5.2032839850208963E-2</v>
      </c>
      <c r="BU161" s="12">
        <f>(BU$3*temphigh!$I271+BU$4*temphigh!$I271^2+BU$5*temphigh!$I271^6)*(K161/K$56)^$BW$1</f>
        <v>-14.53680972033761</v>
      </c>
      <c r="BV161" s="12">
        <f>(BV$3*temphigh!$I271+BV$4*temphigh!$I271^2+BV$5*temphigh!$I271^6)*(L161/L$56)^$BW$1</f>
        <v>-11.659959782121032</v>
      </c>
      <c r="BW161" s="12">
        <f>(BW$3*temphigh!$I271+BW$4*temphigh!$I271^2+BW$5*temphigh!$I271^6)*(M161/M$56)^$BW$1</f>
        <v>-10.977727259604189</v>
      </c>
      <c r="BX161" s="12"/>
      <c r="BY161" s="12"/>
      <c r="BZ161" s="12"/>
      <c r="CA161" s="19"/>
      <c r="CB161" s="19"/>
      <c r="CC161" s="19"/>
      <c r="CD161" s="19"/>
      <c r="CE161" s="19"/>
      <c r="CF161" s="19"/>
      <c r="CG161" s="19"/>
      <c r="CH161" s="19"/>
    </row>
    <row r="162" spans="1:86" x14ac:dyDescent="0.3">
      <c r="A162" s="2">
        <f t="shared" si="91"/>
        <v>2116</v>
      </c>
      <c r="B162" s="5">
        <f t="shared" si="127"/>
        <v>1165.009991571796</v>
      </c>
      <c r="C162" s="5">
        <f t="shared" si="127"/>
        <v>2962.1875528627902</v>
      </c>
      <c r="D162" s="5">
        <f t="shared" si="127"/>
        <v>4363.9922826249767</v>
      </c>
      <c r="E162" s="15">
        <f t="shared" si="128"/>
        <v>1.7878461050649794E-5</v>
      </c>
      <c r="F162" s="15">
        <f t="shared" si="128"/>
        <v>3.5221767118579231E-5</v>
      </c>
      <c r="G162" s="15">
        <f t="shared" si="128"/>
        <v>7.1903984659007724E-5</v>
      </c>
      <c r="H162" s="5">
        <f t="shared" si="94"/>
        <v>177609.58549146415</v>
      </c>
      <c r="I162" s="5">
        <f t="shared" si="94"/>
        <v>69193.260701001491</v>
      </c>
      <c r="J162" s="5">
        <f t="shared" si="94"/>
        <v>25884.613706431239</v>
      </c>
      <c r="K162" s="5">
        <f t="shared" si="95"/>
        <v>152453.27231214446</v>
      </c>
      <c r="L162" s="5">
        <f t="shared" si="95"/>
        <v>23358.838515856311</v>
      </c>
      <c r="M162" s="5">
        <f t="shared" si="95"/>
        <v>5931.4068472324225</v>
      </c>
      <c r="N162" s="15">
        <f t="shared" si="96"/>
        <v>4.0326596592950015E-3</v>
      </c>
      <c r="O162" s="15">
        <f t="shared" si="96"/>
        <v>8.1928321422954919E-3</v>
      </c>
      <c r="P162" s="15">
        <f t="shared" si="96"/>
        <v>7.7321825959708601E-3</v>
      </c>
      <c r="Q162" s="5">
        <f t="shared" si="97"/>
        <v>7958.2499108457014</v>
      </c>
      <c r="R162" s="5">
        <f t="shared" si="97"/>
        <v>11313.069766767065</v>
      </c>
      <c r="S162" s="5">
        <f t="shared" si="97"/>
        <v>6025.9639879184333</v>
      </c>
      <c r="T162" s="5">
        <f t="shared" si="129"/>
        <v>44.807547345062474</v>
      </c>
      <c r="U162" s="5">
        <f t="shared" si="129"/>
        <v>163.4995901646144</v>
      </c>
      <c r="V162" s="5">
        <f t="shared" si="129"/>
        <v>232.80100125354528</v>
      </c>
      <c r="W162" s="15">
        <f t="shared" si="99"/>
        <v>-1.0734613539272964E-2</v>
      </c>
      <c r="X162" s="15">
        <f t="shared" si="99"/>
        <v>-1.217998157191269E-2</v>
      </c>
      <c r="Y162" s="15">
        <f t="shared" si="99"/>
        <v>-9.7425357312937999E-3</v>
      </c>
      <c r="Z162" s="5">
        <f t="shared" si="102"/>
        <v>9982.3576700184021</v>
      </c>
      <c r="AA162" s="5">
        <f t="shared" si="102"/>
        <v>29310.997637660796</v>
      </c>
      <c r="AB162" s="5">
        <f t="shared" si="102"/>
        <v>37043.334216163981</v>
      </c>
      <c r="AC162" s="16">
        <f t="shared" si="124"/>
        <v>1.5055090359748169</v>
      </c>
      <c r="AD162" s="16">
        <f t="shared" si="124"/>
        <v>2.9673101030084053</v>
      </c>
      <c r="AE162" s="16">
        <f t="shared" si="124"/>
        <v>6.5960940262827981</v>
      </c>
      <c r="AF162" s="15">
        <f t="shared" si="109"/>
        <v>-4.0504037456468023E-3</v>
      </c>
      <c r="AG162" s="15">
        <f t="shared" si="109"/>
        <v>2.9673830763510267E-4</v>
      </c>
      <c r="AH162" s="15">
        <f t="shared" si="109"/>
        <v>9.7937136394747881E-3</v>
      </c>
      <c r="AI162" s="1">
        <f t="shared" si="125"/>
        <v>337070.4057555499</v>
      </c>
      <c r="AJ162" s="1">
        <f t="shared" si="125"/>
        <v>126389.99765262227</v>
      </c>
      <c r="AK162" s="1">
        <f t="shared" si="125"/>
        <v>47513.714653531715</v>
      </c>
      <c r="AL162" s="14">
        <f t="shared" si="130"/>
        <v>57.622634605937584</v>
      </c>
      <c r="AM162" s="14">
        <f t="shared" si="130"/>
        <v>12.505765093888263</v>
      </c>
      <c r="AN162" s="14">
        <f t="shared" si="130"/>
        <v>4.1353339520909884</v>
      </c>
      <c r="AO162" s="11">
        <f t="shared" si="131"/>
        <v>7.1062895151277235E-3</v>
      </c>
      <c r="AP162" s="11">
        <f t="shared" si="131"/>
        <v>8.9520505298375606E-3</v>
      </c>
      <c r="AQ162" s="11">
        <f t="shared" si="131"/>
        <v>8.1206393491461814E-3</v>
      </c>
      <c r="AR162" s="1">
        <f t="shared" si="103"/>
        <v>177609.58549146415</v>
      </c>
      <c r="AS162" s="1">
        <f t="shared" si="103"/>
        <v>69193.260701001491</v>
      </c>
      <c r="AT162" s="1">
        <f t="shared" si="103"/>
        <v>25884.613706431239</v>
      </c>
      <c r="AU162" s="1">
        <f t="shared" si="110"/>
        <v>35521.917098292834</v>
      </c>
      <c r="AV162" s="1">
        <f t="shared" si="110"/>
        <v>13838.652140200298</v>
      </c>
      <c r="AW162" s="1">
        <f t="shared" si="110"/>
        <v>5176.9227412862483</v>
      </c>
      <c r="AX162" s="1">
        <f t="shared" si="111"/>
        <v>121962.61784971558</v>
      </c>
      <c r="AY162" s="1">
        <f t="shared" si="111"/>
        <v>18687.070812685048</v>
      </c>
      <c r="AZ162" s="1">
        <f t="shared" si="111"/>
        <v>4745.1254777859376</v>
      </c>
      <c r="BA162" s="1">
        <f t="shared" si="112"/>
        <v>13643.97940952554</v>
      </c>
      <c r="BB162" s="1">
        <f t="shared" si="112"/>
        <v>29134.853870295465</v>
      </c>
      <c r="BC162" s="1">
        <f t="shared" si="112"/>
        <v>36940.641121410808</v>
      </c>
      <c r="BD162" s="1">
        <f t="shared" si="113"/>
        <v>4027.2142179243956</v>
      </c>
      <c r="BE162" s="2">
        <f t="shared" si="126"/>
        <v>0.1724378764915922</v>
      </c>
      <c r="BF162" s="2">
        <f t="shared" si="126"/>
        <v>0.13039120264941753</v>
      </c>
      <c r="BG162" s="2">
        <f t="shared" si="126"/>
        <v>6.9918128391701598E-2</v>
      </c>
      <c r="BH162" s="2">
        <f t="shared" si="106"/>
        <v>0.10654422454445672</v>
      </c>
      <c r="BI162" s="2">
        <f t="shared" si="114"/>
        <v>2.9734821248929609E-3</v>
      </c>
      <c r="BJ162" s="2">
        <f t="shared" si="114"/>
        <v>1.700186572836147E-3</v>
      </c>
      <c r="BK162" s="2">
        <f t="shared" si="114"/>
        <v>4.8885446777984691E-4</v>
      </c>
      <c r="BL162" s="2">
        <f t="shared" si="107"/>
        <v>528.11892766851679</v>
      </c>
      <c r="BM162" s="2">
        <f t="shared" si="107"/>
        <v>117.64145277459379</v>
      </c>
      <c r="BN162" s="2">
        <f t="shared" si="107"/>
        <v>12.653809057144374</v>
      </c>
      <c r="BO162" s="2">
        <f t="shared" si="115"/>
        <v>613.61495508592657</v>
      </c>
      <c r="BP162" s="2">
        <f t="shared" si="115"/>
        <v>61.56182460637865</v>
      </c>
      <c r="BQ162" s="2">
        <f t="shared" si="115"/>
        <v>9.7712788699573618</v>
      </c>
      <c r="BR162" s="11">
        <f t="shared" si="116"/>
        <v>3.5411330630133325E-2</v>
      </c>
      <c r="BS162" s="17">
        <f t="shared" si="104"/>
        <v>1.2451318417406891E-2</v>
      </c>
      <c r="BT162" s="17">
        <f t="shared" si="105"/>
        <v>5.0517320242921319E-2</v>
      </c>
      <c r="BU162" s="12">
        <f>(BU$3*temphigh!$I272+BU$4*temphigh!$I272^2+BU$5*temphigh!$I272^6)*(K162/K$56)^$BW$1</f>
        <v>-14.893900500016541</v>
      </c>
      <c r="BV162" s="12">
        <f>(BV$3*temphigh!$I272+BV$4*temphigh!$I272^2+BV$5*temphigh!$I272^6)*(L162/L$56)^$BW$1</f>
        <v>-11.896208644865906</v>
      </c>
      <c r="BW162" s="12">
        <f>(BW$3*temphigh!$I272+BW$4*temphigh!$I272^2+BW$5*temphigh!$I272^6)*(M162/M$56)^$BW$1</f>
        <v>-11.172727178251057</v>
      </c>
      <c r="BX162" s="12"/>
      <c r="BY162" s="12"/>
      <c r="BZ162" s="12"/>
      <c r="CA162" s="19"/>
      <c r="CB162" s="19"/>
      <c r="CC162" s="19"/>
      <c r="CD162" s="19"/>
      <c r="CE162" s="19"/>
      <c r="CF162" s="19"/>
      <c r="CG162" s="19"/>
      <c r="CH162" s="19"/>
    </row>
    <row r="163" spans="1:86" x14ac:dyDescent="0.3">
      <c r="A163" s="2">
        <f t="shared" si="91"/>
        <v>2117</v>
      </c>
      <c r="B163" s="5">
        <f t="shared" si="127"/>
        <v>1165.0297787282659</v>
      </c>
      <c r="C163" s="5">
        <f t="shared" si="127"/>
        <v>2962.2866696689312</v>
      </c>
      <c r="D163" s="5">
        <f t="shared" si="127"/>
        <v>4364.2903816374119</v>
      </c>
      <c r="E163" s="15">
        <f t="shared" si="128"/>
        <v>1.6984537998117304E-5</v>
      </c>
      <c r="F163" s="15">
        <f t="shared" si="128"/>
        <v>3.3460678762650268E-5</v>
      </c>
      <c r="G163" s="15">
        <f t="shared" si="128"/>
        <v>6.8308785426057333E-5</v>
      </c>
      <c r="H163" s="5">
        <f t="shared" si="94"/>
        <v>178302.98142729606</v>
      </c>
      <c r="I163" s="5">
        <f t="shared" si="94"/>
        <v>69752.972890774239</v>
      </c>
      <c r="J163" s="5">
        <f t="shared" si="94"/>
        <v>26083.420783934798</v>
      </c>
      <c r="K163" s="5">
        <f t="shared" si="95"/>
        <v>153045.85743887999</v>
      </c>
      <c r="L163" s="5">
        <f t="shared" si="95"/>
        <v>23547.002930195787</v>
      </c>
      <c r="M163" s="5">
        <f t="shared" si="95"/>
        <v>5976.5548355076953</v>
      </c>
      <c r="N163" s="15">
        <f t="shared" si="96"/>
        <v>3.8869951280693371E-3</v>
      </c>
      <c r="O163" s="15">
        <f t="shared" si="96"/>
        <v>8.0553840128543275E-3</v>
      </c>
      <c r="P163" s="15">
        <f t="shared" si="96"/>
        <v>7.6116829342669501E-3</v>
      </c>
      <c r="Q163" s="5">
        <f t="shared" si="97"/>
        <v>7903.5570271344877</v>
      </c>
      <c r="R163" s="5">
        <f t="shared" si="97"/>
        <v>11265.674875958355</v>
      </c>
      <c r="S163" s="5">
        <f t="shared" si="97"/>
        <v>6013.0873963693693</v>
      </c>
      <c r="T163" s="5">
        <f t="shared" si="129"/>
        <v>44.326555640670556</v>
      </c>
      <c r="U163" s="5">
        <f t="shared" si="129"/>
        <v>161.50816816939411</v>
      </c>
      <c r="V163" s="5">
        <f t="shared" si="129"/>
        <v>230.53292918055163</v>
      </c>
      <c r="W163" s="15">
        <f t="shared" si="99"/>
        <v>-1.0734613539272964E-2</v>
      </c>
      <c r="X163" s="15">
        <f t="shared" si="99"/>
        <v>-1.217998157191269E-2</v>
      </c>
      <c r="Y163" s="15">
        <f t="shared" si="99"/>
        <v>-9.7425357312937999E-3</v>
      </c>
      <c r="Z163" s="5">
        <f t="shared" si="102"/>
        <v>9875.040938638329</v>
      </c>
      <c r="AA163" s="5">
        <f t="shared" si="102"/>
        <v>29200.896028181447</v>
      </c>
      <c r="AB163" s="5">
        <f t="shared" si="102"/>
        <v>37330.792697429439</v>
      </c>
      <c r="AC163" s="16">
        <f t="shared" si="124"/>
        <v>1.4994111165363995</v>
      </c>
      <c r="AD163" s="16">
        <f t="shared" si="124"/>
        <v>2.9681906175866004</v>
      </c>
      <c r="AE163" s="16">
        <f t="shared" si="124"/>
        <v>6.6606942823152622</v>
      </c>
      <c r="AF163" s="15">
        <f t="shared" si="109"/>
        <v>-4.0504037456468023E-3</v>
      </c>
      <c r="AG163" s="15">
        <f t="shared" si="109"/>
        <v>2.9673830763510267E-4</v>
      </c>
      <c r="AH163" s="15">
        <f t="shared" si="109"/>
        <v>9.7937136394747881E-3</v>
      </c>
      <c r="AI163" s="1">
        <f t="shared" si="125"/>
        <v>338885.28227828775</v>
      </c>
      <c r="AJ163" s="1">
        <f t="shared" si="125"/>
        <v>127589.65002756035</v>
      </c>
      <c r="AK163" s="1">
        <f t="shared" si="125"/>
        <v>47939.265929464789</v>
      </c>
      <c r="AL163" s="14">
        <f t="shared" si="130"/>
        <v>58.02802289883045</v>
      </c>
      <c r="AM163" s="14">
        <f t="shared" si="130"/>
        <v>12.616597812512683</v>
      </c>
      <c r="AN163" s="14">
        <f t="shared" si="130"/>
        <v>4.1685796921480671</v>
      </c>
      <c r="AO163" s="11">
        <f t="shared" si="131"/>
        <v>7.0352266199764464E-3</v>
      </c>
      <c r="AP163" s="11">
        <f t="shared" si="131"/>
        <v>8.8625300245391853E-3</v>
      </c>
      <c r="AQ163" s="11">
        <f t="shared" si="131"/>
        <v>8.0394329556547194E-3</v>
      </c>
      <c r="AR163" s="1">
        <f t="shared" si="103"/>
        <v>178302.98142729606</v>
      </c>
      <c r="AS163" s="1">
        <f t="shared" si="103"/>
        <v>69752.972890774239</v>
      </c>
      <c r="AT163" s="1">
        <f t="shared" si="103"/>
        <v>26083.420783934798</v>
      </c>
      <c r="AU163" s="1">
        <f t="shared" si="110"/>
        <v>35660.596285459214</v>
      </c>
      <c r="AV163" s="1">
        <f t="shared" si="110"/>
        <v>13950.594578154849</v>
      </c>
      <c r="AW163" s="1">
        <f t="shared" si="110"/>
        <v>5216.6841567869596</v>
      </c>
      <c r="AX163" s="1">
        <f t="shared" si="111"/>
        <v>122436.68595110398</v>
      </c>
      <c r="AY163" s="1">
        <f t="shared" si="111"/>
        <v>18837.602344156629</v>
      </c>
      <c r="AZ163" s="1">
        <f t="shared" si="111"/>
        <v>4781.2438684061553</v>
      </c>
      <c r="BA163" s="1">
        <f t="shared" si="112"/>
        <v>13648.73083296557</v>
      </c>
      <c r="BB163" s="1">
        <f t="shared" si="112"/>
        <v>29159.595501776908</v>
      </c>
      <c r="BC163" s="1">
        <f t="shared" si="112"/>
        <v>36976.258295761545</v>
      </c>
      <c r="BD163" s="1">
        <f t="shared" si="113"/>
        <v>3913.1101089588642</v>
      </c>
      <c r="BE163" s="2">
        <f t="shared" si="126"/>
        <v>0.1724378764915922</v>
      </c>
      <c r="BF163" s="2">
        <f t="shared" si="126"/>
        <v>0.13039120264941753</v>
      </c>
      <c r="BG163" s="2">
        <f t="shared" si="126"/>
        <v>6.9918128391701598E-2</v>
      </c>
      <c r="BH163" s="2">
        <f t="shared" si="106"/>
        <v>0.10627951534829209</v>
      </c>
      <c r="BI163" s="2">
        <f t="shared" si="114"/>
        <v>2.9734821248929609E-3</v>
      </c>
      <c r="BJ163" s="2">
        <f t="shared" si="114"/>
        <v>1.700186572836147E-3</v>
      </c>
      <c r="BK163" s="2">
        <f t="shared" si="114"/>
        <v>4.8885446777984691E-4</v>
      </c>
      <c r="BL163" s="2">
        <f t="shared" si="107"/>
        <v>530.18072808918646</v>
      </c>
      <c r="BM163" s="2">
        <f t="shared" si="107"/>
        <v>118.59306792429813</v>
      </c>
      <c r="BN163" s="2">
        <f t="shared" si="107"/>
        <v>12.750996785208244</v>
      </c>
      <c r="BO163" s="2">
        <f t="shared" si="115"/>
        <v>622.70501318412425</v>
      </c>
      <c r="BP163" s="2">
        <f t="shared" si="115"/>
        <v>62.293800949276523</v>
      </c>
      <c r="BQ163" s="2">
        <f t="shared" si="115"/>
        <v>9.7705075702371023</v>
      </c>
      <c r="BR163" s="11">
        <f t="shared" si="116"/>
        <v>3.5275097209528344E-2</v>
      </c>
      <c r="BS163" s="17">
        <f t="shared" si="104"/>
        <v>1.2025480163356176E-2</v>
      </c>
      <c r="BT163" s="17">
        <f t="shared" si="105"/>
        <v>4.9045941983418759E-2</v>
      </c>
      <c r="BU163" s="12">
        <f>(BU$3*temphigh!$I273+BU$4*temphigh!$I273^2+BU$5*temphigh!$I273^6)*(K163/K$56)^$BW$1</f>
        <v>-15.253165426281566</v>
      </c>
      <c r="BV163" s="12">
        <f>(BV$3*temphigh!$I273+BV$4*temphigh!$I273^2+BV$5*temphigh!$I273^6)*(L163/L$56)^$BW$1</f>
        <v>-12.13332768935409</v>
      </c>
      <c r="BW163" s="12">
        <f>(BW$3*temphigh!$I273+BW$4*temphigh!$I273^2+BW$5*temphigh!$I273^6)*(M163/M$56)^$BW$1</f>
        <v>-11.36834254604835</v>
      </c>
      <c r="BX163" s="12"/>
      <c r="BY163" s="12"/>
      <c r="BZ163" s="12"/>
      <c r="CA163" s="19"/>
      <c r="CB163" s="19"/>
      <c r="CC163" s="19"/>
      <c r="CD163" s="19"/>
      <c r="CE163" s="19"/>
      <c r="CF163" s="19"/>
      <c r="CG163" s="19"/>
      <c r="CH163" s="19"/>
    </row>
    <row r="164" spans="1:86" x14ac:dyDescent="0.3">
      <c r="A164" s="2">
        <f t="shared" si="91"/>
        <v>2118</v>
      </c>
      <c r="B164" s="5">
        <f t="shared" si="127"/>
        <v>1165.0485768461842</v>
      </c>
      <c r="C164" s="5">
        <f t="shared" si="127"/>
        <v>2962.3808337854553</v>
      </c>
      <c r="D164" s="5">
        <f t="shared" si="127"/>
        <v>4364.5735950438666</v>
      </c>
      <c r="E164" s="15">
        <f t="shared" si="128"/>
        <v>1.6135311098211439E-5</v>
      </c>
      <c r="F164" s="15">
        <f t="shared" si="128"/>
        <v>3.1787644824517755E-5</v>
      </c>
      <c r="G164" s="15">
        <f t="shared" si="128"/>
        <v>6.4893346154754468E-5</v>
      </c>
      <c r="H164" s="5">
        <f t="shared" si="94"/>
        <v>178973.15227704871</v>
      </c>
      <c r="I164" s="5">
        <f t="shared" si="94"/>
        <v>70307.617058690783</v>
      </c>
      <c r="J164" s="5">
        <f t="shared" si="94"/>
        <v>26280.559569854013</v>
      </c>
      <c r="K164" s="5">
        <f t="shared" si="95"/>
        <v>153618.61799920269</v>
      </c>
      <c r="L164" s="5">
        <f t="shared" si="95"/>
        <v>23733.483641550818</v>
      </c>
      <c r="M164" s="5">
        <f t="shared" si="95"/>
        <v>6021.3349592034729</v>
      </c>
      <c r="N164" s="15">
        <f t="shared" si="96"/>
        <v>3.7424113916408874E-3</v>
      </c>
      <c r="O164" s="15">
        <f t="shared" si="96"/>
        <v>7.9195094130597443E-3</v>
      </c>
      <c r="P164" s="15">
        <f t="shared" si="96"/>
        <v>7.492631612736389E-3</v>
      </c>
      <c r="Q164" s="5">
        <f t="shared" si="97"/>
        <v>7848.1028759700366</v>
      </c>
      <c r="R164" s="5">
        <f t="shared" si="97"/>
        <v>11216.947649686848</v>
      </c>
      <c r="S164" s="5">
        <f t="shared" si="97"/>
        <v>5999.5088904840995</v>
      </c>
      <c r="T164" s="5">
        <f t="shared" si="129"/>
        <v>43.850727196340877</v>
      </c>
      <c r="U164" s="5">
        <f t="shared" si="129"/>
        <v>159.54100165737751</v>
      </c>
      <c r="V164" s="5">
        <f t="shared" si="129"/>
        <v>228.28695388077028</v>
      </c>
      <c r="W164" s="15">
        <f t="shared" si="99"/>
        <v>-1.0734613539272964E-2</v>
      </c>
      <c r="X164" s="15">
        <f t="shared" si="99"/>
        <v>-1.217998157191269E-2</v>
      </c>
      <c r="Y164" s="15">
        <f t="shared" si="99"/>
        <v>-9.7425357312937999E-3</v>
      </c>
      <c r="Z164" s="5">
        <f t="shared" si="102"/>
        <v>9767.4519358943071</v>
      </c>
      <c r="AA164" s="5">
        <f t="shared" si="102"/>
        <v>29087.190733612075</v>
      </c>
      <c r="AB164" s="5">
        <f t="shared" si="102"/>
        <v>37615.848174081017</v>
      </c>
      <c r="AC164" s="16">
        <f t="shared" si="124"/>
        <v>1.493337896133716</v>
      </c>
      <c r="AD164" s="16">
        <f t="shared" si="124"/>
        <v>2.9690713934472015</v>
      </c>
      <c r="AE164" s="16">
        <f t="shared" si="124"/>
        <v>6.7259272147563447</v>
      </c>
      <c r="AF164" s="15">
        <f t="shared" si="109"/>
        <v>-4.0504037456468023E-3</v>
      </c>
      <c r="AG164" s="15">
        <f t="shared" si="109"/>
        <v>2.9673830763510267E-4</v>
      </c>
      <c r="AH164" s="15">
        <f t="shared" si="109"/>
        <v>9.7937136394747881E-3</v>
      </c>
      <c r="AI164" s="1">
        <f t="shared" si="125"/>
        <v>340657.35033591819</v>
      </c>
      <c r="AJ164" s="1">
        <f t="shared" si="125"/>
        <v>128781.27960295917</v>
      </c>
      <c r="AK164" s="1">
        <f t="shared" si="125"/>
        <v>48362.023493305271</v>
      </c>
      <c r="AL164" s="14">
        <f t="shared" si="130"/>
        <v>58.432180787318877</v>
      </c>
      <c r="AM164" s="14">
        <f t="shared" si="130"/>
        <v>12.727294639664404</v>
      </c>
      <c r="AN164" s="14">
        <f t="shared" si="130"/>
        <v>4.2017575789338419</v>
      </c>
      <c r="AO164" s="11">
        <f t="shared" si="131"/>
        <v>6.9648743537766818E-3</v>
      </c>
      <c r="AP164" s="11">
        <f t="shared" si="131"/>
        <v>8.7739047242937941E-3</v>
      </c>
      <c r="AQ164" s="11">
        <f t="shared" si="131"/>
        <v>7.9590386260981714E-3</v>
      </c>
      <c r="AR164" s="1">
        <f t="shared" si="103"/>
        <v>178973.15227704871</v>
      </c>
      <c r="AS164" s="1">
        <f t="shared" si="103"/>
        <v>70307.617058690783</v>
      </c>
      <c r="AT164" s="1">
        <f t="shared" si="103"/>
        <v>26280.559569854013</v>
      </c>
      <c r="AU164" s="1">
        <f t="shared" si="110"/>
        <v>35794.630455409744</v>
      </c>
      <c r="AV164" s="1">
        <f t="shared" si="110"/>
        <v>14061.523411738157</v>
      </c>
      <c r="AW164" s="1">
        <f t="shared" si="110"/>
        <v>5256.1119139708026</v>
      </c>
      <c r="AX164" s="1">
        <f t="shared" si="111"/>
        <v>122894.89439936217</v>
      </c>
      <c r="AY164" s="1">
        <f t="shared" si="111"/>
        <v>18986.786913240656</v>
      </c>
      <c r="AZ164" s="1">
        <f t="shared" si="111"/>
        <v>4817.0679673627783</v>
      </c>
      <c r="BA164" s="1">
        <f t="shared" si="112"/>
        <v>13653.303012220551</v>
      </c>
      <c r="BB164" s="1">
        <f t="shared" si="112"/>
        <v>29183.890608884834</v>
      </c>
      <c r="BC164" s="1">
        <f t="shared" si="112"/>
        <v>37011.238046975675</v>
      </c>
      <c r="BD164" s="1">
        <f t="shared" si="113"/>
        <v>3802.1762592812433</v>
      </c>
      <c r="BE164" s="2">
        <f t="shared" si="126"/>
        <v>0.1724378764915922</v>
      </c>
      <c r="BF164" s="2">
        <f t="shared" si="126"/>
        <v>0.13039120264941753</v>
      </c>
      <c r="BG164" s="2">
        <f t="shared" si="126"/>
        <v>6.9918128391701598E-2</v>
      </c>
      <c r="BH164" s="2">
        <f t="shared" si="106"/>
        <v>0.10601504011250844</v>
      </c>
      <c r="BI164" s="2">
        <f t="shared" si="114"/>
        <v>2.9734821248929609E-3</v>
      </c>
      <c r="BJ164" s="2">
        <f t="shared" si="114"/>
        <v>1.700186572836147E-3</v>
      </c>
      <c r="BK164" s="2">
        <f t="shared" si="114"/>
        <v>4.8885446777984691E-4</v>
      </c>
      <c r="BL164" s="2">
        <f t="shared" si="107"/>
        <v>532.17346913155029</v>
      </c>
      <c r="BM164" s="2">
        <f t="shared" si="107"/>
        <v>119.53606649129171</v>
      </c>
      <c r="BN164" s="2">
        <f t="shared" si="107"/>
        <v>12.847368961477546</v>
      </c>
      <c r="BO164" s="2">
        <f t="shared" si="115"/>
        <v>631.93042628133389</v>
      </c>
      <c r="BP164" s="2">
        <f t="shared" si="115"/>
        <v>63.03458335083409</v>
      </c>
      <c r="BQ164" s="2">
        <f t="shared" si="115"/>
        <v>9.7697519923367064</v>
      </c>
      <c r="BR164" s="11">
        <f t="shared" si="116"/>
        <v>3.5140079195099511E-2</v>
      </c>
      <c r="BS164" s="17">
        <f t="shared" si="104"/>
        <v>1.1615734016755114E-2</v>
      </c>
      <c r="BT164" s="17">
        <f t="shared" si="105"/>
        <v>4.7617419401377432E-2</v>
      </c>
      <c r="BU164" s="12">
        <f>(BU$3*temphigh!$I274+BU$4*temphigh!$I274^2+BU$5*temphigh!$I274^6)*(K164/K$56)^$BW$1</f>
        <v>-15.614554392901466</v>
      </c>
      <c r="BV164" s="12">
        <f>(BV$3*temphigh!$I274+BV$4*temphigh!$I274^2+BV$5*temphigh!$I274^6)*(L164/L$56)^$BW$1</f>
        <v>-12.37127761374915</v>
      </c>
      <c r="BW164" s="12">
        <f>(BW$3*temphigh!$I274+BW$4*temphigh!$I274^2+BW$5*temphigh!$I274^6)*(M164/M$56)^$BW$1</f>
        <v>-11.564540963793968</v>
      </c>
      <c r="BX164" s="12"/>
      <c r="BY164" s="12"/>
      <c r="BZ164" s="12"/>
      <c r="CA164" s="19"/>
      <c r="CB164" s="19"/>
      <c r="CC164" s="19"/>
      <c r="CD164" s="19"/>
      <c r="CE164" s="19"/>
      <c r="CF164" s="19"/>
      <c r="CG164" s="19"/>
      <c r="CH164" s="19"/>
    </row>
    <row r="165" spans="1:86" x14ac:dyDescent="0.3">
      <c r="A165" s="2">
        <f t="shared" si="91"/>
        <v>2119</v>
      </c>
      <c r="B165" s="5">
        <f t="shared" si="127"/>
        <v>1165.0664353463546</v>
      </c>
      <c r="C165" s="5">
        <f t="shared" si="127"/>
        <v>2962.4702925397455</v>
      </c>
      <c r="D165" s="5">
        <f t="shared" si="127"/>
        <v>4364.8426652397311</v>
      </c>
      <c r="E165" s="15">
        <f t="shared" si="128"/>
        <v>1.5328545543300865E-5</v>
      </c>
      <c r="F165" s="15">
        <f t="shared" si="128"/>
        <v>3.0198262583291866E-5</v>
      </c>
      <c r="G165" s="15">
        <f t="shared" si="128"/>
        <v>6.1648678847016743E-5</v>
      </c>
      <c r="H165" s="5">
        <f t="shared" si="94"/>
        <v>179620.01051882948</v>
      </c>
      <c r="I165" s="5">
        <f t="shared" si="94"/>
        <v>70857.115215220663</v>
      </c>
      <c r="J165" s="5">
        <f t="shared" si="94"/>
        <v>26476.011200763332</v>
      </c>
      <c r="K165" s="5">
        <f t="shared" si="95"/>
        <v>154171.47474979097</v>
      </c>
      <c r="L165" s="5">
        <f t="shared" si="95"/>
        <v>23918.253423049311</v>
      </c>
      <c r="M165" s="5">
        <f t="shared" si="95"/>
        <v>6065.7423947053503</v>
      </c>
      <c r="N165" s="15">
        <f t="shared" si="96"/>
        <v>3.5988915783056186E-3</v>
      </c>
      <c r="O165" s="15">
        <f t="shared" si="96"/>
        <v>7.7851942971831622E-3</v>
      </c>
      <c r="P165" s="15">
        <f t="shared" si="96"/>
        <v>7.3750149763718298E-3</v>
      </c>
      <c r="Q165" s="5">
        <f t="shared" si="97"/>
        <v>7791.917239369006</v>
      </c>
      <c r="R165" s="5">
        <f t="shared" si="97"/>
        <v>11166.925131954606</v>
      </c>
      <c r="S165" s="5">
        <f t="shared" si="97"/>
        <v>5985.2428154381441</v>
      </c>
      <c r="T165" s="5">
        <f t="shared" si="129"/>
        <v>43.380006586472071</v>
      </c>
      <c r="U165" s="5">
        <f t="shared" si="129"/>
        <v>157.59779519722616</v>
      </c>
      <c r="V165" s="5">
        <f t="shared" si="129"/>
        <v>226.06286007559865</v>
      </c>
      <c r="W165" s="15">
        <f t="shared" si="99"/>
        <v>-1.0734613539272964E-2</v>
      </c>
      <c r="X165" s="15">
        <f t="shared" si="99"/>
        <v>-1.217998157191269E-2</v>
      </c>
      <c r="Y165" s="15">
        <f t="shared" si="99"/>
        <v>-9.7425357312937999E-3</v>
      </c>
      <c r="Z165" s="5">
        <f t="shared" si="102"/>
        <v>9659.6354968365886</v>
      </c>
      <c r="AA165" s="5">
        <f t="shared" si="102"/>
        <v>28969.974367879757</v>
      </c>
      <c r="AB165" s="5">
        <f t="shared" si="102"/>
        <v>37898.472559845613</v>
      </c>
      <c r="AC165" s="16">
        <f t="shared" si="124"/>
        <v>1.4872892747256998</v>
      </c>
      <c r="AD165" s="16">
        <f t="shared" si="124"/>
        <v>2.9699524306677407</v>
      </c>
      <c r="AE165" s="16">
        <f t="shared" si="124"/>
        <v>6.7917990198576188</v>
      </c>
      <c r="AF165" s="15">
        <f t="shared" si="109"/>
        <v>-4.0504037456468023E-3</v>
      </c>
      <c r="AG165" s="15">
        <f t="shared" si="109"/>
        <v>2.9673830763510267E-4</v>
      </c>
      <c r="AH165" s="15">
        <f t="shared" si="109"/>
        <v>9.7937136394747881E-3</v>
      </c>
      <c r="AI165" s="1">
        <f t="shared" si="125"/>
        <v>342386.24575773615</v>
      </c>
      <c r="AJ165" s="1">
        <f t="shared" si="125"/>
        <v>129964.67505440142</v>
      </c>
      <c r="AK165" s="1">
        <f t="shared" si="125"/>
        <v>48781.933057945549</v>
      </c>
      <c r="AL165" s="14">
        <f t="shared" si="130"/>
        <v>58.835083856745705</v>
      </c>
      <c r="AM165" s="14">
        <f t="shared" si="130"/>
        <v>12.837846029525171</v>
      </c>
      <c r="AN165" s="14">
        <f t="shared" si="130"/>
        <v>4.234865110293395</v>
      </c>
      <c r="AO165" s="11">
        <f t="shared" si="131"/>
        <v>6.8952256102389146E-3</v>
      </c>
      <c r="AP165" s="11">
        <f t="shared" si="131"/>
        <v>8.6861656770508555E-3</v>
      </c>
      <c r="AQ165" s="11">
        <f t="shared" si="131"/>
        <v>7.879448239837189E-3</v>
      </c>
      <c r="AR165" s="1">
        <f t="shared" si="103"/>
        <v>179620.01051882948</v>
      </c>
      <c r="AS165" s="1">
        <f t="shared" si="103"/>
        <v>70857.115215220663</v>
      </c>
      <c r="AT165" s="1">
        <f t="shared" si="103"/>
        <v>26476.011200763332</v>
      </c>
      <c r="AU165" s="1">
        <f t="shared" si="110"/>
        <v>35924.002103765895</v>
      </c>
      <c r="AV165" s="1">
        <f t="shared" si="110"/>
        <v>14171.423043044133</v>
      </c>
      <c r="AW165" s="1">
        <f t="shared" si="110"/>
        <v>5295.2022401526665</v>
      </c>
      <c r="AX165" s="1">
        <f t="shared" si="111"/>
        <v>123337.17979983277</v>
      </c>
      <c r="AY165" s="1">
        <f t="shared" si="111"/>
        <v>19134.602738439451</v>
      </c>
      <c r="AZ165" s="1">
        <f t="shared" si="111"/>
        <v>4852.5939157642806</v>
      </c>
      <c r="BA165" s="1">
        <f t="shared" si="112"/>
        <v>13657.697718351357</v>
      </c>
      <c r="BB165" s="1">
        <f t="shared" si="112"/>
        <v>29207.746005200166</v>
      </c>
      <c r="BC165" s="1">
        <f t="shared" si="112"/>
        <v>37045.592397605666</v>
      </c>
      <c r="BD165" s="1">
        <f t="shared" si="113"/>
        <v>3694.3274968735559</v>
      </c>
      <c r="BE165" s="2">
        <f t="shared" si="126"/>
        <v>0.1724378764915922</v>
      </c>
      <c r="BF165" s="2">
        <f t="shared" si="126"/>
        <v>0.13039120264941753</v>
      </c>
      <c r="BG165" s="2">
        <f t="shared" si="126"/>
        <v>6.9918128391701598E-2</v>
      </c>
      <c r="BH165" s="2">
        <f t="shared" si="106"/>
        <v>0.10575081519355002</v>
      </c>
      <c r="BI165" s="2">
        <f t="shared" si="114"/>
        <v>2.9734821248929609E-3</v>
      </c>
      <c r="BJ165" s="2">
        <f t="shared" si="114"/>
        <v>1.700186572836147E-3</v>
      </c>
      <c r="BK165" s="2">
        <f t="shared" si="114"/>
        <v>4.8885446777984691E-4</v>
      </c>
      <c r="BL165" s="2">
        <f t="shared" si="107"/>
        <v>534.09689055082504</v>
      </c>
      <c r="BM165" s="2">
        <f t="shared" si="107"/>
        <v>120.47031587882202</v>
      </c>
      <c r="BN165" s="2">
        <f t="shared" si="107"/>
        <v>12.942916364482425</v>
      </c>
      <c r="BO165" s="2">
        <f t="shared" si="115"/>
        <v>641.29320820454939</v>
      </c>
      <c r="BP165" s="2">
        <f t="shared" si="115"/>
        <v>63.784277830944838</v>
      </c>
      <c r="BQ165" s="2">
        <f t="shared" si="115"/>
        <v>9.769011917363887</v>
      </c>
      <c r="BR165" s="11">
        <f t="shared" si="116"/>
        <v>3.500626594533604E-2</v>
      </c>
      <c r="BS165" s="17">
        <f t="shared" si="104"/>
        <v>1.1221412686278397E-2</v>
      </c>
      <c r="BT165" s="17">
        <f t="shared" si="105"/>
        <v>4.6230504273181969E-2</v>
      </c>
      <c r="BU165" s="12">
        <f>(BU$3*temphigh!$I275+BU$4*temphigh!$I275^2+BU$5*temphigh!$I275^6)*(K165/K$56)^$BW$1</f>
        <v>-15.978017963500976</v>
      </c>
      <c r="BV165" s="12">
        <f>(BV$3*temphigh!$I275+BV$4*temphigh!$I275^2+BV$5*temphigh!$I275^6)*(L165/L$56)^$BW$1</f>
        <v>-12.610019594531035</v>
      </c>
      <c r="BW165" s="12">
        <f>(BW$3*temphigh!$I275+BW$4*temphigh!$I275^2+BW$5*temphigh!$I275^6)*(M165/M$56)^$BW$1</f>
        <v>-11.7612904212586</v>
      </c>
      <c r="BX165" s="12"/>
      <c r="BY165" s="12"/>
      <c r="BZ165" s="12"/>
      <c r="CA165" s="19"/>
      <c r="CB165" s="19"/>
      <c r="CC165" s="19"/>
      <c r="CD165" s="19"/>
      <c r="CE165" s="19"/>
      <c r="CF165" s="19"/>
      <c r="CG165" s="19"/>
      <c r="CH165" s="19"/>
    </row>
    <row r="166" spans="1:86" x14ac:dyDescent="0.3">
      <c r="A166" s="2">
        <f t="shared" si="91"/>
        <v>2120</v>
      </c>
      <c r="B166" s="5">
        <f t="shared" si="127"/>
        <v>1165.0834011815741</v>
      </c>
      <c r="C166" s="5">
        <f t="shared" si="127"/>
        <v>2962.5552809227452</v>
      </c>
      <c r="D166" s="5">
        <f t="shared" si="127"/>
        <v>4365.0982976842333</v>
      </c>
      <c r="E166" s="15">
        <f t="shared" si="128"/>
        <v>1.4562118266135821E-5</v>
      </c>
      <c r="F166" s="15">
        <f t="shared" si="128"/>
        <v>2.868834945412727E-5</v>
      </c>
      <c r="G166" s="15">
        <f t="shared" si="128"/>
        <v>5.8566244904665905E-5</v>
      </c>
      <c r="H166" s="5">
        <f t="shared" si="94"/>
        <v>180243.47711402271</v>
      </c>
      <c r="I166" s="5">
        <f t="shared" si="94"/>
        <v>71401.392271194723</v>
      </c>
      <c r="J166" s="5">
        <f t="shared" si="94"/>
        <v>26669.757639108018</v>
      </c>
      <c r="K166" s="5">
        <f t="shared" si="95"/>
        <v>154704.35586948373</v>
      </c>
      <c r="L166" s="5">
        <f t="shared" si="95"/>
        <v>24101.28605227423</v>
      </c>
      <c r="M166" s="5">
        <f t="shared" si="95"/>
        <v>6109.7725229364996</v>
      </c>
      <c r="N166" s="15">
        <f t="shared" si="96"/>
        <v>3.4564183845136043E-3</v>
      </c>
      <c r="O166" s="15">
        <f t="shared" si="96"/>
        <v>7.652424530653068E-3</v>
      </c>
      <c r="P166" s="15">
        <f t="shared" si="96"/>
        <v>7.2588193441220916E-3</v>
      </c>
      <c r="Q166" s="5">
        <f t="shared" si="97"/>
        <v>7735.0296758834802</v>
      </c>
      <c r="R166" s="5">
        <f t="shared" si="97"/>
        <v>11115.644293007625</v>
      </c>
      <c r="S166" s="5">
        <f t="shared" si="97"/>
        <v>5970.3035353351706</v>
      </c>
      <c r="T166" s="5">
        <f t="shared" si="129"/>
        <v>42.914338980435176</v>
      </c>
      <c r="U166" s="5">
        <f t="shared" si="129"/>
        <v>155.67825695594988</v>
      </c>
      <c r="V166" s="5">
        <f t="shared" si="129"/>
        <v>223.86043458379365</v>
      </c>
      <c r="W166" s="15">
        <f t="shared" si="99"/>
        <v>-1.0734613539272964E-2</v>
      </c>
      <c r="X166" s="15">
        <f t="shared" si="99"/>
        <v>-1.217998157191269E-2</v>
      </c>
      <c r="Y166" s="15">
        <f t="shared" si="99"/>
        <v>-9.7425357312937999E-3</v>
      </c>
      <c r="Z166" s="5">
        <f t="shared" si="102"/>
        <v>9551.6355320925068</v>
      </c>
      <c r="AA166" s="5">
        <f t="shared" si="102"/>
        <v>28849.339537990145</v>
      </c>
      <c r="AB166" s="5">
        <f t="shared" si="102"/>
        <v>38178.638974459929</v>
      </c>
      <c r="AC166" s="16">
        <f t="shared" si="124"/>
        <v>1.4812651526764906</v>
      </c>
      <c r="AD166" s="16">
        <f t="shared" si="124"/>
        <v>2.9708337293257738</v>
      </c>
      <c r="AE166" s="16">
        <f t="shared" si="124"/>
        <v>6.8583159545549695</v>
      </c>
      <c r="AF166" s="15">
        <f t="shared" si="109"/>
        <v>-4.0504037456468023E-3</v>
      </c>
      <c r="AG166" s="15">
        <f t="shared" si="109"/>
        <v>2.9673830763510267E-4</v>
      </c>
      <c r="AH166" s="15">
        <f t="shared" si="109"/>
        <v>9.7937136394747881E-3</v>
      </c>
      <c r="AI166" s="1">
        <f t="shared" si="125"/>
        <v>344071.62328572845</v>
      </c>
      <c r="AJ166" s="1">
        <f t="shared" si="125"/>
        <v>131139.63059200541</v>
      </c>
      <c r="AK166" s="1">
        <f t="shared" si="125"/>
        <v>49198.941992303662</v>
      </c>
      <c r="AL166" s="14">
        <f t="shared" si="130"/>
        <v>59.236708221965394</v>
      </c>
      <c r="AM166" s="14">
        <f t="shared" si="130"/>
        <v>12.948242570498605</v>
      </c>
      <c r="AN166" s="14">
        <f t="shared" si="130"/>
        <v>4.267899826728252</v>
      </c>
      <c r="AO166" s="11">
        <f t="shared" si="131"/>
        <v>6.8262733541365255E-3</v>
      </c>
      <c r="AP166" s="11">
        <f t="shared" si="131"/>
        <v>8.5993040202803472E-3</v>
      </c>
      <c r="AQ166" s="11">
        <f t="shared" si="131"/>
        <v>7.8006537574388168E-3</v>
      </c>
      <c r="AR166" s="1">
        <f t="shared" si="103"/>
        <v>180243.47711402271</v>
      </c>
      <c r="AS166" s="1">
        <f t="shared" si="103"/>
        <v>71401.392271194723</v>
      </c>
      <c r="AT166" s="1">
        <f t="shared" si="103"/>
        <v>26669.757639108018</v>
      </c>
      <c r="AU166" s="1">
        <f t="shared" si="110"/>
        <v>36048.695422804543</v>
      </c>
      <c r="AV166" s="1">
        <f t="shared" si="110"/>
        <v>14280.278454238945</v>
      </c>
      <c r="AW166" s="1">
        <f t="shared" si="110"/>
        <v>5333.951527821604</v>
      </c>
      <c r="AX166" s="1">
        <f t="shared" si="111"/>
        <v>123763.48469558699</v>
      </c>
      <c r="AY166" s="1">
        <f t="shared" si="111"/>
        <v>19281.028841819385</v>
      </c>
      <c r="AZ166" s="1">
        <f t="shared" si="111"/>
        <v>4887.8180183491995</v>
      </c>
      <c r="BA166" s="1">
        <f t="shared" si="112"/>
        <v>13661.916675517812</v>
      </c>
      <c r="BB166" s="1">
        <f t="shared" si="112"/>
        <v>29231.168354906873</v>
      </c>
      <c r="BC166" s="1">
        <f t="shared" si="112"/>
        <v>37079.333032784969</v>
      </c>
      <c r="BD166" s="1">
        <f t="shared" si="113"/>
        <v>3589.4807912698143</v>
      </c>
      <c r="BE166" s="2">
        <f t="shared" si="126"/>
        <v>0.1724378764915922</v>
      </c>
      <c r="BF166" s="2">
        <f t="shared" si="126"/>
        <v>0.13039120264941753</v>
      </c>
      <c r="BG166" s="2">
        <f t="shared" si="126"/>
        <v>6.9918128391701598E-2</v>
      </c>
      <c r="BH166" s="2">
        <f t="shared" si="106"/>
        <v>0.10548685715644444</v>
      </c>
      <c r="BI166" s="2">
        <f t="shared" si="114"/>
        <v>2.9734821248929609E-3</v>
      </c>
      <c r="BJ166" s="2">
        <f t="shared" si="114"/>
        <v>1.700186572836147E-3</v>
      </c>
      <c r="BK166" s="2">
        <f t="shared" si="114"/>
        <v>4.8885446777984691E-4</v>
      </c>
      <c r="BL166" s="2">
        <f t="shared" si="107"/>
        <v>535.95075732710006</v>
      </c>
      <c r="BM166" s="2">
        <f t="shared" si="107"/>
        <v>121.39568842129191</v>
      </c>
      <c r="BN166" s="2">
        <f t="shared" si="107"/>
        <v>13.037630176483656</v>
      </c>
      <c r="BO166" s="2">
        <f t="shared" si="115"/>
        <v>650.79540232821262</v>
      </c>
      <c r="BP166" s="2">
        <f t="shared" si="115"/>
        <v>64.542991681483159</v>
      </c>
      <c r="BQ166" s="2">
        <f t="shared" si="115"/>
        <v>9.7682871305817507</v>
      </c>
      <c r="BR166" s="11">
        <f t="shared" si="116"/>
        <v>3.4873646379279782E-2</v>
      </c>
      <c r="BS166" s="17">
        <f t="shared" si="104"/>
        <v>1.0841878987108524E-2</v>
      </c>
      <c r="BT166" s="17">
        <f t="shared" si="105"/>
        <v>4.4883984731244629E-2</v>
      </c>
      <c r="BU166" s="12">
        <f>(BU$3*temphigh!$I276+BU$4*temphigh!$I276^2+BU$5*temphigh!$I276^6)*(K166/K$56)^$BW$1</f>
        <v>-16.343507404655586</v>
      </c>
      <c r="BV166" s="12">
        <f>(BV$3*temphigh!$I276+BV$4*temphigh!$I276^2+BV$5*temphigh!$I276^6)*(L166/L$56)^$BW$1</f>
        <v>-12.849515302686598</v>
      </c>
      <c r="BW166" s="12">
        <f>(BW$3*temphigh!$I276+BW$4*temphigh!$I276^2+BW$5*temphigh!$I276^6)*(M166/M$56)^$BW$1</f>
        <v>-11.958559310359401</v>
      </c>
      <c r="BX166" s="12"/>
      <c r="BY166" s="12"/>
      <c r="BZ166" s="12"/>
      <c r="CA166" s="19"/>
      <c r="CB166" s="19"/>
      <c r="CC166" s="19"/>
      <c r="CD166" s="19"/>
      <c r="CE166" s="19"/>
      <c r="CF166" s="19"/>
      <c r="CG166" s="19"/>
      <c r="CH166" s="19"/>
    </row>
    <row r="167" spans="1:86" x14ac:dyDescent="0.3">
      <c r="A167" s="2">
        <f t="shared" si="91"/>
        <v>2121</v>
      </c>
      <c r="B167" s="5">
        <f t="shared" si="127"/>
        <v>1165.0995189597381</v>
      </c>
      <c r="C167" s="5">
        <f t="shared" si="127"/>
        <v>2962.6360222028625</v>
      </c>
      <c r="D167" s="5">
        <f t="shared" si="127"/>
        <v>4365.3411627293717</v>
      </c>
      <c r="E167" s="15">
        <f t="shared" si="128"/>
        <v>1.3834012352829029E-5</v>
      </c>
      <c r="F167" s="15">
        <f t="shared" si="128"/>
        <v>2.7253931981420906E-5</v>
      </c>
      <c r="G167" s="15">
        <f t="shared" si="128"/>
        <v>5.5637932659432604E-5</v>
      </c>
      <c r="H167" s="5">
        <f t="shared" si="94"/>
        <v>180843.48132419382</v>
      </c>
      <c r="I167" s="5">
        <f t="shared" si="94"/>
        <v>71940.37602040694</v>
      </c>
      <c r="J167" s="5">
        <f t="shared" si="94"/>
        <v>26861.781665633604</v>
      </c>
      <c r="K167" s="5">
        <f t="shared" si="95"/>
        <v>155217.19679848498</v>
      </c>
      <c r="L167" s="5">
        <f t="shared" si="95"/>
        <v>24282.556305015089</v>
      </c>
      <c r="M167" s="5">
        <f t="shared" si="95"/>
        <v>6153.420927320748</v>
      </c>
      <c r="N167" s="15">
        <f t="shared" si="96"/>
        <v>3.3149740750280099E-3</v>
      </c>
      <c r="O167" s="15">
        <f t="shared" si="96"/>
        <v>7.521185896374849E-3</v>
      </c>
      <c r="P167" s="15">
        <f t="shared" si="96"/>
        <v>7.1440310126751339E-3</v>
      </c>
      <c r="Q167" s="5">
        <f t="shared" si="97"/>
        <v>7677.4695024169905</v>
      </c>
      <c r="R167" s="5">
        <f t="shared" si="97"/>
        <v>11063.142002453695</v>
      </c>
      <c r="S167" s="5">
        <f t="shared" si="97"/>
        <v>5954.7054235326668</v>
      </c>
      <c r="T167" s="5">
        <f t="shared" si="129"/>
        <v>42.453670136186844</v>
      </c>
      <c r="U167" s="5">
        <f t="shared" si="129"/>
        <v>153.78209865507893</v>
      </c>
      <c r="V167" s="5">
        <f t="shared" si="129"/>
        <v>221.67946630103808</v>
      </c>
      <c r="W167" s="15">
        <f t="shared" si="99"/>
        <v>-1.0734613539272964E-2</v>
      </c>
      <c r="X167" s="15">
        <f t="shared" si="99"/>
        <v>-1.217998157191269E-2</v>
      </c>
      <c r="Y167" s="15">
        <f t="shared" si="99"/>
        <v>-9.7425357312937999E-3</v>
      </c>
      <c r="Z167" s="5">
        <f t="shared" si="102"/>
        <v>9443.495016371171</v>
      </c>
      <c r="AA167" s="5">
        <f t="shared" si="102"/>
        <v>28725.378772109332</v>
      </c>
      <c r="AB167" s="5">
        <f t="shared" si="102"/>
        <v>38456.321733305849</v>
      </c>
      <c r="AC167" s="16">
        <f t="shared" ref="AC167:AE182" si="132">AC166*(1+AF167)</f>
        <v>1.4752654307537936</v>
      </c>
      <c r="AD167" s="16">
        <f t="shared" si="132"/>
        <v>2.9717152894988792</v>
      </c>
      <c r="AE167" s="16">
        <f t="shared" si="132"/>
        <v>6.9254843370629224</v>
      </c>
      <c r="AF167" s="15">
        <f t="shared" si="109"/>
        <v>-4.0504037456468023E-3</v>
      </c>
      <c r="AG167" s="15">
        <f t="shared" si="109"/>
        <v>2.9673830763510267E-4</v>
      </c>
      <c r="AH167" s="15">
        <f t="shared" si="109"/>
        <v>9.7937136394747881E-3</v>
      </c>
      <c r="AI167" s="1">
        <f t="shared" si="125"/>
        <v>345713.15637996019</v>
      </c>
      <c r="AJ167" s="1">
        <f t="shared" si="125"/>
        <v>132305.94598704381</v>
      </c>
      <c r="AK167" s="1">
        <f t="shared" si="125"/>
        <v>49612.999320894902</v>
      </c>
      <c r="AL167" s="14">
        <f t="shared" si="130"/>
        <v>59.637030525258531</v>
      </c>
      <c r="AM167" s="14">
        <f t="shared" si="130"/>
        <v>13.058474986146738</v>
      </c>
      <c r="AN167" s="14">
        <f t="shared" si="130"/>
        <v>4.3008593114597948</v>
      </c>
      <c r="AO167" s="11">
        <f t="shared" si="131"/>
        <v>6.7580106205951604E-3</v>
      </c>
      <c r="AP167" s="11">
        <f t="shared" si="131"/>
        <v>8.5133109800775431E-3</v>
      </c>
      <c r="AQ167" s="11">
        <f t="shared" si="131"/>
        <v>7.7226472198644288E-3</v>
      </c>
      <c r="AR167" s="1">
        <f t="shared" si="103"/>
        <v>180843.48132419382</v>
      </c>
      <c r="AS167" s="1">
        <f t="shared" si="103"/>
        <v>71940.37602040694</v>
      </c>
      <c r="AT167" s="1">
        <f t="shared" si="103"/>
        <v>26861.781665633604</v>
      </c>
      <c r="AU167" s="1">
        <f t="shared" si="110"/>
        <v>36168.696264838763</v>
      </c>
      <c r="AV167" s="1">
        <f t="shared" si="110"/>
        <v>14388.07520408139</v>
      </c>
      <c r="AW167" s="1">
        <f t="shared" si="110"/>
        <v>5372.3563331267214</v>
      </c>
      <c r="AX167" s="1">
        <f t="shared" si="111"/>
        <v>124173.75743878796</v>
      </c>
      <c r="AY167" s="1">
        <f t="shared" si="111"/>
        <v>19426.045044012069</v>
      </c>
      <c r="AZ167" s="1">
        <f t="shared" si="111"/>
        <v>4922.7367418565982</v>
      </c>
      <c r="BA167" s="1">
        <f t="shared" si="112"/>
        <v>13665.961561784292</v>
      </c>
      <c r="BB167" s="1">
        <f t="shared" si="112"/>
        <v>29254.164177703842</v>
      </c>
      <c r="BC167" s="1">
        <f t="shared" si="112"/>
        <v>37112.471313241542</v>
      </c>
      <c r="BD167" s="1">
        <f t="shared" si="113"/>
        <v>3487.5552078801675</v>
      </c>
      <c r="BE167" s="2">
        <f t="shared" si="126"/>
        <v>0.1724378764915922</v>
      </c>
      <c r="BF167" s="2">
        <f t="shared" si="126"/>
        <v>0.13039120264941753</v>
      </c>
      <c r="BG167" s="2">
        <f t="shared" si="126"/>
        <v>6.9918128391701598E-2</v>
      </c>
      <c r="BH167" s="2">
        <f t="shared" si="106"/>
        <v>0.10522318275934184</v>
      </c>
      <c r="BI167" s="2">
        <f t="shared" si="114"/>
        <v>2.9734821248929609E-3</v>
      </c>
      <c r="BJ167" s="2">
        <f t="shared" si="114"/>
        <v>1.700186572836147E-3</v>
      </c>
      <c r="BK167" s="2">
        <f t="shared" si="114"/>
        <v>4.8885446777984691E-4</v>
      </c>
      <c r="BL167" s="2">
        <f t="shared" si="107"/>
        <v>537.73485912090439</v>
      </c>
      <c r="BM167" s="2">
        <f t="shared" si="107"/>
        <v>122.31206135467941</v>
      </c>
      <c r="BN167" s="2">
        <f t="shared" si="107"/>
        <v>13.131501979771764</v>
      </c>
      <c r="BO167" s="2">
        <f t="shared" si="115"/>
        <v>660.43908198882059</v>
      </c>
      <c r="BP167" s="2">
        <f t="shared" si="115"/>
        <v>65.310833481228059</v>
      </c>
      <c r="BQ167" s="2">
        <f t="shared" si="115"/>
        <v>9.7675774212229918</v>
      </c>
      <c r="BR167" s="11">
        <f t="shared" si="116"/>
        <v>3.4742208989776618E-2</v>
      </c>
      <c r="BS167" s="17">
        <f t="shared" si="104"/>
        <v>1.0476524380576399E-2</v>
      </c>
      <c r="BT167" s="17">
        <f t="shared" si="105"/>
        <v>4.3576684205091872E-2</v>
      </c>
      <c r="BU167" s="12">
        <f>(BU$3*temphigh!$I277+BU$4*temphigh!$I277^2+BU$5*temphigh!$I277^6)*(K167/K$56)^$BW$1</f>
        <v>-16.710974717632251</v>
      </c>
      <c r="BV167" s="12">
        <f>(BV$3*temphigh!$I277+BV$4*temphigh!$I277^2+BV$5*temphigh!$I277^6)*(L167/L$56)^$BW$1</f>
        <v>-13.089726918830902</v>
      </c>
      <c r="BW167" s="12">
        <f>(BW$3*temphigh!$I277+BW$4*temphigh!$I277^2+BW$5*temphigh!$I277^6)*(M167/M$56)^$BW$1</f>
        <v>-12.156316437471414</v>
      </c>
      <c r="BX167" s="12"/>
      <c r="BY167" s="12"/>
      <c r="BZ167" s="12"/>
      <c r="CA167" s="19"/>
      <c r="CB167" s="19"/>
      <c r="CC167" s="19"/>
      <c r="CD167" s="19"/>
      <c r="CE167" s="19"/>
      <c r="CF167" s="19"/>
      <c r="CG167" s="19"/>
      <c r="CH167" s="19"/>
    </row>
    <row r="168" spans="1:86" x14ac:dyDescent="0.3">
      <c r="A168" s="2">
        <f t="shared" si="91"/>
        <v>2122</v>
      </c>
      <c r="B168" s="5">
        <f t="shared" si="127"/>
        <v>1165.1148310608187</v>
      </c>
      <c r="C168" s="5">
        <f t="shared" si="127"/>
        <v>2962.7127285094657</v>
      </c>
      <c r="D168" s="5">
        <f t="shared" si="127"/>
        <v>4365.5718973591365</v>
      </c>
      <c r="E168" s="15">
        <f t="shared" si="128"/>
        <v>1.3142311735187577E-5</v>
      </c>
      <c r="F168" s="15">
        <f t="shared" si="128"/>
        <v>2.5891235382349859E-5</v>
      </c>
      <c r="G168" s="15">
        <f t="shared" si="128"/>
        <v>5.2856036026460972E-5</v>
      </c>
      <c r="H168" s="5">
        <f t="shared" si="94"/>
        <v>181419.9605230139</v>
      </c>
      <c r="I168" s="5">
        <f t="shared" si="94"/>
        <v>72473.997119913503</v>
      </c>
      <c r="J168" s="5">
        <f t="shared" si="94"/>
        <v>27052.066871276082</v>
      </c>
      <c r="K168" s="5">
        <f t="shared" si="95"/>
        <v>155709.94007331782</v>
      </c>
      <c r="L168" s="5">
        <f t="shared" si="95"/>
        <v>24462.03994822509</v>
      </c>
      <c r="M168" s="5">
        <f t="shared" si="95"/>
        <v>6196.6833916171845</v>
      </c>
      <c r="N168" s="15">
        <f t="shared" si="96"/>
        <v>3.1745404826022394E-3</v>
      </c>
      <c r="O168" s="15">
        <f t="shared" si="96"/>
        <v>7.3914641010399684E-3</v>
      </c>
      <c r="P168" s="15">
        <f t="shared" si="96"/>
        <v>7.0306362602881034E-3</v>
      </c>
      <c r="Q168" s="5">
        <f t="shared" si="97"/>
        <v>7619.2657768382633</v>
      </c>
      <c r="R168" s="5">
        <f t="shared" si="97"/>
        <v>11009.455003299452</v>
      </c>
      <c r="S168" s="5">
        <f t="shared" si="97"/>
        <v>5938.4628532189608</v>
      </c>
      <c r="T168" s="5">
        <f t="shared" si="129"/>
        <v>41.997946393951104</v>
      </c>
      <c r="U168" s="5">
        <f t="shared" si="129"/>
        <v>151.90903552737001</v>
      </c>
      <c r="V168" s="5">
        <f t="shared" si="129"/>
        <v>219.51974617970606</v>
      </c>
      <c r="W168" s="15">
        <f t="shared" si="99"/>
        <v>-1.0734613539272964E-2</v>
      </c>
      <c r="X168" s="15">
        <f t="shared" si="99"/>
        <v>-1.217998157191269E-2</v>
      </c>
      <c r="Y168" s="15">
        <f t="shared" si="99"/>
        <v>-9.7425357312937999E-3</v>
      </c>
      <c r="Z168" s="5">
        <f t="shared" si="102"/>
        <v>9335.2559783885627</v>
      </c>
      <c r="AA168" s="5">
        <f t="shared" si="102"/>
        <v>28598.184449874152</v>
      </c>
      <c r="AB168" s="5">
        <f t="shared" si="102"/>
        <v>38731.496336230673</v>
      </c>
      <c r="AC168" s="16">
        <f t="shared" si="132"/>
        <v>1.4692900101272452</v>
      </c>
      <c r="AD168" s="16">
        <f t="shared" si="132"/>
        <v>2.9725971112646583</v>
      </c>
      <c r="AE168" s="16">
        <f t="shared" si="132"/>
        <v>6.9933105474747848</v>
      </c>
      <c r="AF168" s="15">
        <f t="shared" si="109"/>
        <v>-4.0504037456468023E-3</v>
      </c>
      <c r="AG168" s="15">
        <f t="shared" si="109"/>
        <v>2.9673830763510267E-4</v>
      </c>
      <c r="AH168" s="15">
        <f t="shared" si="109"/>
        <v>9.7937136394747881E-3</v>
      </c>
      <c r="AI168" s="1">
        <f t="shared" ref="AI168:AK183" si="133">(1-$AI$5)*AI167+AU167</f>
        <v>347310.53700680292</v>
      </c>
      <c r="AJ168" s="1">
        <f t="shared" si="133"/>
        <v>133463.42659242082</v>
      </c>
      <c r="AK168" s="1">
        <f t="shared" si="133"/>
        <v>50024.055721932134</v>
      </c>
      <c r="AL168" s="14">
        <f t="shared" si="130"/>
        <v>60.036027934072273</v>
      </c>
      <c r="AM168" s="14">
        <f t="shared" si="130"/>
        <v>13.168534136044544</v>
      </c>
      <c r="AN168" s="14">
        <f t="shared" si="130"/>
        <v>4.3337411904724208</v>
      </c>
      <c r="AO168" s="11">
        <f t="shared" si="131"/>
        <v>6.690430514389209E-3</v>
      </c>
      <c r="AP168" s="11">
        <f t="shared" si="131"/>
        <v>8.4281778702767676E-3</v>
      </c>
      <c r="AQ168" s="11">
        <f t="shared" si="131"/>
        <v>7.6454207476657843E-3</v>
      </c>
      <c r="AR168" s="1">
        <f t="shared" si="103"/>
        <v>181419.9605230139</v>
      </c>
      <c r="AS168" s="1">
        <f t="shared" si="103"/>
        <v>72473.997119913503</v>
      </c>
      <c r="AT168" s="1">
        <f t="shared" si="103"/>
        <v>27052.066871276082</v>
      </c>
      <c r="AU168" s="1">
        <f t="shared" si="110"/>
        <v>36283.992104602781</v>
      </c>
      <c r="AV168" s="1">
        <f t="shared" si="110"/>
        <v>14494.799423982702</v>
      </c>
      <c r="AW168" s="1">
        <f t="shared" si="110"/>
        <v>5410.4133742552167</v>
      </c>
      <c r="AX168" s="1">
        <f t="shared" si="111"/>
        <v>124567.95205865426</v>
      </c>
      <c r="AY168" s="1">
        <f t="shared" si="111"/>
        <v>19569.63195858007</v>
      </c>
      <c r="AZ168" s="1">
        <f t="shared" si="111"/>
        <v>4957.3467132937476</v>
      </c>
      <c r="BA168" s="1">
        <f t="shared" si="112"/>
        <v>13669.834009861588</v>
      </c>
      <c r="BB168" s="1">
        <f t="shared" si="112"/>
        <v>29276.739853494561</v>
      </c>
      <c r="BC168" s="1">
        <f t="shared" si="112"/>
        <v>37145.018287727893</v>
      </c>
      <c r="BD168" s="1">
        <f t="shared" si="113"/>
        <v>3388.4718627677707</v>
      </c>
      <c r="BE168" s="2">
        <f t="shared" ref="BE168:BG183" si="134">BE167</f>
        <v>0.1724378764915922</v>
      </c>
      <c r="BF168" s="2">
        <f t="shared" si="134"/>
        <v>0.13039120264941753</v>
      </c>
      <c r="BG168" s="2">
        <f t="shared" si="134"/>
        <v>6.9918128391701598E-2</v>
      </c>
      <c r="BH168" s="2">
        <f t="shared" si="106"/>
        <v>0.10495980893828624</v>
      </c>
      <c r="BI168" s="2">
        <f t="shared" si="114"/>
        <v>2.9734821248929609E-3</v>
      </c>
      <c r="BJ168" s="2">
        <f t="shared" si="114"/>
        <v>1.700186572836147E-3</v>
      </c>
      <c r="BK168" s="2">
        <f t="shared" si="114"/>
        <v>4.8885446777984691E-4</v>
      </c>
      <c r="BL168" s="2">
        <f t="shared" si="107"/>
        <v>539.44900971396851</v>
      </c>
      <c r="BM168" s="2">
        <f t="shared" si="107"/>
        <v>123.21931678304253</v>
      </c>
      <c r="BN168" s="2">
        <f t="shared" si="107"/>
        <v>13.224523752702497</v>
      </c>
      <c r="BO168" s="2">
        <f t="shared" si="115"/>
        <v>670.22635090456606</v>
      </c>
      <c r="BP168" s="2">
        <f t="shared" si="115"/>
        <v>66.087913110984431</v>
      </c>
      <c r="BQ168" s="2">
        <f t="shared" si="115"/>
        <v>9.7668825823157004</v>
      </c>
      <c r="BR168" s="11">
        <f t="shared" si="116"/>
        <v>3.4611941856071721E-2</v>
      </c>
      <c r="BS168" s="17">
        <f t="shared" si="104"/>
        <v>1.0124767589025557E-2</v>
      </c>
      <c r="BT168" s="17">
        <f t="shared" si="105"/>
        <v>4.2307460393293077E-2</v>
      </c>
      <c r="BU168" s="12">
        <f>(BU$3*temphigh!$I278+BU$4*temphigh!$I278^2+BU$5*temphigh!$I278^6)*(K168/K$56)^$BW$1</f>
        <v>-17.080372668814146</v>
      </c>
      <c r="BV168" s="12">
        <f>(BV$3*temphigh!$I278+BV$4*temphigh!$I278^2+BV$5*temphigh!$I278^6)*(L168/L$56)^$BW$1</f>
        <v>-13.330617147283938</v>
      </c>
      <c r="BW168" s="12">
        <f>(BW$3*temphigh!$I278+BW$4*temphigh!$I278^2+BW$5*temphigh!$I278^6)*(M168/M$56)^$BW$1</f>
        <v>-12.354531034895521</v>
      </c>
      <c r="BX168" s="12"/>
      <c r="BY168" s="12"/>
      <c r="BZ168" s="12"/>
      <c r="CA168" s="19"/>
      <c r="CB168" s="19"/>
      <c r="CC168" s="19"/>
      <c r="CD168" s="19"/>
      <c r="CE168" s="19"/>
      <c r="CF168" s="19"/>
      <c r="CG168" s="19"/>
      <c r="CH168" s="19"/>
    </row>
    <row r="169" spans="1:86" x14ac:dyDescent="0.3">
      <c r="A169" s="2">
        <f t="shared" si="91"/>
        <v>2123</v>
      </c>
      <c r="B169" s="5">
        <f t="shared" si="127"/>
        <v>1165.12937774802</v>
      </c>
      <c r="C169" s="5">
        <f t="shared" si="127"/>
        <v>2962.7856013874584</v>
      </c>
      <c r="D169" s="5">
        <f t="shared" si="127"/>
        <v>4365.791106843345</v>
      </c>
      <c r="E169" s="15">
        <f t="shared" si="128"/>
        <v>1.2485196148428198E-5</v>
      </c>
      <c r="F169" s="15">
        <f t="shared" si="128"/>
        <v>2.4596673613232366E-5</v>
      </c>
      <c r="G169" s="15">
        <f t="shared" si="128"/>
        <v>5.0213234225137924E-5</v>
      </c>
      <c r="H169" s="5">
        <f t="shared" si="94"/>
        <v>181972.86000355423</v>
      </c>
      <c r="I169" s="5">
        <f t="shared" si="94"/>
        <v>73002.189068133594</v>
      </c>
      <c r="J169" s="5">
        <f t="shared" si="94"/>
        <v>27240.597648540359</v>
      </c>
      <c r="K169" s="5">
        <f t="shared" si="95"/>
        <v>156182.53515783302</v>
      </c>
      <c r="L169" s="5">
        <f t="shared" si="95"/>
        <v>24639.713732221127</v>
      </c>
      <c r="M169" s="5">
        <f t="shared" si="95"/>
        <v>6239.5558976335178</v>
      </c>
      <c r="N169" s="15">
        <f t="shared" si="96"/>
        <v>3.0350990071197348E-3</v>
      </c>
      <c r="O169" s="15">
        <f t="shared" si="96"/>
        <v>7.2632447813874013E-3</v>
      </c>
      <c r="P169" s="15">
        <f t="shared" si="96"/>
        <v>6.9186213506293726E-3</v>
      </c>
      <c r="Q169" s="5">
        <f t="shared" si="97"/>
        <v>7560.4472813898719</v>
      </c>
      <c r="R169" s="5">
        <f t="shared" si="97"/>
        <v>10954.619886912091</v>
      </c>
      <c r="S169" s="5">
        <f t="shared" si="97"/>
        <v>5921.590188245932</v>
      </c>
      <c r="T169" s="5">
        <f t="shared" si="129"/>
        <v>41.547114669968934</v>
      </c>
      <c r="U169" s="5">
        <f t="shared" si="129"/>
        <v>150.05878627403962</v>
      </c>
      <c r="V169" s="5">
        <f t="shared" si="129"/>
        <v>217.38106720882573</v>
      </c>
      <c r="W169" s="15">
        <f t="shared" si="99"/>
        <v>-1.0734613539272964E-2</v>
      </c>
      <c r="X169" s="15">
        <f t="shared" si="99"/>
        <v>-1.217998157191269E-2</v>
      </c>
      <c r="Y169" s="15">
        <f t="shared" si="99"/>
        <v>-9.7425357312937999E-3</v>
      </c>
      <c r="Z169" s="5">
        <f t="shared" si="102"/>
        <v>9226.9594921770495</v>
      </c>
      <c r="AA169" s="5">
        <f t="shared" si="102"/>
        <v>28467.848734955438</v>
      </c>
      <c r="AB169" s="5">
        <f t="shared" si="102"/>
        <v>39004.139455592718</v>
      </c>
      <c r="AC169" s="16">
        <f t="shared" si="132"/>
        <v>1.4633387923667844</v>
      </c>
      <c r="AD169" s="16">
        <f t="shared" si="132"/>
        <v>2.9734791947007362</v>
      </c>
      <c r="AE169" s="16">
        <f t="shared" si="132"/>
        <v>7.0618010283686719</v>
      </c>
      <c r="AF169" s="15">
        <f t="shared" si="109"/>
        <v>-4.0504037456468023E-3</v>
      </c>
      <c r="AG169" s="15">
        <f t="shared" si="109"/>
        <v>2.9673830763510267E-4</v>
      </c>
      <c r="AH169" s="15">
        <f t="shared" si="109"/>
        <v>9.7937136394747881E-3</v>
      </c>
      <c r="AI169" s="1">
        <f t="shared" si="133"/>
        <v>348863.47541072546</v>
      </c>
      <c r="AJ169" s="1">
        <f t="shared" si="133"/>
        <v>134611.88335716145</v>
      </c>
      <c r="AK169" s="1">
        <f t="shared" si="133"/>
        <v>50432.06352399414</v>
      </c>
      <c r="AL169" s="14">
        <f t="shared" si="130"/>
        <v>60.433678138592583</v>
      </c>
      <c r="AM169" s="14">
        <f t="shared" si="130"/>
        <v>13.278411016554045</v>
      </c>
      <c r="AN169" s="14">
        <f t="shared" si="130"/>
        <v>4.3665431325369468</v>
      </c>
      <c r="AO169" s="11">
        <f t="shared" si="131"/>
        <v>6.6235262092453166E-3</v>
      </c>
      <c r="AP169" s="11">
        <f t="shared" si="131"/>
        <v>8.3438960915740001E-3</v>
      </c>
      <c r="AQ169" s="11">
        <f t="shared" si="131"/>
        <v>7.5689665401891268E-3</v>
      </c>
      <c r="AR169" s="1">
        <f t="shared" si="103"/>
        <v>181972.86000355423</v>
      </c>
      <c r="AS169" s="1">
        <f t="shared" si="103"/>
        <v>73002.189068133594</v>
      </c>
      <c r="AT169" s="1">
        <f t="shared" si="103"/>
        <v>27240.597648540359</v>
      </c>
      <c r="AU169" s="1">
        <f t="shared" si="110"/>
        <v>36394.572000710847</v>
      </c>
      <c r="AV169" s="1">
        <f t="shared" si="110"/>
        <v>14600.437813626719</v>
      </c>
      <c r="AW169" s="1">
        <f t="shared" si="110"/>
        <v>5448.1195297080722</v>
      </c>
      <c r="AX169" s="1">
        <f t="shared" si="111"/>
        <v>124946.02812626641</v>
      </c>
      <c r="AY169" s="1">
        <f t="shared" si="111"/>
        <v>19711.7709857769</v>
      </c>
      <c r="AZ169" s="1">
        <f t="shared" si="111"/>
        <v>4991.6447181068152</v>
      </c>
      <c r="BA169" s="1">
        <f t="shared" si="112"/>
        <v>13673.535607787433</v>
      </c>
      <c r="BB169" s="1">
        <f t="shared" si="112"/>
        <v>29298.901626865219</v>
      </c>
      <c r="BC169" s="1">
        <f t="shared" si="112"/>
        <v>37176.984704893817</v>
      </c>
      <c r="BD169" s="1">
        <f t="shared" si="113"/>
        <v>3292.1538779152406</v>
      </c>
      <c r="BE169" s="2">
        <f t="shared" si="134"/>
        <v>0.1724378764915922</v>
      </c>
      <c r="BF169" s="2">
        <f t="shared" si="134"/>
        <v>0.13039120264941753</v>
      </c>
      <c r="BG169" s="2">
        <f t="shared" si="134"/>
        <v>6.9918128391701598E-2</v>
      </c>
      <c r="BH169" s="2">
        <f t="shared" si="106"/>
        <v>0.10469675279221687</v>
      </c>
      <c r="BI169" s="2">
        <f t="shared" si="114"/>
        <v>2.9734821248929609E-3</v>
      </c>
      <c r="BJ169" s="2">
        <f t="shared" si="114"/>
        <v>1.700186572836147E-3</v>
      </c>
      <c r="BK169" s="2">
        <f t="shared" si="114"/>
        <v>4.8885446777984691E-4</v>
      </c>
      <c r="BL169" s="2">
        <f t="shared" si="107"/>
        <v>541.09304643621772</v>
      </c>
      <c r="BM169" s="2">
        <f t="shared" si="107"/>
        <v>124.11734164128649</v>
      </c>
      <c r="BN169" s="2">
        <f t="shared" si="107"/>
        <v>13.316687865482146</v>
      </c>
      <c r="BO169" s="2">
        <f t="shared" si="115"/>
        <v>680.15934360000062</v>
      </c>
      <c r="BP169" s="2">
        <f t="shared" si="115"/>
        <v>66.874341768902212</v>
      </c>
      <c r="BQ169" s="2">
        <f t="shared" si="115"/>
        <v>9.7662024105199521</v>
      </c>
      <c r="BR169" s="11">
        <f t="shared" si="116"/>
        <v>3.4482832655732903E-2</v>
      </c>
      <c r="BS169" s="17">
        <f t="shared" si="104"/>
        <v>9.786053281834288E-3</v>
      </c>
      <c r="BT169" s="17">
        <f t="shared" si="105"/>
        <v>4.1075204265333086E-2</v>
      </c>
      <c r="BU169" s="12">
        <f>(BU$3*temphigh!$I279+BU$4*temphigh!$I279^2+BU$5*temphigh!$I279^6)*(K169/K$56)^$BW$1</f>
        <v>-17.451654818848787</v>
      </c>
      <c r="BV169" s="12">
        <f>(BV$3*temphigh!$I279+BV$4*temphigh!$I279^2+BV$5*temphigh!$I279^6)*(L169/L$56)^$BW$1</f>
        <v>-13.572149229127563</v>
      </c>
      <c r="BW169" s="12">
        <f>(BW$3*temphigh!$I279+BW$4*temphigh!$I279^2+BW$5*temphigh!$I279^6)*(M169/M$56)^$BW$1</f>
        <v>-12.55317277150197</v>
      </c>
      <c r="BX169" s="12"/>
      <c r="BY169" s="12"/>
      <c r="BZ169" s="12"/>
      <c r="CA169" s="19"/>
      <c r="CB169" s="19"/>
      <c r="CC169" s="19"/>
      <c r="CD169" s="19"/>
      <c r="CE169" s="19"/>
      <c r="CF169" s="19"/>
      <c r="CG169" s="19"/>
      <c r="CH169" s="19"/>
    </row>
    <row r="170" spans="1:86" x14ac:dyDescent="0.3">
      <c r="A170" s="2">
        <f t="shared" si="91"/>
        <v>2124</v>
      </c>
      <c r="B170" s="5">
        <f t="shared" ref="B170:D185" si="135">B169*(1+E170)</f>
        <v>1165.1431972733985</v>
      </c>
      <c r="C170" s="5">
        <f t="shared" si="135"/>
        <v>2962.8548323243604</v>
      </c>
      <c r="D170" s="5">
        <f t="shared" si="135"/>
        <v>4365.9993663101995</v>
      </c>
      <c r="E170" s="15">
        <f t="shared" ref="E170:G185" si="136">E169*$E$5</f>
        <v>1.1860936341006788E-5</v>
      </c>
      <c r="F170" s="15">
        <f t="shared" si="136"/>
        <v>2.3366839932570747E-5</v>
      </c>
      <c r="G170" s="15">
        <f t="shared" si="136"/>
        <v>4.7702572513881028E-5</v>
      </c>
      <c r="H170" s="5">
        <f t="shared" si="94"/>
        <v>182502.13278129612</v>
      </c>
      <c r="I170" s="5">
        <f t="shared" si="94"/>
        <v>73524.888180853624</v>
      </c>
      <c r="J170" s="5">
        <f t="shared" si="94"/>
        <v>27427.359182395227</v>
      </c>
      <c r="K170" s="5">
        <f t="shared" si="95"/>
        <v>156634.93827057237</v>
      </c>
      <c r="L170" s="5">
        <f t="shared" si="95"/>
        <v>24815.555382162729</v>
      </c>
      <c r="M170" s="5">
        <f t="shared" si="95"/>
        <v>6282.0346228255821</v>
      </c>
      <c r="N170" s="15">
        <f t="shared" si="96"/>
        <v>2.896630614185991E-3</v>
      </c>
      <c r="O170" s="15">
        <f t="shared" si="96"/>
        <v>7.1365135103682587E-3</v>
      </c>
      <c r="P170" s="15">
        <f t="shared" si="96"/>
        <v>6.8079725366632093E-3</v>
      </c>
      <c r="Q170" s="5">
        <f t="shared" si="97"/>
        <v>7501.0425068876921</v>
      </c>
      <c r="R170" s="5">
        <f t="shared" si="97"/>
        <v>10898.673068908602</v>
      </c>
      <c r="S170" s="5">
        <f t="shared" si="97"/>
        <v>5904.1017742212798</v>
      </c>
      <c r="T170" s="5">
        <f t="shared" ref="T170:V185" si="137">T169*(1+W170)</f>
        <v>41.101122450314961</v>
      </c>
      <c r="U170" s="5">
        <f t="shared" si="137"/>
        <v>148.23107302251825</v>
      </c>
      <c r="V170" s="5">
        <f t="shared" si="137"/>
        <v>215.26322439423697</v>
      </c>
      <c r="W170" s="15">
        <f t="shared" si="99"/>
        <v>-1.0734613539272964E-2</v>
      </c>
      <c r="X170" s="15">
        <f t="shared" si="99"/>
        <v>-1.217998157191269E-2</v>
      </c>
      <c r="Y170" s="15">
        <f t="shared" si="99"/>
        <v>-9.7425357312937999E-3</v>
      </c>
      <c r="Z170" s="5">
        <f t="shared" si="102"/>
        <v>9118.6456697419308</v>
      </c>
      <c r="AA170" s="5">
        <f t="shared" si="102"/>
        <v>28334.463509893034</v>
      </c>
      <c r="AB170" s="5">
        <f t="shared" si="102"/>
        <v>39274.228923572351</v>
      </c>
      <c r="AC170" s="16">
        <f t="shared" si="132"/>
        <v>1.4574116794410317</v>
      </c>
      <c r="AD170" s="16">
        <f t="shared" si="132"/>
        <v>2.97436153988476</v>
      </c>
      <c r="AE170" s="16">
        <f t="shared" si="132"/>
        <v>7.1309622854194634</v>
      </c>
      <c r="AF170" s="15">
        <f t="shared" si="109"/>
        <v>-4.0504037456468023E-3</v>
      </c>
      <c r="AG170" s="15">
        <f t="shared" si="109"/>
        <v>2.9673830763510267E-4</v>
      </c>
      <c r="AH170" s="15">
        <f t="shared" si="109"/>
        <v>9.7937136394747881E-3</v>
      </c>
      <c r="AI170" s="1">
        <f t="shared" si="133"/>
        <v>350371.69987036381</v>
      </c>
      <c r="AJ170" s="1">
        <f t="shared" si="133"/>
        <v>135751.13283507203</v>
      </c>
      <c r="AK170" s="1">
        <f t="shared" si="133"/>
        <v>50836.976701302796</v>
      </c>
      <c r="AL170" s="14">
        <f t="shared" ref="AL170:AN185" si="138">AL169*(1+AO170)</f>
        <v>60.829959349153931</v>
      </c>
      <c r="AM170" s="14">
        <f t="shared" si="138"/>
        <v>13.388096761519549</v>
      </c>
      <c r="AN170" s="14">
        <f t="shared" si="138"/>
        <v>4.3992628492147468</v>
      </c>
      <c r="AO170" s="11">
        <f t="shared" ref="AO170:AQ185" si="139">AO$5*AO169</f>
        <v>6.5572909471528634E-3</v>
      </c>
      <c r="AP170" s="11">
        <f t="shared" si="139"/>
        <v>8.2604571306582608E-3</v>
      </c>
      <c r="AQ170" s="11">
        <f t="shared" si="139"/>
        <v>7.4932768747872358E-3</v>
      </c>
      <c r="AR170" s="1">
        <f t="shared" si="103"/>
        <v>182502.13278129612</v>
      </c>
      <c r="AS170" s="1">
        <f t="shared" si="103"/>
        <v>73524.888180853624</v>
      </c>
      <c r="AT170" s="1">
        <f t="shared" si="103"/>
        <v>27427.359182395227</v>
      </c>
      <c r="AU170" s="1">
        <f t="shared" si="110"/>
        <v>36500.426556259226</v>
      </c>
      <c r="AV170" s="1">
        <f t="shared" si="110"/>
        <v>14704.977636170726</v>
      </c>
      <c r="AW170" s="1">
        <f t="shared" si="110"/>
        <v>5485.471836479046</v>
      </c>
      <c r="AX170" s="1">
        <f t="shared" si="111"/>
        <v>125307.95061645792</v>
      </c>
      <c r="AY170" s="1">
        <f t="shared" si="111"/>
        <v>19852.44430573018</v>
      </c>
      <c r="AZ170" s="1">
        <f t="shared" si="111"/>
        <v>5025.6276982604659</v>
      </c>
      <c r="BA170" s="1">
        <f t="shared" si="112"/>
        <v>13677.067899547867</v>
      </c>
      <c r="BB170" s="1">
        <f t="shared" si="112"/>
        <v>29320.655611361406</v>
      </c>
      <c r="BC170" s="1">
        <f t="shared" si="112"/>
        <v>37208.38102462703</v>
      </c>
      <c r="BD170" s="1">
        <f t="shared" si="113"/>
        <v>3198.5263370134098</v>
      </c>
      <c r="BE170" s="2">
        <f t="shared" si="134"/>
        <v>0.1724378764915922</v>
      </c>
      <c r="BF170" s="2">
        <f t="shared" si="134"/>
        <v>0.13039120264941753</v>
      </c>
      <c r="BG170" s="2">
        <f t="shared" si="134"/>
        <v>6.9918128391701598E-2</v>
      </c>
      <c r="BH170" s="2">
        <f t="shared" si="106"/>
        <v>0.10443403156819536</v>
      </c>
      <c r="BI170" s="2">
        <f t="shared" si="114"/>
        <v>2.9734821248929609E-3</v>
      </c>
      <c r="BJ170" s="2">
        <f t="shared" si="114"/>
        <v>1.700186572836147E-3</v>
      </c>
      <c r="BK170" s="2">
        <f t="shared" si="114"/>
        <v>4.8885446777984691E-4</v>
      </c>
      <c r="BL170" s="2">
        <f t="shared" si="107"/>
        <v>542.66682958002571</v>
      </c>
      <c r="BM170" s="2">
        <f t="shared" si="107"/>
        <v>125.00602765436646</v>
      </c>
      <c r="BN170" s="2">
        <f t="shared" si="107"/>
        <v>13.407987075716516</v>
      </c>
      <c r="BO170" s="2">
        <f t="shared" si="115"/>
        <v>690.24022583572878</v>
      </c>
      <c r="BP170" s="2">
        <f t="shared" si="115"/>
        <v>67.670231985992103</v>
      </c>
      <c r="BQ170" s="2">
        <f t="shared" si="115"/>
        <v>9.7655367059748528</v>
      </c>
      <c r="BR170" s="11">
        <f t="shared" si="116"/>
        <v>3.4354868675914946E-2</v>
      </c>
      <c r="BS170" s="17">
        <f t="shared" si="104"/>
        <v>9.459850828758028E-3</v>
      </c>
      <c r="BT170" s="17">
        <f t="shared" si="105"/>
        <v>3.9878839092556392E-2</v>
      </c>
      <c r="BU170" s="12">
        <f>(BU$3*temphigh!$I280+BU$4*temphigh!$I280^2+BU$5*temphigh!$I280^6)*(K170/K$56)^$BW$1</f>
        <v>-17.824775550560908</v>
      </c>
      <c r="BV170" s="12">
        <f>(BV$3*temphigh!$I280+BV$4*temphigh!$I280^2+BV$5*temphigh!$I280^6)*(L170/L$56)^$BW$1</f>
        <v>-13.814286954268534</v>
      </c>
      <c r="BW170" s="12">
        <f>(BW$3*temphigh!$I280+BW$4*temphigh!$I280^2+BW$5*temphigh!$I280^6)*(M170/M$56)^$BW$1</f>
        <v>-12.752211762569113</v>
      </c>
      <c r="BX170" s="12"/>
      <c r="BY170" s="12"/>
      <c r="BZ170" s="12"/>
      <c r="CA170" s="19"/>
      <c r="CB170" s="19"/>
      <c r="CC170" s="19"/>
      <c r="CD170" s="19"/>
      <c r="CE170" s="19"/>
      <c r="CF170" s="19"/>
      <c r="CG170" s="19"/>
      <c r="CH170" s="19"/>
    </row>
    <row r="171" spans="1:86" x14ac:dyDescent="0.3">
      <c r="A171" s="2">
        <f t="shared" si="91"/>
        <v>2125</v>
      </c>
      <c r="B171" s="5">
        <f t="shared" si="135"/>
        <v>1165.1563259782249</v>
      </c>
      <c r="C171" s="5">
        <f t="shared" si="135"/>
        <v>2962.9206032512398</v>
      </c>
      <c r="D171" s="5">
        <f t="shared" si="135"/>
        <v>4366.1972222414979</v>
      </c>
      <c r="E171" s="15">
        <f t="shared" si="136"/>
        <v>1.1267889523956449E-5</v>
      </c>
      <c r="F171" s="15">
        <f t="shared" si="136"/>
        <v>2.2198497935942207E-5</v>
      </c>
      <c r="G171" s="15">
        <f t="shared" si="136"/>
        <v>4.5317443888186977E-5</v>
      </c>
      <c r="H171" s="5">
        <f t="shared" si="94"/>
        <v>183007.73939318478</v>
      </c>
      <c r="I171" s="5">
        <f t="shared" si="94"/>
        <v>74042.033565241873</v>
      </c>
      <c r="J171" s="5">
        <f t="shared" si="94"/>
        <v>27612.337440711981</v>
      </c>
      <c r="K171" s="5">
        <f t="shared" si="95"/>
        <v>157067.11220877405</v>
      </c>
      <c r="L171" s="5">
        <f t="shared" si="95"/>
        <v>24989.54358884773</v>
      </c>
      <c r="M171" s="5">
        <f t="shared" si="95"/>
        <v>6324.1159377900221</v>
      </c>
      <c r="N171" s="15">
        <f t="shared" si="96"/>
        <v>2.759115833117276E-3</v>
      </c>
      <c r="O171" s="15">
        <f t="shared" si="96"/>
        <v>7.0112558032879857E-3</v>
      </c>
      <c r="P171" s="15">
        <f t="shared" si="96"/>
        <v>6.698676064525122E-3</v>
      </c>
      <c r="Q171" s="5">
        <f t="shared" si="97"/>
        <v>7441.0796377054276</v>
      </c>
      <c r="R171" s="5">
        <f t="shared" si="97"/>
        <v>10841.650765974569</v>
      </c>
      <c r="S171" s="5">
        <f t="shared" si="97"/>
        <v>5886.0119298634672</v>
      </c>
      <c r="T171" s="5">
        <f t="shared" si="137"/>
        <v>40.659917784780497</v>
      </c>
      <c r="U171" s="5">
        <f t="shared" si="137"/>
        <v>146.42562128471914</v>
      </c>
      <c r="V171" s="5">
        <f t="shared" si="137"/>
        <v>213.16601473894261</v>
      </c>
      <c r="W171" s="15">
        <f t="shared" si="99"/>
        <v>-1.0734613539272964E-2</v>
      </c>
      <c r="X171" s="15">
        <f t="shared" si="99"/>
        <v>-1.217998157191269E-2</v>
      </c>
      <c r="Y171" s="15">
        <f t="shared" si="99"/>
        <v>-9.7425357312937999E-3</v>
      </c>
      <c r="Z171" s="5">
        <f t="shared" si="102"/>
        <v>9010.3536550266672</v>
      </c>
      <c r="AA171" s="5">
        <f t="shared" si="102"/>
        <v>28198.120313214986</v>
      </c>
      <c r="AB171" s="5">
        <f t="shared" si="102"/>
        <v>39541.743718789272</v>
      </c>
      <c r="AC171" s="16">
        <f t="shared" si="132"/>
        <v>1.4515085737156743</v>
      </c>
      <c r="AD171" s="16">
        <f t="shared" si="132"/>
        <v>2.9752441468944002</v>
      </c>
      <c r="AE171" s="16">
        <f t="shared" si="132"/>
        <v>7.2008008880167562</v>
      </c>
      <c r="AF171" s="15">
        <f t="shared" si="109"/>
        <v>-4.0504037456468023E-3</v>
      </c>
      <c r="AG171" s="15">
        <f t="shared" si="109"/>
        <v>2.9673830763510267E-4</v>
      </c>
      <c r="AH171" s="15">
        <f t="shared" si="109"/>
        <v>9.7937136394747881E-3</v>
      </c>
      <c r="AI171" s="1">
        <f t="shared" si="133"/>
        <v>351834.95643958665</v>
      </c>
      <c r="AJ171" s="1">
        <f t="shared" si="133"/>
        <v>136880.99718773554</v>
      </c>
      <c r="AK171" s="1">
        <f t="shared" si="133"/>
        <v>51238.750867651564</v>
      </c>
      <c r="AL171" s="14">
        <f t="shared" si="138"/>
        <v>61.22485029349226</v>
      </c>
      <c r="AM171" s="14">
        <f t="shared" si="138"/>
        <v>13.49758264288559</v>
      </c>
      <c r="AN171" s="14">
        <f t="shared" si="138"/>
        <v>4.4318980948431372</v>
      </c>
      <c r="AO171" s="11">
        <f t="shared" si="139"/>
        <v>6.4917180376813351E-3</v>
      </c>
      <c r="AP171" s="11">
        <f t="shared" si="139"/>
        <v>8.1778525593516789E-3</v>
      </c>
      <c r="AQ171" s="11">
        <f t="shared" si="139"/>
        <v>7.4183441060393634E-3</v>
      </c>
      <c r="AR171" s="1">
        <f t="shared" si="103"/>
        <v>183007.73939318478</v>
      </c>
      <c r="AS171" s="1">
        <f t="shared" si="103"/>
        <v>74042.033565241873</v>
      </c>
      <c r="AT171" s="1">
        <f t="shared" si="103"/>
        <v>27612.337440711981</v>
      </c>
      <c r="AU171" s="1">
        <f t="shared" si="110"/>
        <v>36601.547878636957</v>
      </c>
      <c r="AV171" s="1">
        <f t="shared" si="110"/>
        <v>14808.406713048375</v>
      </c>
      <c r="AW171" s="1">
        <f t="shared" si="110"/>
        <v>5522.4674881423962</v>
      </c>
      <c r="AX171" s="1">
        <f t="shared" si="111"/>
        <v>125653.68976701924</v>
      </c>
      <c r="AY171" s="1">
        <f t="shared" si="111"/>
        <v>19991.634871078186</v>
      </c>
      <c r="AZ171" s="1">
        <f t="shared" si="111"/>
        <v>5059.2927502320181</v>
      </c>
      <c r="BA171" s="1">
        <f t="shared" si="112"/>
        <v>13680.432385641443</v>
      </c>
      <c r="BB171" s="1">
        <f t="shared" si="112"/>
        <v>29342.007793573262</v>
      </c>
      <c r="BC171" s="1">
        <f t="shared" si="112"/>
        <v>37239.217428885822</v>
      </c>
      <c r="BD171" s="1">
        <f t="shared" si="113"/>
        <v>3107.5162418012583</v>
      </c>
      <c r="BE171" s="2">
        <f t="shared" si="134"/>
        <v>0.1724378764915922</v>
      </c>
      <c r="BF171" s="2">
        <f t="shared" si="134"/>
        <v>0.13039120264941753</v>
      </c>
      <c r="BG171" s="2">
        <f t="shared" si="134"/>
        <v>6.9918128391701598E-2</v>
      </c>
      <c r="BH171" s="2">
        <f t="shared" si="106"/>
        <v>0.10417166264685662</v>
      </c>
      <c r="BI171" s="2">
        <f t="shared" si="114"/>
        <v>2.9734821248929609E-3</v>
      </c>
      <c r="BJ171" s="2">
        <f t="shared" si="114"/>
        <v>1.700186572836147E-3</v>
      </c>
      <c r="BK171" s="2">
        <f t="shared" si="114"/>
        <v>4.8885446777984691E-4</v>
      </c>
      <c r="BL171" s="2">
        <f t="shared" si="107"/>
        <v>544.17024180270425</v>
      </c>
      <c r="BM171" s="2">
        <f t="shared" si="107"/>
        <v>125.88527129310755</v>
      </c>
      <c r="BN171" s="2">
        <f t="shared" si="107"/>
        <v>13.498414523736797</v>
      </c>
      <c r="BO171" s="2">
        <f t="shared" si="115"/>
        <v>700.47119504310035</v>
      </c>
      <c r="BP171" s="2">
        <f t="shared" si="115"/>
        <v>68.475697641845301</v>
      </c>
      <c r="BQ171" s="2">
        <f t="shared" si="115"/>
        <v>9.76488527215513</v>
      </c>
      <c r="BR171" s="11">
        <f t="shared" si="116"/>
        <v>3.4228036823964442E-2</v>
      </c>
      <c r="BS171" s="17">
        <f t="shared" si="104"/>
        <v>9.1456531169690821E-3</v>
      </c>
      <c r="BT171" s="17">
        <f t="shared" si="105"/>
        <v>3.8717319507336305E-2</v>
      </c>
      <c r="BU171" s="12">
        <f>(BU$3*temphigh!$I281+BU$4*temphigh!$I281^2+BU$5*temphigh!$I281^6)*(K171/K$56)^$BW$1</f>
        <v>-18.199690095672231</v>
      </c>
      <c r="BV171" s="12">
        <f>(BV$3*temphigh!$I281+BV$4*temphigh!$I281^2+BV$5*temphigh!$I281^6)*(L171/L$56)^$BW$1</f>
        <v>-14.056994672533255</v>
      </c>
      <c r="BW171" s="12">
        <f>(BW$3*temphigh!$I281+BW$4*temphigh!$I281^2+BW$5*temphigh!$I281^6)*(M171/M$56)^$BW$1</f>
        <v>-12.951618578837257</v>
      </c>
      <c r="BX171" s="12"/>
      <c r="BY171" s="12"/>
      <c r="BZ171" s="12"/>
      <c r="CA171" s="19"/>
      <c r="CB171" s="19"/>
      <c r="CC171" s="19"/>
      <c r="CD171" s="19"/>
      <c r="CE171" s="19"/>
      <c r="CF171" s="19"/>
      <c r="CG171" s="19"/>
      <c r="CH171" s="19"/>
    </row>
    <row r="172" spans="1:86" x14ac:dyDescent="0.3">
      <c r="A172" s="2">
        <f t="shared" si="91"/>
        <v>2126</v>
      </c>
      <c r="B172" s="5">
        <f t="shared" si="135"/>
        <v>1165.1687983883462</v>
      </c>
      <c r="C172" s="5">
        <f t="shared" si="135"/>
        <v>2962.9830870187907</v>
      </c>
      <c r="D172" s="5">
        <f t="shared" si="135"/>
        <v>4366.3851938942407</v>
      </c>
      <c r="E172" s="15">
        <f t="shared" si="136"/>
        <v>1.0704495047758627E-5</v>
      </c>
      <c r="F172" s="15">
        <f t="shared" si="136"/>
        <v>2.1088573039145095E-5</v>
      </c>
      <c r="G172" s="15">
        <f t="shared" si="136"/>
        <v>4.3051571693777623E-5</v>
      </c>
      <c r="H172" s="5">
        <f t="shared" si="94"/>
        <v>183489.64769305047</v>
      </c>
      <c r="I172" s="5">
        <f t="shared" si="94"/>
        <v>74553.567091973382</v>
      </c>
      <c r="J172" s="5">
        <f t="shared" si="94"/>
        <v>27795.519164274574</v>
      </c>
      <c r="K172" s="5">
        <f t="shared" si="95"/>
        <v>157479.02616930022</v>
      </c>
      <c r="L172" s="5">
        <f t="shared" si="95"/>
        <v>25161.657998860042</v>
      </c>
      <c r="M172" s="5">
        <f t="shared" si="95"/>
        <v>6365.7964036573303</v>
      </c>
      <c r="N172" s="15">
        <f t="shared" si="96"/>
        <v>2.622534754307182E-3</v>
      </c>
      <c r="O172" s="15">
        <f t="shared" si="96"/>
        <v>6.8874571238317639E-3</v>
      </c>
      <c r="P172" s="15">
        <f t="shared" si="96"/>
        <v>6.5907181774205181E-3</v>
      </c>
      <c r="Q172" s="5">
        <f t="shared" si="97"/>
        <v>7380.5865375373614</v>
      </c>
      <c r="R172" s="5">
        <f t="shared" si="97"/>
        <v>10783.588973611686</v>
      </c>
      <c r="S172" s="5">
        <f t="shared" si="97"/>
        <v>5867.3349386220916</v>
      </c>
      <c r="T172" s="5">
        <f t="shared" si="137"/>
        <v>40.223449280822265</v>
      </c>
      <c r="U172" s="5">
        <f t="shared" si="137"/>
        <v>144.6421599158154</v>
      </c>
      <c r="V172" s="5">
        <f t="shared" si="137"/>
        <v>211.08923722365097</v>
      </c>
      <c r="W172" s="15">
        <f t="shared" si="99"/>
        <v>-1.0734613539272964E-2</v>
      </c>
      <c r="X172" s="15">
        <f t="shared" si="99"/>
        <v>-1.217998157191269E-2</v>
      </c>
      <c r="Y172" s="15">
        <f t="shared" si="99"/>
        <v>-9.7425357312937999E-3</v>
      </c>
      <c r="Z172" s="5">
        <f t="shared" si="102"/>
        <v>8902.1216191472176</v>
      </c>
      <c r="AA172" s="5">
        <f t="shared" si="102"/>
        <v>28058.910278850919</v>
      </c>
      <c r="AB172" s="5">
        <f t="shared" si="102"/>
        <v>39806.663952265451</v>
      </c>
      <c r="AC172" s="16">
        <f t="shared" si="132"/>
        <v>1.4456293779518579</v>
      </c>
      <c r="AD172" s="16">
        <f t="shared" si="132"/>
        <v>2.976127015807351</v>
      </c>
      <c r="AE172" s="16">
        <f t="shared" si="132"/>
        <v>7.271323469888868</v>
      </c>
      <c r="AF172" s="15">
        <f t="shared" si="109"/>
        <v>-4.0504037456468023E-3</v>
      </c>
      <c r="AG172" s="15">
        <f t="shared" si="109"/>
        <v>2.9673830763510267E-4</v>
      </c>
      <c r="AH172" s="15">
        <f t="shared" si="109"/>
        <v>9.7937136394747881E-3</v>
      </c>
      <c r="AI172" s="1">
        <f t="shared" si="133"/>
        <v>353253.00867426494</v>
      </c>
      <c r="AJ172" s="1">
        <f t="shared" si="133"/>
        <v>138001.30418201035</v>
      </c>
      <c r="AK172" s="1">
        <f t="shared" si="133"/>
        <v>51637.343269028803</v>
      </c>
      <c r="AL172" s="14">
        <f t="shared" si="138"/>
        <v>61.618330213846818</v>
      </c>
      <c r="AM172" s="14">
        <f t="shared" si="138"/>
        <v>13.60686007123916</v>
      </c>
      <c r="AN172" s="14">
        <f t="shared" si="138"/>
        <v>4.4644466665024787</v>
      </c>
      <c r="AO172" s="11">
        <f t="shared" si="139"/>
        <v>6.4268008573045215E-3</v>
      </c>
      <c r="AP172" s="11">
        <f t="shared" si="139"/>
        <v>8.0960740337581612E-3</v>
      </c>
      <c r="AQ172" s="11">
        <f t="shared" si="139"/>
        <v>7.3441606649789701E-3</v>
      </c>
      <c r="AR172" s="1">
        <f t="shared" si="103"/>
        <v>183489.64769305047</v>
      </c>
      <c r="AS172" s="1">
        <f t="shared" si="103"/>
        <v>74553.567091973382</v>
      </c>
      <c r="AT172" s="1">
        <f t="shared" si="103"/>
        <v>27795.519164274574</v>
      </c>
      <c r="AU172" s="1">
        <f t="shared" si="110"/>
        <v>36697.929538610093</v>
      </c>
      <c r="AV172" s="1">
        <f t="shared" si="110"/>
        <v>14910.713418394676</v>
      </c>
      <c r="AW172" s="1">
        <f t="shared" si="110"/>
        <v>5559.1038328549148</v>
      </c>
      <c r="AX172" s="1">
        <f t="shared" si="111"/>
        <v>125983.22093544017</v>
      </c>
      <c r="AY172" s="1">
        <f t="shared" si="111"/>
        <v>20129.326399088037</v>
      </c>
      <c r="AZ172" s="1">
        <f t="shared" si="111"/>
        <v>5092.6371229258648</v>
      </c>
      <c r="BA172" s="1">
        <f t="shared" si="112"/>
        <v>13683.630523588154</v>
      </c>
      <c r="BB172" s="1">
        <f t="shared" si="112"/>
        <v>29362.964037038233</v>
      </c>
      <c r="BC172" s="1">
        <f t="shared" si="112"/>
        <v>37269.503832046736</v>
      </c>
      <c r="BD172" s="1">
        <f t="shared" si="113"/>
        <v>3019.052468982316</v>
      </c>
      <c r="BE172" s="2">
        <f t="shared" si="134"/>
        <v>0.1724378764915922</v>
      </c>
      <c r="BF172" s="2">
        <f t="shared" si="134"/>
        <v>0.13039120264941753</v>
      </c>
      <c r="BG172" s="2">
        <f t="shared" si="134"/>
        <v>6.9918128391701598E-2</v>
      </c>
      <c r="BH172" s="2">
        <f t="shared" si="106"/>
        <v>0.10390966352808077</v>
      </c>
      <c r="BI172" s="2">
        <f t="shared" si="114"/>
        <v>2.9734821248929609E-3</v>
      </c>
      <c r="BJ172" s="2">
        <f t="shared" si="114"/>
        <v>1.700186572836147E-3</v>
      </c>
      <c r="BK172" s="2">
        <f t="shared" si="114"/>
        <v>4.8885446777984691E-4</v>
      </c>
      <c r="BL172" s="2">
        <f t="shared" si="107"/>
        <v>545.6031875181925</v>
      </c>
      <c r="BM172" s="2">
        <f t="shared" si="107"/>
        <v>126.75497372681198</v>
      </c>
      <c r="BN172" s="2">
        <f t="shared" si="107"/>
        <v>13.587963727715982</v>
      </c>
      <c r="BO172" s="2">
        <f t="shared" si="115"/>
        <v>710.85448076390173</v>
      </c>
      <c r="BP172" s="2">
        <f t="shared" si="115"/>
        <v>69.290853980552754</v>
      </c>
      <c r="BQ172" s="2">
        <f t="shared" si="115"/>
        <v>9.7642479157369824</v>
      </c>
      <c r="BR172" s="11">
        <f t="shared" si="116"/>
        <v>3.4102323637364956E-2</v>
      </c>
      <c r="BS172" s="17">
        <f t="shared" si="104"/>
        <v>8.8429754283733068E-3</v>
      </c>
      <c r="BT172" s="17">
        <f t="shared" si="105"/>
        <v>3.75896305896469E-2</v>
      </c>
      <c r="BU172" s="12">
        <f>(BU$3*temphigh!$I282+BU$4*temphigh!$I282^2+BU$5*temphigh!$I282^6)*(K172/K$56)^$BW$1</f>
        <v>-18.576354560372305</v>
      </c>
      <c r="BV172" s="12">
        <f>(BV$3*temphigh!$I282+BV$4*temphigh!$I282^2+BV$5*temphigh!$I282^6)*(L172/L$56)^$BW$1</f>
        <v>-14.300237303820756</v>
      </c>
      <c r="BW172" s="12">
        <f>(BW$3*temphigh!$I282+BW$4*temphigh!$I282^2+BW$5*temphigh!$I282^6)*(M172/M$56)^$BW$1</f>
        <v>-13.151364254797969</v>
      </c>
      <c r="BX172" s="12"/>
      <c r="BY172" s="12"/>
      <c r="BZ172" s="12"/>
      <c r="CA172" s="19"/>
      <c r="CB172" s="19"/>
      <c r="CC172" s="19"/>
      <c r="CD172" s="19"/>
      <c r="CE172" s="19"/>
      <c r="CF172" s="19"/>
      <c r="CG172" s="19"/>
      <c r="CH172" s="19"/>
    </row>
    <row r="173" spans="1:86" x14ac:dyDescent="0.3">
      <c r="A173" s="2">
        <f t="shared" si="91"/>
        <v>2127</v>
      </c>
      <c r="B173" s="5">
        <f t="shared" si="135"/>
        <v>1165.1806473047968</v>
      </c>
      <c r="C173" s="5">
        <f t="shared" si="135"/>
        <v>2963.042447849773</v>
      </c>
      <c r="D173" s="5">
        <f t="shared" si="135"/>
        <v>4366.5637746521979</v>
      </c>
      <c r="E173" s="15">
        <f t="shared" si="136"/>
        <v>1.0169270295370694E-5</v>
      </c>
      <c r="F173" s="15">
        <f t="shared" si="136"/>
        <v>2.0034144387187839E-5</v>
      </c>
      <c r="G173" s="15">
        <f t="shared" si="136"/>
        <v>4.089899310908874E-5</v>
      </c>
      <c r="H173" s="5">
        <f t="shared" si="94"/>
        <v>183947.83264370498</v>
      </c>
      <c r="I173" s="5">
        <f t="shared" si="94"/>
        <v>75059.433365569421</v>
      </c>
      <c r="J173" s="5">
        <f t="shared" si="94"/>
        <v>27976.891856387403</v>
      </c>
      <c r="K173" s="5">
        <f t="shared" si="95"/>
        <v>157870.65556675565</v>
      </c>
      <c r="L173" s="5">
        <f t="shared" si="95"/>
        <v>25331.879204106142</v>
      </c>
      <c r="M173" s="5">
        <f t="shared" si="95"/>
        <v>6407.0727693919453</v>
      </c>
      <c r="N173" s="15">
        <f t="shared" si="96"/>
        <v>2.4868670259263759E-3</v>
      </c>
      <c r="O173" s="15">
        <f t="shared" si="96"/>
        <v>6.765102890032626E-3</v>
      </c>
      <c r="P173" s="15">
        <f t="shared" si="96"/>
        <v>6.4840851194833959E-3</v>
      </c>
      <c r="Q173" s="5">
        <f t="shared" si="97"/>
        <v>7319.5907359311159</v>
      </c>
      <c r="R173" s="5">
        <f t="shared" si="97"/>
        <v>10724.52344481231</v>
      </c>
      <c r="S173" s="5">
        <f t="shared" si="97"/>
        <v>5848.0850405655619</v>
      </c>
      <c r="T173" s="5">
        <f t="shared" si="137"/>
        <v>39.791666097576091</v>
      </c>
      <c r="U173" s="5">
        <f t="shared" si="137"/>
        <v>142.88042107351913</v>
      </c>
      <c r="V173" s="5">
        <f t="shared" si="137"/>
        <v>209.03269278750798</v>
      </c>
      <c r="W173" s="15">
        <f t="shared" si="99"/>
        <v>-1.0734613539272964E-2</v>
      </c>
      <c r="X173" s="15">
        <f t="shared" si="99"/>
        <v>-1.217998157191269E-2</v>
      </c>
      <c r="Y173" s="15">
        <f t="shared" si="99"/>
        <v>-9.7425357312937999E-3</v>
      </c>
      <c r="Z173" s="5">
        <f t="shared" si="102"/>
        <v>8793.9867568552509</v>
      </c>
      <c r="AA173" s="5">
        <f t="shared" si="102"/>
        <v>27916.924077842334</v>
      </c>
      <c r="AB173" s="5">
        <f t="shared" si="102"/>
        <v>40068.970852774051</v>
      </c>
      <c r="AC173" s="16">
        <f t="shared" si="132"/>
        <v>1.4397739953045845</v>
      </c>
      <c r="AD173" s="16">
        <f t="shared" si="132"/>
        <v>2.9770101467013288</v>
      </c>
      <c r="AE173" s="16">
        <f t="shared" si="132"/>
        <v>7.3425367297329514</v>
      </c>
      <c r="AF173" s="15">
        <f t="shared" si="109"/>
        <v>-4.0504037456468023E-3</v>
      </c>
      <c r="AG173" s="15">
        <f t="shared" si="109"/>
        <v>2.9673830763510267E-4</v>
      </c>
      <c r="AH173" s="15">
        <f t="shared" si="109"/>
        <v>9.7937136394747881E-3</v>
      </c>
      <c r="AI173" s="1">
        <f t="shared" si="133"/>
        <v>354625.63734544854</v>
      </c>
      <c r="AJ173" s="1">
        <f t="shared" si="133"/>
        <v>139111.88718220399</v>
      </c>
      <c r="AK173" s="1">
        <f t="shared" si="133"/>
        <v>52032.712774980842</v>
      </c>
      <c r="AL173" s="14">
        <f t="shared" si="138"/>
        <v>62.010378863916408</v>
      </c>
      <c r="AM173" s="14">
        <f t="shared" si="138"/>
        <v>13.715920596277861</v>
      </c>
      <c r="AN173" s="14">
        <f t="shared" si="138"/>
        <v>4.4969064039655127</v>
      </c>
      <c r="AO173" s="11">
        <f t="shared" si="139"/>
        <v>6.3625328487314763E-3</v>
      </c>
      <c r="AP173" s="11">
        <f t="shared" si="139"/>
        <v>8.0151132934205803E-3</v>
      </c>
      <c r="AQ173" s="11">
        <f t="shared" si="139"/>
        <v>7.2707190583291802E-3</v>
      </c>
      <c r="AR173" s="1">
        <f t="shared" si="103"/>
        <v>183947.83264370498</v>
      </c>
      <c r="AS173" s="1">
        <f t="shared" si="103"/>
        <v>75059.433365569421</v>
      </c>
      <c r="AT173" s="1">
        <f t="shared" si="103"/>
        <v>27976.891856387403</v>
      </c>
      <c r="AU173" s="1">
        <f t="shared" si="110"/>
        <v>36789.566528741001</v>
      </c>
      <c r="AV173" s="1">
        <f t="shared" si="110"/>
        <v>15011.886673113884</v>
      </c>
      <c r="AW173" s="1">
        <f t="shared" si="110"/>
        <v>5595.3783712774812</v>
      </c>
      <c r="AX173" s="1">
        <f t="shared" si="111"/>
        <v>126296.52445340452</v>
      </c>
      <c r="AY173" s="1">
        <f t="shared" si="111"/>
        <v>20265.503363284915</v>
      </c>
      <c r="AZ173" s="1">
        <f t="shared" si="111"/>
        <v>5125.6582155135557</v>
      </c>
      <c r="BA173" s="1">
        <f t="shared" si="112"/>
        <v>13686.663728384707</v>
      </c>
      <c r="BB173" s="1">
        <f t="shared" si="112"/>
        <v>29383.530085970455</v>
      </c>
      <c r="BC173" s="1">
        <f t="shared" si="112"/>
        <v>37299.249890789564</v>
      </c>
      <c r="BD173" s="1">
        <f t="shared" si="113"/>
        <v>2933.0657277396235</v>
      </c>
      <c r="BE173" s="2">
        <f t="shared" si="134"/>
        <v>0.1724378764915922</v>
      </c>
      <c r="BF173" s="2">
        <f t="shared" si="134"/>
        <v>0.13039120264941753</v>
      </c>
      <c r="BG173" s="2">
        <f t="shared" si="134"/>
        <v>6.9918128391701598E-2</v>
      </c>
      <c r="BH173" s="2">
        <f t="shared" si="106"/>
        <v>0.10364805181688359</v>
      </c>
      <c r="BI173" s="2">
        <f t="shared" si="114"/>
        <v>2.9734821248929609E-3</v>
      </c>
      <c r="BJ173" s="2">
        <f t="shared" si="114"/>
        <v>1.700186572836147E-3</v>
      </c>
      <c r="BK173" s="2">
        <f t="shared" si="114"/>
        <v>4.8885446777984691E-4</v>
      </c>
      <c r="BL173" s="2">
        <f t="shared" si="107"/>
        <v>546.96559227885871</v>
      </c>
      <c r="BM173" s="2">
        <f t="shared" si="107"/>
        <v>127.61504077283062</v>
      </c>
      <c r="BN173" s="2">
        <f t="shared" si="107"/>
        <v>13.676628578588597</v>
      </c>
      <c r="BO173" s="2">
        <f t="shared" si="115"/>
        <v>721.39234509500807</v>
      </c>
      <c r="BP173" s="2">
        <f t="shared" si="115"/>
        <v>70.115817626831102</v>
      </c>
      <c r="BQ173" s="2">
        <f t="shared" si="115"/>
        <v>9.7636244464722566</v>
      </c>
      <c r="BR173" s="11">
        <f t="shared" si="116"/>
        <v>3.3977715293020044E-2</v>
      </c>
      <c r="BS173" s="17">
        <f t="shared" si="104"/>
        <v>8.5513543739742411E-3</v>
      </c>
      <c r="BT173" s="17">
        <f t="shared" si="105"/>
        <v>3.649478698023971E-2</v>
      </c>
      <c r="BU173" s="12">
        <f>(BU$3*temphigh!$I283+BU$4*temphigh!$I283^2+BU$5*temphigh!$I283^6)*(K173/K$56)^$BW$1</f>
        <v>-18.954725949785363</v>
      </c>
      <c r="BV173" s="12">
        <f>(BV$3*temphigh!$I283+BV$4*temphigh!$I283^2+BV$5*temphigh!$I283^6)*(L173/L$56)^$BW$1</f>
        <v>-14.543980347340286</v>
      </c>
      <c r="BW173" s="12">
        <f>(BW$3*temphigh!$I283+BW$4*temphigh!$I283^2+BW$5*temphigh!$I283^6)*(M173/M$56)^$BW$1</f>
        <v>-13.351420296239441</v>
      </c>
      <c r="BX173" s="12"/>
      <c r="BY173" s="12"/>
      <c r="BZ173" s="12"/>
      <c r="CA173" s="19"/>
      <c r="CB173" s="19"/>
      <c r="CC173" s="19"/>
      <c r="CD173" s="19"/>
      <c r="CE173" s="19"/>
      <c r="CF173" s="19"/>
      <c r="CG173" s="19"/>
      <c r="CH173" s="19"/>
    </row>
    <row r="174" spans="1:86" x14ac:dyDescent="0.3">
      <c r="A174" s="2">
        <f t="shared" si="91"/>
        <v>2128</v>
      </c>
      <c r="B174" s="5">
        <f t="shared" si="135"/>
        <v>1165.1919038898948</v>
      </c>
      <c r="C174" s="5">
        <f t="shared" si="135"/>
        <v>2963.0988417689873</v>
      </c>
      <c r="D174" s="5">
        <f t="shared" si="135"/>
        <v>4366.733433310842</v>
      </c>
      <c r="E174" s="15">
        <f t="shared" si="136"/>
        <v>9.6608067806021595E-6</v>
      </c>
      <c r="F174" s="15">
        <f t="shared" si="136"/>
        <v>1.9032437167828447E-5</v>
      </c>
      <c r="G174" s="15">
        <f t="shared" si="136"/>
        <v>3.8854043453634304E-5</v>
      </c>
      <c r="H174" s="5">
        <f t="shared" si="94"/>
        <v>184382.27610601016</v>
      </c>
      <c r="I174" s="5">
        <f t="shared" si="94"/>
        <v>75559.579693052292</v>
      </c>
      <c r="J174" s="5">
        <f t="shared" si="94"/>
        <v>28156.443772109087</v>
      </c>
      <c r="K174" s="5">
        <f t="shared" si="95"/>
        <v>158241.98184905463</v>
      </c>
      <c r="L174" s="5">
        <f t="shared" si="95"/>
        <v>25500.188730775779</v>
      </c>
      <c r="M174" s="5">
        <f t="shared" si="95"/>
        <v>6447.9419690065606</v>
      </c>
      <c r="N174" s="15">
        <f t="shared" si="96"/>
        <v>2.3520918499129184E-3</v>
      </c>
      <c r="O174" s="15">
        <f t="shared" si="96"/>
        <v>6.6441784801483106E-3</v>
      </c>
      <c r="P174" s="15">
        <f t="shared" si="96"/>
        <v>6.3787631396754474E-3</v>
      </c>
      <c r="Q174" s="5">
        <f t="shared" si="97"/>
        <v>7258.1194155810526</v>
      </c>
      <c r="R174" s="5">
        <f t="shared" si="97"/>
        <v>10664.489669657323</v>
      </c>
      <c r="S174" s="5">
        <f t="shared" si="97"/>
        <v>5828.2764245379703</v>
      </c>
      <c r="T174" s="5">
        <f t="shared" si="137"/>
        <v>39.364517939934821</v>
      </c>
      <c r="U174" s="5">
        <f t="shared" si="137"/>
        <v>141.14014017785655</v>
      </c>
      <c r="V174" s="5">
        <f t="shared" si="137"/>
        <v>206.99618430901714</v>
      </c>
      <c r="W174" s="15">
        <f t="shared" si="99"/>
        <v>-1.0734613539272964E-2</v>
      </c>
      <c r="X174" s="15">
        <f t="shared" si="99"/>
        <v>-1.217998157191269E-2</v>
      </c>
      <c r="Y174" s="15">
        <f t="shared" si="99"/>
        <v>-9.7425357312937999E-3</v>
      </c>
      <c r="Z174" s="5">
        <f t="shared" si="102"/>
        <v>8685.9852841891934</v>
      </c>
      <c r="AA174" s="5">
        <f t="shared" si="102"/>
        <v>27772.251862350407</v>
      </c>
      <c r="AB174" s="5">
        <f t="shared" si="102"/>
        <v>40328.646751612272</v>
      </c>
      <c r="AC174" s="16">
        <f t="shared" si="132"/>
        <v>1.433942329321118</v>
      </c>
      <c r="AD174" s="16">
        <f t="shared" si="132"/>
        <v>2.9778935396540733</v>
      </c>
      <c r="AE174" s="16">
        <f t="shared" si="132"/>
        <v>7.4144474318512819</v>
      </c>
      <c r="AF174" s="15">
        <f t="shared" si="109"/>
        <v>-4.0504037456468023E-3</v>
      </c>
      <c r="AG174" s="15">
        <f t="shared" si="109"/>
        <v>2.9673830763510267E-4</v>
      </c>
      <c r="AH174" s="15">
        <f t="shared" si="109"/>
        <v>9.7937136394747881E-3</v>
      </c>
      <c r="AI174" s="1">
        <f t="shared" si="133"/>
        <v>355952.64013964467</v>
      </c>
      <c r="AJ174" s="1">
        <f t="shared" si="133"/>
        <v>140212.58513709749</v>
      </c>
      <c r="AK174" s="1">
        <f t="shared" si="133"/>
        <v>52424.819868760242</v>
      </c>
      <c r="AL174" s="14">
        <f t="shared" si="138"/>
        <v>62.400976505675523</v>
      </c>
      <c r="AM174" s="14">
        <f t="shared" si="138"/>
        <v>13.82475590720556</v>
      </c>
      <c r="AN174" s="14">
        <f t="shared" si="138"/>
        <v>4.5292751896293995</v>
      </c>
      <c r="AO174" s="11">
        <f t="shared" si="139"/>
        <v>6.2989075202441614E-3</v>
      </c>
      <c r="AP174" s="11">
        <f t="shared" si="139"/>
        <v>7.9349621604863745E-3</v>
      </c>
      <c r="AQ174" s="11">
        <f t="shared" si="139"/>
        <v>7.198011867745888E-3</v>
      </c>
      <c r="AR174" s="1">
        <f t="shared" si="103"/>
        <v>184382.27610601016</v>
      </c>
      <c r="AS174" s="1">
        <f t="shared" si="103"/>
        <v>75559.579693052292</v>
      </c>
      <c r="AT174" s="1">
        <f t="shared" si="103"/>
        <v>28156.443772109087</v>
      </c>
      <c r="AU174" s="1">
        <f t="shared" si="110"/>
        <v>36876.455221202035</v>
      </c>
      <c r="AV174" s="1">
        <f t="shared" si="110"/>
        <v>15111.915938610458</v>
      </c>
      <c r="AW174" s="1">
        <f t="shared" si="110"/>
        <v>5631.2887544218174</v>
      </c>
      <c r="AX174" s="1">
        <f t="shared" si="111"/>
        <v>126593.58547924373</v>
      </c>
      <c r="AY174" s="1">
        <f t="shared" si="111"/>
        <v>20400.150984620625</v>
      </c>
      <c r="AZ174" s="1">
        <f t="shared" si="111"/>
        <v>5158.3535752052476</v>
      </c>
      <c r="BA174" s="1">
        <f t="shared" si="112"/>
        <v>13689.533372907727</v>
      </c>
      <c r="BB174" s="1">
        <f t="shared" si="112"/>
        <v>29403.711568825096</v>
      </c>
      <c r="BC174" s="1">
        <f t="shared" si="112"/>
        <v>37328.465013540859</v>
      </c>
      <c r="BD174" s="1">
        <f t="shared" si="113"/>
        <v>2849.4885178682875</v>
      </c>
      <c r="BE174" s="2">
        <f t="shared" si="134"/>
        <v>0.1724378764915922</v>
      </c>
      <c r="BF174" s="2">
        <f t="shared" si="134"/>
        <v>0.13039120264941753</v>
      </c>
      <c r="BG174" s="2">
        <f t="shared" si="134"/>
        <v>6.9918128391701598E-2</v>
      </c>
      <c r="BH174" s="2">
        <f t="shared" si="106"/>
        <v>0.10338684520952515</v>
      </c>
      <c r="BI174" s="2">
        <f t="shared" si="114"/>
        <v>2.9734821248929609E-3</v>
      </c>
      <c r="BJ174" s="2">
        <f t="shared" si="114"/>
        <v>1.700186572836147E-3</v>
      </c>
      <c r="BK174" s="2">
        <f t="shared" si="114"/>
        <v>4.8885446777984691E-4</v>
      </c>
      <c r="BL174" s="2">
        <f t="shared" si="107"/>
        <v>548.25740214829966</v>
      </c>
      <c r="BM174" s="2">
        <f t="shared" si="107"/>
        <v>128.46538284327031</v>
      </c>
      <c r="BN174" s="2">
        <f t="shared" si="107"/>
        <v>13.764403334787573</v>
      </c>
      <c r="BO174" s="2">
        <f t="shared" si="115"/>
        <v>732.08708313796637</v>
      </c>
      <c r="BP174" s="2">
        <f t="shared" si="115"/>
        <v>70.950706602354572</v>
      </c>
      <c r="BQ174" s="2">
        <f t="shared" si="115"/>
        <v>9.7630146770711903</v>
      </c>
      <c r="BR174" s="11">
        <f t="shared" si="116"/>
        <v>3.38541976158859E-2</v>
      </c>
      <c r="BS174" s="17">
        <f t="shared" si="104"/>
        <v>8.2703468822351387E-3</v>
      </c>
      <c r="BT174" s="17">
        <f t="shared" si="105"/>
        <v>3.5431832019650202E-2</v>
      </c>
      <c r="BU174" s="12">
        <f>(BU$3*temphigh!$I284+BU$4*temphigh!$I284^2+BU$5*temphigh!$I284^6)*(K174/K$56)^$BW$1</f>
        <v>-19.334762191379525</v>
      </c>
      <c r="BV174" s="12">
        <f>(BV$3*temphigh!$I284+BV$4*temphigh!$I284^2+BV$5*temphigh!$I284^6)*(L174/L$56)^$BW$1</f>
        <v>-14.788189889960114</v>
      </c>
      <c r="BW174" s="12">
        <f>(BW$3*temphigh!$I284+BW$4*temphigh!$I284^2+BW$5*temphigh!$I284^6)*(M174/M$56)^$BW$1</f>
        <v>-13.551758687068437</v>
      </c>
      <c r="BX174" s="12"/>
      <c r="BY174" s="12"/>
      <c r="BZ174" s="12"/>
      <c r="CA174" s="19"/>
      <c r="CB174" s="19"/>
      <c r="CC174" s="19"/>
      <c r="CD174" s="19"/>
      <c r="CE174" s="19"/>
      <c r="CF174" s="19"/>
      <c r="CG174" s="19"/>
      <c r="CH174" s="19"/>
    </row>
    <row r="175" spans="1:86" x14ac:dyDescent="0.3">
      <c r="A175" s="2">
        <f t="shared" si="91"/>
        <v>2129</v>
      </c>
      <c r="B175" s="5">
        <f t="shared" si="135"/>
        <v>1165.2025977490482</v>
      </c>
      <c r="C175" s="5">
        <f t="shared" si="135"/>
        <v>2963.1524170118887</v>
      </c>
      <c r="D175" s="5">
        <f t="shared" si="135"/>
        <v>4366.8946152988819</v>
      </c>
      <c r="E175" s="15">
        <f t="shared" si="136"/>
        <v>9.1777664415720506E-6</v>
      </c>
      <c r="F175" s="15">
        <f t="shared" si="136"/>
        <v>1.8080815309437025E-5</v>
      </c>
      <c r="G175" s="15">
        <f t="shared" si="136"/>
        <v>3.6911341280952588E-5</v>
      </c>
      <c r="H175" s="5">
        <f t="shared" si="94"/>
        <v>184792.96662520792</v>
      </c>
      <c r="I175" s="5">
        <f t="shared" si="94"/>
        <v>76053.956051014538</v>
      </c>
      <c r="J175" s="5">
        <f t="shared" si="94"/>
        <v>28334.163907136866</v>
      </c>
      <c r="K175" s="5">
        <f t="shared" si="95"/>
        <v>158592.99231068752</v>
      </c>
      <c r="L175" s="5">
        <f t="shared" si="95"/>
        <v>25666.569027761692</v>
      </c>
      <c r="M175" s="5">
        <f t="shared" si="95"/>
        <v>6488.4011186969301</v>
      </c>
      <c r="N175" s="15">
        <f t="shared" si="96"/>
        <v>2.2181879772442681E-3</v>
      </c>
      <c r="O175" s="15">
        <f t="shared" si="96"/>
        <v>6.5246692384324234E-3</v>
      </c>
      <c r="P175" s="15">
        <f t="shared" si="96"/>
        <v>6.2747384956076679E-3</v>
      </c>
      <c r="Q175" s="5">
        <f t="shared" si="97"/>
        <v>7196.1994003720611</v>
      </c>
      <c r="R175" s="5">
        <f t="shared" si="97"/>
        <v>10603.522855832014</v>
      </c>
      <c r="S175" s="5">
        <f t="shared" si="97"/>
        <v>5807.923220585848</v>
      </c>
      <c r="T175" s="5">
        <f t="shared" si="137"/>
        <v>38.941955052689842</v>
      </c>
      <c r="U175" s="5">
        <f t="shared" si="137"/>
        <v>139.42105587143308</v>
      </c>
      <c r="V175" s="5">
        <f t="shared" si="137"/>
        <v>204.97951658714507</v>
      </c>
      <c r="W175" s="15">
        <f t="shared" si="99"/>
        <v>-1.0734613539272964E-2</v>
      </c>
      <c r="X175" s="15">
        <f t="shared" si="99"/>
        <v>-1.217998157191269E-2</v>
      </c>
      <c r="Y175" s="15">
        <f t="shared" si="99"/>
        <v>-9.7425357312937999E-3</v>
      </c>
      <c r="Z175" s="5">
        <f t="shared" si="102"/>
        <v>8578.1524372714521</v>
      </c>
      <c r="AA175" s="5">
        <f t="shared" si="102"/>
        <v>27624.983211956423</v>
      </c>
      <c r="AB175" s="5">
        <f t="shared" si="102"/>
        <v>40585.67506683898</v>
      </c>
      <c r="AC175" s="16">
        <f t="shared" si="132"/>
        <v>1.4281342839393942</v>
      </c>
      <c r="AD175" s="16">
        <f t="shared" si="132"/>
        <v>2.9787771947433477</v>
      </c>
      <c r="AE175" s="16">
        <f t="shared" si="132"/>
        <v>7.4870624067937728</v>
      </c>
      <c r="AF175" s="15">
        <f t="shared" si="109"/>
        <v>-4.0504037456468023E-3</v>
      </c>
      <c r="AG175" s="15">
        <f t="shared" si="109"/>
        <v>2.9673830763510267E-4</v>
      </c>
      <c r="AH175" s="15">
        <f t="shared" si="109"/>
        <v>9.7937136394747881E-3</v>
      </c>
      <c r="AI175" s="1">
        <f t="shared" si="133"/>
        <v>357233.83134688227</v>
      </c>
      <c r="AJ175" s="1">
        <f t="shared" si="133"/>
        <v>141303.2425619982</v>
      </c>
      <c r="AK175" s="1">
        <f t="shared" si="133"/>
        <v>52813.626636306035</v>
      </c>
      <c r="AL175" s="14">
        <f t="shared" si="138"/>
        <v>62.790103906055883</v>
      </c>
      <c r="AM175" s="14">
        <f t="shared" si="138"/>
        <v>13.933357833057181</v>
      </c>
      <c r="AN175" s="14">
        <f t="shared" si="138"/>
        <v>4.5615509484309662</v>
      </c>
      <c r="AO175" s="11">
        <f t="shared" si="139"/>
        <v>6.2359184450417196E-3</v>
      </c>
      <c r="AP175" s="11">
        <f t="shared" si="139"/>
        <v>7.8556125388815103E-3</v>
      </c>
      <c r="AQ175" s="11">
        <f t="shared" si="139"/>
        <v>7.1260317490684294E-3</v>
      </c>
      <c r="AR175" s="1">
        <f t="shared" si="103"/>
        <v>184792.96662520792</v>
      </c>
      <c r="AS175" s="1">
        <f t="shared" si="103"/>
        <v>76053.956051014538</v>
      </c>
      <c r="AT175" s="1">
        <f t="shared" si="103"/>
        <v>28334.163907136866</v>
      </c>
      <c r="AU175" s="1">
        <f t="shared" si="110"/>
        <v>36958.593325041584</v>
      </c>
      <c r="AV175" s="1">
        <f t="shared" si="110"/>
        <v>15210.791210202908</v>
      </c>
      <c r="AW175" s="1">
        <f t="shared" si="110"/>
        <v>5666.8327814273734</v>
      </c>
      <c r="AX175" s="1">
        <f t="shared" si="111"/>
        <v>126874.39384855001</v>
      </c>
      <c r="AY175" s="1">
        <f t="shared" si="111"/>
        <v>20533.255222209351</v>
      </c>
      <c r="AZ175" s="1">
        <f t="shared" si="111"/>
        <v>5190.7208949575443</v>
      </c>
      <c r="BA175" s="1">
        <f t="shared" si="112"/>
        <v>13692.240788266266</v>
      </c>
      <c r="BB175" s="1">
        <f t="shared" si="112"/>
        <v>29423.514001705847</v>
      </c>
      <c r="BC175" s="1">
        <f t="shared" si="112"/>
        <v>37357.158369496159</v>
      </c>
      <c r="BD175" s="1">
        <f t="shared" si="113"/>
        <v>2768.25508854192</v>
      </c>
      <c r="BE175" s="2">
        <f t="shared" si="134"/>
        <v>0.1724378764915922</v>
      </c>
      <c r="BF175" s="2">
        <f t="shared" si="134"/>
        <v>0.13039120264941753</v>
      </c>
      <c r="BG175" s="2">
        <f t="shared" si="134"/>
        <v>6.9918128391701598E-2</v>
      </c>
      <c r="BH175" s="2">
        <f t="shared" si="106"/>
        <v>0.10312606147983291</v>
      </c>
      <c r="BI175" s="2">
        <f t="shared" si="114"/>
        <v>2.9734821248929609E-3</v>
      </c>
      <c r="BJ175" s="2">
        <f t="shared" si="114"/>
        <v>1.700186572836147E-3</v>
      </c>
      <c r="BK175" s="2">
        <f t="shared" si="114"/>
        <v>4.8885446777984691E-4</v>
      </c>
      <c r="BL175" s="2">
        <f t="shared" si="107"/>
        <v>549.47858306599721</v>
      </c>
      <c r="BM175" s="2">
        <f t="shared" si="107"/>
        <v>129.30591488900535</v>
      </c>
      <c r="BN175" s="2">
        <f t="shared" si="107"/>
        <v>13.851282616810341</v>
      </c>
      <c r="BO175" s="2">
        <f t="shared" si="115"/>
        <v>742.94102345349017</v>
      </c>
      <c r="BP175" s="2">
        <f t="shared" si="115"/>
        <v>71.795640342294476</v>
      </c>
      <c r="BQ175" s="2">
        <f t="shared" si="115"/>
        <v>9.762418423092198</v>
      </c>
      <c r="BR175" s="11">
        <f t="shared" si="116"/>
        <v>3.3731756086935433E-2</v>
      </c>
      <c r="BS175" s="17">
        <f t="shared" si="104"/>
        <v>7.9995292385589088E-3</v>
      </c>
      <c r="BT175" s="17">
        <f t="shared" si="105"/>
        <v>3.4399836912281746E-2</v>
      </c>
      <c r="BU175" s="12">
        <f>(BU$3*temphigh!$I285+BU$4*temphigh!$I285^2+BU$5*temphigh!$I285^6)*(K175/K$56)^$BW$1</f>
        <v>-19.716422157365873</v>
      </c>
      <c r="BV175" s="12">
        <f>(BV$3*temphigh!$I285+BV$4*temphigh!$I285^2+BV$5*temphigh!$I285^6)*(L175/L$56)^$BW$1</f>
        <v>-15.032832613694556</v>
      </c>
      <c r="BW175" s="12">
        <f>(BW$3*temphigh!$I285+BW$4*temphigh!$I285^2+BW$5*temphigh!$I285^6)*(M175/M$56)^$BW$1</f>
        <v>-13.752351895430062</v>
      </c>
      <c r="BX175" s="12"/>
      <c r="BY175" s="12"/>
      <c r="BZ175" s="12"/>
      <c r="CA175" s="19"/>
      <c r="CB175" s="19"/>
      <c r="CC175" s="19"/>
      <c r="CD175" s="19"/>
      <c r="CE175" s="19"/>
      <c r="CF175" s="19"/>
      <c r="CG175" s="19"/>
      <c r="CH175" s="19"/>
    </row>
    <row r="176" spans="1:86" x14ac:dyDescent="0.3">
      <c r="A176" s="2">
        <f t="shared" si="91"/>
        <v>2130</v>
      </c>
      <c r="B176" s="5">
        <f t="shared" si="135"/>
        <v>1165.2127570084824</v>
      </c>
      <c r="C176" s="5">
        <f t="shared" si="135"/>
        <v>2963.2033144128955</v>
      </c>
      <c r="D176" s="5">
        <f t="shared" si="135"/>
        <v>4367.047743839491</v>
      </c>
      <c r="E176" s="15">
        <f t="shared" si="136"/>
        <v>8.7188781194934471E-6</v>
      </c>
      <c r="F176" s="15">
        <f t="shared" si="136"/>
        <v>1.7176774543965172E-5</v>
      </c>
      <c r="G176" s="15">
        <f t="shared" si="136"/>
        <v>3.5065774216904959E-5</v>
      </c>
      <c r="H176" s="5">
        <f t="shared" si="94"/>
        <v>185179.8992147778</v>
      </c>
      <c r="I176" s="5">
        <f t="shared" si="94"/>
        <v>76542.515051202558</v>
      </c>
      <c r="J176" s="5">
        <f t="shared" si="94"/>
        <v>28510.041986368997</v>
      </c>
      <c r="K176" s="5">
        <f t="shared" si="95"/>
        <v>158923.67990391795</v>
      </c>
      <c r="L176" s="5">
        <f t="shared" si="95"/>
        <v>25831.003454573303</v>
      </c>
      <c r="M176" s="5">
        <f t="shared" si="95"/>
        <v>6528.4475139040005</v>
      </c>
      <c r="N176" s="15">
        <f t="shared" si="96"/>
        <v>2.0851337023932714E-3</v>
      </c>
      <c r="O176" s="15">
        <f t="shared" si="96"/>
        <v>6.4065604808245524E-3</v>
      </c>
      <c r="P176" s="15">
        <f t="shared" si="96"/>
        <v>6.1719974573817282E-3</v>
      </c>
      <c r="Q176" s="5">
        <f t="shared" si="97"/>
        <v>7133.8571441620506</v>
      </c>
      <c r="R176" s="5">
        <f t="shared" si="97"/>
        <v>10541.657910053527</v>
      </c>
      <c r="S176" s="5">
        <f t="shared" si="97"/>
        <v>5787.0394926556437</v>
      </c>
      <c r="T176" s="5">
        <f t="shared" si="137"/>
        <v>38.523928214735477</v>
      </c>
      <c r="U176" s="5">
        <f t="shared" si="137"/>
        <v>137.72290998018241</v>
      </c>
      <c r="V176" s="5">
        <f t="shared" si="137"/>
        <v>202.98249632261147</v>
      </c>
      <c r="W176" s="15">
        <f t="shared" si="99"/>
        <v>-1.0734613539272964E-2</v>
      </c>
      <c r="X176" s="15">
        <f t="shared" si="99"/>
        <v>-1.217998157191269E-2</v>
      </c>
      <c r="Y176" s="15">
        <f t="shared" si="99"/>
        <v>-9.7425357312937999E-3</v>
      </c>
      <c r="Z176" s="5">
        <f t="shared" si="102"/>
        <v>8470.522472209972</v>
      </c>
      <c r="AA176" s="5">
        <f t="shared" si="102"/>
        <v>27475.207082246096</v>
      </c>
      <c r="AB176" s="5">
        <f t="shared" si="102"/>
        <v>40840.040287013027</v>
      </c>
      <c r="AC176" s="16">
        <f t="shared" si="132"/>
        <v>1.4223497634864395</v>
      </c>
      <c r="AD176" s="16">
        <f t="shared" si="132"/>
        <v>2.9796611120469381</v>
      </c>
      <c r="AE176" s="16">
        <f t="shared" si="132"/>
        <v>7.5603885520067875</v>
      </c>
      <c r="AF176" s="15">
        <f t="shared" si="109"/>
        <v>-4.0504037456468023E-3</v>
      </c>
      <c r="AG176" s="15">
        <f t="shared" si="109"/>
        <v>2.9673830763510267E-4</v>
      </c>
      <c r="AH176" s="15">
        <f t="shared" si="109"/>
        <v>9.7937136394747881E-3</v>
      </c>
      <c r="AI176" s="1">
        <f t="shared" si="133"/>
        <v>358469.04153723567</v>
      </c>
      <c r="AJ176" s="1">
        <f t="shared" si="133"/>
        <v>142383.70951600128</v>
      </c>
      <c r="AK176" s="1">
        <f t="shared" si="133"/>
        <v>53199.096754102808</v>
      </c>
      <c r="AL176" s="14">
        <f t="shared" si="138"/>
        <v>63.177742333498607</v>
      </c>
      <c r="AM176" s="14">
        <f t="shared" si="138"/>
        <v>14.041718342954248</v>
      </c>
      <c r="AN176" s="14">
        <f t="shared" si="138"/>
        <v>4.5937316477456438</v>
      </c>
      <c r="AO176" s="11">
        <f t="shared" si="139"/>
        <v>6.1735592605913023E-3</v>
      </c>
      <c r="AP176" s="11">
        <f t="shared" si="139"/>
        <v>7.777056413492695E-3</v>
      </c>
      <c r="AQ176" s="11">
        <f t="shared" si="139"/>
        <v>7.0547714315777454E-3</v>
      </c>
      <c r="AR176" s="1">
        <f t="shared" si="103"/>
        <v>185179.8992147778</v>
      </c>
      <c r="AS176" s="1">
        <f t="shared" si="103"/>
        <v>76542.515051202558</v>
      </c>
      <c r="AT176" s="1">
        <f t="shared" si="103"/>
        <v>28510.041986368997</v>
      </c>
      <c r="AU176" s="1">
        <f t="shared" si="110"/>
        <v>37035.979842955559</v>
      </c>
      <c r="AV176" s="1">
        <f t="shared" si="110"/>
        <v>15308.503010240513</v>
      </c>
      <c r="AW176" s="1">
        <f t="shared" si="110"/>
        <v>5702.0083972737993</v>
      </c>
      <c r="AX176" s="1">
        <f t="shared" si="111"/>
        <v>127138.94392313436</v>
      </c>
      <c r="AY176" s="1">
        <f t="shared" si="111"/>
        <v>20664.802763658638</v>
      </c>
      <c r="AZ176" s="1">
        <f t="shared" si="111"/>
        <v>5222.7580111232</v>
      </c>
      <c r="BA176" s="1">
        <f t="shared" si="112"/>
        <v>13694.787264104789</v>
      </c>
      <c r="BB176" s="1">
        <f t="shared" si="112"/>
        <v>29442.942791623162</v>
      </c>
      <c r="BC176" s="1">
        <f t="shared" si="112"/>
        <v>37385.338897240523</v>
      </c>
      <c r="BD176" s="1">
        <f t="shared" si="113"/>
        <v>2689.301397726731</v>
      </c>
      <c r="BE176" s="2">
        <f t="shared" si="134"/>
        <v>0.1724378764915922</v>
      </c>
      <c r="BF176" s="2">
        <f t="shared" si="134"/>
        <v>0.13039120264941753</v>
      </c>
      <c r="BG176" s="2">
        <f t="shared" si="134"/>
        <v>6.9918128391701598E-2</v>
      </c>
      <c r="BH176" s="2">
        <f t="shared" si="106"/>
        <v>0.10286571846574047</v>
      </c>
      <c r="BI176" s="2">
        <f t="shared" si="114"/>
        <v>2.9734821248929609E-3</v>
      </c>
      <c r="BJ176" s="2">
        <f t="shared" si="114"/>
        <v>1.700186572836147E-3</v>
      </c>
      <c r="BK176" s="2">
        <f t="shared" si="114"/>
        <v>4.8885446777984691E-4</v>
      </c>
      <c r="BL176" s="2">
        <f t="shared" si="107"/>
        <v>550.62912020462181</v>
      </c>
      <c r="BM176" s="2">
        <f t="shared" si="107"/>
        <v>130.13655634116327</v>
      </c>
      <c r="BN176" s="2">
        <f t="shared" si="107"/>
        <v>13.937261401627506</v>
      </c>
      <c r="BO176" s="2">
        <f t="shared" si="115"/>
        <v>753.95652852077808</v>
      </c>
      <c r="BP176" s="2">
        <f t="shared" si="115"/>
        <v>72.650739712070205</v>
      </c>
      <c r="BQ176" s="2">
        <f t="shared" si="115"/>
        <v>9.7618355028392791</v>
      </c>
      <c r="BR176" s="11">
        <f t="shared" si="116"/>
        <v>3.3610375850460644E-2</v>
      </c>
      <c r="BS176" s="17">
        <f t="shared" si="104"/>
        <v>7.7384961731659903E-3</v>
      </c>
      <c r="BT176" s="17">
        <f t="shared" si="105"/>
        <v>3.3397899914836646E-2</v>
      </c>
      <c r="BU176" s="12">
        <f>(BU$3*temphigh!$I286+BU$4*temphigh!$I286^2+BU$5*temphigh!$I286^6)*(K176/K$56)^$BW$1</f>
        <v>-20.09966568613596</v>
      </c>
      <c r="BV176" s="12">
        <f>(BV$3*temphigh!$I286+BV$4*temphigh!$I286^2+BV$5*temphigh!$I286^6)*(L176/L$56)^$BW$1</f>
        <v>-15.277875802355824</v>
      </c>
      <c r="BW176" s="12">
        <f>(BW$3*temphigh!$I286+BW$4*temphigh!$I286^2+BW$5*temphigh!$I286^6)*(M176/M$56)^$BW$1</f>
        <v>-13.953172879146056</v>
      </c>
      <c r="BX176" s="12"/>
      <c r="BY176" s="12"/>
      <c r="BZ176" s="12"/>
      <c r="CA176" s="19"/>
      <c r="CB176" s="19"/>
      <c r="CC176" s="19"/>
      <c r="CD176" s="19"/>
      <c r="CE176" s="19"/>
      <c r="CF176" s="19"/>
      <c r="CG176" s="19"/>
      <c r="CH176" s="19"/>
    </row>
    <row r="177" spans="1:86" x14ac:dyDescent="0.3">
      <c r="A177" s="2">
        <f t="shared" si="91"/>
        <v>2131</v>
      </c>
      <c r="B177" s="5">
        <f t="shared" si="135"/>
        <v>1165.2224083890935</v>
      </c>
      <c r="C177" s="5">
        <f t="shared" si="135"/>
        <v>2963.251667774392</v>
      </c>
      <c r="D177" s="5">
        <f t="shared" si="135"/>
        <v>4367.1932210541618</v>
      </c>
      <c r="E177" s="15">
        <f t="shared" si="136"/>
        <v>8.2829342135187741E-6</v>
      </c>
      <c r="F177" s="15">
        <f t="shared" si="136"/>
        <v>1.6317935816766913E-5</v>
      </c>
      <c r="G177" s="15">
        <f t="shared" si="136"/>
        <v>3.3312485506059708E-5</v>
      </c>
      <c r="H177" s="5">
        <f t="shared" si="94"/>
        <v>185543.07513808654</v>
      </c>
      <c r="I177" s="5">
        <f t="shared" si="94"/>
        <v>77025.211904710901</v>
      </c>
      <c r="J177" s="5">
        <f t="shared" si="94"/>
        <v>28684.068452169984</v>
      </c>
      <c r="K177" s="5">
        <f t="shared" si="95"/>
        <v>159234.04304814021</v>
      </c>
      <c r="L177" s="5">
        <f t="shared" si="95"/>
        <v>25993.47626877814</v>
      </c>
      <c r="M177" s="5">
        <f t="shared" si="95"/>
        <v>6568.0786263095924</v>
      </c>
      <c r="N177" s="15">
        <f t="shared" si="96"/>
        <v>1.9529068569887897E-3</v>
      </c>
      <c r="O177" s="15">
        <f t="shared" si="96"/>
        <v>6.2898375005278062E-3</v>
      </c>
      <c r="P177" s="15">
        <f t="shared" si="96"/>
        <v>6.0705263113760566E-3</v>
      </c>
      <c r="Q177" s="5">
        <f t="shared" si="97"/>
        <v>7071.1187202909741</v>
      </c>
      <c r="R177" s="5">
        <f t="shared" si="97"/>
        <v>10478.92942040179</v>
      </c>
      <c r="S177" s="5">
        <f t="shared" si="97"/>
        <v>5765.6392315618559</v>
      </c>
      <c r="T177" s="5">
        <f t="shared" si="137"/>
        <v>38.110388733335597</v>
      </c>
      <c r="U177" s="5">
        <f t="shared" si="137"/>
        <v>136.0454474745936</v>
      </c>
      <c r="V177" s="5">
        <f t="shared" si="137"/>
        <v>201.00493209936121</v>
      </c>
      <c r="W177" s="15">
        <f t="shared" si="99"/>
        <v>-1.0734613539272964E-2</v>
      </c>
      <c r="X177" s="15">
        <f t="shared" si="99"/>
        <v>-1.217998157191269E-2</v>
      </c>
      <c r="Y177" s="15">
        <f t="shared" si="99"/>
        <v>-9.7425357312937999E-3</v>
      </c>
      <c r="Z177" s="5">
        <f t="shared" si="102"/>
        <v>8363.1286660614824</v>
      </c>
      <c r="AA177" s="5">
        <f t="shared" si="102"/>
        <v>27323.011755665793</v>
      </c>
      <c r="AB177" s="5">
        <f t="shared" si="102"/>
        <v>41091.727954471695</v>
      </c>
      <c r="AC177" s="16">
        <f t="shared" si="132"/>
        <v>1.4165886726767942</v>
      </c>
      <c r="AD177" s="16">
        <f t="shared" si="132"/>
        <v>2.9805452916426529</v>
      </c>
      <c r="AE177" s="16">
        <f t="shared" si="132"/>
        <v>7.6344328324883053</v>
      </c>
      <c r="AF177" s="15">
        <f t="shared" si="109"/>
        <v>-4.0504037456468023E-3</v>
      </c>
      <c r="AG177" s="15">
        <f t="shared" si="109"/>
        <v>2.9673830763510267E-4</v>
      </c>
      <c r="AH177" s="15">
        <f t="shared" si="109"/>
        <v>9.7937136394747881E-3</v>
      </c>
      <c r="AI177" s="1">
        <f t="shared" si="133"/>
        <v>359658.11722646764</v>
      </c>
      <c r="AJ177" s="1">
        <f t="shared" si="133"/>
        <v>143453.84157464167</v>
      </c>
      <c r="AK177" s="1">
        <f t="shared" si="133"/>
        <v>53581.195475966328</v>
      </c>
      <c r="AL177" s="14">
        <f t="shared" si="138"/>
        <v>63.563873554382361</v>
      </c>
      <c r="AM177" s="14">
        <f t="shared" si="138"/>
        <v>14.149829546292825</v>
      </c>
      <c r="AN177" s="14">
        <f t="shared" si="138"/>
        <v>4.6258152972705657</v>
      </c>
      <c r="AO177" s="11">
        <f t="shared" si="139"/>
        <v>6.111823667985389E-3</v>
      </c>
      <c r="AP177" s="11">
        <f t="shared" si="139"/>
        <v>7.6992858493577683E-3</v>
      </c>
      <c r="AQ177" s="11">
        <f t="shared" si="139"/>
        <v>6.984223717261968E-3</v>
      </c>
      <c r="AR177" s="1">
        <f t="shared" si="103"/>
        <v>185543.07513808654</v>
      </c>
      <c r="AS177" s="1">
        <f t="shared" si="103"/>
        <v>77025.211904710901</v>
      </c>
      <c r="AT177" s="1">
        <f t="shared" si="103"/>
        <v>28684.068452169984</v>
      </c>
      <c r="AU177" s="1">
        <f t="shared" si="110"/>
        <v>37108.615027617307</v>
      </c>
      <c r="AV177" s="1">
        <f t="shared" si="110"/>
        <v>15405.042380942181</v>
      </c>
      <c r="AW177" s="1">
        <f t="shared" si="110"/>
        <v>5736.8136904339972</v>
      </c>
      <c r="AX177" s="1">
        <f t="shared" si="111"/>
        <v>127387.23443851217</v>
      </c>
      <c r="AY177" s="1">
        <f t="shared" si="111"/>
        <v>20794.781015022512</v>
      </c>
      <c r="AZ177" s="1">
        <f t="shared" si="111"/>
        <v>5254.4629010476747</v>
      </c>
      <c r="BA177" s="1">
        <f t="shared" si="112"/>
        <v>13697.174048857749</v>
      </c>
      <c r="BB177" s="1">
        <f t="shared" si="112"/>
        <v>29462.003239610549</v>
      </c>
      <c r="BC177" s="1">
        <f t="shared" si="112"/>
        <v>37413.01531298599</v>
      </c>
      <c r="BD177" s="1">
        <f t="shared" si="113"/>
        <v>2612.565072254672</v>
      </c>
      <c r="BE177" s="2">
        <f t="shared" si="134"/>
        <v>0.1724378764915922</v>
      </c>
      <c r="BF177" s="2">
        <f t="shared" si="134"/>
        <v>0.13039120264941753</v>
      </c>
      <c r="BG177" s="2">
        <f t="shared" si="134"/>
        <v>6.9918128391701598E-2</v>
      </c>
      <c r="BH177" s="2">
        <f t="shared" si="106"/>
        <v>0.10260583405603885</v>
      </c>
      <c r="BI177" s="2">
        <f t="shared" si="114"/>
        <v>2.9734821248929609E-3</v>
      </c>
      <c r="BJ177" s="2">
        <f t="shared" si="114"/>
        <v>1.700186572836147E-3</v>
      </c>
      <c r="BK177" s="2">
        <f t="shared" si="114"/>
        <v>4.8885446777984691E-4</v>
      </c>
      <c r="BL177" s="2">
        <f t="shared" si="107"/>
        <v>551.70901732077186</v>
      </c>
      <c r="BM177" s="2">
        <f t="shared" si="107"/>
        <v>130.95723105024842</v>
      </c>
      <c r="BN177" s="2">
        <f t="shared" si="107"/>
        <v>14.022335016946254</v>
      </c>
      <c r="BO177" s="2">
        <f t="shared" si="115"/>
        <v>765.13599520163984</v>
      </c>
      <c r="BP177" s="2">
        <f t="shared" si="115"/>
        <v>73.516127024312041</v>
      </c>
      <c r="BQ177" s="2">
        <f t="shared" si="115"/>
        <v>9.7612657372658944</v>
      </c>
      <c r="BR177" s="11">
        <f t="shared" si="116"/>
        <v>3.3490041720707769E-2</v>
      </c>
      <c r="BS177" s="17">
        <f t="shared" si="104"/>
        <v>7.4868599948009519E-3</v>
      </c>
      <c r="BT177" s="17">
        <f t="shared" si="105"/>
        <v>3.242514554838509E-2</v>
      </c>
      <c r="BU177" s="12">
        <f>(BU$3*temphigh!$I287+BU$4*temphigh!$I287^2+BU$5*temphigh!$I287^6)*(K177/K$56)^$BW$1</f>
        <v>-20.484453602787344</v>
      </c>
      <c r="BV177" s="12">
        <f>(BV$3*temphigh!$I287+BV$4*temphigh!$I287^2+BV$5*temphigh!$I287^6)*(L177/L$56)^$BW$1</f>
        <v>-15.52328734739771</v>
      </c>
      <c r="BW177" s="12">
        <f>(BW$3*temphigh!$I287+BW$4*temphigh!$I287^2+BW$5*temphigh!$I287^6)*(M177/M$56)^$BW$1</f>
        <v>-14.154195090492861</v>
      </c>
      <c r="BX177" s="12"/>
      <c r="BY177" s="12"/>
      <c r="BZ177" s="12"/>
      <c r="CA177" s="19"/>
      <c r="CB177" s="19"/>
      <c r="CC177" s="19"/>
      <c r="CD177" s="19"/>
      <c r="CE177" s="19"/>
      <c r="CF177" s="19"/>
      <c r="CG177" s="19"/>
      <c r="CH177" s="19"/>
    </row>
    <row r="178" spans="1:86" x14ac:dyDescent="0.3">
      <c r="A178" s="2">
        <f t="shared" si="91"/>
        <v>2132</v>
      </c>
      <c r="B178" s="5">
        <f t="shared" si="135"/>
        <v>1165.2315772766187</v>
      </c>
      <c r="C178" s="5">
        <f t="shared" si="135"/>
        <v>2963.2976042173896</v>
      </c>
      <c r="D178" s="5">
        <f t="shared" si="135"/>
        <v>4367.3314290119961</v>
      </c>
      <c r="E178" s="15">
        <f t="shared" si="136"/>
        <v>7.8687875028428348E-6</v>
      </c>
      <c r="F178" s="15">
        <f t="shared" si="136"/>
        <v>1.5502039025928565E-5</v>
      </c>
      <c r="G178" s="15">
        <f t="shared" si="136"/>
        <v>3.1646861230756722E-5</v>
      </c>
      <c r="H178" s="5">
        <f t="shared" si="94"/>
        <v>185882.50168807714</v>
      </c>
      <c r="I178" s="5">
        <f t="shared" si="94"/>
        <v>77502.004384882763</v>
      </c>
      <c r="J178" s="5">
        <f t="shared" si="94"/>
        <v>28856.234452363769</v>
      </c>
      <c r="K178" s="5">
        <f t="shared" si="95"/>
        <v>159524.08543761063</v>
      </c>
      <c r="L178" s="5">
        <f t="shared" si="95"/>
        <v>26153.972613004269</v>
      </c>
      <c r="M178" s="5">
        <f t="shared" si="95"/>
        <v>6607.2921007718896</v>
      </c>
      <c r="N178" s="15">
        <f t="shared" si="96"/>
        <v>1.8214848026105734E-3</v>
      </c>
      <c r="O178" s="15">
        <f t="shared" si="96"/>
        <v>6.1744855734786608E-3</v>
      </c>
      <c r="P178" s="15">
        <f t="shared" si="96"/>
        <v>5.9703113639992811E-3</v>
      </c>
      <c r="Q178" s="5">
        <f t="shared" si="97"/>
        <v>7008.0098118031956</v>
      </c>
      <c r="R178" s="5">
        <f t="shared" si="97"/>
        <v>10415.371639544623</v>
      </c>
      <c r="S178" s="5">
        <f t="shared" si="97"/>
        <v>5743.7363482254814</v>
      </c>
      <c r="T178" s="5">
        <f t="shared" si="137"/>
        <v>37.701288438451776</v>
      </c>
      <c r="U178" s="5">
        <f t="shared" si="137"/>
        <v>134.38841643141043</v>
      </c>
      <c r="V178" s="5">
        <f t="shared" si="137"/>
        <v>199.04663436621689</v>
      </c>
      <c r="W178" s="15">
        <f t="shared" si="99"/>
        <v>-1.0734613539272964E-2</v>
      </c>
      <c r="X178" s="15">
        <f t="shared" si="99"/>
        <v>-1.217998157191269E-2</v>
      </c>
      <c r="Y178" s="15">
        <f t="shared" si="99"/>
        <v>-9.7425357312937999E-3</v>
      </c>
      <c r="Z178" s="5">
        <f t="shared" si="102"/>
        <v>8256.0033188140733</v>
      </c>
      <c r="AA178" s="5">
        <f t="shared" si="102"/>
        <v>27168.484794634627</v>
      </c>
      <c r="AB178" s="5">
        <f t="shared" si="102"/>
        <v>41340.724648185205</v>
      </c>
      <c r="AC178" s="16">
        <f t="shared" si="132"/>
        <v>1.4108509166109433</v>
      </c>
      <c r="AD178" s="16">
        <f t="shared" si="132"/>
        <v>2.9814297336083246</v>
      </c>
      <c r="AE178" s="16">
        <f t="shared" si="132"/>
        <v>7.7092022814495005</v>
      </c>
      <c r="AF178" s="15">
        <f t="shared" si="109"/>
        <v>-4.0504037456468023E-3</v>
      </c>
      <c r="AG178" s="15">
        <f t="shared" si="109"/>
        <v>2.9673830763510267E-4</v>
      </c>
      <c r="AH178" s="15">
        <f t="shared" si="109"/>
        <v>9.7937136394747881E-3</v>
      </c>
      <c r="AI178" s="1">
        <f t="shared" si="133"/>
        <v>360800.9205314382</v>
      </c>
      <c r="AJ178" s="1">
        <f t="shared" si="133"/>
        <v>144513.49979811968</v>
      </c>
      <c r="AK178" s="1">
        <f t="shared" si="133"/>
        <v>53959.889618803696</v>
      </c>
      <c r="AL178" s="14">
        <f t="shared" si="138"/>
        <v>63.948479829332676</v>
      </c>
      <c r="AM178" s="14">
        <f t="shared" si="138"/>
        <v>14.257683692865456</v>
      </c>
      <c r="AN178" s="14">
        <f t="shared" si="138"/>
        <v>4.6577999488923272</v>
      </c>
      <c r="AO178" s="11">
        <f t="shared" si="139"/>
        <v>6.0507054313055347E-3</v>
      </c>
      <c r="AP178" s="11">
        <f t="shared" si="139"/>
        <v>7.6222929908641903E-3</v>
      </c>
      <c r="AQ178" s="11">
        <f t="shared" si="139"/>
        <v>6.9143814800893483E-3</v>
      </c>
      <c r="AR178" s="1">
        <f t="shared" si="103"/>
        <v>185882.50168807714</v>
      </c>
      <c r="AS178" s="1">
        <f t="shared" si="103"/>
        <v>77502.004384882763</v>
      </c>
      <c r="AT178" s="1">
        <f t="shared" si="103"/>
        <v>28856.234452363769</v>
      </c>
      <c r="AU178" s="1">
        <f t="shared" si="110"/>
        <v>37176.500337615427</v>
      </c>
      <c r="AV178" s="1">
        <f t="shared" si="110"/>
        <v>15500.400876976553</v>
      </c>
      <c r="AW178" s="1">
        <f t="shared" si="110"/>
        <v>5771.2468904727539</v>
      </c>
      <c r="AX178" s="1">
        <f t="shared" si="111"/>
        <v>127619.26835008852</v>
      </c>
      <c r="AY178" s="1">
        <f t="shared" si="111"/>
        <v>20923.178090403413</v>
      </c>
      <c r="AZ178" s="1">
        <f t="shared" si="111"/>
        <v>5285.8336806175121</v>
      </c>
      <c r="BA178" s="1">
        <f t="shared" si="112"/>
        <v>13699.402349956679</v>
      </c>
      <c r="BB178" s="1">
        <f t="shared" si="112"/>
        <v>29480.700543706043</v>
      </c>
      <c r="BC178" s="1">
        <f t="shared" si="112"/>
        <v>37440.196118443571</v>
      </c>
      <c r="BD178" s="1">
        <f t="shared" si="113"/>
        <v>2537.985368564925</v>
      </c>
      <c r="BE178" s="2">
        <f t="shared" si="134"/>
        <v>0.1724378764915922</v>
      </c>
      <c r="BF178" s="2">
        <f t="shared" si="134"/>
        <v>0.13039120264941753</v>
      </c>
      <c r="BG178" s="2">
        <f t="shared" si="134"/>
        <v>6.9918128391701598E-2</v>
      </c>
      <c r="BH178" s="2">
        <f t="shared" si="106"/>
        <v>0.1023464261773412</v>
      </c>
      <c r="BI178" s="2">
        <f t="shared" si="114"/>
        <v>2.9734821248929609E-3</v>
      </c>
      <c r="BJ178" s="2">
        <f t="shared" si="114"/>
        <v>1.700186572836147E-3</v>
      </c>
      <c r="BK178" s="2">
        <f t="shared" si="114"/>
        <v>4.8885446777984691E-4</v>
      </c>
      <c r="BL178" s="2">
        <f t="shared" si="107"/>
        <v>552.71829609988299</v>
      </c>
      <c r="BM178" s="2">
        <f t="shared" si="107"/>
        <v>131.76786722306585</v>
      </c>
      <c r="BN178" s="2">
        <f t="shared" si="107"/>
        <v>14.106499135340773</v>
      </c>
      <c r="BO178" s="2">
        <f t="shared" si="115"/>
        <v>776.48185520935749</v>
      </c>
      <c r="BP178" s="2">
        <f t="shared" si="115"/>
        <v>74.391926056038272</v>
      </c>
      <c r="BQ178" s="2">
        <f t="shared" si="115"/>
        <v>9.76070894988524</v>
      </c>
      <c r="BR178" s="11">
        <f t="shared" si="116"/>
        <v>3.3370738187849386E-2</v>
      </c>
      <c r="BS178" s="17">
        <f t="shared" si="104"/>
        <v>7.2442497678407375E-3</v>
      </c>
      <c r="BT178" s="17">
        <f t="shared" si="105"/>
        <v>3.148072383338358E-2</v>
      </c>
      <c r="BU178" s="12">
        <f>(BU$3*temphigh!$I288+BU$4*temphigh!$I288^2+BU$5*temphigh!$I288^6)*(K178/K$56)^$BW$1</f>
        <v>-20.870747738787745</v>
      </c>
      <c r="BV178" s="12">
        <f>(BV$3*temphigh!$I288+BV$4*temphigh!$I288^2+BV$5*temphigh!$I288^6)*(L178/L$56)^$BW$1</f>
        <v>-15.769035752977784</v>
      </c>
      <c r="BW178" s="12">
        <f>(BW$3*temphigh!$I288+BW$4*temphigh!$I288^2+BW$5*temphigh!$I288^6)*(M178/M$56)^$BW$1</f>
        <v>-14.35539248034044</v>
      </c>
      <c r="BX178" s="12"/>
      <c r="BY178" s="12"/>
      <c r="BZ178" s="12"/>
      <c r="CA178" s="19"/>
      <c r="CB178" s="19"/>
      <c r="CC178" s="19"/>
      <c r="CD178" s="19"/>
      <c r="CE178" s="19"/>
      <c r="CF178" s="19"/>
      <c r="CG178" s="19"/>
      <c r="CH178" s="19"/>
    </row>
    <row r="179" spans="1:86" x14ac:dyDescent="0.3">
      <c r="A179" s="2">
        <f t="shared" si="91"/>
        <v>2133</v>
      </c>
      <c r="B179" s="5">
        <f t="shared" si="135"/>
        <v>1165.2402877883083</v>
      </c>
      <c r="C179" s="5">
        <f t="shared" si="135"/>
        <v>2963.3412445147405</v>
      </c>
      <c r="D179" s="5">
        <f t="shared" si="135"/>
        <v>4367.4627307270948</v>
      </c>
      <c r="E179" s="15">
        <f t="shared" si="136"/>
        <v>7.4753481277006928E-6</v>
      </c>
      <c r="F179" s="15">
        <f t="shared" si="136"/>
        <v>1.4726937074632135E-5</v>
      </c>
      <c r="G179" s="15">
        <f t="shared" si="136"/>
        <v>3.0064518169218883E-5</v>
      </c>
      <c r="H179" s="5">
        <f t="shared" si="94"/>
        <v>186198.19196522466</v>
      </c>
      <c r="I179" s="5">
        <f t="shared" si="94"/>
        <v>77972.85278901174</v>
      </c>
      <c r="J179" s="5">
        <f t="shared" si="94"/>
        <v>29026.531827979572</v>
      </c>
      <c r="K179" s="5">
        <f t="shared" si="95"/>
        <v>159793.81584775043</v>
      </c>
      <c r="L179" s="5">
        <f t="shared" si="95"/>
        <v>26312.478501536909</v>
      </c>
      <c r="M179" s="5">
        <f t="shared" si="95"/>
        <v>6646.0857522068054</v>
      </c>
      <c r="N179" s="15">
        <f t="shared" si="96"/>
        <v>1.6908444226455543E-3</v>
      </c>
      <c r="O179" s="15">
        <f t="shared" si="96"/>
        <v>6.0604899637246579E-3</v>
      </c>
      <c r="P179" s="15">
        <f t="shared" si="96"/>
        <v>5.8713389454030374E-3</v>
      </c>
      <c r="Q179" s="5">
        <f t="shared" si="97"/>
        <v>6944.5557023689835</v>
      </c>
      <c r="R179" s="5">
        <f t="shared" si="97"/>
        <v>10351.018468846787</v>
      </c>
      <c r="S179" s="5">
        <f t="shared" si="97"/>
        <v>5721.3446671819847</v>
      </c>
      <c r="T179" s="5">
        <f t="shared" si="137"/>
        <v>37.296579677132335</v>
      </c>
      <c r="U179" s="5">
        <f t="shared" si="137"/>
        <v>132.75156799579733</v>
      </c>
      <c r="V179" s="5">
        <f t="shared" si="137"/>
        <v>197.10741541871025</v>
      </c>
      <c r="W179" s="15">
        <f t="shared" si="99"/>
        <v>-1.0734613539272964E-2</v>
      </c>
      <c r="X179" s="15">
        <f t="shared" si="99"/>
        <v>-1.217998157191269E-2</v>
      </c>
      <c r="Y179" s="15">
        <f t="shared" si="99"/>
        <v>-9.7425357312937999E-3</v>
      </c>
      <c r="Z179" s="5">
        <f t="shared" si="102"/>
        <v>8149.1777563464675</v>
      </c>
      <c r="AA179" s="5">
        <f t="shared" si="102"/>
        <v>27011.712996892973</v>
      </c>
      <c r="AB179" s="5">
        <f t="shared" si="102"/>
        <v>41587.017966223837</v>
      </c>
      <c r="AC179" s="16">
        <f t="shared" si="132"/>
        <v>1.405136400773753</v>
      </c>
      <c r="AD179" s="16">
        <f t="shared" si="132"/>
        <v>2.9823144380218087</v>
      </c>
      <c r="AE179" s="16">
        <f t="shared" si="132"/>
        <v>7.7847040009828028</v>
      </c>
      <c r="AF179" s="15">
        <f t="shared" si="109"/>
        <v>-4.0504037456468023E-3</v>
      </c>
      <c r="AG179" s="15">
        <f t="shared" si="109"/>
        <v>2.9673830763510267E-4</v>
      </c>
      <c r="AH179" s="15">
        <f t="shared" si="109"/>
        <v>9.7937136394747881E-3</v>
      </c>
      <c r="AI179" s="1">
        <f t="shared" si="133"/>
        <v>361897.3288159098</v>
      </c>
      <c r="AJ179" s="1">
        <f t="shared" si="133"/>
        <v>145562.55069528427</v>
      </c>
      <c r="AK179" s="1">
        <f t="shared" si="133"/>
        <v>54335.147547396075</v>
      </c>
      <c r="AL179" s="14">
        <f t="shared" si="138"/>
        <v>64.331543909417491</v>
      </c>
      <c r="AM179" s="14">
        <f t="shared" si="138"/>
        <v>14.365273172918762</v>
      </c>
      <c r="AN179" s="14">
        <f t="shared" si="138"/>
        <v>4.6896836965398636</v>
      </c>
      <c r="AO179" s="11">
        <f t="shared" si="139"/>
        <v>5.9901983769924793E-3</v>
      </c>
      <c r="AP179" s="11">
        <f t="shared" si="139"/>
        <v>7.5460700609555481E-3</v>
      </c>
      <c r="AQ179" s="11">
        <f t="shared" si="139"/>
        <v>6.8452376652884551E-3</v>
      </c>
      <c r="AR179" s="1">
        <f t="shared" si="103"/>
        <v>186198.19196522466</v>
      </c>
      <c r="AS179" s="1">
        <f t="shared" si="103"/>
        <v>77972.85278901174</v>
      </c>
      <c r="AT179" s="1">
        <f t="shared" si="103"/>
        <v>29026.531827979572</v>
      </c>
      <c r="AU179" s="1">
        <f t="shared" si="110"/>
        <v>37239.63839304493</v>
      </c>
      <c r="AV179" s="1">
        <f t="shared" si="110"/>
        <v>15594.570557802348</v>
      </c>
      <c r="AW179" s="1">
        <f t="shared" si="110"/>
        <v>5805.3063655959149</v>
      </c>
      <c r="AX179" s="1">
        <f t="shared" si="111"/>
        <v>127835.05267820036</v>
      </c>
      <c r="AY179" s="1">
        <f t="shared" si="111"/>
        <v>21049.982801229529</v>
      </c>
      <c r="AZ179" s="1">
        <f t="shared" si="111"/>
        <v>5316.8686017654445</v>
      </c>
      <c r="BA179" s="1">
        <f t="shared" si="112"/>
        <v>13701.473333990572</v>
      </c>
      <c r="BB179" s="1">
        <f t="shared" si="112"/>
        <v>29499.039801805357</v>
      </c>
      <c r="BC179" s="1">
        <f t="shared" si="112"/>
        <v>37466.889608347134</v>
      </c>
      <c r="BD179" s="1">
        <f t="shared" si="113"/>
        <v>2465.5031341210647</v>
      </c>
      <c r="BE179" s="2">
        <f t="shared" si="134"/>
        <v>0.1724378764915922</v>
      </c>
      <c r="BF179" s="2">
        <f t="shared" si="134"/>
        <v>0.13039120264941753</v>
      </c>
      <c r="BG179" s="2">
        <f t="shared" si="134"/>
        <v>6.9918128391701598E-2</v>
      </c>
      <c r="BH179" s="2">
        <f t="shared" si="106"/>
        <v>0.10208751278125917</v>
      </c>
      <c r="BI179" s="2">
        <f t="shared" si="114"/>
        <v>2.9734821248929609E-3</v>
      </c>
      <c r="BJ179" s="2">
        <f t="shared" si="114"/>
        <v>1.700186572836147E-3</v>
      </c>
      <c r="BK179" s="2">
        <f t="shared" si="114"/>
        <v>4.8885446777984691E-4</v>
      </c>
      <c r="BL179" s="2">
        <f t="shared" si="107"/>
        <v>553.65699549598367</v>
      </c>
      <c r="BM179" s="2">
        <f t="shared" si="107"/>
        <v>132.56839735760727</v>
      </c>
      <c r="BN179" s="2">
        <f t="shared" si="107"/>
        <v>14.189749768261741</v>
      </c>
      <c r="BO179" s="2">
        <f t="shared" si="115"/>
        <v>787.99657558217348</v>
      </c>
      <c r="BP179" s="2">
        <f t="shared" si="115"/>
        <v>75.278262066050303</v>
      </c>
      <c r="BQ179" s="2">
        <f t="shared" si="115"/>
        <v>9.7601649666864478</v>
      </c>
      <c r="BR179" s="11">
        <f t="shared" si="116"/>
        <v>3.3252449423261748E-2</v>
      </c>
      <c r="BS179" s="17">
        <f t="shared" si="104"/>
        <v>7.0103105305115137E-3</v>
      </c>
      <c r="BT179" s="17">
        <f t="shared" si="105"/>
        <v>3.0563809546974349E-2</v>
      </c>
      <c r="BU179" s="12">
        <f>(BU$3*temphigh!$I289+BU$4*temphigh!$I289^2+BU$5*temphigh!$I289^6)*(K179/K$56)^$BW$1</f>
        <v>-21.258510950829727</v>
      </c>
      <c r="BV179" s="12">
        <f>(BV$3*temphigh!$I289+BV$4*temphigh!$I289^2+BV$5*temphigh!$I289^6)*(L179/L$56)^$BW$1</f>
        <v>-16.015090140264853</v>
      </c>
      <c r="BW179" s="12">
        <f>(BW$3*temphigh!$I289+BW$4*temphigh!$I289^2+BW$5*temphigh!$I289^6)*(M179/M$56)^$BW$1</f>
        <v>-14.556739501672999</v>
      </c>
      <c r="BX179" s="12"/>
      <c r="BY179" s="12"/>
      <c r="BZ179" s="12"/>
      <c r="CA179" s="19"/>
      <c r="CB179" s="19"/>
      <c r="CC179" s="19"/>
      <c r="CD179" s="19"/>
      <c r="CE179" s="19"/>
      <c r="CF179" s="19"/>
      <c r="CG179" s="19"/>
      <c r="CH179" s="19"/>
    </row>
    <row r="180" spans="1:86" x14ac:dyDescent="0.3">
      <c r="A180" s="2">
        <f t="shared" si="91"/>
        <v>2134</v>
      </c>
      <c r="B180" s="5">
        <f t="shared" si="135"/>
        <v>1165.2485628362717</v>
      </c>
      <c r="C180" s="5">
        <f t="shared" si="135"/>
        <v>2963.3827034077776</v>
      </c>
      <c r="D180" s="5">
        <f t="shared" si="135"/>
        <v>4367.5874711065853</v>
      </c>
      <c r="E180" s="15">
        <f t="shared" si="136"/>
        <v>7.1015807213156576E-6</v>
      </c>
      <c r="F180" s="15">
        <f t="shared" si="136"/>
        <v>1.3990590220900528E-5</v>
      </c>
      <c r="G180" s="15">
        <f t="shared" si="136"/>
        <v>2.8561292260757936E-5</v>
      </c>
      <c r="H180" s="5">
        <f t="shared" si="94"/>
        <v>186490.16465398209</v>
      </c>
      <c r="I180" s="5">
        <f t="shared" si="94"/>
        <v>78437.719898934782</v>
      </c>
      <c r="J180" s="5">
        <f t="shared" si="94"/>
        <v>29194.953100774248</v>
      </c>
      <c r="K180" s="5">
        <f t="shared" si="95"/>
        <v>160043.24794021281</v>
      </c>
      <c r="L180" s="5">
        <f t="shared" si="95"/>
        <v>26468.98080654057</v>
      </c>
      <c r="M180" s="5">
        <f t="shared" si="95"/>
        <v>6684.4575624211429</v>
      </c>
      <c r="N180" s="15">
        <f t="shared" si="96"/>
        <v>1.5609621132024465E-3</v>
      </c>
      <c r="O180" s="15">
        <f t="shared" si="96"/>
        <v>5.9478359286648796E-3</v>
      </c>
      <c r="P180" s="15">
        <f t="shared" si="96"/>
        <v>5.7735954131492573E-3</v>
      </c>
      <c r="Q180" s="5">
        <f t="shared" si="97"/>
        <v>6880.7812678905375</v>
      </c>
      <c r="R180" s="5">
        <f t="shared" si="97"/>
        <v>10285.903443351077</v>
      </c>
      <c r="S180" s="5">
        <f t="shared" si="97"/>
        <v>5698.4779203575681</v>
      </c>
      <c r="T180" s="5">
        <f t="shared" si="137"/>
        <v>36.896215307961619</v>
      </c>
      <c r="U180" s="5">
        <f t="shared" si="137"/>
        <v>131.13465634396601</v>
      </c>
      <c r="V180" s="5">
        <f t="shared" si="137"/>
        <v>195.18708938109049</v>
      </c>
      <c r="W180" s="15">
        <f t="shared" si="99"/>
        <v>-1.0734613539272964E-2</v>
      </c>
      <c r="X180" s="15">
        <f t="shared" si="99"/>
        <v>-1.217998157191269E-2</v>
      </c>
      <c r="Y180" s="15">
        <f t="shared" si="99"/>
        <v>-9.7425357312937999E-3</v>
      </c>
      <c r="Z180" s="5">
        <f t="shared" si="102"/>
        <v>8042.6823343211572</v>
      </c>
      <c r="AA180" s="5">
        <f t="shared" si="102"/>
        <v>26852.782353065613</v>
      </c>
      <c r="AB180" s="5">
        <f t="shared" si="102"/>
        <v>41830.596507873001</v>
      </c>
      <c r="AC180" s="16">
        <f t="shared" si="132"/>
        <v>1.3994450310329143</v>
      </c>
      <c r="AD180" s="16">
        <f t="shared" si="132"/>
        <v>2.9831994049609829</v>
      </c>
      <c r="AE180" s="16">
        <f t="shared" si="132"/>
        <v>7.8609451627365017</v>
      </c>
      <c r="AF180" s="15">
        <f t="shared" si="109"/>
        <v>-4.0504037456468023E-3</v>
      </c>
      <c r="AG180" s="15">
        <f t="shared" si="109"/>
        <v>2.9673830763510267E-4</v>
      </c>
      <c r="AH180" s="15">
        <f t="shared" si="109"/>
        <v>9.7937136394747881E-3</v>
      </c>
      <c r="AI180" s="1">
        <f t="shared" si="133"/>
        <v>362947.23432736378</v>
      </c>
      <c r="AJ180" s="1">
        <f t="shared" si="133"/>
        <v>146600.86618355819</v>
      </c>
      <c r="AK180" s="1">
        <f t="shared" si="133"/>
        <v>54706.939158252382</v>
      </c>
      <c r="AL180" s="14">
        <f t="shared" si="138"/>
        <v>64.713049032233954</v>
      </c>
      <c r="AM180" s="14">
        <f t="shared" si="138"/>
        <v>14.472590517148298</v>
      </c>
      <c r="AN180" s="14">
        <f t="shared" si="138"/>
        <v>4.7214646760229293</v>
      </c>
      <c r="AO180" s="11">
        <f t="shared" si="139"/>
        <v>5.9302963932225542E-3</v>
      </c>
      <c r="AP180" s="11">
        <f t="shared" si="139"/>
        <v>7.4706093603459922E-3</v>
      </c>
      <c r="AQ180" s="11">
        <f t="shared" si="139"/>
        <v>6.7767852886355708E-3</v>
      </c>
      <c r="AR180" s="1">
        <f t="shared" si="103"/>
        <v>186490.16465398209</v>
      </c>
      <c r="AS180" s="1">
        <f t="shared" si="103"/>
        <v>78437.719898934782</v>
      </c>
      <c r="AT180" s="1">
        <f t="shared" si="103"/>
        <v>29194.953100774248</v>
      </c>
      <c r="AU180" s="1">
        <f t="shared" si="110"/>
        <v>37298.03293079642</v>
      </c>
      <c r="AV180" s="1">
        <f t="shared" si="110"/>
        <v>15687.543979786957</v>
      </c>
      <c r="AW180" s="1">
        <f t="shared" si="110"/>
        <v>5838.9906201548501</v>
      </c>
      <c r="AX180" s="1">
        <f t="shared" si="111"/>
        <v>128034.59835217026</v>
      </c>
      <c r="AY180" s="1">
        <f t="shared" si="111"/>
        <v>21175.184645232461</v>
      </c>
      <c r="AZ180" s="1">
        <f t="shared" si="111"/>
        <v>5347.5660499369142</v>
      </c>
      <c r="BA180" s="1">
        <f t="shared" si="112"/>
        <v>13703.388126820189</v>
      </c>
      <c r="BB180" s="1">
        <f t="shared" si="112"/>
        <v>29517.026014393061</v>
      </c>
      <c r="BC180" s="1">
        <f t="shared" si="112"/>
        <v>37493.103877645073</v>
      </c>
      <c r="BD180" s="1">
        <f t="shared" si="113"/>
        <v>2395.0607695093868</v>
      </c>
      <c r="BE180" s="2">
        <f t="shared" si="134"/>
        <v>0.1724378764915922</v>
      </c>
      <c r="BF180" s="2">
        <f t="shared" si="134"/>
        <v>0.13039120264941753</v>
      </c>
      <c r="BG180" s="2">
        <f t="shared" si="134"/>
        <v>6.9918128391701598E-2</v>
      </c>
      <c r="BH180" s="2">
        <f t="shared" si="106"/>
        <v>0.10182911183179159</v>
      </c>
      <c r="BI180" s="2">
        <f t="shared" si="114"/>
        <v>2.9734821248929609E-3</v>
      </c>
      <c r="BJ180" s="2">
        <f t="shared" si="114"/>
        <v>1.700186572836147E-3</v>
      </c>
      <c r="BK180" s="2">
        <f t="shared" si="114"/>
        <v>4.8885446777984691E-4</v>
      </c>
      <c r="BL180" s="2">
        <f t="shared" si="107"/>
        <v>554.52517106696087</v>
      </c>
      <c r="BM180" s="2">
        <f t="shared" si="107"/>
        <v>133.35875817605157</v>
      </c>
      <c r="BN180" s="2">
        <f t="shared" si="107"/>
        <v>14.272083259936586</v>
      </c>
      <c r="BO180" s="2">
        <f t="shared" si="115"/>
        <v>799.68265916135681</v>
      </c>
      <c r="BP180" s="2">
        <f t="shared" si="115"/>
        <v>76.175261812544619</v>
      </c>
      <c r="BQ180" s="2">
        <f t="shared" si="115"/>
        <v>9.7596336160563855</v>
      </c>
      <c r="BR180" s="11">
        <f t="shared" si="116"/>
        <v>3.3135159284127552E-2</v>
      </c>
      <c r="BS180" s="17">
        <f t="shared" si="104"/>
        <v>6.7847025520476733E-3</v>
      </c>
      <c r="BT180" s="17">
        <f t="shared" si="105"/>
        <v>2.9673601501916842E-2</v>
      </c>
      <c r="BU180" s="12">
        <f>(BU$3*temphigh!$I290+BU$4*temphigh!$I290^2+BU$5*temphigh!$I290^6)*(K180/K$56)^$BW$1</f>
        <v>-21.647707138928379</v>
      </c>
      <c r="BV180" s="12">
        <f>(BV$3*temphigh!$I290+BV$4*temphigh!$I290^2+BV$5*temphigh!$I290^6)*(L180/L$56)^$BW$1</f>
        <v>-16.261420251018205</v>
      </c>
      <c r="BW180" s="12">
        <f>(BW$3*temphigh!$I290+BW$4*temphigh!$I290^2+BW$5*temphigh!$I290^6)*(M180/M$56)^$BW$1</f>
        <v>-14.758211112512473</v>
      </c>
      <c r="BX180" s="12"/>
      <c r="BY180" s="12"/>
      <c r="BZ180" s="12"/>
      <c r="CA180" s="19"/>
      <c r="CB180" s="19"/>
      <c r="CC180" s="19"/>
      <c r="CD180" s="19"/>
      <c r="CE180" s="19"/>
      <c r="CF180" s="19"/>
      <c r="CG180" s="19"/>
      <c r="CH180" s="19"/>
    </row>
    <row r="181" spans="1:86" x14ac:dyDescent="0.3">
      <c r="A181" s="2">
        <f t="shared" si="91"/>
        <v>2135</v>
      </c>
      <c r="B181" s="5">
        <f t="shared" si="135"/>
        <v>1165.2564241876646</v>
      </c>
      <c r="C181" s="5">
        <f t="shared" si="135"/>
        <v>2963.4220899071952</v>
      </c>
      <c r="D181" s="5">
        <f t="shared" si="135"/>
        <v>4367.7059778517105</v>
      </c>
      <c r="E181" s="15">
        <f t="shared" si="136"/>
        <v>6.7465016852498745E-6</v>
      </c>
      <c r="F181" s="15">
        <f t="shared" si="136"/>
        <v>1.3291060709855502E-5</v>
      </c>
      <c r="G181" s="15">
        <f t="shared" si="136"/>
        <v>2.7133227647720037E-5</v>
      </c>
      <c r="H181" s="5">
        <f t="shared" si="94"/>
        <v>186758.44379792249</v>
      </c>
      <c r="I181" s="5">
        <f t="shared" si="94"/>
        <v>78896.570940607577</v>
      </c>
      <c r="J181" s="5">
        <f t="shared" si="94"/>
        <v>29361.49146055452</v>
      </c>
      <c r="K181" s="5">
        <f t="shared" si="95"/>
        <v>160272.40006689294</v>
      </c>
      <c r="L181" s="5">
        <f t="shared" si="95"/>
        <v>26623.467243938365</v>
      </c>
      <c r="M181" s="5">
        <f t="shared" si="95"/>
        <v>6722.4056769032313</v>
      </c>
      <c r="N181" s="15">
        <f t="shared" si="96"/>
        <v>1.4318137730229274E-3</v>
      </c>
      <c r="O181" s="15">
        <f t="shared" si="96"/>
        <v>5.8365087241900593E-3</v>
      </c>
      <c r="P181" s="15">
        <f t="shared" si="96"/>
        <v>5.677067155819282E-3</v>
      </c>
      <c r="Q181" s="5">
        <f t="shared" si="97"/>
        <v>6816.710968777209</v>
      </c>
      <c r="R181" s="5">
        <f t="shared" si="97"/>
        <v>10220.059717619049</v>
      </c>
      <c r="S181" s="5">
        <f t="shared" si="97"/>
        <v>5675.1497411121254</v>
      </c>
      <c r="T181" s="5">
        <f t="shared" si="137"/>
        <v>36.500148695568846</v>
      </c>
      <c r="U181" s="5">
        <f t="shared" si="137"/>
        <v>129.53743864625741</v>
      </c>
      <c r="V181" s="5">
        <f t="shared" si="137"/>
        <v>193.28547218850798</v>
      </c>
      <c r="W181" s="15">
        <f t="shared" si="99"/>
        <v>-1.0734613539272964E-2</v>
      </c>
      <c r="X181" s="15">
        <f t="shared" si="99"/>
        <v>-1.217998157191269E-2</v>
      </c>
      <c r="Y181" s="15">
        <f t="shared" si="99"/>
        <v>-9.7425357312937999E-3</v>
      </c>
      <c r="Z181" s="5">
        <f t="shared" si="102"/>
        <v>7936.5464429689473</v>
      </c>
      <c r="AA181" s="5">
        <f t="shared" si="102"/>
        <v>26691.778006413362</v>
      </c>
      <c r="AB181" s="5">
        <f t="shared" si="102"/>
        <v>42071.449855431172</v>
      </c>
      <c r="AC181" s="16">
        <f t="shared" si="132"/>
        <v>1.3937767136373918</v>
      </c>
      <c r="AD181" s="16">
        <f t="shared" si="132"/>
        <v>2.9840846345037493</v>
      </c>
      <c r="AE181" s="16">
        <f t="shared" si="132"/>
        <v>7.9379330085959579</v>
      </c>
      <c r="AF181" s="15">
        <f t="shared" si="109"/>
        <v>-4.0504037456468023E-3</v>
      </c>
      <c r="AG181" s="15">
        <f t="shared" si="109"/>
        <v>2.9673830763510267E-4</v>
      </c>
      <c r="AH181" s="15">
        <f t="shared" si="109"/>
        <v>9.7937136394747881E-3</v>
      </c>
      <c r="AI181" s="1">
        <f t="shared" si="133"/>
        <v>363950.54382542387</v>
      </c>
      <c r="AJ181" s="1">
        <f t="shared" si="133"/>
        <v>147628.32354498931</v>
      </c>
      <c r="AK181" s="1">
        <f t="shared" si="133"/>
        <v>55075.235862581998</v>
      </c>
      <c r="AL181" s="14">
        <f t="shared" si="138"/>
        <v>65.092978917891543</v>
      </c>
      <c r="AM181" s="14">
        <f t="shared" si="138"/>
        <v>14.579628396632302</v>
      </c>
      <c r="AN181" s="14">
        <f t="shared" si="138"/>
        <v>4.7531410648566412</v>
      </c>
      <c r="AO181" s="11">
        <f t="shared" si="139"/>
        <v>5.8709934292903287E-3</v>
      </c>
      <c r="AP181" s="11">
        <f t="shared" si="139"/>
        <v>7.3959032667425323E-3</v>
      </c>
      <c r="AQ181" s="11">
        <f t="shared" si="139"/>
        <v>6.7090174357492148E-3</v>
      </c>
      <c r="AR181" s="1">
        <f t="shared" si="103"/>
        <v>186758.44379792249</v>
      </c>
      <c r="AS181" s="1">
        <f t="shared" si="103"/>
        <v>78896.570940607577</v>
      </c>
      <c r="AT181" s="1">
        <f t="shared" si="103"/>
        <v>29361.49146055452</v>
      </c>
      <c r="AU181" s="1">
        <f t="shared" si="110"/>
        <v>37351.688759584496</v>
      </c>
      <c r="AV181" s="1">
        <f t="shared" si="110"/>
        <v>15779.314188121516</v>
      </c>
      <c r="AW181" s="1">
        <f t="shared" si="110"/>
        <v>5872.2982921109042</v>
      </c>
      <c r="AX181" s="1">
        <f t="shared" si="111"/>
        <v>128217.92005351435</v>
      </c>
      <c r="AY181" s="1">
        <f t="shared" si="111"/>
        <v>21298.77379515069</v>
      </c>
      <c r="AZ181" s="1">
        <f t="shared" si="111"/>
        <v>5377.924541522586</v>
      </c>
      <c r="BA181" s="1">
        <f t="shared" si="112"/>
        <v>13705.14781364679</v>
      </c>
      <c r="BB181" s="1">
        <f t="shared" si="112"/>
        <v>29534.664087157944</v>
      </c>
      <c r="BC181" s="1">
        <f t="shared" si="112"/>
        <v>37518.846828375696</v>
      </c>
      <c r="BD181" s="1">
        <f t="shared" si="113"/>
        <v>2326.6021912223282</v>
      </c>
      <c r="BE181" s="2">
        <f t="shared" si="134"/>
        <v>0.1724378764915922</v>
      </c>
      <c r="BF181" s="2">
        <f t="shared" si="134"/>
        <v>0.13039120264941753</v>
      </c>
      <c r="BG181" s="2">
        <f t="shared" si="134"/>
        <v>6.9918128391701598E-2</v>
      </c>
      <c r="BH181" s="2">
        <f t="shared" si="106"/>
        <v>0.10157124129292434</v>
      </c>
      <c r="BI181" s="2">
        <f t="shared" si="114"/>
        <v>2.9734821248929609E-3</v>
      </c>
      <c r="BJ181" s="2">
        <f t="shared" si="114"/>
        <v>1.700186572836147E-3</v>
      </c>
      <c r="BK181" s="2">
        <f t="shared" si="114"/>
        <v>4.8885446777984691E-4</v>
      </c>
      <c r="BL181" s="2">
        <f t="shared" si="107"/>
        <v>555.32289430594915</v>
      </c>
      <c r="BM181" s="2">
        <f t="shared" si="107"/>
        <v>134.13889055603553</v>
      </c>
      <c r="BN181" s="2">
        <f t="shared" si="107"/>
        <v>14.3534962811719</v>
      </c>
      <c r="BO181" s="2">
        <f t="shared" si="115"/>
        <v>811.54264507374273</v>
      </c>
      <c r="BP181" s="2">
        <f t="shared" si="115"/>
        <v>77.083053570946845</v>
      </c>
      <c r="BQ181" s="2">
        <f t="shared" si="115"/>
        <v>9.7591147287066171</v>
      </c>
      <c r="BR181" s="11">
        <f t="shared" si="116"/>
        <v>3.3018851317349246E-2</v>
      </c>
      <c r="BS181" s="17">
        <f t="shared" si="104"/>
        <v>6.5671006267455654E-3</v>
      </c>
      <c r="BT181" s="17">
        <f t="shared" si="105"/>
        <v>2.8809321846521206E-2</v>
      </c>
      <c r="BU181" s="12">
        <f>(BU$3*temphigh!$I291+BU$4*temphigh!$I291^2+BU$5*temphigh!$I291^6)*(K181/K$56)^$BW$1</f>
        <v>-22.038301263815651</v>
      </c>
      <c r="BV181" s="12">
        <f>(BV$3*temphigh!$I291+BV$4*temphigh!$I291^2+BV$5*temphigh!$I291^6)*(L181/L$56)^$BW$1</f>
        <v>-16.50799645046499</v>
      </c>
      <c r="BW181" s="12">
        <f>(BW$3*temphigh!$I291+BW$4*temphigh!$I291^2+BW$5*temphigh!$I291^6)*(M181/M$56)^$BW$1</f>
        <v>-14.959782778265764</v>
      </c>
      <c r="BX181" s="12"/>
      <c r="BY181" s="12"/>
      <c r="BZ181" s="12"/>
      <c r="CA181" s="19"/>
      <c r="CB181" s="19"/>
      <c r="CC181" s="19"/>
      <c r="CD181" s="19"/>
      <c r="CE181" s="19"/>
      <c r="CF181" s="19"/>
      <c r="CG181" s="19"/>
      <c r="CH181" s="19"/>
    </row>
    <row r="182" spans="1:86" x14ac:dyDescent="0.3">
      <c r="A182" s="2">
        <f t="shared" si="91"/>
        <v>2136</v>
      </c>
      <c r="B182" s="5">
        <f t="shared" si="135"/>
        <v>1165.2638925218728</v>
      </c>
      <c r="C182" s="5">
        <f t="shared" si="135"/>
        <v>2963.4595075789557</v>
      </c>
      <c r="D182" s="5">
        <f t="shared" si="135"/>
        <v>4367.8185623142754</v>
      </c>
      <c r="E182" s="15">
        <f t="shared" si="136"/>
        <v>6.4091766009873806E-6</v>
      </c>
      <c r="F182" s="15">
        <f t="shared" si="136"/>
        <v>1.2626507674362726E-5</v>
      </c>
      <c r="G182" s="15">
        <f t="shared" si="136"/>
        <v>2.5776566265334033E-5</v>
      </c>
      <c r="H182" s="5">
        <f t="shared" si="94"/>
        <v>187003.05857376195</v>
      </c>
      <c r="I182" s="5">
        <f t="shared" si="94"/>
        <v>79349.373542750836</v>
      </c>
      <c r="J182" s="5">
        <f t="shared" si="94"/>
        <v>29526.140752321837</v>
      </c>
      <c r="K182" s="5">
        <f t="shared" si="95"/>
        <v>160481.29507304012</v>
      </c>
      <c r="L182" s="5">
        <f t="shared" si="95"/>
        <v>26775.926358979184</v>
      </c>
      <c r="M182" s="5">
        <f t="shared" si="95"/>
        <v>6759.9284015766216</v>
      </c>
      <c r="N182" s="15">
        <f t="shared" si="96"/>
        <v>1.3033747922910344E-3</v>
      </c>
      <c r="O182" s="15">
        <f t="shared" si="96"/>
        <v>5.7264936097132235E-3</v>
      </c>
      <c r="P182" s="15">
        <f t="shared" si="96"/>
        <v>5.5817405965710165E-3</v>
      </c>
      <c r="Q182" s="5">
        <f t="shared" si="97"/>
        <v>6752.368842873695</v>
      </c>
      <c r="R182" s="5">
        <f t="shared" si="97"/>
        <v>10153.520052417896</v>
      </c>
      <c r="S182" s="5">
        <f t="shared" si="97"/>
        <v>5651.3736585468723</v>
      </c>
      <c r="T182" s="5">
        <f t="shared" si="137"/>
        <v>36.108333705195918</v>
      </c>
      <c r="U182" s="5">
        <f t="shared" si="137"/>
        <v>127.95967503067322</v>
      </c>
      <c r="V182" s="5">
        <f t="shared" si="137"/>
        <v>191.40238156937144</v>
      </c>
      <c r="W182" s="15">
        <f t="shared" si="99"/>
        <v>-1.0734613539272964E-2</v>
      </c>
      <c r="X182" s="15">
        <f t="shared" si="99"/>
        <v>-1.217998157191269E-2</v>
      </c>
      <c r="Y182" s="15">
        <f t="shared" si="99"/>
        <v>-9.7425357312937999E-3</v>
      </c>
      <c r="Z182" s="5">
        <f t="shared" si="102"/>
        <v>7830.7985127227139</v>
      </c>
      <c r="AA182" s="5">
        <f t="shared" si="102"/>
        <v>26528.784214745494</v>
      </c>
      <c r="AB182" s="5">
        <f t="shared" si="102"/>
        <v>42309.568555724152</v>
      </c>
      <c r="AC182" s="16">
        <f t="shared" si="132"/>
        <v>1.3881313552158796</v>
      </c>
      <c r="AD182" s="16">
        <f t="shared" si="132"/>
        <v>2.9849701267280317</v>
      </c>
      <c r="AE182" s="16">
        <f t="shared" si="132"/>
        <v>8.0156748513714806</v>
      </c>
      <c r="AF182" s="15">
        <f t="shared" si="109"/>
        <v>-4.0504037456468023E-3</v>
      </c>
      <c r="AG182" s="15">
        <f t="shared" si="109"/>
        <v>2.9673830763510267E-4</v>
      </c>
      <c r="AH182" s="15">
        <f t="shared" si="109"/>
        <v>9.7937136394747881E-3</v>
      </c>
      <c r="AI182" s="1">
        <f t="shared" si="133"/>
        <v>364907.17820246599</v>
      </c>
      <c r="AJ182" s="1">
        <f t="shared" si="133"/>
        <v>148644.8053786119</v>
      </c>
      <c r="AK182" s="1">
        <f t="shared" si="133"/>
        <v>55440.010568434707</v>
      </c>
      <c r="AL182" s="14">
        <f t="shared" si="138"/>
        <v>65.471317764896213</v>
      </c>
      <c r="AM182" s="14">
        <f t="shared" si="138"/>
        <v>14.68637962270598</v>
      </c>
      <c r="AN182" s="14">
        <f t="shared" si="138"/>
        <v>4.7847110820725529</v>
      </c>
      <c r="AO182" s="11">
        <f t="shared" si="139"/>
        <v>5.8122834949974255E-3</v>
      </c>
      <c r="AP182" s="11">
        <f t="shared" si="139"/>
        <v>7.3219442340751069E-3</v>
      </c>
      <c r="AQ182" s="11">
        <f t="shared" si="139"/>
        <v>6.6419272613917222E-3</v>
      </c>
      <c r="AR182" s="1">
        <f t="shared" si="103"/>
        <v>187003.05857376195</v>
      </c>
      <c r="AS182" s="1">
        <f t="shared" si="103"/>
        <v>79349.373542750836</v>
      </c>
      <c r="AT182" s="1">
        <f t="shared" si="103"/>
        <v>29526.140752321837</v>
      </c>
      <c r="AU182" s="1">
        <f t="shared" si="110"/>
        <v>37400.611714752391</v>
      </c>
      <c r="AV182" s="1">
        <f t="shared" si="110"/>
        <v>15869.874708550167</v>
      </c>
      <c r="AW182" s="1">
        <f t="shared" si="110"/>
        <v>5905.2281504643679</v>
      </c>
      <c r="AX182" s="1">
        <f t="shared" si="111"/>
        <v>128385.03605843209</v>
      </c>
      <c r="AY182" s="1">
        <f t="shared" si="111"/>
        <v>21420.741087183349</v>
      </c>
      <c r="AZ182" s="1">
        <f t="shared" si="111"/>
        <v>5407.9427212612973</v>
      </c>
      <c r="BA182" s="1">
        <f t="shared" si="112"/>
        <v>13706.753439035632</v>
      </c>
      <c r="BB182" s="1">
        <f t="shared" si="112"/>
        <v>29551.958833498138</v>
      </c>
      <c r="BC182" s="1">
        <f t="shared" si="112"/>
        <v>37544.126176240869</v>
      </c>
      <c r="BD182" s="1">
        <f t="shared" si="113"/>
        <v>2260.072795129327</v>
      </c>
      <c r="BE182" s="2">
        <f t="shared" si="134"/>
        <v>0.1724378764915922</v>
      </c>
      <c r="BF182" s="2">
        <f t="shared" si="134"/>
        <v>0.13039120264941753</v>
      </c>
      <c r="BG182" s="2">
        <f t="shared" si="134"/>
        <v>6.9918128391701598E-2</v>
      </c>
      <c r="BH182" s="2">
        <f t="shared" si="106"/>
        <v>0.10131391911644184</v>
      </c>
      <c r="BI182" s="2">
        <f t="shared" si="114"/>
        <v>2.9734821248929609E-3</v>
      </c>
      <c r="BJ182" s="2">
        <f t="shared" si="114"/>
        <v>1.700186572836147E-3</v>
      </c>
      <c r="BK182" s="2">
        <f t="shared" si="114"/>
        <v>4.8885446777984691E-4</v>
      </c>
      <c r="BL182" s="2">
        <f t="shared" si="107"/>
        <v>556.05025196939255</v>
      </c>
      <c r="BM182" s="2">
        <f t="shared" si="107"/>
        <v>134.90873946034478</v>
      </c>
      <c r="BN182" s="2">
        <f t="shared" si="107"/>
        <v>14.43398582306914</v>
      </c>
      <c r="BO182" s="2">
        <f t="shared" si="115"/>
        <v>823.57910921859479</v>
      </c>
      <c r="BP182" s="2">
        <f t="shared" si="115"/>
        <v>78.001767151969844</v>
      </c>
      <c r="BQ182" s="2">
        <f t="shared" si="115"/>
        <v>9.7586081376052807</v>
      </c>
      <c r="BR182" s="11">
        <f t="shared" si="116"/>
        <v>3.2903508762744477E-2</v>
      </c>
      <c r="BS182" s="17">
        <f t="shared" si="104"/>
        <v>6.3571934029770334E-3</v>
      </c>
      <c r="BT182" s="17">
        <f t="shared" si="105"/>
        <v>2.7970215384972043E-2</v>
      </c>
      <c r="BU182" s="12">
        <f>(BU$3*temphigh!$I292+BU$4*temphigh!$I292^2+BU$5*temphigh!$I292^6)*(K182/K$56)^$BW$1</f>
        <v>-22.430259363686332</v>
      </c>
      <c r="BV182" s="12">
        <f>(BV$3*temphigh!$I292+BV$4*temphigh!$I292^2+BV$5*temphigh!$I292^6)*(L182/L$56)^$BW$1</f>
        <v>-16.754789729501805</v>
      </c>
      <c r="BW182" s="12">
        <f>(BW$3*temphigh!$I292+BW$4*temphigh!$I292^2+BW$5*temphigh!$I292^6)*(M182/M$56)^$BW$1</f>
        <v>-15.161430473516432</v>
      </c>
      <c r="BX182" s="12"/>
      <c r="BY182" s="12"/>
      <c r="BZ182" s="12"/>
      <c r="CA182" s="19"/>
      <c r="CB182" s="19"/>
      <c r="CC182" s="19"/>
      <c r="CD182" s="19"/>
      <c r="CE182" s="19"/>
      <c r="CF182" s="19"/>
      <c r="CG182" s="19"/>
      <c r="CH182" s="19"/>
    </row>
    <row r="183" spans="1:86" x14ac:dyDescent="0.3">
      <c r="A183" s="2">
        <f t="shared" si="91"/>
        <v>2137</v>
      </c>
      <c r="B183" s="5">
        <f t="shared" si="135"/>
        <v>1165.2709874848429</v>
      </c>
      <c r="C183" s="5">
        <f t="shared" si="135"/>
        <v>2963.49505481596</v>
      </c>
      <c r="D183" s="5">
        <f t="shared" si="135"/>
        <v>4367.9255203106513</v>
      </c>
      <c r="E183" s="15">
        <f t="shared" si="136"/>
        <v>6.0887177709380116E-6</v>
      </c>
      <c r="F183" s="15">
        <f t="shared" si="136"/>
        <v>1.1995182290644589E-5</v>
      </c>
      <c r="G183" s="15">
        <f t="shared" si="136"/>
        <v>2.448773795206733E-5</v>
      </c>
      <c r="H183" s="5">
        <f t="shared" si="94"/>
        <v>187224.04306444534</v>
      </c>
      <c r="I183" s="5">
        <f t="shared" si="94"/>
        <v>79796.097694651631</v>
      </c>
      <c r="J183" s="5">
        <f t="shared" si="94"/>
        <v>29688.895463262274</v>
      </c>
      <c r="K183" s="5">
        <f t="shared" si="95"/>
        <v>160669.96009962933</v>
      </c>
      <c r="L183" s="5">
        <f t="shared" si="95"/>
        <v>26926.347511522054</v>
      </c>
      <c r="M183" s="5">
        <f t="shared" si="95"/>
        <v>6797.0241995222405</v>
      </c>
      <c r="N183" s="15">
        <f t="shared" si="96"/>
        <v>1.1756200403501005E-3</v>
      </c>
      <c r="O183" s="15">
        <f t="shared" si="96"/>
        <v>5.6177758530631117E-3</v>
      </c>
      <c r="P183" s="15">
        <f t="shared" si="96"/>
        <v>5.4876021966396848E-3</v>
      </c>
      <c r="Q183" s="5">
        <f t="shared" si="97"/>
        <v>6687.7784990248974</v>
      </c>
      <c r="R183" s="5">
        <f t="shared" si="97"/>
        <v>10086.316802238798</v>
      </c>
      <c r="S183" s="5">
        <f t="shared" si="97"/>
        <v>5627.1630920743928</v>
      </c>
      <c r="T183" s="5">
        <f t="shared" si="137"/>
        <v>35.720724697323533</v>
      </c>
      <c r="U183" s="5">
        <f t="shared" si="137"/>
        <v>126.40112854685169</v>
      </c>
      <c r="V183" s="5">
        <f t="shared" si="137"/>
        <v>189.53763702787711</v>
      </c>
      <c r="W183" s="15">
        <f t="shared" si="99"/>
        <v>-1.0734613539272964E-2</v>
      </c>
      <c r="X183" s="15">
        <f t="shared" si="99"/>
        <v>-1.217998157191269E-2</v>
      </c>
      <c r="Y183" s="15">
        <f t="shared" si="99"/>
        <v>-9.7425357312937999E-3</v>
      </c>
      <c r="Z183" s="5">
        <f t="shared" si="102"/>
        <v>7725.4660206579947</v>
      </c>
      <c r="AA183" s="5">
        <f t="shared" si="102"/>
        <v>26363.884314462615</v>
      </c>
      <c r="AB183" s="5">
        <f t="shared" si="102"/>
        <v>42544.94410136863</v>
      </c>
      <c r="AC183" s="16">
        <f t="shared" ref="AC183:AE198" si="140">AC182*(1+AF183)</f>
        <v>1.3825088627752635</v>
      </c>
      <c r="AD183" s="16">
        <f t="shared" si="140"/>
        <v>2.9858558817117782</v>
      </c>
      <c r="AE183" s="16">
        <f t="shared" si="140"/>
        <v>8.0941780754929518</v>
      </c>
      <c r="AF183" s="15">
        <f t="shared" si="109"/>
        <v>-4.0504037456468023E-3</v>
      </c>
      <c r="AG183" s="15">
        <f t="shared" si="109"/>
        <v>2.9673830763510267E-4</v>
      </c>
      <c r="AH183" s="15">
        <f t="shared" si="109"/>
        <v>9.7937136394747881E-3</v>
      </c>
      <c r="AI183" s="1">
        <f t="shared" si="133"/>
        <v>365817.07209697179</v>
      </c>
      <c r="AJ183" s="1">
        <f t="shared" si="133"/>
        <v>149650.19954930089</v>
      </c>
      <c r="AK183" s="1">
        <f t="shared" si="133"/>
        <v>55801.23766205561</v>
      </c>
      <c r="AL183" s="14">
        <f t="shared" si="138"/>
        <v>65.848050245940456</v>
      </c>
      <c r="AM183" s="14">
        <f t="shared" si="138"/>
        <v>14.792837146777911</v>
      </c>
      <c r="AN183" s="14">
        <f t="shared" si="138"/>
        <v>4.8161729880167146</v>
      </c>
      <c r="AO183" s="11">
        <f t="shared" si="139"/>
        <v>5.7541606600474511E-3</v>
      </c>
      <c r="AP183" s="11">
        <f t="shared" si="139"/>
        <v>7.2487247917343558E-3</v>
      </c>
      <c r="AQ183" s="11">
        <f t="shared" si="139"/>
        <v>6.5755079887778048E-3</v>
      </c>
      <c r="AR183" s="1">
        <f t="shared" si="103"/>
        <v>187224.04306444534</v>
      </c>
      <c r="AS183" s="1">
        <f t="shared" si="103"/>
        <v>79796.097694651631</v>
      </c>
      <c r="AT183" s="1">
        <f t="shared" si="103"/>
        <v>29688.895463262274</v>
      </c>
      <c r="AU183" s="1">
        <f t="shared" si="110"/>
        <v>37444.808612889072</v>
      </c>
      <c r="AV183" s="1">
        <f t="shared" si="110"/>
        <v>15959.219538930327</v>
      </c>
      <c r="AW183" s="1">
        <f t="shared" si="110"/>
        <v>5937.7790926524549</v>
      </c>
      <c r="AX183" s="1">
        <f t="shared" si="111"/>
        <v>128535.96807970345</v>
      </c>
      <c r="AY183" s="1">
        <f t="shared" si="111"/>
        <v>21541.078009217643</v>
      </c>
      <c r="AZ183" s="1">
        <f t="shared" si="111"/>
        <v>5437.6193596177927</v>
      </c>
      <c r="BA183" s="1">
        <f t="shared" si="112"/>
        <v>13708.20600689445</v>
      </c>
      <c r="BB183" s="1">
        <f t="shared" si="112"/>
        <v>29568.914976921584</v>
      </c>
      <c r="BC183" s="1">
        <f t="shared" si="112"/>
        <v>37568.949456892413</v>
      </c>
      <c r="BD183" s="1">
        <f t="shared" si="113"/>
        <v>2195.4194206361526</v>
      </c>
      <c r="BE183" s="2">
        <f t="shared" si="134"/>
        <v>0.1724378764915922</v>
      </c>
      <c r="BF183" s="2">
        <f t="shared" si="134"/>
        <v>0.13039120264941753</v>
      </c>
      <c r="BG183" s="2">
        <f t="shared" si="134"/>
        <v>6.9918128391701598E-2</v>
      </c>
      <c r="BH183" s="2">
        <f t="shared" si="106"/>
        <v>0.10105716322995037</v>
      </c>
      <c r="BI183" s="2">
        <f t="shared" si="114"/>
        <v>2.9734821248929609E-3</v>
      </c>
      <c r="BJ183" s="2">
        <f t="shared" si="114"/>
        <v>1.700186572836147E-3</v>
      </c>
      <c r="BK183" s="2">
        <f t="shared" si="114"/>
        <v>4.8885446777984691E-4</v>
      </c>
      <c r="BL183" s="2">
        <f t="shared" si="107"/>
        <v>556.7073454023182</v>
      </c>
      <c r="BM183" s="2">
        <f t="shared" si="107"/>
        <v>135.66825386516814</v>
      </c>
      <c r="BN183" s="2">
        <f t="shared" si="107"/>
        <v>14.513549190664591</v>
      </c>
      <c r="BO183" s="2">
        <f t="shared" si="115"/>
        <v>835.79466475871243</v>
      </c>
      <c r="BP183" s="2">
        <f t="shared" si="115"/>
        <v>78.931533919895557</v>
      </c>
      <c r="BQ183" s="2">
        <f t="shared" si="115"/>
        <v>9.7581136779136237</v>
      </c>
      <c r="BR183" s="11">
        <f t="shared" si="116"/>
        <v>3.2789114555537208E-2</v>
      </c>
      <c r="BS183" s="17">
        <f t="shared" si="104"/>
        <v>6.1546827453340227E-3</v>
      </c>
      <c r="BT183" s="17">
        <f t="shared" si="105"/>
        <v>2.7155548917448584E-2</v>
      </c>
      <c r="BU183" s="12">
        <f>(BU$3*temphigh!$I293+BU$4*temphigh!$I293^2+BU$5*temphigh!$I293^6)*(K183/K$56)^$BW$1</f>
        <v>-22.823548570351086</v>
      </c>
      <c r="BV183" s="12">
        <f>(BV$3*temphigh!$I293+BV$4*temphigh!$I293^2+BV$5*temphigh!$I293^6)*(L183/L$56)^$BW$1</f>
        <v>-17.001771706246437</v>
      </c>
      <c r="BW183" s="12">
        <f>(BW$3*temphigh!$I293+BW$4*temphigh!$I293^2+BW$5*temphigh!$I293^6)*(M183/M$56)^$BW$1</f>
        <v>-15.363130683281407</v>
      </c>
      <c r="BX183" s="12"/>
      <c r="BY183" s="12"/>
      <c r="BZ183" s="12"/>
      <c r="CA183" s="19"/>
      <c r="CB183" s="19"/>
      <c r="CC183" s="19"/>
      <c r="CD183" s="19"/>
      <c r="CE183" s="19"/>
      <c r="CF183" s="19"/>
      <c r="CG183" s="19"/>
      <c r="CH183" s="19"/>
    </row>
    <row r="184" spans="1:86" x14ac:dyDescent="0.3">
      <c r="A184" s="2">
        <f t="shared" si="91"/>
        <v>2138</v>
      </c>
      <c r="B184" s="5">
        <f t="shared" si="135"/>
        <v>1165.2777277407038</v>
      </c>
      <c r="C184" s="5">
        <f t="shared" si="135"/>
        <v>2963.5288250961903</v>
      </c>
      <c r="D184" s="5">
        <f t="shared" si="135"/>
        <v>4368.0271328954095</v>
      </c>
      <c r="E184" s="15">
        <f t="shared" si="136"/>
        <v>5.7842818823911106E-6</v>
      </c>
      <c r="F184" s="15">
        <f t="shared" si="136"/>
        <v>1.139542317611236E-5</v>
      </c>
      <c r="G184" s="15">
        <f t="shared" si="136"/>
        <v>2.3263351054463962E-5</v>
      </c>
      <c r="H184" s="5">
        <f t="shared" si="94"/>
        <v>187421.43603145241</v>
      </c>
      <c r="I184" s="5">
        <f t="shared" si="94"/>
        <v>80236.715703204347</v>
      </c>
      <c r="J184" s="5">
        <f t="shared" si="94"/>
        <v>29849.750709602464</v>
      </c>
      <c r="K184" s="5">
        <f t="shared" si="95"/>
        <v>160838.426385128</v>
      </c>
      <c r="L184" s="5">
        <f t="shared" si="95"/>
        <v>27074.720861066711</v>
      </c>
      <c r="M184" s="5">
        <f t="shared" si="95"/>
        <v>6833.6916876741398</v>
      </c>
      <c r="N184" s="15">
        <f t="shared" si="96"/>
        <v>1.0485238522135454E-3</v>
      </c>
      <c r="O184" s="15">
        <f t="shared" si="96"/>
        <v>5.5103407352656841E-3</v>
      </c>
      <c r="P184" s="15">
        <f t="shared" si="96"/>
        <v>5.3946384587650886E-3</v>
      </c>
      <c r="Q184" s="5">
        <f t="shared" si="97"/>
        <v>6622.9631112603029</v>
      </c>
      <c r="R184" s="5">
        <f t="shared" si="97"/>
        <v>10018.481903631624</v>
      </c>
      <c r="S184" s="5">
        <f t="shared" si="97"/>
        <v>5602.5313462483164</v>
      </c>
      <c r="T184" s="5">
        <f t="shared" si="137"/>
        <v>35.337276522355005</v>
      </c>
      <c r="U184" s="5">
        <f t="shared" si="137"/>
        <v>124.86156513048208</v>
      </c>
      <c r="V184" s="5">
        <f t="shared" si="137"/>
        <v>187.69105982670803</v>
      </c>
      <c r="W184" s="15">
        <f t="shared" si="99"/>
        <v>-1.0734613539272964E-2</v>
      </c>
      <c r="X184" s="15">
        <f t="shared" si="99"/>
        <v>-1.217998157191269E-2</v>
      </c>
      <c r="Y184" s="15">
        <f t="shared" si="99"/>
        <v>-9.7425357312937999E-3</v>
      </c>
      <c r="Z184" s="5">
        <f t="shared" si="102"/>
        <v>7620.5754976989929</v>
      </c>
      <c r="AA184" s="5">
        <f t="shared" si="102"/>
        <v>26197.16068669629</v>
      </c>
      <c r="AB184" s="5">
        <f t="shared" si="102"/>
        <v>42777.568911817434</v>
      </c>
      <c r="AC184" s="16">
        <f t="shared" si="140"/>
        <v>1.3769091436990888</v>
      </c>
      <c r="AD184" s="16">
        <f t="shared" si="140"/>
        <v>2.9867418995329595</v>
      </c>
      <c r="AE184" s="16">
        <f t="shared" si="140"/>
        <v>8.1734501377112441</v>
      </c>
      <c r="AF184" s="15">
        <f t="shared" si="109"/>
        <v>-4.0504037456468023E-3</v>
      </c>
      <c r="AG184" s="15">
        <f t="shared" si="109"/>
        <v>2.9673830763510267E-4</v>
      </c>
      <c r="AH184" s="15">
        <f t="shared" si="109"/>
        <v>9.7937136394747881E-3</v>
      </c>
      <c r="AI184" s="1">
        <f t="shared" ref="AI184:AK199" si="141">(1-$AI$5)*AI183+AU183</f>
        <v>366680.17350016371</v>
      </c>
      <c r="AJ184" s="1">
        <f t="shared" si="141"/>
        <v>150644.39913330114</v>
      </c>
      <c r="AK184" s="1">
        <f t="shared" si="141"/>
        <v>56158.892988502506</v>
      </c>
      <c r="AL184" s="14">
        <f t="shared" si="138"/>
        <v>66.223161503603805</v>
      </c>
      <c r="AM184" s="14">
        <f t="shared" si="138"/>
        <v>14.898994060090189</v>
      </c>
      <c r="AN184" s="14">
        <f t="shared" si="138"/>
        <v>4.8475250841351736</v>
      </c>
      <c r="AO184" s="11">
        <f t="shared" si="139"/>
        <v>5.6966190534469769E-3</v>
      </c>
      <c r="AP184" s="11">
        <f t="shared" si="139"/>
        <v>7.1762375438170125E-3</v>
      </c>
      <c r="AQ184" s="11">
        <f t="shared" si="139"/>
        <v>6.5097529088900263E-3</v>
      </c>
      <c r="AR184" s="1">
        <f t="shared" si="103"/>
        <v>187421.43603145241</v>
      </c>
      <c r="AS184" s="1">
        <f t="shared" si="103"/>
        <v>80236.715703204347</v>
      </c>
      <c r="AT184" s="1">
        <f t="shared" si="103"/>
        <v>29849.750709602464</v>
      </c>
      <c r="AU184" s="1">
        <f t="shared" si="110"/>
        <v>37484.287206290486</v>
      </c>
      <c r="AV184" s="1">
        <f t="shared" si="110"/>
        <v>16047.343140640871</v>
      </c>
      <c r="AW184" s="1">
        <f t="shared" si="110"/>
        <v>5969.9501419204935</v>
      </c>
      <c r="AX184" s="1">
        <f t="shared" si="111"/>
        <v>128670.74110810239</v>
      </c>
      <c r="AY184" s="1">
        <f t="shared" si="111"/>
        <v>21659.77668885337</v>
      </c>
      <c r="AZ184" s="1">
        <f t="shared" si="111"/>
        <v>5466.9533501393116</v>
      </c>
      <c r="BA184" s="1">
        <f t="shared" si="112"/>
        <v>13709.506480407001</v>
      </c>
      <c r="BB184" s="1">
        <f t="shared" si="112"/>
        <v>29585.537153346933</v>
      </c>
      <c r="BC184" s="1">
        <f t="shared" si="112"/>
        <v>37593.324031944467</v>
      </c>
      <c r="BD184" s="1">
        <f t="shared" si="113"/>
        <v>2132.5903155324654</v>
      </c>
      <c r="BE184" s="2">
        <f t="shared" ref="BE184:BG199" si="142">BE183</f>
        <v>0.1724378764915922</v>
      </c>
      <c r="BF184" s="2">
        <f t="shared" si="142"/>
        <v>0.13039120264941753</v>
      </c>
      <c r="BG184" s="2">
        <f t="shared" si="142"/>
        <v>6.9918128391701598E-2</v>
      </c>
      <c r="BH184" s="2">
        <f t="shared" si="106"/>
        <v>0.10080099152511267</v>
      </c>
      <c r="BI184" s="2">
        <f t="shared" si="114"/>
        <v>2.9734821248929609E-3</v>
      </c>
      <c r="BJ184" s="2">
        <f t="shared" si="114"/>
        <v>1.700186572836147E-3</v>
      </c>
      <c r="BK184" s="2">
        <f t="shared" si="114"/>
        <v>4.8885446777984691E-4</v>
      </c>
      <c r="BL184" s="2">
        <f t="shared" si="107"/>
        <v>557.29428986129324</v>
      </c>
      <c r="BM184" s="2">
        <f t="shared" si="107"/>
        <v>136.41738668705926</v>
      </c>
      <c r="BN184" s="2">
        <f t="shared" si="107"/>
        <v>14.59218399650382</v>
      </c>
      <c r="BO184" s="2">
        <f t="shared" si="115"/>
        <v>848.19196261560353</v>
      </c>
      <c r="BP184" s="2">
        <f t="shared" si="115"/>
        <v>79.872486811085764</v>
      </c>
      <c r="BQ184" s="2">
        <f t="shared" si="115"/>
        <v>9.7576311869266625</v>
      </c>
      <c r="BR184" s="11">
        <f t="shared" si="116"/>
        <v>3.2675651328111205E-2</v>
      </c>
      <c r="BS184" s="17">
        <f t="shared" si="104"/>
        <v>5.9592831281753992E-3</v>
      </c>
      <c r="BT184" s="17">
        <f t="shared" si="105"/>
        <v>2.6364610599464645E-2</v>
      </c>
      <c r="BU184" s="12">
        <f>(BU$3*temphigh!$I294+BU$4*temphigh!$I294^2+BU$5*temphigh!$I294^6)*(K184/K$56)^$BW$1</f>
        <v>-23.21813712485347</v>
      </c>
      <c r="BV184" s="12">
        <f>(BV$3*temphigh!$I294+BV$4*temphigh!$I294^2+BV$5*temphigh!$I294^6)*(L184/L$56)^$BW$1</f>
        <v>-17.248914626965227</v>
      </c>
      <c r="BW184" s="12">
        <f>(BW$3*temphigh!$I294+BW$4*temphigh!$I294^2+BW$5*temphigh!$I294^6)*(M184/M$56)^$BW$1</f>
        <v>-15.564860403753187</v>
      </c>
      <c r="BX184" s="12"/>
      <c r="BY184" s="12"/>
      <c r="BZ184" s="12"/>
      <c r="CA184" s="19"/>
      <c r="CB184" s="19"/>
      <c r="CC184" s="19"/>
      <c r="CD184" s="19"/>
      <c r="CE184" s="19"/>
      <c r="CF184" s="19"/>
      <c r="CG184" s="19"/>
      <c r="CH184" s="19"/>
    </row>
    <row r="185" spans="1:86" x14ac:dyDescent="0.3">
      <c r="A185" s="2">
        <f t="shared" si="91"/>
        <v>2139</v>
      </c>
      <c r="B185" s="5">
        <f t="shared" si="135"/>
        <v>1165.28413102081</v>
      </c>
      <c r="C185" s="5">
        <f t="shared" si="135"/>
        <v>2963.560907227994</v>
      </c>
      <c r="D185" s="5">
        <f t="shared" si="135"/>
        <v>4368.1236670965873</v>
      </c>
      <c r="E185" s="15">
        <f t="shared" si="136"/>
        <v>5.4950677882715551E-6</v>
      </c>
      <c r="F185" s="15">
        <f t="shared" si="136"/>
        <v>1.0825652017306742E-5</v>
      </c>
      <c r="G185" s="15">
        <f t="shared" si="136"/>
        <v>2.2100183501740762E-5</v>
      </c>
      <c r="H185" s="5">
        <f t="shared" si="94"/>
        <v>187595.28068647155</v>
      </c>
      <c r="I185" s="5">
        <f t="shared" si="94"/>
        <v>80671.202149272664</v>
      </c>
      <c r="J185" s="5">
        <f t="shared" si="94"/>
        <v>30008.702223353048</v>
      </c>
      <c r="K185" s="5">
        <f t="shared" si="95"/>
        <v>160986.72906678537</v>
      </c>
      <c r="L185" s="5">
        <f t="shared" si="95"/>
        <v>27221.037351558785</v>
      </c>
      <c r="M185" s="5">
        <f t="shared" si="95"/>
        <v>6869.9296334939363</v>
      </c>
      <c r="N185" s="15">
        <f t="shared" si="96"/>
        <v>9.2206001383177139E-4</v>
      </c>
      <c r="O185" s="15">
        <f t="shared" si="96"/>
        <v>5.4041735552101677E-3</v>
      </c>
      <c r="P185" s="15">
        <f t="shared" si="96"/>
        <v>5.3028359305642425E-3</v>
      </c>
      <c r="Q185" s="5">
        <f t="shared" si="97"/>
        <v>6557.9454135805136</v>
      </c>
      <c r="R185" s="5">
        <f t="shared" si="97"/>
        <v>9950.0468643400654</v>
      </c>
      <c r="S185" s="5">
        <f t="shared" si="97"/>
        <v>5577.4916058497911</v>
      </c>
      <c r="T185" s="5">
        <f t="shared" si="137"/>
        <v>34.957944515357099</v>
      </c>
      <c r="U185" s="5">
        <f t="shared" si="137"/>
        <v>123.34075356815264</v>
      </c>
      <c r="V185" s="5">
        <f t="shared" si="137"/>
        <v>185.86247296990192</v>
      </c>
      <c r="W185" s="15">
        <f t="shared" si="99"/>
        <v>-1.0734613539272964E-2</v>
      </c>
      <c r="X185" s="15">
        <f t="shared" si="99"/>
        <v>-1.217998157191269E-2</v>
      </c>
      <c r="Y185" s="15">
        <f t="shared" si="99"/>
        <v>-9.7425357312937999E-3</v>
      </c>
      <c r="Z185" s="5">
        <f t="shared" si="102"/>
        <v>7516.1525365485613</v>
      </c>
      <c r="AA185" s="5">
        <f t="shared" si="102"/>
        <v>26028.694725510588</v>
      </c>
      <c r="AB185" s="5">
        <f t="shared" si="102"/>
        <v>43007.436314216757</v>
      </c>
      <c r="AC185" s="16">
        <f t="shared" si="140"/>
        <v>1.3713321057460346</v>
      </c>
      <c r="AD185" s="16">
        <f t="shared" si="140"/>
        <v>2.9876281802695699</v>
      </c>
      <c r="AE185" s="16">
        <f t="shared" si="140"/>
        <v>8.2534985678065134</v>
      </c>
      <c r="AF185" s="15">
        <f t="shared" si="109"/>
        <v>-4.0504037456468023E-3</v>
      </c>
      <c r="AG185" s="15">
        <f t="shared" si="109"/>
        <v>2.9673830763510267E-4</v>
      </c>
      <c r="AH185" s="15">
        <f t="shared" si="109"/>
        <v>9.7937136394747881E-3</v>
      </c>
      <c r="AI185" s="1">
        <f t="shared" si="141"/>
        <v>367496.44335643784</v>
      </c>
      <c r="AJ185" s="1">
        <f t="shared" si="141"/>
        <v>151627.30236061191</v>
      </c>
      <c r="AK185" s="1">
        <f t="shared" si="141"/>
        <v>56512.953831572755</v>
      </c>
      <c r="AL185" s="14">
        <f t="shared" si="138"/>
        <v>66.596637145968728</v>
      </c>
      <c r="AM185" s="14">
        <f t="shared" si="138"/>
        <v>15.004843593423924</v>
      </c>
      <c r="AN185" s="14">
        <f t="shared" si="138"/>
        <v>4.8787657127473665</v>
      </c>
      <c r="AO185" s="11">
        <f t="shared" si="139"/>
        <v>5.6396528629125073E-3</v>
      </c>
      <c r="AP185" s="11">
        <f t="shared" si="139"/>
        <v>7.104475168378842E-3</v>
      </c>
      <c r="AQ185" s="11">
        <f t="shared" si="139"/>
        <v>6.444655379801126E-3</v>
      </c>
      <c r="AR185" s="1">
        <f t="shared" si="103"/>
        <v>187595.28068647155</v>
      </c>
      <c r="AS185" s="1">
        <f t="shared" si="103"/>
        <v>80671.202149272664</v>
      </c>
      <c r="AT185" s="1">
        <f t="shared" si="103"/>
        <v>30008.702223353048</v>
      </c>
      <c r="AU185" s="1">
        <f t="shared" si="110"/>
        <v>37519.056137294312</v>
      </c>
      <c r="AV185" s="1">
        <f t="shared" si="110"/>
        <v>16134.240429854533</v>
      </c>
      <c r="AW185" s="1">
        <f t="shared" si="110"/>
        <v>6001.7404446706096</v>
      </c>
      <c r="AX185" s="1">
        <f t="shared" si="111"/>
        <v>128789.3832534283</v>
      </c>
      <c r="AY185" s="1">
        <f t="shared" si="111"/>
        <v>21776.829881247028</v>
      </c>
      <c r="AZ185" s="1">
        <f t="shared" si="111"/>
        <v>5495.9437067951494</v>
      </c>
      <c r="BA185" s="1">
        <f t="shared" si="112"/>
        <v>13710.655781921536</v>
      </c>
      <c r="BB185" s="1">
        <f t="shared" si="112"/>
        <v>29601.829913309917</v>
      </c>
      <c r="BC185" s="1">
        <f t="shared" si="112"/>
        <v>37617.25709472513</v>
      </c>
      <c r="BD185" s="1">
        <f t="shared" si="113"/>
        <v>2071.535101526249</v>
      </c>
      <c r="BE185" s="2">
        <f t="shared" si="142"/>
        <v>0.1724378764915922</v>
      </c>
      <c r="BF185" s="2">
        <f t="shared" si="142"/>
        <v>0.13039120264941753</v>
      </c>
      <c r="BG185" s="2">
        <f t="shared" si="142"/>
        <v>6.9918128391701598E-2</v>
      </c>
      <c r="BH185" s="2">
        <f t="shared" si="106"/>
        <v>0.10054542184609488</v>
      </c>
      <c r="BI185" s="2">
        <f t="shared" si="114"/>
        <v>2.9734821248929609E-3</v>
      </c>
      <c r="BJ185" s="2">
        <f t="shared" si="114"/>
        <v>1.700186572836147E-3</v>
      </c>
      <c r="BK185" s="2">
        <f t="shared" si="114"/>
        <v>4.8885446777984691E-4</v>
      </c>
      <c r="BL185" s="2">
        <f t="shared" si="107"/>
        <v>557.81121383550089</v>
      </c>
      <c r="BM185" s="2">
        <f t="shared" si="107"/>
        <v>137.15609470874389</v>
      </c>
      <c r="BN185" s="2">
        <f t="shared" si="107"/>
        <v>14.669888154161162</v>
      </c>
      <c r="BO185" s="2">
        <f t="shared" si="115"/>
        <v>860.77369196857444</v>
      </c>
      <c r="BP185" s="2">
        <f t="shared" si="115"/>
        <v>80.824760352723374</v>
      </c>
      <c r="BQ185" s="2">
        <f t="shared" si="115"/>
        <v>9.7571605040180636</v>
      </c>
      <c r="BR185" s="11">
        <f t="shared" si="116"/>
        <v>3.2563101411026335E-2</v>
      </c>
      <c r="BS185" s="17">
        <f t="shared" si="104"/>
        <v>5.7707210589416332E-3</v>
      </c>
      <c r="BT185" s="17">
        <f t="shared" si="105"/>
        <v>2.5596709319868585E-2</v>
      </c>
      <c r="BU185" s="12">
        <f>(BU$3*temphigh!$I295+BU$4*temphigh!$I295^2+BU$5*temphigh!$I295^6)*(K185/K$56)^$BW$1</f>
        <v>-23.613994392609065</v>
      </c>
      <c r="BV185" s="12">
        <f>(BV$3*temphigh!$I295+BV$4*temphigh!$I295^2+BV$5*temphigh!$I295^6)*(L185/L$56)^$BW$1</f>
        <v>-17.496191366401426</v>
      </c>
      <c r="BW185" s="12">
        <f>(BW$3*temphigh!$I295+BW$4*temphigh!$I295^2+BW$5*temphigh!$I295^6)*(M185/M$56)^$BW$1</f>
        <v>-15.766597142547639</v>
      </c>
      <c r="BX185" s="12"/>
      <c r="BY185" s="12"/>
      <c r="BZ185" s="12"/>
      <c r="CA185" s="19"/>
      <c r="CB185" s="19"/>
      <c r="CC185" s="19"/>
      <c r="CD185" s="19"/>
      <c r="CE185" s="19"/>
      <c r="CF185" s="19"/>
      <c r="CG185" s="19"/>
      <c r="CH185" s="19"/>
    </row>
    <row r="186" spans="1:86" x14ac:dyDescent="0.3">
      <c r="A186" s="2">
        <f t="shared" ref="A186:A249" si="143">1+A185</f>
        <v>2140</v>
      </c>
      <c r="B186" s="5">
        <f t="shared" ref="B186:D201" si="144">B185*(1+E186)</f>
        <v>1165.2902141703378</v>
      </c>
      <c r="C186" s="5">
        <f t="shared" si="144"/>
        <v>2963.5913855831523</v>
      </c>
      <c r="D186" s="5">
        <f t="shared" si="144"/>
        <v>4368.2153766144584</v>
      </c>
      <c r="E186" s="15">
        <f t="shared" ref="E186:G201" si="145">E185*$E$5</f>
        <v>5.2203143988579772E-6</v>
      </c>
      <c r="F186" s="15">
        <f t="shared" si="145"/>
        <v>1.0284369416441405E-5</v>
      </c>
      <c r="G186" s="15">
        <f t="shared" si="145"/>
        <v>2.0995174326653724E-5</v>
      </c>
      <c r="H186" s="5">
        <f t="shared" ref="H186:J249" si="146">AR186</f>
        <v>187745.62446257076</v>
      </c>
      <c r="I186" s="5">
        <f t="shared" si="146"/>
        <v>81099.533843450816</v>
      </c>
      <c r="J186" s="5">
        <f t="shared" si="146"/>
        <v>30165.746338959463</v>
      </c>
      <c r="K186" s="5">
        <f t="shared" ref="K186:M249" si="147">H186/B186*1000</f>
        <v>161114.9069815554</v>
      </c>
      <c r="L186" s="5">
        <f t="shared" si="147"/>
        <v>27365.288695996354</v>
      </c>
      <c r="M186" s="5">
        <f t="shared" si="147"/>
        <v>6905.7369516287736</v>
      </c>
      <c r="N186" s="15">
        <f t="shared" ref="N186:P249" si="148">K186/K185-1</f>
        <v>7.9620174602634819E-4</v>
      </c>
      <c r="O186" s="15">
        <f t="shared" si="148"/>
        <v>5.2992596341780995E-3</v>
      </c>
      <c r="P186" s="15">
        <f t="shared" si="148"/>
        <v>5.2121812078338436E-3</v>
      </c>
      <c r="Q186" s="5">
        <f t="shared" ref="Q186:S249" si="149">T186*H186/1000</f>
        <v>6492.747695328083</v>
      </c>
      <c r="R186" s="5">
        <f t="shared" si="149"/>
        <v>9881.0427532204085</v>
      </c>
      <c r="S186" s="5">
        <f t="shared" si="149"/>
        <v>5552.0569312274029</v>
      </c>
      <c r="T186" s="5">
        <f t="shared" ref="T186:V201" si="150">T185*(1+W186)</f>
        <v>34.582684490857396</v>
      </c>
      <c r="U186" s="5">
        <f t="shared" si="150"/>
        <v>121.83846546262671</v>
      </c>
      <c r="V186" s="5">
        <f t="shared" si="150"/>
        <v>184.05170118588603</v>
      </c>
      <c r="W186" s="15">
        <f t="shared" ref="W186:Y249" si="151">T$5-1</f>
        <v>-1.0734613539272964E-2</v>
      </c>
      <c r="X186" s="15">
        <f t="shared" si="151"/>
        <v>-1.217998157191269E-2</v>
      </c>
      <c r="Y186" s="15">
        <f t="shared" si="151"/>
        <v>-9.7425357312937999E-3</v>
      </c>
      <c r="Z186" s="5">
        <f t="shared" si="102"/>
        <v>7412.2218003014623</v>
      </c>
      <c r="AA186" s="5">
        <f t="shared" si="102"/>
        <v>25858.566808128515</v>
      </c>
      <c r="AB186" s="5">
        <f t="shared" si="102"/>
        <v>43234.540524106393</v>
      </c>
      <c r="AC186" s="16">
        <f t="shared" si="140"/>
        <v>1.365777657048395</v>
      </c>
      <c r="AD186" s="16">
        <f t="shared" si="140"/>
        <v>2.9885147239996259</v>
      </c>
      <c r="AE186" s="16">
        <f t="shared" si="140"/>
        <v>8.3343309693034264</v>
      </c>
      <c r="AF186" s="15">
        <f t="shared" si="109"/>
        <v>-4.0504037456468023E-3</v>
      </c>
      <c r="AG186" s="15">
        <f t="shared" si="109"/>
        <v>2.9673830763510267E-4</v>
      </c>
      <c r="AH186" s="15">
        <f t="shared" si="109"/>
        <v>9.7937136394747881E-3</v>
      </c>
      <c r="AI186" s="1">
        <f t="shared" si="141"/>
        <v>368265.85515808838</v>
      </c>
      <c r="AJ186" s="1">
        <f t="shared" si="141"/>
        <v>152598.81255440527</v>
      </c>
      <c r="AK186" s="1">
        <f t="shared" si="141"/>
        <v>56863.398893086094</v>
      </c>
      <c r="AL186" s="14">
        <f t="shared" ref="AL186:AN201" si="152">AL185*(1+AO186)</f>
        <v>66.968463242155934</v>
      </c>
      <c r="AM186" s="14">
        <f t="shared" si="152"/>
        <v>15.110379116751664</v>
      </c>
      <c r="AN186" s="14">
        <f t="shared" si="152"/>
        <v>4.9098932568078393</v>
      </c>
      <c r="AO186" s="11">
        <f t="shared" ref="AO186:AQ201" si="153">AO$5*AO185</f>
        <v>5.5832563342833822E-3</v>
      </c>
      <c r="AP186" s="11">
        <f t="shared" si="153"/>
        <v>7.0334304166950537E-3</v>
      </c>
      <c r="AQ186" s="11">
        <f t="shared" si="153"/>
        <v>6.3802088260031149E-3</v>
      </c>
      <c r="AR186" s="1">
        <f t="shared" si="103"/>
        <v>187745.62446257076</v>
      </c>
      <c r="AS186" s="1">
        <f t="shared" si="103"/>
        <v>81099.533843450816</v>
      </c>
      <c r="AT186" s="1">
        <f t="shared" si="103"/>
        <v>30165.746338959463</v>
      </c>
      <c r="AU186" s="1">
        <f t="shared" si="110"/>
        <v>37549.124892514155</v>
      </c>
      <c r="AV186" s="1">
        <f t="shared" si="110"/>
        <v>16219.906768690164</v>
      </c>
      <c r="AW186" s="1">
        <f t="shared" si="110"/>
        <v>6033.1492677918932</v>
      </c>
      <c r="AX186" s="1">
        <f t="shared" si="111"/>
        <v>128891.92558524433</v>
      </c>
      <c r="AY186" s="1">
        <f t="shared" si="111"/>
        <v>21892.230956797084</v>
      </c>
      <c r="AZ186" s="1">
        <f t="shared" si="111"/>
        <v>5524.5895613030179</v>
      </c>
      <c r="BA186" s="1">
        <f t="shared" si="112"/>
        <v>13711.654792793999</v>
      </c>
      <c r="BB186" s="1">
        <f t="shared" si="112"/>
        <v>29617.797724079861</v>
      </c>
      <c r="BC186" s="1">
        <f t="shared" si="112"/>
        <v>37640.755675779474</v>
      </c>
      <c r="BD186" s="1">
        <f t="shared" si="113"/>
        <v>2012.2047404627083</v>
      </c>
      <c r="BE186" s="2">
        <f t="shared" si="142"/>
        <v>0.1724378764915922</v>
      </c>
      <c r="BF186" s="2">
        <f t="shared" si="142"/>
        <v>0.13039120264941753</v>
      </c>
      <c r="BG186" s="2">
        <f t="shared" si="142"/>
        <v>6.9918128391701598E-2</v>
      </c>
      <c r="BH186" s="2">
        <f t="shared" si="106"/>
        <v>0.10029047197822545</v>
      </c>
      <c r="BI186" s="2">
        <f t="shared" si="114"/>
        <v>2.9734821248929609E-3</v>
      </c>
      <c r="BJ186" s="2">
        <f t="shared" si="114"/>
        <v>1.700186572836147E-3</v>
      </c>
      <c r="BK186" s="2">
        <f t="shared" si="114"/>
        <v>4.8885446777984691E-4</v>
      </c>
      <c r="BL186" s="2">
        <f t="shared" si="107"/>
        <v>558.25825836632077</v>
      </c>
      <c r="BM186" s="2">
        <f t="shared" si="107"/>
        <v>137.88433850390575</v>
      </c>
      <c r="BN186" s="2">
        <f t="shared" si="107"/>
        <v>14.746659871713893</v>
      </c>
      <c r="BO186" s="2">
        <f t="shared" si="115"/>
        <v>873.54258075755172</v>
      </c>
      <c r="BP186" s="2">
        <f t="shared" si="115"/>
        <v>81.788490681785177</v>
      </c>
      <c r="BQ186" s="2">
        <f t="shared" si="115"/>
        <v>9.7567014705886645</v>
      </c>
      <c r="BR186" s="11">
        <f t="shared" si="116"/>
        <v>3.2451446833266367E-2</v>
      </c>
      <c r="BS186" s="17">
        <f t="shared" si="104"/>
        <v>5.5887345296919688E-3</v>
      </c>
      <c r="BT186" s="17">
        <f t="shared" si="105"/>
        <v>2.4851174096959791E-2</v>
      </c>
      <c r="BU186" s="12">
        <f>(BU$3*temphigh!$I296+BU$4*temphigh!$I296^2+BU$5*temphigh!$I296^6)*(K186/K$56)^$BW$1</f>
        <v>-24.011090878125451</v>
      </c>
      <c r="BV186" s="12">
        <f>(BV$3*temphigh!$I296+BV$4*temphigh!$I296^2+BV$5*temphigh!$I296^6)*(L186/L$56)^$BW$1</f>
        <v>-17.743575427529283</v>
      </c>
      <c r="BW186" s="12">
        <f>(BW$3*temphigh!$I296+BW$4*temphigh!$I296^2+BW$5*temphigh!$I296^6)*(M186/M$56)^$BW$1</f>
        <v>-15.968318918477259</v>
      </c>
      <c r="BX186" s="12"/>
      <c r="BY186" s="12"/>
      <c r="BZ186" s="12"/>
      <c r="CA186" s="19"/>
      <c r="CB186" s="19"/>
      <c r="CC186" s="19"/>
      <c r="CD186" s="19"/>
      <c r="CE186" s="19"/>
      <c r="CF186" s="19"/>
      <c r="CG186" s="19"/>
      <c r="CH186" s="19"/>
    </row>
    <row r="187" spans="1:86" x14ac:dyDescent="0.3">
      <c r="A187" s="2">
        <f t="shared" si="143"/>
        <v>2141</v>
      </c>
      <c r="B187" s="5">
        <f t="shared" si="144"/>
        <v>1165.2959931925573</v>
      </c>
      <c r="C187" s="5">
        <f t="shared" si="144"/>
        <v>2963.6203403183304</v>
      </c>
      <c r="D187" s="5">
        <f t="shared" si="144"/>
        <v>4368.3025024856197</v>
      </c>
      <c r="E187" s="15">
        <f t="shared" si="145"/>
        <v>4.9592986789150782E-6</v>
      </c>
      <c r="F187" s="15">
        <f t="shared" si="145"/>
        <v>9.7701509456193339E-6</v>
      </c>
      <c r="G187" s="15">
        <f t="shared" si="145"/>
        <v>1.9945415610321037E-5</v>
      </c>
      <c r="H187" s="5">
        <f t="shared" si="146"/>
        <v>187872.5187849825</v>
      </c>
      <c r="I187" s="5">
        <f t="shared" si="146"/>
        <v>81521.689781301829</v>
      </c>
      <c r="J187" s="5">
        <f t="shared" si="146"/>
        <v>30320.879979879232</v>
      </c>
      <c r="K187" s="5">
        <f t="shared" si="147"/>
        <v>161223.00246675426</v>
      </c>
      <c r="L187" s="5">
        <f t="shared" si="147"/>
        <v>27507.46736086491</v>
      </c>
      <c r="M187" s="5">
        <f t="shared" si="147"/>
        <v>6941.1127005573135</v>
      </c>
      <c r="N187" s="15">
        <f t="shared" si="148"/>
        <v>6.7092168703686283E-4</v>
      </c>
      <c r="O187" s="15">
        <f t="shared" si="148"/>
        <v>5.1955843202691199E-3</v>
      </c>
      <c r="P187" s="15">
        <f t="shared" si="148"/>
        <v>5.122660937757928E-3</v>
      </c>
      <c r="Q187" s="5">
        <f t="shared" si="149"/>
        <v>6427.3917971246028</v>
      </c>
      <c r="R187" s="5">
        <f t="shared" si="149"/>
        <v>9811.5001909269085</v>
      </c>
      <c r="S187" s="5">
        <f t="shared" si="149"/>
        <v>5526.2402538869492</v>
      </c>
      <c r="T187" s="5">
        <f t="shared" si="150"/>
        <v>34.211452737697435</v>
      </c>
      <c r="U187" s="5">
        <f t="shared" si="150"/>
        <v>120.35447519854181</v>
      </c>
      <c r="V187" s="5">
        <f t="shared" si="150"/>
        <v>182.25857091067712</v>
      </c>
      <c r="W187" s="15">
        <f t="shared" si="151"/>
        <v>-1.0734613539272964E-2</v>
      </c>
      <c r="X187" s="15">
        <f t="shared" si="151"/>
        <v>-1.217998157191269E-2</v>
      </c>
      <c r="Y187" s="15">
        <f t="shared" si="151"/>
        <v>-9.7425357312937999E-3</v>
      </c>
      <c r="Z187" s="5">
        <f t="shared" si="102"/>
        <v>7308.8070317006732</v>
      </c>
      <c r="AA187" s="5">
        <f t="shared" si="102"/>
        <v>25686.856267143929</v>
      </c>
      <c r="AB187" s="5">
        <f t="shared" si="102"/>
        <v>43458.87662599155</v>
      </c>
      <c r="AC187" s="16">
        <f t="shared" si="140"/>
        <v>1.3602457061105655</v>
      </c>
      <c r="AD187" s="16">
        <f t="shared" si="140"/>
        <v>2.9894015308011683</v>
      </c>
      <c r="AE187" s="16">
        <f t="shared" si="140"/>
        <v>8.4159550201933904</v>
      </c>
      <c r="AF187" s="15">
        <f t="shared" si="109"/>
        <v>-4.0504037456468023E-3</v>
      </c>
      <c r="AG187" s="15">
        <f t="shared" si="109"/>
        <v>2.9673830763510267E-4</v>
      </c>
      <c r="AH187" s="15">
        <f t="shared" si="109"/>
        <v>9.7937136394747881E-3</v>
      </c>
      <c r="AI187" s="1">
        <f t="shared" si="141"/>
        <v>368988.39453479368</v>
      </c>
      <c r="AJ187" s="1">
        <f t="shared" si="141"/>
        <v>153558.8380676549</v>
      </c>
      <c r="AK187" s="1">
        <f t="shared" si="141"/>
        <v>57210.208271569383</v>
      </c>
      <c r="AL187" s="14">
        <f t="shared" si="152"/>
        <v>67.338626317783991</v>
      </c>
      <c r="AM187" s="14">
        <f t="shared" si="152"/>
        <v>15.215594138838345</v>
      </c>
      <c r="AN187" s="14">
        <f t="shared" si="152"/>
        <v>4.9409061396567395</v>
      </c>
      <c r="AO187" s="11">
        <f t="shared" si="153"/>
        <v>5.5274237709405484E-3</v>
      </c>
      <c r="AP187" s="11">
        <f t="shared" si="153"/>
        <v>6.9630961125281034E-3</v>
      </c>
      <c r="AQ187" s="11">
        <f t="shared" si="153"/>
        <v>6.3164067377430837E-3</v>
      </c>
      <c r="AR187" s="1">
        <f t="shared" si="103"/>
        <v>187872.5187849825</v>
      </c>
      <c r="AS187" s="1">
        <f t="shared" si="103"/>
        <v>81521.689781301829</v>
      </c>
      <c r="AT187" s="1">
        <f t="shared" si="103"/>
        <v>30320.879979879232</v>
      </c>
      <c r="AU187" s="1">
        <f t="shared" si="110"/>
        <v>37574.503756996499</v>
      </c>
      <c r="AV187" s="1">
        <f t="shared" si="110"/>
        <v>16304.337956260366</v>
      </c>
      <c r="AW187" s="1">
        <f t="shared" si="110"/>
        <v>6064.1759959758465</v>
      </c>
      <c r="AX187" s="1">
        <f t="shared" si="111"/>
        <v>128978.40197340341</v>
      </c>
      <c r="AY187" s="1">
        <f t="shared" si="111"/>
        <v>22005.973888691926</v>
      </c>
      <c r="AZ187" s="1">
        <f t="shared" si="111"/>
        <v>5552.8901604458506</v>
      </c>
      <c r="BA187" s="1">
        <f t="shared" si="112"/>
        <v>13712.50435318561</v>
      </c>
      <c r="BB187" s="1">
        <f t="shared" si="112"/>
        <v>29633.444971690773</v>
      </c>
      <c r="BC187" s="1">
        <f t="shared" si="112"/>
        <v>37663.826648135764</v>
      </c>
      <c r="BD187" s="1">
        <f t="shared" si="113"/>
        <v>1954.5515012243059</v>
      </c>
      <c r="BE187" s="2">
        <f t="shared" si="142"/>
        <v>0.1724378764915922</v>
      </c>
      <c r="BF187" s="2">
        <f t="shared" si="142"/>
        <v>0.13039120264941753</v>
      </c>
      <c r="BG187" s="2">
        <f t="shared" si="142"/>
        <v>6.9918128391701598E-2</v>
      </c>
      <c r="BH187" s="2">
        <f t="shared" si="106"/>
        <v>0.10003615963686664</v>
      </c>
      <c r="BI187" s="2">
        <f t="shared" si="114"/>
        <v>2.9734821248929609E-3</v>
      </c>
      <c r="BJ187" s="2">
        <f t="shared" si="114"/>
        <v>1.700186572836147E-3</v>
      </c>
      <c r="BK187" s="2">
        <f t="shared" si="114"/>
        <v>4.8885446777984691E-4</v>
      </c>
      <c r="BL187" s="2">
        <f t="shared" si="107"/>
        <v>558.63557636576252</v>
      </c>
      <c r="BM187" s="2">
        <f t="shared" si="107"/>
        <v>138.60208236108309</v>
      </c>
      <c r="BN187" s="2">
        <f t="shared" si="107"/>
        <v>14.822497645180476</v>
      </c>
      <c r="BO187" s="2">
        <f t="shared" si="115"/>
        <v>886.50139618943797</v>
      </c>
      <c r="BP187" s="2">
        <f t="shared" si="115"/>
        <v>82.763815564251416</v>
      </c>
      <c r="BQ187" s="2">
        <f t="shared" si="115"/>
        <v>9.756253930018385</v>
      </c>
      <c r="BR187" s="11">
        <f t="shared" si="116"/>
        <v>3.2340669321708732E-2</v>
      </c>
      <c r="BS187" s="17">
        <f t="shared" si="104"/>
        <v>5.4130724954027888E-3</v>
      </c>
      <c r="BT187" s="17">
        <f t="shared" si="105"/>
        <v>2.412735349219397E-2</v>
      </c>
      <c r="BU187" s="12">
        <f>(BU$3*temphigh!$I297+BU$4*temphigh!$I297^2+BU$5*temphigh!$I297^6)*(K187/K$56)^$BW$1</f>
        <v>-24.409398239363632</v>
      </c>
      <c r="BV187" s="12">
        <f>(BV$3*temphigh!$I297+BV$4*temphigh!$I297^2+BV$5*temphigh!$I297^6)*(L187/L$56)^$BW$1</f>
        <v>-17.99104094075841</v>
      </c>
      <c r="BW187" s="12">
        <f>(BW$3*temphigh!$I297+BW$4*temphigh!$I297^2+BW$5*temphigh!$I297^6)*(M187/M$56)^$BW$1</f>
        <v>-16.170004260869796</v>
      </c>
      <c r="BX187" s="12"/>
      <c r="BY187" s="12"/>
      <c r="BZ187" s="12"/>
      <c r="CA187" s="19"/>
      <c r="CB187" s="19"/>
      <c r="CC187" s="19"/>
      <c r="CD187" s="19"/>
      <c r="CE187" s="19"/>
      <c r="CF187" s="19"/>
      <c r="CG187" s="19"/>
      <c r="CH187" s="19"/>
    </row>
    <row r="188" spans="1:86" x14ac:dyDescent="0.3">
      <c r="A188" s="2">
        <f t="shared" si="143"/>
        <v>2142</v>
      </c>
      <c r="B188" s="5">
        <f t="shared" si="144"/>
        <v>1165.3014832908927</v>
      </c>
      <c r="C188" s="5">
        <f t="shared" si="144"/>
        <v>2963.6478475854969</v>
      </c>
      <c r="D188" s="5">
        <f t="shared" si="144"/>
        <v>4368.3852737140969</v>
      </c>
      <c r="E188" s="15">
        <f t="shared" si="145"/>
        <v>4.7113337449693239E-6</v>
      </c>
      <c r="F188" s="15">
        <f t="shared" si="145"/>
        <v>9.2816433983383671E-6</v>
      </c>
      <c r="G188" s="15">
        <f t="shared" si="145"/>
        <v>1.8948144829804984E-5</v>
      </c>
      <c r="H188" s="5">
        <f t="shared" si="146"/>
        <v>187976.01884159923</v>
      </c>
      <c r="I188" s="5">
        <f t="shared" si="146"/>
        <v>81937.651098144604</v>
      </c>
      <c r="J188" s="5">
        <f t="shared" si="146"/>
        <v>30474.100645105631</v>
      </c>
      <c r="K188" s="5">
        <f t="shared" si="147"/>
        <v>161311.06116053491</v>
      </c>
      <c r="L188" s="5">
        <f t="shared" si="147"/>
        <v>27647.566550425261</v>
      </c>
      <c r="M188" s="5">
        <f t="shared" si="147"/>
        <v>6976.0560792285351</v>
      </c>
      <c r="N188" s="15">
        <f t="shared" si="148"/>
        <v>5.4619187357474175E-4</v>
      </c>
      <c r="O188" s="15">
        <f t="shared" si="148"/>
        <v>5.0931329926677815E-3</v>
      </c>
      <c r="P188" s="15">
        <f t="shared" si="148"/>
        <v>5.034261822087327E-3</v>
      </c>
      <c r="Q188" s="5">
        <f t="shared" si="149"/>
        <v>6361.899107355569</v>
      </c>
      <c r="R188" s="5">
        <f t="shared" si="149"/>
        <v>9741.449341345693</v>
      </c>
      <c r="S188" s="5">
        <f t="shared" si="149"/>
        <v>5500.0543723274977</v>
      </c>
      <c r="T188" s="5">
        <f t="shared" si="150"/>
        <v>33.844206013941154</v>
      </c>
      <c r="U188" s="5">
        <f t="shared" si="150"/>
        <v>118.88855990852635</v>
      </c>
      <c r="V188" s="5">
        <f t="shared" si="150"/>
        <v>180.48291027124532</v>
      </c>
      <c r="W188" s="15">
        <f t="shared" si="151"/>
        <v>-1.0734613539272964E-2</v>
      </c>
      <c r="X188" s="15">
        <f t="shared" si="151"/>
        <v>-1.217998157191269E-2</v>
      </c>
      <c r="Y188" s="15">
        <f t="shared" si="151"/>
        <v>-9.7425357312937999E-3</v>
      </c>
      <c r="Z188" s="5">
        <f t="shared" si="102"/>
        <v>7205.9310629971769</v>
      </c>
      <c r="AA188" s="5">
        <f t="shared" si="102"/>
        <v>25513.641364678842</v>
      </c>
      <c r="AB188" s="5">
        <f t="shared" si="102"/>
        <v>43680.440553813889</v>
      </c>
      <c r="AC188" s="16">
        <f t="shared" si="140"/>
        <v>1.3547361618075353</v>
      </c>
      <c r="AD188" s="16">
        <f t="shared" si="140"/>
        <v>2.99028860075226</v>
      </c>
      <c r="AE188" s="16">
        <f t="shared" si="140"/>
        <v>8.4983784736638643</v>
      </c>
      <c r="AF188" s="15">
        <f t="shared" si="109"/>
        <v>-4.0504037456468023E-3</v>
      </c>
      <c r="AG188" s="15">
        <f t="shared" si="109"/>
        <v>2.9673830763510267E-4</v>
      </c>
      <c r="AH188" s="15">
        <f t="shared" si="109"/>
        <v>9.7937136394747881E-3</v>
      </c>
      <c r="AI188" s="1">
        <f t="shared" si="141"/>
        <v>369664.05883831083</v>
      </c>
      <c r="AJ188" s="1">
        <f t="shared" si="141"/>
        <v>154507.29221714978</v>
      </c>
      <c r="AK188" s="1">
        <f t="shared" si="141"/>
        <v>57553.363440388297</v>
      </c>
      <c r="AL188" s="14">
        <f t="shared" si="152"/>
        <v>67.707113350357275</v>
      </c>
      <c r="AM188" s="14">
        <f t="shared" si="152"/>
        <v>15.320482306792314</v>
      </c>
      <c r="AN188" s="14">
        <f t="shared" si="152"/>
        <v>4.9718028247595125</v>
      </c>
      <c r="AO188" s="11">
        <f t="shared" si="153"/>
        <v>5.4721495332311432E-3</v>
      </c>
      <c r="AP188" s="11">
        <f t="shared" si="153"/>
        <v>6.8934651514028222E-3</v>
      </c>
      <c r="AQ188" s="11">
        <f t="shared" si="153"/>
        <v>6.2532426703656527E-3</v>
      </c>
      <c r="AR188" s="1">
        <f t="shared" si="103"/>
        <v>187976.01884159923</v>
      </c>
      <c r="AS188" s="1">
        <f t="shared" si="103"/>
        <v>81937.651098144604</v>
      </c>
      <c r="AT188" s="1">
        <f t="shared" si="103"/>
        <v>30474.100645105631</v>
      </c>
      <c r="AU188" s="1">
        <f t="shared" si="110"/>
        <v>37595.20376831985</v>
      </c>
      <c r="AV188" s="1">
        <f t="shared" si="110"/>
        <v>16387.530219628923</v>
      </c>
      <c r="AW188" s="1">
        <f t="shared" si="110"/>
        <v>6094.8201290211264</v>
      </c>
      <c r="AX188" s="1">
        <f t="shared" si="111"/>
        <v>129048.84892842791</v>
      </c>
      <c r="AY188" s="1">
        <f t="shared" si="111"/>
        <v>22118.053240340207</v>
      </c>
      <c r="AZ188" s="1">
        <f t="shared" si="111"/>
        <v>5580.8448633828275</v>
      </c>
      <c r="BA188" s="1">
        <f t="shared" si="112"/>
        <v>13713.205261814192</v>
      </c>
      <c r="BB188" s="1">
        <f t="shared" si="112"/>
        <v>29648.775962891272</v>
      </c>
      <c r="BC188" s="1">
        <f t="shared" si="112"/>
        <v>37686.476732346317</v>
      </c>
      <c r="BD188" s="1">
        <f t="shared" si="113"/>
        <v>1898.528927307776</v>
      </c>
      <c r="BE188" s="2">
        <f t="shared" si="142"/>
        <v>0.1724378764915922</v>
      </c>
      <c r="BF188" s="2">
        <f t="shared" si="142"/>
        <v>0.13039120264941753</v>
      </c>
      <c r="BG188" s="2">
        <f t="shared" si="142"/>
        <v>6.9918128391701598E-2</v>
      </c>
      <c r="BH188" s="2">
        <f t="shared" si="106"/>
        <v>9.9782502456499153E-2</v>
      </c>
      <c r="BI188" s="2">
        <f t="shared" si="114"/>
        <v>2.9734821248929609E-3</v>
      </c>
      <c r="BJ188" s="2">
        <f t="shared" si="114"/>
        <v>1.700186572836147E-3</v>
      </c>
      <c r="BK188" s="2">
        <f t="shared" si="114"/>
        <v>4.8885446777984691E-4</v>
      </c>
      <c r="BL188" s="2">
        <f t="shared" si="107"/>
        <v>558.9433319340377</v>
      </c>
      <c r="BM188" s="2">
        <f t="shared" si="107"/>
        <v>139.30929420679843</v>
      </c>
      <c r="BN188" s="2">
        <f t="shared" si="107"/>
        <v>14.897400251932602</v>
      </c>
      <c r="BO188" s="2">
        <f t="shared" si="115"/>
        <v>899.65294524776652</v>
      </c>
      <c r="BP188" s="2">
        <f t="shared" si="115"/>
        <v>83.750874414550111</v>
      </c>
      <c r="BQ188" s="2">
        <f t="shared" si="115"/>
        <v>9.7558177276217695</v>
      </c>
      <c r="BR188" s="11">
        <f t="shared" si="116"/>
        <v>3.2230750299785588E-2</v>
      </c>
      <c r="BS188" s="17">
        <f t="shared" si="104"/>
        <v>5.2434943776451283E-3</v>
      </c>
      <c r="BT188" s="17">
        <f t="shared" si="105"/>
        <v>2.3424615040965019E-2</v>
      </c>
      <c r="BU188" s="12">
        <f>(BU$3*temphigh!$I298+BU$4*temphigh!$I298^2+BU$5*temphigh!$I298^6)*(K188/K$56)^$BW$1</f>
        <v>-24.808889301802544</v>
      </c>
      <c r="BV188" s="12">
        <f>(BV$3*temphigh!$I298+BV$4*temphigh!$I298^2+BV$5*temphigh!$I298^6)*(L188/L$56)^$BW$1</f>
        <v>-18.238562662612694</v>
      </c>
      <c r="BW188" s="12">
        <f>(BW$3*temphigh!$I298+BW$4*temphigh!$I298^2+BW$5*temphigh!$I298^6)*(M188/M$56)^$BW$1</f>
        <v>-16.371632208451295</v>
      </c>
      <c r="BX188" s="12"/>
      <c r="BY188" s="12"/>
      <c r="BZ188" s="12"/>
      <c r="CA188" s="19"/>
      <c r="CB188" s="19"/>
      <c r="CC188" s="19"/>
      <c r="CD188" s="19"/>
      <c r="CE188" s="19"/>
      <c r="CF188" s="19"/>
      <c r="CG188" s="19"/>
      <c r="CH188" s="19"/>
    </row>
    <row r="189" spans="1:86" x14ac:dyDescent="0.3">
      <c r="A189" s="2">
        <f t="shared" si="143"/>
        <v>2143</v>
      </c>
      <c r="B189" s="5">
        <f t="shared" si="144"/>
        <v>1165.3066989088838</v>
      </c>
      <c r="C189" s="5">
        <f t="shared" si="144"/>
        <v>2963.6739797318528</v>
      </c>
      <c r="D189" s="5">
        <f t="shared" si="144"/>
        <v>4368.4639078710934</v>
      </c>
      <c r="E189" s="15">
        <f t="shared" si="145"/>
        <v>4.4757670577208579E-6</v>
      </c>
      <c r="F189" s="15">
        <f t="shared" si="145"/>
        <v>8.8175612284214485E-6</v>
      </c>
      <c r="G189" s="15">
        <f t="shared" si="145"/>
        <v>1.8000737588314733E-5</v>
      </c>
      <c r="H189" s="5">
        <f t="shared" si="146"/>
        <v>188056.18335326426</v>
      </c>
      <c r="I189" s="5">
        <f t="shared" si="146"/>
        <v>82347.401023464627</v>
      </c>
      <c r="J189" s="5">
        <f t="shared" si="146"/>
        <v>30625.406395654667</v>
      </c>
      <c r="K189" s="5">
        <f t="shared" si="147"/>
        <v>161379.13180225226</v>
      </c>
      <c r="L189" s="5">
        <f t="shared" si="147"/>
        <v>27785.580190880257</v>
      </c>
      <c r="M189" s="5">
        <f t="shared" si="147"/>
        <v>7010.5664236973189</v>
      </c>
      <c r="N189" s="15">
        <f t="shared" si="148"/>
        <v>4.2198372032031806E-4</v>
      </c>
      <c r="O189" s="15">
        <f t="shared" si="148"/>
        <v>4.9918910658295346E-3</v>
      </c>
      <c r="P189" s="15">
        <f t="shared" si="148"/>
        <v>4.9469706201961117E-3</v>
      </c>
      <c r="Q189" s="5">
        <f t="shared" si="149"/>
        <v>6296.2905591844674</v>
      </c>
      <c r="R189" s="5">
        <f t="shared" si="149"/>
        <v>9670.9199037593571</v>
      </c>
      <c r="S189" s="5">
        <f t="shared" si="149"/>
        <v>5473.5119481194688</v>
      </c>
      <c r="T189" s="5">
        <f t="shared" si="150"/>
        <v>33.480901541837959</v>
      </c>
      <c r="U189" s="5">
        <f t="shared" si="150"/>
        <v>117.44049943972925</v>
      </c>
      <c r="V189" s="5">
        <f t="shared" si="150"/>
        <v>178.72454906903982</v>
      </c>
      <c r="W189" s="15">
        <f t="shared" si="151"/>
        <v>-1.0734613539272964E-2</v>
      </c>
      <c r="X189" s="15">
        <f t="shared" si="151"/>
        <v>-1.217998157191269E-2</v>
      </c>
      <c r="Y189" s="15">
        <f t="shared" si="151"/>
        <v>-9.7425357312937999E-3</v>
      </c>
      <c r="Z189" s="5">
        <f t="shared" si="102"/>
        <v>7103.6158263742682</v>
      </c>
      <c r="AA189" s="5">
        <f t="shared" si="102"/>
        <v>25338.999268443149</v>
      </c>
      <c r="AB189" s="5">
        <f t="shared" si="102"/>
        <v>43899.229071350594</v>
      </c>
      <c r="AC189" s="16">
        <f t="shared" si="140"/>
        <v>1.3492489333833868</v>
      </c>
      <c r="AD189" s="16">
        <f t="shared" si="140"/>
        <v>2.9911759339309878</v>
      </c>
      <c r="AE189" s="16">
        <f t="shared" si="140"/>
        <v>8.5816091588348051</v>
      </c>
      <c r="AF189" s="15">
        <f t="shared" si="109"/>
        <v>-4.0504037456468023E-3</v>
      </c>
      <c r="AG189" s="15">
        <f t="shared" si="109"/>
        <v>2.9673830763510267E-4</v>
      </c>
      <c r="AH189" s="15">
        <f t="shared" si="109"/>
        <v>9.7937136394747881E-3</v>
      </c>
      <c r="AI189" s="1">
        <f t="shared" si="141"/>
        <v>370292.8567227996</v>
      </c>
      <c r="AJ189" s="1">
        <f t="shared" si="141"/>
        <v>155444.09321506371</v>
      </c>
      <c r="AK189" s="1">
        <f t="shared" si="141"/>
        <v>57892.847225370599</v>
      </c>
      <c r="AL189" s="14">
        <f t="shared" si="152"/>
        <v>68.073911764586697</v>
      </c>
      <c r="AM189" s="14">
        <f t="shared" si="152"/>
        <v>15.425037405568027</v>
      </c>
      <c r="AN189" s="14">
        <f t="shared" si="152"/>
        <v>5.0025818154362192</v>
      </c>
      <c r="AO189" s="11">
        <f t="shared" si="153"/>
        <v>5.4174280378988318E-3</v>
      </c>
      <c r="AP189" s="11">
        <f t="shared" si="153"/>
        <v>6.8245304998887941E-3</v>
      </c>
      <c r="AQ189" s="11">
        <f t="shared" si="153"/>
        <v>6.1907102436619963E-3</v>
      </c>
      <c r="AR189" s="1">
        <f t="shared" si="103"/>
        <v>188056.18335326426</v>
      </c>
      <c r="AS189" s="1">
        <f t="shared" si="103"/>
        <v>82347.401023464627</v>
      </c>
      <c r="AT189" s="1">
        <f t="shared" si="103"/>
        <v>30625.406395654667</v>
      </c>
      <c r="AU189" s="1">
        <f t="shared" si="110"/>
        <v>37611.236670652856</v>
      </c>
      <c r="AV189" s="1">
        <f t="shared" si="110"/>
        <v>16469.480204692925</v>
      </c>
      <c r="AW189" s="1">
        <f t="shared" si="110"/>
        <v>6125.0812791309336</v>
      </c>
      <c r="AX189" s="1">
        <f t="shared" si="111"/>
        <v>129103.30544180184</v>
      </c>
      <c r="AY189" s="1">
        <f t="shared" si="111"/>
        <v>22228.464152704204</v>
      </c>
      <c r="AZ189" s="1">
        <f t="shared" si="111"/>
        <v>5608.453138957856</v>
      </c>
      <c r="BA189" s="1">
        <f t="shared" si="112"/>
        <v>13713.758275658622</v>
      </c>
      <c r="BB189" s="1">
        <f t="shared" si="112"/>
        <v>29663.794927017465</v>
      </c>
      <c r="BC189" s="1">
        <f t="shared" si="112"/>
        <v>37708.712501313341</v>
      </c>
      <c r="BD189" s="1">
        <f t="shared" si="113"/>
        <v>1844.0918050731618</v>
      </c>
      <c r="BE189" s="2">
        <f t="shared" si="142"/>
        <v>0.1724378764915922</v>
      </c>
      <c r="BF189" s="2">
        <f t="shared" si="142"/>
        <v>0.13039120264941753</v>
      </c>
      <c r="BG189" s="2">
        <f t="shared" si="142"/>
        <v>6.9918128391701598E-2</v>
      </c>
      <c r="BH189" s="2">
        <f t="shared" si="106"/>
        <v>9.952951798001955E-2</v>
      </c>
      <c r="BI189" s="2">
        <f t="shared" si="114"/>
        <v>2.9734821248929609E-3</v>
      </c>
      <c r="BJ189" s="2">
        <f t="shared" si="114"/>
        <v>1.700186572836147E-3</v>
      </c>
      <c r="BK189" s="2">
        <f t="shared" si="114"/>
        <v>4.8885446777984691E-4</v>
      </c>
      <c r="BL189" s="2">
        <f t="shared" si="107"/>
        <v>559.18169967652454</v>
      </c>
      <c r="BM189" s="2">
        <f t="shared" si="107"/>
        <v>140.00594552804816</v>
      </c>
      <c r="BN189" s="2">
        <f t="shared" si="107"/>
        <v>14.971366744089282</v>
      </c>
      <c r="BO189" s="2">
        <f t="shared" si="115"/>
        <v>913.00007520541465</v>
      </c>
      <c r="BP189" s="2">
        <f t="shared" si="115"/>
        <v>84.749808315244834</v>
      </c>
      <c r="BQ189" s="2">
        <f t="shared" si="115"/>
        <v>9.7553927106061789</v>
      </c>
      <c r="BR189" s="11">
        <f t="shared" si="116"/>
        <v>3.2121670885329773E-2</v>
      </c>
      <c r="BS189" s="17">
        <f t="shared" si="104"/>
        <v>5.0797695923341622E-3</v>
      </c>
      <c r="BT189" s="17">
        <f t="shared" si="105"/>
        <v>2.2742344699966038E-2</v>
      </c>
      <c r="BU189" s="12">
        <f>(BU$3*temphigh!$I299+BU$4*temphigh!$I299^2+BU$5*temphigh!$I299^6)*(K189/K$56)^$BW$1</f>
        <v>-25.209538072269563</v>
      </c>
      <c r="BV189" s="12">
        <f>(BV$3*temphigh!$I299+BV$4*temphigh!$I299^2+BV$5*temphigh!$I299^6)*(L189/L$56)^$BW$1</f>
        <v>-18.486115973907189</v>
      </c>
      <c r="BW189" s="12">
        <f>(BW$3*temphigh!$I299+BW$4*temphigh!$I299^2+BW$5*temphigh!$I299^6)*(M189/M$56)^$BW$1</f>
        <v>-16.5731823078129</v>
      </c>
      <c r="BX189" s="12"/>
      <c r="BY189" s="12"/>
      <c r="BZ189" s="12"/>
      <c r="CA189" s="19"/>
      <c r="CB189" s="19"/>
      <c r="CC189" s="19"/>
      <c r="CD189" s="19"/>
      <c r="CE189" s="19"/>
      <c r="CF189" s="19"/>
      <c r="CG189" s="19"/>
      <c r="CH189" s="19"/>
    </row>
    <row r="190" spans="1:86" x14ac:dyDescent="0.3">
      <c r="A190" s="2">
        <f t="shared" si="143"/>
        <v>2144</v>
      </c>
      <c r="B190" s="5">
        <f t="shared" si="144"/>
        <v>1165.3116537681524</v>
      </c>
      <c r="C190" s="5">
        <f t="shared" si="144"/>
        <v>2963.6988054897915</v>
      </c>
      <c r="D190" s="5">
        <f t="shared" si="144"/>
        <v>4368.5386116649388</v>
      </c>
      <c r="E190" s="15">
        <f t="shared" si="145"/>
        <v>4.2519787048348144E-6</v>
      </c>
      <c r="F190" s="15">
        <f t="shared" si="145"/>
        <v>8.3766831670003763E-6</v>
      </c>
      <c r="G190" s="15">
        <f t="shared" si="145"/>
        <v>1.7100700708898994E-5</v>
      </c>
      <c r="H190" s="5">
        <f t="shared" si="146"/>
        <v>188113.07434392572</v>
      </c>
      <c r="I190" s="5">
        <f t="shared" si="146"/>
        <v>82750.924835015248</v>
      </c>
      <c r="J190" s="5">
        <f t="shared" si="146"/>
        <v>30774.795841033487</v>
      </c>
      <c r="K190" s="5">
        <f t="shared" si="147"/>
        <v>161427.26603277604</v>
      </c>
      <c r="L190" s="5">
        <f t="shared" si="147"/>
        <v>27921.50291444327</v>
      </c>
      <c r="M190" s="5">
        <f t="shared" si="147"/>
        <v>7044.6432037611285</v>
      </c>
      <c r="N190" s="15">
        <f t="shared" si="148"/>
        <v>2.9826799776544455E-4</v>
      </c>
      <c r="O190" s="15">
        <f t="shared" si="148"/>
        <v>4.8918439935123903E-3</v>
      </c>
      <c r="P190" s="15">
        <f t="shared" si="148"/>
        <v>4.8607741520887426E-3</v>
      </c>
      <c r="Q190" s="5">
        <f t="shared" si="149"/>
        <v>6230.5866280773307</v>
      </c>
      <c r="R190" s="5">
        <f t="shared" si="149"/>
        <v>9599.9411057233556</v>
      </c>
      <c r="S190" s="5">
        <f t="shared" si="149"/>
        <v>5446.6255022206597</v>
      </c>
      <c r="T190" s="5">
        <f t="shared" si="150"/>
        <v>33.121497002839881</v>
      </c>
      <c r="U190" s="5">
        <f t="shared" si="150"/>
        <v>116.01007632075712</v>
      </c>
      <c r="V190" s="5">
        <f t="shared" si="150"/>
        <v>176.98331876367533</v>
      </c>
      <c r="W190" s="15">
        <f t="shared" si="151"/>
        <v>-1.0734613539272964E-2</v>
      </c>
      <c r="X190" s="15">
        <f t="shared" si="151"/>
        <v>-1.217998157191269E-2</v>
      </c>
      <c r="Y190" s="15">
        <f t="shared" si="151"/>
        <v>-9.7425357312937999E-3</v>
      </c>
      <c r="Z190" s="5">
        <f t="shared" ref="Z190:AB253" si="154">Q189*AC190*(1-BE189)</f>
        <v>7001.8823648982188</v>
      </c>
      <c r="AA190" s="5">
        <f t="shared" si="154"/>
        <v>25163.006029654407</v>
      </c>
      <c r="AB190" s="5">
        <f t="shared" si="154"/>
        <v>44115.239752565642</v>
      </c>
      <c r="AC190" s="16">
        <f t="shared" si="140"/>
        <v>1.3437839304498007</v>
      </c>
      <c r="AD190" s="16">
        <f t="shared" si="140"/>
        <v>2.9920635304154612</v>
      </c>
      <c r="AE190" s="16">
        <f t="shared" si="140"/>
        <v>8.6656549815023265</v>
      </c>
      <c r="AF190" s="15">
        <f t="shared" si="109"/>
        <v>-4.0504037456468023E-3</v>
      </c>
      <c r="AG190" s="15">
        <f t="shared" si="109"/>
        <v>2.9673830763510267E-4</v>
      </c>
      <c r="AH190" s="15">
        <f t="shared" si="109"/>
        <v>9.7937136394747881E-3</v>
      </c>
      <c r="AI190" s="1">
        <f t="shared" si="141"/>
        <v>370874.80772117252</v>
      </c>
      <c r="AJ190" s="1">
        <f t="shared" si="141"/>
        <v>156369.16409825027</v>
      </c>
      <c r="AK190" s="1">
        <f t="shared" si="141"/>
        <v>58228.643781964478</v>
      </c>
      <c r="AL190" s="14">
        <f t="shared" si="152"/>
        <v>68.439009427647193</v>
      </c>
      <c r="AM190" s="14">
        <f t="shared" si="152"/>
        <v>15.529253357421888</v>
      </c>
      <c r="AN190" s="14">
        <f t="shared" si="152"/>
        <v>5.0332416545809018</v>
      </c>
      <c r="AO190" s="11">
        <f t="shared" si="153"/>
        <v>5.3632537575198438E-3</v>
      </c>
      <c r="AP190" s="11">
        <f t="shared" si="153"/>
        <v>6.7562851948899062E-3</v>
      </c>
      <c r="AQ190" s="11">
        <f t="shared" si="153"/>
        <v>6.1288031412253764E-3</v>
      </c>
      <c r="AR190" s="1">
        <f t="shared" ref="AR190:AT253" si="155">MAX(0.3*B190,AL190*AI190^$AR$5*B190^(1-$AR$5)*(1-BI189+BU189/100))</f>
        <v>188113.07434392572</v>
      </c>
      <c r="AS190" s="1">
        <f t="shared" si="155"/>
        <v>82750.924835015248</v>
      </c>
      <c r="AT190" s="1">
        <f t="shared" si="155"/>
        <v>30774.795841033487</v>
      </c>
      <c r="AU190" s="1">
        <f t="shared" si="110"/>
        <v>37622.614868785146</v>
      </c>
      <c r="AV190" s="1">
        <f t="shared" si="110"/>
        <v>16550.18496700305</v>
      </c>
      <c r="AW190" s="1">
        <f t="shared" si="110"/>
        <v>6154.9591682066975</v>
      </c>
      <c r="AX190" s="1">
        <f t="shared" si="111"/>
        <v>129141.81282622082</v>
      </c>
      <c r="AY190" s="1">
        <f t="shared" si="111"/>
        <v>22337.202331554614</v>
      </c>
      <c r="AZ190" s="1">
        <f t="shared" si="111"/>
        <v>5635.7145630089026</v>
      </c>
      <c r="BA190" s="1">
        <f t="shared" si="112"/>
        <v>13714.164109615547</v>
      </c>
      <c r="BB190" s="1">
        <f t="shared" si="112"/>
        <v>29678.506017792486</v>
      </c>
      <c r="BC190" s="1">
        <f t="shared" si="112"/>
        <v>37730.54038491047</v>
      </c>
      <c r="BD190" s="1">
        <f t="shared" si="113"/>
        <v>1791.1961326592773</v>
      </c>
      <c r="BE190" s="2">
        <f t="shared" si="142"/>
        <v>0.1724378764915922</v>
      </c>
      <c r="BF190" s="2">
        <f t="shared" si="142"/>
        <v>0.13039120264941753</v>
      </c>
      <c r="BG190" s="2">
        <f t="shared" si="142"/>
        <v>6.9918128391701598E-2</v>
      </c>
      <c r="BH190" s="2">
        <f t="shared" si="106"/>
        <v>9.9277223648251478E-2</v>
      </c>
      <c r="BI190" s="2">
        <f t="shared" si="114"/>
        <v>2.9734821248929609E-3</v>
      </c>
      <c r="BJ190" s="2">
        <f t="shared" si="114"/>
        <v>1.700186572836147E-3</v>
      </c>
      <c r="BK190" s="2">
        <f t="shared" si="114"/>
        <v>4.8885446777984691E-4</v>
      </c>
      <c r="BL190" s="2">
        <f t="shared" si="107"/>
        <v>559.3508640203238</v>
      </c>
      <c r="BM190" s="2">
        <f t="shared" si="107"/>
        <v>140.69201129426617</v>
      </c>
      <c r="BN190" s="2">
        <f t="shared" si="107"/>
        <v>15.044396441901872</v>
      </c>
      <c r="BO190" s="2">
        <f t="shared" si="115"/>
        <v>926.54567414010205</v>
      </c>
      <c r="BP190" s="2">
        <f t="shared" si="115"/>
        <v>85.760760036962751</v>
      </c>
      <c r="BQ190" s="2">
        <f t="shared" si="115"/>
        <v>9.7549787280330715</v>
      </c>
      <c r="BR190" s="11">
        <f t="shared" si="116"/>
        <v>3.2013411887558102E-2</v>
      </c>
      <c r="BS190" s="17">
        <f t="shared" si="104"/>
        <v>4.9216771003140116E-3</v>
      </c>
      <c r="BT190" s="17">
        <f t="shared" si="105"/>
        <v>2.2079946310646636E-2</v>
      </c>
      <c r="BU190" s="12">
        <f>(BU$3*temphigh!$I300+BU$4*temphigh!$I300^2+BU$5*temphigh!$I300^6)*(K190/K$56)^$BW$1</f>
        <v>-25.611319752601769</v>
      </c>
      <c r="BV190" s="12">
        <f>(BV$3*temphigh!$I300+BV$4*temphigh!$I300^2+BV$5*temphigh!$I300^6)*(L190/L$56)^$BW$1</f>
        <v>-18.733676877446438</v>
      </c>
      <c r="BW190" s="12">
        <f>(BW$3*temphigh!$I300+BW$4*temphigh!$I300^2+BW$5*temphigh!$I300^6)*(M190/M$56)^$BW$1</f>
        <v>-16.774634611480028</v>
      </c>
      <c r="BX190" s="12"/>
      <c r="BY190" s="12"/>
      <c r="BZ190" s="12"/>
      <c r="CA190" s="19"/>
      <c r="CB190" s="19"/>
      <c r="CC190" s="19"/>
      <c r="CD190" s="19"/>
      <c r="CE190" s="19"/>
      <c r="CF190" s="19"/>
      <c r="CG190" s="19"/>
      <c r="CH190" s="19"/>
    </row>
    <row r="191" spans="1:86" x14ac:dyDescent="0.3">
      <c r="A191" s="2">
        <f t="shared" si="143"/>
        <v>2145</v>
      </c>
      <c r="B191" s="5">
        <f t="shared" si="144"/>
        <v>1165.3163609044718</v>
      </c>
      <c r="C191" s="5">
        <f t="shared" si="144"/>
        <v>2963.7223901573925</v>
      </c>
      <c r="D191" s="5">
        <f t="shared" si="144"/>
        <v>4368.6095814827049</v>
      </c>
      <c r="E191" s="15">
        <f t="shared" si="145"/>
        <v>4.0393797695930734E-6</v>
      </c>
      <c r="F191" s="15">
        <f t="shared" si="145"/>
        <v>7.9578490086503572E-6</v>
      </c>
      <c r="G191" s="15">
        <f t="shared" si="145"/>
        <v>1.6245665673454043E-5</v>
      </c>
      <c r="H191" s="5">
        <f t="shared" si="146"/>
        <v>188146.7569107005</v>
      </c>
      <c r="I191" s="5">
        <f t="shared" si="146"/>
        <v>83148.209812676025</v>
      </c>
      <c r="J191" s="5">
        <f t="shared" si="146"/>
        <v>30922.268125706734</v>
      </c>
      <c r="K191" s="5">
        <f t="shared" si="147"/>
        <v>161455.51819479177</v>
      </c>
      <c r="L191" s="5">
        <f t="shared" si="147"/>
        <v>28055.330043331192</v>
      </c>
      <c r="M191" s="5">
        <f t="shared" si="147"/>
        <v>7078.2860196016245</v>
      </c>
      <c r="N191" s="15">
        <f t="shared" si="148"/>
        <v>1.7501480827908367E-4</v>
      </c>
      <c r="O191" s="15">
        <f t="shared" si="148"/>
        <v>4.7929772726773567E-3</v>
      </c>
      <c r="P191" s="15">
        <f t="shared" si="148"/>
        <v>4.7756593013161819E-3</v>
      </c>
      <c r="Q191" s="5">
        <f t="shared" si="149"/>
        <v>6164.8073298187155</v>
      </c>
      <c r="R191" s="5">
        <f t="shared" si="149"/>
        <v>9528.5416966351895</v>
      </c>
      <c r="S191" s="5">
        <f t="shared" si="149"/>
        <v>5419.4074115257681</v>
      </c>
      <c r="T191" s="5">
        <f t="shared" si="150"/>
        <v>32.765950532672207</v>
      </c>
      <c r="U191" s="5">
        <f t="shared" si="150"/>
        <v>114.59707572901412</v>
      </c>
      <c r="V191" s="5">
        <f t="shared" si="150"/>
        <v>175.25905245677725</v>
      </c>
      <c r="W191" s="15">
        <f t="shared" si="151"/>
        <v>-1.0734613539272964E-2</v>
      </c>
      <c r="X191" s="15">
        <f t="shared" si="151"/>
        <v>-1.217998157191269E-2</v>
      </c>
      <c r="Y191" s="15">
        <f t="shared" si="151"/>
        <v>-9.7425357312937999E-3</v>
      </c>
      <c r="Z191" s="5">
        <f t="shared" si="154"/>
        <v>6900.7508439578996</v>
      </c>
      <c r="AA191" s="5">
        <f t="shared" si="154"/>
        <v>24985.736562772385</v>
      </c>
      <c r="AB191" s="5">
        <f t="shared" si="154"/>
        <v>44328.470961939514</v>
      </c>
      <c r="AC191" s="16">
        <f t="shared" si="140"/>
        <v>1.3383410629845669</v>
      </c>
      <c r="AD191" s="16">
        <f t="shared" si="140"/>
        <v>2.9929513902838134</v>
      </c>
      <c r="AE191" s="16">
        <f t="shared" si="140"/>
        <v>8.7505239248896487</v>
      </c>
      <c r="AF191" s="15">
        <f t="shared" si="109"/>
        <v>-4.0504037456468023E-3</v>
      </c>
      <c r="AG191" s="15">
        <f t="shared" si="109"/>
        <v>2.9673830763510267E-4</v>
      </c>
      <c r="AH191" s="15">
        <f t="shared" si="109"/>
        <v>9.7937136394747881E-3</v>
      </c>
      <c r="AI191" s="1">
        <f t="shared" si="141"/>
        <v>371409.94181784039</v>
      </c>
      <c r="AJ191" s="1">
        <f t="shared" si="141"/>
        <v>157282.4326554283</v>
      </c>
      <c r="AK191" s="1">
        <f t="shared" si="141"/>
        <v>58560.738571974725</v>
      </c>
      <c r="AL191" s="14">
        <f t="shared" si="152"/>
        <v>68.802394644376221</v>
      </c>
      <c r="AM191" s="14">
        <f t="shared" si="152"/>
        <v>15.633124221322868</v>
      </c>
      <c r="AN191" s="14">
        <f t="shared" si="152"/>
        <v>5.0637809243714118</v>
      </c>
      <c r="AO191" s="11">
        <f t="shared" si="153"/>
        <v>5.3096212199446454E-3</v>
      </c>
      <c r="AP191" s="11">
        <f t="shared" si="153"/>
        <v>6.6887223429410074E-3</v>
      </c>
      <c r="AQ191" s="11">
        <f t="shared" si="153"/>
        <v>6.0675151098131229E-3</v>
      </c>
      <c r="AR191" s="1">
        <f t="shared" si="155"/>
        <v>188146.7569107005</v>
      </c>
      <c r="AS191" s="1">
        <f t="shared" si="155"/>
        <v>83148.209812676025</v>
      </c>
      <c r="AT191" s="1">
        <f t="shared" si="155"/>
        <v>30922.268125706734</v>
      </c>
      <c r="AU191" s="1">
        <f t="shared" si="110"/>
        <v>37629.351382140099</v>
      </c>
      <c r="AV191" s="1">
        <f t="shared" si="110"/>
        <v>16629.641962535206</v>
      </c>
      <c r="AW191" s="1">
        <f t="shared" si="110"/>
        <v>6184.4536251413474</v>
      </c>
      <c r="AX191" s="1">
        <f t="shared" si="111"/>
        <v>129164.41455583341</v>
      </c>
      <c r="AY191" s="1">
        <f t="shared" si="111"/>
        <v>22444.264034664957</v>
      </c>
      <c r="AZ191" s="1">
        <f t="shared" si="111"/>
        <v>5662.6288156812989</v>
      </c>
      <c r="BA191" s="1">
        <f t="shared" si="112"/>
        <v>13714.423436107249</v>
      </c>
      <c r="BB191" s="1">
        <f t="shared" si="112"/>
        <v>29692.913315056387</v>
      </c>
      <c r="BC191" s="1">
        <f t="shared" si="112"/>
        <v>37751.966674409334</v>
      </c>
      <c r="BD191" s="1">
        <f t="shared" si="113"/>
        <v>1739.7990895593498</v>
      </c>
      <c r="BE191" s="2">
        <f t="shared" si="142"/>
        <v>0.1724378764915922</v>
      </c>
      <c r="BF191" s="2">
        <f t="shared" si="142"/>
        <v>0.13039120264941753</v>
      </c>
      <c r="BG191" s="2">
        <f t="shared" si="142"/>
        <v>6.9918128391701598E-2</v>
      </c>
      <c r="BH191" s="2">
        <f t="shared" si="106"/>
        <v>9.9025636789670843E-2</v>
      </c>
      <c r="BI191" s="2">
        <f t="shared" si="114"/>
        <v>2.9734821248929609E-3</v>
      </c>
      <c r="BJ191" s="2">
        <f t="shared" si="114"/>
        <v>1.700186572836147E-3</v>
      </c>
      <c r="BK191" s="2">
        <f t="shared" si="114"/>
        <v>4.8885446777984691E-4</v>
      </c>
      <c r="BL191" s="2">
        <f t="shared" si="107"/>
        <v>559.45101853054905</v>
      </c>
      <c r="BM191" s="2">
        <f t="shared" si="107"/>
        <v>141.36746987887454</v>
      </c>
      <c r="BN191" s="2">
        <f t="shared" si="107"/>
        <v>15.116488927138089</v>
      </c>
      <c r="BO191" s="2">
        <f t="shared" si="115"/>
        <v>940.29267145234508</v>
      </c>
      <c r="BP191" s="2">
        <f t="shared" si="115"/>
        <v>86.783874058567562</v>
      </c>
      <c r="BQ191" s="2">
        <f t="shared" si="115"/>
        <v>9.7545756307818738</v>
      </c>
      <c r="BR191" s="11">
        <f t="shared" si="116"/>
        <v>3.1905953803168491E-2</v>
      </c>
      <c r="BS191" s="17">
        <f t="shared" ref="BS191:BS254" si="156">BS190/(1+BR190)</f>
        <v>4.7690049796080044E-3</v>
      </c>
      <c r="BT191" s="17">
        <f t="shared" ref="BT191:BT254" si="157">BT190/(1+BR$5)</f>
        <v>2.1436841078297703E-2</v>
      </c>
      <c r="BU191" s="12">
        <f>(BU$3*temphigh!$I301+BU$4*temphigh!$I301^2+BU$5*temphigh!$I301^6)*(K191/K$56)^$BW$1</f>
        <v>-26.014210753204207</v>
      </c>
      <c r="BV191" s="12">
        <f>(BV$3*temphigh!$I301+BV$4*temphigh!$I301^2+BV$5*temphigh!$I301^6)*(L191/L$56)^$BW$1</f>
        <v>-18.981221995267003</v>
      </c>
      <c r="BW191" s="12">
        <f>(BW$3*temphigh!$I301+BW$4*temphigh!$I301^2+BW$5*temphigh!$I301^6)*(M191/M$56)^$BW$1</f>
        <v>-16.9759696756024</v>
      </c>
      <c r="BX191" s="12"/>
      <c r="BY191" s="12"/>
      <c r="BZ191" s="12"/>
      <c r="CA191" s="19"/>
      <c r="CB191" s="19"/>
      <c r="CC191" s="19"/>
      <c r="CD191" s="19"/>
      <c r="CE191" s="19"/>
      <c r="CF191" s="19"/>
      <c r="CG191" s="19"/>
      <c r="CH191" s="19"/>
    </row>
    <row r="192" spans="1:86" x14ac:dyDescent="0.3">
      <c r="A192" s="2">
        <f t="shared" si="143"/>
        <v>2146</v>
      </c>
      <c r="B192" s="5">
        <f t="shared" si="144"/>
        <v>1165.3208327020386</v>
      </c>
      <c r="C192" s="5">
        <f t="shared" si="144"/>
        <v>2963.7447957699133</v>
      </c>
      <c r="D192" s="5">
        <f t="shared" si="144"/>
        <v>4368.6770039048879</v>
      </c>
      <c r="E192" s="15">
        <f t="shared" si="145"/>
        <v>3.8374107811134193E-6</v>
      </c>
      <c r="F192" s="15">
        <f t="shared" si="145"/>
        <v>7.5599565582178389E-6</v>
      </c>
      <c r="G192" s="15">
        <f t="shared" si="145"/>
        <v>1.5433382389781341E-5</v>
      </c>
      <c r="H192" s="5">
        <f t="shared" si="146"/>
        <v>188157.29899388357</v>
      </c>
      <c r="I192" s="5">
        <f t="shared" si="146"/>
        <v>83539.24519213484</v>
      </c>
      <c r="J192" s="5">
        <f t="shared" si="146"/>
        <v>31067.822915576766</v>
      </c>
      <c r="K192" s="5">
        <f t="shared" si="147"/>
        <v>161463.94513311991</v>
      </c>
      <c r="L192" s="5">
        <f t="shared" si="147"/>
        <v>28187.057573704908</v>
      </c>
      <c r="M192" s="5">
        <f t="shared" si="147"/>
        <v>7111.4945984349897</v>
      </c>
      <c r="N192" s="15">
        <f t="shared" si="148"/>
        <v>5.2193560321489585E-5</v>
      </c>
      <c r="O192" s="15">
        <f t="shared" si="148"/>
        <v>4.6952764473011666E-3</v>
      </c>
      <c r="P192" s="15">
        <f t="shared" si="148"/>
        <v>4.6916130178127347E-3</v>
      </c>
      <c r="Q192" s="5">
        <f t="shared" si="149"/>
        <v>6098.9722190001421</v>
      </c>
      <c r="R192" s="5">
        <f t="shared" si="149"/>
        <v>9456.7499419774376</v>
      </c>
      <c r="S192" s="5">
        <f t="shared" si="149"/>
        <v>5391.869905644774</v>
      </c>
      <c r="T192" s="5">
        <f t="shared" si="150"/>
        <v>32.414220716457038</v>
      </c>
      <c r="U192" s="5">
        <f t="shared" si="150"/>
        <v>113.20128545843964</v>
      </c>
      <c r="V192" s="5">
        <f t="shared" si="150"/>
        <v>173.55158487598442</v>
      </c>
      <c r="W192" s="15">
        <f t="shared" si="151"/>
        <v>-1.0734613539272964E-2</v>
      </c>
      <c r="X192" s="15">
        <f t="shared" si="151"/>
        <v>-1.217998157191269E-2</v>
      </c>
      <c r="Y192" s="15">
        <f t="shared" si="151"/>
        <v>-9.7425357312937999E-3</v>
      </c>
      <c r="Z192" s="5">
        <f t="shared" si="154"/>
        <v>6800.2405631565898</v>
      </c>
      <c r="AA192" s="5">
        <f t="shared" si="154"/>
        <v>24807.264627002707</v>
      </c>
      <c r="AB192" s="5">
        <f t="shared" si="154"/>
        <v>44538.921834801273</v>
      </c>
      <c r="AC192" s="16">
        <f t="shared" si="140"/>
        <v>1.3329202413301013</v>
      </c>
      <c r="AD192" s="16">
        <f t="shared" si="140"/>
        <v>2.9938395136142004</v>
      </c>
      <c r="AE192" s="16">
        <f t="shared" si="140"/>
        <v>8.8362240504053915</v>
      </c>
      <c r="AF192" s="15">
        <f t="shared" si="109"/>
        <v>-4.0504037456468023E-3</v>
      </c>
      <c r="AG192" s="15">
        <f t="shared" si="109"/>
        <v>2.9673830763510267E-4</v>
      </c>
      <c r="AH192" s="15">
        <f t="shared" si="109"/>
        <v>9.7937136394747881E-3</v>
      </c>
      <c r="AI192" s="1">
        <f t="shared" si="141"/>
        <v>371898.29901819641</v>
      </c>
      <c r="AJ192" s="1">
        <f t="shared" si="141"/>
        <v>158183.8313524207</v>
      </c>
      <c r="AK192" s="1">
        <f t="shared" si="141"/>
        <v>58889.118339918597</v>
      </c>
      <c r="AL192" s="14">
        <f t="shared" si="152"/>
        <v>69.164056152417146</v>
      </c>
      <c r="AM192" s="14">
        <f t="shared" si="152"/>
        <v>15.736644192319311</v>
      </c>
      <c r="AN192" s="14">
        <f t="shared" si="152"/>
        <v>5.0941982459701043</v>
      </c>
      <c r="AO192" s="11">
        <f t="shared" si="153"/>
        <v>5.2565250077451992E-3</v>
      </c>
      <c r="AP192" s="11">
        <f t="shared" si="153"/>
        <v>6.6218351195115972E-3</v>
      </c>
      <c r="AQ192" s="11">
        <f t="shared" si="153"/>
        <v>6.0068399587149919E-3</v>
      </c>
      <c r="AR192" s="1">
        <f t="shared" si="155"/>
        <v>188157.29899388357</v>
      </c>
      <c r="AS192" s="1">
        <f t="shared" si="155"/>
        <v>83539.24519213484</v>
      </c>
      <c r="AT192" s="1">
        <f t="shared" si="155"/>
        <v>31067.822915576766</v>
      </c>
      <c r="AU192" s="1">
        <f t="shared" si="110"/>
        <v>37631.459798776712</v>
      </c>
      <c r="AV192" s="1">
        <f t="shared" si="110"/>
        <v>16707.849038426968</v>
      </c>
      <c r="AW192" s="1">
        <f t="shared" si="110"/>
        <v>6213.5645831153533</v>
      </c>
      <c r="AX192" s="1">
        <f t="shared" si="111"/>
        <v>129171.15610649591</v>
      </c>
      <c r="AY192" s="1">
        <f t="shared" si="111"/>
        <v>22549.646058963925</v>
      </c>
      <c r="AZ192" s="1">
        <f t="shared" si="111"/>
        <v>5689.1956787479921</v>
      </c>
      <c r="BA192" s="1">
        <f t="shared" si="112"/>
        <v>13714.536884639567</v>
      </c>
      <c r="BB192" s="1">
        <f t="shared" si="112"/>
        <v>29707.020826430005</v>
      </c>
      <c r="BC192" s="1">
        <f t="shared" si="112"/>
        <v>37772.997526720661</v>
      </c>
      <c r="BD192" s="1">
        <f t="shared" si="113"/>
        <v>1689.8590068500714</v>
      </c>
      <c r="BE192" s="2">
        <f t="shared" si="142"/>
        <v>0.1724378764915922</v>
      </c>
      <c r="BF192" s="2">
        <f t="shared" si="142"/>
        <v>0.13039120264941753</v>
      </c>
      <c r="BG192" s="2">
        <f t="shared" si="142"/>
        <v>6.9918128391701598E-2</v>
      </c>
      <c r="BH192" s="2">
        <f t="shared" si="106"/>
        <v>9.8774774610344757E-2</v>
      </c>
      <c r="BI192" s="2">
        <f t="shared" si="114"/>
        <v>2.9734821248929609E-3</v>
      </c>
      <c r="BJ192" s="2">
        <f t="shared" si="114"/>
        <v>1.700186572836147E-3</v>
      </c>
      <c r="BK192" s="2">
        <f t="shared" si="114"/>
        <v>4.8885446777984691E-4</v>
      </c>
      <c r="BL192" s="2">
        <f t="shared" si="107"/>
        <v>559.48236522645311</v>
      </c>
      <c r="BM192" s="2">
        <f t="shared" si="107"/>
        <v>142.0323029805343</v>
      </c>
      <c r="BN192" s="2">
        <f t="shared" si="107"/>
        <v>15.187644036472811</v>
      </c>
      <c r="BO192" s="2">
        <f t="shared" si="115"/>
        <v>954.24403838555077</v>
      </c>
      <c r="BP192" s="2">
        <f t="shared" si="115"/>
        <v>87.819296587582969</v>
      </c>
      <c r="BQ192" s="2">
        <f t="shared" si="115"/>
        <v>9.7541832715162649</v>
      </c>
      <c r="BR192" s="11">
        <f t="shared" si="116"/>
        <v>3.1799276811534466E-2</v>
      </c>
      <c r="BS192" s="17">
        <f t="shared" si="156"/>
        <v>4.6215500182274077E-3</v>
      </c>
      <c r="BT192" s="17">
        <f t="shared" si="157"/>
        <v>2.0812467066308449E-2</v>
      </c>
      <c r="BU192" s="12">
        <f>(BU$3*temphigh!$I302+BU$4*temphigh!$I302^2+BU$5*temphigh!$I302^6)*(K192/K$56)^$BW$1</f>
        <v>-26.418188706573023</v>
      </c>
      <c r="BV192" s="12">
        <f>(BV$3*temphigh!$I302+BV$4*temphigh!$I302^2+BV$5*temphigh!$I302^6)*(L192/L$56)^$BW$1</f>
        <v>-19.228728565446385</v>
      </c>
      <c r="BW192" s="12">
        <f>(BW$3*temphigh!$I302+BW$4*temphigh!$I302^2+BW$5*temphigh!$I302^6)*(M192/M$56)^$BW$1</f>
        <v>-17.177168557282936</v>
      </c>
      <c r="BX192" s="12"/>
      <c r="BY192" s="12"/>
      <c r="BZ192" s="12"/>
      <c r="CA192" s="19"/>
      <c r="CB192" s="19"/>
      <c r="CC192" s="19"/>
      <c r="CD192" s="19"/>
      <c r="CE192" s="19"/>
      <c r="CF192" s="19"/>
      <c r="CG192" s="19"/>
      <c r="CH192" s="19"/>
    </row>
    <row r="193" spans="1:86" x14ac:dyDescent="0.3">
      <c r="A193" s="2">
        <f t="shared" si="143"/>
        <v>2147</v>
      </c>
      <c r="B193" s="5">
        <f t="shared" si="144"/>
        <v>1165.3250809260292</v>
      </c>
      <c r="C193" s="5">
        <f t="shared" si="144"/>
        <v>2963.7660812627237</v>
      </c>
      <c r="D193" s="5">
        <f t="shared" si="144"/>
        <v>4368.7410561944898</v>
      </c>
      <c r="E193" s="15">
        <f t="shared" si="145"/>
        <v>3.6455402420577483E-6</v>
      </c>
      <c r="F193" s="15">
        <f t="shared" si="145"/>
        <v>7.181958730306947E-6</v>
      </c>
      <c r="G193" s="15">
        <f t="shared" si="145"/>
        <v>1.4661713270292274E-5</v>
      </c>
      <c r="H193" s="5">
        <f t="shared" si="146"/>
        <v>188144.77114691774</v>
      </c>
      <c r="I193" s="5">
        <f t="shared" si="146"/>
        <v>83924.022118452674</v>
      </c>
      <c r="J193" s="5">
        <f t="shared" si="146"/>
        <v>31211.46038449361</v>
      </c>
      <c r="K193" s="5">
        <f t="shared" si="147"/>
        <v>161452.60599506527</v>
      </c>
      <c r="L193" s="5">
        <f t="shared" si="147"/>
        <v>28316.682159577362</v>
      </c>
      <c r="M193" s="5">
        <f t="shared" si="147"/>
        <v>7144.2687911746361</v>
      </c>
      <c r="N193" s="15">
        <f t="shared" si="148"/>
        <v>-7.0227059330685293E-5</v>
      </c>
      <c r="O193" s="15">
        <f t="shared" si="148"/>
        <v>4.5987271120266904E-3</v>
      </c>
      <c r="P193" s="15">
        <f t="shared" si="148"/>
        <v>4.6086223206665E-3</v>
      </c>
      <c r="Q193" s="5">
        <f t="shared" si="149"/>
        <v>6033.1003879618847</v>
      </c>
      <c r="R193" s="5">
        <f t="shared" si="149"/>
        <v>9384.5936182148016</v>
      </c>
      <c r="S193" s="5">
        <f t="shared" si="149"/>
        <v>5364.0250639055494</v>
      </c>
      <c r="T193" s="5">
        <f t="shared" si="150"/>
        <v>32.066266583889174</v>
      </c>
      <c r="U193" s="5">
        <f t="shared" si="150"/>
        <v>111.82249588763902</v>
      </c>
      <c r="V193" s="5">
        <f t="shared" si="150"/>
        <v>171.86075235910747</v>
      </c>
      <c r="W193" s="15">
        <f t="shared" si="151"/>
        <v>-1.0734613539272964E-2</v>
      </c>
      <c r="X193" s="15">
        <f t="shared" si="151"/>
        <v>-1.217998157191269E-2</v>
      </c>
      <c r="Y193" s="15">
        <f t="shared" si="151"/>
        <v>-9.7425357312937999E-3</v>
      </c>
      <c r="Z193" s="5">
        <f t="shared" si="154"/>
        <v>6700.3699686202253</v>
      </c>
      <c r="AA193" s="5">
        <f t="shared" si="154"/>
        <v>24627.662809523947</v>
      </c>
      <c r="AB193" s="5">
        <f t="shared" si="154"/>
        <v>44746.592257685668</v>
      </c>
      <c r="AC193" s="16">
        <f t="shared" si="140"/>
        <v>1.3275213761919695</v>
      </c>
      <c r="AD193" s="16">
        <f t="shared" si="140"/>
        <v>2.9947279004848015</v>
      </c>
      <c r="AE193" s="16">
        <f t="shared" si="140"/>
        <v>8.9227634984093012</v>
      </c>
      <c r="AF193" s="15">
        <f t="shared" si="109"/>
        <v>-4.0504037456468023E-3</v>
      </c>
      <c r="AG193" s="15">
        <f t="shared" si="109"/>
        <v>2.9673830763510267E-4</v>
      </c>
      <c r="AH193" s="15">
        <f t="shared" si="109"/>
        <v>9.7937136394747881E-3</v>
      </c>
      <c r="AI193" s="1">
        <f t="shared" si="141"/>
        <v>372339.92891515349</v>
      </c>
      <c r="AJ193" s="1">
        <f t="shared" si="141"/>
        <v>159073.2972556056</v>
      </c>
      <c r="AK193" s="1">
        <f t="shared" si="141"/>
        <v>59213.771089042093</v>
      </c>
      <c r="AL193" s="14">
        <f t="shared" si="152"/>
        <v>69.523983117311403</v>
      </c>
      <c r="AM193" s="14">
        <f t="shared" si="152"/>
        <v>15.83980760086351</v>
      </c>
      <c r="AN193" s="14">
        <f t="shared" si="152"/>
        <v>5.124492279215799</v>
      </c>
      <c r="AO193" s="11">
        <f t="shared" si="153"/>
        <v>5.2039597576677473E-3</v>
      </c>
      <c r="AP193" s="11">
        <f t="shared" si="153"/>
        <v>6.555616768316481E-3</v>
      </c>
      <c r="AQ193" s="11">
        <f t="shared" si="153"/>
        <v>5.9467715591278421E-3</v>
      </c>
      <c r="AR193" s="1">
        <f t="shared" si="155"/>
        <v>188144.77114691774</v>
      </c>
      <c r="AS193" s="1">
        <f t="shared" si="155"/>
        <v>83924.022118452674</v>
      </c>
      <c r="AT193" s="1">
        <f t="shared" si="155"/>
        <v>31211.46038449361</v>
      </c>
      <c r="AU193" s="1">
        <f t="shared" si="110"/>
        <v>37628.954229383547</v>
      </c>
      <c r="AV193" s="1">
        <f t="shared" si="110"/>
        <v>16784.804423690537</v>
      </c>
      <c r="AW193" s="1">
        <f t="shared" si="110"/>
        <v>6242.2920768987224</v>
      </c>
      <c r="AX193" s="1">
        <f t="shared" si="111"/>
        <v>129162.08479605222</v>
      </c>
      <c r="AY193" s="1">
        <f t="shared" si="111"/>
        <v>22653.345727661886</v>
      </c>
      <c r="AZ193" s="1">
        <f t="shared" si="111"/>
        <v>5715.4150329397089</v>
      </c>
      <c r="BA193" s="1">
        <f t="shared" si="112"/>
        <v>13714.50504130835</v>
      </c>
      <c r="BB193" s="1">
        <f t="shared" si="112"/>
        <v>29720.832488915745</v>
      </c>
      <c r="BC193" s="1">
        <f t="shared" si="112"/>
        <v>37793.638968458756</v>
      </c>
      <c r="BD193" s="1">
        <f t="shared" si="113"/>
        <v>1641.3353380667763</v>
      </c>
      <c r="BE193" s="2">
        <f t="shared" si="142"/>
        <v>0.1724378764915922</v>
      </c>
      <c r="BF193" s="2">
        <f t="shared" si="142"/>
        <v>0.13039120264941753</v>
      </c>
      <c r="BG193" s="2">
        <f t="shared" si="142"/>
        <v>6.9918128391701598E-2</v>
      </c>
      <c r="BH193" s="2">
        <f t="shared" si="106"/>
        <v>9.852465418408482E-2</v>
      </c>
      <c r="BI193" s="2">
        <f t="shared" si="114"/>
        <v>2.9734821248929609E-3</v>
      </c>
      <c r="BJ193" s="2">
        <f t="shared" si="114"/>
        <v>1.700186572836147E-3</v>
      </c>
      <c r="BK193" s="2">
        <f t="shared" si="114"/>
        <v>4.8885446777984691E-4</v>
      </c>
      <c r="BL193" s="2">
        <f t="shared" si="107"/>
        <v>559.44511389743684</v>
      </c>
      <c r="BM193" s="2">
        <f t="shared" si="107"/>
        <v>142.68649554419704</v>
      </c>
      <c r="BN193" s="2">
        <f t="shared" si="107"/>
        <v>15.257861854893401</v>
      </c>
      <c r="BO193" s="2">
        <f t="shared" si="115"/>
        <v>968.40278854786789</v>
      </c>
      <c r="BP193" s="2">
        <f t="shared" si="115"/>
        <v>88.867175580863744</v>
      </c>
      <c r="BQ193" s="2">
        <f t="shared" si="115"/>
        <v>9.7538015046529498</v>
      </c>
      <c r="BR193" s="11">
        <f t="shared" si="116"/>
        <v>3.1693360768941331E-2</v>
      </c>
      <c r="BS193" s="17">
        <f t="shared" si="156"/>
        <v>4.4791173264909804E-3</v>
      </c>
      <c r="BT193" s="17">
        <f t="shared" si="157"/>
        <v>2.0206278705153832E-2</v>
      </c>
      <c r="BU193" s="12">
        <f>(BU$3*temphigh!$I303+BU$4*temphigh!$I303^2+BU$5*temphigh!$I303^6)*(K193/K$56)^$BW$1</f>
        <v>-26.823232480853701</v>
      </c>
      <c r="BV193" s="12">
        <f>(BV$3*temphigh!$I303+BV$4*temphigh!$I303^2+BV$5*temphigh!$I303^6)*(L193/L$56)^$BW$1</f>
        <v>-19.47617443850044</v>
      </c>
      <c r="BW193" s="12">
        <f>(BW$3*temphigh!$I303+BW$4*temphigh!$I303^2+BW$5*temphigh!$I303^6)*(M193/M$56)^$BW$1</f>
        <v>-17.378212811563284</v>
      </c>
      <c r="BX193" s="12"/>
      <c r="BY193" s="12"/>
      <c r="BZ193" s="12"/>
      <c r="CA193" s="19"/>
      <c r="CB193" s="19"/>
      <c r="CC193" s="19"/>
      <c r="CD193" s="19"/>
      <c r="CE193" s="19"/>
      <c r="CF193" s="19"/>
      <c r="CG193" s="19"/>
      <c r="CH193" s="19"/>
    </row>
    <row r="194" spans="1:86" x14ac:dyDescent="0.3">
      <c r="A194" s="2">
        <f t="shared" si="143"/>
        <v>2148</v>
      </c>
      <c r="B194" s="5">
        <f t="shared" si="144"/>
        <v>1165.3291167535328</v>
      </c>
      <c r="C194" s="5">
        <f t="shared" si="144"/>
        <v>2963.7863026261216</v>
      </c>
      <c r="D194" s="5">
        <f t="shared" si="144"/>
        <v>4368.8019067617724</v>
      </c>
      <c r="E194" s="15">
        <f t="shared" si="145"/>
        <v>3.4632632299548609E-6</v>
      </c>
      <c r="F194" s="15">
        <f t="shared" si="145"/>
        <v>6.8228607937915996E-6</v>
      </c>
      <c r="G194" s="15">
        <f t="shared" si="145"/>
        <v>1.3928627606777659E-5</v>
      </c>
      <c r="H194" s="5">
        <f t="shared" si="146"/>
        <v>188109.24630632164</v>
      </c>
      <c r="I194" s="5">
        <f t="shared" si="146"/>
        <v>84302.533599571398</v>
      </c>
      <c r="J194" s="5">
        <f t="shared" si="146"/>
        <v>31353.181200808114</v>
      </c>
      <c r="K194" s="5">
        <f t="shared" si="147"/>
        <v>161421.56203079474</v>
      </c>
      <c r="L194" s="5">
        <f t="shared" si="147"/>
        <v>28444.201096709796</v>
      </c>
      <c r="M194" s="5">
        <f t="shared" si="147"/>
        <v>7176.6085691094204</v>
      </c>
      <c r="N194" s="15">
        <f t="shared" si="148"/>
        <v>-1.9227911546670917E-4</v>
      </c>
      <c r="O194" s="15">
        <f t="shared" si="148"/>
        <v>4.5033149157025498E-3</v>
      </c>
      <c r="P194" s="15">
        <f t="shared" si="148"/>
        <v>4.5266743007672527E-3</v>
      </c>
      <c r="Q194" s="5">
        <f t="shared" si="149"/>
        <v>5967.2104661689455</v>
      </c>
      <c r="R194" s="5">
        <f t="shared" si="149"/>
        <v>9312.1000083256404</v>
      </c>
      <c r="S194" s="5">
        <f t="shared" si="149"/>
        <v>5335.8848125755794</v>
      </c>
      <c r="T194" s="5">
        <f t="shared" si="150"/>
        <v>31.722047604463821</v>
      </c>
      <c r="U194" s="5">
        <f t="shared" si="150"/>
        <v>110.4604999484023</v>
      </c>
      <c r="V194" s="5">
        <f t="shared" si="150"/>
        <v>170.18639283844183</v>
      </c>
      <c r="W194" s="15">
        <f t="shared" si="151"/>
        <v>-1.0734613539272964E-2</v>
      </c>
      <c r="X194" s="15">
        <f t="shared" si="151"/>
        <v>-1.217998157191269E-2</v>
      </c>
      <c r="Y194" s="15">
        <f t="shared" si="151"/>
        <v>-9.7425357312937999E-3</v>
      </c>
      <c r="Z194" s="5">
        <f t="shared" si="154"/>
        <v>6601.1566656871273</v>
      </c>
      <c r="AA194" s="5">
        <f t="shared" si="154"/>
        <v>24447.002510390183</v>
      </c>
      <c r="AB194" s="5">
        <f t="shared" si="154"/>
        <v>44951.482848738378</v>
      </c>
      <c r="AC194" s="16">
        <f t="shared" si="140"/>
        <v>1.3221443786374154</v>
      </c>
      <c r="AD194" s="16">
        <f t="shared" si="140"/>
        <v>2.9956165509738191</v>
      </c>
      <c r="AE194" s="16">
        <f t="shared" si="140"/>
        <v>9.0101504889854809</v>
      </c>
      <c r="AF194" s="15">
        <f t="shared" si="109"/>
        <v>-4.0504037456468023E-3</v>
      </c>
      <c r="AG194" s="15">
        <f t="shared" si="109"/>
        <v>2.9673830763510267E-4</v>
      </c>
      <c r="AH194" s="15">
        <f t="shared" si="109"/>
        <v>9.7937136394747881E-3</v>
      </c>
      <c r="AI194" s="1">
        <f t="shared" si="141"/>
        <v>372734.89025302173</v>
      </c>
      <c r="AJ194" s="1">
        <f t="shared" si="141"/>
        <v>159950.77195373559</v>
      </c>
      <c r="AK194" s="1">
        <f t="shared" si="141"/>
        <v>59534.686057036612</v>
      </c>
      <c r="AL194" s="14">
        <f t="shared" si="152"/>
        <v>69.882165127543317</v>
      </c>
      <c r="AM194" s="14">
        <f t="shared" si="152"/>
        <v>15.942608912095487</v>
      </c>
      <c r="AN194" s="14">
        <f t="shared" si="152"/>
        <v>5.1546617223073996</v>
      </c>
      <c r="AO194" s="11">
        <f t="shared" si="153"/>
        <v>5.1519201600910697E-3</v>
      </c>
      <c r="AP194" s="11">
        <f t="shared" si="153"/>
        <v>6.4900606006333163E-3</v>
      </c>
      <c r="AQ194" s="11">
        <f t="shared" si="153"/>
        <v>5.8873038435365635E-3</v>
      </c>
      <c r="AR194" s="1">
        <f t="shared" si="155"/>
        <v>188109.24630632164</v>
      </c>
      <c r="AS194" s="1">
        <f t="shared" si="155"/>
        <v>84302.533599571398</v>
      </c>
      <c r="AT194" s="1">
        <f t="shared" si="155"/>
        <v>31353.181200808114</v>
      </c>
      <c r="AU194" s="1">
        <f t="shared" si="110"/>
        <v>37621.849261264331</v>
      </c>
      <c r="AV194" s="1">
        <f t="shared" si="110"/>
        <v>16860.50671991428</v>
      </c>
      <c r="AW194" s="1">
        <f t="shared" si="110"/>
        <v>6270.6362401616234</v>
      </c>
      <c r="AX194" s="1">
        <f t="shared" si="111"/>
        <v>129137.24962463579</v>
      </c>
      <c r="AY194" s="1">
        <f t="shared" si="111"/>
        <v>22755.360877367835</v>
      </c>
      <c r="AZ194" s="1">
        <f t="shared" si="111"/>
        <v>5741.2868552875361</v>
      </c>
      <c r="BA194" s="1">
        <f t="shared" si="112"/>
        <v>13714.328448252976</v>
      </c>
      <c r="BB194" s="1">
        <f t="shared" si="112"/>
        <v>29734.352170438779</v>
      </c>
      <c r="BC194" s="1">
        <f t="shared" si="112"/>
        <v>37813.896899837753</v>
      </c>
      <c r="BD194" s="1">
        <f t="shared" si="113"/>
        <v>1594.1886307170635</v>
      </c>
      <c r="BE194" s="2">
        <f t="shared" si="142"/>
        <v>0.1724378764915922</v>
      </c>
      <c r="BF194" s="2">
        <f t="shared" si="142"/>
        <v>0.13039120264941753</v>
      </c>
      <c r="BG194" s="2">
        <f t="shared" si="142"/>
        <v>6.9918128391701598E-2</v>
      </c>
      <c r="BH194" s="2">
        <f t="shared" si="106"/>
        <v>9.8275292442814466E-2</v>
      </c>
      <c r="BI194" s="2">
        <f t="shared" si="114"/>
        <v>2.9734821248929609E-3</v>
      </c>
      <c r="BJ194" s="2">
        <f t="shared" si="114"/>
        <v>1.700186572836147E-3</v>
      </c>
      <c r="BK194" s="2">
        <f t="shared" si="114"/>
        <v>4.8885446777984691E-4</v>
      </c>
      <c r="BL194" s="2">
        <f t="shared" si="107"/>
        <v>559.33948141893461</v>
      </c>
      <c r="BM194" s="2">
        <f t="shared" si="107"/>
        <v>143.33003568205942</v>
      </c>
      <c r="BN194" s="2">
        <f t="shared" si="107"/>
        <v>15.327142709126152</v>
      </c>
      <c r="BO194" s="2">
        <f t="shared" si="115"/>
        <v>982.77197843537431</v>
      </c>
      <c r="BP194" s="2">
        <f t="shared" si="115"/>
        <v>89.927660765521026</v>
      </c>
      <c r="BQ194" s="2">
        <f t="shared" si="115"/>
        <v>9.753430186332162</v>
      </c>
      <c r="BR194" s="11">
        <f t="shared" si="116"/>
        <v>3.1588185201828239E-2</v>
      </c>
      <c r="BS194" s="17">
        <f t="shared" si="156"/>
        <v>4.3415199678639074E-3</v>
      </c>
      <c r="BT194" s="17">
        <f t="shared" si="157"/>
        <v>1.9617746315683332E-2</v>
      </c>
      <c r="BU194" s="12">
        <f>(BU$3*temphigh!$I304+BU$4*temphigh!$I304^2+BU$5*temphigh!$I304^6)*(K194/K$56)^$BW$1</f>
        <v>-27.229322193506498</v>
      </c>
      <c r="BV194" s="12">
        <f>(BV$3*temphigh!$I304+BV$4*temphigh!$I304^2+BV$5*temphigh!$I304^6)*(L194/L$56)^$BW$1</f>
        <v>-19.723538073390426</v>
      </c>
      <c r="BW194" s="12">
        <f>(BW$3*temphigh!$I304+BW$4*temphigh!$I304^2+BW$5*temphigh!$I304^6)*(M194/M$56)^$BW$1</f>
        <v>-17.579084488083318</v>
      </c>
      <c r="BX194" s="12"/>
      <c r="BY194" s="12"/>
      <c r="BZ194" s="12"/>
      <c r="CA194" s="19"/>
      <c r="CB194" s="19"/>
      <c r="CC194" s="19"/>
      <c r="CD194" s="19"/>
      <c r="CE194" s="19"/>
      <c r="CF194" s="19"/>
      <c r="CG194" s="19"/>
      <c r="CH194" s="19"/>
    </row>
    <row r="195" spans="1:86" x14ac:dyDescent="0.3">
      <c r="A195" s="2">
        <f t="shared" si="143"/>
        <v>2149</v>
      </c>
      <c r="B195" s="5">
        <f t="shared" si="144"/>
        <v>1165.3329508029396</v>
      </c>
      <c r="C195" s="5">
        <f t="shared" si="144"/>
        <v>2963.8055130524185</v>
      </c>
      <c r="D195" s="5">
        <f t="shared" si="144"/>
        <v>4368.8597156058777</v>
      </c>
      <c r="E195" s="15">
        <f t="shared" si="145"/>
        <v>3.2901000684571177E-6</v>
      </c>
      <c r="F195" s="15">
        <f t="shared" si="145"/>
        <v>6.4817177541020191E-6</v>
      </c>
      <c r="G195" s="15">
        <f t="shared" si="145"/>
        <v>1.3232196226438776E-5</v>
      </c>
      <c r="H195" s="5">
        <f t="shared" si="146"/>
        <v>188050.79956155427</v>
      </c>
      <c r="I195" s="5">
        <f t="shared" si="146"/>
        <v>84674.774459821769</v>
      </c>
      <c r="J195" s="5">
        <f t="shared" si="146"/>
        <v>31492.986513983527</v>
      </c>
      <c r="K195" s="5">
        <f t="shared" si="147"/>
        <v>161370.87639372353</v>
      </c>
      <c r="L195" s="5">
        <f t="shared" si="147"/>
        <v>28569.612306515806</v>
      </c>
      <c r="M195" s="5">
        <f t="shared" si="147"/>
        <v>7208.5140206009219</v>
      </c>
      <c r="N195" s="15">
        <f t="shared" si="148"/>
        <v>-3.1399545657684325E-4</v>
      </c>
      <c r="O195" s="15">
        <f t="shared" si="148"/>
        <v>4.4090255648108201E-3</v>
      </c>
      <c r="P195" s="15">
        <f t="shared" si="148"/>
        <v>4.4457561234192422E-3</v>
      </c>
      <c r="Q195" s="5">
        <f t="shared" si="149"/>
        <v>5901.3206200020204</v>
      </c>
      <c r="R195" s="5">
        <f t="shared" si="149"/>
        <v>9239.295897948261</v>
      </c>
      <c r="S195" s="5">
        <f t="shared" si="149"/>
        <v>5307.4609222980253</v>
      </c>
      <c r="T195" s="5">
        <f t="shared" si="150"/>
        <v>31.381523682755482</v>
      </c>
      <c r="U195" s="5">
        <f t="shared" si="150"/>
        <v>109.11509309460649</v>
      </c>
      <c r="V195" s="5">
        <f t="shared" si="150"/>
        <v>168.52834582523332</v>
      </c>
      <c r="W195" s="15">
        <f t="shared" si="151"/>
        <v>-1.0734613539272964E-2</v>
      </c>
      <c r="X195" s="15">
        <f t="shared" si="151"/>
        <v>-1.217998157191269E-2</v>
      </c>
      <c r="Y195" s="15">
        <f t="shared" si="151"/>
        <v>-9.7425357312937999E-3</v>
      </c>
      <c r="Z195" s="5">
        <f t="shared" si="154"/>
        <v>6502.617431945042</v>
      </c>
      <c r="AA195" s="5">
        <f t="shared" si="154"/>
        <v>24265.353929061544</v>
      </c>
      <c r="AB195" s="5">
        <f t="shared" si="154"/>
        <v>45153.594938188493</v>
      </c>
      <c r="AC195" s="16">
        <f t="shared" si="140"/>
        <v>1.3167891600938966</v>
      </c>
      <c r="AD195" s="16">
        <f t="shared" si="140"/>
        <v>2.9965054651594789</v>
      </c>
      <c r="AE195" s="16">
        <f t="shared" si="140"/>
        <v>9.0983933227231777</v>
      </c>
      <c r="AF195" s="15">
        <f t="shared" si="109"/>
        <v>-4.0504037456468023E-3</v>
      </c>
      <c r="AG195" s="15">
        <f t="shared" si="109"/>
        <v>2.9673830763510267E-4</v>
      </c>
      <c r="AH195" s="15">
        <f t="shared" si="109"/>
        <v>9.7937136394747881E-3</v>
      </c>
      <c r="AI195" s="1">
        <f t="shared" si="141"/>
        <v>373083.25048898387</v>
      </c>
      <c r="AJ195" s="1">
        <f t="shared" si="141"/>
        <v>160816.20147827629</v>
      </c>
      <c r="AK195" s="1">
        <f t="shared" si="141"/>
        <v>59851.853691494573</v>
      </c>
      <c r="AL195" s="14">
        <f t="shared" si="152"/>
        <v>70.238592189541194</v>
      </c>
      <c r="AM195" s="14">
        <f t="shared" si="152"/>
        <v>16.045042725087466</v>
      </c>
      <c r="AN195" s="14">
        <f t="shared" si="152"/>
        <v>5.1847053114795711</v>
      </c>
      <c r="AO195" s="11">
        <f t="shared" si="153"/>
        <v>5.1004009584901594E-3</v>
      </c>
      <c r="AP195" s="11">
        <f t="shared" si="153"/>
        <v>6.4251599946269829E-3</v>
      </c>
      <c r="AQ195" s="11">
        <f t="shared" si="153"/>
        <v>5.8284308051011974E-3</v>
      </c>
      <c r="AR195" s="1">
        <f t="shared" si="155"/>
        <v>188050.79956155427</v>
      </c>
      <c r="AS195" s="1">
        <f t="shared" si="155"/>
        <v>84674.774459821769</v>
      </c>
      <c r="AT195" s="1">
        <f t="shared" si="155"/>
        <v>31492.986513983527</v>
      </c>
      <c r="AU195" s="1">
        <f t="shared" si="110"/>
        <v>37610.159912310854</v>
      </c>
      <c r="AV195" s="1">
        <f t="shared" si="110"/>
        <v>16934.954891964353</v>
      </c>
      <c r="AW195" s="1">
        <f t="shared" si="110"/>
        <v>6298.5973027967057</v>
      </c>
      <c r="AX195" s="1">
        <f t="shared" si="111"/>
        <v>129096.70111497883</v>
      </c>
      <c r="AY195" s="1">
        <f t="shared" si="111"/>
        <v>22855.689845212644</v>
      </c>
      <c r="AZ195" s="1">
        <f t="shared" si="111"/>
        <v>5766.811216480738</v>
      </c>
      <c r="BA195" s="1">
        <f t="shared" si="112"/>
        <v>13714.007603055041</v>
      </c>
      <c r="BB195" s="1">
        <f t="shared" si="112"/>
        <v>29747.583671331351</v>
      </c>
      <c r="BC195" s="1">
        <f t="shared" si="112"/>
        <v>37833.777098407692</v>
      </c>
      <c r="BD195" s="1">
        <f t="shared" si="113"/>
        <v>1548.3804984247577</v>
      </c>
      <c r="BE195" s="2">
        <f t="shared" si="142"/>
        <v>0.1724378764915922</v>
      </c>
      <c r="BF195" s="2">
        <f t="shared" si="142"/>
        <v>0.13039120264941753</v>
      </c>
      <c r="BG195" s="2">
        <f t="shared" si="142"/>
        <v>6.9918128391701598E-2</v>
      </c>
      <c r="BH195" s="2">
        <f t="shared" si="106"/>
        <v>9.8026706167150979E-2</v>
      </c>
      <c r="BI195" s="2">
        <f t="shared" si="114"/>
        <v>2.9734821248929609E-3</v>
      </c>
      <c r="BJ195" s="2">
        <f t="shared" si="114"/>
        <v>1.700186572836147E-3</v>
      </c>
      <c r="BK195" s="2">
        <f t="shared" si="114"/>
        <v>4.8885446777984691E-4</v>
      </c>
      <c r="BL195" s="2">
        <f t="shared" si="107"/>
        <v>559.16569106811073</v>
      </c>
      <c r="BM195" s="2">
        <f t="shared" si="107"/>
        <v>143.96291459451808</v>
      </c>
      <c r="BN195" s="2">
        <f t="shared" si="107"/>
        <v>15.395487161091314</v>
      </c>
      <c r="BO195" s="2">
        <f t="shared" si="115"/>
        <v>997.35470795614606</v>
      </c>
      <c r="BP195" s="2">
        <f t="shared" si="115"/>
        <v>91.000903660104555</v>
      </c>
      <c r="BQ195" s="2">
        <f t="shared" si="115"/>
        <v>9.753069174390598</v>
      </c>
      <c r="BR195" s="11">
        <f t="shared" si="116"/>
        <v>3.1483729299006863E-2</v>
      </c>
      <c r="BS195" s="17">
        <f t="shared" si="156"/>
        <v>4.208578607377611E-3</v>
      </c>
      <c r="BT195" s="17">
        <f t="shared" si="157"/>
        <v>1.9046355646294498E-2</v>
      </c>
      <c r="BU195" s="12">
        <f>(BU$3*temphigh!$I305+BU$4*temphigh!$I305^2+BU$5*temphigh!$I305^6)*(K195/K$56)^$BW$1</f>
        <v>-27.63643922515319</v>
      </c>
      <c r="BV195" s="12">
        <f>(BV$3*temphigh!$I305+BV$4*temphigh!$I305^2+BV$5*temphigh!$I305^6)*(L195/L$56)^$BW$1</f>
        <v>-19.970798533160728</v>
      </c>
      <c r="BW195" s="12">
        <f>(BW$3*temphigh!$I305+BW$4*temphigh!$I305^2+BW$5*temphigh!$I305^6)*(M195/M$56)^$BW$1</f>
        <v>-17.779766127431504</v>
      </c>
      <c r="BX195" s="12"/>
      <c r="BY195" s="12"/>
      <c r="BZ195" s="12"/>
      <c r="CA195" s="19"/>
      <c r="CB195" s="19"/>
      <c r="CC195" s="19"/>
      <c r="CD195" s="19"/>
      <c r="CE195" s="19"/>
      <c r="CF195" s="19"/>
      <c r="CG195" s="19"/>
      <c r="CH195" s="19"/>
    </row>
    <row r="196" spans="1:86" x14ac:dyDescent="0.3">
      <c r="A196" s="2">
        <f t="shared" si="143"/>
        <v>2150</v>
      </c>
      <c r="B196" s="5">
        <f t="shared" si="144"/>
        <v>1165.3365931618598</v>
      </c>
      <c r="C196" s="5">
        <f t="shared" si="144"/>
        <v>2963.8237630756917</v>
      </c>
      <c r="D196" s="5">
        <f t="shared" si="144"/>
        <v>4368.9146347344686</v>
      </c>
      <c r="E196" s="15">
        <f t="shared" si="145"/>
        <v>3.1255950650342616E-6</v>
      </c>
      <c r="F196" s="15">
        <f t="shared" si="145"/>
        <v>6.1576318663969183E-6</v>
      </c>
      <c r="G196" s="15">
        <f t="shared" si="145"/>
        <v>1.2570586415116835E-5</v>
      </c>
      <c r="H196" s="5">
        <f t="shared" si="146"/>
        <v>187969.50792478025</v>
      </c>
      <c r="I196" s="5">
        <f t="shared" si="146"/>
        <v>85040.741293485087</v>
      </c>
      <c r="J196" s="5">
        <f t="shared" si="146"/>
        <v>31630.87794127797</v>
      </c>
      <c r="K196" s="5">
        <f t="shared" si="147"/>
        <v>161300.61394087895</v>
      </c>
      <c r="L196" s="5">
        <f t="shared" si="147"/>
        <v>28692.914319991323</v>
      </c>
      <c r="M196" s="5">
        <f t="shared" si="147"/>
        <v>7239.9853478026162</v>
      </c>
      <c r="N196" s="15">
        <f t="shared" si="148"/>
        <v>-4.3540974935996068E-4</v>
      </c>
      <c r="O196" s="15">
        <f t="shared" si="148"/>
        <v>4.3158448267566207E-3</v>
      </c>
      <c r="P196" s="15">
        <f t="shared" si="148"/>
        <v>4.3658550308363075E-3</v>
      </c>
      <c r="Q196" s="5">
        <f t="shared" si="149"/>
        <v>5835.4485529444219</v>
      </c>
      <c r="R196" s="5">
        <f t="shared" si="149"/>
        <v>9166.2075721219735</v>
      </c>
      <c r="S196" s="5">
        <f t="shared" si="149"/>
        <v>5278.7650057368455</v>
      </c>
      <c r="T196" s="5">
        <f t="shared" si="150"/>
        <v>31.044655153747559</v>
      </c>
      <c r="U196" s="5">
        <f t="shared" si="150"/>
        <v>107.78607327149665</v>
      </c>
      <c r="V196" s="5">
        <f t="shared" si="150"/>
        <v>166.88645239429513</v>
      </c>
      <c r="W196" s="15">
        <f t="shared" si="151"/>
        <v>-1.0734613539272964E-2</v>
      </c>
      <c r="X196" s="15">
        <f t="shared" si="151"/>
        <v>-1.217998157191269E-2</v>
      </c>
      <c r="Y196" s="15">
        <f t="shared" si="151"/>
        <v>-9.7425357312937999E-3</v>
      </c>
      <c r="Z196" s="5">
        <f t="shared" si="154"/>
        <v>6404.7682305822764</v>
      </c>
      <c r="AA196" s="5">
        <f t="shared" si="154"/>
        <v>24082.786052514857</v>
      </c>
      <c r="AB196" s="5">
        <f t="shared" si="154"/>
        <v>45352.930548910437</v>
      </c>
      <c r="AC196" s="16">
        <f t="shared" si="140"/>
        <v>1.3114556323476252</v>
      </c>
      <c r="AD196" s="16">
        <f t="shared" si="140"/>
        <v>2.9973946431200296</v>
      </c>
      <c r="AE196" s="16">
        <f t="shared" si="140"/>
        <v>9.1875003815052381</v>
      </c>
      <c r="AF196" s="15">
        <f t="shared" si="109"/>
        <v>-4.0504037456468023E-3</v>
      </c>
      <c r="AG196" s="15">
        <f t="shared" si="109"/>
        <v>2.9673830763510267E-4</v>
      </c>
      <c r="AH196" s="15">
        <f t="shared" si="109"/>
        <v>9.7937136394747881E-3</v>
      </c>
      <c r="AI196" s="1">
        <f t="shared" si="141"/>
        <v>373385.0853523963</v>
      </c>
      <c r="AJ196" s="1">
        <f t="shared" si="141"/>
        <v>161669.53622241301</v>
      </c>
      <c r="AK196" s="1">
        <f t="shared" si="141"/>
        <v>60165.265625141823</v>
      </c>
      <c r="AL196" s="14">
        <f t="shared" si="152"/>
        <v>70.593254722638463</v>
      </c>
      <c r="AM196" s="14">
        <f t="shared" si="152"/>
        <v>16.147103772050485</v>
      </c>
      <c r="AN196" s="14">
        <f t="shared" si="152"/>
        <v>5.2146218206708417</v>
      </c>
      <c r="AO196" s="11">
        <f t="shared" si="153"/>
        <v>5.0493969489052576E-3</v>
      </c>
      <c r="AP196" s="11">
        <f t="shared" si="153"/>
        <v>6.3609083946807128E-3</v>
      </c>
      <c r="AQ196" s="11">
        <f t="shared" si="153"/>
        <v>5.7701464970501852E-3</v>
      </c>
      <c r="AR196" s="1">
        <f t="shared" si="155"/>
        <v>187969.50792478025</v>
      </c>
      <c r="AS196" s="1">
        <f t="shared" si="155"/>
        <v>85040.741293485087</v>
      </c>
      <c r="AT196" s="1">
        <f t="shared" si="155"/>
        <v>31630.87794127797</v>
      </c>
      <c r="AU196" s="1">
        <f t="shared" si="110"/>
        <v>37593.901584956053</v>
      </c>
      <c r="AV196" s="1">
        <f t="shared" si="110"/>
        <v>17008.14825869702</v>
      </c>
      <c r="AW196" s="1">
        <f t="shared" si="110"/>
        <v>6326.1755882555944</v>
      </c>
      <c r="AX196" s="1">
        <f t="shared" si="111"/>
        <v>129040.49115270317</v>
      </c>
      <c r="AY196" s="1">
        <f t="shared" si="111"/>
        <v>22954.331455993055</v>
      </c>
      <c r="AZ196" s="1">
        <f t="shared" si="111"/>
        <v>5791.9882782420927</v>
      </c>
      <c r="BA196" s="1">
        <f t="shared" si="112"/>
        <v>13713.542958080288</v>
      </c>
      <c r="BB196" s="1">
        <f t="shared" si="112"/>
        <v>29760.530725763165</v>
      </c>
      <c r="BC196" s="1">
        <f t="shared" si="112"/>
        <v>37853.285222638136</v>
      </c>
      <c r="BD196" s="1">
        <f t="shared" si="113"/>
        <v>1503.8735936958105</v>
      </c>
      <c r="BE196" s="2">
        <f t="shared" si="142"/>
        <v>0.1724378764915922</v>
      </c>
      <c r="BF196" s="2">
        <f t="shared" si="142"/>
        <v>0.13039120264941753</v>
      </c>
      <c r="BG196" s="2">
        <f t="shared" si="142"/>
        <v>6.9918128391701598E-2</v>
      </c>
      <c r="BH196" s="2">
        <f t="shared" si="106"/>
        <v>9.7778911977200747E-2</v>
      </c>
      <c r="BI196" s="2">
        <f t="shared" si="114"/>
        <v>2.9734821248929609E-3</v>
      </c>
      <c r="BJ196" s="2">
        <f t="shared" si="114"/>
        <v>1.700186572836147E-3</v>
      </c>
      <c r="BK196" s="2">
        <f t="shared" si="114"/>
        <v>4.8885446777984691E-4</v>
      </c>
      <c r="BL196" s="2">
        <f t="shared" si="107"/>
        <v>558.92397183925982</v>
      </c>
      <c r="BM196" s="2">
        <f t="shared" si="107"/>
        <v>144.58512649121582</v>
      </c>
      <c r="BN196" s="2">
        <f t="shared" si="107"/>
        <v>15.462896001392741</v>
      </c>
      <c r="BO196" s="2">
        <f t="shared" si="115"/>
        <v>1012.1541209547203</v>
      </c>
      <c r="BP196" s="2">
        <f t="shared" si="115"/>
        <v>92.087057596042342</v>
      </c>
      <c r="BQ196" s="2">
        <f t="shared" si="115"/>
        <v>9.7527183283358791</v>
      </c>
      <c r="BR196" s="11">
        <f t="shared" si="116"/>
        <v>3.1379971902798703E-2</v>
      </c>
      <c r="BS196" s="17">
        <f t="shared" si="156"/>
        <v>4.0801211767419231E-3</v>
      </c>
      <c r="BT196" s="17">
        <f t="shared" si="157"/>
        <v>1.8491607423586891E-2</v>
      </c>
      <c r="BU196" s="12">
        <f>(BU$3*temphigh!$I306+BU$4*temphigh!$I306^2+BU$5*temphigh!$I306^6)*(K196/K$56)^$BW$1</f>
        <v>-28.044566233682808</v>
      </c>
      <c r="BV196" s="12">
        <f>(BV$3*temphigh!$I306+BV$4*temphigh!$I306^2+BV$5*temphigh!$I306^6)*(L196/L$56)^$BW$1</f>
        <v>-20.217935480227485</v>
      </c>
      <c r="BW196" s="12">
        <f>(BW$3*temphigh!$I306+BW$4*temphigh!$I306^2+BW$5*temphigh!$I306^6)*(M196/M$56)^$BW$1</f>
        <v>-17.980240757202797</v>
      </c>
      <c r="BX196" s="12"/>
      <c r="BY196" s="12"/>
      <c r="BZ196" s="12"/>
      <c r="CA196" s="19"/>
      <c r="CB196" s="19"/>
      <c r="CC196" s="19"/>
      <c r="CD196" s="19"/>
      <c r="CE196" s="19"/>
      <c r="CF196" s="19"/>
      <c r="CG196" s="19"/>
      <c r="CH196" s="19"/>
    </row>
    <row r="197" spans="1:86" x14ac:dyDescent="0.3">
      <c r="A197" s="2">
        <f t="shared" si="143"/>
        <v>2151</v>
      </c>
      <c r="B197" s="5">
        <f t="shared" si="144"/>
        <v>1165.3400534136495</v>
      </c>
      <c r="C197" s="5">
        <f t="shared" si="144"/>
        <v>2963.8411007045588</v>
      </c>
      <c r="D197" s="5">
        <f t="shared" si="144"/>
        <v>4368.9668085624771</v>
      </c>
      <c r="E197" s="15">
        <f t="shared" si="145"/>
        <v>2.9693153117825486E-6</v>
      </c>
      <c r="F197" s="15">
        <f t="shared" si="145"/>
        <v>5.8497502730770722E-6</v>
      </c>
      <c r="G197" s="15">
        <f t="shared" si="145"/>
        <v>1.1942057094360993E-5</v>
      </c>
      <c r="H197" s="5">
        <f t="shared" si="146"/>
        <v>187865.45010047258</v>
      </c>
      <c r="I197" s="5">
        <f t="shared" si="146"/>
        <v>85400.432418460099</v>
      </c>
      <c r="J197" s="5">
        <f t="shared" si="146"/>
        <v>31766.857554510516</v>
      </c>
      <c r="K197" s="5">
        <f t="shared" si="147"/>
        <v>161210.84103318624</v>
      </c>
      <c r="L197" s="5">
        <f t="shared" si="147"/>
        <v>28814.106261688208</v>
      </c>
      <c r="M197" s="5">
        <f t="shared" si="147"/>
        <v>7271.0228634038949</v>
      </c>
      <c r="N197" s="15">
        <f t="shared" si="148"/>
        <v>-5.5655651580843735E-4</v>
      </c>
      <c r="O197" s="15">
        <f t="shared" si="148"/>
        <v>4.2237585330413552E-3</v>
      </c>
      <c r="P197" s="15">
        <f t="shared" si="148"/>
        <v>4.2869583445632742E-3</v>
      </c>
      <c r="Q197" s="5">
        <f t="shared" si="149"/>
        <v>5769.6115061457167</v>
      </c>
      <c r="R197" s="5">
        <f t="shared" si="149"/>
        <v>9092.8608126029849</v>
      </c>
      <c r="S197" s="5">
        <f t="shared" si="149"/>
        <v>5249.8085154257979</v>
      </c>
      <c r="T197" s="5">
        <f t="shared" si="150"/>
        <v>30.711402778212079</v>
      </c>
      <c r="U197" s="5">
        <f t="shared" si="150"/>
        <v>106.47324088534099</v>
      </c>
      <c r="V197" s="5">
        <f t="shared" si="150"/>
        <v>165.26055516877486</v>
      </c>
      <c r="W197" s="15">
        <f t="shared" si="151"/>
        <v>-1.0734613539272964E-2</v>
      </c>
      <c r="X197" s="15">
        <f t="shared" si="151"/>
        <v>-1.217998157191269E-2</v>
      </c>
      <c r="Y197" s="15">
        <f t="shared" si="151"/>
        <v>-9.7425357312937999E-3</v>
      </c>
      <c r="Z197" s="5">
        <f t="shared" si="154"/>
        <v>6307.6242240207002</v>
      </c>
      <c r="AA197" s="5">
        <f t="shared" si="154"/>
        <v>23899.366644885409</v>
      </c>
      <c r="AB197" s="5">
        <f t="shared" si="154"/>
        <v>45549.492377093069</v>
      </c>
      <c r="AC197" s="16">
        <f t="shared" si="140"/>
        <v>1.3061437075421147</v>
      </c>
      <c r="AD197" s="16">
        <f t="shared" si="140"/>
        <v>2.9982840849337435</v>
      </c>
      <c r="AE197" s="16">
        <f t="shared" si="140"/>
        <v>9.2774801293042657</v>
      </c>
      <c r="AF197" s="15">
        <f t="shared" si="109"/>
        <v>-4.0504037456468023E-3</v>
      </c>
      <c r="AG197" s="15">
        <f t="shared" si="109"/>
        <v>2.9673830763510267E-4</v>
      </c>
      <c r="AH197" s="15">
        <f t="shared" si="109"/>
        <v>9.7937136394747881E-3</v>
      </c>
      <c r="AI197" s="1">
        <f t="shared" si="141"/>
        <v>373640.47840211273</v>
      </c>
      <c r="AJ197" s="1">
        <f t="shared" si="141"/>
        <v>162510.73085886872</v>
      </c>
      <c r="AK197" s="1">
        <f t="shared" si="141"/>
        <v>60474.914650883235</v>
      </c>
      <c r="AL197" s="14">
        <f t="shared" si="152"/>
        <v>70.946143553998141</v>
      </c>
      <c r="AM197" s="14">
        <f t="shared" si="152"/>
        <v>16.248786917504567</v>
      </c>
      <c r="AN197" s="14">
        <f t="shared" si="152"/>
        <v>5.2444100611845075</v>
      </c>
      <c r="AO197" s="11">
        <f t="shared" si="153"/>
        <v>4.9989029794162048E-3</v>
      </c>
      <c r="AP197" s="11">
        <f t="shared" si="153"/>
        <v>6.2972993107339057E-3</v>
      </c>
      <c r="AQ197" s="11">
        <f t="shared" si="153"/>
        <v>5.7124450320796836E-3</v>
      </c>
      <c r="AR197" s="1">
        <f t="shared" si="155"/>
        <v>187865.45010047258</v>
      </c>
      <c r="AS197" s="1">
        <f t="shared" si="155"/>
        <v>85400.432418460099</v>
      </c>
      <c r="AT197" s="1">
        <f t="shared" si="155"/>
        <v>31766.857554510516</v>
      </c>
      <c r="AU197" s="1">
        <f t="shared" si="110"/>
        <v>37573.090020094518</v>
      </c>
      <c r="AV197" s="1">
        <f t="shared" si="110"/>
        <v>17080.086483692019</v>
      </c>
      <c r="AW197" s="1">
        <f t="shared" si="110"/>
        <v>6353.3715109021032</v>
      </c>
      <c r="AX197" s="1">
        <f t="shared" si="111"/>
        <v>128968.67282654898</v>
      </c>
      <c r="AY197" s="1">
        <f t="shared" si="111"/>
        <v>23051.285009350566</v>
      </c>
      <c r="AZ197" s="1">
        <f t="shared" si="111"/>
        <v>5816.8182907231158</v>
      </c>
      <c r="BA197" s="1">
        <f t="shared" si="112"/>
        <v>13712.934919761474</v>
      </c>
      <c r="BB197" s="1">
        <f t="shared" si="112"/>
        <v>29773.197003120378</v>
      </c>
      <c r="BC197" s="1">
        <f t="shared" si="112"/>
        <v>37872.426815356506</v>
      </c>
      <c r="BD197" s="1">
        <f t="shared" si="113"/>
        <v>1460.631581297416</v>
      </c>
      <c r="BE197" s="2">
        <f t="shared" si="142"/>
        <v>0.1724378764915922</v>
      </c>
      <c r="BF197" s="2">
        <f t="shared" si="142"/>
        <v>0.13039120264941753</v>
      </c>
      <c r="BG197" s="2">
        <f t="shared" si="142"/>
        <v>6.9918128391701598E-2</v>
      </c>
      <c r="BH197" s="2">
        <f t="shared" si="106"/>
        <v>9.7531926323568802E-2</v>
      </c>
      <c r="BI197" s="2">
        <f t="shared" si="114"/>
        <v>2.9734821248929609E-3</v>
      </c>
      <c r="BJ197" s="2">
        <f t="shared" si="114"/>
        <v>1.700186572836147E-3</v>
      </c>
      <c r="BK197" s="2">
        <f t="shared" si="114"/>
        <v>4.8885446777984691E-4</v>
      </c>
      <c r="BL197" s="2">
        <f t="shared" si="107"/>
        <v>558.61455775872571</v>
      </c>
      <c r="BM197" s="2">
        <f t="shared" si="107"/>
        <v>145.19666851226665</v>
      </c>
      <c r="BN197" s="2">
        <f t="shared" si="107"/>
        <v>15.529370242848447</v>
      </c>
      <c r="BO197" s="2">
        <f t="shared" si="115"/>
        <v>1027.1734057363642</v>
      </c>
      <c r="BP197" s="2">
        <f t="shared" si="115"/>
        <v>93.186277739342231</v>
      </c>
      <c r="BQ197" s="2">
        <f t="shared" si="115"/>
        <v>9.7523775093227911</v>
      </c>
      <c r="BR197" s="11">
        <f t="shared" si="116"/>
        <v>3.1276891499029541E-2</v>
      </c>
      <c r="BS197" s="17">
        <f t="shared" si="156"/>
        <v>3.9559825553083837E-3</v>
      </c>
      <c r="BT197" s="17">
        <f t="shared" si="157"/>
        <v>1.7953016916103778E-2</v>
      </c>
      <c r="BU197" s="12">
        <f>(BU$3*temphigh!$I307+BU$4*temphigh!$I307^2+BU$5*temphigh!$I307^6)*(K197/K$56)^$BW$1</f>
        <v>-28.453687168695502</v>
      </c>
      <c r="BV197" s="12">
        <f>(BV$3*temphigh!$I307+BV$4*temphigh!$I307^2+BV$5*temphigh!$I307^6)*(L197/L$56)^$BW$1</f>
        <v>-20.464929171338067</v>
      </c>
      <c r="BW197" s="12">
        <f>(BW$3*temphigh!$I307+BW$4*temphigh!$I307^2+BW$5*temphigh!$I307^6)*(M197/M$56)^$BW$1</f>
        <v>-18.180491887780121</v>
      </c>
      <c r="BX197" s="12"/>
      <c r="BY197" s="12"/>
      <c r="BZ197" s="12"/>
      <c r="CA197" s="19"/>
      <c r="CB197" s="19"/>
      <c r="CC197" s="19"/>
      <c r="CD197" s="19"/>
      <c r="CE197" s="19"/>
      <c r="CF197" s="19"/>
      <c r="CG197" s="19"/>
      <c r="CH197" s="19"/>
    </row>
    <row r="198" spans="1:86" x14ac:dyDescent="0.3">
      <c r="A198" s="2">
        <f t="shared" si="143"/>
        <v>2152</v>
      </c>
      <c r="B198" s="5">
        <f t="shared" si="144"/>
        <v>1165.3433406626102</v>
      </c>
      <c r="C198" s="5">
        <f t="shared" si="144"/>
        <v>2963.857571548333</v>
      </c>
      <c r="D198" s="5">
        <f t="shared" si="144"/>
        <v>4369.0163742909945</v>
      </c>
      <c r="E198" s="15">
        <f t="shared" si="145"/>
        <v>2.8208495461934209E-6</v>
      </c>
      <c r="F198" s="15">
        <f t="shared" si="145"/>
        <v>5.5572627594232186E-6</v>
      </c>
      <c r="G198" s="15">
        <f t="shared" si="145"/>
        <v>1.1344954239642942E-5</v>
      </c>
      <c r="H198" s="5">
        <f t="shared" si="146"/>
        <v>187738.70625477863</v>
      </c>
      <c r="I198" s="5">
        <f t="shared" si="146"/>
        <v>85753.847830086001</v>
      </c>
      <c r="J198" s="5">
        <f t="shared" si="146"/>
        <v>31900.927866922946</v>
      </c>
      <c r="K198" s="5">
        <f t="shared" si="147"/>
        <v>161101.62533561228</v>
      </c>
      <c r="L198" s="5">
        <f t="shared" si="147"/>
        <v>28933.187833748634</v>
      </c>
      <c r="M198" s="5">
        <f t="shared" si="147"/>
        <v>7301.6269874016762</v>
      </c>
      <c r="N198" s="15">
        <f t="shared" si="148"/>
        <v>-6.7747117299310489E-4</v>
      </c>
      <c r="O198" s="15">
        <f t="shared" si="148"/>
        <v>4.1327525823267042E-3</v>
      </c>
      <c r="P198" s="15">
        <f t="shared" si="148"/>
        <v>4.2090534678163039E-3</v>
      </c>
      <c r="Q198" s="5">
        <f t="shared" si="149"/>
        <v>5703.8262593431418</v>
      </c>
      <c r="R198" s="5">
        <f t="shared" si="149"/>
        <v>9019.2808957353664</v>
      </c>
      <c r="S198" s="5">
        <f t="shared" si="149"/>
        <v>5220.6027418160211</v>
      </c>
      <c r="T198" s="5">
        <f t="shared" si="150"/>
        <v>30.38172773813902</v>
      </c>
      <c r="U198" s="5">
        <f t="shared" si="150"/>
        <v>105.17639877345572</v>
      </c>
      <c r="V198" s="5">
        <f t="shared" si="150"/>
        <v>163.65049830506962</v>
      </c>
      <c r="W198" s="15">
        <f t="shared" si="151"/>
        <v>-1.0734613539272964E-2</v>
      </c>
      <c r="X198" s="15">
        <f t="shared" si="151"/>
        <v>-1.217998157191269E-2</v>
      </c>
      <c r="Y198" s="15">
        <f t="shared" si="151"/>
        <v>-9.7425357312937999E-3</v>
      </c>
      <c r="Z198" s="5">
        <f t="shared" si="154"/>
        <v>6211.1997877990689</v>
      </c>
      <c r="AA198" s="5">
        <f t="shared" si="154"/>
        <v>23715.162238591216</v>
      </c>
      <c r="AB198" s="5">
        <f t="shared" si="154"/>
        <v>45743.283773034302</v>
      </c>
      <c r="AC198" s="16">
        <f t="shared" si="140"/>
        <v>1.3008532981767331</v>
      </c>
      <c r="AD198" s="16">
        <f t="shared" si="140"/>
        <v>2.999173790678916</v>
      </c>
      <c r="AE198" s="16">
        <f t="shared" si="140"/>
        <v>9.3683411129865899</v>
      </c>
      <c r="AF198" s="15">
        <f t="shared" si="109"/>
        <v>-4.0504037456468023E-3</v>
      </c>
      <c r="AG198" s="15">
        <f t="shared" si="109"/>
        <v>2.9673830763510267E-4</v>
      </c>
      <c r="AH198" s="15">
        <f t="shared" si="109"/>
        <v>9.7937136394747881E-3</v>
      </c>
      <c r="AI198" s="1">
        <f t="shared" si="141"/>
        <v>373849.52058199601</v>
      </c>
      <c r="AJ198" s="1">
        <f t="shared" si="141"/>
        <v>163339.74425667388</v>
      </c>
      <c r="AK198" s="1">
        <f t="shared" si="141"/>
        <v>60780.794696697019</v>
      </c>
      <c r="AL198" s="14">
        <f t="shared" si="152"/>
        <v>71.297249913504402</v>
      </c>
      <c r="AM198" s="14">
        <f t="shared" si="152"/>
        <v>16.350087157413871</v>
      </c>
      <c r="AN198" s="14">
        <f t="shared" si="152"/>
        <v>5.2740688813427079</v>
      </c>
      <c r="AO198" s="11">
        <f t="shared" si="153"/>
        <v>4.9489139496220426E-3</v>
      </c>
      <c r="AP198" s="11">
        <f t="shared" si="153"/>
        <v>6.2343263176265666E-3</v>
      </c>
      <c r="AQ198" s="11">
        <f t="shared" si="153"/>
        <v>5.6553205817588869E-3</v>
      </c>
      <c r="AR198" s="1">
        <f t="shared" si="155"/>
        <v>187738.70625477863</v>
      </c>
      <c r="AS198" s="1">
        <f t="shared" si="155"/>
        <v>85753.847830086001</v>
      </c>
      <c r="AT198" s="1">
        <f t="shared" si="155"/>
        <v>31900.927866922946</v>
      </c>
      <c r="AU198" s="1">
        <f t="shared" si="110"/>
        <v>37547.741250955725</v>
      </c>
      <c r="AV198" s="1">
        <f t="shared" si="110"/>
        <v>17150.769566017199</v>
      </c>
      <c r="AW198" s="1">
        <f t="shared" si="110"/>
        <v>6380.1855733845896</v>
      </c>
      <c r="AX198" s="1">
        <f t="shared" si="111"/>
        <v>128881.30026848984</v>
      </c>
      <c r="AY198" s="1">
        <f t="shared" si="111"/>
        <v>23146.550266998907</v>
      </c>
      <c r="AZ198" s="1">
        <f t="shared" si="111"/>
        <v>5841.3015899213406</v>
      </c>
      <c r="BA198" s="1">
        <f t="shared" si="112"/>
        <v>13712.183847819757</v>
      </c>
      <c r="BB198" s="1">
        <f t="shared" si="112"/>
        <v>29785.586109335949</v>
      </c>
      <c r="BC198" s="1">
        <f t="shared" si="112"/>
        <v>37891.207307048207</v>
      </c>
      <c r="BD198" s="1">
        <f t="shared" si="113"/>
        <v>1418.6191122413968</v>
      </c>
      <c r="BE198" s="2">
        <f t="shared" si="142"/>
        <v>0.1724378764915922</v>
      </c>
      <c r="BF198" s="2">
        <f t="shared" si="142"/>
        <v>0.13039120264941753</v>
      </c>
      <c r="BG198" s="2">
        <f t="shared" si="142"/>
        <v>6.9918128391701598E-2</v>
      </c>
      <c r="BH198" s="2">
        <f t="shared" ref="BH198:BH261" si="158">(BE198*Z198+BF198*AA198+BG198*AB198)/(Z198+AA198+AB198)</f>
        <v>9.7285765478581032E-2</v>
      </c>
      <c r="BI198" s="2">
        <f t="shared" si="114"/>
        <v>2.9734821248929609E-3</v>
      </c>
      <c r="BJ198" s="2">
        <f t="shared" si="114"/>
        <v>1.700186572836147E-3</v>
      </c>
      <c r="BK198" s="2">
        <f t="shared" si="114"/>
        <v>4.8885446777984691E-4</v>
      </c>
      <c r="BL198" s="2">
        <f t="shared" ref="BL198:BN261" si="159">BI198*AR198</f>
        <v>558.23768719911459</v>
      </c>
      <c r="BM198" s="2">
        <f t="shared" si="159"/>
        <v>145.79754064974637</v>
      </c>
      <c r="BN198" s="2">
        <f t="shared" si="159"/>
        <v>15.594911114067903</v>
      </c>
      <c r="BO198" s="2">
        <f t="shared" si="115"/>
        <v>1042.415795590573</v>
      </c>
      <c r="BP198" s="2">
        <f t="shared" si="115"/>
        <v>94.298721112559335</v>
      </c>
      <c r="BQ198" s="2">
        <f t="shared" si="115"/>
        <v>9.7520465801311094</v>
      </c>
      <c r="BR198" s="11">
        <f t="shared" si="116"/>
        <v>3.1174466205856594E-2</v>
      </c>
      <c r="BS198" s="17">
        <f t="shared" si="156"/>
        <v>3.8360042660881308E-3</v>
      </c>
      <c r="BT198" s="17">
        <f t="shared" si="157"/>
        <v>1.7430113510780366E-2</v>
      </c>
      <c r="BU198" s="12">
        <f>(BU$3*temphigh!$I308+BU$4*temphigh!$I308^2+BU$5*temphigh!$I308^6)*(K198/K$56)^$BW$1</f>
        <v>-28.863787286368108</v>
      </c>
      <c r="BV198" s="12">
        <f>(BV$3*temphigh!$I308+BV$4*temphigh!$I308^2+BV$5*temphigh!$I308^6)*(L198/L$56)^$BW$1</f>
        <v>-20.711760452220727</v>
      </c>
      <c r="BW198" s="12">
        <f>(BW$3*temphigh!$I308+BW$4*temphigh!$I308^2+BW$5*temphigh!$I308^6)*(M198/M$56)^$BW$1</f>
        <v>-18.380503507855448</v>
      </c>
      <c r="BX198" s="12"/>
      <c r="BY198" s="12"/>
      <c r="BZ198" s="12"/>
      <c r="CA198" s="19"/>
      <c r="CB198" s="19"/>
      <c r="CC198" s="19"/>
      <c r="CD198" s="19"/>
      <c r="CE198" s="19"/>
      <c r="CF198" s="19"/>
      <c r="CG198" s="19"/>
      <c r="CH198" s="19"/>
    </row>
    <row r="199" spans="1:86" x14ac:dyDescent="0.3">
      <c r="A199" s="2">
        <f t="shared" si="143"/>
        <v>2153</v>
      </c>
      <c r="B199" s="5">
        <f t="shared" si="144"/>
        <v>1165.3464635579323</v>
      </c>
      <c r="C199" s="5">
        <f t="shared" si="144"/>
        <v>2963.8732189368743</v>
      </c>
      <c r="D199" s="5">
        <f t="shared" si="144"/>
        <v>4369.0634622672915</v>
      </c>
      <c r="E199" s="15">
        <f t="shared" si="145"/>
        <v>2.6798070688837497E-6</v>
      </c>
      <c r="F199" s="15">
        <f t="shared" si="145"/>
        <v>5.2793996214520573E-6</v>
      </c>
      <c r="G199" s="15">
        <f t="shared" si="145"/>
        <v>1.0777706527660796E-5</v>
      </c>
      <c r="H199" s="5">
        <f t="shared" si="146"/>
        <v>187589.3577845479</v>
      </c>
      <c r="I199" s="5">
        <f t="shared" si="146"/>
        <v>86100.989155165502</v>
      </c>
      <c r="J199" s="5">
        <f t="shared" si="146"/>
        <v>32033.091820148085</v>
      </c>
      <c r="K199" s="5">
        <f t="shared" si="147"/>
        <v>160973.03561707883</v>
      </c>
      <c r="L199" s="5">
        <f t="shared" si="147"/>
        <v>29050.159300015359</v>
      </c>
      <c r="M199" s="5">
        <f t="shared" si="147"/>
        <v>7331.7982439020834</v>
      </c>
      <c r="N199" s="15">
        <f t="shared" si="148"/>
        <v>-7.9819007577086598E-4</v>
      </c>
      <c r="O199" s="15">
        <f t="shared" si="148"/>
        <v>4.0428129433522919E-3</v>
      </c>
      <c r="P199" s="15">
        <f t="shared" si="148"/>
        <v>4.132127887724879E-3</v>
      </c>
      <c r="Q199" s="5">
        <f t="shared" si="149"/>
        <v>5638.1091321217855</v>
      </c>
      <c r="R199" s="5">
        <f t="shared" si="149"/>
        <v>8945.4925908568948</v>
      </c>
      <c r="S199" s="5">
        <f t="shared" si="149"/>
        <v>5191.1588115168242</v>
      </c>
      <c r="T199" s="5">
        <f t="shared" si="150"/>
        <v>30.055591632214689</v>
      </c>
      <c r="U199" s="5">
        <f t="shared" si="150"/>
        <v>103.89535217459489</v>
      </c>
      <c r="V199" s="5">
        <f t="shared" si="150"/>
        <v>162.05612747788845</v>
      </c>
      <c r="W199" s="15">
        <f t="shared" si="151"/>
        <v>-1.0734613539272964E-2</v>
      </c>
      <c r="X199" s="15">
        <f t="shared" si="151"/>
        <v>-1.217998157191269E-2</v>
      </c>
      <c r="Y199" s="15">
        <f t="shared" si="151"/>
        <v>-9.7425357312937999E-3</v>
      </c>
      <c r="Z199" s="5">
        <f t="shared" si="154"/>
        <v>6115.5085246762865</v>
      </c>
      <c r="AA199" s="5">
        <f t="shared" si="154"/>
        <v>23530.238126891232</v>
      </c>
      <c r="AB199" s="5">
        <f t="shared" si="154"/>
        <v>45934.308722078466</v>
      </c>
      <c r="AC199" s="16">
        <f t="shared" ref="AC199:AE214" si="160">AC198*(1+AF199)</f>
        <v>1.295584317105261</v>
      </c>
      <c r="AD199" s="16">
        <f t="shared" si="160"/>
        <v>3.0000637604338656</v>
      </c>
      <c r="AE199" s="16">
        <f t="shared" si="160"/>
        <v>9.4600919631240998</v>
      </c>
      <c r="AF199" s="15">
        <f t="shared" ref="AF199:AH262" si="161">AC$5-1</f>
        <v>-4.0504037456468023E-3</v>
      </c>
      <c r="AG199" s="15">
        <f t="shared" si="161"/>
        <v>2.9673830763510267E-4</v>
      </c>
      <c r="AH199" s="15">
        <f t="shared" si="161"/>
        <v>9.7937136394747881E-3</v>
      </c>
      <c r="AI199" s="1">
        <f t="shared" si="141"/>
        <v>374012.30977475212</v>
      </c>
      <c r="AJ199" s="1">
        <f t="shared" si="141"/>
        <v>164156.53939702371</v>
      </c>
      <c r="AK199" s="1">
        <f t="shared" si="141"/>
        <v>61082.90080041191</v>
      </c>
      <c r="AL199" s="14">
        <f t="shared" si="152"/>
        <v>71.646565428624356</v>
      </c>
      <c r="AM199" s="14">
        <f t="shared" si="152"/>
        <v>16.450999618288215</v>
      </c>
      <c r="AN199" s="14">
        <f t="shared" si="152"/>
        <v>5.3035971661340362</v>
      </c>
      <c r="AO199" s="11">
        <f t="shared" si="153"/>
        <v>4.8994248101258218E-3</v>
      </c>
      <c r="AP199" s="11">
        <f t="shared" si="153"/>
        <v>6.1719830544503008E-3</v>
      </c>
      <c r="AQ199" s="11">
        <f t="shared" si="153"/>
        <v>5.5987673759412982E-3</v>
      </c>
      <c r="AR199" s="1">
        <f t="shared" si="155"/>
        <v>187589.3577845479</v>
      </c>
      <c r="AS199" s="1">
        <f t="shared" si="155"/>
        <v>86100.989155165502</v>
      </c>
      <c r="AT199" s="1">
        <f t="shared" si="155"/>
        <v>32033.091820148085</v>
      </c>
      <c r="AU199" s="1">
        <f t="shared" ref="AU199:AW262" si="162">$AU$5*AR199</f>
        <v>37517.87155690958</v>
      </c>
      <c r="AV199" s="1">
        <f t="shared" si="162"/>
        <v>17220.1978310331</v>
      </c>
      <c r="AW199" s="1">
        <f t="shared" si="162"/>
        <v>6406.6183640296176</v>
      </c>
      <c r="AX199" s="1">
        <f t="shared" ref="AX199:AZ262" si="163">(AR199-AU199)/B199*1000</f>
        <v>128778.42849366306</v>
      </c>
      <c r="AY199" s="1">
        <f t="shared" si="163"/>
        <v>23240.127440012286</v>
      </c>
      <c r="AZ199" s="1">
        <f t="shared" si="163"/>
        <v>5865.4385951216664</v>
      </c>
      <c r="BA199" s="1">
        <f t="shared" ref="BA199:BC262" si="164">LN(AX199)*B199</f>
        <v>13711.290054421836</v>
      </c>
      <c r="BB199" s="1">
        <f t="shared" si="164"/>
        <v>29797.701588173419</v>
      </c>
      <c r="BC199" s="1">
        <f t="shared" si="164"/>
        <v>37909.632019025106</v>
      </c>
      <c r="BD199" s="1">
        <f t="shared" ref="BD199:BD262" si="165">SUM(BA199:BC199)*BT199</f>
        <v>1377.801798362671</v>
      </c>
      <c r="BE199" s="2">
        <f t="shared" si="142"/>
        <v>0.1724378764915922</v>
      </c>
      <c r="BF199" s="2">
        <f t="shared" si="142"/>
        <v>0.13039120264941753</v>
      </c>
      <c r="BG199" s="2">
        <f t="shared" si="142"/>
        <v>6.9918128391701598E-2</v>
      </c>
      <c r="BH199" s="2">
        <f t="shared" si="158"/>
        <v>9.7040445527718955E-2</v>
      </c>
      <c r="BI199" s="2">
        <f t="shared" ref="BI199:BK262" si="166">BI$5*BE199^2</f>
        <v>2.9734821248929609E-3</v>
      </c>
      <c r="BJ199" s="2">
        <f t="shared" si="166"/>
        <v>1.700186572836147E-3</v>
      </c>
      <c r="BK199" s="2">
        <f t="shared" si="166"/>
        <v>4.8885446777984691E-4</v>
      </c>
      <c r="BL199" s="2">
        <f t="shared" si="159"/>
        <v>557.79360219250339</v>
      </c>
      <c r="BM199" s="2">
        <f t="shared" si="159"/>
        <v>146.3877456695231</v>
      </c>
      <c r="BN199" s="2">
        <f t="shared" si="159"/>
        <v>15.65952005308146</v>
      </c>
      <c r="BO199" s="2">
        <f t="shared" ref="BO199:BQ262" si="167">2*BI$5*BE199*AR199/Z199*1000</f>
        <v>1057.8845693131047</v>
      </c>
      <c r="BP199" s="2">
        <f t="shared" si="167"/>
        <v>95.424546617027801</v>
      </c>
      <c r="BQ199" s="2">
        <f t="shared" si="167"/>
        <v>9.7517254051447821</v>
      </c>
      <c r="BR199" s="11">
        <f t="shared" ref="BR199:BR262" si="168">SUM(H199:J199)*SUM(B198:D198)/SUM(H198:J198)/SUM(B199:D199)-1+BR$5</f>
        <v>3.1072673761321806E-2</v>
      </c>
      <c r="BS199" s="17">
        <f t="shared" si="156"/>
        <v>3.7200341860698645E-3</v>
      </c>
      <c r="BT199" s="17">
        <f t="shared" si="157"/>
        <v>1.6922440301728511E-2</v>
      </c>
      <c r="BU199" s="12">
        <f>(BU$3*temphigh!$I309+BU$4*temphigh!$I309^2+BU$5*temphigh!$I309^6)*(K199/K$56)^$BW$1</f>
        <v>-29.274853164826997</v>
      </c>
      <c r="BV199" s="12">
        <f>(BV$3*temphigh!$I309+BV$4*temphigh!$I309^2+BV$5*temphigh!$I309^6)*(L199/L$56)^$BW$1</f>
        <v>-20.95841075194318</v>
      </c>
      <c r="BW199" s="12">
        <f>(BW$3*temphigh!$I309+BW$4*temphigh!$I309^2+BW$5*temphigh!$I309^6)*(M199/M$56)^$BW$1</f>
        <v>-18.580260079705486</v>
      </c>
      <c r="BX199" s="12"/>
      <c r="BY199" s="12"/>
      <c r="BZ199" s="12"/>
      <c r="CA199" s="19"/>
      <c r="CB199" s="19"/>
      <c r="CC199" s="19"/>
      <c r="CD199" s="19"/>
      <c r="CE199" s="19"/>
      <c r="CF199" s="19"/>
      <c r="CG199" s="19"/>
      <c r="CH199" s="19"/>
    </row>
    <row r="200" spans="1:86" x14ac:dyDescent="0.3">
      <c r="A200" s="2">
        <f t="shared" si="143"/>
        <v>2154</v>
      </c>
      <c r="B200" s="5">
        <f t="shared" si="144"/>
        <v>1165.3494303164384</v>
      </c>
      <c r="C200" s="5">
        <f t="shared" si="144"/>
        <v>2963.8880840344673</v>
      </c>
      <c r="D200" s="5">
        <f t="shared" si="144"/>
        <v>4369.1081963268989</v>
      </c>
      <c r="E200" s="15">
        <f t="shared" si="145"/>
        <v>2.5458167154395623E-6</v>
      </c>
      <c r="F200" s="15">
        <f t="shared" si="145"/>
        <v>5.0154296403794541E-6</v>
      </c>
      <c r="G200" s="15">
        <f t="shared" si="145"/>
        <v>1.0238821201277756E-5</v>
      </c>
      <c r="H200" s="5">
        <f t="shared" si="146"/>
        <v>187417.48708590347</v>
      </c>
      <c r="I200" s="5">
        <f t="shared" si="146"/>
        <v>86441.85960623603</v>
      </c>
      <c r="J200" s="5">
        <f t="shared" si="146"/>
        <v>32163.352771295842</v>
      </c>
      <c r="K200" s="5">
        <f t="shared" si="147"/>
        <v>160825.14155004325</v>
      </c>
      <c r="L200" s="5">
        <f t="shared" si="147"/>
        <v>29165.021470234027</v>
      </c>
      <c r="M200" s="5">
        <f t="shared" si="147"/>
        <v>7361.5372579547275</v>
      </c>
      <c r="N200" s="15">
        <f t="shared" si="148"/>
        <v>-9.1875056259349552E-4</v>
      </c>
      <c r="O200" s="15">
        <f t="shared" si="148"/>
        <v>3.9539256577711956E-3</v>
      </c>
      <c r="P200" s="15">
        <f t="shared" si="148"/>
        <v>4.0561691775109487E-3</v>
      </c>
      <c r="Q200" s="5">
        <f t="shared" si="149"/>
        <v>5572.475985494717</v>
      </c>
      <c r="R200" s="5">
        <f t="shared" si="149"/>
        <v>8871.5201592203721</v>
      </c>
      <c r="S200" s="5">
        <f t="shared" si="149"/>
        <v>5161.4876857242898</v>
      </c>
      <c r="T200" s="5">
        <f t="shared" si="150"/>
        <v>29.732956471348658</v>
      </c>
      <c r="U200" s="5">
        <f t="shared" si="150"/>
        <v>102.62990869970095</v>
      </c>
      <c r="V200" s="5">
        <f t="shared" si="150"/>
        <v>160.47728986546002</v>
      </c>
      <c r="W200" s="15">
        <f t="shared" si="151"/>
        <v>-1.0734613539272964E-2</v>
      </c>
      <c r="X200" s="15">
        <f t="shared" si="151"/>
        <v>-1.217998157191269E-2</v>
      </c>
      <c r="Y200" s="15">
        <f t="shared" si="151"/>
        <v>-9.7425357312937999E-3</v>
      </c>
      <c r="Z200" s="5">
        <f t="shared" si="154"/>
        <v>6020.5632789249994</v>
      </c>
      <c r="AA200" s="5">
        <f t="shared" si="154"/>
        <v>23344.658357827826</v>
      </c>
      <c r="AB200" s="5">
        <f t="shared" si="154"/>
        <v>46122.571825712359</v>
      </c>
      <c r="AC200" s="16">
        <f t="shared" si="160"/>
        <v>1.2903366775344567</v>
      </c>
      <c r="AD200" s="16">
        <f t="shared" si="160"/>
        <v>3.0009539942769341</v>
      </c>
      <c r="AE200" s="16">
        <f t="shared" si="160"/>
        <v>9.5527413948140349</v>
      </c>
      <c r="AF200" s="15">
        <f t="shared" si="161"/>
        <v>-4.0504037456468023E-3</v>
      </c>
      <c r="AG200" s="15">
        <f t="shared" si="161"/>
        <v>2.9673830763510267E-4</v>
      </c>
      <c r="AH200" s="15">
        <f t="shared" si="161"/>
        <v>9.7937136394747881E-3</v>
      </c>
      <c r="AI200" s="1">
        <f t="shared" ref="AI200:AK215" si="169">(1-$AI$5)*AI199+AU199</f>
        <v>374128.95035418653</v>
      </c>
      <c r="AJ200" s="1">
        <f t="shared" si="169"/>
        <v>164961.08328835442</v>
      </c>
      <c r="AK200" s="1">
        <f t="shared" si="169"/>
        <v>61381.229084400336</v>
      </c>
      <c r="AL200" s="14">
        <f t="shared" si="152"/>
        <v>71.994082119243444</v>
      </c>
      <c r="AM200" s="14">
        <f t="shared" si="152"/>
        <v>16.55151955625233</v>
      </c>
      <c r="AN200" s="14">
        <f t="shared" si="152"/>
        <v>5.3329938368550334</v>
      </c>
      <c r="AO200" s="11">
        <f t="shared" si="153"/>
        <v>4.8504305620245634E-3</v>
      </c>
      <c r="AP200" s="11">
        <f t="shared" si="153"/>
        <v>6.1102632239057979E-3</v>
      </c>
      <c r="AQ200" s="11">
        <f t="shared" si="153"/>
        <v>5.542779702181885E-3</v>
      </c>
      <c r="AR200" s="1">
        <f t="shared" si="155"/>
        <v>187417.48708590347</v>
      </c>
      <c r="AS200" s="1">
        <f t="shared" si="155"/>
        <v>86441.85960623603</v>
      </c>
      <c r="AT200" s="1">
        <f t="shared" si="155"/>
        <v>32163.352771295842</v>
      </c>
      <c r="AU200" s="1">
        <f t="shared" si="162"/>
        <v>37483.497417180697</v>
      </c>
      <c r="AV200" s="1">
        <f t="shared" si="162"/>
        <v>17288.371921247206</v>
      </c>
      <c r="AW200" s="1">
        <f t="shared" si="162"/>
        <v>6432.670554259169</v>
      </c>
      <c r="AX200" s="1">
        <f t="shared" si="163"/>
        <v>128660.11324003461</v>
      </c>
      <c r="AY200" s="1">
        <f t="shared" si="163"/>
        <v>23332.017176187223</v>
      </c>
      <c r="AZ200" s="1">
        <f t="shared" si="163"/>
        <v>5889.2298063637818</v>
      </c>
      <c r="BA200" s="1">
        <f t="shared" si="164"/>
        <v>13710.253803269825</v>
      </c>
      <c r="BB200" s="1">
        <f t="shared" si="164"/>
        <v>29809.546922466783</v>
      </c>
      <c r="BC200" s="1">
        <f t="shared" si="164"/>
        <v>37927.706166468539</v>
      </c>
      <c r="BD200" s="1">
        <f t="shared" si="165"/>
        <v>1338.1461874834592</v>
      </c>
      <c r="BE200" s="2">
        <f t="shared" ref="BE200:BG215" si="170">BE199</f>
        <v>0.1724378764915922</v>
      </c>
      <c r="BF200" s="2">
        <f t="shared" si="170"/>
        <v>0.13039120264941753</v>
      </c>
      <c r="BG200" s="2">
        <f t="shared" si="170"/>
        <v>6.9918128391701598E-2</v>
      </c>
      <c r="BH200" s="2">
        <f t="shared" si="158"/>
        <v>9.679598236126595E-2</v>
      </c>
      <c r="BI200" s="2">
        <f t="shared" si="166"/>
        <v>2.9734821248929609E-3</v>
      </c>
      <c r="BJ200" s="2">
        <f t="shared" si="166"/>
        <v>1.700186572836147E-3</v>
      </c>
      <c r="BK200" s="2">
        <f t="shared" si="166"/>
        <v>4.8885446777984691E-4</v>
      </c>
      <c r="BL200" s="2">
        <f t="shared" si="159"/>
        <v>557.28254774229129</v>
      </c>
      <c r="BM200" s="2">
        <f t="shared" si="159"/>
        <v>146.96728903350981</v>
      </c>
      <c r="BN200" s="2">
        <f t="shared" si="159"/>
        <v>15.723198701027293</v>
      </c>
      <c r="BO200" s="2">
        <f t="shared" si="167"/>
        <v>1073.5830517258216</v>
      </c>
      <c r="BP200" s="2">
        <f t="shared" si="167"/>
        <v>96.563915055366792</v>
      </c>
      <c r="BQ200" s="2">
        <f t="shared" si="167"/>
        <v>9.7514138503325825</v>
      </c>
      <c r="BR200" s="11">
        <f t="shared" si="168"/>
        <v>3.0971491509612842E-2</v>
      </c>
      <c r="BS200" s="17">
        <f t="shared" si="156"/>
        <v>3.6079262701234167E-3</v>
      </c>
      <c r="BT200" s="17">
        <f t="shared" si="157"/>
        <v>1.6429553690998553E-2</v>
      </c>
      <c r="BU200" s="12">
        <f>(BU$3*temphigh!$I310+BU$4*temphigh!$I310^2+BU$5*temphigh!$I310^6)*(K200/K$56)^$BW$1</f>
        <v>-29.686872720118981</v>
      </c>
      <c r="BV200" s="12">
        <f>(BV$3*temphigh!$I310+BV$4*temphigh!$I310^2+BV$5*temphigh!$I310^6)*(L200/L$56)^$BW$1</f>
        <v>-21.204862076998538</v>
      </c>
      <c r="BW200" s="12">
        <f>(BW$3*temphigh!$I310+BW$4*temphigh!$I310^2+BW$5*temphigh!$I310^6)*(M200/M$56)^$BW$1</f>
        <v>-18.779746534237365</v>
      </c>
      <c r="BX200" s="12"/>
      <c r="BY200" s="12"/>
      <c r="BZ200" s="12"/>
      <c r="CA200" s="19"/>
      <c r="CB200" s="19"/>
      <c r="CC200" s="19"/>
      <c r="CD200" s="19"/>
      <c r="CE200" s="19"/>
      <c r="CF200" s="19"/>
      <c r="CG200" s="19"/>
      <c r="CH200" s="19"/>
    </row>
    <row r="201" spans="1:86" x14ac:dyDescent="0.3">
      <c r="A201" s="2">
        <f t="shared" si="143"/>
        <v>2155</v>
      </c>
      <c r="B201" s="5">
        <f t="shared" si="144"/>
        <v>1165.3522487441944</v>
      </c>
      <c r="C201" s="5">
        <f t="shared" si="144"/>
        <v>2963.9022059480076</v>
      </c>
      <c r="D201" s="5">
        <f t="shared" si="144"/>
        <v>4369.1506941186481</v>
      </c>
      <c r="E201" s="15">
        <f t="shared" si="145"/>
        <v>2.4185258796675841E-6</v>
      </c>
      <c r="F201" s="15">
        <f t="shared" si="145"/>
        <v>4.7646581583604815E-6</v>
      </c>
      <c r="G201" s="15">
        <f t="shared" si="145"/>
        <v>9.7268801412138672E-6</v>
      </c>
      <c r="H201" s="5">
        <f t="shared" si="146"/>
        <v>187223.17732221118</v>
      </c>
      <c r="I201" s="5">
        <f t="shared" si="146"/>
        <v>86776.463936127911</v>
      </c>
      <c r="J201" s="5">
        <f t="shared" si="146"/>
        <v>32291.714480166105</v>
      </c>
      <c r="K201" s="5">
        <f t="shared" si="147"/>
        <v>160658.0135096203</v>
      </c>
      <c r="L201" s="5">
        <f t="shared" si="147"/>
        <v>29277.7756843608</v>
      </c>
      <c r="M201" s="5">
        <f t="shared" si="147"/>
        <v>7390.8447524216244</v>
      </c>
      <c r="N201" s="15">
        <f t="shared" si="148"/>
        <v>-1.0391910046659847E-3</v>
      </c>
      <c r="O201" s="15">
        <f t="shared" si="148"/>
        <v>3.8660768428320225E-3</v>
      </c>
      <c r="P201" s="15">
        <f t="shared" si="148"/>
        <v>3.9811649985508346E-3</v>
      </c>
      <c r="Q201" s="5">
        <f t="shared" si="149"/>
        <v>5506.9422237842036</v>
      </c>
      <c r="R201" s="5">
        <f t="shared" si="149"/>
        <v>8797.387353410315</v>
      </c>
      <c r="S201" s="5">
        <f t="shared" si="149"/>
        <v>5131.6001588321669</v>
      </c>
      <c r="T201" s="5">
        <f t="shared" si="150"/>
        <v>29.413784674248706</v>
      </c>
      <c r="U201" s="5">
        <f t="shared" si="150"/>
        <v>101.37987830301151</v>
      </c>
      <c r="V201" s="5">
        <f t="shared" si="150"/>
        <v>158.91383413488458</v>
      </c>
      <c r="W201" s="15">
        <f t="shared" si="151"/>
        <v>-1.0734613539272964E-2</v>
      </c>
      <c r="X201" s="15">
        <f t="shared" si="151"/>
        <v>-1.217998157191269E-2</v>
      </c>
      <c r="Y201" s="15">
        <f t="shared" si="151"/>
        <v>-9.7425357312937999E-3</v>
      </c>
      <c r="Z201" s="5">
        <f t="shared" si="154"/>
        <v>5926.3761507869067</v>
      </c>
      <c r="AA201" s="5">
        <f t="shared" si="154"/>
        <v>23158.485729505726</v>
      </c>
      <c r="AB201" s="5">
        <f t="shared" si="154"/>
        <v>46308.078282835537</v>
      </c>
      <c r="AC201" s="16">
        <f t="shared" si="160"/>
        <v>1.2851102930226257</v>
      </c>
      <c r="AD201" s="16">
        <f t="shared" si="160"/>
        <v>3.0018444922864864</v>
      </c>
      <c r="AE201" s="16">
        <f t="shared" si="160"/>
        <v>9.646298208506801</v>
      </c>
      <c r="AF201" s="15">
        <f t="shared" si="161"/>
        <v>-4.0504037456468023E-3</v>
      </c>
      <c r="AG201" s="15">
        <f t="shared" si="161"/>
        <v>2.9673830763510267E-4</v>
      </c>
      <c r="AH201" s="15">
        <f t="shared" si="161"/>
        <v>9.7937136394747881E-3</v>
      </c>
      <c r="AI201" s="1">
        <f t="shared" si="169"/>
        <v>374199.55273594859</v>
      </c>
      <c r="AJ201" s="1">
        <f t="shared" si="169"/>
        <v>165753.34688076621</v>
      </c>
      <c r="AK201" s="1">
        <f t="shared" si="169"/>
        <v>61675.77673021947</v>
      </c>
      <c r="AL201" s="14">
        <f t="shared" si="152"/>
        <v>72.339792392477563</v>
      </c>
      <c r="AM201" s="14">
        <f t="shared" si="152"/>
        <v>16.651642356084214</v>
      </c>
      <c r="AN201" s="14">
        <f t="shared" si="152"/>
        <v>5.3622578507459071</v>
      </c>
      <c r="AO201" s="11">
        <f t="shared" si="153"/>
        <v>4.8019262564043177E-3</v>
      </c>
      <c r="AP201" s="11">
        <f t="shared" si="153"/>
        <v>6.0491605916667395E-3</v>
      </c>
      <c r="AQ201" s="11">
        <f t="shared" si="153"/>
        <v>5.4873519051600664E-3</v>
      </c>
      <c r="AR201" s="1">
        <f t="shared" si="155"/>
        <v>187223.17732221118</v>
      </c>
      <c r="AS201" s="1">
        <f t="shared" si="155"/>
        <v>86776.463936127911</v>
      </c>
      <c r="AT201" s="1">
        <f t="shared" si="155"/>
        <v>32291.714480166105</v>
      </c>
      <c r="AU201" s="1">
        <f t="shared" si="162"/>
        <v>37444.635464442239</v>
      </c>
      <c r="AV201" s="1">
        <f t="shared" si="162"/>
        <v>17355.292787225582</v>
      </c>
      <c r="AW201" s="1">
        <f t="shared" si="162"/>
        <v>6458.3428960332212</v>
      </c>
      <c r="AX201" s="1">
        <f t="shared" si="163"/>
        <v>128526.41080769624</v>
      </c>
      <c r="AY201" s="1">
        <f t="shared" si="163"/>
        <v>23422.22054748864</v>
      </c>
      <c r="AZ201" s="1">
        <f t="shared" si="163"/>
        <v>5912.6758019372992</v>
      </c>
      <c r="BA201" s="1">
        <f t="shared" si="164"/>
        <v>13709.075308620622</v>
      </c>
      <c r="BB201" s="1">
        <f t="shared" si="164"/>
        <v>29821.125535318268</v>
      </c>
      <c r="BC201" s="1">
        <f t="shared" si="164"/>
        <v>37945.434861353082</v>
      </c>
      <c r="BD201" s="1">
        <f t="shared" si="165"/>
        <v>1299.6197391537214</v>
      </c>
      <c r="BE201" s="2">
        <f t="shared" si="170"/>
        <v>0.1724378764915922</v>
      </c>
      <c r="BF201" s="2">
        <f t="shared" si="170"/>
        <v>0.13039120264941753</v>
      </c>
      <c r="BG201" s="2">
        <f t="shared" si="170"/>
        <v>6.9918128391701598E-2</v>
      </c>
      <c r="BH201" s="2">
        <f t="shared" si="158"/>
        <v>9.6552391666163764E-2</v>
      </c>
      <c r="BI201" s="2">
        <f t="shared" si="166"/>
        <v>2.9734821248929609E-3</v>
      </c>
      <c r="BJ201" s="2">
        <f t="shared" si="166"/>
        <v>1.700186572836147E-3</v>
      </c>
      <c r="BK201" s="2">
        <f t="shared" si="166"/>
        <v>4.8885446777984691E-4</v>
      </c>
      <c r="BL201" s="2">
        <f t="shared" si="159"/>
        <v>556.70477113326012</v>
      </c>
      <c r="BM201" s="2">
        <f t="shared" si="159"/>
        <v>147.53617882240482</v>
      </c>
      <c r="BN201" s="2">
        <f t="shared" si="159"/>
        <v>15.785948895900377</v>
      </c>
      <c r="BO201" s="2">
        <f t="shared" si="167"/>
        <v>1089.5146141935045</v>
      </c>
      <c r="BP201" s="2">
        <f t="shared" si="167"/>
        <v>97.716989154256083</v>
      </c>
      <c r="BQ201" s="2">
        <f t="shared" si="167"/>
        <v>9.7511117832297813</v>
      </c>
      <c r="BR201" s="11">
        <f t="shared" si="168"/>
        <v>3.0870896385907648E-2</v>
      </c>
      <c r="BS201" s="17">
        <f t="shared" si="156"/>
        <v>3.4995402878119021E-3</v>
      </c>
      <c r="BT201" s="17">
        <f t="shared" si="157"/>
        <v>1.5951023000969469E-2</v>
      </c>
      <c r="BU201" s="12">
        <f>(BU$3*temphigh!$I311+BU$4*temphigh!$I311^2+BU$5*temphigh!$I311^6)*(K201/K$56)^$BW$1</f>
        <v>-30.099835222873768</v>
      </c>
      <c r="BV201" s="12">
        <f>(BV$3*temphigh!$I311+BV$4*temphigh!$I311^2+BV$5*temphigh!$I311^6)*(L201/L$56)^$BW$1</f>
        <v>-21.451097005136251</v>
      </c>
      <c r="BW201" s="12">
        <f>(BW$3*temphigh!$I311+BW$4*temphigh!$I311^2+BW$5*temphigh!$I311^6)*(M201/M$56)^$BW$1</f>
        <v>-18.978948265818531</v>
      </c>
      <c r="BX201" s="12"/>
      <c r="BY201" s="12"/>
      <c r="BZ201" s="12"/>
      <c r="CA201" s="19"/>
      <c r="CB201" s="19"/>
      <c r="CC201" s="19"/>
      <c r="CD201" s="19"/>
      <c r="CE201" s="19"/>
      <c r="CF201" s="19"/>
      <c r="CG201" s="19"/>
      <c r="CH201" s="19"/>
    </row>
    <row r="202" spans="1:86" x14ac:dyDescent="0.3">
      <c r="A202" s="2">
        <f t="shared" si="143"/>
        <v>2156</v>
      </c>
      <c r="B202" s="5">
        <f t="shared" ref="B202:D217" si="171">B201*(1+E202)</f>
        <v>1165.3549262570384</v>
      </c>
      <c r="C202" s="5">
        <f t="shared" si="171"/>
        <v>2963.9156218297921</v>
      </c>
      <c r="D202" s="5">
        <f t="shared" si="171"/>
        <v>4369.1910674135124</v>
      </c>
      <c r="E202" s="15">
        <f t="shared" ref="E202:G217" si="172">E201*$E$5</f>
        <v>2.2975995856842047E-6</v>
      </c>
      <c r="F202" s="15">
        <f t="shared" si="172"/>
        <v>4.5264252504424573E-6</v>
      </c>
      <c r="G202" s="15">
        <f t="shared" si="172"/>
        <v>9.2405361341531739E-6</v>
      </c>
      <c r="H202" s="5">
        <f t="shared" si="146"/>
        <v>187006.51219128352</v>
      </c>
      <c r="I202" s="5">
        <f t="shared" si="146"/>
        <v>87104.80839285221</v>
      </c>
      <c r="J202" s="5">
        <f t="shared" si="146"/>
        <v>32418.181096598801</v>
      </c>
      <c r="K202" s="5">
        <f t="shared" si="147"/>
        <v>160471.72237210427</v>
      </c>
      <c r="L202" s="5">
        <f t="shared" si="147"/>
        <v>29388.423796989704</v>
      </c>
      <c r="M202" s="5">
        <f t="shared" si="147"/>
        <v>7419.7215448830939</v>
      </c>
      <c r="N202" s="15">
        <f t="shared" si="148"/>
        <v>-1.1595508586621506E-3</v>
      </c>
      <c r="O202" s="15">
        <f t="shared" si="148"/>
        <v>3.7792526939814941E-3</v>
      </c>
      <c r="P202" s="15">
        <f t="shared" si="148"/>
        <v>3.9071031023900638E-3</v>
      </c>
      <c r="Q202" s="5">
        <f t="shared" si="149"/>
        <v>5441.5227967854435</v>
      </c>
      <c r="R202" s="5">
        <f t="shared" si="149"/>
        <v>8723.1174172358405</v>
      </c>
      <c r="S202" s="5">
        <f t="shared" si="149"/>
        <v>5101.5068572196806</v>
      </c>
      <c r="T202" s="5">
        <f t="shared" ref="T202:V217" si="173">T201*(1+W202)</f>
        <v>29.098039063043256</v>
      </c>
      <c r="U202" s="5">
        <f t="shared" si="173"/>
        <v>100.14507325351808</v>
      </c>
      <c r="V202" s="5">
        <f t="shared" si="173"/>
        <v>157.36561042762858</v>
      </c>
      <c r="W202" s="15">
        <f t="shared" si="151"/>
        <v>-1.0734613539272964E-2</v>
      </c>
      <c r="X202" s="15">
        <f t="shared" si="151"/>
        <v>-1.217998157191269E-2</v>
      </c>
      <c r="Y202" s="15">
        <f t="shared" si="151"/>
        <v>-9.7425357312937999E-3</v>
      </c>
      <c r="Z202" s="5">
        <f t="shared" si="154"/>
        <v>5832.9585110619701</v>
      </c>
      <c r="AA202" s="5">
        <f t="shared" si="154"/>
        <v>22971.781786657812</v>
      </c>
      <c r="AB202" s="5">
        <f t="shared" si="154"/>
        <v>46490.833871218434</v>
      </c>
      <c r="AC202" s="16">
        <f t="shared" si="160"/>
        <v>1.2799050774781975</v>
      </c>
      <c r="AD202" s="16">
        <f t="shared" si="160"/>
        <v>3.0027352545409114</v>
      </c>
      <c r="AE202" s="16">
        <f t="shared" si="160"/>
        <v>9.7407712908418951</v>
      </c>
      <c r="AF202" s="15">
        <f t="shared" si="161"/>
        <v>-4.0504037456468023E-3</v>
      </c>
      <c r="AG202" s="15">
        <f t="shared" si="161"/>
        <v>2.9673830763510267E-4</v>
      </c>
      <c r="AH202" s="15">
        <f t="shared" si="161"/>
        <v>9.7937136394747881E-3</v>
      </c>
      <c r="AI202" s="1">
        <f t="shared" si="169"/>
        <v>374224.23292679602</v>
      </c>
      <c r="AJ202" s="1">
        <f t="shared" si="169"/>
        <v>166533.30497991521</v>
      </c>
      <c r="AK202" s="1">
        <f t="shared" si="169"/>
        <v>61966.54195323075</v>
      </c>
      <c r="AL202" s="14">
        <f t="shared" ref="AL202:AN217" si="174">AL201*(1+AO202)</f>
        <v>72.683689037465115</v>
      </c>
      <c r="AM202" s="14">
        <f t="shared" si="174"/>
        <v>16.751363530223895</v>
      </c>
      <c r="AN202" s="14">
        <f t="shared" si="174"/>
        <v>5.391388200620824</v>
      </c>
      <c r="AO202" s="11">
        <f t="shared" ref="AO202:AQ217" si="175">AO$5*AO201</f>
        <v>4.7539069938402744E-3</v>
      </c>
      <c r="AP202" s="11">
        <f t="shared" si="175"/>
        <v>5.9886689857500718E-3</v>
      </c>
      <c r="AQ202" s="11">
        <f t="shared" si="175"/>
        <v>5.4324783861084656E-3</v>
      </c>
      <c r="AR202" s="1">
        <f t="shared" si="155"/>
        <v>187006.51219128352</v>
      </c>
      <c r="AS202" s="1">
        <f t="shared" si="155"/>
        <v>87104.80839285221</v>
      </c>
      <c r="AT202" s="1">
        <f t="shared" si="155"/>
        <v>32418.181096598801</v>
      </c>
      <c r="AU202" s="1">
        <f t="shared" si="162"/>
        <v>37401.302438256702</v>
      </c>
      <c r="AV202" s="1">
        <f t="shared" si="162"/>
        <v>17420.961678570442</v>
      </c>
      <c r="AW202" s="1">
        <f t="shared" si="162"/>
        <v>6483.6362193197601</v>
      </c>
      <c r="AX202" s="1">
        <f t="shared" si="163"/>
        <v>128377.3778976834</v>
      </c>
      <c r="AY202" s="1">
        <f t="shared" si="163"/>
        <v>23510.739037591764</v>
      </c>
      <c r="AZ202" s="1">
        <f t="shared" si="163"/>
        <v>5935.7772359064757</v>
      </c>
      <c r="BA202" s="1">
        <f t="shared" si="164"/>
        <v>13707.754734231072</v>
      </c>
      <c r="BB202" s="1">
        <f t="shared" si="164"/>
        <v>29832.440791256289</v>
      </c>
      <c r="BC202" s="1">
        <f t="shared" si="164"/>
        <v>37962.823115256586</v>
      </c>
      <c r="BD202" s="1">
        <f t="shared" si="165"/>
        <v>1262.1908009582039</v>
      </c>
      <c r="BE202" s="2">
        <f t="shared" si="170"/>
        <v>0.1724378764915922</v>
      </c>
      <c r="BF202" s="2">
        <f t="shared" si="170"/>
        <v>0.13039120264941753</v>
      </c>
      <c r="BG202" s="2">
        <f t="shared" si="170"/>
        <v>6.9918128391701598E-2</v>
      </c>
      <c r="BH202" s="2">
        <f t="shared" si="158"/>
        <v>9.6309688918077924E-2</v>
      </c>
      <c r="BI202" s="2">
        <f t="shared" si="166"/>
        <v>2.9734821248929609E-3</v>
      </c>
      <c r="BJ202" s="2">
        <f t="shared" si="166"/>
        <v>1.700186572836147E-3</v>
      </c>
      <c r="BK202" s="2">
        <f t="shared" si="166"/>
        <v>4.8885446777984691E-4</v>
      </c>
      <c r="BL202" s="2">
        <f t="shared" si="159"/>
        <v>556.0605212393591</v>
      </c>
      <c r="BM202" s="2">
        <f t="shared" si="159"/>
        <v>148.09442565899266</v>
      </c>
      <c r="BN202" s="2">
        <f t="shared" si="159"/>
        <v>15.847772666368501</v>
      </c>
      <c r="BO202" s="2">
        <f t="shared" si="167"/>
        <v>1105.682675136771</v>
      </c>
      <c r="BP202" s="2">
        <f t="shared" si="167"/>
        <v>98.883933587491398</v>
      </c>
      <c r="BQ202" s="2">
        <f t="shared" si="167"/>
        <v>9.7508190729211588</v>
      </c>
      <c r="BR202" s="11">
        <f t="shared" si="168"/>
        <v>3.0770864899767741E-2</v>
      </c>
      <c r="BS202" s="17">
        <f t="shared" si="156"/>
        <v>3.3947415724712099E-3</v>
      </c>
      <c r="BT202" s="17">
        <f t="shared" si="157"/>
        <v>1.548643009802861E-2</v>
      </c>
      <c r="BU202" s="12">
        <f>(BU$3*temphigh!$I312+BU$4*temphigh!$I312^2+BU$5*temphigh!$I312^6)*(K202/K$56)^$BW$1</f>
        <v>-30.513731315756957</v>
      </c>
      <c r="BV202" s="12">
        <f>(BV$3*temphigh!$I312+BV$4*temphigh!$I312^2+BV$5*temphigh!$I312^6)*(L202/L$56)^$BW$1</f>
        <v>-21.697098678955317</v>
      </c>
      <c r="BW202" s="12">
        <f>(BW$3*temphigh!$I312+BW$4*temphigh!$I312^2+BW$5*temphigh!$I312^6)*(M202/M$56)^$BW$1</f>
        <v>-19.177851126905267</v>
      </c>
      <c r="BX202" s="12"/>
      <c r="BY202" s="12"/>
      <c r="BZ202" s="12"/>
      <c r="CA202" s="19"/>
      <c r="CB202" s="19"/>
      <c r="CC202" s="19"/>
      <c r="CD202" s="19"/>
      <c r="CE202" s="19"/>
      <c r="CF202" s="19"/>
      <c r="CG202" s="19"/>
      <c r="CH202" s="19"/>
    </row>
    <row r="203" spans="1:86" x14ac:dyDescent="0.3">
      <c r="A203" s="2">
        <f t="shared" si="143"/>
        <v>2157</v>
      </c>
      <c r="B203" s="5">
        <f t="shared" si="171"/>
        <v>1165.3574699000844</v>
      </c>
      <c r="C203" s="5">
        <f t="shared" si="171"/>
        <v>2963.9283669751776</v>
      </c>
      <c r="D203" s="5">
        <f t="shared" si="171"/>
        <v>4369.2294223980516</v>
      </c>
      <c r="E203" s="15">
        <f t="shared" si="172"/>
        <v>2.1827196063999944E-6</v>
      </c>
      <c r="F203" s="15">
        <f t="shared" si="172"/>
        <v>4.3001039879203342E-6</v>
      </c>
      <c r="G203" s="15">
        <f t="shared" si="172"/>
        <v>8.7785093274455143E-6</v>
      </c>
      <c r="H203" s="5">
        <f t="shared" si="146"/>
        <v>186767.57569162705</v>
      </c>
      <c r="I203" s="5">
        <f t="shared" si="146"/>
        <v>87426.900674853605</v>
      </c>
      <c r="J203" s="5">
        <f t="shared" si="146"/>
        <v>32542.757147969067</v>
      </c>
      <c r="K203" s="5">
        <f t="shared" si="147"/>
        <v>160266.33931272622</v>
      </c>
      <c r="L203" s="5">
        <f t="shared" si="147"/>
        <v>29496.968161911649</v>
      </c>
      <c r="M203" s="5">
        <f t="shared" si="147"/>
        <v>7448.1685445823932</v>
      </c>
      <c r="N203" s="15">
        <f t="shared" si="148"/>
        <v>-1.2798707232779538E-3</v>
      </c>
      <c r="O203" s="15">
        <f t="shared" si="148"/>
        <v>3.6934394873215926E-3</v>
      </c>
      <c r="P203" s="15">
        <f t="shared" si="148"/>
        <v>3.833971332646291E-3</v>
      </c>
      <c r="Q203" s="5">
        <f t="shared" si="149"/>
        <v>5376.2322021942682</v>
      </c>
      <c r="R203" s="5">
        <f t="shared" si="149"/>
        <v>8648.7330860800776</v>
      </c>
      <c r="S203" s="5">
        <f t="shared" si="149"/>
        <v>5071.2182382106512</v>
      </c>
      <c r="T203" s="5">
        <f t="shared" si="173"/>
        <v>28.785682858950818</v>
      </c>
      <c r="U203" s="5">
        <f t="shared" si="173"/>
        <v>98.925308106772377</v>
      </c>
      <c r="V203" s="5">
        <f t="shared" si="173"/>
        <v>155.83247034516054</v>
      </c>
      <c r="W203" s="15">
        <f t="shared" si="151"/>
        <v>-1.0734613539272964E-2</v>
      </c>
      <c r="X203" s="15">
        <f t="shared" si="151"/>
        <v>-1.217998157191269E-2</v>
      </c>
      <c r="Y203" s="15">
        <f t="shared" si="151"/>
        <v>-9.7425357312937999E-3</v>
      </c>
      <c r="Z203" s="5">
        <f t="shared" si="154"/>
        <v>5740.3210158047641</v>
      </c>
      <c r="AA203" s="5">
        <f t="shared" si="154"/>
        <v>22784.606818450218</v>
      </c>
      <c r="AB203" s="5">
        <f t="shared" si="154"/>
        <v>46670.84492916266</v>
      </c>
      <c r="AC203" s="16">
        <f t="shared" si="160"/>
        <v>1.2747209451583075</v>
      </c>
      <c r="AD203" s="16">
        <f t="shared" si="160"/>
        <v>3.0036262811186201</v>
      </c>
      <c r="AE203" s="16">
        <f t="shared" si="160"/>
        <v>9.8361696154920182</v>
      </c>
      <c r="AF203" s="15">
        <f t="shared" si="161"/>
        <v>-4.0504037456468023E-3</v>
      </c>
      <c r="AG203" s="15">
        <f t="shared" si="161"/>
        <v>2.9673830763510267E-4</v>
      </c>
      <c r="AH203" s="15">
        <f t="shared" si="161"/>
        <v>9.7937136394747881E-3</v>
      </c>
      <c r="AI203" s="1">
        <f t="shared" si="169"/>
        <v>374203.1120723731</v>
      </c>
      <c r="AJ203" s="1">
        <f t="shared" si="169"/>
        <v>167300.93616049411</v>
      </c>
      <c r="AK203" s="1">
        <f t="shared" si="169"/>
        <v>62253.523977227436</v>
      </c>
      <c r="AL203" s="14">
        <f t="shared" si="174"/>
        <v>73.025765220141906</v>
      </c>
      <c r="AM203" s="14">
        <f t="shared" si="174"/>
        <v>16.850678717753947</v>
      </c>
      <c r="AN203" s="14">
        <f t="shared" si="174"/>
        <v>5.4203839144931072</v>
      </c>
      <c r="AO203" s="11">
        <f t="shared" si="175"/>
        <v>4.706367923901872E-3</v>
      </c>
      <c r="AP203" s="11">
        <f t="shared" si="175"/>
        <v>5.9287822958925714E-3</v>
      </c>
      <c r="AQ203" s="11">
        <f t="shared" si="175"/>
        <v>5.3781536022473805E-3</v>
      </c>
      <c r="AR203" s="1">
        <f t="shared" si="155"/>
        <v>186767.57569162705</v>
      </c>
      <c r="AS203" s="1">
        <f t="shared" si="155"/>
        <v>87426.900674853605</v>
      </c>
      <c r="AT203" s="1">
        <f t="shared" si="155"/>
        <v>32542.757147969067</v>
      </c>
      <c r="AU203" s="1">
        <f t="shared" si="162"/>
        <v>37353.515138325412</v>
      </c>
      <c r="AV203" s="1">
        <f t="shared" si="162"/>
        <v>17485.380134970721</v>
      </c>
      <c r="AW203" s="1">
        <f t="shared" si="162"/>
        <v>6508.5514295938137</v>
      </c>
      <c r="AX203" s="1">
        <f t="shared" si="163"/>
        <v>128213.07145018096</v>
      </c>
      <c r="AY203" s="1">
        <f t="shared" si="163"/>
        <v>23597.57452952932</v>
      </c>
      <c r="AZ203" s="1">
        <f t="shared" si="163"/>
        <v>5958.5348356659151</v>
      </c>
      <c r="BA203" s="1">
        <f t="shared" si="164"/>
        <v>13706.292192225021</v>
      </c>
      <c r="BB203" s="1">
        <f t="shared" si="164"/>
        <v>29843.495997355461</v>
      </c>
      <c r="BC203" s="1">
        <f t="shared" si="164"/>
        <v>37979.87584206192</v>
      </c>
      <c r="BD203" s="1">
        <f t="shared" si="165"/>
        <v>1225.8285853803761</v>
      </c>
      <c r="BE203" s="2">
        <f t="shared" si="170"/>
        <v>0.1724378764915922</v>
      </c>
      <c r="BF203" s="2">
        <f t="shared" si="170"/>
        <v>0.13039120264941753</v>
      </c>
      <c r="BG203" s="2">
        <f t="shared" si="170"/>
        <v>6.9918128391701598E-2</v>
      </c>
      <c r="BH203" s="2">
        <f t="shared" si="158"/>
        <v>9.6067889373670445E-2</v>
      </c>
      <c r="BI203" s="2">
        <f t="shared" si="166"/>
        <v>2.9734821248929609E-3</v>
      </c>
      <c r="BJ203" s="2">
        <f t="shared" si="166"/>
        <v>1.700186572836147E-3</v>
      </c>
      <c r="BK203" s="2">
        <f t="shared" si="166"/>
        <v>4.8885446777984691E-4</v>
      </c>
      <c r="BL203" s="2">
        <f t="shared" si="159"/>
        <v>555.3500478286461</v>
      </c>
      <c r="BM203" s="2">
        <f t="shared" si="159"/>
        <v>148.64204263206557</v>
      </c>
      <c r="BN203" s="2">
        <f t="shared" si="159"/>
        <v>15.908672225659227</v>
      </c>
      <c r="BO203" s="2">
        <f t="shared" si="167"/>
        <v>1122.0907005400913</v>
      </c>
      <c r="BP203" s="2">
        <f t="shared" si="167"/>
        <v>100.06491499931644</v>
      </c>
      <c r="BQ203" s="2">
        <f t="shared" si="167"/>
        <v>9.7505355900248905</v>
      </c>
      <c r="BR203" s="11">
        <f t="shared" si="168"/>
        <v>3.0671373116958306E-2</v>
      </c>
      <c r="BS203" s="17">
        <f t="shared" si="156"/>
        <v>3.2934007819490655E-3</v>
      </c>
      <c r="BT203" s="17">
        <f t="shared" si="157"/>
        <v>1.5035369027212243E-2</v>
      </c>
      <c r="BU203" s="12">
        <f>(BU$3*temphigh!$I313+BU$4*temphigh!$I313^2+BU$5*temphigh!$I313^6)*(K203/K$56)^$BW$1</f>
        <v>-30.928553031817071</v>
      </c>
      <c r="BV203" s="12">
        <f>(BV$3*temphigh!$I313+BV$4*temphigh!$I313^2+BV$5*temphigh!$I313^6)*(L203/L$56)^$BW$1</f>
        <v>-21.942850799276709</v>
      </c>
      <c r="BW203" s="12">
        <f>(BW$3*temphigh!$I313+BW$4*temphigh!$I313^2+BW$5*temphigh!$I313^6)*(M203/M$56)^$BW$1</f>
        <v>-19.376441422483371</v>
      </c>
      <c r="BX203" s="12"/>
      <c r="BY203" s="12"/>
      <c r="BZ203" s="12"/>
      <c r="CA203" s="19"/>
      <c r="CB203" s="19"/>
      <c r="CC203" s="19"/>
      <c r="CD203" s="19"/>
      <c r="CE203" s="19"/>
      <c r="CF203" s="19"/>
      <c r="CG203" s="19"/>
      <c r="CH203" s="19"/>
    </row>
    <row r="204" spans="1:86" x14ac:dyDescent="0.3">
      <c r="A204" s="2">
        <f t="shared" si="143"/>
        <v>2158</v>
      </c>
      <c r="B204" s="5">
        <f t="shared" si="171"/>
        <v>1165.3598863662526</v>
      </c>
      <c r="C204" s="5">
        <f t="shared" si="171"/>
        <v>2963.9404749153591</v>
      </c>
      <c r="D204" s="5">
        <f t="shared" si="171"/>
        <v>4369.2658599532278</v>
      </c>
      <c r="E204" s="15">
        <f t="shared" si="172"/>
        <v>2.0735836260799947E-6</v>
      </c>
      <c r="F204" s="15">
        <f t="shared" si="172"/>
        <v>4.0850987885243171E-6</v>
      </c>
      <c r="G204" s="15">
        <f t="shared" si="172"/>
        <v>8.3395838610732374E-6</v>
      </c>
      <c r="H204" s="5">
        <f t="shared" si="146"/>
        <v>186506.45188751625</v>
      </c>
      <c r="I204" s="5">
        <f t="shared" si="146"/>
        <v>87742.749886664678</v>
      </c>
      <c r="J204" s="5">
        <f t="shared" si="146"/>
        <v>32665.447526835735</v>
      </c>
      <c r="K204" s="5">
        <f t="shared" si="147"/>
        <v>160041.93560245857</v>
      </c>
      <c r="L204" s="5">
        <f t="shared" si="147"/>
        <v>29603.411616817419</v>
      </c>
      <c r="M204" s="5">
        <f t="shared" si="147"/>
        <v>7476.1867494108983</v>
      </c>
      <c r="N204" s="15">
        <f t="shared" si="148"/>
        <v>-1.4001923999136245E-3</v>
      </c>
      <c r="O204" s="15">
        <f t="shared" si="148"/>
        <v>3.6086235819725587E-3</v>
      </c>
      <c r="P204" s="15">
        <f t="shared" si="148"/>
        <v>3.7617576268309527E-3</v>
      </c>
      <c r="Q204" s="5">
        <f t="shared" si="149"/>
        <v>5311.0844882803549</v>
      </c>
      <c r="R204" s="5">
        <f t="shared" si="149"/>
        <v>8574.2565876870867</v>
      </c>
      <c r="S204" s="5">
        <f t="shared" si="149"/>
        <v>5040.7445891984489</v>
      </c>
      <c r="T204" s="5">
        <f t="shared" si="173"/>
        <v>28.476679677995907</v>
      </c>
      <c r="U204" s="5">
        <f t="shared" si="173"/>
        <v>97.720399677036099</v>
      </c>
      <c r="V204" s="5">
        <f t="shared" si="173"/>
        <v>154.31426693472704</v>
      </c>
      <c r="W204" s="15">
        <f t="shared" si="151"/>
        <v>-1.0734613539272964E-2</v>
      </c>
      <c r="X204" s="15">
        <f t="shared" si="151"/>
        <v>-1.217998157191269E-2</v>
      </c>
      <c r="Y204" s="15">
        <f t="shared" si="151"/>
        <v>-9.7425357312937999E-3</v>
      </c>
      <c r="Z204" s="5">
        <f t="shared" si="154"/>
        <v>5648.4736211020218</v>
      </c>
      <c r="AA204" s="5">
        <f t="shared" si="154"/>
        <v>22597.019857478092</v>
      </c>
      <c r="AB204" s="5">
        <f t="shared" si="154"/>
        <v>46848.118337375105</v>
      </c>
      <c r="AC204" s="16">
        <f t="shared" si="160"/>
        <v>1.2695578106673839</v>
      </c>
      <c r="AD204" s="16">
        <f t="shared" si="160"/>
        <v>3.0045175720980475</v>
      </c>
      <c r="AE204" s="16">
        <f t="shared" si="160"/>
        <v>9.9325022440154491</v>
      </c>
      <c r="AF204" s="15">
        <f t="shared" si="161"/>
        <v>-4.0504037456468023E-3</v>
      </c>
      <c r="AG204" s="15">
        <f t="shared" si="161"/>
        <v>2.9673830763510267E-4</v>
      </c>
      <c r="AH204" s="15">
        <f t="shared" si="161"/>
        <v>9.7937136394747881E-3</v>
      </c>
      <c r="AI204" s="1">
        <f t="shared" si="169"/>
        <v>374136.31600346119</v>
      </c>
      <c r="AJ204" s="1">
        <f t="shared" si="169"/>
        <v>168056.22267941543</v>
      </c>
      <c r="AK204" s="1">
        <f t="shared" si="169"/>
        <v>62536.723009098503</v>
      </c>
      <c r="AL204" s="14">
        <f t="shared" si="174"/>
        <v>73.366014478001858</v>
      </c>
      <c r="AM204" s="14">
        <f t="shared" si="174"/>
        <v>16.949583683352984</v>
      </c>
      <c r="AN204" s="14">
        <f t="shared" si="174"/>
        <v>5.4492440551956483</v>
      </c>
      <c r="AO204" s="11">
        <f t="shared" si="175"/>
        <v>4.6593042446628529E-3</v>
      </c>
      <c r="AP204" s="11">
        <f t="shared" si="175"/>
        <v>5.8694944729336456E-3</v>
      </c>
      <c r="AQ204" s="11">
        <f t="shared" si="175"/>
        <v>5.3243720662249066E-3</v>
      </c>
      <c r="AR204" s="1">
        <f t="shared" si="155"/>
        <v>186506.45188751625</v>
      </c>
      <c r="AS204" s="1">
        <f t="shared" si="155"/>
        <v>87742.749886664678</v>
      </c>
      <c r="AT204" s="1">
        <f t="shared" si="155"/>
        <v>32665.447526835735</v>
      </c>
      <c r="AU204" s="1">
        <f t="shared" si="162"/>
        <v>37301.290377503254</v>
      </c>
      <c r="AV204" s="1">
        <f t="shared" si="162"/>
        <v>17548.549977332936</v>
      </c>
      <c r="AW204" s="1">
        <f t="shared" si="162"/>
        <v>6533.0895053671475</v>
      </c>
      <c r="AX204" s="1">
        <f t="shared" si="163"/>
        <v>128033.54848196685</v>
      </c>
      <c r="AY204" s="1">
        <f t="shared" si="163"/>
        <v>23682.729293453936</v>
      </c>
      <c r="AZ204" s="1">
        <f t="shared" si="163"/>
        <v>5980.9493995287185</v>
      </c>
      <c r="BA204" s="1">
        <f t="shared" si="164"/>
        <v>13704.687741877942</v>
      </c>
      <c r="BB204" s="1">
        <f t="shared" si="164"/>
        <v>29854.294404320408</v>
      </c>
      <c r="BC204" s="1">
        <f t="shared" si="164"/>
        <v>37996.597860555652</v>
      </c>
      <c r="BD204" s="1">
        <f t="shared" si="165"/>
        <v>1190.5031472134747</v>
      </c>
      <c r="BE204" s="2">
        <f t="shared" si="170"/>
        <v>0.1724378764915922</v>
      </c>
      <c r="BF204" s="2">
        <f t="shared" si="170"/>
        <v>0.13039120264941753</v>
      </c>
      <c r="BG204" s="2">
        <f t="shared" si="170"/>
        <v>6.9918128391701598E-2</v>
      </c>
      <c r="BH204" s="2">
        <f t="shared" si="158"/>
        <v>9.5827008063077701E-2</v>
      </c>
      <c r="BI204" s="2">
        <f t="shared" si="166"/>
        <v>2.9734821248929609E-3</v>
      </c>
      <c r="BJ204" s="2">
        <f t="shared" si="166"/>
        <v>1.700186572836147E-3</v>
      </c>
      <c r="BK204" s="2">
        <f t="shared" si="166"/>
        <v>4.8885446777984691E-4</v>
      </c>
      <c r="BL204" s="2">
        <f t="shared" si="159"/>
        <v>554.57360086473864</v>
      </c>
      <c r="BM204" s="2">
        <f t="shared" si="159"/>
        <v>149.17904522102765</v>
      </c>
      <c r="BN204" s="2">
        <f t="shared" si="159"/>
        <v>15.9686499655218</v>
      </c>
      <c r="BO204" s="2">
        <f t="shared" si="167"/>
        <v>1138.7422044538118</v>
      </c>
      <c r="BP204" s="2">
        <f t="shared" si="167"/>
        <v>101.2601020280388</v>
      </c>
      <c r="BQ204" s="2">
        <f t="shared" si="167"/>
        <v>9.7502612066773562</v>
      </c>
      <c r="BR204" s="11">
        <f t="shared" si="168"/>
        <v>3.0572396639609395E-2</v>
      </c>
      <c r="BS204" s="17">
        <f t="shared" si="156"/>
        <v>3.1953936704278074E-3</v>
      </c>
      <c r="BT204" s="17">
        <f t="shared" si="157"/>
        <v>1.4597445657487614E-2</v>
      </c>
      <c r="BU204" s="12">
        <f>(BU$3*temphigh!$I314+BU$4*temphigh!$I314^2+BU$5*temphigh!$I314^6)*(K204/K$56)^$BW$1</f>
        <v>-31.344293813835467</v>
      </c>
      <c r="BV204" s="12">
        <f>(BV$3*temphigh!$I314+BV$4*temphigh!$I314^2+BV$5*temphigh!$I314^6)*(L204/L$56)^$BW$1</f>
        <v>-22.188337618310861</v>
      </c>
      <c r="BW204" s="12">
        <f>(BW$3*temphigh!$I314+BW$4*temphigh!$I314^2+BW$5*temphigh!$I314^6)*(M204/M$56)^$BW$1</f>
        <v>-19.574705904334447</v>
      </c>
      <c r="BX204" s="12"/>
      <c r="BY204" s="12"/>
      <c r="BZ204" s="12"/>
      <c r="CA204" s="19"/>
      <c r="CB204" s="19"/>
      <c r="CC204" s="19"/>
      <c r="CD204" s="19"/>
      <c r="CE204" s="19"/>
      <c r="CF204" s="19"/>
      <c r="CG204" s="19"/>
      <c r="CH204" s="19"/>
    </row>
    <row r="205" spans="1:86" x14ac:dyDescent="0.3">
      <c r="A205" s="2">
        <f t="shared" si="143"/>
        <v>2159</v>
      </c>
      <c r="B205" s="5">
        <f t="shared" si="171"/>
        <v>1165.3621820138724</v>
      </c>
      <c r="C205" s="5">
        <f t="shared" si="171"/>
        <v>2963.9519775055205</v>
      </c>
      <c r="D205" s="5">
        <f t="shared" si="171"/>
        <v>4369.3004759193263</v>
      </c>
      <c r="E205" s="15">
        <f t="shared" si="172"/>
        <v>1.9699044447759948E-6</v>
      </c>
      <c r="F205" s="15">
        <f t="shared" si="172"/>
        <v>3.8808438490981011E-6</v>
      </c>
      <c r="G205" s="15">
        <f t="shared" si="172"/>
        <v>7.9226046680195747E-6</v>
      </c>
      <c r="H205" s="5">
        <f t="shared" si="146"/>
        <v>186223.22467265453</v>
      </c>
      <c r="I205" s="5">
        <f t="shared" si="146"/>
        <v>88052.36649499496</v>
      </c>
      <c r="J205" s="5">
        <f t="shared" si="146"/>
        <v>32786.257478751213</v>
      </c>
      <c r="K205" s="5">
        <f t="shared" si="147"/>
        <v>159798.58240366148</v>
      </c>
      <c r="L205" s="5">
        <f t="shared" si="147"/>
        <v>29707.757468155862</v>
      </c>
      <c r="M205" s="5">
        <f t="shared" si="147"/>
        <v>7503.7772429356191</v>
      </c>
      <c r="N205" s="15">
        <f t="shared" si="148"/>
        <v>-1.5205589577570455E-3</v>
      </c>
      <c r="O205" s="15">
        <f t="shared" si="148"/>
        <v>3.5247914223226484E-3</v>
      </c>
      <c r="P205" s="15">
        <f t="shared" si="148"/>
        <v>3.6904500181051958E-3</v>
      </c>
      <c r="Q205" s="5">
        <f t="shared" si="149"/>
        <v>5246.0932567877635</v>
      </c>
      <c r="R205" s="5">
        <f t="shared" si="149"/>
        <v>8499.7096433673269</v>
      </c>
      <c r="S205" s="5">
        <f t="shared" si="149"/>
        <v>5010.0960269313391</v>
      </c>
      <c r="T205" s="5">
        <f t="shared" si="173"/>
        <v>28.170993526770953</v>
      </c>
      <c r="U205" s="5">
        <f t="shared" si="173"/>
        <v>96.530167009769855</v>
      </c>
      <c r="V205" s="5">
        <f t="shared" si="173"/>
        <v>152.81085467526705</v>
      </c>
      <c r="W205" s="15">
        <f t="shared" si="151"/>
        <v>-1.0734613539272964E-2</v>
      </c>
      <c r="X205" s="15">
        <f t="shared" si="151"/>
        <v>-1.217998157191269E-2</v>
      </c>
      <c r="Y205" s="15">
        <f t="shared" si="151"/>
        <v>-9.7425357312937999E-3</v>
      </c>
      <c r="Z205" s="5">
        <f t="shared" si="154"/>
        <v>5557.4255979062464</v>
      </c>
      <c r="AA205" s="5">
        <f t="shared" si="154"/>
        <v>22409.0786799046</v>
      </c>
      <c r="AB205" s="5">
        <f t="shared" si="154"/>
        <v>47022.661501067625</v>
      </c>
      <c r="AC205" s="16">
        <f t="shared" si="160"/>
        <v>1.2644155889557416</v>
      </c>
      <c r="AD205" s="16">
        <f t="shared" si="160"/>
        <v>3.0054091275576518</v>
      </c>
      <c r="AE205" s="16">
        <f t="shared" si="160"/>
        <v>10.029778326716777</v>
      </c>
      <c r="AF205" s="15">
        <f t="shared" si="161"/>
        <v>-4.0504037456468023E-3</v>
      </c>
      <c r="AG205" s="15">
        <f t="shared" si="161"/>
        <v>2.9673830763510267E-4</v>
      </c>
      <c r="AH205" s="15">
        <f t="shared" si="161"/>
        <v>9.7937136394747881E-3</v>
      </c>
      <c r="AI205" s="1">
        <f t="shared" si="169"/>
        <v>374023.97478061833</v>
      </c>
      <c r="AJ205" s="1">
        <f t="shared" si="169"/>
        <v>168799.15038880683</v>
      </c>
      <c r="AK205" s="1">
        <f t="shared" si="169"/>
        <v>62816.140213555802</v>
      </c>
      <c r="AL205" s="14">
        <f t="shared" si="174"/>
        <v>73.704430714846495</v>
      </c>
      <c r="AM205" s="14">
        <f t="shared" si="174"/>
        <v>17.048074316223474</v>
      </c>
      <c r="AN205" s="14">
        <f t="shared" si="174"/>
        <v>5.4779677199968786</v>
      </c>
      <c r="AO205" s="11">
        <f t="shared" si="175"/>
        <v>4.612711202216224E-3</v>
      </c>
      <c r="AP205" s="11">
        <f t="shared" si="175"/>
        <v>5.8107995282043095E-3</v>
      </c>
      <c r="AQ205" s="11">
        <f t="shared" si="175"/>
        <v>5.2711283455626574E-3</v>
      </c>
      <c r="AR205" s="1">
        <f t="shared" si="155"/>
        <v>186223.22467265453</v>
      </c>
      <c r="AS205" s="1">
        <f t="shared" si="155"/>
        <v>88052.36649499496</v>
      </c>
      <c r="AT205" s="1">
        <f t="shared" si="155"/>
        <v>32786.257478751213</v>
      </c>
      <c r="AU205" s="1">
        <f t="shared" si="162"/>
        <v>37244.644934530908</v>
      </c>
      <c r="AV205" s="1">
        <f t="shared" si="162"/>
        <v>17610.473298998993</v>
      </c>
      <c r="AW205" s="1">
        <f t="shared" si="162"/>
        <v>6557.2514957502426</v>
      </c>
      <c r="AX205" s="1">
        <f t="shared" si="163"/>
        <v>127838.86592292918</v>
      </c>
      <c r="AY205" s="1">
        <f t="shared" si="163"/>
        <v>23766.205974524692</v>
      </c>
      <c r="AZ205" s="1">
        <f t="shared" si="163"/>
        <v>6003.0217943484959</v>
      </c>
      <c r="BA205" s="1">
        <f t="shared" si="164"/>
        <v>13702.941388314421</v>
      </c>
      <c r="BB205" s="1">
        <f t="shared" si="164"/>
        <v>29864.839207535231</v>
      </c>
      <c r="BC205" s="1">
        <f t="shared" si="164"/>
        <v>38012.993896928579</v>
      </c>
      <c r="BD205" s="1">
        <f t="shared" si="165"/>
        <v>1156.1853615088173</v>
      </c>
      <c r="BE205" s="2">
        <f t="shared" si="170"/>
        <v>0.1724378764915922</v>
      </c>
      <c r="BF205" s="2">
        <f t="shared" si="170"/>
        <v>0.13039120264941753</v>
      </c>
      <c r="BG205" s="2">
        <f t="shared" si="170"/>
        <v>6.9918128391701598E-2</v>
      </c>
      <c r="BH205" s="2">
        <f t="shared" si="158"/>
        <v>9.5587059782591535E-2</v>
      </c>
      <c r="BI205" s="2">
        <f t="shared" si="166"/>
        <v>2.9734821248929609E-3</v>
      </c>
      <c r="BJ205" s="2">
        <f t="shared" si="166"/>
        <v>1.700186572836147E-3</v>
      </c>
      <c r="BK205" s="2">
        <f t="shared" si="166"/>
        <v>4.8885446777984691E-4</v>
      </c>
      <c r="BL205" s="2">
        <f t="shared" si="159"/>
        <v>553.73142980406408</v>
      </c>
      <c r="BM205" s="2">
        <f t="shared" si="159"/>
        <v>149.70545122123787</v>
      </c>
      <c r="BN205" s="2">
        <f t="shared" si="159"/>
        <v>16.027708450267951</v>
      </c>
      <c r="BO205" s="2">
        <f t="shared" si="167"/>
        <v>1155.6407494890209</v>
      </c>
      <c r="BP205" s="2">
        <f t="shared" si="167"/>
        <v>102.4696653299318</v>
      </c>
      <c r="BQ205" s="2">
        <f t="shared" si="167"/>
        <v>9.7499957965189505</v>
      </c>
      <c r="BR205" s="11">
        <f t="shared" si="168"/>
        <v>3.047391058462387E-2</v>
      </c>
      <c r="BS205" s="17">
        <f t="shared" si="156"/>
        <v>3.1006008707850485E-3</v>
      </c>
      <c r="BT205" s="17">
        <f t="shared" si="157"/>
        <v>1.4172277337366614E-2</v>
      </c>
      <c r="BU205" s="12">
        <f>(BU$3*temphigh!$I315+BU$4*temphigh!$I315^2+BU$5*temphigh!$I315^6)*(K205/K$56)^$BW$1</f>
        <v>-31.760948534794405</v>
      </c>
      <c r="BV205" s="12">
        <f>(BV$3*temphigh!$I315+BV$4*temphigh!$I315^2+BV$5*temphigh!$I315^6)*(L205/L$56)^$BW$1</f>
        <v>-22.43354393263628</v>
      </c>
      <c r="BW205" s="12">
        <f>(BW$3*temphigh!$I315+BW$4*temphigh!$I315^2+BW$5*temphigh!$I315^6)*(M205/M$56)^$BW$1</f>
        <v>-19.772631765140758</v>
      </c>
      <c r="BX205" s="12"/>
      <c r="BY205" s="12"/>
      <c r="BZ205" s="12"/>
      <c r="CA205" s="19"/>
      <c r="CB205" s="19"/>
      <c r="CC205" s="19"/>
      <c r="CD205" s="19"/>
      <c r="CE205" s="19"/>
      <c r="CF205" s="19"/>
      <c r="CG205" s="19"/>
      <c r="CH205" s="19"/>
    </row>
    <row r="206" spans="1:86" x14ac:dyDescent="0.3">
      <c r="A206" s="2">
        <f t="shared" si="143"/>
        <v>2160</v>
      </c>
      <c r="B206" s="5">
        <f t="shared" si="171"/>
        <v>1165.3643628834072</v>
      </c>
      <c r="C206" s="5">
        <f t="shared" si="171"/>
        <v>2963.9629050085814</v>
      </c>
      <c r="D206" s="5">
        <f t="shared" si="171"/>
        <v>4369.3333613476552</v>
      </c>
      <c r="E206" s="15">
        <f t="shared" si="172"/>
        <v>1.8714092225371951E-6</v>
      </c>
      <c r="F206" s="15">
        <f t="shared" si="172"/>
        <v>3.6868016566431958E-6</v>
      </c>
      <c r="G206" s="15">
        <f t="shared" si="172"/>
        <v>7.5264744346185959E-6</v>
      </c>
      <c r="H206" s="5">
        <f t="shared" si="146"/>
        <v>185917.97753214496</v>
      </c>
      <c r="I206" s="5">
        <f t="shared" si="146"/>
        <v>88355.762285284902</v>
      </c>
      <c r="J206" s="5">
        <f t="shared" si="146"/>
        <v>32905.19259023932</v>
      </c>
      <c r="K206" s="5">
        <f t="shared" si="147"/>
        <v>159536.35056433053</v>
      </c>
      <c r="L206" s="5">
        <f t="shared" si="147"/>
        <v>29810.009476157426</v>
      </c>
      <c r="M206" s="5">
        <f t="shared" si="147"/>
        <v>7530.9411914705015</v>
      </c>
      <c r="N206" s="15">
        <f t="shared" si="148"/>
        <v>-1.6410148036766214E-3</v>
      </c>
      <c r="O206" s="15">
        <f t="shared" si="148"/>
        <v>3.4419295401602046E-3</v>
      </c>
      <c r="P206" s="15">
        <f t="shared" si="148"/>
        <v>3.6200366369425474E-3</v>
      </c>
      <c r="Q206" s="5">
        <f t="shared" si="149"/>
        <v>5181.2716660444594</v>
      </c>
      <c r="R206" s="5">
        <f t="shared" si="149"/>
        <v>8425.1134696029385</v>
      </c>
      <c r="S206" s="5">
        <f t="shared" si="149"/>
        <v>4979.2824969526973</v>
      </c>
      <c r="T206" s="5">
        <f t="shared" si="173"/>
        <v>27.868588798243707</v>
      </c>
      <c r="U206" s="5">
        <f t="shared" si="173"/>
        <v>95.354431354457205</v>
      </c>
      <c r="V206" s="5">
        <f t="shared" si="173"/>
        <v>151.32208946346373</v>
      </c>
      <c r="W206" s="15">
        <f t="shared" si="151"/>
        <v>-1.0734613539272964E-2</v>
      </c>
      <c r="X206" s="15">
        <f t="shared" si="151"/>
        <v>-1.217998157191269E-2</v>
      </c>
      <c r="Y206" s="15">
        <f t="shared" si="151"/>
        <v>-9.7425357312937999E-3</v>
      </c>
      <c r="Z206" s="5">
        <f t="shared" si="154"/>
        <v>5467.1855469013271</v>
      </c>
      <c r="AA206" s="5">
        <f t="shared" si="154"/>
        <v>22220.839806696178</v>
      </c>
      <c r="AB206" s="5">
        <f t="shared" si="154"/>
        <v>47194.482332293665</v>
      </c>
      <c r="AC206" s="16">
        <f t="shared" si="160"/>
        <v>1.2592941953181811</v>
      </c>
      <c r="AD206" s="16">
        <f t="shared" si="160"/>
        <v>3.0063009475759142</v>
      </c>
      <c r="AE206" s="16">
        <f t="shared" si="160"/>
        <v>10.128007103516051</v>
      </c>
      <c r="AF206" s="15">
        <f t="shared" si="161"/>
        <v>-4.0504037456468023E-3</v>
      </c>
      <c r="AG206" s="15">
        <f t="shared" si="161"/>
        <v>2.9673830763510267E-4</v>
      </c>
      <c r="AH206" s="15">
        <f t="shared" si="161"/>
        <v>9.7937136394747881E-3</v>
      </c>
      <c r="AI206" s="1">
        <f t="shared" si="169"/>
        <v>373866.22223708738</v>
      </c>
      <c r="AJ206" s="1">
        <f t="shared" si="169"/>
        <v>169529.70864892512</v>
      </c>
      <c r="AK206" s="1">
        <f t="shared" si="169"/>
        <v>63091.777687950467</v>
      </c>
      <c r="AL206" s="14">
        <f t="shared" si="174"/>
        <v>74.04100819552572</v>
      </c>
      <c r="AM206" s="14">
        <f t="shared" si="174"/>
        <v>17.146146628995041</v>
      </c>
      <c r="AN206" s="14">
        <f t="shared" si="174"/>
        <v>5.5065540402125821</v>
      </c>
      <c r="AO206" s="11">
        <f t="shared" si="175"/>
        <v>4.5665840901940617E-3</v>
      </c>
      <c r="AP206" s="11">
        <f t="shared" si="175"/>
        <v>5.7526915329222661E-3</v>
      </c>
      <c r="AQ206" s="11">
        <f t="shared" si="175"/>
        <v>5.2184170621070308E-3</v>
      </c>
      <c r="AR206" s="1">
        <f t="shared" si="155"/>
        <v>185917.97753214496</v>
      </c>
      <c r="AS206" s="1">
        <f t="shared" si="155"/>
        <v>88355.762285284902</v>
      </c>
      <c r="AT206" s="1">
        <f t="shared" si="155"/>
        <v>32905.19259023932</v>
      </c>
      <c r="AU206" s="1">
        <f t="shared" si="162"/>
        <v>37183.595506428996</v>
      </c>
      <c r="AV206" s="1">
        <f t="shared" si="162"/>
        <v>17671.152457056982</v>
      </c>
      <c r="AW206" s="1">
        <f t="shared" si="162"/>
        <v>6581.0385180478643</v>
      </c>
      <c r="AX206" s="1">
        <f t="shared" si="163"/>
        <v>127629.08045146441</v>
      </c>
      <c r="AY206" s="1">
        <f t="shared" si="163"/>
        <v>23848.00758092594</v>
      </c>
      <c r="AZ206" s="1">
        <f t="shared" si="163"/>
        <v>6024.7529531764012</v>
      </c>
      <c r="BA206" s="1">
        <f t="shared" si="164"/>
        <v>13701.053081113305</v>
      </c>
      <c r="BB206" s="1">
        <f t="shared" si="164"/>
        <v>29875.133548080288</v>
      </c>
      <c r="BC206" s="1">
        <f t="shared" si="164"/>
        <v>38029.068587182643</v>
      </c>
      <c r="BD206" s="1">
        <f t="shared" si="165"/>
        <v>1122.8469020515222</v>
      </c>
      <c r="BE206" s="2">
        <f t="shared" si="170"/>
        <v>0.1724378764915922</v>
      </c>
      <c r="BF206" s="2">
        <f t="shared" si="170"/>
        <v>0.13039120264941753</v>
      </c>
      <c r="BG206" s="2">
        <f t="shared" si="170"/>
        <v>6.9918128391701598E-2</v>
      </c>
      <c r="BH206" s="2">
        <f t="shared" si="158"/>
        <v>9.5348059087540474E-2</v>
      </c>
      <c r="BI206" s="2">
        <f t="shared" si="166"/>
        <v>2.9734821248929609E-3</v>
      </c>
      <c r="BJ206" s="2">
        <f t="shared" si="166"/>
        <v>1.700186572836147E-3</v>
      </c>
      <c r="BK206" s="2">
        <f t="shared" si="166"/>
        <v>4.8885446777984691E-4</v>
      </c>
      <c r="BL206" s="2">
        <f t="shared" si="159"/>
        <v>552.82378288808411</v>
      </c>
      <c r="BM206" s="2">
        <f t="shared" si="159"/>
        <v>150.22128067014384</v>
      </c>
      <c r="BN206" s="2">
        <f t="shared" si="159"/>
        <v>16.085850410894803</v>
      </c>
      <c r="BO206" s="2">
        <f t="shared" si="167"/>
        <v>1172.7899473038769</v>
      </c>
      <c r="BP206" s="2">
        <f t="shared" si="167"/>
        <v>103.69377760342421</v>
      </c>
      <c r="BQ206" s="2">
        <f t="shared" si="167"/>
        <v>9.7497392346806073</v>
      </c>
      <c r="BR206" s="11">
        <f t="shared" si="168"/>
        <v>3.0375889560187525E-2</v>
      </c>
      <c r="BS206" s="17">
        <f t="shared" si="156"/>
        <v>3.0089076869747912E-3</v>
      </c>
      <c r="BT206" s="17">
        <f t="shared" si="157"/>
        <v>1.3759492560550111E-2</v>
      </c>
      <c r="BU206" s="12">
        <f>(BU$3*temphigh!$I316+BU$4*temphigh!$I316^2+BU$5*temphigh!$I316^6)*(K206/K$56)^$BW$1</f>
        <v>-32.178513519584996</v>
      </c>
      <c r="BV206" s="12">
        <f>(BV$3*temphigh!$I316+BV$4*temphigh!$I316^2+BV$5*temphigh!$I316^6)*(L206/L$56)^$BW$1</f>
        <v>-22.678455076004248</v>
      </c>
      <c r="BW206" s="12">
        <f>(BW$3*temphigh!$I316+BW$4*temphigh!$I316^2+BW$5*temphigh!$I316^6)*(M206/M$56)^$BW$1</f>
        <v>-19.97020663244097</v>
      </c>
      <c r="BX206" s="12"/>
      <c r="BY206" s="12"/>
      <c r="BZ206" s="12"/>
      <c r="CA206" s="19"/>
      <c r="CB206" s="19"/>
      <c r="CC206" s="19"/>
      <c r="CD206" s="19"/>
      <c r="CE206" s="19"/>
      <c r="CF206" s="19"/>
      <c r="CG206" s="19"/>
      <c r="CH206" s="19"/>
    </row>
    <row r="207" spans="1:86" x14ac:dyDescent="0.3">
      <c r="A207" s="2">
        <f t="shared" si="143"/>
        <v>2161</v>
      </c>
      <c r="B207" s="5">
        <f t="shared" si="171"/>
        <v>1165.3664347133426</v>
      </c>
      <c r="C207" s="5">
        <f t="shared" si="171"/>
        <v>2963.9732861747625</v>
      </c>
      <c r="D207" s="5">
        <f t="shared" si="171"/>
        <v>4369.3646027397035</v>
      </c>
      <c r="E207" s="15">
        <f t="shared" si="172"/>
        <v>1.7778387614103352E-6</v>
      </c>
      <c r="F207" s="15">
        <f t="shared" si="172"/>
        <v>3.5024615738110359E-6</v>
      </c>
      <c r="G207" s="15">
        <f t="shared" si="172"/>
        <v>7.1501507128876656E-6</v>
      </c>
      <c r="H207" s="5">
        <f t="shared" si="146"/>
        <v>185590.79330247585</v>
      </c>
      <c r="I207" s="5">
        <f t="shared" si="146"/>
        <v>88652.950318755145</v>
      </c>
      <c r="J207" s="5">
        <f t="shared" si="146"/>
        <v>33022.258776946888</v>
      </c>
      <c r="K207" s="5">
        <f t="shared" si="147"/>
        <v>159255.31041069288</v>
      </c>
      <c r="L207" s="5">
        <f t="shared" si="147"/>
        <v>29910.171840033232</v>
      </c>
      <c r="M207" s="5">
        <f t="shared" si="147"/>
        <v>7557.6798411927184</v>
      </c>
      <c r="N207" s="15">
        <f t="shared" si="148"/>
        <v>-1.7616057572052979E-3</v>
      </c>
      <c r="O207" s="15">
        <f t="shared" si="148"/>
        <v>3.3600245567153575E-3</v>
      </c>
      <c r="P207" s="15">
        <f t="shared" si="148"/>
        <v>3.5505057126858919E-3</v>
      </c>
      <c r="Q207" s="5">
        <f t="shared" si="149"/>
        <v>5116.6324342629641</v>
      </c>
      <c r="R207" s="5">
        <f t="shared" si="149"/>
        <v>8350.4887800345132</v>
      </c>
      <c r="S207" s="5">
        <f t="shared" si="149"/>
        <v>4948.3137731905335</v>
      </c>
      <c r="T207" s="5">
        <f t="shared" si="173"/>
        <v>27.569430267609651</v>
      </c>
      <c r="U207" s="5">
        <f t="shared" si="173"/>
        <v>94.193016137759699</v>
      </c>
      <c r="V207" s="5">
        <f t="shared" si="173"/>
        <v>149.84782859993189</v>
      </c>
      <c r="W207" s="15">
        <f t="shared" si="151"/>
        <v>-1.0734613539272964E-2</v>
      </c>
      <c r="X207" s="15">
        <f t="shared" si="151"/>
        <v>-1.217998157191269E-2</v>
      </c>
      <c r="Y207" s="15">
        <f t="shared" si="151"/>
        <v>-9.7425357312937999E-3</v>
      </c>
      <c r="Z207" s="5">
        <f t="shared" si="154"/>
        <v>5377.7614133765837</v>
      </c>
      <c r="AA207" s="5">
        <f t="shared" si="154"/>
        <v>22032.358505907159</v>
      </c>
      <c r="AB207" s="5">
        <f t="shared" si="154"/>
        <v>47363.589232531354</v>
      </c>
      <c r="AC207" s="16">
        <f t="shared" si="160"/>
        <v>1.254193545392593</v>
      </c>
      <c r="AD207" s="16">
        <f t="shared" si="160"/>
        <v>3.0071930322313398</v>
      </c>
      <c r="AE207" s="16">
        <f t="shared" si="160"/>
        <v>10.227197904826454</v>
      </c>
      <c r="AF207" s="15">
        <f t="shared" si="161"/>
        <v>-4.0504037456468023E-3</v>
      </c>
      <c r="AG207" s="15">
        <f t="shared" si="161"/>
        <v>2.9673830763510267E-4</v>
      </c>
      <c r="AH207" s="15">
        <f t="shared" si="161"/>
        <v>9.7937136394747881E-3</v>
      </c>
      <c r="AI207" s="1">
        <f t="shared" si="169"/>
        <v>373663.19551980763</v>
      </c>
      <c r="AJ207" s="1">
        <f t="shared" si="169"/>
        <v>170247.8902410896</v>
      </c>
      <c r="AK207" s="1">
        <f t="shared" si="169"/>
        <v>63363.638437203284</v>
      </c>
      <c r="AL207" s="14">
        <f t="shared" si="174"/>
        <v>74.375741540672848</v>
      </c>
      <c r="AM207" s="14">
        <f t="shared" si="174"/>
        <v>17.243796756604556</v>
      </c>
      <c r="AN207" s="14">
        <f t="shared" si="174"/>
        <v>5.5350021808138727</v>
      </c>
      <c r="AO207" s="11">
        <f t="shared" si="175"/>
        <v>4.5209182492921213E-3</v>
      </c>
      <c r="AP207" s="11">
        <f t="shared" si="175"/>
        <v>5.6951646175930435E-3</v>
      </c>
      <c r="AQ207" s="11">
        <f t="shared" si="175"/>
        <v>5.1662328914859603E-3</v>
      </c>
      <c r="AR207" s="1">
        <f t="shared" si="155"/>
        <v>185590.79330247585</v>
      </c>
      <c r="AS207" s="1">
        <f t="shared" si="155"/>
        <v>88652.950318755145</v>
      </c>
      <c r="AT207" s="1">
        <f t="shared" si="155"/>
        <v>33022.258776946888</v>
      </c>
      <c r="AU207" s="1">
        <f t="shared" si="162"/>
        <v>37118.158660495174</v>
      </c>
      <c r="AV207" s="1">
        <f t="shared" si="162"/>
        <v>17730.590063751031</v>
      </c>
      <c r="AW207" s="1">
        <f t="shared" si="162"/>
        <v>6604.4517553893784</v>
      </c>
      <c r="AX207" s="1">
        <f t="shared" si="163"/>
        <v>127404.24832855431</v>
      </c>
      <c r="AY207" s="1">
        <f t="shared" si="163"/>
        <v>23928.137472026585</v>
      </c>
      <c r="AZ207" s="1">
        <f t="shared" si="163"/>
        <v>6046.1438729541742</v>
      </c>
      <c r="BA207" s="1">
        <f t="shared" si="164"/>
        <v>13699.022712814996</v>
      </c>
      <c r="BB207" s="1">
        <f t="shared" si="164"/>
        <v>29885.18051371774</v>
      </c>
      <c r="BC207" s="1">
        <f t="shared" si="164"/>
        <v>38044.826479448762</v>
      </c>
      <c r="BD207" s="1">
        <f t="shared" si="165"/>
        <v>1090.4602203537634</v>
      </c>
      <c r="BE207" s="2">
        <f t="shared" si="170"/>
        <v>0.1724378764915922</v>
      </c>
      <c r="BF207" s="2">
        <f t="shared" si="170"/>
        <v>0.13039120264941753</v>
      </c>
      <c r="BG207" s="2">
        <f t="shared" si="170"/>
        <v>6.9918128391701598E-2</v>
      </c>
      <c r="BH207" s="2">
        <f t="shared" si="158"/>
        <v>9.5110020285368552E-2</v>
      </c>
      <c r="BI207" s="2">
        <f t="shared" si="166"/>
        <v>2.9734821248929609E-3</v>
      </c>
      <c r="BJ207" s="2">
        <f t="shared" si="166"/>
        <v>1.700186572836147E-3</v>
      </c>
      <c r="BK207" s="2">
        <f t="shared" si="166"/>
        <v>4.8885446777984691E-4</v>
      </c>
      <c r="BL207" s="2">
        <f t="shared" si="159"/>
        <v>551.8509064296162</v>
      </c>
      <c r="BM207" s="2">
        <f t="shared" si="159"/>
        <v>150.72655577425752</v>
      </c>
      <c r="BN207" s="2">
        <f t="shared" si="159"/>
        <v>16.143078739292751</v>
      </c>
      <c r="BO207" s="2">
        <f t="shared" si="167"/>
        <v>1190.1934590800304</v>
      </c>
      <c r="BP207" s="2">
        <f t="shared" si="167"/>
        <v>104.93261361358367</v>
      </c>
      <c r="BQ207" s="2">
        <f t="shared" si="167"/>
        <v>9.7494913977707878</v>
      </c>
      <c r="BR207" s="11">
        <f t="shared" si="168"/>
        <v>3.0278307640286134E-2</v>
      </c>
      <c r="BS207" s="17">
        <f t="shared" si="156"/>
        <v>2.9202038959385327E-3</v>
      </c>
      <c r="BT207" s="17">
        <f t="shared" si="157"/>
        <v>1.3358730641310787E-2</v>
      </c>
      <c r="BU207" s="12">
        <f>(BU$3*temphigh!$I317+BU$4*temphigh!$I317^2+BU$5*temphigh!$I317^6)*(K207/K$56)^$BW$1</f>
        <v>-32.596986568083679</v>
      </c>
      <c r="BV207" s="12">
        <f>(BV$3*temphigh!$I317+BV$4*temphigh!$I317^2+BV$5*temphigh!$I317^6)*(L207/L$56)^$BW$1</f>
        <v>-22.923056911984425</v>
      </c>
      <c r="BW207" s="12">
        <f>(BW$3*temphigh!$I317+BW$4*temphigh!$I317^2+BW$5*temphigh!$I317^6)*(M207/M$56)^$BW$1</f>
        <v>-20.167418562449249</v>
      </c>
      <c r="BX207" s="12"/>
      <c r="BY207" s="12"/>
      <c r="BZ207" s="12"/>
      <c r="CA207" s="19"/>
      <c r="CB207" s="19"/>
      <c r="CC207" s="19"/>
      <c r="CD207" s="19"/>
      <c r="CE207" s="19"/>
      <c r="CF207" s="19"/>
      <c r="CG207" s="19"/>
      <c r="CH207" s="19"/>
    </row>
    <row r="208" spans="1:86" x14ac:dyDescent="0.3">
      <c r="A208" s="2">
        <f t="shared" si="143"/>
        <v>2162</v>
      </c>
      <c r="B208" s="5">
        <f t="shared" si="171"/>
        <v>1165.3684029552805</v>
      </c>
      <c r="C208" s="5">
        <f t="shared" si="171"/>
        <v>2963.9831483171761</v>
      </c>
      <c r="D208" s="5">
        <f t="shared" si="171"/>
        <v>4369.3942822743611</v>
      </c>
      <c r="E208" s="15">
        <f t="shared" si="172"/>
        <v>1.6889468233398184E-6</v>
      </c>
      <c r="F208" s="15">
        <f t="shared" si="172"/>
        <v>3.327338495120484E-6</v>
      </c>
      <c r="G208" s="15">
        <f t="shared" si="172"/>
        <v>6.7926431772432816E-6</v>
      </c>
      <c r="H208" s="5">
        <f t="shared" si="146"/>
        <v>185241.753929183</v>
      </c>
      <c r="I208" s="5">
        <f t="shared" si="146"/>
        <v>88943.944889976148</v>
      </c>
      <c r="J208" s="5">
        <f t="shared" si="146"/>
        <v>33137.462271976729</v>
      </c>
      <c r="K208" s="5">
        <f t="shared" si="147"/>
        <v>158955.53153785947</v>
      </c>
      <c r="L208" s="5">
        <f t="shared" si="147"/>
        <v>30008.249183358126</v>
      </c>
      <c r="M208" s="5">
        <f t="shared" si="147"/>
        <v>7583.9945153056742</v>
      </c>
      <c r="N208" s="15">
        <f t="shared" si="148"/>
        <v>-1.8823791310966786E-3</v>
      </c>
      <c r="O208" s="15">
        <f t="shared" si="148"/>
        <v>3.2790631845727169E-3</v>
      </c>
      <c r="P208" s="15">
        <f t="shared" si="148"/>
        <v>3.4818455750835753E-3</v>
      </c>
      <c r="Q208" s="5">
        <f t="shared" si="149"/>
        <v>5052.1878430140268</v>
      </c>
      <c r="R208" s="5">
        <f t="shared" si="149"/>
        <v>8275.8557878110969</v>
      </c>
      <c r="S208" s="5">
        <f t="shared" si="149"/>
        <v>4917.1994576911602</v>
      </c>
      <c r="T208" s="5">
        <f t="shared" si="173"/>
        <v>27.273483088188925</v>
      </c>
      <c r="U208" s="5">
        <f t="shared" si="173"/>
        <v>93.04574693699891</v>
      </c>
      <c r="V208" s="5">
        <f t="shared" si="173"/>
        <v>148.38793077554027</v>
      </c>
      <c r="W208" s="15">
        <f t="shared" si="151"/>
        <v>-1.0734613539272964E-2</v>
      </c>
      <c r="X208" s="15">
        <f t="shared" si="151"/>
        <v>-1.217998157191269E-2</v>
      </c>
      <c r="Y208" s="15">
        <f t="shared" si="151"/>
        <v>-9.7425357312937999E-3</v>
      </c>
      <c r="Z208" s="5">
        <f t="shared" si="154"/>
        <v>5289.1605020869392</v>
      </c>
      <c r="AA208" s="5">
        <f t="shared" si="154"/>
        <v>21843.688795968072</v>
      </c>
      <c r="AB208" s="5">
        <f t="shared" si="154"/>
        <v>47529.991075521371</v>
      </c>
      <c r="AC208" s="16">
        <f t="shared" si="160"/>
        <v>1.2491135551585688</v>
      </c>
      <c r="AD208" s="16">
        <f t="shared" si="160"/>
        <v>3.0080853816024562</v>
      </c>
      <c r="AE208" s="16">
        <f t="shared" si="160"/>
        <v>10.32736015244056</v>
      </c>
      <c r="AF208" s="15">
        <f t="shared" si="161"/>
        <v>-4.0504037456468023E-3</v>
      </c>
      <c r="AG208" s="15">
        <f t="shared" si="161"/>
        <v>2.9673830763510267E-4</v>
      </c>
      <c r="AH208" s="15">
        <f t="shared" si="161"/>
        <v>9.7937136394747881E-3</v>
      </c>
      <c r="AI208" s="1">
        <f t="shared" si="169"/>
        <v>373415.03462832206</v>
      </c>
      <c r="AJ208" s="1">
        <f t="shared" si="169"/>
        <v>170953.69128073167</v>
      </c>
      <c r="AK208" s="1">
        <f t="shared" si="169"/>
        <v>63631.72634887234</v>
      </c>
      <c r="AL208" s="14">
        <f t="shared" si="174"/>
        <v>74.708625721436363</v>
      </c>
      <c r="AM208" s="14">
        <f t="shared" si="174"/>
        <v>17.341020955154125</v>
      </c>
      <c r="AN208" s="14">
        <f t="shared" si="174"/>
        <v>5.5633113400316301</v>
      </c>
      <c r="AO208" s="11">
        <f t="shared" si="175"/>
        <v>4.4757090667992003E-3</v>
      </c>
      <c r="AP208" s="11">
        <f t="shared" si="175"/>
        <v>5.6382129714171126E-3</v>
      </c>
      <c r="AQ208" s="11">
        <f t="shared" si="175"/>
        <v>5.1145705625711005E-3</v>
      </c>
      <c r="AR208" s="1">
        <f t="shared" si="155"/>
        <v>185241.753929183</v>
      </c>
      <c r="AS208" s="1">
        <f t="shared" si="155"/>
        <v>88943.944889976148</v>
      </c>
      <c r="AT208" s="1">
        <f t="shared" si="155"/>
        <v>33137.462271976729</v>
      </c>
      <c r="AU208" s="1">
        <f t="shared" si="162"/>
        <v>37048.350785836599</v>
      </c>
      <c r="AV208" s="1">
        <f t="shared" si="162"/>
        <v>17788.788977995231</v>
      </c>
      <c r="AW208" s="1">
        <f t="shared" si="162"/>
        <v>6627.4924543953457</v>
      </c>
      <c r="AX208" s="1">
        <f t="shared" si="163"/>
        <v>127164.42523028757</v>
      </c>
      <c r="AY208" s="1">
        <f t="shared" si="163"/>
        <v>24006.599346686504</v>
      </c>
      <c r="AZ208" s="1">
        <f t="shared" si="163"/>
        <v>6067.195612244539</v>
      </c>
      <c r="BA208" s="1">
        <f t="shared" si="164"/>
        <v>13696.850117324728</v>
      </c>
      <c r="BB208" s="1">
        <f t="shared" si="164"/>
        <v>29894.983139847373</v>
      </c>
      <c r="BC208" s="1">
        <f t="shared" si="164"/>
        <v>38060.272036219867</v>
      </c>
      <c r="BD208" s="1">
        <f t="shared" si="165"/>
        <v>1058.9985251556991</v>
      </c>
      <c r="BE208" s="2">
        <f t="shared" si="170"/>
        <v>0.1724378764915922</v>
      </c>
      <c r="BF208" s="2">
        <f t="shared" si="170"/>
        <v>0.13039120264941753</v>
      </c>
      <c r="BG208" s="2">
        <f t="shared" si="170"/>
        <v>6.9918128391701598E-2</v>
      </c>
      <c r="BH208" s="2">
        <f t="shared" si="158"/>
        <v>9.4872957428908375E-2</v>
      </c>
      <c r="BI208" s="2">
        <f t="shared" si="166"/>
        <v>2.9734821248929609E-3</v>
      </c>
      <c r="BJ208" s="2">
        <f t="shared" si="166"/>
        <v>1.700186572836147E-3</v>
      </c>
      <c r="BK208" s="2">
        <f t="shared" si="166"/>
        <v>4.8885446777984691E-4</v>
      </c>
      <c r="BL208" s="2">
        <f t="shared" si="159"/>
        <v>550.81304409224606</v>
      </c>
      <c r="BM208" s="2">
        <f t="shared" si="159"/>
        <v>151.22130083701569</v>
      </c>
      <c r="BN208" s="2">
        <f t="shared" si="159"/>
        <v>16.199396482541939</v>
      </c>
      <c r="BO208" s="2">
        <f t="shared" si="167"/>
        <v>1207.8549959874642</v>
      </c>
      <c r="BP208" s="2">
        <f t="shared" si="167"/>
        <v>106.18635021689363</v>
      </c>
      <c r="BQ208" s="2">
        <f t="shared" si="167"/>
        <v>9.7492521638636642</v>
      </c>
      <c r="BR208" s="11">
        <f t="shared" si="168"/>
        <v>3.0181138337072005E-2</v>
      </c>
      <c r="BS208" s="17">
        <f t="shared" si="156"/>
        <v>2.8343835585812409E-3</v>
      </c>
      <c r="BT208" s="17">
        <f t="shared" si="157"/>
        <v>1.2969641399330861E-2</v>
      </c>
      <c r="BU208" s="12">
        <f>(BU$3*temphigh!$I318+BU$4*temphigh!$I318^2+BU$5*temphigh!$I318^6)*(K208/K$56)^$BW$1</f>
        <v>-33.016366979734521</v>
      </c>
      <c r="BV208" s="12">
        <f>(BV$3*temphigh!$I318+BV$4*temphigh!$I318^2+BV$5*temphigh!$I318^6)*(L208/L$56)^$BW$1</f>
        <v>-23.167335826465443</v>
      </c>
      <c r="BW208" s="12">
        <f>(BW$3*temphigh!$I318+BW$4*temphigh!$I318^2+BW$5*temphigh!$I318^6)*(M208/M$56)^$BW$1</f>
        <v>-20.364256033748951</v>
      </c>
      <c r="BX208" s="12"/>
      <c r="BY208" s="12"/>
      <c r="BZ208" s="12"/>
      <c r="CA208" s="19"/>
      <c r="CB208" s="19"/>
      <c r="CC208" s="19"/>
      <c r="CD208" s="19"/>
      <c r="CE208" s="19"/>
      <c r="CF208" s="19"/>
      <c r="CG208" s="19"/>
      <c r="CH208" s="19"/>
    </row>
    <row r="209" spans="1:86" x14ac:dyDescent="0.3">
      <c r="A209" s="2">
        <f t="shared" si="143"/>
        <v>2163</v>
      </c>
      <c r="B209" s="5">
        <f t="shared" si="171"/>
        <v>1165.3702727882796</v>
      </c>
      <c r="C209" s="5">
        <f t="shared" si="171"/>
        <v>2963.9925173836427</v>
      </c>
      <c r="D209" s="5">
        <f t="shared" si="171"/>
        <v>4369.4224780238083</v>
      </c>
      <c r="E209" s="15">
        <f t="shared" si="172"/>
        <v>1.6044994821728274E-6</v>
      </c>
      <c r="F209" s="15">
        <f t="shared" si="172"/>
        <v>3.1609715703644595E-6</v>
      </c>
      <c r="G209" s="15">
        <f t="shared" si="172"/>
        <v>6.4530110183811172E-6</v>
      </c>
      <c r="H209" s="5">
        <f t="shared" si="146"/>
        <v>184870.94022182125</v>
      </c>
      <c r="I209" s="5">
        <f t="shared" si="146"/>
        <v>89228.761484985123</v>
      </c>
      <c r="J209" s="5">
        <f t="shared" si="146"/>
        <v>33250.809614405305</v>
      </c>
      <c r="K209" s="5">
        <f t="shared" si="147"/>
        <v>158637.08259821721</v>
      </c>
      <c r="L209" s="5">
        <f t="shared" si="147"/>
        <v>30104.246539646661</v>
      </c>
      <c r="M209" s="5">
        <f t="shared" si="147"/>
        <v>7609.8866112493433</v>
      </c>
      <c r="N209" s="15">
        <f t="shared" si="148"/>
        <v>-2.0033838178598051E-3</v>
      </c>
      <c r="O209" s="15">
        <f t="shared" si="148"/>
        <v>3.1990322295034623E-3</v>
      </c>
      <c r="P209" s="15">
        <f t="shared" si="148"/>
        <v>3.4140446556778503E-3</v>
      </c>
      <c r="Q209" s="5">
        <f t="shared" si="149"/>
        <v>4987.9497408555126</v>
      </c>
      <c r="R209" s="5">
        <f t="shared" si="149"/>
        <v>8201.2342082857958</v>
      </c>
      <c r="S209" s="5">
        <f t="shared" si="149"/>
        <v>4885.9489804913246</v>
      </c>
      <c r="T209" s="5">
        <f t="shared" si="173"/>
        <v>26.98071278736732</v>
      </c>
      <c r="U209" s="5">
        <f t="shared" si="173"/>
        <v>91.91245145396141</v>
      </c>
      <c r="V209" s="5">
        <f t="shared" si="173"/>
        <v>146.94225605786681</v>
      </c>
      <c r="W209" s="15">
        <f t="shared" si="151"/>
        <v>-1.0734613539272964E-2</v>
      </c>
      <c r="X209" s="15">
        <f t="shared" si="151"/>
        <v>-1.217998157191269E-2</v>
      </c>
      <c r="Y209" s="15">
        <f t="shared" si="151"/>
        <v>-9.7425357312937999E-3</v>
      </c>
      <c r="Z209" s="5">
        <f t="shared" si="154"/>
        <v>5201.3894920772664</v>
      </c>
      <c r="AA209" s="5">
        <f t="shared" si="154"/>
        <v>21654.883449931982</v>
      </c>
      <c r="AB209" s="5">
        <f t="shared" si="154"/>
        <v>47693.697190370251</v>
      </c>
      <c r="AC209" s="16">
        <f t="shared" si="160"/>
        <v>1.2440541409360164</v>
      </c>
      <c r="AD209" s="16">
        <f t="shared" si="160"/>
        <v>3.0089779957678147</v>
      </c>
      <c r="AE209" s="16">
        <f t="shared" si="160"/>
        <v>10.428503360425285</v>
      </c>
      <c r="AF209" s="15">
        <f t="shared" si="161"/>
        <v>-4.0504037456468023E-3</v>
      </c>
      <c r="AG209" s="15">
        <f t="shared" si="161"/>
        <v>2.9673830763510267E-4</v>
      </c>
      <c r="AH209" s="15">
        <f t="shared" si="161"/>
        <v>9.7937136394747881E-3</v>
      </c>
      <c r="AI209" s="1">
        <f t="shared" si="169"/>
        <v>373121.88195132645</v>
      </c>
      <c r="AJ209" s="1">
        <f t="shared" si="169"/>
        <v>171647.11113065374</v>
      </c>
      <c r="AK209" s="1">
        <f t="shared" si="169"/>
        <v>63896.046168380453</v>
      </c>
      <c r="AL209" s="14">
        <f t="shared" si="174"/>
        <v>75.039656054210809</v>
      </c>
      <c r="AM209" s="14">
        <f t="shared" si="174"/>
        <v>17.437815600748223</v>
      </c>
      <c r="AN209" s="14">
        <f t="shared" si="174"/>
        <v>5.5914807489576726</v>
      </c>
      <c r="AO209" s="11">
        <f t="shared" si="175"/>
        <v>4.4309519761312087E-3</v>
      </c>
      <c r="AP209" s="11">
        <f t="shared" si="175"/>
        <v>5.5818308417029412E-3</v>
      </c>
      <c r="AQ209" s="11">
        <f t="shared" si="175"/>
        <v>5.0634248569453892E-3</v>
      </c>
      <c r="AR209" s="1">
        <f t="shared" si="155"/>
        <v>184870.94022182125</v>
      </c>
      <c r="AS209" s="1">
        <f t="shared" si="155"/>
        <v>89228.761484985123</v>
      </c>
      <c r="AT209" s="1">
        <f t="shared" si="155"/>
        <v>33250.809614405305</v>
      </c>
      <c r="AU209" s="1">
        <f t="shared" si="162"/>
        <v>36974.188044364251</v>
      </c>
      <c r="AV209" s="1">
        <f t="shared" si="162"/>
        <v>17845.752296997027</v>
      </c>
      <c r="AW209" s="1">
        <f t="shared" si="162"/>
        <v>6650.1619228810614</v>
      </c>
      <c r="AX209" s="1">
        <f t="shared" si="163"/>
        <v>126909.66607857378</v>
      </c>
      <c r="AY209" s="1">
        <f t="shared" si="163"/>
        <v>24083.397231717328</v>
      </c>
      <c r="AZ209" s="1">
        <f t="shared" si="163"/>
        <v>6087.9092889994745</v>
      </c>
      <c r="BA209" s="1">
        <f t="shared" si="164"/>
        <v>13694.535068205158</v>
      </c>
      <c r="BB209" s="1">
        <f t="shared" si="164"/>
        <v>29904.544410434228</v>
      </c>
      <c r="BC209" s="1">
        <f t="shared" si="164"/>
        <v>38075.409636502991</v>
      </c>
      <c r="BD209" s="1">
        <f t="shared" si="165"/>
        <v>1028.4357624242218</v>
      </c>
      <c r="BE209" s="2">
        <f t="shared" si="170"/>
        <v>0.1724378764915922</v>
      </c>
      <c r="BF209" s="2">
        <f t="shared" si="170"/>
        <v>0.13039120264941753</v>
      </c>
      <c r="BG209" s="2">
        <f t="shared" si="170"/>
        <v>6.9918128391701598E-2</v>
      </c>
      <c r="BH209" s="2">
        <f t="shared" si="158"/>
        <v>9.4636884309844058E-2</v>
      </c>
      <c r="BI209" s="2">
        <f t="shared" si="166"/>
        <v>2.9734821248929609E-3</v>
      </c>
      <c r="BJ209" s="2">
        <f t="shared" si="166"/>
        <v>1.700186572836147E-3</v>
      </c>
      <c r="BK209" s="2">
        <f t="shared" si="166"/>
        <v>4.8885446777984691E-4</v>
      </c>
      <c r="BL209" s="2">
        <f t="shared" si="159"/>
        <v>549.71043616174063</v>
      </c>
      <c r="BM209" s="2">
        <f t="shared" si="159"/>
        <v>151.70554218757084</v>
      </c>
      <c r="BN209" s="2">
        <f t="shared" si="159"/>
        <v>16.254806837299121</v>
      </c>
      <c r="BO209" s="2">
        <f t="shared" si="167"/>
        <v>1225.7783196360324</v>
      </c>
      <c r="BP209" s="2">
        <f t="shared" si="167"/>
        <v>107.45516638633104</v>
      </c>
      <c r="BQ209" s="2">
        <f t="shared" si="167"/>
        <v>9.7490214124872647</v>
      </c>
      <c r="BR209" s="11">
        <f t="shared" si="168"/>
        <v>3.0084354570917266E-2</v>
      </c>
      <c r="BS209" s="17">
        <f t="shared" si="156"/>
        <v>2.7513448393711899E-3</v>
      </c>
      <c r="BT209" s="17">
        <f t="shared" si="157"/>
        <v>1.2591884853719282E-2</v>
      </c>
      <c r="BU209" s="12">
        <f>(BU$3*temphigh!$I319+BU$4*temphigh!$I319^2+BU$5*temphigh!$I319^6)*(K209/K$56)^$BW$1</f>
        <v>-33.436655579783249</v>
      </c>
      <c r="BV209" s="12">
        <f>(BV$3*temphigh!$I319+BV$4*temphigh!$I319^2+BV$5*temphigh!$I319^6)*(L209/L$56)^$BW$1</f>
        <v>-23.411278720024189</v>
      </c>
      <c r="BW209" s="12">
        <f>(BW$3*temphigh!$I319+BW$4*temphigh!$I319^2+BW$5*temphigh!$I319^6)*(M209/M$56)^$BW$1</f>
        <v>-20.560707940872607</v>
      </c>
      <c r="BX209" s="12"/>
      <c r="BY209" s="12"/>
      <c r="BZ209" s="12"/>
      <c r="CA209" s="19"/>
      <c r="CB209" s="19"/>
      <c r="CC209" s="19"/>
      <c r="CD209" s="19"/>
      <c r="CE209" s="19"/>
      <c r="CF209" s="19"/>
      <c r="CG209" s="19"/>
      <c r="CH209" s="19"/>
    </row>
    <row r="210" spans="1:86" x14ac:dyDescent="0.3">
      <c r="A210" s="2">
        <f t="shared" si="143"/>
        <v>2164</v>
      </c>
      <c r="B210" s="5">
        <f t="shared" si="171"/>
        <v>1165.3720491324791</v>
      </c>
      <c r="C210" s="5">
        <f t="shared" si="171"/>
        <v>2964.0014180249209</v>
      </c>
      <c r="D210" s="5">
        <f t="shared" si="171"/>
        <v>4369.449264158633</v>
      </c>
      <c r="E210" s="15">
        <f t="shared" si="172"/>
        <v>1.5242745080641861E-6</v>
      </c>
      <c r="F210" s="15">
        <f t="shared" si="172"/>
        <v>3.0029229918462365E-6</v>
      </c>
      <c r="G210" s="15">
        <f t="shared" si="172"/>
        <v>6.1303604674620612E-6</v>
      </c>
      <c r="H210" s="5">
        <f t="shared" si="146"/>
        <v>184478.43160584156</v>
      </c>
      <c r="I210" s="5">
        <f t="shared" si="146"/>
        <v>89507.416739971246</v>
      </c>
      <c r="J210" s="5">
        <f t="shared" si="146"/>
        <v>33362.307637991362</v>
      </c>
      <c r="K210" s="5">
        <f t="shared" si="147"/>
        <v>158300.03108721387</v>
      </c>
      <c r="L210" s="5">
        <f t="shared" si="147"/>
        <v>30198.169338129068</v>
      </c>
      <c r="M210" s="5">
        <f t="shared" si="147"/>
        <v>7635.3575979593161</v>
      </c>
      <c r="N210" s="15">
        <f t="shared" si="148"/>
        <v>-2.1246703827566549E-3</v>
      </c>
      <c r="O210" s="15">
        <f t="shared" si="148"/>
        <v>3.1199185921730876E-3</v>
      </c>
      <c r="P210" s="15">
        <f t="shared" si="148"/>
        <v>3.3470914891584602E-3</v>
      </c>
      <c r="Q210" s="5">
        <f t="shared" si="149"/>
        <v>4923.9295470986999</v>
      </c>
      <c r="R210" s="5">
        <f t="shared" si="149"/>
        <v>8126.6432620392934</v>
      </c>
      <c r="S210" s="5">
        <f t="shared" si="149"/>
        <v>4854.5715996236722</v>
      </c>
      <c r="T210" s="5">
        <f t="shared" si="173"/>
        <v>26.691085262580813</v>
      </c>
      <c r="U210" s="5">
        <f t="shared" si="173"/>
        <v>90.792959489022834</v>
      </c>
      <c r="V210" s="5">
        <f t="shared" si="173"/>
        <v>145.51066587778612</v>
      </c>
      <c r="W210" s="15">
        <f t="shared" si="151"/>
        <v>-1.0734613539272964E-2</v>
      </c>
      <c r="X210" s="15">
        <f t="shared" si="151"/>
        <v>-1.217998157191269E-2</v>
      </c>
      <c r="Y210" s="15">
        <f t="shared" si="151"/>
        <v>-9.7425357312937999E-3</v>
      </c>
      <c r="Z210" s="5">
        <f t="shared" si="154"/>
        <v>5114.4544514500139</v>
      </c>
      <c r="AA210" s="5">
        <f t="shared" si="154"/>
        <v>21465.994000634604</v>
      </c>
      <c r="AB210" s="5">
        <f t="shared" si="154"/>
        <v>47854.71734492416</v>
      </c>
      <c r="AC210" s="16">
        <f t="shared" si="160"/>
        <v>1.2390152193837818</v>
      </c>
      <c r="AD210" s="16">
        <f t="shared" si="160"/>
        <v>3.0098708748059901</v>
      </c>
      <c r="AE210" s="16">
        <f t="shared" si="160"/>
        <v>10.530637136025591</v>
      </c>
      <c r="AF210" s="15">
        <f t="shared" si="161"/>
        <v>-4.0504037456468023E-3</v>
      </c>
      <c r="AG210" s="15">
        <f t="shared" si="161"/>
        <v>2.9673830763510267E-4</v>
      </c>
      <c r="AH210" s="15">
        <f t="shared" si="161"/>
        <v>9.7937136394747881E-3</v>
      </c>
      <c r="AI210" s="1">
        <f t="shared" si="169"/>
        <v>372783.88180055807</v>
      </c>
      <c r="AJ210" s="1">
        <f t="shared" si="169"/>
        <v>172328.1523145854</v>
      </c>
      <c r="AK210" s="1">
        <f t="shared" si="169"/>
        <v>64156.603474423471</v>
      </c>
      <c r="AL210" s="14">
        <f t="shared" si="174"/>
        <v>75.368828195369602</v>
      </c>
      <c r="AM210" s="14">
        <f t="shared" si="174"/>
        <v>17.534177188311087</v>
      </c>
      <c r="AN210" s="14">
        <f t="shared" si="174"/>
        <v>5.6195096711429624</v>
      </c>
      <c r="AO210" s="11">
        <f t="shared" si="175"/>
        <v>4.3866424563698964E-3</v>
      </c>
      <c r="AP210" s="11">
        <f t="shared" si="175"/>
        <v>5.5260125332859114E-3</v>
      </c>
      <c r="AQ210" s="11">
        <f t="shared" si="175"/>
        <v>5.0127906083759352E-3</v>
      </c>
      <c r="AR210" s="1">
        <f t="shared" si="155"/>
        <v>184478.43160584156</v>
      </c>
      <c r="AS210" s="1">
        <f t="shared" si="155"/>
        <v>89507.416739971246</v>
      </c>
      <c r="AT210" s="1">
        <f t="shared" si="155"/>
        <v>33362.307637991362</v>
      </c>
      <c r="AU210" s="1">
        <f t="shared" si="162"/>
        <v>36895.686321168316</v>
      </c>
      <c r="AV210" s="1">
        <f t="shared" si="162"/>
        <v>17901.48334799425</v>
      </c>
      <c r="AW210" s="1">
        <f t="shared" si="162"/>
        <v>6672.4615275982724</v>
      </c>
      <c r="AX210" s="1">
        <f t="shared" si="163"/>
        <v>126640.02486977108</v>
      </c>
      <c r="AY210" s="1">
        <f t="shared" si="163"/>
        <v>24158.535470503255</v>
      </c>
      <c r="AZ210" s="1">
        <f t="shared" si="163"/>
        <v>6108.2860783674523</v>
      </c>
      <c r="BA210" s="1">
        <f t="shared" si="164"/>
        <v>13692.077276851071</v>
      </c>
      <c r="BB210" s="1">
        <f t="shared" si="164"/>
        <v>29913.867258909151</v>
      </c>
      <c r="BC210" s="1">
        <f t="shared" si="164"/>
        <v>38090.243577894296</v>
      </c>
      <c r="BD210" s="1">
        <f t="shared" si="165"/>
        <v>998.74659583973562</v>
      </c>
      <c r="BE210" s="2">
        <f t="shared" si="170"/>
        <v>0.1724378764915922</v>
      </c>
      <c r="BF210" s="2">
        <f t="shared" si="170"/>
        <v>0.13039120264941753</v>
      </c>
      <c r="BG210" s="2">
        <f t="shared" si="170"/>
        <v>6.9918128391701598E-2</v>
      </c>
      <c r="BH210" s="2">
        <f t="shared" si="158"/>
        <v>9.4401814452360788E-2</v>
      </c>
      <c r="BI210" s="2">
        <f t="shared" si="166"/>
        <v>2.9734821248929609E-3</v>
      </c>
      <c r="BJ210" s="2">
        <f t="shared" si="166"/>
        <v>1.700186572836147E-3</v>
      </c>
      <c r="BK210" s="2">
        <f t="shared" si="166"/>
        <v>4.8885446777984691E-4</v>
      </c>
      <c r="BL210" s="2">
        <f t="shared" si="159"/>
        <v>548.5433188082585</v>
      </c>
      <c r="BM210" s="2">
        <f t="shared" si="159"/>
        <v>152.17930811054848</v>
      </c>
      <c r="BN210" s="2">
        <f t="shared" si="159"/>
        <v>16.309313144277787</v>
      </c>
      <c r="BO210" s="2">
        <f t="shared" si="167"/>
        <v>1243.9672425117362</v>
      </c>
      <c r="BP210" s="2">
        <f t="shared" si="167"/>
        <v>108.73924323674392</v>
      </c>
      <c r="BQ210" s="2">
        <f t="shared" si="167"/>
        <v>9.7487990246125396</v>
      </c>
      <c r="BR210" s="11">
        <f t="shared" si="168"/>
        <v>2.998792863801289E-2</v>
      </c>
      <c r="BS210" s="17">
        <f t="shared" si="156"/>
        <v>2.6709898341454427E-3</v>
      </c>
      <c r="BT210" s="17">
        <f t="shared" si="157"/>
        <v>1.222513092594105E-2</v>
      </c>
      <c r="BU210" s="12">
        <f>(BU$3*temphigh!$I320+BU$4*temphigh!$I320^2+BU$5*temphigh!$I320^6)*(K210/K$56)^$BW$1</f>
        <v>-33.85785474731847</v>
      </c>
      <c r="BV210" s="12">
        <f>(BV$3*temphigh!$I320+BV$4*temphigh!$I320^2+BV$5*temphigh!$I320^6)*(L210/L$56)^$BW$1</f>
        <v>-23.654873000177062</v>
      </c>
      <c r="BW210" s="12">
        <f>(BW$3*temphigh!$I320+BW$4*temphigh!$I320^2+BW$5*temphigh!$I320^6)*(M210/M$56)^$BW$1</f>
        <v>-20.756763587778938</v>
      </c>
      <c r="BX210" s="12"/>
      <c r="BY210" s="12"/>
      <c r="BZ210" s="12"/>
      <c r="CA210" s="19"/>
      <c r="CB210" s="19"/>
      <c r="CC210" s="19"/>
      <c r="CD210" s="19"/>
      <c r="CE210" s="19"/>
      <c r="CF210" s="19"/>
      <c r="CG210" s="19"/>
      <c r="CH210" s="19"/>
    </row>
    <row r="211" spans="1:86" x14ac:dyDescent="0.3">
      <c r="A211" s="2">
        <f t="shared" si="143"/>
        <v>2165</v>
      </c>
      <c r="B211" s="5">
        <f t="shared" si="171"/>
        <v>1165.3737366620405</v>
      </c>
      <c r="C211" s="5">
        <f t="shared" si="171"/>
        <v>2964.0098736595269</v>
      </c>
      <c r="D211" s="5">
        <f t="shared" si="171"/>
        <v>4369.474711142715</v>
      </c>
      <c r="E211" s="15">
        <f t="shared" si="172"/>
        <v>1.4480607826609766E-6</v>
      </c>
      <c r="F211" s="15">
        <f t="shared" si="172"/>
        <v>2.8527768422539245E-6</v>
      </c>
      <c r="G211" s="15">
        <f t="shared" si="172"/>
        <v>5.8238424440889582E-6</v>
      </c>
      <c r="H211" s="5">
        <f t="shared" si="146"/>
        <v>184064.30587092863</v>
      </c>
      <c r="I211" s="5">
        <f t="shared" si="146"/>
        <v>89779.928400552657</v>
      </c>
      <c r="J211" s="5">
        <f t="shared" si="146"/>
        <v>33471.96346007946</v>
      </c>
      <c r="K211" s="5">
        <f t="shared" si="147"/>
        <v>157944.44312615175</v>
      </c>
      <c r="L211" s="5">
        <f t="shared" si="147"/>
        <v>30290.023389735037</v>
      </c>
      <c r="M211" s="5">
        <f t="shared" si="147"/>
        <v>7660.409013175361</v>
      </c>
      <c r="N211" s="15">
        <f t="shared" si="148"/>
        <v>-2.2462911638103655E-3</v>
      </c>
      <c r="O211" s="15">
        <f t="shared" si="148"/>
        <v>3.0417092697732073E-3</v>
      </c>
      <c r="P211" s="15">
        <f t="shared" si="148"/>
        <v>3.2809747146276269E-3</v>
      </c>
      <c r="Q211" s="5">
        <f t="shared" si="149"/>
        <v>4860.1382556942635</v>
      </c>
      <c r="R211" s="5">
        <f t="shared" si="149"/>
        <v>8052.1016782144097</v>
      </c>
      <c r="S211" s="5">
        <f t="shared" si="149"/>
        <v>4823.0764012502141</v>
      </c>
      <c r="T211" s="5">
        <f t="shared" si="173"/>
        <v>26.404566777343224</v>
      </c>
      <c r="U211" s="5">
        <f t="shared" si="173"/>
        <v>89.687102915587118</v>
      </c>
      <c r="V211" s="5">
        <f t="shared" si="173"/>
        <v>144.09302301618743</v>
      </c>
      <c r="W211" s="15">
        <f t="shared" si="151"/>
        <v>-1.0734613539272964E-2</v>
      </c>
      <c r="X211" s="15">
        <f t="shared" si="151"/>
        <v>-1.217998157191269E-2</v>
      </c>
      <c r="Y211" s="15">
        <f t="shared" si="151"/>
        <v>-9.7425357312937999E-3</v>
      </c>
      <c r="Z211" s="5">
        <f t="shared" si="154"/>
        <v>5028.3608520558009</v>
      </c>
      <c r="AA211" s="5">
        <f t="shared" si="154"/>
        <v>21277.07074672381</v>
      </c>
      <c r="AB211" s="5">
        <f t="shared" si="154"/>
        <v>48013.061729421701</v>
      </c>
      <c r="AC211" s="16">
        <f t="shared" si="160"/>
        <v>1.2339967074982763</v>
      </c>
      <c r="AD211" s="16">
        <f t="shared" si="160"/>
        <v>3.0107640187955802</v>
      </c>
      <c r="AE211" s="16">
        <f t="shared" si="160"/>
        <v>10.633771180577044</v>
      </c>
      <c r="AF211" s="15">
        <f t="shared" si="161"/>
        <v>-4.0504037456468023E-3</v>
      </c>
      <c r="AG211" s="15">
        <f t="shared" si="161"/>
        <v>2.9673830763510267E-4</v>
      </c>
      <c r="AH211" s="15">
        <f t="shared" si="161"/>
        <v>9.7937136394747881E-3</v>
      </c>
      <c r="AI211" s="1">
        <f t="shared" si="169"/>
        <v>372401.17994167062</v>
      </c>
      <c r="AJ211" s="1">
        <f t="shared" si="169"/>
        <v>172996.8204311211</v>
      </c>
      <c r="AK211" s="1">
        <f t="shared" si="169"/>
        <v>64413.404654579397</v>
      </c>
      <c r="AL211" s="14">
        <f t="shared" si="174"/>
        <v>75.696138136001778</v>
      </c>
      <c r="AM211" s="14">
        <f t="shared" si="174"/>
        <v>17.630102330385519</v>
      </c>
      <c r="AN211" s="14">
        <f t="shared" si="174"/>
        <v>5.6473974021931133</v>
      </c>
      <c r="AO211" s="11">
        <f t="shared" si="175"/>
        <v>4.342776031806197E-3</v>
      </c>
      <c r="AP211" s="11">
        <f t="shared" si="175"/>
        <v>5.4707524079530521E-3</v>
      </c>
      <c r="AQ211" s="11">
        <f t="shared" si="175"/>
        <v>4.9626627022921754E-3</v>
      </c>
      <c r="AR211" s="1">
        <f t="shared" si="155"/>
        <v>184064.30587092863</v>
      </c>
      <c r="AS211" s="1">
        <f t="shared" si="155"/>
        <v>89779.928400552657</v>
      </c>
      <c r="AT211" s="1">
        <f t="shared" si="155"/>
        <v>33471.96346007946</v>
      </c>
      <c r="AU211" s="1">
        <f t="shared" si="162"/>
        <v>36812.861174185724</v>
      </c>
      <c r="AV211" s="1">
        <f t="shared" si="162"/>
        <v>17955.985680110531</v>
      </c>
      <c r="AW211" s="1">
        <f t="shared" si="162"/>
        <v>6694.392692015892</v>
      </c>
      <c r="AX211" s="1">
        <f t="shared" si="163"/>
        <v>126355.55450092141</v>
      </c>
      <c r="AY211" s="1">
        <f t="shared" si="163"/>
        <v>24232.018711788027</v>
      </c>
      <c r="AZ211" s="1">
        <f t="shared" si="163"/>
        <v>6128.3272105402884</v>
      </c>
      <c r="BA211" s="1">
        <f t="shared" si="164"/>
        <v>13689.476390538262</v>
      </c>
      <c r="BB211" s="1">
        <f t="shared" si="164"/>
        <v>29922.954569043653</v>
      </c>
      <c r="BC211" s="1">
        <f t="shared" si="164"/>
        <v>38104.77807858069</v>
      </c>
      <c r="BD211" s="1">
        <f t="shared" si="165"/>
        <v>969.90638776119522</v>
      </c>
      <c r="BE211" s="2">
        <f t="shared" si="170"/>
        <v>0.1724378764915922</v>
      </c>
      <c r="BF211" s="2">
        <f t="shared" si="170"/>
        <v>0.13039120264941753</v>
      </c>
      <c r="BG211" s="2">
        <f t="shared" si="170"/>
        <v>6.9918128391701598E-2</v>
      </c>
      <c r="BH211" s="2">
        <f t="shared" si="158"/>
        <v>9.4167761106975514E-2</v>
      </c>
      <c r="BI211" s="2">
        <f t="shared" si="166"/>
        <v>2.9734821248929609E-3</v>
      </c>
      <c r="BJ211" s="2">
        <f t="shared" si="166"/>
        <v>1.700186572836147E-3</v>
      </c>
      <c r="BK211" s="2">
        <f t="shared" si="166"/>
        <v>4.8885446777984691E-4</v>
      </c>
      <c r="BL211" s="2">
        <f t="shared" si="159"/>
        <v>547.31192333803676</v>
      </c>
      <c r="BM211" s="2">
        <f t="shared" si="159"/>
        <v>152.64262877681028</v>
      </c>
      <c r="BN211" s="2">
        <f t="shared" si="159"/>
        <v>16.362918882823628</v>
      </c>
      <c r="BO211" s="2">
        <f t="shared" si="167"/>
        <v>1262.4256283955976</v>
      </c>
      <c r="BP211" s="2">
        <f t="shared" si="167"/>
        <v>110.03876405053735</v>
      </c>
      <c r="BQ211" s="2">
        <f t="shared" si="167"/>
        <v>9.7485848826428025</v>
      </c>
      <c r="BR211" s="11">
        <f t="shared" si="168"/>
        <v>2.9891832175311522E-2</v>
      </c>
      <c r="BS211" s="17">
        <f t="shared" si="156"/>
        <v>2.593224405724231E-3</v>
      </c>
      <c r="BT211" s="17">
        <f t="shared" si="157"/>
        <v>1.1869059151399077E-2</v>
      </c>
      <c r="BU211" s="12">
        <f>(BU$3*temphigh!$I321+BU$4*temphigh!$I321^2+BU$5*temphigh!$I321^6)*(K211/K$56)^$BW$1</f>
        <v>-34.279968445286976</v>
      </c>
      <c r="BV211" s="12">
        <f>(BV$3*temphigh!$I321+BV$4*temphigh!$I321^2+BV$5*temphigh!$I321^6)*(L211/L$56)^$BW$1</f>
        <v>-23.898106573525784</v>
      </c>
      <c r="BW211" s="12">
        <f>(BW$3*temphigh!$I321+BW$4*temphigh!$I321^2+BW$5*temphigh!$I321^6)*(M211/M$56)^$BW$1</f>
        <v>-20.95241268123743</v>
      </c>
      <c r="BX211" s="12"/>
      <c r="BY211" s="12"/>
      <c r="BZ211" s="12"/>
      <c r="CA211" s="19"/>
      <c r="CB211" s="19"/>
      <c r="CC211" s="19"/>
      <c r="CD211" s="19"/>
      <c r="CE211" s="19"/>
      <c r="CF211" s="19"/>
      <c r="CG211" s="19"/>
      <c r="CH211" s="19"/>
    </row>
    <row r="212" spans="1:86" x14ac:dyDescent="0.3">
      <c r="A212" s="2">
        <f t="shared" si="143"/>
        <v>2166</v>
      </c>
      <c r="B212" s="5">
        <f t="shared" si="171"/>
        <v>1165.3753398174454</v>
      </c>
      <c r="C212" s="5">
        <f t="shared" si="171"/>
        <v>2964.0179065353186</v>
      </c>
      <c r="D212" s="5">
        <f t="shared" si="171"/>
        <v>4369.4988859183823</v>
      </c>
      <c r="E212" s="15">
        <f t="shared" si="172"/>
        <v>1.3756577435279278E-6</v>
      </c>
      <c r="F212" s="15">
        <f t="shared" si="172"/>
        <v>2.7101380001412282E-6</v>
      </c>
      <c r="G212" s="15">
        <f t="shared" si="172"/>
        <v>5.53265032188451E-6</v>
      </c>
      <c r="H212" s="5">
        <f t="shared" si="146"/>
        <v>183628.63891531006</v>
      </c>
      <c r="I212" s="5">
        <f t="shared" si="146"/>
        <v>90046.315281662581</v>
      </c>
      <c r="J212" s="5">
        <f t="shared" si="146"/>
        <v>33579.784470702092</v>
      </c>
      <c r="K212" s="5">
        <f t="shared" si="147"/>
        <v>157570.38324157029</v>
      </c>
      <c r="L212" s="5">
        <f t="shared" si="147"/>
        <v>30379.814873291019</v>
      </c>
      <c r="M212" s="5">
        <f t="shared" si="147"/>
        <v>7685.0424608002359</v>
      </c>
      <c r="N212" s="15">
        <f t="shared" si="148"/>
        <v>-2.3683003794104929E-3</v>
      </c>
      <c r="O212" s="15">
        <f t="shared" si="148"/>
        <v>2.9643913575323477E-3</v>
      </c>
      <c r="P212" s="15">
        <f t="shared" si="148"/>
        <v>3.2156830767791078E-3</v>
      </c>
      <c r="Q212" s="5">
        <f t="shared" si="149"/>
        <v>4796.5864392201293</v>
      </c>
      <c r="R212" s="5">
        <f t="shared" si="149"/>
        <v>7977.6276981447036</v>
      </c>
      <c r="S212" s="5">
        <f t="shared" si="149"/>
        <v>4791.4722999185233</v>
      </c>
      <c r="T212" s="5">
        <f t="shared" si="173"/>
        <v>26.121123957316517</v>
      </c>
      <c r="U212" s="5">
        <f t="shared" si="173"/>
        <v>88.594715654837032</v>
      </c>
      <c r="V212" s="5">
        <f t="shared" si="173"/>
        <v>142.68919159082208</v>
      </c>
      <c r="W212" s="15">
        <f t="shared" si="151"/>
        <v>-1.0734613539272964E-2</v>
      </c>
      <c r="X212" s="15">
        <f t="shared" si="151"/>
        <v>-1.217998157191269E-2</v>
      </c>
      <c r="Y212" s="15">
        <f t="shared" si="151"/>
        <v>-9.7425357312937999E-3</v>
      </c>
      <c r="Z212" s="5">
        <f t="shared" si="154"/>
        <v>4943.1135840874313</v>
      </c>
      <c r="AA212" s="5">
        <f t="shared" si="154"/>
        <v>21088.162759516192</v>
      </c>
      <c r="AB212" s="5">
        <f t="shared" si="154"/>
        <v>48168.740940431766</v>
      </c>
      <c r="AC212" s="16">
        <f t="shared" si="160"/>
        <v>1.2289985226121094</v>
      </c>
      <c r="AD212" s="16">
        <f t="shared" si="160"/>
        <v>3.0116574278152064</v>
      </c>
      <c r="AE212" s="16">
        <f t="shared" si="160"/>
        <v>10.737915290427315</v>
      </c>
      <c r="AF212" s="15">
        <f t="shared" si="161"/>
        <v>-4.0504037456468023E-3</v>
      </c>
      <c r="AG212" s="15">
        <f t="shared" si="161"/>
        <v>2.9673830763510267E-4</v>
      </c>
      <c r="AH212" s="15">
        <f t="shared" si="161"/>
        <v>9.7937136394747881E-3</v>
      </c>
      <c r="AI212" s="1">
        <f t="shared" si="169"/>
        <v>371973.92312168929</v>
      </c>
      <c r="AJ212" s="1">
        <f t="shared" si="169"/>
        <v>173653.1240681195</v>
      </c>
      <c r="AK212" s="1">
        <f t="shared" si="169"/>
        <v>64666.456881137354</v>
      </c>
      <c r="AL212" s="14">
        <f t="shared" si="174"/>
        <v>76.021582196655132</v>
      </c>
      <c r="AM212" s="14">
        <f t="shared" si="174"/>
        <v>17.725587755914173</v>
      </c>
      <c r="AN212" s="14">
        <f t="shared" si="174"/>
        <v>5.6751432693614694</v>
      </c>
      <c r="AO212" s="11">
        <f t="shared" si="175"/>
        <v>4.2993482714881346E-3</v>
      </c>
      <c r="AP212" s="11">
        <f t="shared" si="175"/>
        <v>5.4160448838735213E-3</v>
      </c>
      <c r="AQ212" s="11">
        <f t="shared" si="175"/>
        <v>4.9130360752692535E-3</v>
      </c>
      <c r="AR212" s="1">
        <f t="shared" si="155"/>
        <v>183628.63891531006</v>
      </c>
      <c r="AS212" s="1">
        <f t="shared" si="155"/>
        <v>90046.315281662581</v>
      </c>
      <c r="AT212" s="1">
        <f t="shared" si="155"/>
        <v>33579.784470702092</v>
      </c>
      <c r="AU212" s="1">
        <f t="shared" si="162"/>
        <v>36725.727783062015</v>
      </c>
      <c r="AV212" s="1">
        <f t="shared" si="162"/>
        <v>18009.263056332518</v>
      </c>
      <c r="AW212" s="1">
        <f t="shared" si="162"/>
        <v>6715.9568941404186</v>
      </c>
      <c r="AX212" s="1">
        <f t="shared" si="163"/>
        <v>126056.30659325623</v>
      </c>
      <c r="AY212" s="1">
        <f t="shared" si="163"/>
        <v>24303.851898632813</v>
      </c>
      <c r="AZ212" s="1">
        <f t="shared" si="163"/>
        <v>6148.0339686401885</v>
      </c>
      <c r="BA212" s="1">
        <f t="shared" si="164"/>
        <v>13686.731990337963</v>
      </c>
      <c r="BB212" s="1">
        <f t="shared" si="164"/>
        <v>29931.809175800248</v>
      </c>
      <c r="BC212" s="1">
        <f t="shared" si="164"/>
        <v>38119.017279271429</v>
      </c>
      <c r="BD212" s="1">
        <f t="shared" si="165"/>
        <v>941.89118065971468</v>
      </c>
      <c r="BE212" s="2">
        <f t="shared" si="170"/>
        <v>0.1724378764915922</v>
      </c>
      <c r="BF212" s="2">
        <f t="shared" si="170"/>
        <v>0.13039120264941753</v>
      </c>
      <c r="BG212" s="2">
        <f t="shared" si="170"/>
        <v>6.9918128391701598E-2</v>
      </c>
      <c r="BH212" s="2">
        <f t="shared" si="158"/>
        <v>9.3934737244543862E-2</v>
      </c>
      <c r="BI212" s="2">
        <f t="shared" si="166"/>
        <v>2.9734821248929609E-3</v>
      </c>
      <c r="BJ212" s="2">
        <f t="shared" si="166"/>
        <v>1.700186572836147E-3</v>
      </c>
      <c r="BK212" s="2">
        <f t="shared" si="166"/>
        <v>4.8885446777984691E-4</v>
      </c>
      <c r="BL212" s="2">
        <f t="shared" si="159"/>
        <v>546.01647543309844</v>
      </c>
      <c r="BM212" s="2">
        <f t="shared" si="159"/>
        <v>153.09553617525307</v>
      </c>
      <c r="BN212" s="2">
        <f t="shared" si="159"/>
        <v>16.415627665587039</v>
      </c>
      <c r="BO212" s="2">
        <f t="shared" si="167"/>
        <v>1281.1573927627294</v>
      </c>
      <c r="BP212" s="2">
        <f t="shared" si="167"/>
        <v>111.35391430366576</v>
      </c>
      <c r="BQ212" s="2">
        <f t="shared" si="167"/>
        <v>9.7483788704034655</v>
      </c>
      <c r="BR212" s="11">
        <f t="shared" si="168"/>
        <v>2.9796036122602815E-2</v>
      </c>
      <c r="BS212" s="17">
        <f t="shared" si="156"/>
        <v>2.5179580269579262E-3</v>
      </c>
      <c r="BT212" s="17">
        <f t="shared" si="157"/>
        <v>1.1523358399416579E-2</v>
      </c>
      <c r="BU212" s="12">
        <f>(BU$3*temphigh!$I322+BU$4*temphigh!$I322^2+BU$5*temphigh!$I322^6)*(K212/K$56)^$BW$1</f>
        <v>-34.703002252661271</v>
      </c>
      <c r="BV212" s="12">
        <f>(BV$3*temphigh!$I322+BV$4*temphigh!$I322^2+BV$5*temphigh!$I322^6)*(L212/L$56)^$BW$1</f>
        <v>-24.140967837810063</v>
      </c>
      <c r="BW212" s="12">
        <f>(BW$3*temphigh!$I322+BW$4*temphigh!$I322^2+BW$5*temphigh!$I322^6)*(M212/M$56)^$BW$1</f>
        <v>-21.147645324130607</v>
      </c>
      <c r="BX212" s="12"/>
      <c r="BY212" s="12"/>
      <c r="BZ212" s="12"/>
      <c r="CA212" s="19"/>
      <c r="CB212" s="19"/>
      <c r="CC212" s="19"/>
      <c r="CD212" s="19"/>
      <c r="CE212" s="19"/>
      <c r="CF212" s="19"/>
      <c r="CG212" s="19"/>
      <c r="CH212" s="19"/>
    </row>
    <row r="213" spans="1:86" x14ac:dyDescent="0.3">
      <c r="A213" s="2">
        <f t="shared" si="143"/>
        <v>2167</v>
      </c>
      <c r="B213" s="5">
        <f t="shared" si="171"/>
        <v>1165.3768628171752</v>
      </c>
      <c r="C213" s="5">
        <f t="shared" si="171"/>
        <v>2964.0255377880021</v>
      </c>
      <c r="D213" s="5">
        <f t="shared" si="171"/>
        <v>4369.5218520823291</v>
      </c>
      <c r="E213" s="15">
        <f t="shared" si="172"/>
        <v>1.3068748563515314E-6</v>
      </c>
      <c r="F213" s="15">
        <f t="shared" si="172"/>
        <v>2.5746311001341667E-6</v>
      </c>
      <c r="G213" s="15">
        <f t="shared" si="172"/>
        <v>5.2560178057902845E-6</v>
      </c>
      <c r="H213" s="5">
        <f t="shared" si="146"/>
        <v>183171.50448550799</v>
      </c>
      <c r="I213" s="5">
        <f t="shared" si="146"/>
        <v>90306.597228062965</v>
      </c>
      <c r="J213" s="5">
        <f t="shared" si="146"/>
        <v>33685.778321884085</v>
      </c>
      <c r="K213" s="5">
        <f t="shared" si="147"/>
        <v>157177.91414076154</v>
      </c>
      <c r="L213" s="5">
        <f t="shared" si="147"/>
        <v>30467.550321937215</v>
      </c>
      <c r="M213" s="5">
        <f t="shared" si="147"/>
        <v>7709.259608309515</v>
      </c>
      <c r="N213" s="15">
        <f t="shared" si="148"/>
        <v>-2.4907542441339192E-3</v>
      </c>
      <c r="O213" s="15">
        <f t="shared" si="148"/>
        <v>2.8879520501401412E-3</v>
      </c>
      <c r="P213" s="15">
        <f t="shared" si="148"/>
        <v>3.1512054270104173E-3</v>
      </c>
      <c r="Q213" s="5">
        <f t="shared" si="149"/>
        <v>4733.2842529536047</v>
      </c>
      <c r="R213" s="5">
        <f t="shared" si="149"/>
        <v>7903.2390792608112</v>
      </c>
      <c r="S213" s="5">
        <f t="shared" si="149"/>
        <v>4759.7680389355864</v>
      </c>
      <c r="T213" s="5">
        <f t="shared" si="173"/>
        <v>25.840723786423279</v>
      </c>
      <c r="U213" s="5">
        <f t="shared" si="173"/>
        <v>87.515633650792267</v>
      </c>
      <c r="V213" s="5">
        <f t="shared" si="173"/>
        <v>141.29903704327907</v>
      </c>
      <c r="W213" s="15">
        <f t="shared" si="151"/>
        <v>-1.0734613539272964E-2</v>
      </c>
      <c r="X213" s="15">
        <f t="shared" si="151"/>
        <v>-1.217998157191269E-2</v>
      </c>
      <c r="Y213" s="15">
        <f t="shared" si="151"/>
        <v>-9.7425357312937999E-3</v>
      </c>
      <c r="Z213" s="5">
        <f t="shared" si="154"/>
        <v>4858.7169705582955</v>
      </c>
      <c r="AA213" s="5">
        <f t="shared" si="154"/>
        <v>20899.317890637732</v>
      </c>
      <c r="AB213" s="5">
        <f t="shared" si="154"/>
        <v>48321.765965081118</v>
      </c>
      <c r="AC213" s="16">
        <f t="shared" si="160"/>
        <v>1.2240205823927268</v>
      </c>
      <c r="AD213" s="16">
        <f t="shared" si="160"/>
        <v>3.0125511019435129</v>
      </c>
      <c r="AE213" s="16">
        <f t="shared" si="160"/>
        <v>10.843079357866698</v>
      </c>
      <c r="AF213" s="15">
        <f t="shared" si="161"/>
        <v>-4.0504037456468023E-3</v>
      </c>
      <c r="AG213" s="15">
        <f t="shared" si="161"/>
        <v>2.9673830763510267E-4</v>
      </c>
      <c r="AH213" s="15">
        <f t="shared" si="161"/>
        <v>9.7937136394747881E-3</v>
      </c>
      <c r="AI213" s="1">
        <f t="shared" si="169"/>
        <v>371502.25859258242</v>
      </c>
      <c r="AJ213" s="1">
        <f t="shared" si="169"/>
        <v>174297.07471764006</v>
      </c>
      <c r="AK213" s="1">
        <f t="shared" si="169"/>
        <v>64915.76808716404</v>
      </c>
      <c r="AL213" s="14">
        <f t="shared" si="174"/>
        <v>76.345157022087989</v>
      </c>
      <c r="AM213" s="14">
        <f t="shared" si="174"/>
        <v>17.82063030900445</v>
      </c>
      <c r="AN213" s="14">
        <f t="shared" si="174"/>
        <v>5.702746631140017</v>
      </c>
      <c r="AO213" s="11">
        <f t="shared" si="175"/>
        <v>4.2563547887732528E-3</v>
      </c>
      <c r="AP213" s="11">
        <f t="shared" si="175"/>
        <v>5.3618844350347859E-3</v>
      </c>
      <c r="AQ213" s="11">
        <f t="shared" si="175"/>
        <v>4.8639057145165605E-3</v>
      </c>
      <c r="AR213" s="1">
        <f t="shared" si="155"/>
        <v>183171.50448550799</v>
      </c>
      <c r="AS213" s="1">
        <f t="shared" si="155"/>
        <v>90306.597228062965</v>
      </c>
      <c r="AT213" s="1">
        <f t="shared" si="155"/>
        <v>33685.778321884085</v>
      </c>
      <c r="AU213" s="1">
        <f t="shared" si="162"/>
        <v>36634.300897101602</v>
      </c>
      <c r="AV213" s="1">
        <f t="shared" si="162"/>
        <v>18061.319445612593</v>
      </c>
      <c r="AW213" s="1">
        <f t="shared" si="162"/>
        <v>6737.1556643768172</v>
      </c>
      <c r="AX213" s="1">
        <f t="shared" si="163"/>
        <v>125742.33131260923</v>
      </c>
      <c r="AY213" s="1">
        <f t="shared" si="163"/>
        <v>24374.040257549768</v>
      </c>
      <c r="AZ213" s="1">
        <f t="shared" si="163"/>
        <v>6167.4076866476125</v>
      </c>
      <c r="BA213" s="1">
        <f t="shared" si="164"/>
        <v>13683.843588887446</v>
      </c>
      <c r="BB213" s="1">
        <f t="shared" si="164"/>
        <v>29940.433866159336</v>
      </c>
      <c r="BC213" s="1">
        <f t="shared" si="164"/>
        <v>38132.965245063002</v>
      </c>
      <c r="BD213" s="1">
        <f t="shared" si="165"/>
        <v>914.67767901111642</v>
      </c>
      <c r="BE213" s="2">
        <f t="shared" si="170"/>
        <v>0.1724378764915922</v>
      </c>
      <c r="BF213" s="2">
        <f t="shared" si="170"/>
        <v>0.13039120264941753</v>
      </c>
      <c r="BG213" s="2">
        <f t="shared" si="170"/>
        <v>6.9918128391701598E-2</v>
      </c>
      <c r="BH213" s="2">
        <f t="shared" si="158"/>
        <v>9.3702755550437902E-2</v>
      </c>
      <c r="BI213" s="2">
        <f t="shared" si="166"/>
        <v>2.9734821248929609E-3</v>
      </c>
      <c r="BJ213" s="2">
        <f t="shared" si="166"/>
        <v>1.700186572836147E-3</v>
      </c>
      <c r="BK213" s="2">
        <f t="shared" si="166"/>
        <v>4.8885446777984691E-4</v>
      </c>
      <c r="BL213" s="2">
        <f t="shared" si="159"/>
        <v>544.65719437740881</v>
      </c>
      <c r="BM213" s="2">
        <f t="shared" si="159"/>
        <v>153.53806404567467</v>
      </c>
      <c r="BN213" s="2">
        <f t="shared" si="159"/>
        <v>16.467443233294549</v>
      </c>
      <c r="BO213" s="2">
        <f t="shared" si="167"/>
        <v>1300.1665031590333</v>
      </c>
      <c r="BP213" s="2">
        <f t="shared" si="167"/>
        <v>112.68488169193901</v>
      </c>
      <c r="BQ213" s="2">
        <f t="shared" si="167"/>
        <v>9.7481808731322772</v>
      </c>
      <c r="BR213" s="11">
        <f t="shared" si="168"/>
        <v>2.9700510681523656E-2</v>
      </c>
      <c r="BS213" s="17">
        <f t="shared" si="156"/>
        <v>2.4451036308496235E-3</v>
      </c>
      <c r="BT213" s="17">
        <f t="shared" si="157"/>
        <v>1.118772660137532E-2</v>
      </c>
      <c r="BU213" s="12">
        <f>(BU$3*temphigh!$I323+BU$4*temphigh!$I323^2+BU$5*temphigh!$I323^6)*(K213/K$56)^$BW$1</f>
        <v>-35.126963398951276</v>
      </c>
      <c r="BV213" s="12">
        <f>(BV$3*temphigh!$I323+BV$4*temphigh!$I323^2+BV$5*temphigh!$I323^6)*(L213/L$56)^$BW$1</f>
        <v>-24.383445673878832</v>
      </c>
      <c r="BW213" s="12">
        <f>(BW$3*temphigh!$I323+BW$4*temphigh!$I323^2+BW$5*temphigh!$I323^6)*(M213/M$56)^$BW$1</f>
        <v>-21.342452008683846</v>
      </c>
      <c r="BX213" s="12"/>
      <c r="BY213" s="12"/>
      <c r="BZ213" s="12"/>
      <c r="CA213" s="19"/>
      <c r="CB213" s="19"/>
      <c r="CC213" s="19"/>
      <c r="CD213" s="19"/>
      <c r="CE213" s="19"/>
      <c r="CF213" s="19"/>
      <c r="CG213" s="19"/>
      <c r="CH213" s="19"/>
    </row>
    <row r="214" spans="1:86" x14ac:dyDescent="0.3">
      <c r="A214" s="2">
        <f t="shared" si="143"/>
        <v>2168</v>
      </c>
      <c r="B214" s="5">
        <f t="shared" si="171"/>
        <v>1165.3783096688092</v>
      </c>
      <c r="C214" s="5">
        <f t="shared" si="171"/>
        <v>2964.0327874967165</v>
      </c>
      <c r="D214" s="5">
        <f t="shared" si="171"/>
        <v>4369.5436700527534</v>
      </c>
      <c r="E214" s="15">
        <f t="shared" si="172"/>
        <v>1.2415311135339547E-6</v>
      </c>
      <c r="F214" s="15">
        <f t="shared" si="172"/>
        <v>2.4458995451274582E-6</v>
      </c>
      <c r="G214" s="15">
        <f t="shared" si="172"/>
        <v>4.9932169155007705E-6</v>
      </c>
      <c r="H214" s="5">
        <f t="shared" si="146"/>
        <v>182692.97391094558</v>
      </c>
      <c r="I214" s="5">
        <f t="shared" si="146"/>
        <v>90560.79507550229</v>
      </c>
      <c r="J214" s="5">
        <f t="shared" si="146"/>
        <v>33789.952917152288</v>
      </c>
      <c r="K214" s="5">
        <f t="shared" si="147"/>
        <v>156767.09648291412</v>
      </c>
      <c r="L214" s="5">
        <f t="shared" si="147"/>
        <v>30553.236609769658</v>
      </c>
      <c r="M214" s="5">
        <f t="shared" si="147"/>
        <v>7733.0621842130122</v>
      </c>
      <c r="N214" s="15">
        <f t="shared" si="148"/>
        <v>-2.6137110935288144E-3</v>
      </c>
      <c r="O214" s="15">
        <f t="shared" si="148"/>
        <v>2.8123786430820363E-3</v>
      </c>
      <c r="P214" s="15">
        <f t="shared" si="148"/>
        <v>3.0875307244604411E-3</v>
      </c>
      <c r="Q214" s="5">
        <f t="shared" si="149"/>
        <v>4670.2414390098475</v>
      </c>
      <c r="R214" s="5">
        <f t="shared" si="149"/>
        <v>7828.9530992585505</v>
      </c>
      <c r="S214" s="5">
        <f t="shared" si="149"/>
        <v>4727.972190854216</v>
      </c>
      <c r="T214" s="5">
        <f t="shared" si="173"/>
        <v>25.563333603000927</v>
      </c>
      <c r="U214" s="5">
        <f t="shared" si="173"/>
        <v>86.44969484567136</v>
      </c>
      <c r="V214" s="5">
        <f t="shared" si="173"/>
        <v>139.92242612608752</v>
      </c>
      <c r="W214" s="15">
        <f t="shared" si="151"/>
        <v>-1.0734613539272964E-2</v>
      </c>
      <c r="X214" s="15">
        <f t="shared" si="151"/>
        <v>-1.217998157191269E-2</v>
      </c>
      <c r="Y214" s="15">
        <f t="shared" si="151"/>
        <v>-9.7425357312937999E-3</v>
      </c>
      <c r="Z214" s="5">
        <f t="shared" si="154"/>
        <v>4775.1747816469842</v>
      </c>
      <c r="AA214" s="5">
        <f t="shared" si="154"/>
        <v>20710.58278040764</v>
      </c>
      <c r="AB214" s="5">
        <f t="shared" si="154"/>
        <v>48472.148165577419</v>
      </c>
      <c r="AC214" s="16">
        <f t="shared" si="160"/>
        <v>1.2190628048410546</v>
      </c>
      <c r="AD214" s="16">
        <f t="shared" si="160"/>
        <v>3.013445041259168</v>
      </c>
      <c r="AE214" s="16">
        <f t="shared" si="160"/>
        <v>10.949273372067744</v>
      </c>
      <c r="AF214" s="15">
        <f t="shared" si="161"/>
        <v>-4.0504037456468023E-3</v>
      </c>
      <c r="AG214" s="15">
        <f t="shared" si="161"/>
        <v>2.9673830763510267E-4</v>
      </c>
      <c r="AH214" s="15">
        <f t="shared" si="161"/>
        <v>9.7937136394747881E-3</v>
      </c>
      <c r="AI214" s="1">
        <f t="shared" si="169"/>
        <v>370986.3336304258</v>
      </c>
      <c r="AJ214" s="1">
        <f t="shared" si="169"/>
        <v>174928.68669148866</v>
      </c>
      <c r="AK214" s="1">
        <f t="shared" si="169"/>
        <v>65161.346942824457</v>
      </c>
      <c r="AL214" s="14">
        <f t="shared" si="174"/>
        <v>76.666859576031698</v>
      </c>
      <c r="AM214" s="14">
        <f t="shared" si="174"/>
        <v>17.915226947678047</v>
      </c>
      <c r="AN214" s="14">
        <f t="shared" si="174"/>
        <v>5.7302068768483823</v>
      </c>
      <c r="AO214" s="11">
        <f t="shared" si="175"/>
        <v>4.2137912408855204E-3</v>
      </c>
      <c r="AP214" s="11">
        <f t="shared" si="175"/>
        <v>5.3082655906844384E-3</v>
      </c>
      <c r="AQ214" s="11">
        <f t="shared" si="175"/>
        <v>4.8152666573713946E-3</v>
      </c>
      <c r="AR214" s="1">
        <f t="shared" si="155"/>
        <v>182692.97391094558</v>
      </c>
      <c r="AS214" s="1">
        <f t="shared" si="155"/>
        <v>90560.79507550229</v>
      </c>
      <c r="AT214" s="1">
        <f t="shared" si="155"/>
        <v>33789.952917152288</v>
      </c>
      <c r="AU214" s="1">
        <f t="shared" si="162"/>
        <v>36538.594782189117</v>
      </c>
      <c r="AV214" s="1">
        <f t="shared" si="162"/>
        <v>18112.15901510046</v>
      </c>
      <c r="AW214" s="1">
        <f t="shared" si="162"/>
        <v>6757.9905834304582</v>
      </c>
      <c r="AX214" s="1">
        <f t="shared" si="163"/>
        <v>125413.6771863313</v>
      </c>
      <c r="AY214" s="1">
        <f t="shared" si="163"/>
        <v>24442.589287815725</v>
      </c>
      <c r="AZ214" s="1">
        <f t="shared" si="163"/>
        <v>6186.4497473704096</v>
      </c>
      <c r="BA214" s="1">
        <f t="shared" si="164"/>
        <v>13680.810628006482</v>
      </c>
      <c r="BB214" s="1">
        <f t="shared" si="164"/>
        <v>29948.831379923762</v>
      </c>
      <c r="BC214" s="1">
        <f t="shared" si="164"/>
        <v>38146.625967240376</v>
      </c>
      <c r="BD214" s="1">
        <f t="shared" si="165"/>
        <v>888.24323163787676</v>
      </c>
      <c r="BE214" s="2">
        <f t="shared" si="170"/>
        <v>0.1724378764915922</v>
      </c>
      <c r="BF214" s="2">
        <f t="shared" si="170"/>
        <v>0.13039120264941753</v>
      </c>
      <c r="BG214" s="2">
        <f t="shared" si="170"/>
        <v>6.9918128391701598E-2</v>
      </c>
      <c r="BH214" s="2">
        <f t="shared" si="158"/>
        <v>9.3471828418887834E-2</v>
      </c>
      <c r="BI214" s="2">
        <f t="shared" si="166"/>
        <v>2.9734821248929609E-3</v>
      </c>
      <c r="BJ214" s="2">
        <f t="shared" si="166"/>
        <v>1.700186572836147E-3</v>
      </c>
      <c r="BK214" s="2">
        <f t="shared" si="166"/>
        <v>4.8885446777984691E-4</v>
      </c>
      <c r="BL214" s="2">
        <f t="shared" si="159"/>
        <v>543.23429226773271</v>
      </c>
      <c r="BM214" s="2">
        <f t="shared" si="159"/>
        <v>153.97024781273487</v>
      </c>
      <c r="BN214" s="2">
        <f t="shared" si="159"/>
        <v>16.518369449620568</v>
      </c>
      <c r="BO214" s="2">
        <f t="shared" si="167"/>
        <v>1319.4569795525554</v>
      </c>
      <c r="BP214" s="2">
        <f t="shared" si="167"/>
        <v>114.03185615764475</v>
      </c>
      <c r="BQ214" s="2">
        <f t="shared" si="167"/>
        <v>9.7479907774698571</v>
      </c>
      <c r="BR214" s="11">
        <f t="shared" si="168"/>
        <v>2.9605225271233188E-2</v>
      </c>
      <c r="BS214" s="17">
        <f t="shared" si="156"/>
        <v>2.374577467414572E-3</v>
      </c>
      <c r="BT214" s="17">
        <f t="shared" si="157"/>
        <v>1.0861870486772155E-2</v>
      </c>
      <c r="BU214" s="12">
        <f>(BU$3*temphigh!$I324+BU$4*temphigh!$I324^2+BU$5*temphigh!$I324^6)*(K214/K$56)^$BW$1</f>
        <v>-35.551860801266393</v>
      </c>
      <c r="BV214" s="12">
        <f>(BV$3*temphigh!$I324+BV$4*temphigh!$I324^2+BV$5*temphigh!$I324^6)*(L214/L$56)^$BW$1</f>
        <v>-24.625529437591375</v>
      </c>
      <c r="BW214" s="12">
        <f>(BW$3*temphigh!$I324+BW$4*temphigh!$I324^2+BW$5*temphigh!$I324^6)*(M214/M$56)^$BW$1</f>
        <v>-21.536823609631888</v>
      </c>
      <c r="BX214" s="12"/>
      <c r="BY214" s="12"/>
      <c r="BZ214" s="12"/>
      <c r="CA214" s="19"/>
      <c r="CB214" s="19"/>
      <c r="CC214" s="19"/>
      <c r="CD214" s="19"/>
      <c r="CE214" s="19"/>
      <c r="CF214" s="19"/>
      <c r="CG214" s="19"/>
      <c r="CH214" s="19"/>
    </row>
    <row r="215" spans="1:86" x14ac:dyDescent="0.3">
      <c r="A215" s="2">
        <f t="shared" si="143"/>
        <v>2169</v>
      </c>
      <c r="B215" s="5">
        <f t="shared" si="171"/>
        <v>1165.3796841795681</v>
      </c>
      <c r="C215" s="5">
        <f t="shared" si="171"/>
        <v>2964.0396747368409</v>
      </c>
      <c r="D215" s="5">
        <f t="shared" si="171"/>
        <v>4369.5643972281514</v>
      </c>
      <c r="E215" s="15">
        <f t="shared" si="172"/>
        <v>1.179454557857257E-6</v>
      </c>
      <c r="F215" s="15">
        <f t="shared" si="172"/>
        <v>2.3236045678710851E-6</v>
      </c>
      <c r="G215" s="15">
        <f t="shared" si="172"/>
        <v>4.7435560697257315E-6</v>
      </c>
      <c r="H215" s="5">
        <f t="shared" si="146"/>
        <v>182193.11583277539</v>
      </c>
      <c r="I215" s="5">
        <f t="shared" si="146"/>
        <v>90808.93061253069</v>
      </c>
      <c r="J215" s="5">
        <f t="shared" si="146"/>
        <v>33892.316401253178</v>
      </c>
      <c r="K215" s="5">
        <f t="shared" si="147"/>
        <v>156337.98864534014</v>
      </c>
      <c r="L215" s="5">
        <f t="shared" si="147"/>
        <v>30636.880938711816</v>
      </c>
      <c r="M215" s="5">
        <f t="shared" si="147"/>
        <v>7756.4519755682941</v>
      </c>
      <c r="N215" s="15">
        <f t="shared" si="148"/>
        <v>-2.7372315186098284E-3</v>
      </c>
      <c r="O215" s="15">
        <f t="shared" si="148"/>
        <v>2.7376585338723114E-3</v>
      </c>
      <c r="P215" s="15">
        <f t="shared" si="148"/>
        <v>3.0246480369744422E-3</v>
      </c>
      <c r="Q215" s="5">
        <f t="shared" si="149"/>
        <v>4607.4673305289352</v>
      </c>
      <c r="R215" s="5">
        <f t="shared" si="149"/>
        <v>7754.7865605130501</v>
      </c>
      <c r="S215" s="5">
        <f t="shared" si="149"/>
        <v>4696.0931580670367</v>
      </c>
      <c r="T215" s="5">
        <f t="shared" si="173"/>
        <v>25.288921095997203</v>
      </c>
      <c r="U215" s="5">
        <f t="shared" si="173"/>
        <v>85.396739155553604</v>
      </c>
      <c r="V215" s="5">
        <f t="shared" si="173"/>
        <v>138.5592268899448</v>
      </c>
      <c r="W215" s="15">
        <f t="shared" si="151"/>
        <v>-1.0734613539272964E-2</v>
      </c>
      <c r="X215" s="15">
        <f t="shared" si="151"/>
        <v>-1.217998157191269E-2</v>
      </c>
      <c r="Y215" s="15">
        <f t="shared" si="151"/>
        <v>-9.7425357312937999E-3</v>
      </c>
      <c r="Z215" s="5">
        <f t="shared" si="154"/>
        <v>4692.4902488901653</v>
      </c>
      <c r="AA215" s="5">
        <f t="shared" si="154"/>
        <v>20522.002866924788</v>
      </c>
      <c r="AB215" s="5">
        <f t="shared" si="154"/>
        <v>48619.899264031745</v>
      </c>
      <c r="AC215" s="16">
        <f t="shared" ref="AC215:AE230" si="176">AC214*(1+AF215)</f>
        <v>1.2141251082901476</v>
      </c>
      <c r="AD215" s="16">
        <f t="shared" si="176"/>
        <v>3.0143392458408624</v>
      </c>
      <c r="AE215" s="16">
        <f t="shared" si="176"/>
        <v>11.056507420034102</v>
      </c>
      <c r="AF215" s="15">
        <f t="shared" si="161"/>
        <v>-4.0504037456468023E-3</v>
      </c>
      <c r="AG215" s="15">
        <f t="shared" si="161"/>
        <v>2.9673830763510267E-4</v>
      </c>
      <c r="AH215" s="15">
        <f t="shared" si="161"/>
        <v>9.7937136394747881E-3</v>
      </c>
      <c r="AI215" s="1">
        <f t="shared" si="169"/>
        <v>370426.29504957236</v>
      </c>
      <c r="AJ215" s="1">
        <f t="shared" si="169"/>
        <v>175547.97703744026</v>
      </c>
      <c r="AK215" s="1">
        <f t="shared" si="169"/>
        <v>65403.20283197247</v>
      </c>
      <c r="AL215" s="14">
        <f t="shared" si="174"/>
        <v>76.986687135965894</v>
      </c>
      <c r="AM215" s="14">
        <f t="shared" si="174"/>
        <v>18.009374742606152</v>
      </c>
      <c r="AN215" s="14">
        <f t="shared" si="174"/>
        <v>5.7575234262211712</v>
      </c>
      <c r="AO215" s="11">
        <f t="shared" si="175"/>
        <v>4.1716533284766651E-3</v>
      </c>
      <c r="AP215" s="11">
        <f t="shared" si="175"/>
        <v>5.2551829347775936E-3</v>
      </c>
      <c r="AQ215" s="11">
        <f t="shared" si="175"/>
        <v>4.7671139907976808E-3</v>
      </c>
      <c r="AR215" s="1">
        <f t="shared" si="155"/>
        <v>182193.11583277539</v>
      </c>
      <c r="AS215" s="1">
        <f t="shared" si="155"/>
        <v>90808.93061253069</v>
      </c>
      <c r="AT215" s="1">
        <f t="shared" si="155"/>
        <v>33892.316401253178</v>
      </c>
      <c r="AU215" s="1">
        <f t="shared" si="162"/>
        <v>36438.62316655508</v>
      </c>
      <c r="AV215" s="1">
        <f t="shared" si="162"/>
        <v>18161.786122506139</v>
      </c>
      <c r="AW215" s="1">
        <f t="shared" si="162"/>
        <v>6778.4632802506358</v>
      </c>
      <c r="AX215" s="1">
        <f t="shared" si="163"/>
        <v>125070.39091627212</v>
      </c>
      <c r="AY215" s="1">
        <f t="shared" si="163"/>
        <v>24509.504750969456</v>
      </c>
      <c r="AZ215" s="1">
        <f t="shared" si="163"/>
        <v>6205.1615804546354</v>
      </c>
      <c r="BA215" s="1">
        <f t="shared" si="164"/>
        <v>13677.632476148539</v>
      </c>
      <c r="BB215" s="1">
        <f t="shared" si="164"/>
        <v>29957.004410501981</v>
      </c>
      <c r="BC215" s="1">
        <f t="shared" si="164"/>
        <v>38160.003365017539</v>
      </c>
      <c r="BD215" s="1">
        <f t="shared" si="165"/>
        <v>862.56581449100872</v>
      </c>
      <c r="BE215" s="2">
        <f t="shared" si="170"/>
        <v>0.1724378764915922</v>
      </c>
      <c r="BF215" s="2">
        <f t="shared" si="170"/>
        <v>0.13039120264941753</v>
      </c>
      <c r="BG215" s="2">
        <f t="shared" si="170"/>
        <v>6.9918128391701598E-2</v>
      </c>
      <c r="BH215" s="2">
        <f t="shared" si="158"/>
        <v>9.3241967947481116E-2</v>
      </c>
      <c r="BI215" s="2">
        <f t="shared" si="166"/>
        <v>2.9734821248929609E-3</v>
      </c>
      <c r="BJ215" s="2">
        <f t="shared" si="166"/>
        <v>1.700186572836147E-3</v>
      </c>
      <c r="BK215" s="2">
        <f t="shared" si="166"/>
        <v>4.8885446777984691E-4</v>
      </c>
      <c r="BL215" s="2">
        <f t="shared" si="159"/>
        <v>541.74797320731034</v>
      </c>
      <c r="BM215" s="2">
        <f t="shared" si="159"/>
        <v>154.39212452103402</v>
      </c>
      <c r="BN215" s="2">
        <f t="shared" si="159"/>
        <v>16.568410296160799</v>
      </c>
      <c r="BO215" s="2">
        <f t="shared" si="167"/>
        <v>1339.0328946563502</v>
      </c>
      <c r="BP215" s="2">
        <f t="shared" si="167"/>
        <v>115.39502991648988</v>
      </c>
      <c r="BQ215" s="2">
        <f t="shared" si="167"/>
        <v>9.7478084714505044</v>
      </c>
      <c r="BR215" s="11">
        <f t="shared" si="168"/>
        <v>2.9510148480497905E-2</v>
      </c>
      <c r="BS215" s="17">
        <f t="shared" si="156"/>
        <v>2.3062989669550556E-3</v>
      </c>
      <c r="BT215" s="17">
        <f t="shared" si="157"/>
        <v>1.0545505326963257E-2</v>
      </c>
      <c r="BU215" s="12">
        <f>(BU$3*temphigh!$I325+BU$4*temphigh!$I325^2+BU$5*temphigh!$I325^6)*(K215/K$56)^$BW$1</f>
        <v>-35.977705104150523</v>
      </c>
      <c r="BV215" s="12">
        <f>(BV$3*temphigh!$I325+BV$4*temphigh!$I325^2+BV$5*temphigh!$I325^6)*(L215/L$56)^$BW$1</f>
        <v>-24.867208951659151</v>
      </c>
      <c r="BW215" s="12">
        <f>(BW$3*temphigh!$I325+BW$4*temphigh!$I325^2+BW$5*temphigh!$I325^6)*(M215/M$56)^$BW$1</f>
        <v>-21.730751377331288</v>
      </c>
      <c r="BX215" s="12"/>
      <c r="BY215" s="12"/>
      <c r="BZ215" s="12"/>
      <c r="CA215" s="19"/>
      <c r="CB215" s="19"/>
      <c r="CC215" s="19"/>
      <c r="CD215" s="19"/>
      <c r="CE215" s="19"/>
      <c r="CF215" s="19"/>
      <c r="CG215" s="19"/>
      <c r="CH215" s="19"/>
    </row>
    <row r="216" spans="1:86" x14ac:dyDescent="0.3">
      <c r="A216" s="2">
        <f t="shared" si="143"/>
        <v>2170</v>
      </c>
      <c r="B216" s="5">
        <f t="shared" si="171"/>
        <v>1165.3809899663293</v>
      </c>
      <c r="C216" s="5">
        <f t="shared" si="171"/>
        <v>2964.0462176301621</v>
      </c>
      <c r="D216" s="5">
        <f t="shared" si="171"/>
        <v>4369.5840881381846</v>
      </c>
      <c r="E216" s="15">
        <f t="shared" si="172"/>
        <v>1.120481829964394E-6</v>
      </c>
      <c r="F216" s="15">
        <f t="shared" si="172"/>
        <v>2.2074243394775306E-6</v>
      </c>
      <c r="G216" s="15">
        <f t="shared" si="172"/>
        <v>4.5063782662394447E-6</v>
      </c>
      <c r="H216" s="5">
        <f t="shared" si="146"/>
        <v>181671.99592623123</v>
      </c>
      <c r="I216" s="5">
        <f t="shared" si="146"/>
        <v>91051.026542985564</v>
      </c>
      <c r="J216" s="5">
        <f t="shared" si="146"/>
        <v>33992.877150080232</v>
      </c>
      <c r="K216" s="5">
        <f t="shared" si="147"/>
        <v>155890.64648418556</v>
      </c>
      <c r="L216" s="5">
        <f t="shared" si="147"/>
        <v>30718.49082561992</v>
      </c>
      <c r="M216" s="5">
        <f t="shared" si="147"/>
        <v>7779.4308255466249</v>
      </c>
      <c r="N216" s="15">
        <f t="shared" si="148"/>
        <v>-2.8613785109478096E-3</v>
      </c>
      <c r="O216" s="15">
        <f t="shared" si="148"/>
        <v>2.6637792231971602E-3</v>
      </c>
      <c r="P216" s="15">
        <f t="shared" si="148"/>
        <v>2.9625465419900188E-3</v>
      </c>
      <c r="Q216" s="5">
        <f t="shared" si="149"/>
        <v>4544.9708558934644</v>
      </c>
      <c r="R216" s="5">
        <f t="shared" si="149"/>
        <v>7680.7557947237183</v>
      </c>
      <c r="S216" s="5">
        <f t="shared" si="149"/>
        <v>4664.1391735030884</v>
      </c>
      <c r="T216" s="5">
        <f t="shared" si="173"/>
        <v>25.017454301206506</v>
      </c>
      <c r="U216" s="5">
        <f t="shared" si="173"/>
        <v>84.356608446337532</v>
      </c>
      <c r="V216" s="5">
        <f t="shared" si="173"/>
        <v>137.20930867106907</v>
      </c>
      <c r="W216" s="15">
        <f t="shared" si="151"/>
        <v>-1.0734613539272964E-2</v>
      </c>
      <c r="X216" s="15">
        <f t="shared" si="151"/>
        <v>-1.217998157191269E-2</v>
      </c>
      <c r="Y216" s="15">
        <f t="shared" si="151"/>
        <v>-9.7425357312937999E-3</v>
      </c>
      <c r="Z216" s="5">
        <f t="shared" si="154"/>
        <v>4610.6660792065959</v>
      </c>
      <c r="AA216" s="5">
        <f t="shared" si="154"/>
        <v>20333.622395817169</v>
      </c>
      <c r="AB216" s="5">
        <f t="shared" si="154"/>
        <v>48765.031327584133</v>
      </c>
      <c r="AC216" s="16">
        <f t="shared" si="176"/>
        <v>1.2092074114038454</v>
      </c>
      <c r="AD216" s="16">
        <f t="shared" si="176"/>
        <v>3.0152337157673115</v>
      </c>
      <c r="AE216" s="16">
        <f t="shared" si="176"/>
        <v>11.164791687558644</v>
      </c>
      <c r="AF216" s="15">
        <f t="shared" si="161"/>
        <v>-4.0504037456468023E-3</v>
      </c>
      <c r="AG216" s="15">
        <f t="shared" si="161"/>
        <v>2.9673830763510267E-4</v>
      </c>
      <c r="AH216" s="15">
        <f t="shared" si="161"/>
        <v>9.7937136394747881E-3</v>
      </c>
      <c r="AI216" s="1">
        <f t="shared" ref="AI216:AK231" si="177">(1-$AI$5)*AI215+AU215</f>
        <v>369822.2887111702</v>
      </c>
      <c r="AJ216" s="1">
        <f t="shared" si="177"/>
        <v>176154.96545620236</v>
      </c>
      <c r="AK216" s="1">
        <f t="shared" si="177"/>
        <v>65641.345829025857</v>
      </c>
      <c r="AL216" s="14">
        <f t="shared" si="174"/>
        <v>77.304637287908648</v>
      </c>
      <c r="AM216" s="14">
        <f t="shared" si="174"/>
        <v>18.103070875831378</v>
      </c>
      <c r="AN216" s="14">
        <f t="shared" si="174"/>
        <v>5.7846957289938805</v>
      </c>
      <c r="AO216" s="11">
        <f t="shared" si="175"/>
        <v>4.1299367951918983E-3</v>
      </c>
      <c r="AP216" s="11">
        <f t="shared" si="175"/>
        <v>5.2026311054298177E-3</v>
      </c>
      <c r="AQ216" s="11">
        <f t="shared" si="175"/>
        <v>4.7194428508897041E-3</v>
      </c>
      <c r="AR216" s="1">
        <f t="shared" si="155"/>
        <v>181671.99592623123</v>
      </c>
      <c r="AS216" s="1">
        <f t="shared" si="155"/>
        <v>91051.026542985564</v>
      </c>
      <c r="AT216" s="1">
        <f t="shared" si="155"/>
        <v>33992.877150080232</v>
      </c>
      <c r="AU216" s="1">
        <f t="shared" si="162"/>
        <v>36334.39918524625</v>
      </c>
      <c r="AV216" s="1">
        <f t="shared" si="162"/>
        <v>18210.205308597113</v>
      </c>
      <c r="AW216" s="1">
        <f t="shared" si="162"/>
        <v>6798.575430016047</v>
      </c>
      <c r="AX216" s="1">
        <f t="shared" si="163"/>
        <v>124712.51718734845</v>
      </c>
      <c r="AY216" s="1">
        <f t="shared" si="163"/>
        <v>24574.792660495936</v>
      </c>
      <c r="AZ216" s="1">
        <f t="shared" si="163"/>
        <v>6223.5446604372992</v>
      </c>
      <c r="BA216" s="1">
        <f t="shared" si="164"/>
        <v>13674.308425674377</v>
      </c>
      <c r="BB216" s="1">
        <f t="shared" si="164"/>
        <v>29964.955605670802</v>
      </c>
      <c r="BC216" s="1">
        <f t="shared" si="164"/>
        <v>38173.101287220277</v>
      </c>
      <c r="BD216" s="1">
        <f t="shared" si="165"/>
        <v>837.62401386252043</v>
      </c>
      <c r="BE216" s="2">
        <f t="shared" ref="BE216:BG231" si="178">BE215</f>
        <v>0.1724378764915922</v>
      </c>
      <c r="BF216" s="2">
        <f t="shared" si="178"/>
        <v>0.13039120264941753</v>
      </c>
      <c r="BG216" s="2">
        <f t="shared" si="178"/>
        <v>6.9918128391701598E-2</v>
      </c>
      <c r="BH216" s="2">
        <f t="shared" si="158"/>
        <v>9.3013185931811307E-2</v>
      </c>
      <c r="BI216" s="2">
        <f t="shared" si="166"/>
        <v>2.9734821248929609E-3</v>
      </c>
      <c r="BJ216" s="2">
        <f t="shared" si="166"/>
        <v>1.700186572836147E-3</v>
      </c>
      <c r="BK216" s="2">
        <f t="shared" si="166"/>
        <v>4.8885446777984691E-4</v>
      </c>
      <c r="BL216" s="2">
        <f t="shared" si="159"/>
        <v>540.19843248027541</v>
      </c>
      <c r="BM216" s="2">
        <f t="shared" si="159"/>
        <v>154.80373277133168</v>
      </c>
      <c r="BN216" s="2">
        <f t="shared" si="159"/>
        <v>16.617569867508191</v>
      </c>
      <c r="BO216" s="2">
        <f t="shared" si="167"/>
        <v>1358.8983742192529</v>
      </c>
      <c r="BP216" s="2">
        <f t="shared" si="167"/>
        <v>116.77459748486496</v>
      </c>
      <c r="BQ216" s="2">
        <f t="shared" si="167"/>
        <v>9.7476338444931923</v>
      </c>
      <c r="BR216" s="11">
        <f t="shared" si="168"/>
        <v>2.941524801587711E-2</v>
      </c>
      <c r="BS216" s="17">
        <f t="shared" si="156"/>
        <v>2.2401906094456961E-3</v>
      </c>
      <c r="BT216" s="17">
        <f t="shared" si="157"/>
        <v>1.0238354686372094E-2</v>
      </c>
      <c r="BU216" s="12">
        <f>(BU$3*temphigh!$I326+BU$4*temphigh!$I326^2+BU$5*temphigh!$I326^6)*(K216/K$56)^$BW$1</f>
        <v>-36.404508722430535</v>
      </c>
      <c r="BV216" s="12">
        <f>(BV$3*temphigh!$I326+BV$4*temphigh!$I326^2+BV$5*temphigh!$I326^6)*(L216/L$56)^$BW$1</f>
        <v>-25.108474497438749</v>
      </c>
      <c r="BW216" s="12">
        <f>(BW$3*temphigh!$I326+BW$4*temphigh!$I326^2+BW$5*temphigh!$I326^6)*(M216/M$56)^$BW$1</f>
        <v>-21.924226930827331</v>
      </c>
      <c r="BX216" s="12"/>
      <c r="BY216" s="12"/>
      <c r="BZ216" s="12"/>
      <c r="CA216" s="19"/>
      <c r="CB216" s="19"/>
      <c r="CC216" s="19"/>
      <c r="CD216" s="19"/>
      <c r="CE216" s="19"/>
      <c r="CF216" s="19"/>
      <c r="CG216" s="19"/>
      <c r="CH216" s="19"/>
    </row>
    <row r="217" spans="1:86" x14ac:dyDescent="0.3">
      <c r="A217" s="2">
        <f t="shared" si="143"/>
        <v>2171</v>
      </c>
      <c r="B217" s="5">
        <f t="shared" si="171"/>
        <v>1165.3822304651421</v>
      </c>
      <c r="C217" s="5">
        <f t="shared" si="171"/>
        <v>2964.0524333925382</v>
      </c>
      <c r="D217" s="5">
        <f t="shared" si="171"/>
        <v>4369.6027945870137</v>
      </c>
      <c r="E217" s="15">
        <f t="shared" si="172"/>
        <v>1.0644577384661743E-6</v>
      </c>
      <c r="F217" s="15">
        <f t="shared" si="172"/>
        <v>2.097053122503654E-6</v>
      </c>
      <c r="G217" s="15">
        <f t="shared" si="172"/>
        <v>4.2810593529274726E-6</v>
      </c>
      <c r="H217" s="5">
        <f t="shared" si="146"/>
        <v>181129.67661574468</v>
      </c>
      <c r="I217" s="5">
        <f t="shared" si="146"/>
        <v>91287.106449159459</v>
      </c>
      <c r="J217" s="5">
        <f t="shared" si="146"/>
        <v>34091.643760813378</v>
      </c>
      <c r="K217" s="5">
        <f t="shared" si="147"/>
        <v>155425.12308897133</v>
      </c>
      <c r="L217" s="5">
        <f t="shared" si="147"/>
        <v>30798.074089625941</v>
      </c>
      <c r="M217" s="5">
        <f t="shared" si="147"/>
        <v>7802.000631051752</v>
      </c>
      <c r="N217" s="15">
        <f t="shared" si="148"/>
        <v>-2.9862176192941847E-3</v>
      </c>
      <c r="O217" s="15">
        <f t="shared" si="148"/>
        <v>2.5907283159771755E-3</v>
      </c>
      <c r="P217" s="15">
        <f t="shared" si="148"/>
        <v>2.9012155273635543E-3</v>
      </c>
      <c r="Q217" s="5">
        <f t="shared" si="149"/>
        <v>4482.7605429585083</v>
      </c>
      <c r="R217" s="5">
        <f t="shared" si="149"/>
        <v>7606.8766677752519</v>
      </c>
      <c r="S217" s="5">
        <f t="shared" si="149"/>
        <v>4632.1183014223152</v>
      </c>
      <c r="T217" s="5">
        <f t="shared" si="173"/>
        <v>24.748901597546631</v>
      </c>
      <c r="U217" s="5">
        <f t="shared" si="173"/>
        <v>83.329146509992086</v>
      </c>
      <c r="V217" s="5">
        <f t="shared" si="173"/>
        <v>135.87254207867505</v>
      </c>
      <c r="W217" s="15">
        <f t="shared" si="151"/>
        <v>-1.0734613539272964E-2</v>
      </c>
      <c r="X217" s="15">
        <f t="shared" si="151"/>
        <v>-1.217998157191269E-2</v>
      </c>
      <c r="Y217" s="15">
        <f t="shared" si="151"/>
        <v>-9.7425357312937999E-3</v>
      </c>
      <c r="Z217" s="5">
        <f t="shared" si="154"/>
        <v>4529.7044687353937</v>
      </c>
      <c r="AA217" s="5">
        <f t="shared" si="154"/>
        <v>20145.484430615703</v>
      </c>
      <c r="AB217" s="5">
        <f t="shared" si="154"/>
        <v>48907.556753835001</v>
      </c>
      <c r="AC217" s="16">
        <f t="shared" si="176"/>
        <v>1.2043096331754313</v>
      </c>
      <c r="AD217" s="16">
        <f t="shared" si="176"/>
        <v>3.0161284511172526</v>
      </c>
      <c r="AE217" s="16">
        <f t="shared" si="176"/>
        <v>11.274136460190983</v>
      </c>
      <c r="AF217" s="15">
        <f t="shared" si="161"/>
        <v>-4.0504037456468023E-3</v>
      </c>
      <c r="AG217" s="15">
        <f t="shared" si="161"/>
        <v>2.9673830763510267E-4</v>
      </c>
      <c r="AH217" s="15">
        <f t="shared" si="161"/>
        <v>9.7937136394747881E-3</v>
      </c>
      <c r="AI217" s="1">
        <f t="shared" si="177"/>
        <v>369174.45902529947</v>
      </c>
      <c r="AJ217" s="1">
        <f t="shared" si="177"/>
        <v>176749.67421917926</v>
      </c>
      <c r="AK217" s="1">
        <f t="shared" si="177"/>
        <v>65875.786676139323</v>
      </c>
      <c r="AL217" s="14">
        <f t="shared" si="174"/>
        <v>77.6207079212232</v>
      </c>
      <c r="AM217" s="14">
        <f t="shared" si="174"/>
        <v>18.196312639477355</v>
      </c>
      <c r="AN217" s="14">
        <f t="shared" si="174"/>
        <v>5.8117232644876253</v>
      </c>
      <c r="AO217" s="11">
        <f t="shared" si="175"/>
        <v>4.0886374272399795E-3</v>
      </c>
      <c r="AP217" s="11">
        <f t="shared" si="175"/>
        <v>5.1506047943755198E-3</v>
      </c>
      <c r="AQ217" s="11">
        <f t="shared" si="175"/>
        <v>4.6722484223808069E-3</v>
      </c>
      <c r="AR217" s="1">
        <f t="shared" si="155"/>
        <v>181129.67661574468</v>
      </c>
      <c r="AS217" s="1">
        <f t="shared" si="155"/>
        <v>91287.106449159459</v>
      </c>
      <c r="AT217" s="1">
        <f t="shared" si="155"/>
        <v>34091.643760813378</v>
      </c>
      <c r="AU217" s="1">
        <f t="shared" si="162"/>
        <v>36225.935323148937</v>
      </c>
      <c r="AV217" s="1">
        <f t="shared" si="162"/>
        <v>18257.421289831891</v>
      </c>
      <c r="AW217" s="1">
        <f t="shared" si="162"/>
        <v>6818.3287521626762</v>
      </c>
      <c r="AX217" s="1">
        <f t="shared" si="163"/>
        <v>124340.09847117707</v>
      </c>
      <c r="AY217" s="1">
        <f t="shared" si="163"/>
        <v>24638.459271700754</v>
      </c>
      <c r="AZ217" s="1">
        <f t="shared" si="163"/>
        <v>6241.6005048414008</v>
      </c>
      <c r="BA217" s="1">
        <f t="shared" si="164"/>
        <v>13670.8376899347</v>
      </c>
      <c r="BB217" s="1">
        <f t="shared" si="164"/>
        <v>29972.687568318666</v>
      </c>
      <c r="BC217" s="1">
        <f t="shared" si="164"/>
        <v>38185.923513913578</v>
      </c>
      <c r="BD217" s="1">
        <f t="shared" si="165"/>
        <v>813.39701001918513</v>
      </c>
      <c r="BE217" s="2">
        <f t="shared" si="178"/>
        <v>0.1724378764915922</v>
      </c>
      <c r="BF217" s="2">
        <f t="shared" si="178"/>
        <v>0.13039120264941753</v>
      </c>
      <c r="BG217" s="2">
        <f t="shared" si="178"/>
        <v>6.9918128391701598E-2</v>
      </c>
      <c r="BH217" s="2">
        <f t="shared" si="158"/>
        <v>9.2785493860268173E-2</v>
      </c>
      <c r="BI217" s="2">
        <f t="shared" si="166"/>
        <v>2.9734821248929609E-3</v>
      </c>
      <c r="BJ217" s="2">
        <f t="shared" si="166"/>
        <v>1.700186572836147E-3</v>
      </c>
      <c r="BK217" s="2">
        <f t="shared" si="166"/>
        <v>4.8885446777984691E-4</v>
      </c>
      <c r="BL217" s="2">
        <f t="shared" si="159"/>
        <v>538.58585570455932</v>
      </c>
      <c r="BM217" s="2">
        <f t="shared" si="159"/>
        <v>155.20511265792496</v>
      </c>
      <c r="BN217" s="2">
        <f t="shared" si="159"/>
        <v>16.665852366432564</v>
      </c>
      <c r="BO217" s="2">
        <f t="shared" si="167"/>
        <v>1379.0575972806296</v>
      </c>
      <c r="BP217" s="2">
        <f t="shared" si="167"/>
        <v>118.17075570743684</v>
      </c>
      <c r="BQ217" s="2">
        <f t="shared" si="167"/>
        <v>9.7474667873929111</v>
      </c>
      <c r="BR217" s="11">
        <f t="shared" si="168"/>
        <v>2.932049064569317E-2</v>
      </c>
      <c r="BS217" s="17">
        <f t="shared" si="156"/>
        <v>2.1761777997397068E-3</v>
      </c>
      <c r="BT217" s="17">
        <f t="shared" si="157"/>
        <v>9.9401501809437808E-3</v>
      </c>
      <c r="BU217" s="12">
        <f>(BU$3*temphigh!$I327+BU$4*temphigh!$I327^2+BU$5*temphigh!$I327^6)*(K217/K$56)^$BW$1</f>
        <v>-36.832285887338521</v>
      </c>
      <c r="BV217" s="12">
        <f>(BV$3*temphigh!$I327+BV$4*temphigh!$I327^2+BV$5*temphigh!$I327^6)*(L217/L$56)^$BW$1</f>
        <v>-25.349316806685881</v>
      </c>
      <c r="BW217" s="12">
        <f>(BW$3*temphigh!$I327+BW$4*temphigh!$I327^2+BW$5*temphigh!$I327^6)*(M217/M$56)^$BW$1</f>
        <v>-22.117242250883631</v>
      </c>
      <c r="BX217" s="12"/>
      <c r="BY217" s="12"/>
      <c r="BZ217" s="12"/>
      <c r="CA217" s="19"/>
      <c r="CB217" s="19"/>
      <c r="CC217" s="19"/>
      <c r="CD217" s="19"/>
      <c r="CE217" s="19"/>
      <c r="CF217" s="19"/>
      <c r="CG217" s="19"/>
      <c r="CH217" s="19"/>
    </row>
    <row r="218" spans="1:86" x14ac:dyDescent="0.3">
      <c r="A218" s="2">
        <f t="shared" si="143"/>
        <v>2172</v>
      </c>
      <c r="B218" s="5">
        <f t="shared" ref="B218:D233" si="179">B217*(1+E218)</f>
        <v>1165.383408940269</v>
      </c>
      <c r="C218" s="5">
        <f t="shared" si="179"/>
        <v>2964.0583383791782</v>
      </c>
      <c r="D218" s="5">
        <f t="shared" si="179"/>
        <v>4369.6205657894798</v>
      </c>
      <c r="E218" s="15">
        <f t="shared" ref="E218:G233" si="180">E217*$E$5</f>
        <v>1.0112348515428656E-6</v>
      </c>
      <c r="F218" s="15">
        <f t="shared" si="180"/>
        <v>1.9922004663784712E-6</v>
      </c>
      <c r="G218" s="15">
        <f t="shared" si="180"/>
        <v>4.0670063852810989E-6</v>
      </c>
      <c r="H218" s="5">
        <f t="shared" si="146"/>
        <v>180566.21678199316</v>
      </c>
      <c r="I218" s="5">
        <f t="shared" si="146"/>
        <v>91517.194755658988</v>
      </c>
      <c r="J218" s="5">
        <f t="shared" si="146"/>
        <v>34188.625042271582</v>
      </c>
      <c r="K218" s="5">
        <f t="shared" si="147"/>
        <v>154941.46853024914</v>
      </c>
      <c r="L218" s="5">
        <f t="shared" si="147"/>
        <v>30875.638839720981</v>
      </c>
      <c r="M218" s="5">
        <f t="shared" si="147"/>
        <v>7824.1633403916758</v>
      </c>
      <c r="N218" s="15">
        <f t="shared" si="148"/>
        <v>-3.1118171188150301E-3</v>
      </c>
      <c r="O218" s="15">
        <f t="shared" si="148"/>
        <v>2.5184935223325766E-3</v>
      </c>
      <c r="P218" s="15">
        <f t="shared" si="148"/>
        <v>2.8406443921211721E-3</v>
      </c>
      <c r="Q218" s="5">
        <f t="shared" si="149"/>
        <v>4420.8445232754639</v>
      </c>
      <c r="R218" s="5">
        <f t="shared" si="149"/>
        <v>7533.1645848001681</v>
      </c>
      <c r="S218" s="5">
        <f t="shared" si="149"/>
        <v>4600.0384383031205</v>
      </c>
      <c r="T218" s="5">
        <f t="shared" ref="T218:V233" si="181">T217*(1+W218)</f>
        <v>24.483231703375473</v>
      </c>
      <c r="U218" s="5">
        <f t="shared" si="181"/>
        <v>82.314199041097169</v>
      </c>
      <c r="V218" s="5">
        <f t="shared" si="181"/>
        <v>134.54879898257184</v>
      </c>
      <c r="W218" s="15">
        <f t="shared" si="151"/>
        <v>-1.0734613539272964E-2</v>
      </c>
      <c r="X218" s="15">
        <f t="shared" si="151"/>
        <v>-1.217998157191269E-2</v>
      </c>
      <c r="Y218" s="15">
        <f t="shared" si="151"/>
        <v>-9.7425357312937999E-3</v>
      </c>
      <c r="Z218" s="5">
        <f t="shared" si="154"/>
        <v>4449.607116472157</v>
      </c>
      <c r="AA218" s="5">
        <f t="shared" si="154"/>
        <v>19957.630863714941</v>
      </c>
      <c r="AB218" s="5">
        <f t="shared" si="154"/>
        <v>49047.488256585471</v>
      </c>
      <c r="AC218" s="16">
        <f t="shared" si="176"/>
        <v>1.1994316929262989</v>
      </c>
      <c r="AD218" s="16">
        <f t="shared" si="176"/>
        <v>3.0170234519694472</v>
      </c>
      <c r="AE218" s="16">
        <f t="shared" si="176"/>
        <v>11.384552124214455</v>
      </c>
      <c r="AF218" s="15">
        <f t="shared" si="161"/>
        <v>-4.0504037456468023E-3</v>
      </c>
      <c r="AG218" s="15">
        <f t="shared" si="161"/>
        <v>2.9673830763510267E-4</v>
      </c>
      <c r="AH218" s="15">
        <f t="shared" si="161"/>
        <v>9.7937136394747881E-3</v>
      </c>
      <c r="AI218" s="1">
        <f t="shared" si="177"/>
        <v>368482.9484459185</v>
      </c>
      <c r="AJ218" s="1">
        <f t="shared" si="177"/>
        <v>177332.12808709324</v>
      </c>
      <c r="AK218" s="1">
        <f t="shared" si="177"/>
        <v>66106.536760688061</v>
      </c>
      <c r="AL218" s="14">
        <f t="shared" ref="AL218:AN233" si="182">AL217*(1+AO218)</f>
        <v>77.934897223443414</v>
      </c>
      <c r="AM218" s="14">
        <f t="shared" si="182"/>
        <v>18.289097434446994</v>
      </c>
      <c r="AN218" s="14">
        <f t="shared" si="182"/>
        <v>5.8386055411929032</v>
      </c>
      <c r="AO218" s="11">
        <f t="shared" ref="AO218:AQ233" si="183">AO$5*AO217</f>
        <v>4.0477510529675796E-3</v>
      </c>
      <c r="AP218" s="11">
        <f t="shared" si="183"/>
        <v>5.0990987464317643E-3</v>
      </c>
      <c r="AQ218" s="11">
        <f t="shared" si="183"/>
        <v>4.6255259381569984E-3</v>
      </c>
      <c r="AR218" s="1">
        <f t="shared" si="155"/>
        <v>180566.21678199316</v>
      </c>
      <c r="AS218" s="1">
        <f t="shared" si="155"/>
        <v>91517.194755658988</v>
      </c>
      <c r="AT218" s="1">
        <f t="shared" si="155"/>
        <v>34188.625042271582</v>
      </c>
      <c r="AU218" s="1">
        <f t="shared" si="162"/>
        <v>36113.243356398634</v>
      </c>
      <c r="AV218" s="1">
        <f t="shared" si="162"/>
        <v>18303.438951131797</v>
      </c>
      <c r="AW218" s="1">
        <f t="shared" si="162"/>
        <v>6837.7250084543166</v>
      </c>
      <c r="AX218" s="1">
        <f t="shared" si="163"/>
        <v>123953.17482419932</v>
      </c>
      <c r="AY218" s="1">
        <f t="shared" si="163"/>
        <v>24700.511071776786</v>
      </c>
      <c r="AZ218" s="1">
        <f t="shared" si="163"/>
        <v>6259.330672313341</v>
      </c>
      <c r="BA218" s="1">
        <f t="shared" si="164"/>
        <v>13667.2194001472</v>
      </c>
      <c r="BB218" s="1">
        <f t="shared" si="164"/>
        <v>29980.202857170159</v>
      </c>
      <c r="BC218" s="1">
        <f t="shared" si="164"/>
        <v>38198.473757976484</v>
      </c>
      <c r="BD218" s="1">
        <f t="shared" si="165"/>
        <v>789.86456124847473</v>
      </c>
      <c r="BE218" s="2">
        <f t="shared" si="178"/>
        <v>0.1724378764915922</v>
      </c>
      <c r="BF218" s="2">
        <f t="shared" si="178"/>
        <v>0.13039120264941753</v>
      </c>
      <c r="BG218" s="2">
        <f t="shared" si="178"/>
        <v>6.9918128391701598E-2</v>
      </c>
      <c r="BH218" s="2">
        <f t="shared" si="158"/>
        <v>9.2558902908960128E-2</v>
      </c>
      <c r="BI218" s="2">
        <f t="shared" si="166"/>
        <v>2.9734821248929609E-3</v>
      </c>
      <c r="BJ218" s="2">
        <f t="shared" si="166"/>
        <v>1.700186572836147E-3</v>
      </c>
      <c r="BK218" s="2">
        <f t="shared" si="166"/>
        <v>4.8885446777984691E-4</v>
      </c>
      <c r="BL218" s="2">
        <f t="shared" si="159"/>
        <v>536.91041796080401</v>
      </c>
      <c r="BM218" s="2">
        <f t="shared" si="159"/>
        <v>155.59630570720205</v>
      </c>
      <c r="BN218" s="2">
        <f t="shared" si="159"/>
        <v>16.713262099164421</v>
      </c>
      <c r="BO218" s="2">
        <f t="shared" si="167"/>
        <v>1399.5147963847082</v>
      </c>
      <c r="BP218" s="2">
        <f t="shared" si="167"/>
        <v>119.58370378507053</v>
      </c>
      <c r="BQ218" s="2">
        <f t="shared" si="167"/>
        <v>9.7473071923120802</v>
      </c>
      <c r="BR218" s="11">
        <f t="shared" si="168"/>
        <v>2.9225842139396357E-2</v>
      </c>
      <c r="BS218" s="17">
        <f t="shared" si="156"/>
        <v>2.1141887483213215E-3</v>
      </c>
      <c r="BT218" s="17">
        <f t="shared" si="157"/>
        <v>9.6506312436347389E-3</v>
      </c>
      <c r="BU218" s="12">
        <f>(BU$3*temphigh!$I328+BU$4*temphigh!$I328^2+BU$5*temphigh!$I328^6)*(K218/K$56)^$BW$1</f>
        <v>-37.261052696190255</v>
      </c>
      <c r="BV218" s="12">
        <f>(BV$3*temphigh!$I328+BV$4*temphigh!$I328^2+BV$5*temphigh!$I328^6)*(L218/L$56)^$BW$1</f>
        <v>-25.58972705327988</v>
      </c>
      <c r="BW218" s="12">
        <f>(BW$3*temphigh!$I328+BW$4*temphigh!$I328^2+BW$5*temphigh!$I328^6)*(M218/M$56)^$BW$1</f>
        <v>-22.309789672982468</v>
      </c>
      <c r="BX218" s="12"/>
      <c r="BY218" s="12"/>
      <c r="BZ218" s="12"/>
      <c r="CA218" s="19"/>
      <c r="CB218" s="19"/>
      <c r="CC218" s="19"/>
      <c r="CD218" s="19"/>
      <c r="CE218" s="19"/>
      <c r="CF218" s="19"/>
      <c r="CG218" s="19"/>
      <c r="CH218" s="19"/>
    </row>
    <row r="219" spans="1:86" x14ac:dyDescent="0.3">
      <c r="A219" s="2">
        <f t="shared" si="143"/>
        <v>2173</v>
      </c>
      <c r="B219" s="5">
        <f t="shared" si="179"/>
        <v>1165.3845284927718</v>
      </c>
      <c r="C219" s="5">
        <f t="shared" si="179"/>
        <v>2964.0639481276621</v>
      </c>
      <c r="D219" s="5">
        <f t="shared" si="179"/>
        <v>4369.6374485004844</v>
      </c>
      <c r="E219" s="15">
        <f t="shared" si="180"/>
        <v>9.6067310896572221E-7</v>
      </c>
      <c r="F219" s="15">
        <f t="shared" si="180"/>
        <v>1.8925904430595475E-6</v>
      </c>
      <c r="G219" s="15">
        <f t="shared" si="180"/>
        <v>3.8636560660170436E-6</v>
      </c>
      <c r="H219" s="5">
        <f t="shared" si="146"/>
        <v>179981.67145997653</v>
      </c>
      <c r="I219" s="5">
        <f t="shared" si="146"/>
        <v>91741.316693964502</v>
      </c>
      <c r="J219" s="5">
        <f t="shared" si="146"/>
        <v>34283.830005480064</v>
      </c>
      <c r="K219" s="5">
        <f t="shared" si="147"/>
        <v>154439.72959959615</v>
      </c>
      <c r="L219" s="5">
        <f t="shared" si="147"/>
        <v>30951.193462582207</v>
      </c>
      <c r="M219" s="5">
        <f t="shared" si="147"/>
        <v>7845.9209510036453</v>
      </c>
      <c r="N219" s="15">
        <f t="shared" si="148"/>
        <v>-3.2382481940593788E-3</v>
      </c>
      <c r="O219" s="15">
        <f t="shared" si="148"/>
        <v>2.447062658474497E-3</v>
      </c>
      <c r="P219" s="15">
        <f t="shared" si="148"/>
        <v>2.7808226471510711E-3</v>
      </c>
      <c r="Q219" s="5">
        <f t="shared" si="149"/>
        <v>4359.2305362911184</v>
      </c>
      <c r="R219" s="5">
        <f t="shared" si="149"/>
        <v>7459.6344954289607</v>
      </c>
      <c r="S219" s="5">
        <f t="shared" si="149"/>
        <v>4567.9073138184485</v>
      </c>
      <c r="T219" s="5">
        <f t="shared" si="181"/>
        <v>24.220413672847261</v>
      </c>
      <c r="U219" s="5">
        <f t="shared" si="181"/>
        <v>81.311613613669849</v>
      </c>
      <c r="V219" s="5">
        <f t="shared" si="181"/>
        <v>133.23795250088148</v>
      </c>
      <c r="W219" s="15">
        <f t="shared" si="151"/>
        <v>-1.0734613539272964E-2</v>
      </c>
      <c r="X219" s="15">
        <f t="shared" si="151"/>
        <v>-1.217998157191269E-2</v>
      </c>
      <c r="Y219" s="15">
        <f t="shared" si="151"/>
        <v>-9.7425357312937999E-3</v>
      </c>
      <c r="Z219" s="5">
        <f t="shared" si="154"/>
        <v>4370.3752376868124</v>
      </c>
      <c r="AA219" s="5">
        <f t="shared" si="154"/>
        <v>19770.10242788379</v>
      </c>
      <c r="AB219" s="5">
        <f t="shared" si="154"/>
        <v>49184.838851888155</v>
      </c>
      <c r="AC219" s="16">
        <f t="shared" si="176"/>
        <v>1.1945735103046227</v>
      </c>
      <c r="AD219" s="16">
        <f t="shared" si="176"/>
        <v>3.0179187184026799</v>
      </c>
      <c r="AE219" s="16">
        <f t="shared" si="176"/>
        <v>11.496049167632686</v>
      </c>
      <c r="AF219" s="15">
        <f t="shared" si="161"/>
        <v>-4.0504037456468023E-3</v>
      </c>
      <c r="AG219" s="15">
        <f t="shared" si="161"/>
        <v>2.9673830763510267E-4</v>
      </c>
      <c r="AH219" s="15">
        <f t="shared" si="161"/>
        <v>9.7937136394747881E-3</v>
      </c>
      <c r="AI219" s="1">
        <f t="shared" si="177"/>
        <v>367747.89695772534</v>
      </c>
      <c r="AJ219" s="1">
        <f t="shared" si="177"/>
        <v>177902.35422951571</v>
      </c>
      <c r="AK219" s="1">
        <f t="shared" si="177"/>
        <v>66333.608093073577</v>
      </c>
      <c r="AL219" s="14">
        <f t="shared" si="182"/>
        <v>78.247203675119536</v>
      </c>
      <c r="AM219" s="14">
        <f t="shared" si="182"/>
        <v>18.381422769110337</v>
      </c>
      <c r="AN219" s="14">
        <f t="shared" si="182"/>
        <v>5.8653420963526237</v>
      </c>
      <c r="AO219" s="11">
        <f t="shared" si="183"/>
        <v>4.0072735424379041E-3</v>
      </c>
      <c r="AP219" s="11">
        <f t="shared" si="183"/>
        <v>5.0481077589674466E-3</v>
      </c>
      <c r="AQ219" s="11">
        <f t="shared" si="183"/>
        <v>4.5792706787754281E-3</v>
      </c>
      <c r="AR219" s="1">
        <f t="shared" si="155"/>
        <v>179981.67145997653</v>
      </c>
      <c r="AS219" s="1">
        <f t="shared" si="155"/>
        <v>91741.316693964502</v>
      </c>
      <c r="AT219" s="1">
        <f t="shared" si="155"/>
        <v>34283.830005480064</v>
      </c>
      <c r="AU219" s="1">
        <f t="shared" si="162"/>
        <v>35996.334291995307</v>
      </c>
      <c r="AV219" s="1">
        <f t="shared" si="162"/>
        <v>18348.263338792902</v>
      </c>
      <c r="AW219" s="1">
        <f t="shared" si="162"/>
        <v>6856.7660010960135</v>
      </c>
      <c r="AX219" s="1">
        <f t="shared" si="163"/>
        <v>123551.78367967691</v>
      </c>
      <c r="AY219" s="1">
        <f t="shared" si="163"/>
        <v>24760.954770065768</v>
      </c>
      <c r="AZ219" s="1">
        <f t="shared" si="163"/>
        <v>6276.7367608029163</v>
      </c>
      <c r="BA219" s="1">
        <f t="shared" si="164"/>
        <v>13663.452602051884</v>
      </c>
      <c r="BB219" s="1">
        <f t="shared" si="164"/>
        <v>29987.503987492742</v>
      </c>
      <c r="BC219" s="1">
        <f t="shared" si="164"/>
        <v>38210.75566662669</v>
      </c>
      <c r="BD219" s="1">
        <f t="shared" si="165"/>
        <v>767.0069883076153</v>
      </c>
      <c r="BE219" s="2">
        <f t="shared" si="178"/>
        <v>0.1724378764915922</v>
      </c>
      <c r="BF219" s="2">
        <f t="shared" si="178"/>
        <v>0.13039120264941753</v>
      </c>
      <c r="BG219" s="2">
        <f t="shared" si="178"/>
        <v>6.9918128391701598E-2</v>
      </c>
      <c r="BH219" s="2">
        <f t="shared" si="158"/>
        <v>9.2333423936759002E-2</v>
      </c>
      <c r="BI219" s="2">
        <f t="shared" si="166"/>
        <v>2.9734821248929609E-3</v>
      </c>
      <c r="BJ219" s="2">
        <f t="shared" si="166"/>
        <v>1.700186572836147E-3</v>
      </c>
      <c r="BK219" s="2">
        <f t="shared" si="166"/>
        <v>4.8885446777984691E-4</v>
      </c>
      <c r="BL219" s="2">
        <f t="shared" si="159"/>
        <v>535.17228289459774</v>
      </c>
      <c r="BM219" s="2">
        <f t="shared" si="159"/>
        <v>155.97735481738709</v>
      </c>
      <c r="BN219" s="2">
        <f t="shared" si="159"/>
        <v>16.759803470783702</v>
      </c>
      <c r="BO219" s="2">
        <f t="shared" si="167"/>
        <v>1420.2742577496645</v>
      </c>
      <c r="BP219" s="2">
        <f t="shared" si="167"/>
        <v>121.01364330308702</v>
      </c>
      <c r="BQ219" s="2">
        <f t="shared" si="167"/>
        <v>9.7471549527722257</v>
      </c>
      <c r="BR219" s="11">
        <f t="shared" si="168"/>
        <v>2.9131267201967542E-2</v>
      </c>
      <c r="BS219" s="17">
        <f t="shared" si="156"/>
        <v>2.0541543573436433E-3</v>
      </c>
      <c r="BT219" s="17">
        <f t="shared" si="157"/>
        <v>9.3695448967327562E-3</v>
      </c>
      <c r="BU219" s="12">
        <f>(BU$3*temphigh!$I329+BU$4*temphigh!$I329^2+BU$5*temphigh!$I329^6)*(K219/K$56)^$BW$1</f>
        <v>-37.690827165926983</v>
      </c>
      <c r="BV219" s="12">
        <f>(BV$3*temphigh!$I329+BV$4*temphigh!$I329^2+BV$5*temphigh!$I329^6)*(L219/L$56)^$BW$1</f>
        <v>-25.829696844927867</v>
      </c>
      <c r="BW219" s="12">
        <f>(BW$3*temphigh!$I329+BW$4*temphigh!$I329^2+BW$5*temphigh!$I329^6)*(M219/M$56)^$BW$1</f>
        <v>-22.501861880303291</v>
      </c>
      <c r="BX219" s="12"/>
      <c r="BY219" s="12"/>
      <c r="BZ219" s="12"/>
      <c r="CA219" s="19"/>
      <c r="CB219" s="19"/>
      <c r="CC219" s="19"/>
      <c r="CD219" s="19"/>
      <c r="CE219" s="19"/>
      <c r="CF219" s="19"/>
      <c r="CG219" s="19"/>
      <c r="CH219" s="19"/>
    </row>
    <row r="220" spans="1:86" x14ac:dyDescent="0.3">
      <c r="A220" s="2">
        <f t="shared" si="143"/>
        <v>2174</v>
      </c>
      <c r="B220" s="5">
        <f t="shared" si="179"/>
        <v>1165.385592068671</v>
      </c>
      <c r="C220" s="5">
        <f t="shared" si="179"/>
        <v>2964.0692773988076</v>
      </c>
      <c r="D220" s="5">
        <f t="shared" si="179"/>
        <v>4369.6534871379063</v>
      </c>
      <c r="E220" s="15">
        <f t="shared" si="180"/>
        <v>9.1263945351743604E-7</v>
      </c>
      <c r="F220" s="15">
        <f t="shared" si="180"/>
        <v>1.7979609209065701E-6</v>
      </c>
      <c r="G220" s="15">
        <f t="shared" si="180"/>
        <v>3.6704732627161914E-6</v>
      </c>
      <c r="H220" s="5">
        <f t="shared" si="146"/>
        <v>179376.09152712216</v>
      </c>
      <c r="I220" s="5">
        <f t="shared" si="146"/>
        <v>91959.498267695832</v>
      </c>
      <c r="J220" s="5">
        <f t="shared" si="146"/>
        <v>34377.26785445209</v>
      </c>
      <c r="K220" s="5">
        <f t="shared" si="147"/>
        <v>153919.94954108915</v>
      </c>
      <c r="L220" s="5">
        <f t="shared" si="147"/>
        <v>31024.746610645067</v>
      </c>
      <c r="M220" s="5">
        <f t="shared" si="147"/>
        <v>7867.2755072322607</v>
      </c>
      <c r="N220" s="15">
        <f t="shared" si="148"/>
        <v>-3.3655851370277823E-3</v>
      </c>
      <c r="O220" s="15">
        <f t="shared" si="148"/>
        <v>2.3764236475010136E-3</v>
      </c>
      <c r="P220" s="15">
        <f t="shared" si="148"/>
        <v>2.7217399158072642E-3</v>
      </c>
      <c r="Q220" s="5">
        <f t="shared" si="149"/>
        <v>4297.9259335026291</v>
      </c>
      <c r="R220" s="5">
        <f t="shared" si="149"/>
        <v>7386.300899214124</v>
      </c>
      <c r="S220" s="5">
        <f t="shared" si="149"/>
        <v>4535.7324918957138</v>
      </c>
      <c r="T220" s="5">
        <f t="shared" si="181"/>
        <v>23.960416892307922</v>
      </c>
      <c r="U220" s="5">
        <f t="shared" si="181"/>
        <v>80.321239658272859</v>
      </c>
      <c r="V220" s="5">
        <f t="shared" si="181"/>
        <v>131.9398769878772</v>
      </c>
      <c r="W220" s="15">
        <f t="shared" si="151"/>
        <v>-1.0734613539272964E-2</v>
      </c>
      <c r="X220" s="15">
        <f t="shared" si="151"/>
        <v>-1.217998157191269E-2</v>
      </c>
      <c r="Y220" s="15">
        <f t="shared" si="151"/>
        <v>-9.7425357312937999E-3</v>
      </c>
      <c r="Z220" s="5">
        <f t="shared" si="154"/>
        <v>4292.009577107443</v>
      </c>
      <c r="AA220" s="5">
        <f t="shared" si="154"/>
        <v>19582.938708290763</v>
      </c>
      <c r="AB220" s="5">
        <f t="shared" si="154"/>
        <v>49319.621844410322</v>
      </c>
      <c r="AC220" s="16">
        <f t="shared" si="176"/>
        <v>1.1897350052840343</v>
      </c>
      <c r="AD220" s="16">
        <f t="shared" si="176"/>
        <v>3.0188142504957591</v>
      </c>
      <c r="AE220" s="16">
        <f t="shared" si="176"/>
        <v>11.608638181165803</v>
      </c>
      <c r="AF220" s="15">
        <f t="shared" si="161"/>
        <v>-4.0504037456468023E-3</v>
      </c>
      <c r="AG220" s="15">
        <f t="shared" si="161"/>
        <v>2.9673830763510267E-4</v>
      </c>
      <c r="AH220" s="15">
        <f t="shared" si="161"/>
        <v>9.7937136394747881E-3</v>
      </c>
      <c r="AI220" s="1">
        <f t="shared" si="177"/>
        <v>366969.44155394816</v>
      </c>
      <c r="AJ220" s="1">
        <f t="shared" si="177"/>
        <v>178460.38214535703</v>
      </c>
      <c r="AK220" s="1">
        <f t="shared" si="177"/>
        <v>66557.013284862231</v>
      </c>
      <c r="AL220" s="14">
        <f t="shared" si="182"/>
        <v>78.557626044686018</v>
      </c>
      <c r="AM220" s="14">
        <f t="shared" si="182"/>
        <v>18.473286257982927</v>
      </c>
      <c r="AN220" s="14">
        <f t="shared" si="182"/>
        <v>5.8919324955446104</v>
      </c>
      <c r="AO220" s="11">
        <f t="shared" si="183"/>
        <v>3.9672008070135252E-3</v>
      </c>
      <c r="AP220" s="11">
        <f t="shared" si="183"/>
        <v>4.9976266813777717E-3</v>
      </c>
      <c r="AQ220" s="11">
        <f t="shared" si="183"/>
        <v>4.5334779719876737E-3</v>
      </c>
      <c r="AR220" s="1">
        <f t="shared" si="155"/>
        <v>179376.09152712216</v>
      </c>
      <c r="AS220" s="1">
        <f t="shared" si="155"/>
        <v>91959.498267695832</v>
      </c>
      <c r="AT220" s="1">
        <f t="shared" si="155"/>
        <v>34377.26785445209</v>
      </c>
      <c r="AU220" s="1">
        <f t="shared" si="162"/>
        <v>35875.218305424431</v>
      </c>
      <c r="AV220" s="1">
        <f t="shared" si="162"/>
        <v>18391.899653539167</v>
      </c>
      <c r="AW220" s="1">
        <f t="shared" si="162"/>
        <v>6875.4535708904186</v>
      </c>
      <c r="AX220" s="1">
        <f t="shared" si="163"/>
        <v>123135.95963287132</v>
      </c>
      <c r="AY220" s="1">
        <f t="shared" si="163"/>
        <v>24819.797288516056</v>
      </c>
      <c r="AZ220" s="1">
        <f t="shared" si="163"/>
        <v>6293.8204057858084</v>
      </c>
      <c r="BA220" s="1">
        <f t="shared" si="164"/>
        <v>13659.536252327132</v>
      </c>
      <c r="BB220" s="1">
        <f t="shared" si="164"/>
        <v>29994.593431786292</v>
      </c>
      <c r="BC220" s="1">
        <f t="shared" si="164"/>
        <v>38222.772822897001</v>
      </c>
      <c r="BD220" s="1">
        <f t="shared" si="165"/>
        <v>744.80515926683984</v>
      </c>
      <c r="BE220" s="2">
        <f t="shared" si="178"/>
        <v>0.1724378764915922</v>
      </c>
      <c r="BF220" s="2">
        <f t="shared" si="178"/>
        <v>0.13039120264941753</v>
      </c>
      <c r="BG220" s="2">
        <f t="shared" si="178"/>
        <v>6.9918128391701598E-2</v>
      </c>
      <c r="BH220" s="2">
        <f t="shared" si="158"/>
        <v>9.2109067480455956E-2</v>
      </c>
      <c r="BI220" s="2">
        <f t="shared" si="166"/>
        <v>2.9734821248929609E-3</v>
      </c>
      <c r="BJ220" s="2">
        <f t="shared" si="166"/>
        <v>1.700186572836147E-3</v>
      </c>
      <c r="BK220" s="2">
        <f t="shared" si="166"/>
        <v>4.8885446777984691E-4</v>
      </c>
      <c r="BL220" s="2">
        <f t="shared" si="159"/>
        <v>533.3716017890614</v>
      </c>
      <c r="BM220" s="2">
        <f t="shared" si="159"/>
        <v>156.34830419948537</v>
      </c>
      <c r="BN220" s="2">
        <f t="shared" si="159"/>
        <v>16.805480980713416</v>
      </c>
      <c r="BO220" s="2">
        <f t="shared" si="167"/>
        <v>1441.3403213859658</v>
      </c>
      <c r="BP220" s="2">
        <f t="shared" si="167"/>
        <v>122.46077825985762</v>
      </c>
      <c r="BQ220" s="2">
        <f t="shared" si="167"/>
        <v>9.7470099636455778</v>
      </c>
      <c r="BR220" s="11">
        <f t="shared" si="168"/>
        <v>2.9036729402842271E-2</v>
      </c>
      <c r="BS220" s="17">
        <f t="shared" si="156"/>
        <v>1.9960081117042909E-3</v>
      </c>
      <c r="BT220" s="17">
        <f t="shared" si="157"/>
        <v>9.0966455308085017E-3</v>
      </c>
      <c r="BU220" s="12">
        <f>(BU$3*temphigh!$I330+BU$4*temphigh!$I330^2+BU$5*temphigh!$I330^6)*(K220/K$56)^$BW$1</f>
        <v>-38.121629290854877</v>
      </c>
      <c r="BV220" s="12">
        <f>(BV$3*temphigh!$I330+BV$4*temphigh!$I330^2+BV$5*temphigh!$I330^6)*(L220/L$56)^$BW$1</f>
        <v>-26.069218214857283</v>
      </c>
      <c r="BW220" s="12">
        <f>(BW$3*temphigh!$I330+BW$4*temphigh!$I330^2+BW$5*temphigh!$I330^6)*(M220/M$56)^$BW$1</f>
        <v>-22.693451896686799</v>
      </c>
      <c r="BX220" s="12"/>
      <c r="BY220" s="12"/>
      <c r="BZ220" s="12"/>
      <c r="CA220" s="19"/>
      <c r="CB220" s="19"/>
      <c r="CC220" s="19"/>
      <c r="CD220" s="19"/>
      <c r="CE220" s="19"/>
      <c r="CF220" s="19"/>
      <c r="CG220" s="19"/>
      <c r="CH220" s="19"/>
    </row>
    <row r="221" spans="1:86" x14ac:dyDescent="0.3">
      <c r="A221" s="2">
        <f t="shared" si="143"/>
        <v>2175</v>
      </c>
      <c r="B221" s="5">
        <f t="shared" si="179"/>
        <v>1165.3866024666975</v>
      </c>
      <c r="C221" s="5">
        <f t="shared" si="179"/>
        <v>2964.074340215499</v>
      </c>
      <c r="D221" s="5">
        <f t="shared" si="179"/>
        <v>4369.6687238993836</v>
      </c>
      <c r="E221" s="15">
        <f t="shared" si="180"/>
        <v>8.6700748084156423E-7</v>
      </c>
      <c r="F221" s="15">
        <f t="shared" si="180"/>
        <v>1.7080628748612415E-6</v>
      </c>
      <c r="G221" s="15">
        <f t="shared" si="180"/>
        <v>3.4869495995803815E-6</v>
      </c>
      <c r="H221" s="5">
        <f t="shared" si="146"/>
        <v>178749.52338034022</v>
      </c>
      <c r="I221" s="5">
        <f t="shared" si="146"/>
        <v>92171.766218591889</v>
      </c>
      <c r="J221" s="5">
        <f t="shared" si="146"/>
        <v>34468.947977186952</v>
      </c>
      <c r="K221" s="5">
        <f t="shared" si="147"/>
        <v>153382.16777333186</v>
      </c>
      <c r="L221" s="5">
        <f t="shared" si="147"/>
        <v>31096.307190423122</v>
      </c>
      <c r="M221" s="5">
        <f t="shared" si="147"/>
        <v>7888.2290981609522</v>
      </c>
      <c r="N221" s="15">
        <f t="shared" si="148"/>
        <v>-3.493905561694155E-3</v>
      </c>
      <c r="O221" s="15">
        <f t="shared" si="148"/>
        <v>2.3065645201274521E-3</v>
      </c>
      <c r="P221" s="15">
        <f t="shared" si="148"/>
        <v>2.6633859344864508E-3</v>
      </c>
      <c r="Q221" s="5">
        <f t="shared" si="149"/>
        <v>4236.9376825489326</v>
      </c>
      <c r="R221" s="5">
        <f t="shared" si="149"/>
        <v>7313.1778512150186</v>
      </c>
      <c r="S221" s="5">
        <f t="shared" si="149"/>
        <v>4503.5213718563364</v>
      </c>
      <c r="T221" s="5">
        <f t="shared" si="181"/>
        <v>23.703211076729129</v>
      </c>
      <c r="U221" s="5">
        <f t="shared" si="181"/>
        <v>79.342928439401916</v>
      </c>
      <c r="V221" s="5">
        <f t="shared" si="181"/>
        <v>130.65444802194028</v>
      </c>
      <c r="W221" s="15">
        <f t="shared" si="151"/>
        <v>-1.0734613539272964E-2</v>
      </c>
      <c r="X221" s="15">
        <f t="shared" si="151"/>
        <v>-1.217998157191269E-2</v>
      </c>
      <c r="Y221" s="15">
        <f t="shared" si="151"/>
        <v>-9.7425357312937999E-3</v>
      </c>
      <c r="Z221" s="5">
        <f t="shared" si="154"/>
        <v>4214.5104218543111</v>
      </c>
      <c r="AA221" s="5">
        <f t="shared" si="154"/>
        <v>19396.17815500886</v>
      </c>
      <c r="AB221" s="5">
        <f t="shared" si="154"/>
        <v>49451.850814109304</v>
      </c>
      <c r="AC221" s="16">
        <f t="shared" si="176"/>
        <v>1.1849160981623048</v>
      </c>
      <c r="AD221" s="16">
        <f t="shared" si="176"/>
        <v>3.0197100483275161</v>
      </c>
      <c r="AE221" s="16">
        <f t="shared" si="176"/>
        <v>11.722329859256414</v>
      </c>
      <c r="AF221" s="15">
        <f t="shared" si="161"/>
        <v>-4.0504037456468023E-3</v>
      </c>
      <c r="AG221" s="15">
        <f t="shared" si="161"/>
        <v>2.9673830763510267E-4</v>
      </c>
      <c r="AH221" s="15">
        <f t="shared" si="161"/>
        <v>9.7937136394747881E-3</v>
      </c>
      <c r="AI221" s="1">
        <f t="shared" si="177"/>
        <v>366147.7157039778</v>
      </c>
      <c r="AJ221" s="1">
        <f t="shared" si="177"/>
        <v>179006.24358436052</v>
      </c>
      <c r="AK221" s="1">
        <f t="shared" si="177"/>
        <v>66776.765527266427</v>
      </c>
      <c r="AL221" s="14">
        <f t="shared" si="182"/>
        <v>78.86616338335314</v>
      </c>
      <c r="AM221" s="14">
        <f t="shared" si="182"/>
        <v>18.564685620395597</v>
      </c>
      <c r="AN221" s="14">
        <f t="shared" si="182"/>
        <v>5.918376332263791</v>
      </c>
      <c r="AO221" s="11">
        <f t="shared" si="183"/>
        <v>3.9275287989433902E-3</v>
      </c>
      <c r="AP221" s="11">
        <f t="shared" si="183"/>
        <v>4.9476504145639939E-3</v>
      </c>
      <c r="AQ221" s="11">
        <f t="shared" si="183"/>
        <v>4.4881431922677972E-3</v>
      </c>
      <c r="AR221" s="1">
        <f t="shared" si="155"/>
        <v>178749.52338034022</v>
      </c>
      <c r="AS221" s="1">
        <f t="shared" si="155"/>
        <v>92171.766218591889</v>
      </c>
      <c r="AT221" s="1">
        <f t="shared" si="155"/>
        <v>34468.947977186952</v>
      </c>
      <c r="AU221" s="1">
        <f t="shared" si="162"/>
        <v>35749.904676068043</v>
      </c>
      <c r="AV221" s="1">
        <f t="shared" si="162"/>
        <v>18434.353243718379</v>
      </c>
      <c r="AW221" s="1">
        <f t="shared" si="162"/>
        <v>6893.7895954373907</v>
      </c>
      <c r="AX221" s="1">
        <f t="shared" si="163"/>
        <v>122705.7342186655</v>
      </c>
      <c r="AY221" s="1">
        <f t="shared" si="163"/>
        <v>24877.045752338498</v>
      </c>
      <c r="AZ221" s="1">
        <f t="shared" si="163"/>
        <v>6310.5832785287621</v>
      </c>
      <c r="BA221" s="1">
        <f t="shared" si="164"/>
        <v>13655.469214747101</v>
      </c>
      <c r="BB221" s="1">
        <f t="shared" si="164"/>
        <v>30001.473620456269</v>
      </c>
      <c r="BC221" s="1">
        <f t="shared" si="164"/>
        <v>38234.528747066084</v>
      </c>
      <c r="BD221" s="1">
        <f t="shared" si="165"/>
        <v>723.24047473804171</v>
      </c>
      <c r="BE221" s="2">
        <f t="shared" si="178"/>
        <v>0.1724378764915922</v>
      </c>
      <c r="BF221" s="2">
        <f t="shared" si="178"/>
        <v>0.13039120264941753</v>
      </c>
      <c r="BG221" s="2">
        <f t="shared" si="178"/>
        <v>6.9918128391701598E-2</v>
      </c>
      <c r="BH221" s="2">
        <f t="shared" si="158"/>
        <v>9.1885843750017238E-2</v>
      </c>
      <c r="BI221" s="2">
        <f t="shared" si="166"/>
        <v>2.9734821248929609E-3</v>
      </c>
      <c r="BJ221" s="2">
        <f t="shared" si="166"/>
        <v>1.700186572836147E-3</v>
      </c>
      <c r="BK221" s="2">
        <f t="shared" si="166"/>
        <v>4.8885446777984691E-4</v>
      </c>
      <c r="BL221" s="2">
        <f t="shared" si="159"/>
        <v>531.50851260457807</v>
      </c>
      <c r="BM221" s="2">
        <f t="shared" si="159"/>
        <v>156.70919931944229</v>
      </c>
      <c r="BN221" s="2">
        <f t="shared" si="159"/>
        <v>16.850299218318959</v>
      </c>
      <c r="BO221" s="2">
        <f t="shared" si="167"/>
        <v>1462.7173811580428</v>
      </c>
      <c r="BP221" s="2">
        <f t="shared" si="167"/>
        <v>123.9253150957425</v>
      </c>
      <c r="BQ221" s="2">
        <f t="shared" si="167"/>
        <v>9.7468721211471117</v>
      </c>
      <c r="BR221" s="11">
        <f t="shared" si="168"/>
        <v>2.8942191098946329E-2</v>
      </c>
      <c r="BS221" s="17">
        <f t="shared" si="156"/>
        <v>1.9396859749239363E-3</v>
      </c>
      <c r="BT221" s="17">
        <f t="shared" si="157"/>
        <v>8.831694690105342E-3</v>
      </c>
      <c r="BU221" s="12">
        <f>(BU$3*temphigh!$I331+BU$4*temphigh!$I331^2+BU$5*temphigh!$I331^6)*(K221/K$56)^$BW$1</f>
        <v>-38.553481104946769</v>
      </c>
      <c r="BV221" s="12">
        <f>(BV$3*temphigh!$I331+BV$4*temphigh!$I331^2+BV$5*temphigh!$I331^6)*(L221/L$56)^$BW$1</f>
        <v>-26.308283613504894</v>
      </c>
      <c r="BW221" s="12">
        <f>(BW$3*temphigh!$I331+BW$4*temphigh!$I331^2+BW$5*temphigh!$I331^6)*(M221/M$56)^$BW$1</f>
        <v>-22.884553079591306</v>
      </c>
      <c r="BX221" s="12"/>
      <c r="BY221" s="12"/>
      <c r="BZ221" s="12"/>
      <c r="CA221" s="19"/>
      <c r="CB221" s="19"/>
      <c r="CC221" s="19"/>
      <c r="CD221" s="19"/>
      <c r="CE221" s="19"/>
      <c r="CF221" s="19"/>
      <c r="CG221" s="19"/>
      <c r="CH221" s="19"/>
    </row>
    <row r="222" spans="1:86" x14ac:dyDescent="0.3">
      <c r="A222" s="2">
        <f t="shared" si="143"/>
        <v>2176</v>
      </c>
      <c r="B222" s="5">
        <f t="shared" si="179"/>
        <v>1165.3875623456547</v>
      </c>
      <c r="C222" s="5">
        <f t="shared" si="179"/>
        <v>2964.0791498995704</v>
      </c>
      <c r="D222" s="5">
        <f t="shared" si="179"/>
        <v>4369.6831988732602</v>
      </c>
      <c r="E222" s="15">
        <f t="shared" si="180"/>
        <v>8.2365710679948601E-7</v>
      </c>
      <c r="F222" s="15">
        <f t="shared" si="180"/>
        <v>1.6226597311181794E-6</v>
      </c>
      <c r="G222" s="15">
        <f t="shared" si="180"/>
        <v>3.3126021196013625E-6</v>
      </c>
      <c r="H222" s="5">
        <f t="shared" si="146"/>
        <v>178102.00860083167</v>
      </c>
      <c r="I222" s="5">
        <f t="shared" si="146"/>
        <v>92378.147993206876</v>
      </c>
      <c r="J222" s="5">
        <f t="shared" si="146"/>
        <v>34558.879936883277</v>
      </c>
      <c r="K222" s="5">
        <f t="shared" si="147"/>
        <v>152826.41960100696</v>
      </c>
      <c r="L222" s="5">
        <f t="shared" si="147"/>
        <v>31165.884351076405</v>
      </c>
      <c r="M222" s="5">
        <f t="shared" si="147"/>
        <v>7908.783855496531</v>
      </c>
      <c r="N222" s="15">
        <f t="shared" si="148"/>
        <v>-3.6232906366676643E-3</v>
      </c>
      <c r="O222" s="15">
        <f t="shared" si="148"/>
        <v>2.237473415322766E-3</v>
      </c>
      <c r="P222" s="15">
        <f t="shared" si="148"/>
        <v>2.6057505531085212E-3</v>
      </c>
      <c r="Q222" s="5">
        <f t="shared" si="149"/>
        <v>4176.2723712181942</v>
      </c>
      <c r="R222" s="5">
        <f t="shared" si="149"/>
        <v>7240.2789677306528</v>
      </c>
      <c r="S222" s="5">
        <f t="shared" si="149"/>
        <v>4471.2811896303729</v>
      </c>
      <c r="T222" s="5">
        <f t="shared" si="181"/>
        <v>23.448766266180627</v>
      </c>
      <c r="U222" s="5">
        <f t="shared" si="181"/>
        <v>78.376533033148419</v>
      </c>
      <c r="V222" s="5">
        <f t="shared" si="181"/>
        <v>129.38154239363405</v>
      </c>
      <c r="W222" s="15">
        <f t="shared" si="151"/>
        <v>-1.0734613539272964E-2</v>
      </c>
      <c r="X222" s="15">
        <f t="shared" si="151"/>
        <v>-1.217998157191269E-2</v>
      </c>
      <c r="Y222" s="15">
        <f t="shared" si="151"/>
        <v>-9.7425357312937999E-3</v>
      </c>
      <c r="Z222" s="5">
        <f t="shared" si="154"/>
        <v>4137.8776141086482</v>
      </c>
      <c r="AA222" s="5">
        <f t="shared" si="154"/>
        <v>19209.858095966643</v>
      </c>
      <c r="AB222" s="5">
        <f t="shared" si="154"/>
        <v>49581.539603222664</v>
      </c>
      <c r="AC222" s="16">
        <f t="shared" si="176"/>
        <v>1.1801167095600311</v>
      </c>
      <c r="AD222" s="16">
        <f t="shared" si="176"/>
        <v>3.0206061119768055</v>
      </c>
      <c r="AE222" s="16">
        <f t="shared" si="176"/>
        <v>11.837135001085436</v>
      </c>
      <c r="AF222" s="15">
        <f t="shared" si="161"/>
        <v>-4.0504037456468023E-3</v>
      </c>
      <c r="AG222" s="15">
        <f t="shared" si="161"/>
        <v>2.9673830763510267E-4</v>
      </c>
      <c r="AH222" s="15">
        <f t="shared" si="161"/>
        <v>9.7937136394747881E-3</v>
      </c>
      <c r="AI222" s="1">
        <f t="shared" si="177"/>
        <v>365282.84880964807</v>
      </c>
      <c r="AJ222" s="1">
        <f t="shared" si="177"/>
        <v>179539.97246964287</v>
      </c>
      <c r="AK222" s="1">
        <f t="shared" si="177"/>
        <v>66992.878569977183</v>
      </c>
      <c r="AL222" s="14">
        <f t="shared" si="182"/>
        <v>79.172815020023933</v>
      </c>
      <c r="AM222" s="14">
        <f t="shared" si="182"/>
        <v>18.655618679156536</v>
      </c>
      <c r="AN222" s="14">
        <f t="shared" si="182"/>
        <v>5.9446732275042704</v>
      </c>
      <c r="AO222" s="11">
        <f t="shared" si="183"/>
        <v>3.8882535109539562E-3</v>
      </c>
      <c r="AP222" s="11">
        <f t="shared" si="183"/>
        <v>4.898173910418354E-3</v>
      </c>
      <c r="AQ222" s="11">
        <f t="shared" si="183"/>
        <v>4.4432617603451189E-3</v>
      </c>
      <c r="AR222" s="1">
        <f t="shared" si="155"/>
        <v>178102.00860083167</v>
      </c>
      <c r="AS222" s="1">
        <f t="shared" si="155"/>
        <v>92378.147993206876</v>
      </c>
      <c r="AT222" s="1">
        <f t="shared" si="155"/>
        <v>34558.879936883277</v>
      </c>
      <c r="AU222" s="1">
        <f t="shared" si="162"/>
        <v>35620.401720166337</v>
      </c>
      <c r="AV222" s="1">
        <f t="shared" si="162"/>
        <v>18475.629598641375</v>
      </c>
      <c r="AW222" s="1">
        <f t="shared" si="162"/>
        <v>6911.7759873766554</v>
      </c>
      <c r="AX222" s="1">
        <f t="shared" si="163"/>
        <v>122261.13568080557</v>
      </c>
      <c r="AY222" s="1">
        <f t="shared" si="163"/>
        <v>24932.707480861125</v>
      </c>
      <c r="AZ222" s="1">
        <f t="shared" si="163"/>
        <v>6327.0270843972248</v>
      </c>
      <c r="BA222" s="1">
        <f t="shared" si="164"/>
        <v>13651.2502560592</v>
      </c>
      <c r="BB222" s="1">
        <f t="shared" si="164"/>
        <v>30008.146942471089</v>
      </c>
      <c r="BC222" s="1">
        <f t="shared" si="164"/>
        <v>38246.02689804542</v>
      </c>
      <c r="BD222" s="1">
        <f t="shared" si="165"/>
        <v>702.2948534801493</v>
      </c>
      <c r="BE222" s="2">
        <f t="shared" si="178"/>
        <v>0.1724378764915922</v>
      </c>
      <c r="BF222" s="2">
        <f t="shared" si="178"/>
        <v>0.13039120264941753</v>
      </c>
      <c r="BG222" s="2">
        <f t="shared" si="178"/>
        <v>6.9918128391701598E-2</v>
      </c>
      <c r="BH222" s="2">
        <f t="shared" si="158"/>
        <v>9.1663762623926018E-2</v>
      </c>
      <c r="BI222" s="2">
        <f t="shared" si="166"/>
        <v>2.9734821248929609E-3</v>
      </c>
      <c r="BJ222" s="2">
        <f t="shared" si="166"/>
        <v>1.700186572836147E-3</v>
      </c>
      <c r="BK222" s="2">
        <f t="shared" si="166"/>
        <v>4.8885446777984691E-4</v>
      </c>
      <c r="BL222" s="2">
        <f t="shared" si="159"/>
        <v>529.58313898210531</v>
      </c>
      <c r="BM222" s="2">
        <f t="shared" si="159"/>
        <v>157.06008684152079</v>
      </c>
      <c r="BN222" s="2">
        <f t="shared" si="159"/>
        <v>16.894262858612702</v>
      </c>
      <c r="BO222" s="2">
        <f t="shared" si="167"/>
        <v>1484.4098847824603</v>
      </c>
      <c r="BP222" s="2">
        <f t="shared" si="167"/>
        <v>125.40746272237365</v>
      </c>
      <c r="BQ222" s="2">
        <f t="shared" si="167"/>
        <v>9.7467413228263418</v>
      </c>
      <c r="BR222" s="11">
        <f t="shared" si="168"/>
        <v>2.8847613351202755E-2</v>
      </c>
      <c r="BS222" s="17">
        <f t="shared" si="156"/>
        <v>1.8851262896045539E-3</v>
      </c>
      <c r="BT222" s="17">
        <f t="shared" si="157"/>
        <v>8.5744608641799436E-3</v>
      </c>
      <c r="BU222" s="12">
        <f>(BU$3*temphigh!$I332+BU$4*temphigh!$I332^2+BU$5*temphigh!$I332^6)*(K222/K$56)^$BW$1</f>
        <v>-38.986406749104887</v>
      </c>
      <c r="BV222" s="12">
        <f>(BV$3*temphigh!$I332+BV$4*temphigh!$I332^2+BV$5*temphigh!$I332^6)*(L222/L$56)^$BW$1</f>
        <v>-26.546885900210356</v>
      </c>
      <c r="BW222" s="12">
        <f>(BW$3*temphigh!$I332+BW$4*temphigh!$I332^2+BW$5*temphigh!$I332^6)*(M222/M$56)^$BW$1</f>
        <v>-23.075159113048031</v>
      </c>
      <c r="BX222" s="12"/>
      <c r="BY222" s="12"/>
      <c r="BZ222" s="12"/>
      <c r="CA222" s="19"/>
      <c r="CB222" s="19"/>
      <c r="CC222" s="19"/>
      <c r="CD222" s="19"/>
      <c r="CE222" s="19"/>
      <c r="CF222" s="19"/>
      <c r="CG222" s="19"/>
      <c r="CH222" s="19"/>
    </row>
    <row r="223" spans="1:86" x14ac:dyDescent="0.3">
      <c r="A223" s="2">
        <f t="shared" si="143"/>
        <v>2177</v>
      </c>
      <c r="B223" s="5">
        <f t="shared" si="179"/>
        <v>1165.3884742314151</v>
      </c>
      <c r="C223" s="5">
        <f t="shared" si="179"/>
        <v>2964.0837191068526</v>
      </c>
      <c r="D223" s="5">
        <f t="shared" si="179"/>
        <v>4369.6969501439953</v>
      </c>
      <c r="E223" s="15">
        <f t="shared" si="180"/>
        <v>7.8247425145951167E-7</v>
      </c>
      <c r="F223" s="15">
        <f t="shared" si="180"/>
        <v>1.5415267445622704E-6</v>
      </c>
      <c r="G223" s="15">
        <f t="shared" si="180"/>
        <v>3.1469720136212941E-6</v>
      </c>
      <c r="H223" s="5">
        <f t="shared" si="146"/>
        <v>177433.58360535119</v>
      </c>
      <c r="I223" s="5">
        <f t="shared" si="146"/>
        <v>92578.671710327981</v>
      </c>
      <c r="J223" s="5">
        <f t="shared" si="146"/>
        <v>34647.07346336804</v>
      </c>
      <c r="K223" s="5">
        <f t="shared" si="147"/>
        <v>152252.73591483763</v>
      </c>
      <c r="L223" s="5">
        <f t="shared" si="147"/>
        <v>31233.487473229699</v>
      </c>
      <c r="M223" s="5">
        <f t="shared" si="147"/>
        <v>7928.9419515067993</v>
      </c>
      <c r="N223" s="15">
        <f t="shared" si="148"/>
        <v>-3.753825337707184E-3</v>
      </c>
      <c r="O223" s="15">
        <f t="shared" si="148"/>
        <v>2.169138580884189E-3</v>
      </c>
      <c r="P223" s="15">
        <f t="shared" si="148"/>
        <v>2.5488237355555388E-3</v>
      </c>
      <c r="Q223" s="5">
        <f t="shared" si="149"/>
        <v>4115.9362113504894</v>
      </c>
      <c r="R223" s="5">
        <f t="shared" si="149"/>
        <v>7167.617432168141</v>
      </c>
      <c r="S223" s="5">
        <f t="shared" si="149"/>
        <v>4439.0190190421263</v>
      </c>
      <c r="T223" s="5">
        <f t="shared" si="181"/>
        <v>23.197052822340439</v>
      </c>
      <c r="U223" s="5">
        <f t="shared" si="181"/>
        <v>77.421908305134266</v>
      </c>
      <c r="V223" s="5">
        <f t="shared" si="181"/>
        <v>128.12103809389416</v>
      </c>
      <c r="W223" s="15">
        <f t="shared" si="151"/>
        <v>-1.0734613539272964E-2</v>
      </c>
      <c r="X223" s="15">
        <f t="shared" si="151"/>
        <v>-1.217998157191269E-2</v>
      </c>
      <c r="Y223" s="15">
        <f t="shared" si="151"/>
        <v>-9.7425357312937999E-3</v>
      </c>
      <c r="Z223" s="5">
        <f t="shared" si="154"/>
        <v>4062.1105635005511</v>
      </c>
      <c r="AA223" s="5">
        <f t="shared" si="154"/>
        <v>19024.014750312657</v>
      </c>
      <c r="AB223" s="5">
        <f t="shared" si="154"/>
        <v>49708.702303571161</v>
      </c>
      <c r="AC223" s="16">
        <f t="shared" si="176"/>
        <v>1.1753367604193288</v>
      </c>
      <c r="AD223" s="16">
        <f t="shared" si="176"/>
        <v>3.0215024415225056</v>
      </c>
      <c r="AE223" s="16">
        <f t="shared" si="176"/>
        <v>11.953064511597871</v>
      </c>
      <c r="AF223" s="15">
        <f t="shared" si="161"/>
        <v>-4.0504037456468023E-3</v>
      </c>
      <c r="AG223" s="15">
        <f t="shared" si="161"/>
        <v>2.9673830763510267E-4</v>
      </c>
      <c r="AH223" s="15">
        <f t="shared" si="161"/>
        <v>9.7937136394747881E-3</v>
      </c>
      <c r="AI223" s="1">
        <f t="shared" si="177"/>
        <v>364374.96564884961</v>
      </c>
      <c r="AJ223" s="1">
        <f t="shared" si="177"/>
        <v>180061.60482131998</v>
      </c>
      <c r="AK223" s="1">
        <f t="shared" si="177"/>
        <v>67205.366700356128</v>
      </c>
      <c r="AL223" s="14">
        <f t="shared" si="182"/>
        <v>79.477580556237911</v>
      </c>
      <c r="AM223" s="14">
        <f t="shared" si="182"/>
        <v>18.746083359206523</v>
      </c>
      <c r="AN223" s="14">
        <f t="shared" si="182"/>
        <v>5.9708228293414924</v>
      </c>
      <c r="AO223" s="11">
        <f t="shared" si="183"/>
        <v>3.8493709758444165E-3</v>
      </c>
      <c r="AP223" s="11">
        <f t="shared" si="183"/>
        <v>4.8491921713141707E-3</v>
      </c>
      <c r="AQ223" s="11">
        <f t="shared" si="183"/>
        <v>4.3988291427416674E-3</v>
      </c>
      <c r="AR223" s="1">
        <f t="shared" si="155"/>
        <v>177433.58360535119</v>
      </c>
      <c r="AS223" s="1">
        <f t="shared" si="155"/>
        <v>92578.671710327981</v>
      </c>
      <c r="AT223" s="1">
        <f t="shared" si="155"/>
        <v>34647.07346336804</v>
      </c>
      <c r="AU223" s="1">
        <f t="shared" si="162"/>
        <v>35486.716721070239</v>
      </c>
      <c r="AV223" s="1">
        <f t="shared" si="162"/>
        <v>18515.734342065596</v>
      </c>
      <c r="AW223" s="1">
        <f t="shared" si="162"/>
        <v>6929.4146926736084</v>
      </c>
      <c r="AX223" s="1">
        <f t="shared" si="163"/>
        <v>121802.1887318701</v>
      </c>
      <c r="AY223" s="1">
        <f t="shared" si="163"/>
        <v>24986.789978583758</v>
      </c>
      <c r="AZ223" s="1">
        <f t="shared" si="163"/>
        <v>6343.1535612054404</v>
      </c>
      <c r="BA223" s="1">
        <f t="shared" si="164"/>
        <v>13646.878041558304</v>
      </c>
      <c r="BB223" s="1">
        <f t="shared" si="164"/>
        <v>30014.615746004511</v>
      </c>
      <c r="BC223" s="1">
        <f t="shared" si="164"/>
        <v>38257.270674724416</v>
      </c>
      <c r="BD223" s="1">
        <f t="shared" si="165"/>
        <v>681.95071837267642</v>
      </c>
      <c r="BE223" s="2">
        <f t="shared" si="178"/>
        <v>0.1724378764915922</v>
      </c>
      <c r="BF223" s="2">
        <f t="shared" si="178"/>
        <v>0.13039120264941753</v>
      </c>
      <c r="BG223" s="2">
        <f t="shared" si="178"/>
        <v>6.9918128391701598E-2</v>
      </c>
      <c r="BH223" s="2">
        <f t="shared" si="158"/>
        <v>9.1442833644596905E-2</v>
      </c>
      <c r="BI223" s="2">
        <f t="shared" si="166"/>
        <v>2.9734821248929609E-3</v>
      </c>
      <c r="BJ223" s="2">
        <f t="shared" si="166"/>
        <v>1.700186572836147E-3</v>
      </c>
      <c r="BK223" s="2">
        <f t="shared" si="166"/>
        <v>4.8885446777984691E-4</v>
      </c>
      <c r="BL223" s="2">
        <f t="shared" si="159"/>
        <v>527.59558920621248</v>
      </c>
      <c r="BM223" s="2">
        <f t="shared" si="159"/>
        <v>157.4010145729053</v>
      </c>
      <c r="BN223" s="2">
        <f t="shared" si="159"/>
        <v>16.937376658064039</v>
      </c>
      <c r="BO223" s="2">
        <f t="shared" si="167"/>
        <v>1506.42233375517</v>
      </c>
      <c r="BP223" s="2">
        <f t="shared" si="167"/>
        <v>126.90743255228901</v>
      </c>
      <c r="BQ223" s="2">
        <f t="shared" si="167"/>
        <v>9.7466174675593997</v>
      </c>
      <c r="BR223" s="11">
        <f t="shared" si="168"/>
        <v>2.8752955833982269E-2</v>
      </c>
      <c r="BS223" s="17">
        <f t="shared" si="156"/>
        <v>1.8322696822557099E-3</v>
      </c>
      <c r="BT223" s="17">
        <f t="shared" si="157"/>
        <v>8.3247192856115964E-3</v>
      </c>
      <c r="BU223" s="12">
        <f>(BU$3*temphigh!$I333+BU$4*temphigh!$I333^2+BU$5*temphigh!$I333^6)*(K223/K$56)^$BW$1</f>
        <v>-39.420432543821278</v>
      </c>
      <c r="BV223" s="12">
        <f>(BV$3*temphigh!$I333+BV$4*temphigh!$I333^2+BV$5*temphigh!$I333^6)*(L223/L$56)^$BW$1</f>
        <v>-26.785018334921524</v>
      </c>
      <c r="BW223" s="12">
        <f>(BW$3*temphigh!$I333+BW$4*temphigh!$I333^2+BW$5*temphigh!$I333^6)*(M223/M$56)^$BW$1</f>
        <v>-23.265264000621691</v>
      </c>
      <c r="BX223" s="12"/>
      <c r="BY223" s="12"/>
      <c r="BZ223" s="12"/>
      <c r="CA223" s="19"/>
      <c r="CB223" s="19"/>
      <c r="CC223" s="19"/>
      <c r="CD223" s="19"/>
      <c r="CE223" s="19"/>
      <c r="CF223" s="19"/>
      <c r="CG223" s="19"/>
      <c r="CH223" s="19"/>
    </row>
    <row r="224" spans="1:86" x14ac:dyDescent="0.3">
      <c r="A224" s="2">
        <f t="shared" si="143"/>
        <v>2178</v>
      </c>
      <c r="B224" s="5">
        <f t="shared" si="179"/>
        <v>1165.3893405235654</v>
      </c>
      <c r="C224" s="5">
        <f t="shared" si="179"/>
        <v>2964.0880598604626</v>
      </c>
      <c r="D224" s="5">
        <f t="shared" si="179"/>
        <v>4369.7100138923042</v>
      </c>
      <c r="E224" s="15">
        <f t="shared" si="180"/>
        <v>7.4335053888653601E-7</v>
      </c>
      <c r="F224" s="15">
        <f t="shared" si="180"/>
        <v>1.4644504073341569E-6</v>
      </c>
      <c r="G224" s="15">
        <f t="shared" si="180"/>
        <v>2.9896234129402294E-6</v>
      </c>
      <c r="H224" s="5">
        <f t="shared" si="146"/>
        <v>176744.27928248953</v>
      </c>
      <c r="I224" s="5">
        <f t="shared" si="146"/>
        <v>92773.36612911566</v>
      </c>
      <c r="J224" s="5">
        <f t="shared" si="146"/>
        <v>34733.538444740552</v>
      </c>
      <c r="K224" s="5">
        <f t="shared" si="147"/>
        <v>151661.14287872671</v>
      </c>
      <c r="L224" s="5">
        <f t="shared" si="147"/>
        <v>31299.126158041021</v>
      </c>
      <c r="M224" s="5">
        <f t="shared" si="147"/>
        <v>7948.7055970109495</v>
      </c>
      <c r="N224" s="15">
        <f t="shared" si="148"/>
        <v>-3.8855987221262378E-3</v>
      </c>
      <c r="O224" s="15">
        <f t="shared" si="148"/>
        <v>2.1015483739232899E-3</v>
      </c>
      <c r="P224" s="15">
        <f t="shared" si="148"/>
        <v>2.492595560041222E-3</v>
      </c>
      <c r="Q224" s="5">
        <f t="shared" si="149"/>
        <v>4055.9350426138526</v>
      </c>
      <c r="R224" s="5">
        <f t="shared" si="149"/>
        <v>7095.2060010348059</v>
      </c>
      <c r="S224" s="5">
        <f t="shared" si="149"/>
        <v>4406.7417731625446</v>
      </c>
      <c r="T224" s="5">
        <f t="shared" si="181"/>
        <v>22.948041425042511</v>
      </c>
      <c r="U224" s="5">
        <f t="shared" si="181"/>
        <v>76.478910888715419</v>
      </c>
      <c r="V224" s="5">
        <f t="shared" si="181"/>
        <v>126.87281430233394</v>
      </c>
      <c r="W224" s="15">
        <f t="shared" si="151"/>
        <v>-1.0734613539272964E-2</v>
      </c>
      <c r="X224" s="15">
        <f t="shared" si="151"/>
        <v>-1.217998157191269E-2</v>
      </c>
      <c r="Y224" s="15">
        <f t="shared" si="151"/>
        <v>-9.7425357312937999E-3</v>
      </c>
      <c r="Z224" s="5">
        <f t="shared" si="154"/>
        <v>3987.2082592004253</v>
      </c>
      <c r="AA224" s="5">
        <f t="shared" si="154"/>
        <v>18838.683242161627</v>
      </c>
      <c r="AB224" s="5">
        <f t="shared" si="154"/>
        <v>49833.353244175589</v>
      </c>
      <c r="AC224" s="16">
        <f t="shared" si="176"/>
        <v>1.1705761720025301</v>
      </c>
      <c r="AD224" s="16">
        <f t="shared" si="176"/>
        <v>3.0223990370435181</v>
      </c>
      <c r="AE224" s="16">
        <f t="shared" si="176"/>
        <v>12.07012940253863</v>
      </c>
      <c r="AF224" s="15">
        <f t="shared" si="161"/>
        <v>-4.0504037456468023E-3</v>
      </c>
      <c r="AG224" s="15">
        <f t="shared" si="161"/>
        <v>2.9673830763510267E-4</v>
      </c>
      <c r="AH224" s="15">
        <f t="shared" si="161"/>
        <v>9.7937136394747881E-3</v>
      </c>
      <c r="AI224" s="1">
        <f t="shared" si="177"/>
        <v>363424.18580503488</v>
      </c>
      <c r="AJ224" s="1">
        <f t="shared" si="177"/>
        <v>180571.17868125357</v>
      </c>
      <c r="AK224" s="1">
        <f t="shared" si="177"/>
        <v>67414.244722994132</v>
      </c>
      <c r="AL224" s="14">
        <f t="shared" si="182"/>
        <v>79.780459861143186</v>
      </c>
      <c r="AM224" s="14">
        <f t="shared" si="182"/>
        <v>18.836077686268109</v>
      </c>
      <c r="AN224" s="14">
        <f t="shared" si="182"/>
        <v>5.996824812514669</v>
      </c>
      <c r="AO224" s="11">
        <f t="shared" si="183"/>
        <v>3.8108772660859721E-3</v>
      </c>
      <c r="AP224" s="11">
        <f t="shared" si="183"/>
        <v>4.8007002496010288E-3</v>
      </c>
      <c r="AQ224" s="11">
        <f t="shared" si="183"/>
        <v>4.3548408513142504E-3</v>
      </c>
      <c r="AR224" s="1">
        <f t="shared" si="155"/>
        <v>176744.27928248953</v>
      </c>
      <c r="AS224" s="1">
        <f t="shared" si="155"/>
        <v>92773.36612911566</v>
      </c>
      <c r="AT224" s="1">
        <f t="shared" si="155"/>
        <v>34733.538444740552</v>
      </c>
      <c r="AU224" s="1">
        <f t="shared" si="162"/>
        <v>35348.85585649791</v>
      </c>
      <c r="AV224" s="1">
        <f t="shared" si="162"/>
        <v>18554.673225823131</v>
      </c>
      <c r="AW224" s="1">
        <f t="shared" si="162"/>
        <v>6946.7076889481104</v>
      </c>
      <c r="AX224" s="1">
        <f t="shared" si="163"/>
        <v>121328.91430298134</v>
      </c>
      <c r="AY224" s="1">
        <f t="shared" si="163"/>
        <v>25039.300926432814</v>
      </c>
      <c r="AZ224" s="1">
        <f t="shared" si="163"/>
        <v>6358.9644776087598</v>
      </c>
      <c r="BA224" s="1">
        <f t="shared" si="164"/>
        <v>13642.351130331888</v>
      </c>
      <c r="BB224" s="1">
        <f t="shared" si="164"/>
        <v>30020.882339063388</v>
      </c>
      <c r="BC224" s="1">
        <f t="shared" si="164"/>
        <v>38268.263417275579</v>
      </c>
      <c r="BD224" s="1">
        <f t="shared" si="165"/>
        <v>662.19098274902456</v>
      </c>
      <c r="BE224" s="2">
        <f t="shared" si="178"/>
        <v>0.1724378764915922</v>
      </c>
      <c r="BF224" s="2">
        <f t="shared" si="178"/>
        <v>0.13039120264941753</v>
      </c>
      <c r="BG224" s="2">
        <f t="shared" si="178"/>
        <v>6.9918128391701598E-2</v>
      </c>
      <c r="BH224" s="2">
        <f t="shared" si="158"/>
        <v>9.122306601384679E-2</v>
      </c>
      <c r="BI224" s="2">
        <f t="shared" si="166"/>
        <v>2.9734821248929609E-3</v>
      </c>
      <c r="BJ224" s="2">
        <f t="shared" si="166"/>
        <v>1.700186572836147E-3</v>
      </c>
      <c r="BK224" s="2">
        <f t="shared" si="166"/>
        <v>4.8885446777984691E-4</v>
      </c>
      <c r="BL224" s="2">
        <f t="shared" si="159"/>
        <v>525.54595512357184</v>
      </c>
      <c r="BM224" s="2">
        <f t="shared" si="159"/>
        <v>157.73203140953424</v>
      </c>
      <c r="BN224" s="2">
        <f t="shared" si="159"/>
        <v>16.979645450514493</v>
      </c>
      <c r="BO224" s="2">
        <f t="shared" si="167"/>
        <v>1528.7592831993777</v>
      </c>
      <c r="BP224" s="2">
        <f t="shared" si="167"/>
        <v>128.42543852892013</v>
      </c>
      <c r="BQ224" s="2">
        <f t="shared" si="167"/>
        <v>9.7465004555410353</v>
      </c>
      <c r="BR224" s="11">
        <f t="shared" si="168"/>
        <v>2.8658176736739954E-2</v>
      </c>
      <c r="BS224" s="17">
        <f t="shared" si="156"/>
        <v>1.7810589722878009E-3</v>
      </c>
      <c r="BT224" s="17">
        <f t="shared" si="157"/>
        <v>8.0822517336034908E-3</v>
      </c>
      <c r="BU224" s="12">
        <f>(BU$3*temphigh!$I334+BU$4*temphigh!$I334^2+BU$5*temphigh!$I334^6)*(K224/K$56)^$BW$1</f>
        <v>-39.855587067714502</v>
      </c>
      <c r="BV224" s="12">
        <f>(BV$3*temphigh!$I334+BV$4*temphigh!$I334^2+BV$5*temphigh!$I334^6)*(L224/L$56)^$BW$1</f>
        <v>-27.022674569918991</v>
      </c>
      <c r="BW224" s="12">
        <f>(BW$3*temphigh!$I334+BW$4*temphigh!$I334^2+BW$5*temphigh!$I334^6)*(M224/M$56)^$BW$1</f>
        <v>-23.454862058382098</v>
      </c>
      <c r="BX224" s="12"/>
      <c r="BY224" s="12"/>
      <c r="BZ224" s="12"/>
      <c r="CA224" s="19"/>
      <c r="CB224" s="19"/>
      <c r="CC224" s="19"/>
      <c r="CD224" s="19"/>
      <c r="CE224" s="19"/>
      <c r="CF224" s="19"/>
      <c r="CG224" s="19"/>
      <c r="CH224" s="19"/>
    </row>
    <row r="225" spans="1:86" x14ac:dyDescent="0.3">
      <c r="A225" s="2">
        <f t="shared" si="143"/>
        <v>2179</v>
      </c>
      <c r="B225" s="5">
        <f t="shared" si="179"/>
        <v>1165.3901635017198</v>
      </c>
      <c r="C225" s="5">
        <f t="shared" si="179"/>
        <v>2964.0921835824306</v>
      </c>
      <c r="D225" s="5">
        <f t="shared" si="179"/>
        <v>4369.7224244903009</v>
      </c>
      <c r="E225" s="15">
        <f t="shared" si="180"/>
        <v>7.0618301194220917E-7</v>
      </c>
      <c r="F225" s="15">
        <f t="shared" si="180"/>
        <v>1.3912278869674491E-6</v>
      </c>
      <c r="G225" s="15">
        <f t="shared" si="180"/>
        <v>2.8401422422932177E-6</v>
      </c>
      <c r="H225" s="5">
        <f t="shared" si="146"/>
        <v>176034.12061240614</v>
      </c>
      <c r="I225" s="5">
        <f t="shared" si="146"/>
        <v>92962.260617968976</v>
      </c>
      <c r="J225" s="5">
        <f t="shared" si="146"/>
        <v>34818.284919231213</v>
      </c>
      <c r="K225" s="5">
        <f t="shared" si="147"/>
        <v>151051.66160272501</v>
      </c>
      <c r="L225" s="5">
        <f t="shared" si="147"/>
        <v>31362.81021652096</v>
      </c>
      <c r="M225" s="5">
        <f t="shared" si="147"/>
        <v>7968.0770394225974</v>
      </c>
      <c r="N225" s="15">
        <f t="shared" si="148"/>
        <v>-4.0187042272855633E-3</v>
      </c>
      <c r="O225" s="15">
        <f t="shared" si="148"/>
        <v>2.0346912612951851E-3</v>
      </c>
      <c r="P225" s="15">
        <f t="shared" si="148"/>
        <v>2.4370562194342416E-3</v>
      </c>
      <c r="Q225" s="5">
        <f t="shared" si="149"/>
        <v>3996.2743361309872</v>
      </c>
      <c r="R225" s="5">
        <f t="shared" si="149"/>
        <v>7023.0570100424557</v>
      </c>
      <c r="S225" s="5">
        <f t="shared" si="149"/>
        <v>4374.4562057244711</v>
      </c>
      <c r="T225" s="5">
        <f t="shared" si="181"/>
        <v>22.701703068861452</v>
      </c>
      <c r="U225" s="5">
        <f t="shared" si="181"/>
        <v>75.547399163450919</v>
      </c>
      <c r="V225" s="5">
        <f t="shared" si="181"/>
        <v>125.63675137566365</v>
      </c>
      <c r="W225" s="15">
        <f t="shared" si="151"/>
        <v>-1.0734613539272964E-2</v>
      </c>
      <c r="X225" s="15">
        <f t="shared" si="151"/>
        <v>-1.217998157191269E-2</v>
      </c>
      <c r="Y225" s="15">
        <f t="shared" si="151"/>
        <v>-9.7425357312937999E-3</v>
      </c>
      <c r="Z225" s="5">
        <f t="shared" si="154"/>
        <v>3913.1692816980622</v>
      </c>
      <c r="AA225" s="5">
        <f t="shared" si="154"/>
        <v>18653.89761469177</v>
      </c>
      <c r="AB225" s="5">
        <f t="shared" si="154"/>
        <v>49955.506979185979</v>
      </c>
      <c r="AC225" s="16">
        <f t="shared" si="176"/>
        <v>1.1658348658908861</v>
      </c>
      <c r="AD225" s="16">
        <f t="shared" si="176"/>
        <v>3.0232958986187684</v>
      </c>
      <c r="AE225" s="16">
        <f t="shared" si="176"/>
        <v>12.188340793498497</v>
      </c>
      <c r="AF225" s="15">
        <f t="shared" si="161"/>
        <v>-4.0504037456468023E-3</v>
      </c>
      <c r="AG225" s="15">
        <f t="shared" si="161"/>
        <v>2.9673830763510267E-4</v>
      </c>
      <c r="AH225" s="15">
        <f t="shared" si="161"/>
        <v>9.7937136394747881E-3</v>
      </c>
      <c r="AI225" s="1">
        <f t="shared" si="177"/>
        <v>362430.62308102928</v>
      </c>
      <c r="AJ225" s="1">
        <f t="shared" si="177"/>
        <v>181068.73403895134</v>
      </c>
      <c r="AK225" s="1">
        <f t="shared" si="177"/>
        <v>67619.527939642838</v>
      </c>
      <c r="AL225" s="14">
        <f t="shared" si="182"/>
        <v>80.08145306649827</v>
      </c>
      <c r="AM225" s="14">
        <f t="shared" si="182"/>
        <v>18.925599785489577</v>
      </c>
      <c r="AN225" s="14">
        <f t="shared" si="182"/>
        <v>6.0226788780096649</v>
      </c>
      <c r="AO225" s="11">
        <f t="shared" si="183"/>
        <v>3.7727684934251125E-3</v>
      </c>
      <c r="AP225" s="11">
        <f t="shared" si="183"/>
        <v>4.7526932471050184E-3</v>
      </c>
      <c r="AQ225" s="11">
        <f t="shared" si="183"/>
        <v>4.3112924428011078E-3</v>
      </c>
      <c r="AR225" s="1">
        <f t="shared" si="155"/>
        <v>176034.12061240614</v>
      </c>
      <c r="AS225" s="1">
        <f t="shared" si="155"/>
        <v>92962.260617968976</v>
      </c>
      <c r="AT225" s="1">
        <f t="shared" si="155"/>
        <v>34818.284919231213</v>
      </c>
      <c r="AU225" s="1">
        <f t="shared" si="162"/>
        <v>35206.82412248123</v>
      </c>
      <c r="AV225" s="1">
        <f t="shared" si="162"/>
        <v>18592.452123593797</v>
      </c>
      <c r="AW225" s="1">
        <f t="shared" si="162"/>
        <v>6963.6569838462428</v>
      </c>
      <c r="AX225" s="1">
        <f t="shared" si="163"/>
        <v>120841.32928218</v>
      </c>
      <c r="AY225" s="1">
        <f t="shared" si="163"/>
        <v>25090.248173216765</v>
      </c>
      <c r="AZ225" s="1">
        <f t="shared" si="163"/>
        <v>6374.461631538079</v>
      </c>
      <c r="BA225" s="1">
        <f t="shared" si="164"/>
        <v>13637.667970147657</v>
      </c>
      <c r="BB225" s="1">
        <f t="shared" si="164"/>
        <v>30026.948990101566</v>
      </c>
      <c r="BC225" s="1">
        <f t="shared" si="164"/>
        <v>38279.008408421549</v>
      </c>
      <c r="BD225" s="1">
        <f t="shared" si="165"/>
        <v>642.99903708125657</v>
      </c>
      <c r="BE225" s="2">
        <f t="shared" si="178"/>
        <v>0.1724378764915922</v>
      </c>
      <c r="BF225" s="2">
        <f t="shared" si="178"/>
        <v>0.13039120264941753</v>
      </c>
      <c r="BG225" s="2">
        <f t="shared" si="178"/>
        <v>6.9918128391701598E-2</v>
      </c>
      <c r="BH225" s="2">
        <f t="shared" si="158"/>
        <v>9.1004468588405746E-2</v>
      </c>
      <c r="BI225" s="2">
        <f t="shared" si="166"/>
        <v>2.9734821248929609E-3</v>
      </c>
      <c r="BJ225" s="2">
        <f t="shared" si="166"/>
        <v>1.700186572836147E-3</v>
      </c>
      <c r="BK225" s="2">
        <f t="shared" si="166"/>
        <v>4.8885446777984691E-4</v>
      </c>
      <c r="BL225" s="2">
        <f t="shared" si="159"/>
        <v>523.43431101224121</v>
      </c>
      <c r="BM225" s="2">
        <f t="shared" si="159"/>
        <v>158.05318728316539</v>
      </c>
      <c r="BN225" s="2">
        <f t="shared" si="159"/>
        <v>17.021074143197843</v>
      </c>
      <c r="BO225" s="2">
        <f t="shared" si="167"/>
        <v>1551.4253416246818</v>
      </c>
      <c r="BP225" s="2">
        <f t="shared" si="167"/>
        <v>129.96169715693864</v>
      </c>
      <c r="BQ225" s="2">
        <f t="shared" si="167"/>
        <v>9.7463901882767949</v>
      </c>
      <c r="BR225" s="11">
        <f t="shared" si="168"/>
        <v>2.8563232657140752E-2</v>
      </c>
      <c r="BS225" s="17">
        <f t="shared" si="156"/>
        <v>1.7314390849815016E-3</v>
      </c>
      <c r="BT225" s="17">
        <f t="shared" si="157"/>
        <v>7.84684634330436E-3</v>
      </c>
      <c r="BU225" s="12">
        <f>(BU$3*temphigh!$I335+BU$4*temphigh!$I335^2+BU$5*temphigh!$I335^6)*(K225/K$56)^$BW$1</f>
        <v>-40.291901242468967</v>
      </c>
      <c r="BV225" s="12">
        <f>(BV$3*temphigh!$I335+BV$4*temphigh!$I335^2+BV$5*temphigh!$I335^6)*(L225/L$56)^$BW$1</f>
        <v>-27.259848641566162</v>
      </c>
      <c r="BW225" s="12">
        <f>(BW$3*temphigh!$I335+BW$4*temphigh!$I335^2+BW$5*temphigh!$I335^6)*(M225/M$56)^$BW$1</f>
        <v>-23.643947907892525</v>
      </c>
      <c r="BX225" s="12"/>
      <c r="BY225" s="12"/>
      <c r="BZ225" s="12"/>
      <c r="CA225" s="19"/>
      <c r="CB225" s="19"/>
      <c r="CC225" s="19"/>
      <c r="CD225" s="19"/>
      <c r="CE225" s="19"/>
      <c r="CF225" s="19"/>
      <c r="CG225" s="19"/>
      <c r="CH225" s="19"/>
    </row>
    <row r="226" spans="1:86" x14ac:dyDescent="0.3">
      <c r="A226" s="2">
        <f t="shared" si="143"/>
        <v>2180</v>
      </c>
      <c r="B226" s="5">
        <f t="shared" si="179"/>
        <v>1165.3909453315189</v>
      </c>
      <c r="C226" s="5">
        <f t="shared" si="179"/>
        <v>2964.0961011237509</v>
      </c>
      <c r="D226" s="5">
        <f t="shared" si="179"/>
        <v>4369.7342145918838</v>
      </c>
      <c r="E226" s="15">
        <f t="shared" si="180"/>
        <v>6.7087386134509864E-7</v>
      </c>
      <c r="F226" s="15">
        <f t="shared" si="180"/>
        <v>1.3216664926190767E-6</v>
      </c>
      <c r="G226" s="15">
        <f t="shared" si="180"/>
        <v>2.6981351301785565E-6</v>
      </c>
      <c r="H226" s="5">
        <f t="shared" si="146"/>
        <v>175303.12626828233</v>
      </c>
      <c r="I226" s="5">
        <f t="shared" si="146"/>
        <v>93145.385124115099</v>
      </c>
      <c r="J226" s="5">
        <f t="shared" si="146"/>
        <v>34901.323067273588</v>
      </c>
      <c r="K226" s="5">
        <f t="shared" si="147"/>
        <v>150424.30780034405</v>
      </c>
      <c r="L226" s="5">
        <f t="shared" si="147"/>
        <v>31424.549659102391</v>
      </c>
      <c r="M226" s="5">
        <f t="shared" si="147"/>
        <v>7987.0585608450419</v>
      </c>
      <c r="N226" s="15">
        <f t="shared" si="148"/>
        <v>-4.1532399956707433E-3</v>
      </c>
      <c r="O226" s="15">
        <f t="shared" si="148"/>
        <v>1.9685558199407094E-3</v>
      </c>
      <c r="P226" s="15">
        <f t="shared" si="148"/>
        <v>2.3821960215157922E-3</v>
      </c>
      <c r="Q226" s="5">
        <f t="shared" si="149"/>
        <v>3936.9591979327597</v>
      </c>
      <c r="R226" s="5">
        <f t="shared" si="149"/>
        <v>6951.1823803126435</v>
      </c>
      <c r="S226" s="5">
        <f t="shared" si="149"/>
        <v>4342.168912596755</v>
      </c>
      <c r="T226" s="5">
        <f t="shared" si="181"/>
        <v>22.458009059733897</v>
      </c>
      <c r="U226" s="5">
        <f t="shared" si="181"/>
        <v>74.627233233834161</v>
      </c>
      <c r="V226" s="5">
        <f t="shared" si="181"/>
        <v>124.41273083622256</v>
      </c>
      <c r="W226" s="15">
        <f t="shared" si="151"/>
        <v>-1.0734613539272964E-2</v>
      </c>
      <c r="X226" s="15">
        <f t="shared" si="151"/>
        <v>-1.217998157191269E-2</v>
      </c>
      <c r="Y226" s="15">
        <f t="shared" si="151"/>
        <v>-9.7425357312937999E-3</v>
      </c>
      <c r="Z226" s="5">
        <f t="shared" si="154"/>
        <v>3839.991814253201</v>
      </c>
      <c r="AA226" s="5">
        <f t="shared" si="154"/>
        <v>18469.690844563636</v>
      </c>
      <c r="AB226" s="5">
        <f t="shared" si="154"/>
        <v>50075.178276122941</v>
      </c>
      <c r="AC226" s="16">
        <f t="shared" si="176"/>
        <v>1.1611127639832761</v>
      </c>
      <c r="AD226" s="16">
        <f t="shared" si="176"/>
        <v>3.0241930263272048</v>
      </c>
      <c r="AE226" s="16">
        <f t="shared" si="176"/>
        <v>12.307709912970351</v>
      </c>
      <c r="AF226" s="15">
        <f t="shared" si="161"/>
        <v>-4.0504037456468023E-3</v>
      </c>
      <c r="AG226" s="15">
        <f t="shared" si="161"/>
        <v>2.9673830763510267E-4</v>
      </c>
      <c r="AH226" s="15">
        <f t="shared" si="161"/>
        <v>9.7937136394747881E-3</v>
      </c>
      <c r="AI226" s="1">
        <f t="shared" si="177"/>
        <v>361394.38489540759</v>
      </c>
      <c r="AJ226" s="1">
        <f t="shared" si="177"/>
        <v>181554.31275865002</v>
      </c>
      <c r="AK226" s="1">
        <f t="shared" si="177"/>
        <v>67821.232129524797</v>
      </c>
      <c r="AL226" s="14">
        <f t="shared" si="182"/>
        <v>80.380560561704883</v>
      </c>
      <c r="AM226" s="14">
        <f t="shared" si="182"/>
        <v>19.014647880084507</v>
      </c>
      <c r="AN226" s="14">
        <f t="shared" si="182"/>
        <v>6.0483847526425238</v>
      </c>
      <c r="AO226" s="11">
        <f t="shared" si="183"/>
        <v>3.7350408084908613E-3</v>
      </c>
      <c r="AP226" s="11">
        <f t="shared" si="183"/>
        <v>4.7051663146339684E-3</v>
      </c>
      <c r="AQ226" s="11">
        <f t="shared" si="183"/>
        <v>4.2681795183730966E-3</v>
      </c>
      <c r="AR226" s="1">
        <f t="shared" si="155"/>
        <v>175303.12626828233</v>
      </c>
      <c r="AS226" s="1">
        <f t="shared" si="155"/>
        <v>93145.385124115099</v>
      </c>
      <c r="AT226" s="1">
        <f t="shared" si="155"/>
        <v>34901.323067273588</v>
      </c>
      <c r="AU226" s="1">
        <f t="shared" si="162"/>
        <v>35060.625253656464</v>
      </c>
      <c r="AV226" s="1">
        <f t="shared" si="162"/>
        <v>18629.077024823022</v>
      </c>
      <c r="AW226" s="1">
        <f t="shared" si="162"/>
        <v>6980.2646134547176</v>
      </c>
      <c r="AX226" s="1">
        <f t="shared" si="163"/>
        <v>120339.44624027524</v>
      </c>
      <c r="AY226" s="1">
        <f t="shared" si="163"/>
        <v>25139.639727281912</v>
      </c>
      <c r="AZ226" s="1">
        <f t="shared" si="163"/>
        <v>6389.6468486760332</v>
      </c>
      <c r="BA226" s="1">
        <f t="shared" si="164"/>
        <v>13632.826891952298</v>
      </c>
      <c r="BB226" s="1">
        <f t="shared" si="164"/>
        <v>30032.817928620403</v>
      </c>
      <c r="BC226" s="1">
        <f t="shared" si="164"/>
        <v>38289.508874665444</v>
      </c>
      <c r="BD226" s="1">
        <f t="shared" si="165"/>
        <v>624.35873600818081</v>
      </c>
      <c r="BE226" s="2">
        <f t="shared" si="178"/>
        <v>0.1724378764915922</v>
      </c>
      <c r="BF226" s="2">
        <f t="shared" si="178"/>
        <v>0.13039120264941753</v>
      </c>
      <c r="BG226" s="2">
        <f t="shared" si="178"/>
        <v>6.9918128391701598E-2</v>
      </c>
      <c r="BH226" s="2">
        <f t="shared" si="158"/>
        <v>9.0787049875449014E-2</v>
      </c>
      <c r="BI226" s="2">
        <f t="shared" si="166"/>
        <v>2.9734821248929609E-3</v>
      </c>
      <c r="BJ226" s="2">
        <f t="shared" si="166"/>
        <v>1.700186572836147E-3</v>
      </c>
      <c r="BK226" s="2">
        <f t="shared" si="166"/>
        <v>4.8885446777984691E-4</v>
      </c>
      <c r="BL226" s="2">
        <f t="shared" si="159"/>
        <v>521.2607123965912</v>
      </c>
      <c r="BM226" s="2">
        <f t="shared" si="159"/>
        <v>158.36453310967229</v>
      </c>
      <c r="BN226" s="2">
        <f t="shared" si="159"/>
        <v>17.061667712864523</v>
      </c>
      <c r="BO226" s="2">
        <f t="shared" si="167"/>
        <v>1574.4251705869303</v>
      </c>
      <c r="BP226" s="2">
        <f t="shared" si="167"/>
        <v>131.51642753296426</v>
      </c>
      <c r="BQ226" s="2">
        <f t="shared" si="167"/>
        <v>9.7462865685750533</v>
      </c>
      <c r="BR226" s="11">
        <f t="shared" si="168"/>
        <v>2.8468078484776255E-2</v>
      </c>
      <c r="BS226" s="17">
        <f t="shared" si="156"/>
        <v>1.6833569682522924E-3</v>
      </c>
      <c r="BT226" s="17">
        <f t="shared" si="157"/>
        <v>7.6182974206838441E-3</v>
      </c>
      <c r="BU226" s="12">
        <f>(BU$3*temphigh!$I336+BU$4*temphigh!$I336^2+BU$5*temphigh!$I336^6)*(K226/K$56)^$BW$1</f>
        <v>-40.729408424756265</v>
      </c>
      <c r="BV226" s="12">
        <f>(BV$3*temphigh!$I336+BV$4*temphigh!$I336^2+BV$5*temphigh!$I336^6)*(L226/L$56)^$BW$1</f>
        <v>-27.496534962091527</v>
      </c>
      <c r="BW226" s="12">
        <f>(BW$3*temphigh!$I336+BW$4*temphigh!$I336^2+BW$5*temphigh!$I336^6)*(M226/M$56)^$BW$1</f>
        <v>-23.83251646922017</v>
      </c>
      <c r="BX226" s="12"/>
      <c r="BY226" s="12"/>
      <c r="BZ226" s="12"/>
      <c r="CA226" s="19"/>
      <c r="CB226" s="19"/>
      <c r="CC226" s="19"/>
      <c r="CD226" s="19"/>
      <c r="CE226" s="19"/>
      <c r="CF226" s="19"/>
      <c r="CG226" s="19"/>
      <c r="CH226" s="19"/>
    </row>
    <row r="227" spans="1:86" x14ac:dyDescent="0.3">
      <c r="A227" s="2">
        <f t="shared" si="143"/>
        <v>2181</v>
      </c>
      <c r="B227" s="5">
        <f t="shared" si="179"/>
        <v>1165.3916880703262</v>
      </c>
      <c r="C227" s="5">
        <f t="shared" si="179"/>
        <v>2964.0998227929235</v>
      </c>
      <c r="D227" s="5">
        <f t="shared" si="179"/>
        <v>4369.7454152186083</v>
      </c>
      <c r="E227" s="15">
        <f t="shared" si="180"/>
        <v>6.3733016827784372E-7</v>
      </c>
      <c r="F227" s="15">
        <f t="shared" si="180"/>
        <v>1.2555831679881227E-6</v>
      </c>
      <c r="G227" s="15">
        <f t="shared" si="180"/>
        <v>2.5632283736696284E-6</v>
      </c>
      <c r="H227" s="5">
        <f t="shared" si="146"/>
        <v>174551.30819758953</v>
      </c>
      <c r="I227" s="5">
        <f t="shared" si="146"/>
        <v>93322.770143923524</v>
      </c>
      <c r="J227" s="5">
        <f t="shared" si="146"/>
        <v>34982.663203788892</v>
      </c>
      <c r="K227" s="5">
        <f t="shared" si="147"/>
        <v>149779.09142857741</v>
      </c>
      <c r="L227" s="5">
        <f t="shared" si="147"/>
        <v>31484.354685460668</v>
      </c>
      <c r="M227" s="5">
        <f t="shared" si="147"/>
        <v>8005.6524762184099</v>
      </c>
      <c r="N227" s="15">
        <f t="shared" si="148"/>
        <v>-4.2893092293502244E-3</v>
      </c>
      <c r="O227" s="15">
        <f t="shared" si="148"/>
        <v>1.9031307371799588E-3</v>
      </c>
      <c r="P227" s="15">
        <f t="shared" si="148"/>
        <v>2.3280053891829855E-3</v>
      </c>
      <c r="Q227" s="5">
        <f t="shared" si="149"/>
        <v>3877.994372213197</v>
      </c>
      <c r="R227" s="5">
        <f t="shared" si="149"/>
        <v>6879.5936246722813</v>
      </c>
      <c r="S227" s="5">
        <f t="shared" si="149"/>
        <v>4309.8863333134723</v>
      </c>
      <c r="T227" s="5">
        <f t="shared" si="181"/>
        <v>22.216931011616161</v>
      </c>
      <c r="U227" s="5">
        <f t="shared" si="181"/>
        <v>73.718274908283234</v>
      </c>
      <c r="V227" s="5">
        <f t="shared" si="181"/>
        <v>123.20063536062283</v>
      </c>
      <c r="W227" s="15">
        <f t="shared" si="151"/>
        <v>-1.0734613539272964E-2</v>
      </c>
      <c r="X227" s="15">
        <f t="shared" si="151"/>
        <v>-1.217998157191269E-2</v>
      </c>
      <c r="Y227" s="15">
        <f t="shared" si="151"/>
        <v>-9.7425357312937999E-3</v>
      </c>
      <c r="Z227" s="5">
        <f t="shared" si="154"/>
        <v>3767.6736540009433</v>
      </c>
      <c r="AA227" s="5">
        <f t="shared" si="154"/>
        <v>18286.094856631735</v>
      </c>
      <c r="AB227" s="5">
        <f t="shared" si="154"/>
        <v>50192.382104428783</v>
      </c>
      <c r="AC227" s="16">
        <f t="shared" si="176"/>
        <v>1.15640978849492</v>
      </c>
      <c r="AD227" s="16">
        <f t="shared" si="176"/>
        <v>3.0250904202477988</v>
      </c>
      <c r="AE227" s="16">
        <f t="shared" si="176"/>
        <v>12.428248099415708</v>
      </c>
      <c r="AF227" s="15">
        <f t="shared" si="161"/>
        <v>-4.0504037456468023E-3</v>
      </c>
      <c r="AG227" s="15">
        <f t="shared" si="161"/>
        <v>2.9673830763510267E-4</v>
      </c>
      <c r="AH227" s="15">
        <f t="shared" si="161"/>
        <v>9.7937136394747881E-3</v>
      </c>
      <c r="AI227" s="1">
        <f t="shared" si="177"/>
        <v>360315.5716595233</v>
      </c>
      <c r="AJ227" s="1">
        <f t="shared" si="177"/>
        <v>182027.95850760804</v>
      </c>
      <c r="AK227" s="1">
        <f t="shared" si="177"/>
        <v>68019.373530027035</v>
      </c>
      <c r="AL227" s="14">
        <f t="shared" si="182"/>
        <v>80.677782988873147</v>
      </c>
      <c r="AM227" s="14">
        <f t="shared" si="182"/>
        <v>19.103220289967609</v>
      </c>
      <c r="AN227" s="14">
        <f t="shared" si="182"/>
        <v>6.0739421886437892</v>
      </c>
      <c r="AO227" s="11">
        <f t="shared" si="183"/>
        <v>3.6976904004059528E-3</v>
      </c>
      <c r="AP227" s="11">
        <f t="shared" si="183"/>
        <v>4.6581146514876283E-3</v>
      </c>
      <c r="AQ227" s="11">
        <f t="shared" si="183"/>
        <v>4.225497723189366E-3</v>
      </c>
      <c r="AR227" s="1">
        <f t="shared" si="155"/>
        <v>174551.30819758953</v>
      </c>
      <c r="AS227" s="1">
        <f t="shared" si="155"/>
        <v>93322.770143923524</v>
      </c>
      <c r="AT227" s="1">
        <f t="shared" si="155"/>
        <v>34982.663203788892</v>
      </c>
      <c r="AU227" s="1">
        <f t="shared" si="162"/>
        <v>34910.261639517907</v>
      </c>
      <c r="AV227" s="1">
        <f t="shared" si="162"/>
        <v>18664.554028784707</v>
      </c>
      <c r="AW227" s="1">
        <f t="shared" si="162"/>
        <v>6996.5326407577786</v>
      </c>
      <c r="AX227" s="1">
        <f t="shared" si="163"/>
        <v>119823.27314286192</v>
      </c>
      <c r="AY227" s="1">
        <f t="shared" si="163"/>
        <v>25187.483748368537</v>
      </c>
      <c r="AZ227" s="1">
        <f t="shared" si="163"/>
        <v>6404.5219809747268</v>
      </c>
      <c r="BA227" s="1">
        <f t="shared" si="164"/>
        <v>13627.826103946611</v>
      </c>
      <c r="BB227" s="1">
        <f t="shared" si="164"/>
        <v>30038.49134575632</v>
      </c>
      <c r="BC227" s="1">
        <f t="shared" si="164"/>
        <v>38299.767987486499</v>
      </c>
      <c r="BD227" s="1">
        <f t="shared" si="165"/>
        <v>606.25438569872995</v>
      </c>
      <c r="BE227" s="2">
        <f t="shared" si="178"/>
        <v>0.1724378764915922</v>
      </c>
      <c r="BF227" s="2">
        <f t="shared" si="178"/>
        <v>0.13039120264941753</v>
      </c>
      <c r="BG227" s="2">
        <f t="shared" si="178"/>
        <v>6.9918128391701598E-2</v>
      </c>
      <c r="BH227" s="2">
        <f t="shared" si="158"/>
        <v>9.0570818028129649E-2</v>
      </c>
      <c r="BI227" s="2">
        <f t="shared" si="166"/>
        <v>2.9734821248929609E-3</v>
      </c>
      <c r="BJ227" s="2">
        <f t="shared" si="166"/>
        <v>1.700186572836147E-3</v>
      </c>
      <c r="BK227" s="2">
        <f t="shared" si="166"/>
        <v>4.8885446777984691E-4</v>
      </c>
      <c r="BL227" s="2">
        <f t="shared" si="159"/>
        <v>519.02519480221463</v>
      </c>
      <c r="BM227" s="2">
        <f t="shared" si="159"/>
        <v>158.66612073857283</v>
      </c>
      <c r="BN227" s="2">
        <f t="shared" si="159"/>
        <v>17.101431202009852</v>
      </c>
      <c r="BO227" s="2">
        <f t="shared" si="167"/>
        <v>1597.7634842369632</v>
      </c>
      <c r="BP227" s="2">
        <f t="shared" si="167"/>
        <v>133.08985137664055</v>
      </c>
      <c r="BQ227" s="2">
        <f t="shared" si="167"/>
        <v>9.7461895005391597</v>
      </c>
      <c r="BR227" s="11">
        <f t="shared" si="168"/>
        <v>2.837266727454843E-2</v>
      </c>
      <c r="BS227" s="17">
        <f t="shared" si="156"/>
        <v>1.6367615130382582E-3</v>
      </c>
      <c r="BT227" s="17">
        <f t="shared" si="157"/>
        <v>7.3964052627998487E-3</v>
      </c>
      <c r="BU227" s="12">
        <f>(BU$3*temphigh!$I337+BU$4*temphigh!$I337^2+BU$5*temphigh!$I337^6)*(K227/K$56)^$BW$1</f>
        <v>-41.168144505777292</v>
      </c>
      <c r="BV227" s="12">
        <f>(BV$3*temphigh!$I337+BV$4*temphigh!$I337^2+BV$5*temphigh!$I337^6)*(L227/L$56)^$BW$1</f>
        <v>-27.73272831140882</v>
      </c>
      <c r="BW227" s="12">
        <f>(BW$3*temphigh!$I337+BW$4*temphigh!$I337^2+BW$5*temphigh!$I337^6)*(M227/M$56)^$BW$1</f>
        <v>-24.020562953973606</v>
      </c>
      <c r="BX227" s="12"/>
      <c r="BY227" s="12"/>
      <c r="BZ227" s="12"/>
      <c r="CA227" s="19"/>
      <c r="CB227" s="19"/>
      <c r="CC227" s="19"/>
      <c r="CD227" s="19"/>
      <c r="CE227" s="19"/>
      <c r="CF227" s="19"/>
      <c r="CG227" s="19"/>
      <c r="CH227" s="19"/>
    </row>
    <row r="228" spans="1:86" x14ac:dyDescent="0.3">
      <c r="A228" s="2">
        <f t="shared" si="143"/>
        <v>2182</v>
      </c>
      <c r="B228" s="5">
        <f t="shared" si="179"/>
        <v>1165.3923936726428</v>
      </c>
      <c r="C228" s="5">
        <f t="shared" si="179"/>
        <v>2964.1033583830767</v>
      </c>
      <c r="D228" s="5">
        <f t="shared" si="179"/>
        <v>4369.7560558412706</v>
      </c>
      <c r="E228" s="15">
        <f t="shared" si="180"/>
        <v>6.0546365986395154E-7</v>
      </c>
      <c r="F228" s="15">
        <f t="shared" si="180"/>
        <v>1.1928040095887166E-6</v>
      </c>
      <c r="G228" s="15">
        <f t="shared" si="180"/>
        <v>2.4350669549861471E-6</v>
      </c>
      <c r="H228" s="5">
        <f t="shared" si="146"/>
        <v>173778.67118107644</v>
      </c>
      <c r="I228" s="5">
        <f t="shared" si="146"/>
        <v>93494.446693942373</v>
      </c>
      <c r="J228" s="5">
        <f t="shared" si="146"/>
        <v>35062.315770681947</v>
      </c>
      <c r="K228" s="5">
        <f t="shared" si="147"/>
        <v>149116.01630883018</v>
      </c>
      <c r="L228" s="5">
        <f t="shared" si="147"/>
        <v>31542.235674583138</v>
      </c>
      <c r="M228" s="5">
        <f t="shared" si="147"/>
        <v>8023.8611315184071</v>
      </c>
      <c r="N228" s="15">
        <f t="shared" si="148"/>
        <v>-4.4270205769235682E-3</v>
      </c>
      <c r="O228" s="15">
        <f t="shared" si="148"/>
        <v>1.8384048109203466E-3</v>
      </c>
      <c r="P228" s="15">
        <f t="shared" si="148"/>
        <v>2.2744748606173815E-3</v>
      </c>
      <c r="Q228" s="5">
        <f t="shared" si="149"/>
        <v>3819.3842443593303</v>
      </c>
      <c r="R228" s="5">
        <f t="shared" si="149"/>
        <v>6808.3018540291851</v>
      </c>
      <c r="S228" s="5">
        <f t="shared" si="149"/>
        <v>4277.6147526546101</v>
      </c>
      <c r="T228" s="5">
        <f t="shared" si="181"/>
        <v>21.978440843177772</v>
      </c>
      <c r="U228" s="5">
        <f t="shared" si="181"/>
        <v>72.820387678387149</v>
      </c>
      <c r="V228" s="5">
        <f t="shared" si="181"/>
        <v>122.00034876850386</v>
      </c>
      <c r="W228" s="15">
        <f t="shared" si="151"/>
        <v>-1.0734613539272964E-2</v>
      </c>
      <c r="X228" s="15">
        <f t="shared" si="151"/>
        <v>-1.217998157191269E-2</v>
      </c>
      <c r="Y228" s="15">
        <f t="shared" si="151"/>
        <v>-9.7425357312937999E-3</v>
      </c>
      <c r="Z228" s="5">
        <f t="shared" si="154"/>
        <v>3696.2122226947167</v>
      </c>
      <c r="AA228" s="5">
        <f t="shared" si="154"/>
        <v>18103.140538921518</v>
      </c>
      <c r="AB228" s="5">
        <f t="shared" si="154"/>
        <v>50307.133624327274</v>
      </c>
      <c r="AC228" s="16">
        <f t="shared" si="176"/>
        <v>1.1517258619560975</v>
      </c>
      <c r="AD228" s="16">
        <f t="shared" si="176"/>
        <v>3.0259880804595465</v>
      </c>
      <c r="AE228" s="16">
        <f t="shared" si="176"/>
        <v>12.549966802341732</v>
      </c>
      <c r="AF228" s="15">
        <f t="shared" si="161"/>
        <v>-4.0504037456468023E-3</v>
      </c>
      <c r="AG228" s="15">
        <f t="shared" si="161"/>
        <v>2.9673830763510267E-4</v>
      </c>
      <c r="AH228" s="15">
        <f t="shared" si="161"/>
        <v>9.7937136394747881E-3</v>
      </c>
      <c r="AI228" s="1">
        <f t="shared" si="177"/>
        <v>359194.27613308886</v>
      </c>
      <c r="AJ228" s="1">
        <f t="shared" si="177"/>
        <v>182489.71668563195</v>
      </c>
      <c r="AK228" s="1">
        <f t="shared" si="177"/>
        <v>68213.968817782108</v>
      </c>
      <c r="AL228" s="14">
        <f t="shared" si="182"/>
        <v>80.97312123792031</v>
      </c>
      <c r="AM228" s="14">
        <f t="shared" si="182"/>
        <v>19.191315430387672</v>
      </c>
      <c r="AN228" s="14">
        <f t="shared" si="182"/>
        <v>6.0993509632437979</v>
      </c>
      <c r="AO228" s="11">
        <f t="shared" si="183"/>
        <v>3.660713496401893E-3</v>
      </c>
      <c r="AP228" s="11">
        <f t="shared" si="183"/>
        <v>4.6115335049727521E-3</v>
      </c>
      <c r="AQ228" s="11">
        <f t="shared" si="183"/>
        <v>4.1832427459574722E-3</v>
      </c>
      <c r="AR228" s="1">
        <f t="shared" si="155"/>
        <v>173778.67118107644</v>
      </c>
      <c r="AS228" s="1">
        <f t="shared" si="155"/>
        <v>93494.446693942373</v>
      </c>
      <c r="AT228" s="1">
        <f t="shared" si="155"/>
        <v>35062.315770681947</v>
      </c>
      <c r="AU228" s="1">
        <f t="shared" si="162"/>
        <v>34755.734236215292</v>
      </c>
      <c r="AV228" s="1">
        <f t="shared" si="162"/>
        <v>18698.889338788475</v>
      </c>
      <c r="AW228" s="1">
        <f t="shared" si="162"/>
        <v>7012.4631541363897</v>
      </c>
      <c r="AX228" s="1">
        <f t="shared" si="163"/>
        <v>119292.81304706413</v>
      </c>
      <c r="AY228" s="1">
        <f t="shared" si="163"/>
        <v>25233.788539666508</v>
      </c>
      <c r="AZ228" s="1">
        <f t="shared" si="163"/>
        <v>6419.0889052147259</v>
      </c>
      <c r="BA228" s="1">
        <f t="shared" si="164"/>
        <v>13622.663685198544</v>
      </c>
      <c r="BB228" s="1">
        <f t="shared" si="164"/>
        <v>30043.971394856013</v>
      </c>
      <c r="BC228" s="1">
        <f t="shared" si="164"/>
        <v>38309.788864502087</v>
      </c>
      <c r="BD228" s="1">
        <f t="shared" si="165"/>
        <v>588.67073154274783</v>
      </c>
      <c r="BE228" s="2">
        <f t="shared" si="178"/>
        <v>0.1724378764915922</v>
      </c>
      <c r="BF228" s="2">
        <f t="shared" si="178"/>
        <v>0.13039120264941753</v>
      </c>
      <c r="BG228" s="2">
        <f t="shared" si="178"/>
        <v>6.9918128391701598E-2</v>
      </c>
      <c r="BH228" s="2">
        <f t="shared" si="158"/>
        <v>9.0355780841089972E-2</v>
      </c>
      <c r="BI228" s="2">
        <f t="shared" si="166"/>
        <v>2.9734821248929609E-3</v>
      </c>
      <c r="BJ228" s="2">
        <f t="shared" si="166"/>
        <v>1.700186572836147E-3</v>
      </c>
      <c r="BK228" s="2">
        <f t="shared" si="166"/>
        <v>4.8885446777984691E-4</v>
      </c>
      <c r="BL228" s="2">
        <f t="shared" si="159"/>
        <v>516.72777244458234</v>
      </c>
      <c r="BM228" s="2">
        <f t="shared" si="159"/>
        <v>158.95800290378571</v>
      </c>
      <c r="BN228" s="2">
        <f t="shared" si="159"/>
        <v>17.140369715205658</v>
      </c>
      <c r="BO228" s="2">
        <f t="shared" si="167"/>
        <v>1621.4450487449983</v>
      </c>
      <c r="BP228" s="2">
        <f t="shared" si="167"/>
        <v>134.68219306208036</v>
      </c>
      <c r="BQ228" s="2">
        <f t="shared" si="167"/>
        <v>9.7460988895596472</v>
      </c>
      <c r="BR228" s="11">
        <f t="shared" si="168"/>
        <v>2.8276950108651583E-2</v>
      </c>
      <c r="BS228" s="17">
        <f t="shared" si="156"/>
        <v>1.5916034771481203E-3</v>
      </c>
      <c r="BT228" s="17">
        <f t="shared" si="157"/>
        <v>7.1809759833008236E-3</v>
      </c>
      <c r="BU228" s="12">
        <f>(BU$3*temphigh!$I338+BU$4*temphigh!$I338^2+BU$5*temphigh!$I338^6)*(K228/K$56)^$BW$1</f>
        <v>-41.608148019131477</v>
      </c>
      <c r="BV228" s="12">
        <f>(BV$3*temphigh!$I338+BV$4*temphigh!$I338^2+BV$5*temphigh!$I338^6)*(L228/L$56)^$BW$1</f>
        <v>-27.96842382898118</v>
      </c>
      <c r="BW228" s="12">
        <f>(BW$3*temphigh!$I338+BW$4*temphigh!$I338^2+BW$5*temphigh!$I338^6)*(M228/M$56)^$BW$1</f>
        <v>-24.20808285837213</v>
      </c>
      <c r="BX228" s="12"/>
      <c r="BY228" s="12"/>
      <c r="BZ228" s="12"/>
      <c r="CA228" s="19"/>
      <c r="CB228" s="19"/>
      <c r="CC228" s="19"/>
      <c r="CD228" s="19"/>
      <c r="CE228" s="19"/>
      <c r="CF228" s="19"/>
      <c r="CG228" s="19"/>
      <c r="CH228" s="19"/>
    </row>
    <row r="229" spans="1:86" x14ac:dyDescent="0.3">
      <c r="A229" s="2">
        <f t="shared" si="143"/>
        <v>2183</v>
      </c>
      <c r="B229" s="5">
        <f t="shared" si="179"/>
        <v>1165.3930639952493</v>
      </c>
      <c r="C229" s="5">
        <f t="shared" si="179"/>
        <v>2964.1067171977288</v>
      </c>
      <c r="D229" s="5">
        <f t="shared" si="179"/>
        <v>4369.7661644574155</v>
      </c>
      <c r="E229" s="15">
        <f t="shared" si="180"/>
        <v>5.7519047687075398E-7</v>
      </c>
      <c r="F229" s="15">
        <f t="shared" si="180"/>
        <v>1.1331638091092807E-6</v>
      </c>
      <c r="G229" s="15">
        <f t="shared" si="180"/>
        <v>2.3133136072368396E-6</v>
      </c>
      <c r="H229" s="5">
        <f t="shared" si="146"/>
        <v>172985.21236715201</v>
      </c>
      <c r="I229" s="5">
        <f t="shared" si="146"/>
        <v>93660.446282654942</v>
      </c>
      <c r="J229" s="5">
        <f t="shared" si="146"/>
        <v>35140.291329546257</v>
      </c>
      <c r="K229" s="5">
        <f t="shared" si="147"/>
        <v>148435.07972676348</v>
      </c>
      <c r="L229" s="5">
        <f t="shared" si="147"/>
        <v>31598.203175087325</v>
      </c>
      <c r="M229" s="5">
        <f t="shared" si="147"/>
        <v>8041.6869020060149</v>
      </c>
      <c r="N229" s="15">
        <f t="shared" si="148"/>
        <v>-4.5664885565104285E-3</v>
      </c>
      <c r="O229" s="15">
        <f t="shared" si="148"/>
        <v>1.7743669498127002E-3</v>
      </c>
      <c r="P229" s="15">
        <f t="shared" si="148"/>
        <v>2.221595089374917E-3</v>
      </c>
      <c r="Q229" s="5">
        <f t="shared" si="149"/>
        <v>3761.1328437272468</v>
      </c>
      <c r="R229" s="5">
        <f t="shared" si="149"/>
        <v>6737.3177838177089</v>
      </c>
      <c r="S229" s="5">
        <f t="shared" si="149"/>
        <v>4245.360302274531</v>
      </c>
      <c r="T229" s="5">
        <f t="shared" si="181"/>
        <v>21.742510774530487</v>
      </c>
      <c r="U229" s="5">
        <f t="shared" si="181"/>
        <v>71.933436698404861</v>
      </c>
      <c r="V229" s="5">
        <f t="shared" si="181"/>
        <v>120.8117560113964</v>
      </c>
      <c r="W229" s="15">
        <f t="shared" si="151"/>
        <v>-1.0734613539272964E-2</v>
      </c>
      <c r="X229" s="15">
        <f t="shared" si="151"/>
        <v>-1.217998157191269E-2</v>
      </c>
      <c r="Y229" s="15">
        <f t="shared" si="151"/>
        <v>-9.7425357312937999E-3</v>
      </c>
      <c r="Z229" s="5">
        <f t="shared" si="154"/>
        <v>3625.6045770688497</v>
      </c>
      <c r="AA229" s="5">
        <f t="shared" si="154"/>
        <v>17920.85775784486</v>
      </c>
      <c r="AB229" s="5">
        <f t="shared" si="154"/>
        <v>50419.448175990336</v>
      </c>
      <c r="AC229" s="16">
        <f t="shared" si="176"/>
        <v>1.1470609072108722</v>
      </c>
      <c r="AD229" s="16">
        <f t="shared" si="176"/>
        <v>3.0268860070414658</v>
      </c>
      <c r="AE229" s="16">
        <f t="shared" si="176"/>
        <v>12.672877583388782</v>
      </c>
      <c r="AF229" s="15">
        <f t="shared" si="161"/>
        <v>-4.0504037456468023E-3</v>
      </c>
      <c r="AG229" s="15">
        <f t="shared" si="161"/>
        <v>2.9673830763510267E-4</v>
      </c>
      <c r="AH229" s="15">
        <f t="shared" si="161"/>
        <v>9.7937136394747881E-3</v>
      </c>
      <c r="AI229" s="1">
        <f t="shared" si="177"/>
        <v>358030.58275599527</v>
      </c>
      <c r="AJ229" s="1">
        <f t="shared" si="177"/>
        <v>182939.63435585721</v>
      </c>
      <c r="AK229" s="1">
        <f t="shared" si="177"/>
        <v>68405.035090140285</v>
      </c>
      <c r="AL229" s="14">
        <f t="shared" si="182"/>
        <v>81.266576441704146</v>
      </c>
      <c r="AM229" s="14">
        <f t="shared" si="182"/>
        <v>19.278931810558287</v>
      </c>
      <c r="AN229" s="14">
        <f t="shared" si="182"/>
        <v>6.1246108782591149</v>
      </c>
      <c r="AO229" s="11">
        <f t="shared" si="183"/>
        <v>3.6241063614378742E-3</v>
      </c>
      <c r="AP229" s="11">
        <f t="shared" si="183"/>
        <v>4.5654181699230243E-3</v>
      </c>
      <c r="AQ229" s="11">
        <f t="shared" si="183"/>
        <v>4.1414103184978972E-3</v>
      </c>
      <c r="AR229" s="1">
        <f t="shared" si="155"/>
        <v>172985.21236715201</v>
      </c>
      <c r="AS229" s="1">
        <f t="shared" si="155"/>
        <v>93660.446282654942</v>
      </c>
      <c r="AT229" s="1">
        <f t="shared" si="155"/>
        <v>35140.291329546257</v>
      </c>
      <c r="AU229" s="1">
        <f t="shared" si="162"/>
        <v>34597.042473430403</v>
      </c>
      <c r="AV229" s="1">
        <f t="shared" si="162"/>
        <v>18732.089256530988</v>
      </c>
      <c r="AW229" s="1">
        <f t="shared" si="162"/>
        <v>7028.0582659092515</v>
      </c>
      <c r="AX229" s="1">
        <f t="shared" si="163"/>
        <v>118748.06378141079</v>
      </c>
      <c r="AY229" s="1">
        <f t="shared" si="163"/>
        <v>25278.562540069859</v>
      </c>
      <c r="AZ229" s="1">
        <f t="shared" si="163"/>
        <v>6433.3495216048113</v>
      </c>
      <c r="BA229" s="1">
        <f t="shared" si="164"/>
        <v>13617.337578751471</v>
      </c>
      <c r="BB229" s="1">
        <f t="shared" si="164"/>
        <v>30049.260192039703</v>
      </c>
      <c r="BC229" s="1">
        <f t="shared" si="164"/>
        <v>38319.57457059795</v>
      </c>
      <c r="BD229" s="1">
        <f t="shared" si="165"/>
        <v>571.5929461614345</v>
      </c>
      <c r="BE229" s="2">
        <f t="shared" si="178"/>
        <v>0.1724378764915922</v>
      </c>
      <c r="BF229" s="2">
        <f t="shared" si="178"/>
        <v>0.13039120264941753</v>
      </c>
      <c r="BG229" s="2">
        <f t="shared" si="178"/>
        <v>6.9918128391701598E-2</v>
      </c>
      <c r="BH229" s="2">
        <f t="shared" si="158"/>
        <v>9.0141945745926627E-2</v>
      </c>
      <c r="BI229" s="2">
        <f t="shared" si="166"/>
        <v>2.9734821248929609E-3</v>
      </c>
      <c r="BJ229" s="2">
        <f t="shared" si="166"/>
        <v>1.700186572836147E-3</v>
      </c>
      <c r="BK229" s="2">
        <f t="shared" si="166"/>
        <v>4.8885446777984691E-4</v>
      </c>
      <c r="BL229" s="2">
        <f t="shared" si="159"/>
        <v>514.36843684453925</v>
      </c>
      <c r="BM229" s="2">
        <f t="shared" si="159"/>
        <v>159.24023317561117</v>
      </c>
      <c r="BN229" s="2">
        <f t="shared" si="159"/>
        <v>17.178488415534105</v>
      </c>
      <c r="BO229" s="2">
        <f t="shared" si="167"/>
        <v>1645.4746815856281</v>
      </c>
      <c r="BP229" s="2">
        <f t="shared" si="167"/>
        <v>136.29367964968665</v>
      </c>
      <c r="BQ229" s="2">
        <f t="shared" si="167"/>
        <v>9.7460146423062461</v>
      </c>
      <c r="BR229" s="11">
        <f t="shared" si="168"/>
        <v>2.8180875945940292E-2</v>
      </c>
      <c r="BS229" s="17">
        <f t="shared" si="156"/>
        <v>1.5478354124148612E-3</v>
      </c>
      <c r="BT229" s="17">
        <f t="shared" si="157"/>
        <v>6.9718213430105085E-3</v>
      </c>
      <c r="BU229" s="12">
        <f>(BU$3*temphigh!$I339+BU$4*temphigh!$I339^2+BU$5*temphigh!$I339^6)*(K229/K$56)^$BW$1</f>
        <v>-42.049460257794109</v>
      </c>
      <c r="BV229" s="12">
        <f>(BV$3*temphigh!$I339+BV$4*temphigh!$I339^2+BV$5*temphigh!$I339^6)*(L229/L$56)^$BW$1</f>
        <v>-28.203617005734007</v>
      </c>
      <c r="BW229" s="12">
        <f>(BW$3*temphigh!$I339+BW$4*temphigh!$I339^2+BW$5*temphigh!$I339^6)*(M229/M$56)^$BW$1</f>
        <v>-24.395071956351263</v>
      </c>
      <c r="BX229" s="12"/>
      <c r="BY229" s="12"/>
      <c r="BZ229" s="12"/>
      <c r="CA229" s="19"/>
      <c r="CB229" s="19"/>
      <c r="CC229" s="19"/>
      <c r="CD229" s="19"/>
      <c r="CE229" s="19"/>
      <c r="CF229" s="19"/>
      <c r="CG229" s="19"/>
      <c r="CH229" s="19"/>
    </row>
    <row r="230" spans="1:86" x14ac:dyDescent="0.3">
      <c r="A230" s="2">
        <f t="shared" si="143"/>
        <v>2184</v>
      </c>
      <c r="B230" s="5">
        <f t="shared" si="179"/>
        <v>1165.3937008020919</v>
      </c>
      <c r="C230" s="5">
        <f t="shared" si="179"/>
        <v>2964.1099080752642</v>
      </c>
      <c r="D230" s="5">
        <f t="shared" si="179"/>
        <v>4369.775767664968</v>
      </c>
      <c r="E230" s="15">
        <f t="shared" si="180"/>
        <v>5.4643095302721625E-7</v>
      </c>
      <c r="F230" s="15">
        <f t="shared" si="180"/>
        <v>1.0765056186538167E-6</v>
      </c>
      <c r="G230" s="15">
        <f t="shared" si="180"/>
        <v>2.1976479268749977E-6</v>
      </c>
      <c r="H230" s="5">
        <f t="shared" si="146"/>
        <v>172170.92077910193</v>
      </c>
      <c r="I230" s="5">
        <f t="shared" si="146"/>
        <v>93820.800882954252</v>
      </c>
      <c r="J230" s="5">
        <f t="shared" si="146"/>
        <v>35216.600554577315</v>
      </c>
      <c r="K230" s="5">
        <f t="shared" si="147"/>
        <v>147736.27200885321</v>
      </c>
      <c r="L230" s="5">
        <f t="shared" si="147"/>
        <v>31652.267895786801</v>
      </c>
      <c r="M230" s="5">
        <f t="shared" si="147"/>
        <v>8059.1321905278546</v>
      </c>
      <c r="N230" s="15">
        <f t="shared" si="148"/>
        <v>-4.7078340187280965E-3</v>
      </c>
      <c r="O230" s="15">
        <f t="shared" si="148"/>
        <v>1.7110061733542903E-3</v>
      </c>
      <c r="P230" s="15">
        <f t="shared" si="148"/>
        <v>2.1693568444560718E-3</v>
      </c>
      <c r="Q230" s="5">
        <f t="shared" si="149"/>
        <v>3703.2438461338252</v>
      </c>
      <c r="R230" s="5">
        <f t="shared" si="149"/>
        <v>6666.6517405049553</v>
      </c>
      <c r="S230" s="5">
        <f t="shared" si="149"/>
        <v>4213.1289623748635</v>
      </c>
      <c r="T230" s="5">
        <f t="shared" si="181"/>
        <v>21.509113323992423</v>
      </c>
      <c r="U230" s="5">
        <f t="shared" si="181"/>
        <v>71.057288765013936</v>
      </c>
      <c r="V230" s="5">
        <f t="shared" si="181"/>
        <v>119.63474316169501</v>
      </c>
      <c r="W230" s="15">
        <f t="shared" si="151"/>
        <v>-1.0734613539272964E-2</v>
      </c>
      <c r="X230" s="15">
        <f t="shared" si="151"/>
        <v>-1.217998157191269E-2</v>
      </c>
      <c r="Y230" s="15">
        <f t="shared" si="151"/>
        <v>-9.7425357312937999E-3</v>
      </c>
      <c r="Z230" s="5">
        <f t="shared" si="154"/>
        <v>3555.8474188016603</v>
      </c>
      <c r="AA230" s="5">
        <f t="shared" si="154"/>
        <v>17739.275373628549</v>
      </c>
      <c r="AB230" s="5">
        <f t="shared" si="154"/>
        <v>50529.34126900835</v>
      </c>
      <c r="AC230" s="16">
        <f t="shared" si="176"/>
        <v>1.1424148474158202</v>
      </c>
      <c r="AD230" s="16">
        <f t="shared" si="176"/>
        <v>3.0277842000725999</v>
      </c>
      <c r="AE230" s="16">
        <f t="shared" si="176"/>
        <v>12.796992117428612</v>
      </c>
      <c r="AF230" s="15">
        <f t="shared" si="161"/>
        <v>-4.0504037456468023E-3</v>
      </c>
      <c r="AG230" s="15">
        <f t="shared" si="161"/>
        <v>2.9673830763510267E-4</v>
      </c>
      <c r="AH230" s="15">
        <f t="shared" si="161"/>
        <v>9.7937136394747881E-3</v>
      </c>
      <c r="AI230" s="1">
        <f t="shared" si="177"/>
        <v>356824.56695382617</v>
      </c>
      <c r="AJ230" s="1">
        <f t="shared" si="177"/>
        <v>183377.76017680246</v>
      </c>
      <c r="AK230" s="1">
        <f t="shared" si="177"/>
        <v>68592.589847035502</v>
      </c>
      <c r="AL230" s="14">
        <f t="shared" si="182"/>
        <v>81.55814997119225</v>
      </c>
      <c r="AM230" s="14">
        <f t="shared" si="182"/>
        <v>19.366068032287071</v>
      </c>
      <c r="AN230" s="14">
        <f t="shared" si="182"/>
        <v>6.1497217596802418</v>
      </c>
      <c r="AO230" s="11">
        <f t="shared" si="183"/>
        <v>3.5878652978234954E-3</v>
      </c>
      <c r="AP230" s="11">
        <f t="shared" si="183"/>
        <v>4.519763988223794E-3</v>
      </c>
      <c r="AQ230" s="11">
        <f t="shared" si="183"/>
        <v>4.0999962153129184E-3</v>
      </c>
      <c r="AR230" s="1">
        <f t="shared" si="155"/>
        <v>172170.92077910193</v>
      </c>
      <c r="AS230" s="1">
        <f t="shared" si="155"/>
        <v>93820.800882954252</v>
      </c>
      <c r="AT230" s="1">
        <f t="shared" si="155"/>
        <v>35216.600554577315</v>
      </c>
      <c r="AU230" s="1">
        <f t="shared" si="162"/>
        <v>34434.184155820389</v>
      </c>
      <c r="AV230" s="1">
        <f t="shared" si="162"/>
        <v>18764.160176590853</v>
      </c>
      <c r="AW230" s="1">
        <f t="shared" si="162"/>
        <v>7043.3201109154634</v>
      </c>
      <c r="AX230" s="1">
        <f t="shared" si="163"/>
        <v>118189.01760708257</v>
      </c>
      <c r="AY230" s="1">
        <f t="shared" si="163"/>
        <v>25321.814316629439</v>
      </c>
      <c r="AZ230" s="1">
        <f t="shared" si="163"/>
        <v>6447.305752422285</v>
      </c>
      <c r="BA230" s="1">
        <f t="shared" si="164"/>
        <v>13611.845584180293</v>
      </c>
      <c r="BB230" s="1">
        <f t="shared" si="164"/>
        <v>30054.359816752822</v>
      </c>
      <c r="BC230" s="1">
        <f t="shared" si="164"/>
        <v>38329.128119027628</v>
      </c>
      <c r="BD230" s="1">
        <f t="shared" si="165"/>
        <v>555.00661772983233</v>
      </c>
      <c r="BE230" s="2">
        <f t="shared" si="178"/>
        <v>0.1724378764915922</v>
      </c>
      <c r="BF230" s="2">
        <f t="shared" si="178"/>
        <v>0.13039120264941753</v>
      </c>
      <c r="BG230" s="2">
        <f t="shared" si="178"/>
        <v>6.9918128391701598E-2</v>
      </c>
      <c r="BH230" s="2">
        <f t="shared" si="158"/>
        <v>8.9929319806582808E-2</v>
      </c>
      <c r="BI230" s="2">
        <f t="shared" si="166"/>
        <v>2.9734821248929609E-3</v>
      </c>
      <c r="BJ230" s="2">
        <f t="shared" si="166"/>
        <v>1.700186572836147E-3</v>
      </c>
      <c r="BK230" s="2">
        <f t="shared" si="166"/>
        <v>4.8885446777984691E-4</v>
      </c>
      <c r="BL230" s="2">
        <f t="shared" si="159"/>
        <v>511.94715536302164</v>
      </c>
      <c r="BM230" s="2">
        <f t="shared" si="159"/>
        <v>159.51286591393256</v>
      </c>
      <c r="BN230" s="2">
        <f t="shared" si="159"/>
        <v>17.215792521123355</v>
      </c>
      <c r="BO230" s="2">
        <f t="shared" si="167"/>
        <v>1669.8572506666085</v>
      </c>
      <c r="BP230" s="2">
        <f t="shared" si="167"/>
        <v>137.92454091835444</v>
      </c>
      <c r="BQ230" s="2">
        <f t="shared" si="167"/>
        <v>9.7459366667200946</v>
      </c>
      <c r="BR230" s="11">
        <f t="shared" si="168"/>
        <v>2.8084391457361052E-2</v>
      </c>
      <c r="BS230" s="17">
        <f t="shared" si="156"/>
        <v>1.5054115950083507E-3</v>
      </c>
      <c r="BT230" s="17">
        <f t="shared" si="157"/>
        <v>6.768758585447095E-3</v>
      </c>
      <c r="BU230" s="12">
        <f>(BU$3*temphigh!$I340+BU$4*temphigh!$I340^2+BU$5*temphigh!$I340^6)*(K230/K$56)^$BW$1</f>
        <v>-42.492125401069181</v>
      </c>
      <c r="BV230" s="12">
        <f>(BV$3*temphigh!$I340+BV$4*temphigh!$I340^2+BV$5*temphigh!$I340^6)*(L230/L$56)^$BW$1</f>
        <v>-28.438303676021953</v>
      </c>
      <c r="BW230" s="12">
        <f>(BW$3*temphigh!$I340+BW$4*temphigh!$I340^2+BW$5*temphigh!$I340^6)*(M230/M$56)^$BW$1</f>
        <v>-24.581526292708755</v>
      </c>
      <c r="BX230" s="12"/>
      <c r="BY230" s="12"/>
      <c r="BZ230" s="12"/>
      <c r="CA230" s="19"/>
      <c r="CB230" s="19"/>
      <c r="CC230" s="19"/>
      <c r="CD230" s="19"/>
      <c r="CE230" s="19"/>
      <c r="CF230" s="19"/>
      <c r="CG230" s="19"/>
      <c r="CH230" s="19"/>
    </row>
    <row r="231" spans="1:86" x14ac:dyDescent="0.3">
      <c r="A231" s="2">
        <f t="shared" si="143"/>
        <v>2185</v>
      </c>
      <c r="B231" s="5">
        <f t="shared" si="179"/>
        <v>1165.394305768923</v>
      </c>
      <c r="C231" s="5">
        <f t="shared" si="179"/>
        <v>2964.1129394121863</v>
      </c>
      <c r="D231" s="5">
        <f t="shared" si="179"/>
        <v>4369.7848907321913</v>
      </c>
      <c r="E231" s="15">
        <f t="shared" si="180"/>
        <v>5.1910940537585537E-7</v>
      </c>
      <c r="F231" s="15">
        <f t="shared" si="180"/>
        <v>1.0226803377211258E-6</v>
      </c>
      <c r="G231" s="15">
        <f t="shared" si="180"/>
        <v>2.0877655305312479E-6</v>
      </c>
      <c r="H231" s="5">
        <f t="shared" si="146"/>
        <v>171335.77679229414</v>
      </c>
      <c r="I231" s="5">
        <f t="shared" si="146"/>
        <v>93975.542905329843</v>
      </c>
      <c r="J231" s="5">
        <f t="shared" si="146"/>
        <v>35291.254225691599</v>
      </c>
      <c r="K231" s="5">
        <f t="shared" si="147"/>
        <v>147019.57607322221</v>
      </c>
      <c r="L231" s="5">
        <f t="shared" si="147"/>
        <v>31704.440696502661</v>
      </c>
      <c r="M231" s="5">
        <f t="shared" si="147"/>
        <v>8076.1994258665391</v>
      </c>
      <c r="N231" s="15">
        <f t="shared" si="148"/>
        <v>-4.8511846541521297E-3</v>
      </c>
      <c r="O231" s="15">
        <f t="shared" si="148"/>
        <v>1.6483116119083707E-3</v>
      </c>
      <c r="P231" s="15">
        <f t="shared" si="148"/>
        <v>2.1177510103065345E-3</v>
      </c>
      <c r="Q231" s="5">
        <f t="shared" si="149"/>
        <v>3645.7205760311463</v>
      </c>
      <c r="R231" s="5">
        <f t="shared" si="149"/>
        <v>6596.3136681483375</v>
      </c>
      <c r="S231" s="5">
        <f t="shared" si="149"/>
        <v>4180.9265634183803</v>
      </c>
      <c r="T231" s="5">
        <f t="shared" si="181"/>
        <v>21.278221304886937</v>
      </c>
      <c r="U231" s="5">
        <f t="shared" si="181"/>
        <v>70.191812297305987</v>
      </c>
      <c r="V231" s="5">
        <f t="shared" si="181"/>
        <v>118.46919740173804</v>
      </c>
      <c r="W231" s="15">
        <f t="shared" si="151"/>
        <v>-1.0734613539272964E-2</v>
      </c>
      <c r="X231" s="15">
        <f t="shared" si="151"/>
        <v>-1.217998157191269E-2</v>
      </c>
      <c r="Y231" s="15">
        <f t="shared" si="151"/>
        <v>-9.7425357312937999E-3</v>
      </c>
      <c r="Z231" s="5">
        <f t="shared" si="154"/>
        <v>3486.9371040589544</v>
      </c>
      <c r="AA231" s="5">
        <f t="shared" si="154"/>
        <v>17558.421255931116</v>
      </c>
      <c r="AB231" s="5">
        <f t="shared" si="154"/>
        <v>50636.828572162616</v>
      </c>
      <c r="AC231" s="16">
        <f t="shared" ref="AC231:AE246" si="184">AC230*(1+AF231)</f>
        <v>1.1377876060387646</v>
      </c>
      <c r="AD231" s="16">
        <f t="shared" si="184"/>
        <v>3.0286826596320138</v>
      </c>
      <c r="AE231" s="16">
        <f t="shared" si="184"/>
        <v>12.922322193673324</v>
      </c>
      <c r="AF231" s="15">
        <f t="shared" si="161"/>
        <v>-4.0504037456468023E-3</v>
      </c>
      <c r="AG231" s="15">
        <f t="shared" si="161"/>
        <v>2.9673830763510267E-4</v>
      </c>
      <c r="AH231" s="15">
        <f t="shared" si="161"/>
        <v>9.7937136394747881E-3</v>
      </c>
      <c r="AI231" s="1">
        <f t="shared" si="177"/>
        <v>355576.29441426398</v>
      </c>
      <c r="AJ231" s="1">
        <f t="shared" si="177"/>
        <v>183804.14433571306</v>
      </c>
      <c r="AK231" s="1">
        <f t="shared" si="177"/>
        <v>68776.650973247422</v>
      </c>
      <c r="AL231" s="14">
        <f t="shared" si="182"/>
        <v>81.847843430668206</v>
      </c>
      <c r="AM231" s="14">
        <f t="shared" si="182"/>
        <v>19.452722788604039</v>
      </c>
      <c r="AN231" s="14">
        <f t="shared" si="182"/>
        <v>6.1746834572607598</v>
      </c>
      <c r="AO231" s="11">
        <f t="shared" si="183"/>
        <v>3.5519866448452606E-3</v>
      </c>
      <c r="AP231" s="11">
        <f t="shared" si="183"/>
        <v>4.4745663483415563E-3</v>
      </c>
      <c r="AQ231" s="11">
        <f t="shared" si="183"/>
        <v>4.0589962531597888E-3</v>
      </c>
      <c r="AR231" s="1">
        <f t="shared" si="155"/>
        <v>171335.77679229414</v>
      </c>
      <c r="AS231" s="1">
        <f t="shared" si="155"/>
        <v>93975.542905329843</v>
      </c>
      <c r="AT231" s="1">
        <f t="shared" si="155"/>
        <v>35291.254225691599</v>
      </c>
      <c r="AU231" s="1">
        <f t="shared" si="162"/>
        <v>34267.155358458833</v>
      </c>
      <c r="AV231" s="1">
        <f t="shared" si="162"/>
        <v>18795.108581065968</v>
      </c>
      <c r="AW231" s="1">
        <f t="shared" si="162"/>
        <v>7058.2508451383201</v>
      </c>
      <c r="AX231" s="1">
        <f t="shared" si="163"/>
        <v>117615.66085857774</v>
      </c>
      <c r="AY231" s="1">
        <f t="shared" si="163"/>
        <v>25363.552557202125</v>
      </c>
      <c r="AZ231" s="1">
        <f t="shared" si="163"/>
        <v>6460.9595406932312</v>
      </c>
      <c r="BA231" s="1">
        <f t="shared" si="164"/>
        <v>13606.185349542586</v>
      </c>
      <c r="BB231" s="1">
        <f t="shared" si="164"/>
        <v>30059.272312306606</v>
      </c>
      <c r="BC231" s="1">
        <f t="shared" si="164"/>
        <v>38338.452472482713</v>
      </c>
      <c r="BD231" s="1">
        <f t="shared" si="165"/>
        <v>538.89773860387481</v>
      </c>
      <c r="BE231" s="2">
        <f t="shared" si="178"/>
        <v>0.1724378764915922</v>
      </c>
      <c r="BF231" s="2">
        <f t="shared" si="178"/>
        <v>0.13039120264941753</v>
      </c>
      <c r="BG231" s="2">
        <f t="shared" si="178"/>
        <v>6.9918128391701598E-2</v>
      </c>
      <c r="BH231" s="2">
        <f t="shared" si="158"/>
        <v>8.9717909714637903E-2</v>
      </c>
      <c r="BI231" s="2">
        <f t="shared" si="166"/>
        <v>2.9734821248929609E-3</v>
      </c>
      <c r="BJ231" s="2">
        <f t="shared" si="166"/>
        <v>1.700186572836147E-3</v>
      </c>
      <c r="BK231" s="2">
        <f t="shared" si="166"/>
        <v>4.8885446777984691E-4</v>
      </c>
      <c r="BL231" s="2">
        <f t="shared" si="159"/>
        <v>509.46386964653686</v>
      </c>
      <c r="BM231" s="2">
        <f t="shared" si="159"/>
        <v>159.77595622262905</v>
      </c>
      <c r="BN231" s="2">
        <f t="shared" si="159"/>
        <v>17.252287301783738</v>
      </c>
      <c r="BO231" s="2">
        <f t="shared" si="167"/>
        <v>1694.5976732823285</v>
      </c>
      <c r="BP231" s="2">
        <f t="shared" si="167"/>
        <v>139.57500939805414</v>
      </c>
      <c r="BQ231" s="2">
        <f t="shared" si="167"/>
        <v>9.7458648720057646</v>
      </c>
      <c r="BR231" s="11">
        <f t="shared" si="168"/>
        <v>2.7987440845911732E-2</v>
      </c>
      <c r="BS231" s="17">
        <f t="shared" si="156"/>
        <v>1.4642879587680097E-3</v>
      </c>
      <c r="BT231" s="17">
        <f t="shared" si="157"/>
        <v>6.5716102771331015E-3</v>
      </c>
      <c r="BU231" s="12">
        <f>(BU$3*temphigh!$I341+BU$4*temphigh!$I341^2+BU$5*temphigh!$I341^6)*(K231/K$56)^$BW$1</f>
        <v>-42.936190652479972</v>
      </c>
      <c r="BV231" s="12">
        <f>(BV$3*temphigh!$I341+BV$4*temphigh!$I341^2+BV$5*temphigh!$I341^6)*(L231/L$56)^$BW$1</f>
        <v>-28.672480009654439</v>
      </c>
      <c r="BW231" s="12">
        <f>(BW$3*temphigh!$I341+BW$4*temphigh!$I341^2+BW$5*temphigh!$I341^6)*(M231/M$56)^$BW$1</f>
        <v>-24.767442176294807</v>
      </c>
      <c r="BX231" s="12"/>
      <c r="BY231" s="12"/>
      <c r="BZ231" s="12"/>
      <c r="CA231" s="19"/>
      <c r="CB231" s="19"/>
      <c r="CC231" s="19"/>
      <c r="CD231" s="19"/>
      <c r="CE231" s="19"/>
      <c r="CF231" s="19"/>
      <c r="CG231" s="19"/>
      <c r="CH231" s="19"/>
    </row>
    <row r="232" spans="1:86" x14ac:dyDescent="0.3">
      <c r="A232" s="2">
        <f t="shared" si="143"/>
        <v>2186</v>
      </c>
      <c r="B232" s="5">
        <f t="shared" si="179"/>
        <v>1165.3948804877107</v>
      </c>
      <c r="C232" s="5">
        <f t="shared" si="179"/>
        <v>2964.1158191852069</v>
      </c>
      <c r="D232" s="5">
        <f t="shared" si="179"/>
        <v>4369.7935576641485</v>
      </c>
      <c r="E232" s="15">
        <f t="shared" si="180"/>
        <v>4.9315393510706261E-7</v>
      </c>
      <c r="F232" s="15">
        <f t="shared" si="180"/>
        <v>9.7154632083506949E-7</v>
      </c>
      <c r="G232" s="15">
        <f t="shared" si="180"/>
        <v>1.9833772540046856E-6</v>
      </c>
      <c r="H232" s="5">
        <f t="shared" si="146"/>
        <v>170479.75157822107</v>
      </c>
      <c r="I232" s="5">
        <f t="shared" si="146"/>
        <v>94124.70517176397</v>
      </c>
      <c r="J232" s="5">
        <f t="shared" si="146"/>
        <v>35364.263221849862</v>
      </c>
      <c r="K232" s="5">
        <f t="shared" si="147"/>
        <v>146284.96695203974</v>
      </c>
      <c r="L232" s="5">
        <f t="shared" si="147"/>
        <v>31754.732579119496</v>
      </c>
      <c r="M232" s="5">
        <f t="shared" si="147"/>
        <v>8092.8910611405754</v>
      </c>
      <c r="N232" s="15">
        <f t="shared" si="148"/>
        <v>-4.9966755503131344E-3</v>
      </c>
      <c r="O232" s="15">
        <f t="shared" si="148"/>
        <v>1.5862725066897454E-3</v>
      </c>
      <c r="P232" s="15">
        <f t="shared" si="148"/>
        <v>2.0667685867905572E-3</v>
      </c>
      <c r="Q232" s="5">
        <f t="shared" si="149"/>
        <v>3588.5660083279299</v>
      </c>
      <c r="R232" s="5">
        <f t="shared" si="149"/>
        <v>6526.3131349958066</v>
      </c>
      <c r="S232" s="5">
        <f t="shared" si="149"/>
        <v>4148.7587878806798</v>
      </c>
      <c r="T232" s="5">
        <f t="shared" si="181"/>
        <v>21.04980782237585</v>
      </c>
      <c r="U232" s="5">
        <f t="shared" si="181"/>
        <v>69.336877317025639</v>
      </c>
      <c r="V232" s="5">
        <f t="shared" si="181"/>
        <v>117.31500701299392</v>
      </c>
      <c r="W232" s="15">
        <f t="shared" si="151"/>
        <v>-1.0734613539272964E-2</v>
      </c>
      <c r="X232" s="15">
        <f t="shared" si="151"/>
        <v>-1.217998157191269E-2</v>
      </c>
      <c r="Y232" s="15">
        <f t="shared" si="151"/>
        <v>-9.7425357312937999E-3</v>
      </c>
      <c r="Z232" s="5">
        <f t="shared" si="154"/>
        <v>3418.8696525963005</v>
      </c>
      <c r="AA232" s="5">
        <f t="shared" si="154"/>
        <v>17378.322299624182</v>
      </c>
      <c r="AB232" s="5">
        <f t="shared" si="154"/>
        <v>50741.925903496391</v>
      </c>
      <c r="AC232" s="16">
        <f t="shared" si="184"/>
        <v>1.1331791068575148</v>
      </c>
      <c r="AD232" s="16">
        <f t="shared" si="184"/>
        <v>3.0295813857987968</v>
      </c>
      <c r="AE232" s="16">
        <f t="shared" si="184"/>
        <v>13.04887971679519</v>
      </c>
      <c r="AF232" s="15">
        <f t="shared" si="161"/>
        <v>-4.0504037456468023E-3</v>
      </c>
      <c r="AG232" s="15">
        <f t="shared" si="161"/>
        <v>2.9673830763510267E-4</v>
      </c>
      <c r="AH232" s="15">
        <f t="shared" si="161"/>
        <v>9.7937136394747881E-3</v>
      </c>
      <c r="AI232" s="1">
        <f t="shared" ref="AI232:AK247" si="185">(1-$AI$5)*AI231+AU231</f>
        <v>354285.82033129642</v>
      </c>
      <c r="AJ232" s="1">
        <f t="shared" si="185"/>
        <v>184218.83848320771</v>
      </c>
      <c r="AK232" s="1">
        <f t="shared" si="185"/>
        <v>68957.23672106101</v>
      </c>
      <c r="AL232" s="14">
        <f t="shared" si="182"/>
        <v>82.135658652975579</v>
      </c>
      <c r="AM232" s="14">
        <f t="shared" si="182"/>
        <v>19.538894862389807</v>
      </c>
      <c r="AN232" s="14">
        <f t="shared" si="182"/>
        <v>6.1994958441080534</v>
      </c>
      <c r="AO232" s="11">
        <f t="shared" si="183"/>
        <v>3.5164667783968077E-3</v>
      </c>
      <c r="AP232" s="11">
        <f t="shared" si="183"/>
        <v>4.4298206848581408E-3</v>
      </c>
      <c r="AQ232" s="11">
        <f t="shared" si="183"/>
        <v>4.0184062906281912E-3</v>
      </c>
      <c r="AR232" s="1">
        <f t="shared" si="155"/>
        <v>170479.75157822107</v>
      </c>
      <c r="AS232" s="1">
        <f t="shared" si="155"/>
        <v>94124.70517176397</v>
      </c>
      <c r="AT232" s="1">
        <f t="shared" si="155"/>
        <v>35364.263221849862</v>
      </c>
      <c r="AU232" s="1">
        <f t="shared" si="162"/>
        <v>34095.950315644215</v>
      </c>
      <c r="AV232" s="1">
        <f t="shared" si="162"/>
        <v>18824.941034352796</v>
      </c>
      <c r="AW232" s="1">
        <f t="shared" si="162"/>
        <v>7072.8526443699729</v>
      </c>
      <c r="AX232" s="1">
        <f t="shared" si="163"/>
        <v>117027.97356163179</v>
      </c>
      <c r="AY232" s="1">
        <f t="shared" si="163"/>
        <v>25403.7860632956</v>
      </c>
      <c r="AZ232" s="1">
        <f t="shared" si="163"/>
        <v>6474.312848912461</v>
      </c>
      <c r="BA232" s="1">
        <f t="shared" si="164"/>
        <v>13600.35436266601</v>
      </c>
      <c r="BB232" s="1">
        <f t="shared" si="164"/>
        <v>30063.999686407962</v>
      </c>
      <c r="BC232" s="1">
        <f t="shared" si="164"/>
        <v>38347.550544135018</v>
      </c>
      <c r="BD232" s="1">
        <f t="shared" si="165"/>
        <v>523.25269424465193</v>
      </c>
      <c r="BE232" s="2">
        <f t="shared" ref="BE232:BG247" si="186">BE231</f>
        <v>0.1724378764915922</v>
      </c>
      <c r="BF232" s="2">
        <f t="shared" si="186"/>
        <v>0.13039120264941753</v>
      </c>
      <c r="BG232" s="2">
        <f t="shared" si="186"/>
        <v>6.9918128391701598E-2</v>
      </c>
      <c r="BH232" s="2">
        <f t="shared" si="158"/>
        <v>8.950772178446155E-2</v>
      </c>
      <c r="BI232" s="2">
        <f t="shared" si="166"/>
        <v>2.9734821248929609E-3</v>
      </c>
      <c r="BJ232" s="2">
        <f t="shared" si="166"/>
        <v>1.700186572836147E-3</v>
      </c>
      <c r="BK232" s="2">
        <f t="shared" si="166"/>
        <v>4.8885446777984691E-4</v>
      </c>
      <c r="BL232" s="2">
        <f t="shared" si="159"/>
        <v>506.91849397403291</v>
      </c>
      <c r="BM232" s="2">
        <f t="shared" si="159"/>
        <v>160.02955990519413</v>
      </c>
      <c r="BN232" s="2">
        <f t="shared" si="159"/>
        <v>17.28797807574383</v>
      </c>
      <c r="BO232" s="2">
        <f t="shared" si="167"/>
        <v>1719.7009148704049</v>
      </c>
      <c r="BP232" s="2">
        <f t="shared" si="167"/>
        <v>141.24532040280513</v>
      </c>
      <c r="BQ232" s="2">
        <f t="shared" si="167"/>
        <v>9.7457991686234138</v>
      </c>
      <c r="BR232" s="11">
        <f t="shared" si="168"/>
        <v>2.7889965649433218E-2</v>
      </c>
      <c r="BS232" s="17">
        <f t="shared" si="156"/>
        <v>1.4244220314239193E-3</v>
      </c>
      <c r="BT232" s="17">
        <f t="shared" si="157"/>
        <v>6.3802041525564089E-3</v>
      </c>
      <c r="BU232" s="12">
        <f>(BU$3*temphigh!$I342+BU$4*temphigh!$I342^2+BU$5*temphigh!$I342^6)*(K232/K$56)^$BW$1</f>
        <v>-43.381706389669986</v>
      </c>
      <c r="BV232" s="12">
        <f>(BV$3*temphigh!$I342+BV$4*temphigh!$I342^2+BV$5*temphigh!$I342^6)*(L232/L$56)^$BW$1</f>
        <v>-28.906142503984096</v>
      </c>
      <c r="BW232" s="12">
        <f>(BW$3*temphigh!$I342+BW$4*temphigh!$I342^2+BW$5*temphigh!$I342^6)*(M232/M$56)^$BW$1</f>
        <v>-24.952816173250209</v>
      </c>
      <c r="BX232" s="12"/>
      <c r="BY232" s="12"/>
      <c r="BZ232" s="12"/>
      <c r="CA232" s="19"/>
      <c r="CB232" s="19"/>
      <c r="CC232" s="19"/>
      <c r="CD232" s="19"/>
      <c r="CE232" s="19"/>
      <c r="CF232" s="19"/>
      <c r="CG232" s="19"/>
      <c r="CH232" s="19"/>
    </row>
    <row r="233" spans="1:86" x14ac:dyDescent="0.3">
      <c r="A233" s="2">
        <f t="shared" si="143"/>
        <v>2187</v>
      </c>
      <c r="B233" s="5">
        <f t="shared" si="179"/>
        <v>1165.3954264708282</v>
      </c>
      <c r="C233" s="5">
        <f t="shared" si="179"/>
        <v>2964.1185549722345</v>
      </c>
      <c r="D233" s="5">
        <f t="shared" si="179"/>
        <v>4369.8017912658379</v>
      </c>
      <c r="E233" s="15">
        <f t="shared" si="180"/>
        <v>4.6849623835170947E-7</v>
      </c>
      <c r="F233" s="15">
        <f t="shared" si="180"/>
        <v>9.2296900479331592E-7</v>
      </c>
      <c r="G233" s="15">
        <f t="shared" si="180"/>
        <v>1.8842083913044511E-6</v>
      </c>
      <c r="H233" s="5">
        <f t="shared" si="146"/>
        <v>169602.80651186945</v>
      </c>
      <c r="I233" s="5">
        <f t="shared" si="146"/>
        <v>94268.320890331583</v>
      </c>
      <c r="J233" s="5">
        <f t="shared" si="146"/>
        <v>35435.638514582075</v>
      </c>
      <c r="K233" s="5">
        <f t="shared" si="147"/>
        <v>145532.41128247633</v>
      </c>
      <c r="L233" s="5">
        <f t="shared" si="147"/>
        <v>31803.154678883824</v>
      </c>
      <c r="M233" s="5">
        <f t="shared" si="147"/>
        <v>8109.2095722531922</v>
      </c>
      <c r="N233" s="15">
        <f t="shared" si="148"/>
        <v>-5.1444498039920905E-3</v>
      </c>
      <c r="O233" s="15">
        <f t="shared" si="148"/>
        <v>1.5248782096866087E-3</v>
      </c>
      <c r="P233" s="15">
        <f t="shared" si="148"/>
        <v>2.0164006891150166E-3</v>
      </c>
      <c r="Q233" s="5">
        <f t="shared" si="149"/>
        <v>3531.7827698191304</v>
      </c>
      <c r="R233" s="5">
        <f t="shared" si="149"/>
        <v>6456.6593401203572</v>
      </c>
      <c r="S233" s="5">
        <f t="shared" si="149"/>
        <v>4116.6311720364893</v>
      </c>
      <c r="T233" s="5">
        <f t="shared" si="181"/>
        <v>20.82384627032668</v>
      </c>
      <c r="U233" s="5">
        <f t="shared" si="181"/>
        <v>68.492355429050292</v>
      </c>
      <c r="V233" s="5">
        <f t="shared" si="181"/>
        <v>116.17206136535285</v>
      </c>
      <c r="W233" s="15">
        <f t="shared" si="151"/>
        <v>-1.0734613539272964E-2</v>
      </c>
      <c r="X233" s="15">
        <f t="shared" si="151"/>
        <v>-1.217998157191269E-2</v>
      </c>
      <c r="Y233" s="15">
        <f t="shared" si="151"/>
        <v>-9.7425357312937999E-3</v>
      </c>
      <c r="Z233" s="5">
        <f t="shared" si="154"/>
        <v>3351.6407563968355</v>
      </c>
      <c r="AA233" s="5">
        <f t="shared" si="154"/>
        <v>17199.004440715584</v>
      </c>
      <c r="AB233" s="5">
        <f t="shared" si="154"/>
        <v>50844.649220682091</v>
      </c>
      <c r="AC233" s="16">
        <f t="shared" si="184"/>
        <v>1.1285892739586103</v>
      </c>
      <c r="AD233" s="16">
        <f t="shared" si="184"/>
        <v>3.0304803786520615</v>
      </c>
      <c r="AE233" s="16">
        <f t="shared" si="184"/>
        <v>13.176676708057432</v>
      </c>
      <c r="AF233" s="15">
        <f t="shared" si="161"/>
        <v>-4.0504037456468023E-3</v>
      </c>
      <c r="AG233" s="15">
        <f t="shared" si="161"/>
        <v>2.9673830763510267E-4</v>
      </c>
      <c r="AH233" s="15">
        <f t="shared" si="161"/>
        <v>9.7937136394747881E-3</v>
      </c>
      <c r="AI233" s="1">
        <f t="shared" si="185"/>
        <v>352953.18861381098</v>
      </c>
      <c r="AJ233" s="1">
        <f t="shared" si="185"/>
        <v>184621.89566923972</v>
      </c>
      <c r="AK233" s="1">
        <f t="shared" si="185"/>
        <v>69134.365693324886</v>
      </c>
      <c r="AL233" s="14">
        <f t="shared" si="182"/>
        <v>82.421597694800752</v>
      </c>
      <c r="AM233" s="14">
        <f t="shared" si="182"/>
        <v>19.624583125004282</v>
      </c>
      <c r="AN233" s="14">
        <f t="shared" si="182"/>
        <v>6.2241588162757528</v>
      </c>
      <c r="AO233" s="11">
        <f t="shared" si="183"/>
        <v>3.4813021106128396E-3</v>
      </c>
      <c r="AP233" s="11">
        <f t="shared" si="183"/>
        <v>4.3855224780095592E-3</v>
      </c>
      <c r="AQ233" s="11">
        <f t="shared" si="183"/>
        <v>3.978222227721909E-3</v>
      </c>
      <c r="AR233" s="1">
        <f t="shared" si="155"/>
        <v>169602.80651186945</v>
      </c>
      <c r="AS233" s="1">
        <f t="shared" si="155"/>
        <v>94268.320890331583</v>
      </c>
      <c r="AT233" s="1">
        <f t="shared" si="155"/>
        <v>35435.638514582075</v>
      </c>
      <c r="AU233" s="1">
        <f t="shared" si="162"/>
        <v>33920.561302373892</v>
      </c>
      <c r="AV233" s="1">
        <f t="shared" si="162"/>
        <v>18853.664178066316</v>
      </c>
      <c r="AW233" s="1">
        <f t="shared" si="162"/>
        <v>7087.1277029164157</v>
      </c>
      <c r="AX233" s="1">
        <f t="shared" si="163"/>
        <v>116425.92902598107</v>
      </c>
      <c r="AY233" s="1">
        <f t="shared" si="163"/>
        <v>25442.52374310706</v>
      </c>
      <c r="AZ233" s="1">
        <f t="shared" si="163"/>
        <v>6487.3676578025525</v>
      </c>
      <c r="BA233" s="1">
        <f t="shared" si="164"/>
        <v>13594.349941706294</v>
      </c>
      <c r="BB233" s="1">
        <f t="shared" si="164"/>
        <v>30068.543911678953</v>
      </c>
      <c r="BC233" s="1">
        <f t="shared" si="164"/>
        <v>38356.425198651741</v>
      </c>
      <c r="BD233" s="1">
        <f t="shared" si="165"/>
        <v>508.0582524326752</v>
      </c>
      <c r="BE233" s="2">
        <f t="shared" si="186"/>
        <v>0.1724378764915922</v>
      </c>
      <c r="BF233" s="2">
        <f t="shared" si="186"/>
        <v>0.13039120264941753</v>
      </c>
      <c r="BG233" s="2">
        <f t="shared" si="186"/>
        <v>6.9918128391701598E-2</v>
      </c>
      <c r="BH233" s="2">
        <f t="shared" si="158"/>
        <v>8.9298761948196068E-2</v>
      </c>
      <c r="BI233" s="2">
        <f t="shared" si="166"/>
        <v>2.9734821248929609E-3</v>
      </c>
      <c r="BJ233" s="2">
        <f t="shared" si="166"/>
        <v>1.700186572836147E-3</v>
      </c>
      <c r="BK233" s="2">
        <f t="shared" si="166"/>
        <v>4.8885446777984691E-4</v>
      </c>
      <c r="BL233" s="2">
        <f t="shared" si="159"/>
        <v>504.31091349472331</v>
      </c>
      <c r="BM233" s="2">
        <f t="shared" si="159"/>
        <v>160.27373342155101</v>
      </c>
      <c r="BN233" s="2">
        <f t="shared" si="159"/>
        <v>17.322870206485064</v>
      </c>
      <c r="BO233" s="2">
        <f t="shared" si="167"/>
        <v>1745.1719875468909</v>
      </c>
      <c r="BP233" s="2">
        <f t="shared" si="167"/>
        <v>142.93571206404241</v>
      </c>
      <c r="BQ233" s="2">
        <f t="shared" si="167"/>
        <v>9.7457394682808225</v>
      </c>
      <c r="BR233" s="11">
        <f t="shared" si="168"/>
        <v>2.7791904524289229E-2</v>
      </c>
      <c r="BS233" s="17">
        <f t="shared" si="156"/>
        <v>1.3857728735818065E-3</v>
      </c>
      <c r="BT233" s="17">
        <f t="shared" si="157"/>
        <v>6.1943729636469991E-3</v>
      </c>
      <c r="BU233" s="12">
        <f>(BU$3*temphigh!$I343+BU$4*temphigh!$I343^2+BU$5*temphigh!$I343^6)*(K233/K$56)^$BW$1</f>
        <v>-43.828726327509706</v>
      </c>
      <c r="BV233" s="12">
        <f>(BV$3*temphigh!$I343+BV$4*temphigh!$I343^2+BV$5*temphigh!$I343^6)*(L233/L$56)^$BW$1</f>
        <v>-29.139287976062025</v>
      </c>
      <c r="BW233" s="12">
        <f>(BW$3*temphigh!$I343+BW$4*temphigh!$I343^2+BW$5*temphigh!$I343^6)*(M233/M$56)^$BW$1</f>
        <v>-25.137645100295796</v>
      </c>
      <c r="BX233" s="12"/>
      <c r="BY233" s="12"/>
      <c r="BZ233" s="12"/>
      <c r="CA233" s="19"/>
      <c r="CB233" s="19"/>
      <c r="CC233" s="19"/>
      <c r="CD233" s="19"/>
      <c r="CE233" s="19"/>
      <c r="CF233" s="19"/>
      <c r="CG233" s="19"/>
      <c r="CH233" s="19"/>
    </row>
    <row r="234" spans="1:86" x14ac:dyDescent="0.3">
      <c r="A234" s="2">
        <f t="shared" si="143"/>
        <v>2188</v>
      </c>
      <c r="B234" s="5">
        <f t="shared" ref="B234:D249" si="187">B233*(1+E234)</f>
        <v>1165.3959451550329</v>
      </c>
      <c r="C234" s="5">
        <f t="shared" si="187"/>
        <v>2964.1211539723099</v>
      </c>
      <c r="D234" s="5">
        <f t="shared" si="187"/>
        <v>4369.8096132021819</v>
      </c>
      <c r="E234" s="15">
        <f t="shared" ref="E234:G249" si="188">E233*$E$5</f>
        <v>4.4507142643412396E-7</v>
      </c>
      <c r="F234" s="15">
        <f t="shared" si="188"/>
        <v>8.768205545536501E-7</v>
      </c>
      <c r="G234" s="15">
        <f t="shared" si="188"/>
        <v>1.7899979717392285E-6</v>
      </c>
      <c r="H234" s="5">
        <f t="shared" si="146"/>
        <v>168704.89253851274</v>
      </c>
      <c r="I234" s="5">
        <f t="shared" si="146"/>
        <v>94406.423630498772</v>
      </c>
      <c r="J234" s="5">
        <f t="shared" si="146"/>
        <v>35505.391161711836</v>
      </c>
      <c r="K234" s="5">
        <f t="shared" si="147"/>
        <v>144761.86676286222</v>
      </c>
      <c r="L234" s="5">
        <f t="shared" si="147"/>
        <v>31849.718255943022</v>
      </c>
      <c r="M234" s="5">
        <f t="shared" si="147"/>
        <v>8125.157456389411</v>
      </c>
      <c r="N234" s="15">
        <f t="shared" si="148"/>
        <v>-5.2946591953216826E-3</v>
      </c>
      <c r="O234" s="15">
        <f t="shared" si="148"/>
        <v>1.4641181835370887E-3</v>
      </c>
      <c r="P234" s="15">
        <f t="shared" si="148"/>
        <v>1.9666385477059567E-3</v>
      </c>
      <c r="Q234" s="5">
        <f t="shared" si="149"/>
        <v>3475.3731401812715</v>
      </c>
      <c r="R234" s="5">
        <f t="shared" si="149"/>
        <v>6387.3611200808045</v>
      </c>
      <c r="S234" s="5">
        <f t="shared" si="149"/>
        <v>4084.5491077775682</v>
      </c>
      <c r="T234" s="5">
        <f t="shared" ref="T234:V249" si="189">T233*(1+W234)</f>
        <v>20.600310328213492</v>
      </c>
      <c r="U234" s="5">
        <f t="shared" si="189"/>
        <v>67.658119802107564</v>
      </c>
      <c r="V234" s="5">
        <f t="shared" si="189"/>
        <v>115.04025090652284</v>
      </c>
      <c r="W234" s="15">
        <f t="shared" si="151"/>
        <v>-1.0734613539272964E-2</v>
      </c>
      <c r="X234" s="15">
        <f t="shared" si="151"/>
        <v>-1.217998157191269E-2</v>
      </c>
      <c r="Y234" s="15">
        <f t="shared" si="151"/>
        <v>-9.7425357312937999E-3</v>
      </c>
      <c r="Z234" s="5">
        <f t="shared" si="154"/>
        <v>3285.245787819309</v>
      </c>
      <c r="AA234" s="5">
        <f t="shared" si="154"/>
        <v>17020.492672392556</v>
      </c>
      <c r="AB234" s="5">
        <f t="shared" si="154"/>
        <v>50945.014611681123</v>
      </c>
      <c r="AC234" s="16">
        <f t="shared" si="184"/>
        <v>1.1240180317360715</v>
      </c>
      <c r="AD234" s="16">
        <f t="shared" si="184"/>
        <v>3.0313796382709444</v>
      </c>
      <c r="AE234" s="16">
        <f t="shared" si="184"/>
        <v>13.305725306456084</v>
      </c>
      <c r="AF234" s="15">
        <f t="shared" si="161"/>
        <v>-4.0504037456468023E-3</v>
      </c>
      <c r="AG234" s="15">
        <f t="shared" si="161"/>
        <v>2.9673830763510267E-4</v>
      </c>
      <c r="AH234" s="15">
        <f t="shared" si="161"/>
        <v>9.7937136394747881E-3</v>
      </c>
      <c r="AI234" s="1">
        <f t="shared" si="185"/>
        <v>351578.43105480378</v>
      </c>
      <c r="AJ234" s="1">
        <f t="shared" si="185"/>
        <v>185013.37028038205</v>
      </c>
      <c r="AK234" s="1">
        <f t="shared" si="185"/>
        <v>69308.056826908811</v>
      </c>
      <c r="AL234" s="14">
        <f t="shared" ref="AL234:AN249" si="190">AL233*(1+AO234)</f>
        <v>82.705662831995596</v>
      </c>
      <c r="AM234" s="14">
        <f t="shared" si="190"/>
        <v>19.709786534916393</v>
      </c>
      <c r="AN234" s="14">
        <f t="shared" si="190"/>
        <v>6.2486722923580151</v>
      </c>
      <c r="AO234" s="11">
        <f t="shared" ref="AO234:AQ249" si="191">AO$5*AO233</f>
        <v>3.4464890895067111E-3</v>
      </c>
      <c r="AP234" s="11">
        <f t="shared" si="191"/>
        <v>4.3416672532294639E-3</v>
      </c>
      <c r="AQ234" s="11">
        <f t="shared" si="191"/>
        <v>3.9384400054446895E-3</v>
      </c>
      <c r="AR234" s="1">
        <f t="shared" si="155"/>
        <v>168704.89253851274</v>
      </c>
      <c r="AS234" s="1">
        <f t="shared" si="155"/>
        <v>94406.423630498772</v>
      </c>
      <c r="AT234" s="1">
        <f t="shared" si="155"/>
        <v>35505.391161711836</v>
      </c>
      <c r="AU234" s="1">
        <f t="shared" si="162"/>
        <v>33740.978507702552</v>
      </c>
      <c r="AV234" s="1">
        <f t="shared" si="162"/>
        <v>18881.284726099755</v>
      </c>
      <c r="AW234" s="1">
        <f t="shared" si="162"/>
        <v>7101.0782323423673</v>
      </c>
      <c r="AX234" s="1">
        <f t="shared" si="163"/>
        <v>115809.49341028975</v>
      </c>
      <c r="AY234" s="1">
        <f t="shared" si="163"/>
        <v>25479.774604754417</v>
      </c>
      <c r="AZ234" s="1">
        <f t="shared" si="163"/>
        <v>6500.1259651115288</v>
      </c>
      <c r="BA234" s="1">
        <f t="shared" si="164"/>
        <v>13588.169224902314</v>
      </c>
      <c r="BB234" s="1">
        <f t="shared" si="164"/>
        <v>30072.906926166266</v>
      </c>
      <c r="BC234" s="1">
        <f t="shared" si="164"/>
        <v>38365.079253184958</v>
      </c>
      <c r="BD234" s="1">
        <f t="shared" si="165"/>
        <v>493.30155276506343</v>
      </c>
      <c r="BE234" s="2">
        <f t="shared" si="186"/>
        <v>0.1724378764915922</v>
      </c>
      <c r="BF234" s="2">
        <f t="shared" si="186"/>
        <v>0.13039120264941753</v>
      </c>
      <c r="BG234" s="2">
        <f t="shared" si="186"/>
        <v>6.9918128391701598E-2</v>
      </c>
      <c r="BH234" s="2">
        <f t="shared" si="158"/>
        <v>8.909103575052725E-2</v>
      </c>
      <c r="BI234" s="2">
        <f t="shared" si="166"/>
        <v>2.9734821248929609E-3</v>
      </c>
      <c r="BJ234" s="2">
        <f t="shared" si="166"/>
        <v>1.700186572836147E-3</v>
      </c>
      <c r="BK234" s="2">
        <f t="shared" si="166"/>
        <v>4.8885446777984691E-4</v>
      </c>
      <c r="BL234" s="2">
        <f t="shared" si="159"/>
        <v>501.64098234525551</v>
      </c>
      <c r="BM234" s="2">
        <f t="shared" si="159"/>
        <v>160.50853384605514</v>
      </c>
      <c r="BN234" s="2">
        <f t="shared" si="159"/>
        <v>17.356969099673918</v>
      </c>
      <c r="BO234" s="2">
        <f t="shared" si="167"/>
        <v>1771.0159483923171</v>
      </c>
      <c r="BP234" s="2">
        <f t="shared" si="167"/>
        <v>144.64642536438109</v>
      </c>
      <c r="BQ234" s="2">
        <f t="shared" si="167"/>
        <v>9.7456856839254016</v>
      </c>
      <c r="BR234" s="11">
        <f t="shared" si="168"/>
        <v>2.7693193007749722E-2</v>
      </c>
      <c r="BS234" s="17">
        <f t="shared" si="156"/>
        <v>1.348301020354123E-3</v>
      </c>
      <c r="BT234" s="17">
        <f t="shared" si="157"/>
        <v>6.0139543336378632E-3</v>
      </c>
      <c r="BU234" s="12">
        <f>(BU$3*temphigh!$I344+BU$4*temphigh!$I344^2+BU$5*temphigh!$I344^6)*(K234/K$56)^$BW$1</f>
        <v>-44.277307695745442</v>
      </c>
      <c r="BV234" s="12">
        <f>(BV$3*temphigh!$I344+BV$4*temphigh!$I344^2+BV$5*temphigh!$I344^6)*(L234/L$56)^$BW$1</f>
        <v>-29.371913554863696</v>
      </c>
      <c r="BW234" s="12">
        <f>(BW$3*temphigh!$I344+BW$4*temphigh!$I344^2+BW$5*temphigh!$I344^6)*(M234/M$56)^$BW$1</f>
        <v>-25.321926018076248</v>
      </c>
      <c r="BX234" s="12"/>
      <c r="BY234" s="12"/>
      <c r="BZ234" s="12"/>
      <c r="CA234" s="19"/>
      <c r="CB234" s="19"/>
      <c r="CC234" s="19"/>
      <c r="CD234" s="19"/>
      <c r="CE234" s="19"/>
      <c r="CF234" s="19"/>
      <c r="CG234" s="19"/>
      <c r="CH234" s="19"/>
    </row>
    <row r="235" spans="1:86" x14ac:dyDescent="0.3">
      <c r="A235" s="2">
        <f t="shared" si="143"/>
        <v>2189</v>
      </c>
      <c r="B235" s="5">
        <f t="shared" si="187"/>
        <v>1165.3964379052468</v>
      </c>
      <c r="C235" s="5">
        <f t="shared" si="187"/>
        <v>2964.1236230245463</v>
      </c>
      <c r="D235" s="5">
        <f t="shared" si="187"/>
        <v>4369.8170440550093</v>
      </c>
      <c r="E235" s="15">
        <f t="shared" si="188"/>
        <v>4.2281785511241776E-7</v>
      </c>
      <c r="F235" s="15">
        <f t="shared" si="188"/>
        <v>8.3297952682596752E-7</v>
      </c>
      <c r="G235" s="15">
        <f t="shared" si="188"/>
        <v>1.700498073152267E-6</v>
      </c>
      <c r="H235" s="5">
        <f t="shared" si="146"/>
        <v>167785.94949556669</v>
      </c>
      <c r="I235" s="5">
        <f t="shared" si="146"/>
        <v>94539.04729911164</v>
      </c>
      <c r="J235" s="5">
        <f t="shared" si="146"/>
        <v>35573.532301278115</v>
      </c>
      <c r="K235" s="5">
        <f t="shared" si="147"/>
        <v>143973.28157030852</v>
      </c>
      <c r="L235" s="5">
        <f t="shared" si="147"/>
        <v>31894.434687121935</v>
      </c>
      <c r="M235" s="5">
        <f t="shared" si="147"/>
        <v>8140.7372305608824</v>
      </c>
      <c r="N235" s="15">
        <f t="shared" si="148"/>
        <v>-5.4474649311168077E-3</v>
      </c>
      <c r="O235" s="15">
        <f t="shared" si="148"/>
        <v>1.4039820013342919E-3</v>
      </c>
      <c r="P235" s="15">
        <f t="shared" si="148"/>
        <v>1.9174735080635941E-3</v>
      </c>
      <c r="Q235" s="5">
        <f t="shared" si="149"/>
        <v>3419.3390524869174</v>
      </c>
      <c r="R235" s="5">
        <f t="shared" si="149"/>
        <v>6318.4269556010631</v>
      </c>
      <c r="S235" s="5">
        <f t="shared" si="149"/>
        <v>4052.5178444593093</v>
      </c>
      <c r="T235" s="5">
        <f t="shared" si="189"/>
        <v>20.379173958051027</v>
      </c>
      <c r="U235" s="5">
        <f t="shared" si="189"/>
        <v>66.834045149727629</v>
      </c>
      <c r="V235" s="5">
        <f t="shared" si="189"/>
        <v>113.91946715152903</v>
      </c>
      <c r="W235" s="15">
        <f t="shared" si="151"/>
        <v>-1.0734613539272964E-2</v>
      </c>
      <c r="X235" s="15">
        <f t="shared" si="151"/>
        <v>-1.217998157191269E-2</v>
      </c>
      <c r="Y235" s="15">
        <f t="shared" si="151"/>
        <v>-9.7425357312937999E-3</v>
      </c>
      <c r="Z235" s="5">
        <f t="shared" si="154"/>
        <v>3219.6798072287643</v>
      </c>
      <c r="AA235" s="5">
        <f t="shared" si="154"/>
        <v>16842.811061164048</v>
      </c>
      <c r="AB235" s="5">
        <f t="shared" si="154"/>
        <v>51043.038285692885</v>
      </c>
      <c r="AC235" s="16">
        <f t="shared" si="184"/>
        <v>1.1194653048901533</v>
      </c>
      <c r="AD235" s="16">
        <f t="shared" si="184"/>
        <v>3.0322791647346046</v>
      </c>
      <c r="AE235" s="16">
        <f t="shared" si="184"/>
        <v>13.436037769873028</v>
      </c>
      <c r="AF235" s="15">
        <f t="shared" si="161"/>
        <v>-4.0504037456468023E-3</v>
      </c>
      <c r="AG235" s="15">
        <f t="shared" si="161"/>
        <v>2.9673830763510267E-4</v>
      </c>
      <c r="AH235" s="15">
        <f t="shared" si="161"/>
        <v>9.7937136394747881E-3</v>
      </c>
      <c r="AI235" s="1">
        <f t="shared" si="185"/>
        <v>350161.56645702594</v>
      </c>
      <c r="AJ235" s="1">
        <f t="shared" si="185"/>
        <v>185393.31797844361</v>
      </c>
      <c r="AK235" s="1">
        <f t="shared" si="185"/>
        <v>69478.329376560301</v>
      </c>
      <c r="AL235" s="14">
        <f t="shared" si="190"/>
        <v>82.987856554940592</v>
      </c>
      <c r="AM235" s="14">
        <f t="shared" si="190"/>
        <v>19.794504136335515</v>
      </c>
      <c r="AN235" s="14">
        <f t="shared" si="190"/>
        <v>6.2730362130857795</v>
      </c>
      <c r="AO235" s="11">
        <f t="shared" si="191"/>
        <v>3.4120241986116441E-3</v>
      </c>
      <c r="AP235" s="11">
        <f t="shared" si="191"/>
        <v>4.2982505806971692E-3</v>
      </c>
      <c r="AQ235" s="11">
        <f t="shared" si="191"/>
        <v>3.8990556053902425E-3</v>
      </c>
      <c r="AR235" s="1">
        <f t="shared" si="155"/>
        <v>167785.94949556669</v>
      </c>
      <c r="AS235" s="1">
        <f t="shared" si="155"/>
        <v>94539.04729911164</v>
      </c>
      <c r="AT235" s="1">
        <f t="shared" si="155"/>
        <v>35573.532301278115</v>
      </c>
      <c r="AU235" s="1">
        <f t="shared" si="162"/>
        <v>33557.189899113342</v>
      </c>
      <c r="AV235" s="1">
        <f t="shared" si="162"/>
        <v>18907.809459822329</v>
      </c>
      <c r="AW235" s="1">
        <f t="shared" si="162"/>
        <v>7114.7064602556238</v>
      </c>
      <c r="AX235" s="1">
        <f t="shared" si="163"/>
        <v>115178.62525624681</v>
      </c>
      <c r="AY235" s="1">
        <f t="shared" si="163"/>
        <v>25515.547749697551</v>
      </c>
      <c r="AZ235" s="1">
        <f t="shared" si="163"/>
        <v>6512.5897844487054</v>
      </c>
      <c r="BA235" s="1">
        <f t="shared" si="164"/>
        <v>13581.809159445982</v>
      </c>
      <c r="BB235" s="1">
        <f t="shared" si="164"/>
        <v>30077.090633840962</v>
      </c>
      <c r="BC235" s="1">
        <f t="shared" si="164"/>
        <v>38373.515478336332</v>
      </c>
      <c r="BD235" s="1">
        <f t="shared" si="165"/>
        <v>478.97009642869864</v>
      </c>
      <c r="BE235" s="2">
        <f t="shared" si="186"/>
        <v>0.1724378764915922</v>
      </c>
      <c r="BF235" s="2">
        <f t="shared" si="186"/>
        <v>0.13039120264941753</v>
      </c>
      <c r="BG235" s="2">
        <f t="shared" si="186"/>
        <v>6.9918128391701598E-2</v>
      </c>
      <c r="BH235" s="2">
        <f t="shared" si="158"/>
        <v>8.8884548343199268E-2</v>
      </c>
      <c r="BI235" s="2">
        <f t="shared" si="166"/>
        <v>2.9734821248929609E-3</v>
      </c>
      <c r="BJ235" s="2">
        <f t="shared" si="166"/>
        <v>1.700186572836147E-3</v>
      </c>
      <c r="BK235" s="2">
        <f t="shared" si="166"/>
        <v>4.8885446777984691E-4</v>
      </c>
      <c r="BL235" s="2">
        <f t="shared" si="159"/>
        <v>498.90852163326065</v>
      </c>
      <c r="BM235" s="2">
        <f t="shared" si="159"/>
        <v>160.73401882667102</v>
      </c>
      <c r="BN235" s="2">
        <f t="shared" si="159"/>
        <v>17.390280200190507</v>
      </c>
      <c r="BO235" s="2">
        <f t="shared" si="167"/>
        <v>1797.2378974568844</v>
      </c>
      <c r="BP235" s="2">
        <f t="shared" si="167"/>
        <v>146.37770417178072</v>
      </c>
      <c r="BQ235" s="2">
        <f t="shared" si="167"/>
        <v>9.74563772973627</v>
      </c>
      <c r="BR235" s="11">
        <f t="shared" si="168"/>
        <v>2.759376325658433E-2</v>
      </c>
      <c r="BS235" s="17">
        <f t="shared" si="156"/>
        <v>1.311968425525959E-3</v>
      </c>
      <c r="BT235" s="17">
        <f t="shared" si="157"/>
        <v>5.8387906151823911E-3</v>
      </c>
      <c r="BU235" s="12">
        <f>(BU$3*temphigh!$I345+BU$4*temphigh!$I345^2+BU$5*temphigh!$I345^6)*(K235/K$56)^$BW$1</f>
        <v>-44.727511432686818</v>
      </c>
      <c r="BV235" s="12">
        <f>(BV$3*temphigh!$I345+BV$4*temphigh!$I345^2+BV$5*temphigh!$I345^6)*(L235/L$56)^$BW$1</f>
        <v>-29.60401667358866</v>
      </c>
      <c r="BW235" s="12">
        <f>(BW$3*temphigh!$I345+BW$4*temphigh!$I345^2+BW$5*temphigh!$I345^6)*(M235/M$56)^$BW$1</f>
        <v>-25.505656224561026</v>
      </c>
      <c r="BX235" s="12"/>
      <c r="BY235" s="12"/>
      <c r="BZ235" s="12"/>
      <c r="CA235" s="19"/>
      <c r="CB235" s="19"/>
      <c r="CC235" s="19"/>
      <c r="CD235" s="19"/>
      <c r="CE235" s="19"/>
      <c r="CF235" s="19"/>
      <c r="CG235" s="19"/>
      <c r="CH235" s="19"/>
    </row>
    <row r="236" spans="1:86" x14ac:dyDescent="0.3">
      <c r="A236" s="2">
        <f t="shared" si="143"/>
        <v>2190</v>
      </c>
      <c r="B236" s="5">
        <f t="shared" si="187"/>
        <v>1165.396906018148</v>
      </c>
      <c r="C236" s="5">
        <f t="shared" si="187"/>
        <v>2964.1259686261246</v>
      </c>
      <c r="D236" s="5">
        <f t="shared" si="187"/>
        <v>4369.8241033771992</v>
      </c>
      <c r="E236" s="15">
        <f t="shared" si="188"/>
        <v>4.0167696235679688E-7</v>
      </c>
      <c r="F236" s="15">
        <f t="shared" si="188"/>
        <v>7.9133055048466909E-7</v>
      </c>
      <c r="G236" s="15">
        <f t="shared" si="188"/>
        <v>1.6154731694946537E-6</v>
      </c>
      <c r="H236" s="5">
        <f t="shared" si="146"/>
        <v>166845.90538463468</v>
      </c>
      <c r="I236" s="5">
        <f t="shared" si="146"/>
        <v>94666.226117073238</v>
      </c>
      <c r="J236" s="5">
        <f t="shared" si="146"/>
        <v>35640.073145651644</v>
      </c>
      <c r="K236" s="5">
        <f t="shared" si="147"/>
        <v>143166.59373560795</v>
      </c>
      <c r="L236" s="5">
        <f t="shared" si="147"/>
        <v>31937.315457936198</v>
      </c>
      <c r="M236" s="5">
        <f t="shared" si="147"/>
        <v>8155.9514301976978</v>
      </c>
      <c r="N236" s="15">
        <f t="shared" si="148"/>
        <v>-5.6030384659019328E-3</v>
      </c>
      <c r="O236" s="15">
        <f t="shared" si="148"/>
        <v>1.3444593464320143E-3</v>
      </c>
      <c r="P236" s="15">
        <f t="shared" si="148"/>
        <v>1.8688970305662522E-3</v>
      </c>
      <c r="Q236" s="5">
        <f t="shared" si="149"/>
        <v>3363.6820931869102</v>
      </c>
      <c r="R236" s="5">
        <f t="shared" si="149"/>
        <v>6249.8649782609209</v>
      </c>
      <c r="S236" s="5">
        <f t="shared" si="149"/>
        <v>4020.5424907732167</v>
      </c>
      <c r="T236" s="5">
        <f t="shared" si="189"/>
        <v>20.160411401361735</v>
      </c>
      <c r="U236" s="5">
        <f t="shared" si="189"/>
        <v>66.020007711427567</v>
      </c>
      <c r="V236" s="5">
        <f t="shared" si="189"/>
        <v>112.80960267231531</v>
      </c>
      <c r="W236" s="15">
        <f t="shared" si="151"/>
        <v>-1.0734613539272964E-2</v>
      </c>
      <c r="X236" s="15">
        <f t="shared" si="151"/>
        <v>-1.217998157191269E-2</v>
      </c>
      <c r="Y236" s="15">
        <f t="shared" si="151"/>
        <v>-9.7425357312937999E-3</v>
      </c>
      <c r="Z236" s="5">
        <f t="shared" si="154"/>
        <v>3154.9375700795117</v>
      </c>
      <c r="AA236" s="5">
        <f t="shared" si="154"/>
        <v>16665.982763081767</v>
      </c>
      <c r="AB236" s="5">
        <f t="shared" si="154"/>
        <v>51138.736564389765</v>
      </c>
      <c r="AC236" s="16">
        <f t="shared" si="184"/>
        <v>1.1149310184261045</v>
      </c>
      <c r="AD236" s="16">
        <f t="shared" si="184"/>
        <v>3.033178958122225</v>
      </c>
      <c r="AE236" s="16">
        <f t="shared" si="184"/>
        <v>13.567626476240331</v>
      </c>
      <c r="AF236" s="15">
        <f t="shared" si="161"/>
        <v>-4.0504037456468023E-3</v>
      </c>
      <c r="AG236" s="15">
        <f t="shared" si="161"/>
        <v>2.9673830763510267E-4</v>
      </c>
      <c r="AH236" s="15">
        <f t="shared" si="161"/>
        <v>9.7937136394747881E-3</v>
      </c>
      <c r="AI236" s="1">
        <f t="shared" si="185"/>
        <v>348702.59971043665</v>
      </c>
      <c r="AJ236" s="1">
        <f t="shared" si="185"/>
        <v>185761.79564042159</v>
      </c>
      <c r="AK236" s="1">
        <f t="shared" si="185"/>
        <v>69645.202899159893</v>
      </c>
      <c r="AL236" s="14">
        <f t="shared" si="190"/>
        <v>83.268181563949398</v>
      </c>
      <c r="AM236" s="14">
        <f t="shared" si="190"/>
        <v>19.878735057845144</v>
      </c>
      <c r="AN236" s="14">
        <f t="shared" si="190"/>
        <v>6.2972505409251331</v>
      </c>
      <c r="AO236" s="11">
        <f t="shared" si="191"/>
        <v>3.3779039566255277E-3</v>
      </c>
      <c r="AP236" s="11">
        <f t="shared" si="191"/>
        <v>4.2552680748901978E-3</v>
      </c>
      <c r="AQ236" s="11">
        <f t="shared" si="191"/>
        <v>3.8600650493363399E-3</v>
      </c>
      <c r="AR236" s="1">
        <f t="shared" si="155"/>
        <v>166845.90538463468</v>
      </c>
      <c r="AS236" s="1">
        <f t="shared" si="155"/>
        <v>94666.226117073238</v>
      </c>
      <c r="AT236" s="1">
        <f t="shared" si="155"/>
        <v>35640.073145651644</v>
      </c>
      <c r="AU236" s="1">
        <f t="shared" si="162"/>
        <v>33369.181076926936</v>
      </c>
      <c r="AV236" s="1">
        <f t="shared" si="162"/>
        <v>18933.245223414648</v>
      </c>
      <c r="AW236" s="1">
        <f t="shared" si="162"/>
        <v>7128.014629130329</v>
      </c>
      <c r="AX236" s="1">
        <f t="shared" si="163"/>
        <v>114533.27498848637</v>
      </c>
      <c r="AY236" s="1">
        <f t="shared" si="163"/>
        <v>25549.852366348958</v>
      </c>
      <c r="AZ236" s="1">
        <f t="shared" si="163"/>
        <v>6524.7611441581594</v>
      </c>
      <c r="BA236" s="1">
        <f t="shared" si="164"/>
        <v>13575.266489374466</v>
      </c>
      <c r="BB236" s="1">
        <f t="shared" si="164"/>
        <v>30081.096905088925</v>
      </c>
      <c r="BC236" s="1">
        <f t="shared" si="164"/>
        <v>38381.736599098185</v>
      </c>
      <c r="BD236" s="1">
        <f t="shared" si="165"/>
        <v>465.05173624252609</v>
      </c>
      <c r="BE236" s="2">
        <f t="shared" si="186"/>
        <v>0.1724378764915922</v>
      </c>
      <c r="BF236" s="2">
        <f t="shared" si="186"/>
        <v>0.13039120264941753</v>
      </c>
      <c r="BG236" s="2">
        <f t="shared" si="186"/>
        <v>6.9918128391701598E-2</v>
      </c>
      <c r="BH236" s="2">
        <f t="shared" si="158"/>
        <v>8.8679304479223453E-2</v>
      </c>
      <c r="BI236" s="2">
        <f t="shared" si="166"/>
        <v>2.9734821248929609E-3</v>
      </c>
      <c r="BJ236" s="2">
        <f t="shared" si="166"/>
        <v>1.700186572836147E-3</v>
      </c>
      <c r="BK236" s="2">
        <f t="shared" si="166"/>
        <v>4.8885446777984691E-4</v>
      </c>
      <c r="BL236" s="2">
        <f t="shared" si="159"/>
        <v>496.11331727279344</v>
      </c>
      <c r="BM236" s="2">
        <f t="shared" si="159"/>
        <v>160.95024654531849</v>
      </c>
      <c r="BN236" s="2">
        <f t="shared" si="159"/>
        <v>17.422808989252349</v>
      </c>
      <c r="BO236" s="2">
        <f t="shared" si="167"/>
        <v>1823.8429754486983</v>
      </c>
      <c r="BP236" s="2">
        <f t="shared" si="167"/>
        <v>148.12979527412367</v>
      </c>
      <c r="BQ236" s="2">
        <f t="shared" si="167"/>
        <v>9.7455955211162699</v>
      </c>
      <c r="BR236" s="11">
        <f t="shared" si="168"/>
        <v>2.749354375904775E-2</v>
      </c>
      <c r="BS236" s="17">
        <f t="shared" si="156"/>
        <v>1.2767384081508559E-3</v>
      </c>
      <c r="BT236" s="17">
        <f t="shared" si="157"/>
        <v>5.6687287526042632E-3</v>
      </c>
      <c r="BU236" s="12">
        <f>(BU$3*temphigh!$I346+BU$4*temphigh!$I346^2+BU$5*temphigh!$I346^6)*(K236/K$56)^$BW$1</f>
        <v>-45.179402396611941</v>
      </c>
      <c r="BV236" s="12">
        <f>(BV$3*temphigh!$I346+BV$4*temphigh!$I346^2+BV$5*temphigh!$I346^6)*(L236/L$56)^$BW$1</f>
        <v>-29.835595062037228</v>
      </c>
      <c r="BW236" s="12">
        <f>(BW$3*temphigh!$I346+BW$4*temphigh!$I346^2+BW$5*temphigh!$I346^6)*(M236/M$56)^$BW$1</f>
        <v>-25.688833248505158</v>
      </c>
      <c r="BX236" s="12"/>
      <c r="BY236" s="12"/>
      <c r="BZ236" s="12"/>
      <c r="CA236" s="19"/>
      <c r="CB236" s="19"/>
      <c r="CC236" s="19"/>
      <c r="CD236" s="19"/>
      <c r="CE236" s="19"/>
      <c r="CF236" s="19"/>
      <c r="CG236" s="19"/>
      <c r="CH236" s="19"/>
    </row>
    <row r="237" spans="1:86" x14ac:dyDescent="0.3">
      <c r="A237" s="2">
        <f t="shared" si="143"/>
        <v>2191</v>
      </c>
      <c r="B237" s="5">
        <f t="shared" si="187"/>
        <v>1165.3973507255828</v>
      </c>
      <c r="C237" s="5">
        <f t="shared" si="187"/>
        <v>2964.1281969493875</v>
      </c>
      <c r="D237" s="5">
        <f t="shared" si="187"/>
        <v>4369.830809744114</v>
      </c>
      <c r="E237" s="15">
        <f t="shared" si="188"/>
        <v>3.8159311423895703E-7</v>
      </c>
      <c r="F237" s="15">
        <f t="shared" si="188"/>
        <v>7.5176402296043561E-7</v>
      </c>
      <c r="G237" s="15">
        <f t="shared" si="188"/>
        <v>1.5346995110199209E-6</v>
      </c>
      <c r="H237" s="5">
        <f t="shared" si="146"/>
        <v>165884.67558828188</v>
      </c>
      <c r="I237" s="5">
        <f t="shared" si="146"/>
        <v>94787.994596695804</v>
      </c>
      <c r="J237" s="5">
        <f t="shared" si="146"/>
        <v>35705.024975843291</v>
      </c>
      <c r="K237" s="5">
        <f t="shared" si="147"/>
        <v>142341.73047072845</v>
      </c>
      <c r="L237" s="5">
        <f t="shared" si="147"/>
        <v>31978.37215483778</v>
      </c>
      <c r="M237" s="5">
        <f t="shared" si="147"/>
        <v>8170.8026077865661</v>
      </c>
      <c r="N237" s="15">
        <f t="shared" si="148"/>
        <v>-5.7615624103121155E-3</v>
      </c>
      <c r="O237" s="15">
        <f t="shared" si="148"/>
        <v>1.2855400121420946E-3</v>
      </c>
      <c r="P237" s="15">
        <f t="shared" si="148"/>
        <v>1.8209006902469849E-3</v>
      </c>
      <c r="Q237" s="5">
        <f t="shared" si="149"/>
        <v>3308.4035015034606</v>
      </c>
      <c r="R237" s="5">
        <f t="shared" si="149"/>
        <v>6181.6829771909597</v>
      </c>
      <c r="S237" s="5">
        <f t="shared" si="149"/>
        <v>3988.6280166425208</v>
      </c>
      <c r="T237" s="5">
        <f t="shared" si="189"/>
        <v>19.943997176175365</v>
      </c>
      <c r="U237" s="5">
        <f t="shared" si="189"/>
        <v>65.215885234124841</v>
      </c>
      <c r="V237" s="5">
        <f t="shared" si="189"/>
        <v>111.71055108744721</v>
      </c>
      <c r="W237" s="15">
        <f t="shared" si="151"/>
        <v>-1.0734613539272964E-2</v>
      </c>
      <c r="X237" s="15">
        <f t="shared" si="151"/>
        <v>-1.217998157191269E-2</v>
      </c>
      <c r="Y237" s="15">
        <f t="shared" si="151"/>
        <v>-9.7425357312937999E-3</v>
      </c>
      <c r="Z237" s="5">
        <f t="shared" si="154"/>
        <v>3091.0135334168522</v>
      </c>
      <c r="AA237" s="5">
        <f t="shared" si="154"/>
        <v>16490.030040021767</v>
      </c>
      <c r="AB237" s="5">
        <f t="shared" si="154"/>
        <v>51232.125873434401</v>
      </c>
      <c r="AC237" s="16">
        <f t="shared" si="184"/>
        <v>1.1104150976529337</v>
      </c>
      <c r="AD237" s="16">
        <f t="shared" si="184"/>
        <v>3.0340790185130126</v>
      </c>
      <c r="AE237" s="16">
        <f t="shared" si="184"/>
        <v>13.700503924715985</v>
      </c>
      <c r="AF237" s="15">
        <f t="shared" si="161"/>
        <v>-4.0504037456468023E-3</v>
      </c>
      <c r="AG237" s="15">
        <f t="shared" si="161"/>
        <v>2.9673830763510267E-4</v>
      </c>
      <c r="AH237" s="15">
        <f t="shared" si="161"/>
        <v>9.7937136394747881E-3</v>
      </c>
      <c r="AI237" s="1">
        <f t="shared" si="185"/>
        <v>347201.52081631991</v>
      </c>
      <c r="AJ237" s="1">
        <f t="shared" si="185"/>
        <v>186118.86129979408</v>
      </c>
      <c r="AK237" s="1">
        <f t="shared" si="185"/>
        <v>69808.69723837424</v>
      </c>
      <c r="AL237" s="14">
        <f t="shared" si="190"/>
        <v>83.546640764715619</v>
      </c>
      <c r="AM237" s="14">
        <f t="shared" si="190"/>
        <v>19.962478511039386</v>
      </c>
      <c r="AN237" s="14">
        <f t="shared" si="190"/>
        <v>6.3213152596778732</v>
      </c>
      <c r="AO237" s="11">
        <f t="shared" si="191"/>
        <v>3.3441249170592722E-3</v>
      </c>
      <c r="AP237" s="11">
        <f t="shared" si="191"/>
        <v>4.2127153941412957E-3</v>
      </c>
      <c r="AQ237" s="11">
        <f t="shared" si="191"/>
        <v>3.8214643988429766E-3</v>
      </c>
      <c r="AR237" s="1">
        <f t="shared" si="155"/>
        <v>165884.67558828188</v>
      </c>
      <c r="AS237" s="1">
        <f t="shared" si="155"/>
        <v>94787.994596695804</v>
      </c>
      <c r="AT237" s="1">
        <f t="shared" si="155"/>
        <v>35705.024975843291</v>
      </c>
      <c r="AU237" s="1">
        <f t="shared" si="162"/>
        <v>33176.93511765638</v>
      </c>
      <c r="AV237" s="1">
        <f t="shared" si="162"/>
        <v>18957.598919339162</v>
      </c>
      <c r="AW237" s="1">
        <f t="shared" si="162"/>
        <v>7141.0049951686588</v>
      </c>
      <c r="AX237" s="1">
        <f t="shared" si="163"/>
        <v>113873.38437658276</v>
      </c>
      <c r="AY237" s="1">
        <f t="shared" si="163"/>
        <v>25582.69772387022</v>
      </c>
      <c r="AZ237" s="1">
        <f t="shared" si="163"/>
        <v>6536.6420862292525</v>
      </c>
      <c r="BA237" s="1">
        <f t="shared" si="164"/>
        <v>13568.537742380764</v>
      </c>
      <c r="BB237" s="1">
        <f t="shared" si="164"/>
        <v>30084.927577192149</v>
      </c>
      <c r="BC237" s="1">
        <f t="shared" si="164"/>
        <v>38389.745295771798</v>
      </c>
      <c r="BD237" s="1">
        <f t="shared" si="165"/>
        <v>451.53466696230277</v>
      </c>
      <c r="BE237" s="2">
        <f t="shared" si="186"/>
        <v>0.1724378764915922</v>
      </c>
      <c r="BF237" s="2">
        <f t="shared" si="186"/>
        <v>0.13039120264941753</v>
      </c>
      <c r="BG237" s="2">
        <f t="shared" si="186"/>
        <v>6.9918128391701598E-2</v>
      </c>
      <c r="BH237" s="2">
        <f t="shared" si="158"/>
        <v>8.8475308506727218E-2</v>
      </c>
      <c r="BI237" s="2">
        <f t="shared" si="166"/>
        <v>2.9734821248929609E-3</v>
      </c>
      <c r="BJ237" s="2">
        <f t="shared" si="166"/>
        <v>1.700186572836147E-3</v>
      </c>
      <c r="BK237" s="2">
        <f t="shared" si="166"/>
        <v>4.8885446777984691E-4</v>
      </c>
      <c r="BL237" s="2">
        <f t="shared" si="159"/>
        <v>493.25511765542387</v>
      </c>
      <c r="BM237" s="2">
        <f t="shared" si="159"/>
        <v>161.15727567936747</v>
      </c>
      <c r="BN237" s="2">
        <f t="shared" si="159"/>
        <v>17.454560981632014</v>
      </c>
      <c r="BO237" s="2">
        <f t="shared" si="167"/>
        <v>1850.836361063733</v>
      </c>
      <c r="BP237" s="2">
        <f t="shared" si="167"/>
        <v>149.90294841419637</v>
      </c>
      <c r="BQ237" s="2">
        <f t="shared" si="167"/>
        <v>9.7455589746839184</v>
      </c>
      <c r="BR237" s="11">
        <f t="shared" si="168"/>
        <v>2.7392459017008014E-2</v>
      </c>
      <c r="BS237" s="17">
        <f t="shared" si="156"/>
        <v>1.2425756014777035E-3</v>
      </c>
      <c r="BT237" s="17">
        <f t="shared" si="157"/>
        <v>5.5036201481594785E-3</v>
      </c>
      <c r="BU237" s="12">
        <f>(BU$3*temphigh!$I347+BU$4*temphigh!$I347^2+BU$5*temphigh!$I347^6)*(K237/K$56)^$BW$1</f>
        <v>-45.633049596778967</v>
      </c>
      <c r="BV237" s="12">
        <f>(BV$3*temphigh!$I347+BV$4*temphigh!$I347^2+BV$5*temphigh!$I347^6)*(L237/L$56)^$BW$1</f>
        <v>-30.066646739066936</v>
      </c>
      <c r="BW237" s="12">
        <f>(BW$3*temphigh!$I347+BW$4*temphigh!$I347^2+BW$5*temphigh!$I347^6)*(M237/M$56)^$BW$1</f>
        <v>-25.87145484297206</v>
      </c>
      <c r="BX237" s="12"/>
      <c r="BY237" s="12"/>
      <c r="BZ237" s="12"/>
      <c r="CA237" s="19"/>
      <c r="CB237" s="19"/>
      <c r="CC237" s="19"/>
      <c r="CD237" s="19"/>
      <c r="CE237" s="19"/>
      <c r="CF237" s="19"/>
      <c r="CG237" s="19"/>
      <c r="CH237" s="19"/>
    </row>
    <row r="238" spans="1:86" x14ac:dyDescent="0.3">
      <c r="A238" s="2">
        <f t="shared" si="143"/>
        <v>2192</v>
      </c>
      <c r="B238" s="5">
        <f t="shared" si="187"/>
        <v>1165.3977731978071</v>
      </c>
      <c r="C238" s="5">
        <f t="shared" si="187"/>
        <v>2964.1303138580784</v>
      </c>
      <c r="D238" s="5">
        <f t="shared" si="187"/>
        <v>4369.8371808024613</v>
      </c>
      <c r="E238" s="15">
        <f t="shared" si="188"/>
        <v>3.6251345852700916E-7</v>
      </c>
      <c r="F238" s="15">
        <f t="shared" si="188"/>
        <v>7.141758218124138E-7</v>
      </c>
      <c r="G238" s="15">
        <f t="shared" si="188"/>
        <v>1.4579645354689247E-6</v>
      </c>
      <c r="H238" s="5">
        <f t="shared" si="146"/>
        <v>164902.16202540827</v>
      </c>
      <c r="I238" s="5">
        <f t="shared" si="146"/>
        <v>94904.387519725948</v>
      </c>
      <c r="J238" s="5">
        <f t="shared" si="146"/>
        <v>35768.399136001826</v>
      </c>
      <c r="K238" s="5">
        <f t="shared" si="147"/>
        <v>141498.60744363963</v>
      </c>
      <c r="L238" s="5">
        <f t="shared" si="147"/>
        <v>32017.616457691929</v>
      </c>
      <c r="M238" s="5">
        <f t="shared" si="147"/>
        <v>8185.2933315546197</v>
      </c>
      <c r="N238" s="15">
        <f t="shared" si="148"/>
        <v>-5.9232315379375011E-3</v>
      </c>
      <c r="O238" s="15">
        <f t="shared" si="148"/>
        <v>1.227213901449753E-3</v>
      </c>
      <c r="P238" s="15">
        <f t="shared" si="148"/>
        <v>1.7734761765317852E-3</v>
      </c>
      <c r="Q238" s="5">
        <f t="shared" si="149"/>
        <v>3253.5041681708558</v>
      </c>
      <c r="R238" s="5">
        <f t="shared" si="149"/>
        <v>6113.8884057653695</v>
      </c>
      <c r="S238" s="5">
        <f t="shared" si="149"/>
        <v>3956.7792551383404</v>
      </c>
      <c r="T238" s="5">
        <f t="shared" si="189"/>
        <v>19.729906074060771</v>
      </c>
      <c r="U238" s="5">
        <f t="shared" si="189"/>
        <v>64.421556953777227</v>
      </c>
      <c r="V238" s="5">
        <f t="shared" si="189"/>
        <v>110.62220705191524</v>
      </c>
      <c r="W238" s="15">
        <f t="shared" si="151"/>
        <v>-1.0734613539272964E-2</v>
      </c>
      <c r="X238" s="15">
        <f t="shared" si="151"/>
        <v>-1.217998157191269E-2</v>
      </c>
      <c r="Y238" s="15">
        <f t="shared" si="151"/>
        <v>-9.7425357312937999E-3</v>
      </c>
      <c r="Z238" s="5">
        <f t="shared" si="154"/>
        <v>3027.9018617602487</v>
      </c>
      <c r="AA238" s="5">
        <f t="shared" si="154"/>
        <v>16314.974276007109</v>
      </c>
      <c r="AB238" s="5">
        <f t="shared" si="154"/>
        <v>51323.222734275099</v>
      </c>
      <c r="AC238" s="16">
        <f t="shared" si="184"/>
        <v>1.1059174681821775</v>
      </c>
      <c r="AD238" s="16">
        <f t="shared" si="184"/>
        <v>3.0349793459861973</v>
      </c>
      <c r="AE238" s="16">
        <f t="shared" si="184"/>
        <v>13.834682736871153</v>
      </c>
      <c r="AF238" s="15">
        <f t="shared" si="161"/>
        <v>-4.0504037456468023E-3</v>
      </c>
      <c r="AG238" s="15">
        <f t="shared" si="161"/>
        <v>2.9673830763510267E-4</v>
      </c>
      <c r="AH238" s="15">
        <f t="shared" si="161"/>
        <v>9.7937136394747881E-3</v>
      </c>
      <c r="AI238" s="1">
        <f t="shared" si="185"/>
        <v>345658.30385234428</v>
      </c>
      <c r="AJ238" s="1">
        <f t="shared" si="185"/>
        <v>186464.57408915384</v>
      </c>
      <c r="AK238" s="1">
        <f t="shared" si="185"/>
        <v>69968.832509705477</v>
      </c>
      <c r="AL238" s="14">
        <f t="shared" si="190"/>
        <v>83.823237263802326</v>
      </c>
      <c r="AM238" s="14">
        <f t="shared" si="190"/>
        <v>20.045733789162771</v>
      </c>
      <c r="AN238" s="14">
        <f t="shared" si="190"/>
        <v>6.3452303740844069</v>
      </c>
      <c r="AO238" s="11">
        <f t="shared" si="191"/>
        <v>3.3106836678886793E-3</v>
      </c>
      <c r="AP238" s="11">
        <f t="shared" si="191"/>
        <v>4.1705882401998828E-3</v>
      </c>
      <c r="AQ238" s="11">
        <f t="shared" si="191"/>
        <v>3.7832497548545467E-3</v>
      </c>
      <c r="AR238" s="1">
        <f t="shared" si="155"/>
        <v>164902.16202540827</v>
      </c>
      <c r="AS238" s="1">
        <f t="shared" si="155"/>
        <v>94904.387519725948</v>
      </c>
      <c r="AT238" s="1">
        <f t="shared" si="155"/>
        <v>35768.399136001826</v>
      </c>
      <c r="AU238" s="1">
        <f t="shared" si="162"/>
        <v>32980.432405081658</v>
      </c>
      <c r="AV238" s="1">
        <f t="shared" si="162"/>
        <v>18980.87750394519</v>
      </c>
      <c r="AW238" s="1">
        <f t="shared" si="162"/>
        <v>7153.6798272003653</v>
      </c>
      <c r="AX238" s="1">
        <f t="shared" si="163"/>
        <v>113198.88595491169</v>
      </c>
      <c r="AY238" s="1">
        <f t="shared" si="163"/>
        <v>25614.09316615354</v>
      </c>
      <c r="AZ238" s="1">
        <f t="shared" si="163"/>
        <v>6548.2346652436954</v>
      </c>
      <c r="BA238" s="1">
        <f t="shared" si="164"/>
        <v>13561.619215425393</v>
      </c>
      <c r="BB238" s="1">
        <f t="shared" si="164"/>
        <v>30088.584454801272</v>
      </c>
      <c r="BC238" s="1">
        <f t="shared" si="164"/>
        <v>38397.544204863865</v>
      </c>
      <c r="BD238" s="1">
        <f t="shared" si="165"/>
        <v>438.4074158412206</v>
      </c>
      <c r="BE238" s="2">
        <f t="shared" si="186"/>
        <v>0.1724378764915922</v>
      </c>
      <c r="BF238" s="2">
        <f t="shared" si="186"/>
        <v>0.13039120264941753</v>
      </c>
      <c r="BG238" s="2">
        <f t="shared" si="186"/>
        <v>6.9918128391701598E-2</v>
      </c>
      <c r="BH238" s="2">
        <f t="shared" si="158"/>
        <v>8.827256436238029E-2</v>
      </c>
      <c r="BI238" s="2">
        <f t="shared" si="166"/>
        <v>2.9734821248929609E-3</v>
      </c>
      <c r="BJ238" s="2">
        <f t="shared" si="166"/>
        <v>1.700186572836147E-3</v>
      </c>
      <c r="BK238" s="2">
        <f t="shared" si="166"/>
        <v>4.8885446777984691E-4</v>
      </c>
      <c r="BL238" s="2">
        <f t="shared" si="159"/>
        <v>490.3336311387543</v>
      </c>
      <c r="BM238" s="2">
        <f t="shared" si="159"/>
        <v>161.35516536427647</v>
      </c>
      <c r="BN238" s="2">
        <f t="shared" si="159"/>
        <v>17.485541722967309</v>
      </c>
      <c r="BO238" s="2">
        <f t="shared" si="167"/>
        <v>1878.2232679102203</v>
      </c>
      <c r="BP238" s="2">
        <f t="shared" si="167"/>
        <v>151.69741632509633</v>
      </c>
      <c r="BQ238" s="2">
        <f t="shared" si="167"/>
        <v>9.7455280082653886</v>
      </c>
      <c r="BR238" s="11">
        <f t="shared" si="168"/>
        <v>2.7290429194556903E-2</v>
      </c>
      <c r="BS238" s="17">
        <f t="shared" si="156"/>
        <v>1.2094459041159199E-3</v>
      </c>
      <c r="BT238" s="17">
        <f t="shared" si="157"/>
        <v>5.343320532193668E-3</v>
      </c>
      <c r="BU238" s="12">
        <f>(BU$3*temphigh!$I348+BU$4*temphigh!$I348^2+BU$5*temphigh!$I348^6)*(K238/K$56)^$BW$1</f>
        <v>-46.088526446171798</v>
      </c>
      <c r="BV238" s="12">
        <f>(BV$3*temphigh!$I348+BV$4*temphigh!$I348^2+BV$5*temphigh!$I348^6)*(L238/L$56)^$BW$1</f>
        <v>-30.297170005131147</v>
      </c>
      <c r="BW238" s="12">
        <f>(BW$3*temphigh!$I348+BW$4*temphigh!$I348^2+BW$5*temphigh!$I348^6)*(M238/M$56)^$BW$1</f>
        <v>-26.05351897892066</v>
      </c>
      <c r="BX238" s="12"/>
      <c r="BY238" s="12"/>
      <c r="BZ238" s="12"/>
      <c r="CA238" s="19"/>
      <c r="CB238" s="19"/>
      <c r="CC238" s="19"/>
      <c r="CD238" s="19"/>
      <c r="CE238" s="19"/>
      <c r="CF238" s="19"/>
      <c r="CG238" s="19"/>
      <c r="CH238" s="19"/>
    </row>
    <row r="239" spans="1:86" x14ac:dyDescent="0.3">
      <c r="A239" s="2">
        <f t="shared" si="143"/>
        <v>2193</v>
      </c>
      <c r="B239" s="5">
        <f t="shared" si="187"/>
        <v>1165.3981745465655</v>
      </c>
      <c r="C239" s="5">
        <f t="shared" si="187"/>
        <v>2964.1323249227712</v>
      </c>
      <c r="D239" s="5">
        <f t="shared" si="187"/>
        <v>4369.8432333167148</v>
      </c>
      <c r="E239" s="15">
        <f t="shared" si="188"/>
        <v>3.4438778560065868E-7</v>
      </c>
      <c r="F239" s="15">
        <f t="shared" si="188"/>
        <v>6.7846703072179308E-7</v>
      </c>
      <c r="G239" s="15">
        <f t="shared" si="188"/>
        <v>1.3850663086954785E-6</v>
      </c>
      <c r="H239" s="5">
        <f t="shared" si="146"/>
        <v>163898.25223832313</v>
      </c>
      <c r="I239" s="5">
        <f t="shared" si="146"/>
        <v>95015.439916032337</v>
      </c>
      <c r="J239" s="5">
        <f t="shared" si="146"/>
        <v>35830.207028098906</v>
      </c>
      <c r="K239" s="5">
        <f t="shared" si="147"/>
        <v>140637.12799455246</v>
      </c>
      <c r="L239" s="5">
        <f t="shared" si="147"/>
        <v>32055.060132481743</v>
      </c>
      <c r="M239" s="5">
        <f t="shared" si="147"/>
        <v>8199.4261841983171</v>
      </c>
      <c r="N239" s="15">
        <f t="shared" si="148"/>
        <v>-6.0882539033488836E-3</v>
      </c>
      <c r="O239" s="15">
        <f t="shared" si="148"/>
        <v>1.169471026654767E-3</v>
      </c>
      <c r="P239" s="15">
        <f t="shared" si="148"/>
        <v>1.7266152929686918E-3</v>
      </c>
      <c r="Q239" s="5">
        <f t="shared" si="149"/>
        <v>3198.9846334531903</v>
      </c>
      <c r="R239" s="5">
        <f t="shared" si="149"/>
        <v>6046.4883882861886</v>
      </c>
      <c r="S239" s="5">
        <f t="shared" si="149"/>
        <v>3925.0009044139424</v>
      </c>
      <c r="T239" s="5">
        <f t="shared" si="189"/>
        <v>19.518113157189575</v>
      </c>
      <c r="U239" s="5">
        <f t="shared" si="189"/>
        <v>63.636903577246294</v>
      </c>
      <c r="V239" s="5">
        <f t="shared" si="189"/>
        <v>109.54446624703738</v>
      </c>
      <c r="W239" s="15">
        <f t="shared" si="151"/>
        <v>-1.0734613539272964E-2</v>
      </c>
      <c r="X239" s="15">
        <f t="shared" si="151"/>
        <v>-1.217998157191269E-2</v>
      </c>
      <c r="Y239" s="15">
        <f t="shared" si="151"/>
        <v>-9.7425357312937999E-3</v>
      </c>
      <c r="Z239" s="5">
        <f t="shared" si="154"/>
        <v>2965.596432326352</v>
      </c>
      <c r="AA239" s="5">
        <f t="shared" si="154"/>
        <v>16140.835993555247</v>
      </c>
      <c r="AB239" s="5">
        <f t="shared" si="154"/>
        <v>51412.043756215608</v>
      </c>
      <c r="AC239" s="16">
        <f t="shared" si="184"/>
        <v>1.1014380559266761</v>
      </c>
      <c r="AD239" s="16">
        <f t="shared" si="184"/>
        <v>3.0358799406210326</v>
      </c>
      <c r="AE239" s="16">
        <f t="shared" si="184"/>
        <v>13.970175657889055</v>
      </c>
      <c r="AF239" s="15">
        <f t="shared" si="161"/>
        <v>-4.0504037456468023E-3</v>
      </c>
      <c r="AG239" s="15">
        <f t="shared" si="161"/>
        <v>2.9673830763510267E-4</v>
      </c>
      <c r="AH239" s="15">
        <f t="shared" si="161"/>
        <v>9.7937136394747881E-3</v>
      </c>
      <c r="AI239" s="1">
        <f t="shared" si="185"/>
        <v>344072.90587219148</v>
      </c>
      <c r="AJ239" s="1">
        <f t="shared" si="185"/>
        <v>186798.99418418366</v>
      </c>
      <c r="AK239" s="1">
        <f t="shared" si="185"/>
        <v>70125.629085935303</v>
      </c>
      <c r="AL239" s="14">
        <f t="shared" si="190"/>
        <v>84.097974364175172</v>
      </c>
      <c r="AM239" s="14">
        <f t="shared" si="190"/>
        <v>20.128500265753956</v>
      </c>
      <c r="AN239" s="14">
        <f t="shared" si="190"/>
        <v>6.368995909429084</v>
      </c>
      <c r="AO239" s="11">
        <f t="shared" si="191"/>
        <v>3.2775768312097923E-3</v>
      </c>
      <c r="AP239" s="11">
        <f t="shared" si="191"/>
        <v>4.1288823577978837E-3</v>
      </c>
      <c r="AQ239" s="11">
        <f t="shared" si="191"/>
        <v>3.7454172573060012E-3</v>
      </c>
      <c r="AR239" s="1">
        <f t="shared" si="155"/>
        <v>163898.25223832313</v>
      </c>
      <c r="AS239" s="1">
        <f t="shared" si="155"/>
        <v>95015.439916032337</v>
      </c>
      <c r="AT239" s="1">
        <f t="shared" si="155"/>
        <v>35830.207028098906</v>
      </c>
      <c r="AU239" s="1">
        <f t="shared" si="162"/>
        <v>32779.65044766463</v>
      </c>
      <c r="AV239" s="1">
        <f t="shared" si="162"/>
        <v>19003.087983206467</v>
      </c>
      <c r="AW239" s="1">
        <f t="shared" si="162"/>
        <v>7166.0414056197815</v>
      </c>
      <c r="AX239" s="1">
        <f t="shared" si="163"/>
        <v>112509.70239564196</v>
      </c>
      <c r="AY239" s="1">
        <f t="shared" si="163"/>
        <v>25644.048105985396</v>
      </c>
      <c r="AZ239" s="1">
        <f t="shared" si="163"/>
        <v>6559.5409473586542</v>
      </c>
      <c r="BA239" s="1">
        <f t="shared" si="164"/>
        <v>13554.506959016708</v>
      </c>
      <c r="BB239" s="1">
        <f t="shared" si="164"/>
        <v>30092.069310399638</v>
      </c>
      <c r="BC239" s="1">
        <f t="shared" si="164"/>
        <v>38405.135919962129</v>
      </c>
      <c r="BD239" s="1">
        <f t="shared" si="165"/>
        <v>425.6588334399529</v>
      </c>
      <c r="BE239" s="2">
        <f t="shared" si="186"/>
        <v>0.1724378764915922</v>
      </c>
      <c r="BF239" s="2">
        <f t="shared" si="186"/>
        <v>0.13039120264941753</v>
      </c>
      <c r="BG239" s="2">
        <f t="shared" si="186"/>
        <v>6.9918128391701598E-2</v>
      </c>
      <c r="BH239" s="2">
        <f t="shared" si="158"/>
        <v>8.8071075564330678E-2</v>
      </c>
      <c r="BI239" s="2">
        <f t="shared" si="166"/>
        <v>2.9734821248929609E-3</v>
      </c>
      <c r="BJ239" s="2">
        <f t="shared" si="166"/>
        <v>1.700186572836147E-3</v>
      </c>
      <c r="BK239" s="2">
        <f t="shared" si="166"/>
        <v>4.8885446777984691E-4</v>
      </c>
      <c r="BL239" s="2">
        <f t="shared" si="159"/>
        <v>487.34852333185154</v>
      </c>
      <c r="BM239" s="2">
        <f t="shared" si="159"/>
        <v>161.54397515735786</v>
      </c>
      <c r="BN239" s="2">
        <f t="shared" si="159"/>
        <v>17.515756787163021</v>
      </c>
      <c r="BO239" s="2">
        <f t="shared" si="167"/>
        <v>1906.0089409731011</v>
      </c>
      <c r="BP239" s="2">
        <f t="shared" si="167"/>
        <v>153.51345476605687</v>
      </c>
      <c r="BQ239" s="2">
        <f t="shared" si="167"/>
        <v>9.745502540886628</v>
      </c>
      <c r="BR239" s="11">
        <f t="shared" si="168"/>
        <v>2.7187369728861238E-2</v>
      </c>
      <c r="BS239" s="17">
        <f t="shared" si="156"/>
        <v>1.1773164333519406E-3</v>
      </c>
      <c r="BT239" s="17">
        <f t="shared" si="157"/>
        <v>5.1876898370812313E-3</v>
      </c>
      <c r="BU239" s="12">
        <f>(BU$3*temphigh!$I349+BU$4*temphigh!$I349^2+BU$5*temphigh!$I349^6)*(K239/K$56)^$BW$1</f>
        <v>-46.545911038384133</v>
      </c>
      <c r="BV239" s="12">
        <f>(BV$3*temphigh!$I349+BV$4*temphigh!$I349^2+BV$5*temphigh!$I349^6)*(L239/L$56)^$BW$1</f>
        <v>-30.527163434901869</v>
      </c>
      <c r="BW239" s="12">
        <f>(BW$3*temphigh!$I349+BW$4*temphigh!$I349^2+BW$5*temphigh!$I349^6)*(M239/M$56)^$BW$1</f>
        <v>-26.235023838858371</v>
      </c>
      <c r="BX239" s="12"/>
      <c r="BY239" s="12"/>
      <c r="BZ239" s="12"/>
      <c r="CA239" s="19"/>
      <c r="CB239" s="19"/>
      <c r="CC239" s="19"/>
      <c r="CD239" s="19"/>
      <c r="CE239" s="19"/>
      <c r="CF239" s="19"/>
      <c r="CG239" s="19"/>
      <c r="CH239" s="19"/>
    </row>
    <row r="240" spans="1:86" x14ac:dyDescent="0.3">
      <c r="A240" s="2">
        <f t="shared" si="143"/>
        <v>2194</v>
      </c>
      <c r="B240" s="5">
        <f t="shared" si="187"/>
        <v>1165.3985558280174</v>
      </c>
      <c r="C240" s="5">
        <f t="shared" si="187"/>
        <v>2964.1342354355252</v>
      </c>
      <c r="D240" s="5">
        <f t="shared" si="187"/>
        <v>4369.84898321322</v>
      </c>
      <c r="E240" s="15">
        <f t="shared" si="188"/>
        <v>3.2716839632062573E-7</v>
      </c>
      <c r="F240" s="15">
        <f t="shared" si="188"/>
        <v>6.4454367918570338E-7</v>
      </c>
      <c r="G240" s="15">
        <f t="shared" si="188"/>
        <v>1.3158129932607044E-6</v>
      </c>
      <c r="H240" s="5">
        <f t="shared" si="146"/>
        <v>162872.8184037437</v>
      </c>
      <c r="I240" s="5">
        <f t="shared" si="146"/>
        <v>95121.187042948353</v>
      </c>
      <c r="J240" s="5">
        <f t="shared" si="146"/>
        <v>35890.46010679756</v>
      </c>
      <c r="K240" s="5">
        <f t="shared" si="147"/>
        <v>139757.18228689782</v>
      </c>
      <c r="L240" s="5">
        <f t="shared" si="147"/>
        <v>32090.715024237776</v>
      </c>
      <c r="M240" s="5">
        <f t="shared" si="147"/>
        <v>8213.2037616564794</v>
      </c>
      <c r="N240" s="15">
        <f t="shared" si="148"/>
        <v>-6.2568520859492827E-3</v>
      </c>
      <c r="O240" s="15">
        <f t="shared" si="148"/>
        <v>1.1123015089871124E-3</v>
      </c>
      <c r="P240" s="15">
        <f t="shared" si="148"/>
        <v>1.6803099568984958E-3</v>
      </c>
      <c r="Q240" s="5">
        <f t="shared" si="149"/>
        <v>3144.845084360029</v>
      </c>
      <c r="R240" s="5">
        <f t="shared" si="149"/>
        <v>5979.4897266530361</v>
      </c>
      <c r="S240" s="5">
        <f t="shared" si="149"/>
        <v>3893.2975296545865</v>
      </c>
      <c r="T240" s="5">
        <f t="shared" si="189"/>
        <v>19.308593755431346</v>
      </c>
      <c r="U240" s="5">
        <f t="shared" si="189"/>
        <v>62.861807264381852</v>
      </c>
      <c r="V240" s="5">
        <f t="shared" si="189"/>
        <v>108.4772253704601</v>
      </c>
      <c r="W240" s="15">
        <f t="shared" si="151"/>
        <v>-1.0734613539272964E-2</v>
      </c>
      <c r="X240" s="15">
        <f t="shared" si="151"/>
        <v>-1.217998157191269E-2</v>
      </c>
      <c r="Y240" s="15">
        <f t="shared" si="151"/>
        <v>-9.7425357312937999E-3</v>
      </c>
      <c r="Z240" s="5">
        <f t="shared" si="154"/>
        <v>2904.0908395452057</v>
      </c>
      <c r="AA240" s="5">
        <f t="shared" si="154"/>
        <v>15967.634870033049</v>
      </c>
      <c r="AB240" s="5">
        <f t="shared" si="154"/>
        <v>51498.605628756108</v>
      </c>
      <c r="AC240" s="16">
        <f t="shared" si="184"/>
        <v>1.0969767870993528</v>
      </c>
      <c r="AD240" s="16">
        <f t="shared" si="184"/>
        <v>3.0367808024967959</v>
      </c>
      <c r="AE240" s="16">
        <f t="shared" si="184"/>
        <v>14.106995557775582</v>
      </c>
      <c r="AF240" s="15">
        <f t="shared" si="161"/>
        <v>-4.0504037456468023E-3</v>
      </c>
      <c r="AG240" s="15">
        <f t="shared" si="161"/>
        <v>2.9673830763510267E-4</v>
      </c>
      <c r="AH240" s="15">
        <f t="shared" si="161"/>
        <v>9.7937136394747881E-3</v>
      </c>
      <c r="AI240" s="1">
        <f t="shared" si="185"/>
        <v>342445.26573263697</v>
      </c>
      <c r="AJ240" s="1">
        <f t="shared" si="185"/>
        <v>187122.18274897177</v>
      </c>
      <c r="AK240" s="1">
        <f t="shared" si="185"/>
        <v>70279.107582961558</v>
      </c>
      <c r="AL240" s="14">
        <f t="shared" si="190"/>
        <v>84.370855560779589</v>
      </c>
      <c r="AM240" s="14">
        <f t="shared" si="190"/>
        <v>20.210777393293796</v>
      </c>
      <c r="AN240" s="14">
        <f t="shared" si="190"/>
        <v>6.3926119111480624</v>
      </c>
      <c r="AO240" s="11">
        <f t="shared" si="191"/>
        <v>3.2448010628976943E-3</v>
      </c>
      <c r="AP240" s="11">
        <f t="shared" si="191"/>
        <v>4.0875935342199049E-3</v>
      </c>
      <c r="AQ240" s="11">
        <f t="shared" si="191"/>
        <v>3.707963084732941E-3</v>
      </c>
      <c r="AR240" s="1">
        <f t="shared" si="155"/>
        <v>162872.8184037437</v>
      </c>
      <c r="AS240" s="1">
        <f t="shared" si="155"/>
        <v>95121.187042948353</v>
      </c>
      <c r="AT240" s="1">
        <f t="shared" si="155"/>
        <v>35890.46010679756</v>
      </c>
      <c r="AU240" s="1">
        <f t="shared" si="162"/>
        <v>32574.563680748743</v>
      </c>
      <c r="AV240" s="1">
        <f t="shared" si="162"/>
        <v>19024.23740858967</v>
      </c>
      <c r="AW240" s="1">
        <f t="shared" si="162"/>
        <v>7178.0920213595127</v>
      </c>
      <c r="AX240" s="1">
        <f t="shared" si="163"/>
        <v>111805.74582951826</v>
      </c>
      <c r="AY240" s="1">
        <f t="shared" si="163"/>
        <v>25672.572019390216</v>
      </c>
      <c r="AZ240" s="1">
        <f t="shared" si="163"/>
        <v>6570.563009325183</v>
      </c>
      <c r="BA240" s="1">
        <f t="shared" si="164"/>
        <v>13547.196760009883</v>
      </c>
      <c r="BB240" s="1">
        <f t="shared" si="164"/>
        <v>30095.383884759045</v>
      </c>
      <c r="BC240" s="1">
        <f t="shared" si="164"/>
        <v>38412.522992590886</v>
      </c>
      <c r="BD240" s="1">
        <f t="shared" si="165"/>
        <v>413.27808467978508</v>
      </c>
      <c r="BE240" s="2">
        <f t="shared" si="186"/>
        <v>0.1724378764915922</v>
      </c>
      <c r="BF240" s="2">
        <f t="shared" si="186"/>
        <v>0.13039120264941753</v>
      </c>
      <c r="BG240" s="2">
        <f t="shared" si="186"/>
        <v>6.9918128391701598E-2</v>
      </c>
      <c r="BH240" s="2">
        <f t="shared" si="158"/>
        <v>8.7870845204572001E-2</v>
      </c>
      <c r="BI240" s="2">
        <f t="shared" si="166"/>
        <v>2.9734821248929609E-3</v>
      </c>
      <c r="BJ240" s="2">
        <f t="shared" si="166"/>
        <v>1.700186572836147E-3</v>
      </c>
      <c r="BK240" s="2">
        <f t="shared" si="166"/>
        <v>4.8885446777984691E-4</v>
      </c>
      <c r="BL240" s="2">
        <f t="shared" si="159"/>
        <v>484.29941415446916</v>
      </c>
      <c r="BM240" s="2">
        <f t="shared" si="159"/>
        <v>161.72376500265648</v>
      </c>
      <c r="BN240" s="2">
        <f t="shared" si="159"/>
        <v>17.54521177388235</v>
      </c>
      <c r="BO240" s="2">
        <f t="shared" si="167"/>
        <v>1934.1986525559644</v>
      </c>
      <c r="BP240" s="2">
        <f t="shared" si="167"/>
        <v>155.35132255869974</v>
      </c>
      <c r="BQ240" s="2">
        <f t="shared" si="167"/>
        <v>9.745482492765225</v>
      </c>
      <c r="BR240" s="11">
        <f t="shared" si="168"/>
        <v>2.7083190898407689E-2</v>
      </c>
      <c r="BS240" s="17">
        <f t="shared" si="156"/>
        <v>1.1461554805358518E-3</v>
      </c>
      <c r="BT240" s="17">
        <f t="shared" si="157"/>
        <v>5.0365920748361472E-3</v>
      </c>
      <c r="BU240" s="12">
        <f>(BU$3*temphigh!$I350+BU$4*temphigh!$I350^2+BU$5*temphigh!$I350^6)*(K240/K$56)^$BW$1</f>
        <v>-47.005286451362892</v>
      </c>
      <c r="BV240" s="12">
        <f>(BV$3*temphigh!$I350+BV$4*temphigh!$I350^2+BV$5*temphigh!$I350^6)*(L240/L$56)^$BW$1</f>
        <v>-30.756625869978958</v>
      </c>
      <c r="BW240" s="12">
        <f>(BW$3*temphigh!$I350+BW$4*temphigh!$I350^2+BW$5*temphigh!$I350^6)*(M240/M$56)^$BW$1</f>
        <v>-26.415967810561824</v>
      </c>
      <c r="BX240" s="12"/>
      <c r="BY240" s="12"/>
      <c r="BZ240" s="12"/>
      <c r="CA240" s="19"/>
      <c r="CB240" s="19"/>
      <c r="CC240" s="19"/>
      <c r="CD240" s="19"/>
      <c r="CE240" s="19"/>
      <c r="CF240" s="19"/>
      <c r="CG240" s="19"/>
      <c r="CH240" s="19"/>
    </row>
    <row r="241" spans="1:86" x14ac:dyDescent="0.3">
      <c r="A241" s="2">
        <f t="shared" si="143"/>
        <v>2195</v>
      </c>
      <c r="B241" s="5">
        <f t="shared" si="187"/>
        <v>1165.3989180455151</v>
      </c>
      <c r="C241" s="5">
        <f t="shared" si="187"/>
        <v>2964.1360504238119</v>
      </c>
      <c r="D241" s="5">
        <f t="shared" si="187"/>
        <v>4369.854445622087</v>
      </c>
      <c r="E241" s="15">
        <f t="shared" si="188"/>
        <v>3.1080997650459445E-7</v>
      </c>
      <c r="F241" s="15">
        <f t="shared" si="188"/>
        <v>6.1231649522641822E-7</v>
      </c>
      <c r="G241" s="15">
        <f t="shared" si="188"/>
        <v>1.2500223435976691E-6</v>
      </c>
      <c r="H241" s="5">
        <f t="shared" si="146"/>
        <v>161825.71625892562</v>
      </c>
      <c r="I241" s="5">
        <f t="shared" si="146"/>
        <v>95221.664365262463</v>
      </c>
      <c r="J241" s="5">
        <f t="shared" si="146"/>
        <v>35949.169874502251</v>
      </c>
      <c r="K241" s="5">
        <f t="shared" si="147"/>
        <v>138858.64638549928</v>
      </c>
      <c r="L241" s="5">
        <f t="shared" si="147"/>
        <v>32124.593050190015</v>
      </c>
      <c r="M241" s="5">
        <f t="shared" si="147"/>
        <v>8226.6286719269829</v>
      </c>
      <c r="N241" s="15">
        <f t="shared" si="148"/>
        <v>-6.4292645765711143E-3</v>
      </c>
      <c r="O241" s="15">
        <f t="shared" si="148"/>
        <v>1.0556955781961808E-3</v>
      </c>
      <c r="P241" s="15">
        <f t="shared" si="148"/>
        <v>1.6345521991281142E-3</v>
      </c>
      <c r="Q241" s="5">
        <f t="shared" si="149"/>
        <v>3091.0853509710682</v>
      </c>
      <c r="R241" s="5">
        <f t="shared" si="149"/>
        <v>5912.8989070127764</v>
      </c>
      <c r="S241" s="5">
        <f t="shared" si="149"/>
        <v>3861.6735650407504</v>
      </c>
      <c r="T241" s="5">
        <f t="shared" si="189"/>
        <v>19.101323463479972</v>
      </c>
      <c r="U241" s="5">
        <f t="shared" si="189"/>
        <v>62.096151610324554</v>
      </c>
      <c r="V241" s="5">
        <f t="shared" si="189"/>
        <v>107.42038212625678</v>
      </c>
      <c r="W241" s="15">
        <f t="shared" si="151"/>
        <v>-1.0734613539272964E-2</v>
      </c>
      <c r="X241" s="15">
        <f t="shared" si="151"/>
        <v>-1.217998157191269E-2</v>
      </c>
      <c r="Y241" s="15">
        <f t="shared" si="151"/>
        <v>-9.7425357312937999E-3</v>
      </c>
      <c r="Z241" s="5">
        <f t="shared" si="154"/>
        <v>2843.378398817073</v>
      </c>
      <c r="AA241" s="5">
        <f t="shared" si="154"/>
        <v>15795.389754003752</v>
      </c>
      <c r="AB241" s="5">
        <f t="shared" si="154"/>
        <v>51582.925114199985</v>
      </c>
      <c r="AC241" s="16">
        <f t="shared" si="184"/>
        <v>1.092533588211998</v>
      </c>
      <c r="AD241" s="16">
        <f t="shared" si="184"/>
        <v>3.0376819316927874</v>
      </c>
      <c r="AE241" s="16">
        <f t="shared" si="184"/>
        <v>14.245155432581779</v>
      </c>
      <c r="AF241" s="15">
        <f t="shared" si="161"/>
        <v>-4.0504037456468023E-3</v>
      </c>
      <c r="AG241" s="15">
        <f t="shared" si="161"/>
        <v>2.9673830763510267E-4</v>
      </c>
      <c r="AH241" s="15">
        <f t="shared" si="161"/>
        <v>9.7937136394747881E-3</v>
      </c>
      <c r="AI241" s="1">
        <f t="shared" si="185"/>
        <v>340775.30284012202</v>
      </c>
      <c r="AJ241" s="1">
        <f t="shared" si="185"/>
        <v>187434.20188266426</v>
      </c>
      <c r="AK241" s="1">
        <f t="shared" si="185"/>
        <v>70429.288846024923</v>
      </c>
      <c r="AL241" s="14">
        <f t="shared" si="190"/>
        <v>84.641884536162792</v>
      </c>
      <c r="AM241" s="14">
        <f t="shared" si="190"/>
        <v>20.292564701858236</v>
      </c>
      <c r="AN241" s="14">
        <f t="shared" si="190"/>
        <v>6.4160784444398082</v>
      </c>
      <c r="AO241" s="11">
        <f t="shared" si="191"/>
        <v>3.2123530522687174E-3</v>
      </c>
      <c r="AP241" s="11">
        <f t="shared" si="191"/>
        <v>4.0467175988777061E-3</v>
      </c>
      <c r="AQ241" s="11">
        <f t="shared" si="191"/>
        <v>3.6708834538856116E-3</v>
      </c>
      <c r="AR241" s="1">
        <f t="shared" si="155"/>
        <v>161825.71625892562</v>
      </c>
      <c r="AS241" s="1">
        <f t="shared" si="155"/>
        <v>95221.664365262463</v>
      </c>
      <c r="AT241" s="1">
        <f t="shared" si="155"/>
        <v>35949.169874502251</v>
      </c>
      <c r="AU241" s="1">
        <f t="shared" si="162"/>
        <v>32365.143251785124</v>
      </c>
      <c r="AV241" s="1">
        <f t="shared" si="162"/>
        <v>19044.332873052492</v>
      </c>
      <c r="AW241" s="1">
        <f t="shared" si="162"/>
        <v>7189.8339749004508</v>
      </c>
      <c r="AX241" s="1">
        <f t="shared" si="163"/>
        <v>111086.91710839942</v>
      </c>
      <c r="AY241" s="1">
        <f t="shared" si="163"/>
        <v>25699.674440152008</v>
      </c>
      <c r="AZ241" s="1">
        <f t="shared" si="163"/>
        <v>6581.3029375415854</v>
      </c>
      <c r="BA241" s="1">
        <f t="shared" si="164"/>
        <v>13539.684122754326</v>
      </c>
      <c r="BB241" s="1">
        <f t="shared" si="164"/>
        <v>30098.529887387544</v>
      </c>
      <c r="BC241" s="1">
        <f t="shared" si="164"/>
        <v>38419.707933047212</v>
      </c>
      <c r="BD241" s="1">
        <f t="shared" si="165"/>
        <v>401.25464013261097</v>
      </c>
      <c r="BE241" s="2">
        <f t="shared" si="186"/>
        <v>0.1724378764915922</v>
      </c>
      <c r="BF241" s="2">
        <f t="shared" si="186"/>
        <v>0.13039120264941753</v>
      </c>
      <c r="BG241" s="2">
        <f t="shared" si="186"/>
        <v>6.9918128391701598E-2</v>
      </c>
      <c r="BH241" s="2">
        <f t="shared" si="158"/>
        <v>8.7671875940656466E-2</v>
      </c>
      <c r="BI241" s="2">
        <f t="shared" si="166"/>
        <v>2.9734821248929609E-3</v>
      </c>
      <c r="BJ241" s="2">
        <f t="shared" si="166"/>
        <v>1.700186572836147E-3</v>
      </c>
      <c r="BK241" s="2">
        <f t="shared" si="166"/>
        <v>4.8885446777984691E-4</v>
      </c>
      <c r="BL241" s="2">
        <f t="shared" si="159"/>
        <v>481.18587464391555</v>
      </c>
      <c r="BM241" s="2">
        <f t="shared" si="159"/>
        <v>161.89459519692946</v>
      </c>
      <c r="BN241" s="2">
        <f t="shared" si="159"/>
        <v>17.573912306127106</v>
      </c>
      <c r="BO241" s="2">
        <f t="shared" si="167"/>
        <v>1962.7976976282364</v>
      </c>
      <c r="BP241" s="2">
        <f t="shared" si="167"/>
        <v>157.21128162372295</v>
      </c>
      <c r="BQ241" s="2">
        <f t="shared" si="167"/>
        <v>9.7454677853025142</v>
      </c>
      <c r="BR241" s="11">
        <f t="shared" si="168"/>
        <v>2.6977797343064575E-2</v>
      </c>
      <c r="BS241" s="17">
        <f t="shared" si="156"/>
        <v>1.1159324684627439E-3</v>
      </c>
      <c r="BT241" s="17">
        <f t="shared" si="157"/>
        <v>4.8898952182875217E-3</v>
      </c>
      <c r="BU241" s="12">
        <f>(BU$3*temphigh!$I351+BU$4*temphigh!$I351^2+BU$5*temphigh!$I351^6)*(K241/K$56)^$BW$1</f>
        <v>-47.466741081099663</v>
      </c>
      <c r="BV241" s="12">
        <f>(BV$3*temphigh!$I351+BV$4*temphigh!$I351^2+BV$5*temphigh!$I351^6)*(L241/L$56)^$BW$1</f>
        <v>-30.985556411686751</v>
      </c>
      <c r="BW241" s="12">
        <f>(BW$3*temphigh!$I351+BW$4*temphigh!$I351^2+BW$5*temphigh!$I351^6)*(M241/M$56)^$BW$1</f>
        <v>-26.59634948086649</v>
      </c>
      <c r="BX241" s="12"/>
      <c r="BY241" s="12"/>
      <c r="BZ241" s="12"/>
      <c r="CA241" s="19"/>
      <c r="CB241" s="19"/>
      <c r="CC241" s="19"/>
      <c r="CD241" s="19"/>
      <c r="CE241" s="19"/>
      <c r="CF241" s="19"/>
      <c r="CG241" s="19"/>
      <c r="CH241" s="19"/>
    </row>
    <row r="242" spans="1:86" x14ac:dyDescent="0.3">
      <c r="A242" s="2">
        <f t="shared" si="143"/>
        <v>2196</v>
      </c>
      <c r="B242" s="5">
        <f t="shared" si="187"/>
        <v>1165.399262152245</v>
      </c>
      <c r="C242" s="5">
        <f t="shared" si="187"/>
        <v>2964.1377746637399</v>
      </c>
      <c r="D242" s="5">
        <f t="shared" si="187"/>
        <v>4369.8596349169975</v>
      </c>
      <c r="E242" s="15">
        <f t="shared" si="188"/>
        <v>2.9526947767936471E-7</v>
      </c>
      <c r="F242" s="15">
        <f t="shared" si="188"/>
        <v>5.8170067046509729E-7</v>
      </c>
      <c r="G242" s="15">
        <f t="shared" si="188"/>
        <v>1.1875212264177856E-6</v>
      </c>
      <c r="H242" s="5">
        <f t="shared" si="146"/>
        <v>160756.78393296935</v>
      </c>
      <c r="I242" s="5">
        <f t="shared" si="146"/>
        <v>95316.907535846709</v>
      </c>
      <c r="J242" s="5">
        <f t="shared" si="146"/>
        <v>36006.347876587315</v>
      </c>
      <c r="K242" s="5">
        <f t="shared" si="147"/>
        <v>137941.3812533961</v>
      </c>
      <c r="L242" s="5">
        <f t="shared" si="147"/>
        <v>32156.706193138987</v>
      </c>
      <c r="M242" s="5">
        <f t="shared" si="147"/>
        <v>8239.7035339262638</v>
      </c>
      <c r="N242" s="15">
        <f t="shared" si="148"/>
        <v>-6.605747326361433E-3</v>
      </c>
      <c r="O242" s="15">
        <f t="shared" si="148"/>
        <v>9.9964357210069466E-4</v>
      </c>
      <c r="P242" s="15">
        <f t="shared" si="148"/>
        <v>1.5893341635679903E-3</v>
      </c>
      <c r="Q242" s="5">
        <f t="shared" si="149"/>
        <v>3037.7049017695053</v>
      </c>
      <c r="R242" s="5">
        <f t="shared" si="149"/>
        <v>5846.7221063837032</v>
      </c>
      <c r="S242" s="5">
        <f t="shared" si="149"/>
        <v>3830.1333157224749</v>
      </c>
      <c r="T242" s="5">
        <f t="shared" si="189"/>
        <v>18.896278138010867</v>
      </c>
      <c r="U242" s="5">
        <f t="shared" si="189"/>
        <v>61.339821628024104</v>
      </c>
      <c r="V242" s="5">
        <f t="shared" si="189"/>
        <v>106.3738352151225</v>
      </c>
      <c r="W242" s="15">
        <f t="shared" si="151"/>
        <v>-1.0734613539272964E-2</v>
      </c>
      <c r="X242" s="15">
        <f t="shared" si="151"/>
        <v>-1.217998157191269E-2</v>
      </c>
      <c r="Y242" s="15">
        <f t="shared" si="151"/>
        <v>-9.7425357312937999E-3</v>
      </c>
      <c r="Z242" s="5">
        <f t="shared" si="154"/>
        <v>2783.4521494504947</v>
      </c>
      <c r="AA242" s="5">
        <f t="shared" si="154"/>
        <v>15624.118681551117</v>
      </c>
      <c r="AB242" s="5">
        <f t="shared" si="154"/>
        <v>51665.019040523526</v>
      </c>
      <c r="AC242" s="16">
        <f t="shared" si="184"/>
        <v>1.0881083860740592</v>
      </c>
      <c r="AD242" s="16">
        <f t="shared" si="184"/>
        <v>3.0385833282883317</v>
      </c>
      <c r="AE242" s="16">
        <f t="shared" si="184"/>
        <v>14.384668405638294</v>
      </c>
      <c r="AF242" s="15">
        <f t="shared" si="161"/>
        <v>-4.0504037456468023E-3</v>
      </c>
      <c r="AG242" s="15">
        <f t="shared" si="161"/>
        <v>2.9673830763510267E-4</v>
      </c>
      <c r="AH242" s="15">
        <f t="shared" si="161"/>
        <v>9.7937136394747881E-3</v>
      </c>
      <c r="AI242" s="1">
        <f t="shared" si="185"/>
        <v>339062.91580789495</v>
      </c>
      <c r="AJ242" s="1">
        <f t="shared" si="185"/>
        <v>187735.11456745031</v>
      </c>
      <c r="AK242" s="1">
        <f t="shared" si="185"/>
        <v>70576.193936322874</v>
      </c>
      <c r="AL242" s="14">
        <f t="shared" si="190"/>
        <v>84.911065156140907</v>
      </c>
      <c r="AM242" s="14">
        <f t="shared" si="190"/>
        <v>20.373861797776556</v>
      </c>
      <c r="AN242" s="14">
        <f t="shared" si="190"/>
        <v>6.4393955938783289</v>
      </c>
      <c r="AO242" s="11">
        <f t="shared" si="191"/>
        <v>3.1802295217460302E-3</v>
      </c>
      <c r="AP242" s="11">
        <f t="shared" si="191"/>
        <v>4.006250422888929E-3</v>
      </c>
      <c r="AQ242" s="11">
        <f t="shared" si="191"/>
        <v>3.6341746193467553E-3</v>
      </c>
      <c r="AR242" s="1">
        <f t="shared" si="155"/>
        <v>160756.78393296935</v>
      </c>
      <c r="AS242" s="1">
        <f t="shared" si="155"/>
        <v>95316.907535846709</v>
      </c>
      <c r="AT242" s="1">
        <f t="shared" si="155"/>
        <v>36006.347876587315</v>
      </c>
      <c r="AU242" s="1">
        <f t="shared" si="162"/>
        <v>32151.356786593871</v>
      </c>
      <c r="AV242" s="1">
        <f t="shared" si="162"/>
        <v>19063.381507169343</v>
      </c>
      <c r="AW242" s="1">
        <f t="shared" si="162"/>
        <v>7201.269575317463</v>
      </c>
      <c r="AX242" s="1">
        <f t="shared" si="163"/>
        <v>110353.10500271688</v>
      </c>
      <c r="AY242" s="1">
        <f t="shared" si="163"/>
        <v>25725.364954511191</v>
      </c>
      <c r="AZ242" s="1">
        <f t="shared" si="163"/>
        <v>6591.7628271410113</v>
      </c>
      <c r="BA242" s="1">
        <f t="shared" si="164"/>
        <v>13531.964248395905</v>
      </c>
      <c r="BB242" s="1">
        <f t="shared" si="164"/>
        <v>30101.508996969504</v>
      </c>
      <c r="BC242" s="1">
        <f t="shared" si="164"/>
        <v>38426.693211218742</v>
      </c>
      <c r="BD242" s="1">
        <f t="shared" si="165"/>
        <v>389.5782675416786</v>
      </c>
      <c r="BE242" s="2">
        <f t="shared" si="186"/>
        <v>0.1724378764915922</v>
      </c>
      <c r="BF242" s="2">
        <f t="shared" si="186"/>
        <v>0.13039120264941753</v>
      </c>
      <c r="BG242" s="2">
        <f t="shared" si="186"/>
        <v>6.9918128391701598E-2</v>
      </c>
      <c r="BH242" s="2">
        <f t="shared" si="158"/>
        <v>8.7474169986654499E-2</v>
      </c>
      <c r="BI242" s="2">
        <f t="shared" si="166"/>
        <v>2.9734821248929609E-3</v>
      </c>
      <c r="BJ242" s="2">
        <f t="shared" si="166"/>
        <v>1.700186572836147E-3</v>
      </c>
      <c r="BK242" s="2">
        <f t="shared" si="166"/>
        <v>4.8885446777984691E-4</v>
      </c>
      <c r="BL242" s="2">
        <f t="shared" si="159"/>
        <v>478.0074234799643</v>
      </c>
      <c r="BM242" s="2">
        <f t="shared" si="159"/>
        <v>162.05652635671112</v>
      </c>
      <c r="BN242" s="2">
        <f t="shared" si="159"/>
        <v>17.601864027905112</v>
      </c>
      <c r="BO242" s="2">
        <f t="shared" si="167"/>
        <v>1991.8113884940683</v>
      </c>
      <c r="BP242" s="2">
        <f t="shared" si="167"/>
        <v>159.09359701802416</v>
      </c>
      <c r="BQ242" s="2">
        <f t="shared" si="167"/>
        <v>9.7454583410756221</v>
      </c>
      <c r="BR242" s="11">
        <f t="shared" si="168"/>
        <v>2.6871087529514587E-2</v>
      </c>
      <c r="BS242" s="17">
        <f t="shared" si="156"/>
        <v>1.086617910679099E-3</v>
      </c>
      <c r="BT242" s="17">
        <f t="shared" si="157"/>
        <v>4.7474710857160407E-3</v>
      </c>
      <c r="BU242" s="12">
        <f>(BU$3*temphigh!$I352+BU$4*temphigh!$I352^2+BU$5*temphigh!$I352^6)*(K242/K$56)^$BW$1</f>
        <v>-47.930369008783202</v>
      </c>
      <c r="BV242" s="12">
        <f>(BV$3*temphigh!$I352+BV$4*temphigh!$I352^2+BV$5*temphigh!$I352^6)*(L242/L$56)^$BW$1</f>
        <v>-31.213954413959947</v>
      </c>
      <c r="BW242" s="12">
        <f>(BW$3*temphigh!$I352+BW$4*temphigh!$I352^2+BW$5*temphigh!$I352^6)*(M242/M$56)^$BW$1</f>
        <v>-26.776167629526363</v>
      </c>
      <c r="BX242" s="12"/>
      <c r="BY242" s="12"/>
      <c r="BZ242" s="12"/>
      <c r="CA242" s="19"/>
      <c r="CB242" s="19"/>
      <c r="CC242" s="19"/>
      <c r="CD242" s="19"/>
      <c r="CE242" s="19"/>
      <c r="CF242" s="19"/>
      <c r="CG242" s="19"/>
      <c r="CH242" s="19"/>
    </row>
    <row r="243" spans="1:86" x14ac:dyDescent="0.3">
      <c r="A243" s="2">
        <f t="shared" si="143"/>
        <v>2197</v>
      </c>
      <c r="B243" s="5">
        <f t="shared" si="187"/>
        <v>1165.3995890537349</v>
      </c>
      <c r="C243" s="5">
        <f t="shared" si="187"/>
        <v>2964.1394126926243</v>
      </c>
      <c r="D243" s="5">
        <f t="shared" si="187"/>
        <v>4369.8645647530166</v>
      </c>
      <c r="E243" s="15">
        <f t="shared" si="188"/>
        <v>2.8050600379539646E-7</v>
      </c>
      <c r="F243" s="15">
        <f t="shared" si="188"/>
        <v>5.5261563694184238E-7</v>
      </c>
      <c r="G243" s="15">
        <f t="shared" si="188"/>
        <v>1.1281451650968962E-6</v>
      </c>
      <c r="H243" s="5">
        <f t="shared" si="146"/>
        <v>159665.84067198777</v>
      </c>
      <c r="I243" s="5">
        <f t="shared" si="146"/>
        <v>95406.952376915724</v>
      </c>
      <c r="J243" s="5">
        <f t="shared" si="146"/>
        <v>36062.005696801054</v>
      </c>
      <c r="K243" s="5">
        <f t="shared" si="147"/>
        <v>137005.23165760771</v>
      </c>
      <c r="L243" s="5">
        <f t="shared" si="147"/>
        <v>32187.066495043175</v>
      </c>
      <c r="M243" s="5">
        <f t="shared" si="147"/>
        <v>8252.4309763909732</v>
      </c>
      <c r="N243" s="15">
        <f t="shared" si="148"/>
        <v>-6.7865754807014955E-3</v>
      </c>
      <c r="O243" s="15">
        <f t="shared" si="148"/>
        <v>9.4413593611974989E-4</v>
      </c>
      <c r="P243" s="15">
        <f t="shared" si="148"/>
        <v>1.5446481068530638E-3</v>
      </c>
      <c r="Q243" s="5">
        <f t="shared" si="149"/>
        <v>2984.7028378704426</v>
      </c>
      <c r="R243" s="5">
        <f t="shared" si="149"/>
        <v>5780.9651992492527</v>
      </c>
      <c r="S243" s="5">
        <f t="shared" si="149"/>
        <v>3798.6809598027394</v>
      </c>
      <c r="T243" s="5">
        <f t="shared" si="189"/>
        <v>18.693433894868708</v>
      </c>
      <c r="U243" s="5">
        <f t="shared" si="189"/>
        <v>60.592703730970356</v>
      </c>
      <c r="V243" s="5">
        <f t="shared" si="189"/>
        <v>105.3374843246644</v>
      </c>
      <c r="W243" s="15">
        <f t="shared" si="151"/>
        <v>-1.0734613539272964E-2</v>
      </c>
      <c r="X243" s="15">
        <f t="shared" si="151"/>
        <v>-1.217998157191269E-2</v>
      </c>
      <c r="Y243" s="15">
        <f t="shared" si="151"/>
        <v>-9.7425357312937999E-3</v>
      </c>
      <c r="Z243" s="5">
        <f t="shared" si="154"/>
        <v>2724.3048567142419</v>
      </c>
      <c r="AA243" s="5">
        <f t="shared" si="154"/>
        <v>15453.838892566426</v>
      </c>
      <c r="AB243" s="5">
        <f t="shared" si="154"/>
        <v>51744.904294503824</v>
      </c>
      <c r="AC243" s="16">
        <f t="shared" si="184"/>
        <v>1.0837011077914351</v>
      </c>
      <c r="AD243" s="16">
        <f t="shared" si="184"/>
        <v>3.0394849923627763</v>
      </c>
      <c r="AE243" s="16">
        <f t="shared" si="184"/>
        <v>14.525547728801916</v>
      </c>
      <c r="AF243" s="15">
        <f t="shared" si="161"/>
        <v>-4.0504037456468023E-3</v>
      </c>
      <c r="AG243" s="15">
        <f t="shared" si="161"/>
        <v>2.9673830763510267E-4</v>
      </c>
      <c r="AH243" s="15">
        <f t="shared" si="161"/>
        <v>9.7937136394747881E-3</v>
      </c>
      <c r="AI243" s="1">
        <f t="shared" si="185"/>
        <v>337307.98101369932</v>
      </c>
      <c r="AJ243" s="1">
        <f t="shared" si="185"/>
        <v>188024.98461787461</v>
      </c>
      <c r="AK243" s="1">
        <f t="shared" si="185"/>
        <v>70719.844118008041</v>
      </c>
      <c r="AL243" s="14">
        <f t="shared" si="190"/>
        <v>85.178401465512039</v>
      </c>
      <c r="AM243" s="14">
        <f t="shared" si="190"/>
        <v>20.454668362295347</v>
      </c>
      <c r="AN243" s="14">
        <f t="shared" si="190"/>
        <v>6.4625634630292224</v>
      </c>
      <c r="AO243" s="11">
        <f t="shared" si="191"/>
        <v>3.1484272265285699E-3</v>
      </c>
      <c r="AP243" s="11">
        <f t="shared" si="191"/>
        <v>3.9661879186600399E-3</v>
      </c>
      <c r="AQ243" s="11">
        <f t="shared" si="191"/>
        <v>3.5978328731532875E-3</v>
      </c>
      <c r="AR243" s="1">
        <f t="shared" si="155"/>
        <v>159665.84067198777</v>
      </c>
      <c r="AS243" s="1">
        <f t="shared" si="155"/>
        <v>95406.952376915724</v>
      </c>
      <c r="AT243" s="1">
        <f t="shared" si="155"/>
        <v>36062.005696801054</v>
      </c>
      <c r="AU243" s="1">
        <f t="shared" si="162"/>
        <v>31933.168134397554</v>
      </c>
      <c r="AV243" s="1">
        <f t="shared" si="162"/>
        <v>19081.390475383145</v>
      </c>
      <c r="AW243" s="1">
        <f t="shared" si="162"/>
        <v>7212.4011393602113</v>
      </c>
      <c r="AX243" s="1">
        <f t="shared" si="163"/>
        <v>109604.18532608617</v>
      </c>
      <c r="AY243" s="1">
        <f t="shared" si="163"/>
        <v>25749.653196034538</v>
      </c>
      <c r="AZ243" s="1">
        <f t="shared" si="163"/>
        <v>6601.9447811127784</v>
      </c>
      <c r="BA243" s="1">
        <f t="shared" si="164"/>
        <v>13524.032012113106</v>
      </c>
      <c r="BB243" s="1">
        <f t="shared" si="164"/>
        <v>30104.322861798144</v>
      </c>
      <c r="BC243" s="1">
        <f t="shared" si="164"/>
        <v>38433.481257383646</v>
      </c>
      <c r="BD243" s="1">
        <f t="shared" si="165"/>
        <v>378.23902356707805</v>
      </c>
      <c r="BE243" s="2">
        <f t="shared" si="186"/>
        <v>0.1724378764915922</v>
      </c>
      <c r="BF243" s="2">
        <f t="shared" si="186"/>
        <v>0.13039120264941753</v>
      </c>
      <c r="BG243" s="2">
        <f t="shared" si="186"/>
        <v>6.9918128391701598E-2</v>
      </c>
      <c r="BH243" s="2">
        <f t="shared" si="158"/>
        <v>8.7277729103251225E-2</v>
      </c>
      <c r="BI243" s="2">
        <f t="shared" si="166"/>
        <v>2.9734821248929609E-3</v>
      </c>
      <c r="BJ243" s="2">
        <f t="shared" si="166"/>
        <v>1.700186572836147E-3</v>
      </c>
      <c r="BK243" s="2">
        <f t="shared" si="166"/>
        <v>4.8885446777984691E-4</v>
      </c>
      <c r="BL243" s="2">
        <f t="shared" si="159"/>
        <v>474.76352319416316</v>
      </c>
      <c r="BM243" s="2">
        <f t="shared" si="159"/>
        <v>162.20961938644984</v>
      </c>
      <c r="BN243" s="2">
        <f t="shared" si="159"/>
        <v>17.629072601983488</v>
      </c>
      <c r="BO243" s="2">
        <f t="shared" si="167"/>
        <v>2021.2450486858561</v>
      </c>
      <c r="BP243" s="2">
        <f t="shared" si="167"/>
        <v>160.99853697226933</v>
      </c>
      <c r="BQ243" s="2">
        <f t="shared" si="167"/>
        <v>9.7454540838295625</v>
      </c>
      <c r="BR243" s="11">
        <f t="shared" si="168"/>
        <v>2.6762953154598507E-2</v>
      </c>
      <c r="BS243" s="17">
        <f t="shared" si="156"/>
        <v>1.0581833726503349E-3</v>
      </c>
      <c r="BT243" s="17">
        <f t="shared" si="157"/>
        <v>4.6091952288505244E-3</v>
      </c>
      <c r="BU243" s="12">
        <f>(BU$3*temphigh!$I353+BU$4*temphigh!$I353^2+BU$5*temphigh!$I353^6)*(K243/K$56)^$BW$1</f>
        <v>-48.396270405420012</v>
      </c>
      <c r="BV243" s="12">
        <f>(BV$3*temphigh!$I353+BV$4*temphigh!$I353^2+BV$5*temphigh!$I353^6)*(L243/L$56)^$BW$1</f>
        <v>-31.441819476319171</v>
      </c>
      <c r="BW243" s="12">
        <f>(BW$3*temphigh!$I353+BW$4*temphigh!$I353^2+BW$5*temphigh!$I353^6)*(M243/M$56)^$BW$1</f>
        <v>-26.955421223144477</v>
      </c>
      <c r="BX243" s="12"/>
      <c r="BY243" s="12"/>
      <c r="BZ243" s="12"/>
      <c r="CA243" s="19"/>
      <c r="CB243" s="19"/>
      <c r="CC243" s="19"/>
      <c r="CD243" s="19"/>
      <c r="CE243" s="19"/>
      <c r="CF243" s="19"/>
      <c r="CG243" s="19"/>
      <c r="CH243" s="19"/>
    </row>
    <row r="244" spans="1:86" x14ac:dyDescent="0.3">
      <c r="A244" s="2">
        <f t="shared" si="143"/>
        <v>2198</v>
      </c>
      <c r="B244" s="5">
        <f t="shared" si="187"/>
        <v>1165.3998996102373</v>
      </c>
      <c r="C244" s="5">
        <f t="shared" si="187"/>
        <v>2964.1409688209246</v>
      </c>
      <c r="D244" s="5">
        <f t="shared" si="187"/>
        <v>4369.8692481025182</v>
      </c>
      <c r="E244" s="15">
        <f t="shared" si="188"/>
        <v>2.6648070360562665E-7</v>
      </c>
      <c r="F244" s="15">
        <f t="shared" si="188"/>
        <v>5.2498485509475023E-7</v>
      </c>
      <c r="G244" s="15">
        <f t="shared" si="188"/>
        <v>1.0717379068420515E-6</v>
      </c>
      <c r="H244" s="5">
        <f t="shared" si="146"/>
        <v>158552.68544525871</v>
      </c>
      <c r="I244" s="5">
        <f t="shared" si="146"/>
        <v>95491.834861907351</v>
      </c>
      <c r="J244" s="5">
        <f t="shared" si="146"/>
        <v>36116.154952842837</v>
      </c>
      <c r="K244" s="5">
        <f t="shared" si="147"/>
        <v>136050.02497278911</v>
      </c>
      <c r="L244" s="5">
        <f t="shared" si="147"/>
        <v>32215.686050819662</v>
      </c>
      <c r="M244" s="5">
        <f t="shared" si="147"/>
        <v>8264.8136368210962</v>
      </c>
      <c r="N244" s="15">
        <f t="shared" si="148"/>
        <v>-6.9720453245594172E-3</v>
      </c>
      <c r="O244" s="15">
        <f t="shared" si="148"/>
        <v>8.8916322277743376E-4</v>
      </c>
      <c r="P244" s="15">
        <f t="shared" si="148"/>
        <v>1.5004863979533045E-3</v>
      </c>
      <c r="Q244" s="5">
        <f t="shared" si="149"/>
        <v>2932.0778860152877</v>
      </c>
      <c r="R244" s="5">
        <f t="shared" si="149"/>
        <v>5715.6337641165073</v>
      </c>
      <c r="S244" s="5">
        <f t="shared" si="149"/>
        <v>3767.3205503278655</v>
      </c>
      <c r="T244" s="5">
        <f t="shared" si="189"/>
        <v>18.492767106285346</v>
      </c>
      <c r="U244" s="5">
        <f t="shared" si="189"/>
        <v>59.854685716134775</v>
      </c>
      <c r="V244" s="5">
        <f t="shared" si="189"/>
        <v>104.31123011978676</v>
      </c>
      <c r="W244" s="15">
        <f t="shared" si="151"/>
        <v>-1.0734613539272964E-2</v>
      </c>
      <c r="X244" s="15">
        <f t="shared" si="151"/>
        <v>-1.217998157191269E-2</v>
      </c>
      <c r="Y244" s="15">
        <f t="shared" si="151"/>
        <v>-9.7425357312937999E-3</v>
      </c>
      <c r="Z244" s="5">
        <f t="shared" si="154"/>
        <v>2665.9290129264477</v>
      </c>
      <c r="AA244" s="5">
        <f t="shared" si="154"/>
        <v>15284.566846984975</v>
      </c>
      <c r="AB244" s="5">
        <f t="shared" si="154"/>
        <v>51822.597815100904</v>
      </c>
      <c r="AC244" s="16">
        <f t="shared" si="184"/>
        <v>1.0793116807652752</v>
      </c>
      <c r="AD244" s="16">
        <f t="shared" si="184"/>
        <v>3.0403869239954924</v>
      </c>
      <c r="AE244" s="16">
        <f t="shared" si="184"/>
        <v>14.667806783714326</v>
      </c>
      <c r="AF244" s="15">
        <f t="shared" si="161"/>
        <v>-4.0504037456468023E-3</v>
      </c>
      <c r="AG244" s="15">
        <f t="shared" si="161"/>
        <v>2.9673830763510267E-4</v>
      </c>
      <c r="AH244" s="15">
        <f t="shared" si="161"/>
        <v>9.7937136394747881E-3</v>
      </c>
      <c r="AI244" s="1">
        <f t="shared" si="185"/>
        <v>335510.35104672692</v>
      </c>
      <c r="AJ244" s="1">
        <f t="shared" si="185"/>
        <v>188303.87663147031</v>
      </c>
      <c r="AK244" s="1">
        <f t="shared" si="185"/>
        <v>70860.260845567449</v>
      </c>
      <c r="AL244" s="14">
        <f t="shared" si="190"/>
        <v>85.443897683815365</v>
      </c>
      <c r="AM244" s="14">
        <f t="shared" si="190"/>
        <v>20.534984150248693</v>
      </c>
      <c r="AN244" s="14">
        <f t="shared" si="190"/>
        <v>6.485582174068627</v>
      </c>
      <c r="AO244" s="11">
        <f t="shared" si="191"/>
        <v>3.116942954263284E-3</v>
      </c>
      <c r="AP244" s="11">
        <f t="shared" si="191"/>
        <v>3.9265260394734398E-3</v>
      </c>
      <c r="AQ244" s="11">
        <f t="shared" si="191"/>
        <v>3.5618545444217548E-3</v>
      </c>
      <c r="AR244" s="1">
        <f t="shared" si="155"/>
        <v>158552.68544525871</v>
      </c>
      <c r="AS244" s="1">
        <f t="shared" si="155"/>
        <v>95491.834861907351</v>
      </c>
      <c r="AT244" s="1">
        <f t="shared" si="155"/>
        <v>36116.154952842837</v>
      </c>
      <c r="AU244" s="1">
        <f t="shared" si="162"/>
        <v>31710.537089051744</v>
      </c>
      <c r="AV244" s="1">
        <f t="shared" si="162"/>
        <v>19098.366972381471</v>
      </c>
      <c r="AW244" s="1">
        <f t="shared" si="162"/>
        <v>7223.2309905685679</v>
      </c>
      <c r="AX244" s="1">
        <f t="shared" si="163"/>
        <v>108840.0199782313</v>
      </c>
      <c r="AY244" s="1">
        <f t="shared" si="163"/>
        <v>25772.548840655734</v>
      </c>
      <c r="AZ244" s="1">
        <f t="shared" si="163"/>
        <v>6611.8509094568753</v>
      </c>
      <c r="BA244" s="1">
        <f t="shared" si="164"/>
        <v>13515.881938034716</v>
      </c>
      <c r="BB244" s="1">
        <f t="shared" si="164"/>
        <v>30106.973100200867</v>
      </c>
      <c r="BC244" s="1">
        <f t="shared" si="164"/>
        <v>38440.074462993703</v>
      </c>
      <c r="BD244" s="1">
        <f t="shared" si="165"/>
        <v>367.22724575006112</v>
      </c>
      <c r="BE244" s="2">
        <f t="shared" si="186"/>
        <v>0.1724378764915922</v>
      </c>
      <c r="BF244" s="2">
        <f t="shared" si="186"/>
        <v>0.13039120264941753</v>
      </c>
      <c r="BG244" s="2">
        <f t="shared" si="186"/>
        <v>6.9918128391701598E-2</v>
      </c>
      <c r="BH244" s="2">
        <f t="shared" si="158"/>
        <v>8.7082554586853295E-2</v>
      </c>
      <c r="BI244" s="2">
        <f t="shared" si="166"/>
        <v>2.9734821248929609E-3</v>
      </c>
      <c r="BJ244" s="2">
        <f t="shared" si="166"/>
        <v>1.700186572836147E-3</v>
      </c>
      <c r="BK244" s="2">
        <f t="shared" si="166"/>
        <v>4.8885446777984691E-4</v>
      </c>
      <c r="BL244" s="2">
        <f t="shared" si="159"/>
        <v>471.45357602525314</v>
      </c>
      <c r="BM244" s="2">
        <f t="shared" si="159"/>
        <v>162.35393544770156</v>
      </c>
      <c r="BN244" s="2">
        <f t="shared" si="159"/>
        <v>17.655543707726466</v>
      </c>
      <c r="BO244" s="2">
        <f t="shared" si="167"/>
        <v>2051.1040059695774</v>
      </c>
      <c r="BP244" s="2">
        <f t="shared" si="167"/>
        <v>162.92637292891047</v>
      </c>
      <c r="BQ244" s="2">
        <f t="shared" si="167"/>
        <v>9.7454549384694467</v>
      </c>
      <c r="BR244" s="11">
        <f t="shared" si="168"/>
        <v>2.6653278477923842E-2</v>
      </c>
      <c r="BS244" s="17">
        <f t="shared" si="156"/>
        <v>1.0306014347315523E-3</v>
      </c>
      <c r="BT244" s="17">
        <f t="shared" si="157"/>
        <v>4.4749468241267222E-3</v>
      </c>
      <c r="BU244" s="12">
        <f>(BU$3*temphigh!$I354+BU$4*temphigh!$I354^2+BU$5*temphigh!$I354^6)*(K244/K$56)^$BW$1</f>
        <v>-48.864551978505361</v>
      </c>
      <c r="BV244" s="12">
        <f>(BV$3*temphigh!$I354+BV$4*temphigh!$I354^2+BV$5*temphigh!$I354^6)*(L244/L$56)^$BW$1</f>
        <v>-31.669151436937245</v>
      </c>
      <c r="BW244" s="12">
        <f>(BW$3*temphigh!$I354+BW$4*temphigh!$I354^2+BW$5*temphigh!$I354^6)*(M244/M$56)^$BW$1</f>
        <v>-27.134109409174989</v>
      </c>
      <c r="BX244" s="12"/>
      <c r="BY244" s="12"/>
      <c r="BZ244" s="12"/>
      <c r="CA244" s="19"/>
      <c r="CB244" s="19"/>
      <c r="CC244" s="19"/>
      <c r="CD244" s="19"/>
      <c r="CE244" s="19"/>
      <c r="CF244" s="19"/>
      <c r="CG244" s="19"/>
      <c r="CH244" s="19"/>
    </row>
    <row r="245" spans="1:86" x14ac:dyDescent="0.3">
      <c r="A245" s="2">
        <f t="shared" si="143"/>
        <v>2199</v>
      </c>
      <c r="B245" s="5">
        <f t="shared" si="187"/>
        <v>1165.4001946389933</v>
      </c>
      <c r="C245" s="5">
        <f t="shared" si="187"/>
        <v>2964.1424471435857</v>
      </c>
      <c r="D245" s="5">
        <f t="shared" si="187"/>
        <v>4369.873697289313</v>
      </c>
      <c r="E245" s="15">
        <f t="shared" si="188"/>
        <v>2.5315666842534528E-7</v>
      </c>
      <c r="F245" s="15">
        <f t="shared" si="188"/>
        <v>4.9873561234001268E-7</v>
      </c>
      <c r="G245" s="15">
        <f t="shared" si="188"/>
        <v>1.0181510114999488E-6</v>
      </c>
      <c r="H245" s="5">
        <f t="shared" si="146"/>
        <v>157417.09541765685</v>
      </c>
      <c r="I245" s="5">
        <f t="shared" si="146"/>
        <v>95571.591097976838</v>
      </c>
      <c r="J245" s="5">
        <f t="shared" si="146"/>
        <v>36168.807292110505</v>
      </c>
      <c r="K245" s="5">
        <f t="shared" si="147"/>
        <v>135075.56987015952</v>
      </c>
      <c r="L245" s="5">
        <f t="shared" si="147"/>
        <v>32242.577002355269</v>
      </c>
      <c r="M245" s="5">
        <f t="shared" si="147"/>
        <v>8276.8541604638285</v>
      </c>
      <c r="N245" s="15">
        <f t="shared" si="148"/>
        <v>-7.1624764701401222E-3</v>
      </c>
      <c r="O245" s="15">
        <f t="shared" si="148"/>
        <v>8.3471609119811774E-4</v>
      </c>
      <c r="P245" s="15">
        <f t="shared" si="148"/>
        <v>1.4568415177675931E-3</v>
      </c>
      <c r="Q245" s="5">
        <f t="shared" si="149"/>
        <v>2879.8283901849395</v>
      </c>
      <c r="R245" s="5">
        <f t="shared" si="149"/>
        <v>5650.7330900350516</v>
      </c>
      <c r="S245" s="5">
        <f t="shared" si="149"/>
        <v>3736.0560172830283</v>
      </c>
      <c r="T245" s="5">
        <f t="shared" si="189"/>
        <v>18.294254398127592</v>
      </c>
      <c r="U245" s="5">
        <f t="shared" si="189"/>
        <v>59.125656747119628</v>
      </c>
      <c r="V245" s="5">
        <f t="shared" si="189"/>
        <v>103.29497423316953</v>
      </c>
      <c r="W245" s="15">
        <f t="shared" si="151"/>
        <v>-1.0734613539272964E-2</v>
      </c>
      <c r="X245" s="15">
        <f t="shared" si="151"/>
        <v>-1.217998157191269E-2</v>
      </c>
      <c r="Y245" s="15">
        <f t="shared" si="151"/>
        <v>-9.7425357312937999E-3</v>
      </c>
      <c r="Z245" s="5">
        <f t="shared" si="154"/>
        <v>2608.3168374933912</v>
      </c>
      <c r="AA245" s="5">
        <f t="shared" si="154"/>
        <v>15116.318240959426</v>
      </c>
      <c r="AB245" s="5">
        <f t="shared" si="154"/>
        <v>51898.116587090248</v>
      </c>
      <c r="AC245" s="16">
        <f t="shared" si="184"/>
        <v>1.0749400326907832</v>
      </c>
      <c r="AD245" s="16">
        <f t="shared" si="184"/>
        <v>3.0412891232658747</v>
      </c>
      <c r="AE245" s="16">
        <f t="shared" si="184"/>
        <v>14.811459083073169</v>
      </c>
      <c r="AF245" s="15">
        <f t="shared" si="161"/>
        <v>-4.0504037456468023E-3</v>
      </c>
      <c r="AG245" s="15">
        <f t="shared" si="161"/>
        <v>2.9673830763510267E-4</v>
      </c>
      <c r="AH245" s="15">
        <f t="shared" si="161"/>
        <v>9.7937136394747881E-3</v>
      </c>
      <c r="AI245" s="1">
        <f t="shared" si="185"/>
        <v>333669.853031106</v>
      </c>
      <c r="AJ245" s="1">
        <f t="shared" si="185"/>
        <v>188571.85594070476</v>
      </c>
      <c r="AK245" s="1">
        <f t="shared" si="185"/>
        <v>70997.465751579264</v>
      </c>
      <c r="AL245" s="14">
        <f t="shared" si="190"/>
        <v>85.707558201137033</v>
      </c>
      <c r="AM245" s="14">
        <f t="shared" si="190"/>
        <v>20.614808988734957</v>
      </c>
      <c r="AN245" s="14">
        <f t="shared" si="190"/>
        <v>6.5084518674051557</v>
      </c>
      <c r="AO245" s="11">
        <f t="shared" si="191"/>
        <v>3.085773524720651E-3</v>
      </c>
      <c r="AP245" s="11">
        <f t="shared" si="191"/>
        <v>3.8872607790787052E-3</v>
      </c>
      <c r="AQ245" s="11">
        <f t="shared" si="191"/>
        <v>3.5262359989775374E-3</v>
      </c>
      <c r="AR245" s="1">
        <f t="shared" si="155"/>
        <v>157417.09541765685</v>
      </c>
      <c r="AS245" s="1">
        <f t="shared" si="155"/>
        <v>95571.591097976838</v>
      </c>
      <c r="AT245" s="1">
        <f t="shared" si="155"/>
        <v>36168.807292110505</v>
      </c>
      <c r="AU245" s="1">
        <f t="shared" si="162"/>
        <v>31483.419083531371</v>
      </c>
      <c r="AV245" s="1">
        <f t="shared" si="162"/>
        <v>19114.318219595367</v>
      </c>
      <c r="AW245" s="1">
        <f t="shared" si="162"/>
        <v>7233.761458422101</v>
      </c>
      <c r="AX245" s="1">
        <f t="shared" si="163"/>
        <v>108060.45589612762</v>
      </c>
      <c r="AY245" s="1">
        <f t="shared" si="163"/>
        <v>25794.061601884212</v>
      </c>
      <c r="AZ245" s="1">
        <f t="shared" si="163"/>
        <v>6621.4833283710632</v>
      </c>
      <c r="BA245" s="1">
        <f t="shared" si="164"/>
        <v>13507.508171549493</v>
      </c>
      <c r="BB245" s="1">
        <f t="shared" si="164"/>
        <v>30109.4613009575</v>
      </c>
      <c r="BC245" s="1">
        <f t="shared" si="164"/>
        <v>38446.475181440939</v>
      </c>
      <c r="BD245" s="1">
        <f t="shared" si="165"/>
        <v>356.53354469037214</v>
      </c>
      <c r="BE245" s="2">
        <f t="shared" si="186"/>
        <v>0.1724378764915922</v>
      </c>
      <c r="BF245" s="2">
        <f t="shared" si="186"/>
        <v>0.13039120264941753</v>
      </c>
      <c r="BG245" s="2">
        <f t="shared" si="186"/>
        <v>6.9918128391701598E-2</v>
      </c>
      <c r="BH245" s="2">
        <f t="shared" si="158"/>
        <v>8.6888647257563706E-2</v>
      </c>
      <c r="BI245" s="2">
        <f t="shared" si="166"/>
        <v>2.9734821248929609E-3</v>
      </c>
      <c r="BJ245" s="2">
        <f t="shared" si="166"/>
        <v>1.700186572836147E-3</v>
      </c>
      <c r="BK245" s="2">
        <f t="shared" si="166"/>
        <v>4.8885446777984691E-4</v>
      </c>
      <c r="BL245" s="2">
        <f t="shared" si="159"/>
        <v>468.07691937697228</v>
      </c>
      <c r="BM245" s="2">
        <f t="shared" si="159"/>
        <v>162.48953592936687</v>
      </c>
      <c r="BN245" s="2">
        <f t="shared" si="159"/>
        <v>17.681283039016527</v>
      </c>
      <c r="BO245" s="2">
        <f t="shared" si="167"/>
        <v>2081.3935843301379</v>
      </c>
      <c r="BP245" s="2">
        <f t="shared" si="167"/>
        <v>164.87737958065944</v>
      </c>
      <c r="BQ245" s="2">
        <f t="shared" si="167"/>
        <v>9.7454608310527906</v>
      </c>
      <c r="BR245" s="11">
        <f t="shared" si="168"/>
        <v>2.6541939573663437E-2</v>
      </c>
      <c r="BS245" s="17">
        <f t="shared" si="156"/>
        <v>1.0038456568896188E-3</v>
      </c>
      <c r="BT245" s="17">
        <f t="shared" si="157"/>
        <v>4.3446085671133223E-3</v>
      </c>
      <c r="BU245" s="12">
        <f>(BU$3*temphigh!$I355+BU$4*temphigh!$I355^2+BU$5*temphigh!$I355^6)*(K245/K$56)^$BW$1</f>
        <v>-49.335327465998198</v>
      </c>
      <c r="BV245" s="12">
        <f>(BV$3*temphigh!$I355+BV$4*temphigh!$I355^2+BV$5*temphigh!$I355^6)*(L245/L$56)^$BW$1</f>
        <v>-31.895950365796022</v>
      </c>
      <c r="BW245" s="12">
        <f>(BW$3*temphigh!$I355+BW$4*temphigh!$I355^2+BW$5*temphigh!$I355^6)*(M245/M$56)^$BW$1</f>
        <v>-27.312231509996888</v>
      </c>
      <c r="BX245" s="12"/>
      <c r="BY245" s="12"/>
      <c r="BZ245" s="12"/>
      <c r="CA245" s="19"/>
      <c r="CB245" s="19"/>
      <c r="CC245" s="19"/>
      <c r="CD245" s="19"/>
      <c r="CE245" s="19"/>
      <c r="CF245" s="19"/>
      <c r="CG245" s="19"/>
      <c r="CH245" s="19"/>
    </row>
    <row r="246" spans="1:86" x14ac:dyDescent="0.3">
      <c r="A246" s="2">
        <f t="shared" si="143"/>
        <v>2200</v>
      </c>
      <c r="B246" s="5">
        <f t="shared" si="187"/>
        <v>1165.4004749163826</v>
      </c>
      <c r="C246" s="5">
        <f t="shared" si="187"/>
        <v>2964.1438515508144</v>
      </c>
      <c r="D246" s="5">
        <f t="shared" si="187"/>
        <v>4369.8779240210715</v>
      </c>
      <c r="E246" s="15">
        <f t="shared" si="188"/>
        <v>2.4049883500407801E-7</v>
      </c>
      <c r="F246" s="15">
        <f t="shared" si="188"/>
        <v>4.7379883172301204E-7</v>
      </c>
      <c r="G246" s="15">
        <f t="shared" si="188"/>
        <v>9.6724346092495143E-7</v>
      </c>
      <c r="H246" s="5">
        <f t="shared" si="146"/>
        <v>156258.82427153291</v>
      </c>
      <c r="I246" s="5">
        <f t="shared" si="146"/>
        <v>95646.257309096036</v>
      </c>
      <c r="J246" s="5">
        <f t="shared" si="146"/>
        <v>36219.974387614682</v>
      </c>
      <c r="K246" s="5">
        <f t="shared" si="147"/>
        <v>134081.65487725966</v>
      </c>
      <c r="L246" s="5">
        <f t="shared" si="147"/>
        <v>32267.751532724949</v>
      </c>
      <c r="M246" s="5">
        <f t="shared" si="147"/>
        <v>8288.5551993374229</v>
      </c>
      <c r="N246" s="15">
        <f t="shared" si="148"/>
        <v>-7.3582143229545816E-3</v>
      </c>
      <c r="O246" s="15">
        <f t="shared" si="148"/>
        <v>7.807853065791015E-4</v>
      </c>
      <c r="P246" s="15">
        <f t="shared" si="148"/>
        <v>1.4137060586965067E-3</v>
      </c>
      <c r="Q246" s="5">
        <f t="shared" si="149"/>
        <v>2827.9523016634298</v>
      </c>
      <c r="R246" s="5">
        <f t="shared" si="149"/>
        <v>5586.2681830720148</v>
      </c>
      <c r="S246" s="5">
        <f t="shared" si="149"/>
        <v>3704.8911695909878</v>
      </c>
      <c r="T246" s="5">
        <f t="shared" si="189"/>
        <v>18.097872647174547</v>
      </c>
      <c r="U246" s="5">
        <f t="shared" si="189"/>
        <v>58.405507337512475</v>
      </c>
      <c r="V246" s="5">
        <f t="shared" si="189"/>
        <v>102.28861925583981</v>
      </c>
      <c r="W246" s="15">
        <f t="shared" si="151"/>
        <v>-1.0734613539272964E-2</v>
      </c>
      <c r="X246" s="15">
        <f t="shared" si="151"/>
        <v>-1.217998157191269E-2</v>
      </c>
      <c r="Y246" s="15">
        <f t="shared" si="151"/>
        <v>-9.7425357312937999E-3</v>
      </c>
      <c r="Z246" s="5">
        <f t="shared" si="154"/>
        <v>2551.4602757976186</v>
      </c>
      <c r="AA246" s="5">
        <f t="shared" si="154"/>
        <v>14949.108022958106</v>
      </c>
      <c r="AB246" s="5">
        <f t="shared" si="154"/>
        <v>51971.477634941795</v>
      </c>
      <c r="AC246" s="16">
        <f t="shared" si="184"/>
        <v>1.0705860915560268</v>
      </c>
      <c r="AD246" s="16">
        <f t="shared" si="184"/>
        <v>3.0421915902533416</v>
      </c>
      <c r="AE246" s="16">
        <f t="shared" si="184"/>
        <v>14.956518271915586</v>
      </c>
      <c r="AF246" s="15">
        <f t="shared" si="161"/>
        <v>-4.0504037456468023E-3</v>
      </c>
      <c r="AG246" s="15">
        <f t="shared" si="161"/>
        <v>2.9673830763510267E-4</v>
      </c>
      <c r="AH246" s="15">
        <f t="shared" si="161"/>
        <v>9.7937136394747881E-3</v>
      </c>
      <c r="AI246" s="1">
        <f t="shared" si="185"/>
        <v>331786.28681152675</v>
      </c>
      <c r="AJ246" s="1">
        <f t="shared" si="185"/>
        <v>188828.98856622964</v>
      </c>
      <c r="AK246" s="1">
        <f t="shared" si="185"/>
        <v>71131.480634843436</v>
      </c>
      <c r="AL246" s="14">
        <f t="shared" si="190"/>
        <v>85.969387573962905</v>
      </c>
      <c r="AM246" s="14">
        <f t="shared" si="190"/>
        <v>20.694142775800564</v>
      </c>
      <c r="AN246" s="14">
        <f t="shared" si="190"/>
        <v>6.5311727013048886</v>
      </c>
      <c r="AO246" s="11">
        <f t="shared" si="191"/>
        <v>3.0549157894734446E-3</v>
      </c>
      <c r="AP246" s="11">
        <f t="shared" si="191"/>
        <v>3.8483881712879182E-3</v>
      </c>
      <c r="AQ246" s="11">
        <f t="shared" si="191"/>
        <v>3.4909736389877621E-3</v>
      </c>
      <c r="AR246" s="1">
        <f t="shared" si="155"/>
        <v>156258.82427153291</v>
      </c>
      <c r="AS246" s="1">
        <f t="shared" si="155"/>
        <v>95646.257309096036</v>
      </c>
      <c r="AT246" s="1">
        <f t="shared" si="155"/>
        <v>36219.974387614682</v>
      </c>
      <c r="AU246" s="1">
        <f t="shared" si="162"/>
        <v>31251.764854306584</v>
      </c>
      <c r="AV246" s="1">
        <f t="shared" si="162"/>
        <v>19129.251461819207</v>
      </c>
      <c r="AW246" s="1">
        <f t="shared" si="162"/>
        <v>7243.9948775229368</v>
      </c>
      <c r="AX246" s="1">
        <f t="shared" si="163"/>
        <v>107265.32390180771</v>
      </c>
      <c r="AY246" s="1">
        <f t="shared" si="163"/>
        <v>25814.201226179961</v>
      </c>
      <c r="AZ246" s="1">
        <f t="shared" si="163"/>
        <v>6630.8441594699398</v>
      </c>
      <c r="BA246" s="1">
        <f t="shared" si="164"/>
        <v>13498.904448675086</v>
      </c>
      <c r="BB246" s="1">
        <f t="shared" si="164"/>
        <v>30111.78902371187</v>
      </c>
      <c r="BC246" s="1">
        <f t="shared" si="164"/>
        <v>38452.685728808625</v>
      </c>
      <c r="BD246" s="1">
        <f t="shared" si="165"/>
        <v>346.14879643085777</v>
      </c>
      <c r="BE246" s="2">
        <f t="shared" si="186"/>
        <v>0.1724378764915922</v>
      </c>
      <c r="BF246" s="2">
        <f t="shared" si="186"/>
        <v>0.13039120264941753</v>
      </c>
      <c r="BG246" s="2">
        <f t="shared" si="186"/>
        <v>6.9918128391701598E-2</v>
      </c>
      <c r="BH246" s="2">
        <f t="shared" si="158"/>
        <v>8.6696007445861395E-2</v>
      </c>
      <c r="BI246" s="2">
        <f t="shared" si="166"/>
        <v>2.9734821248929609E-3</v>
      </c>
      <c r="BJ246" s="2">
        <f t="shared" si="166"/>
        <v>1.700186572836147E-3</v>
      </c>
      <c r="BK246" s="2">
        <f t="shared" si="166"/>
        <v>4.8885446777984691E-4</v>
      </c>
      <c r="BL246" s="2">
        <f t="shared" si="159"/>
        <v>464.63282082819347</v>
      </c>
      <c r="BM246" s="2">
        <f t="shared" si="159"/>
        <v>162.61648241895628</v>
      </c>
      <c r="BN246" s="2">
        <f t="shared" si="159"/>
        <v>17.706296302257062</v>
      </c>
      <c r="BO246" s="2">
        <f t="shared" si="167"/>
        <v>2112.1190947825103</v>
      </c>
      <c r="BP246" s="2">
        <f t="shared" si="167"/>
        <v>166.85183490942288</v>
      </c>
      <c r="BQ246" s="2">
        <f t="shared" si="167"/>
        <v>9.7454716887817163</v>
      </c>
      <c r="BR246" s="11">
        <f t="shared" si="168"/>
        <v>2.6428803489784575E-2</v>
      </c>
      <c r="BS246" s="17">
        <f t="shared" si="156"/>
        <v>9.7789054513109253E-4</v>
      </c>
      <c r="BT246" s="17">
        <f t="shared" si="157"/>
        <v>4.2180665700129339E-3</v>
      </c>
      <c r="BU246" s="12">
        <f>(BU$3*temphigh!$I356+BU$4*temphigh!$I356^2+BU$5*temphigh!$I356^6)*(K246/K$56)^$BW$1</f>
        <v>-49.808718183642398</v>
      </c>
      <c r="BV246" s="12">
        <f>(BV$3*temphigh!$I356+BV$4*temphigh!$I356^2+BV$5*temphigh!$I356^6)*(L246/L$56)^$BW$1</f>
        <v>-32.122216557934323</v>
      </c>
      <c r="BW246" s="12">
        <f>(BW$3*temphigh!$I356+BW$4*temphigh!$I356^2+BW$5*temphigh!$I356^6)*(M246/M$56)^$BW$1</f>
        <v>-27.489787017059747</v>
      </c>
      <c r="BX246" s="12"/>
      <c r="BY246" s="12"/>
      <c r="BZ246" s="12"/>
      <c r="CA246" s="19"/>
      <c r="CB246" s="19"/>
      <c r="CC246" s="19"/>
      <c r="CD246" s="19"/>
      <c r="CE246" s="19"/>
      <c r="CF246" s="19"/>
      <c r="CG246" s="19"/>
      <c r="CH246" s="19"/>
    </row>
    <row r="247" spans="1:86" x14ac:dyDescent="0.3">
      <c r="A247" s="2">
        <f t="shared" si="143"/>
        <v>2201</v>
      </c>
      <c r="B247" s="5">
        <f t="shared" si="187"/>
        <v>1165.4007411799664</v>
      </c>
      <c r="C247" s="5">
        <f t="shared" si="187"/>
        <v>2964.1451857383136</v>
      </c>
      <c r="D247" s="5">
        <f t="shared" si="187"/>
        <v>4369.8819394201264</v>
      </c>
      <c r="E247" s="15">
        <f t="shared" si="188"/>
        <v>2.2847389325387411E-7</v>
      </c>
      <c r="F247" s="15">
        <f t="shared" si="188"/>
        <v>4.5010889013686141E-7</v>
      </c>
      <c r="G247" s="15">
        <f t="shared" si="188"/>
        <v>9.1888128787870382E-7</v>
      </c>
      <c r="H247" s="5">
        <f t="shared" si="146"/>
        <v>155077.60035871374</v>
      </c>
      <c r="I247" s="5">
        <f t="shared" si="146"/>
        <v>95715.869819747939</v>
      </c>
      <c r="J247" s="5">
        <f t="shared" si="146"/>
        <v>36269.66793405846</v>
      </c>
      <c r="K247" s="5">
        <f t="shared" si="147"/>
        <v>133068.04679195408</v>
      </c>
      <c r="L247" s="5">
        <f t="shared" si="147"/>
        <v>32291.221860614391</v>
      </c>
      <c r="M247" s="5">
        <f t="shared" si="147"/>
        <v>8299.9194112945206</v>
      </c>
      <c r="N247" s="15">
        <f t="shared" si="148"/>
        <v>-7.5596328687429493E-3</v>
      </c>
      <c r="O247" s="15">
        <f t="shared" si="148"/>
        <v>7.2736173965015638E-4</v>
      </c>
      <c r="P247" s="15">
        <f t="shared" si="148"/>
        <v>1.3710727242313148E-3</v>
      </c>
      <c r="Q247" s="5">
        <f t="shared" si="149"/>
        <v>2776.4471673587354</v>
      </c>
      <c r="R247" s="5">
        <f t="shared" si="149"/>
        <v>5522.2437727392817</v>
      </c>
      <c r="S247" s="5">
        <f t="shared" si="149"/>
        <v>3673.829697112405</v>
      </c>
      <c r="T247" s="5">
        <f t="shared" si="189"/>
        <v>17.903598978424149</v>
      </c>
      <c r="U247" s="5">
        <f t="shared" si="189"/>
        <v>57.69412933444336</v>
      </c>
      <c r="V247" s="5">
        <f t="shared" si="189"/>
        <v>101.29206872783507</v>
      </c>
      <c r="W247" s="15">
        <f t="shared" si="151"/>
        <v>-1.0734613539272964E-2</v>
      </c>
      <c r="X247" s="15">
        <f t="shared" si="151"/>
        <v>-1.217998157191269E-2</v>
      </c>
      <c r="Y247" s="15">
        <f t="shared" si="151"/>
        <v>-9.7425357312937999E-3</v>
      </c>
      <c r="Z247" s="5">
        <f t="shared" si="154"/>
        <v>2495.3509968201565</v>
      </c>
      <c r="AA247" s="5">
        <f t="shared" si="154"/>
        <v>14782.950409777028</v>
      </c>
      <c r="AB247" s="5">
        <f t="shared" si="154"/>
        <v>52042.698016940216</v>
      </c>
      <c r="AC247" s="16">
        <f t="shared" ref="AC247:AE262" si="192">AC246*(1+AF247)</f>
        <v>1.0662497856407509</v>
      </c>
      <c r="AD247" s="16">
        <f t="shared" si="192"/>
        <v>3.0430943250373352</v>
      </c>
      <c r="AE247" s="16">
        <f t="shared" si="192"/>
        <v>15.102998128914299</v>
      </c>
      <c r="AF247" s="15">
        <f t="shared" si="161"/>
        <v>-4.0504037456468023E-3</v>
      </c>
      <c r="AG247" s="15">
        <f t="shared" si="161"/>
        <v>2.9673830763510267E-4</v>
      </c>
      <c r="AH247" s="15">
        <f t="shared" si="161"/>
        <v>9.7937136394747881E-3</v>
      </c>
      <c r="AI247" s="1">
        <f t="shared" si="185"/>
        <v>329859.42298468068</v>
      </c>
      <c r="AJ247" s="1">
        <f t="shared" si="185"/>
        <v>189075.34117142588</v>
      </c>
      <c r="AK247" s="1">
        <f t="shared" si="185"/>
        <v>71262.327448882032</v>
      </c>
      <c r="AL247" s="14">
        <f t="shared" si="190"/>
        <v>86.229390521078869</v>
      </c>
      <c r="AM247" s="14">
        <f t="shared" si="190"/>
        <v>20.772985479131165</v>
      </c>
      <c r="AN247" s="14">
        <f t="shared" si="190"/>
        <v>6.5537448515195003</v>
      </c>
      <c r="AO247" s="11">
        <f t="shared" si="191"/>
        <v>3.02436663157871E-3</v>
      </c>
      <c r="AP247" s="11">
        <f t="shared" si="191"/>
        <v>3.8099042895750391E-3</v>
      </c>
      <c r="AQ247" s="11">
        <f t="shared" si="191"/>
        <v>3.4560639025978846E-3</v>
      </c>
      <c r="AR247" s="1">
        <f t="shared" si="155"/>
        <v>155077.60035871374</v>
      </c>
      <c r="AS247" s="1">
        <f t="shared" si="155"/>
        <v>95715.869819747939</v>
      </c>
      <c r="AT247" s="1">
        <f t="shared" si="155"/>
        <v>36269.66793405846</v>
      </c>
      <c r="AU247" s="1">
        <f t="shared" si="162"/>
        <v>31015.520071742751</v>
      </c>
      <c r="AV247" s="1">
        <f t="shared" si="162"/>
        <v>19143.17396394959</v>
      </c>
      <c r="AW247" s="1">
        <f t="shared" si="162"/>
        <v>7253.9335868116923</v>
      </c>
      <c r="AX247" s="1">
        <f t="shared" si="163"/>
        <v>106454.43743356326</v>
      </c>
      <c r="AY247" s="1">
        <f t="shared" si="163"/>
        <v>25832.977488491513</v>
      </c>
      <c r="AZ247" s="1">
        <f t="shared" si="163"/>
        <v>6639.9355290356179</v>
      </c>
      <c r="BA247" s="1">
        <f t="shared" si="164"/>
        <v>13490.06406210255</v>
      </c>
      <c r="BB247" s="1">
        <f t="shared" si="164"/>
        <v>30113.957799376622</v>
      </c>
      <c r="BC247" s="1">
        <f t="shared" si="164"/>
        <v>38458.708384607373</v>
      </c>
      <c r="BD247" s="1">
        <f t="shared" si="165"/>
        <v>336.06413504369601</v>
      </c>
      <c r="BE247" s="2">
        <f t="shared" si="186"/>
        <v>0.1724378764915922</v>
      </c>
      <c r="BF247" s="2">
        <f t="shared" si="186"/>
        <v>0.13039120264941753</v>
      </c>
      <c r="BG247" s="2">
        <f t="shared" si="186"/>
        <v>6.9918128391701598E-2</v>
      </c>
      <c r="BH247" s="2">
        <f t="shared" si="158"/>
        <v>8.6504634977799491E-2</v>
      </c>
      <c r="BI247" s="2">
        <f t="shared" si="166"/>
        <v>2.9734821248929609E-3</v>
      </c>
      <c r="BJ247" s="2">
        <f t="shared" si="166"/>
        <v>1.700186572836147E-3</v>
      </c>
      <c r="BK247" s="2">
        <f t="shared" si="166"/>
        <v>4.8885446777984691E-4</v>
      </c>
      <c r="BL247" s="2">
        <f t="shared" si="159"/>
        <v>461.12047263792954</v>
      </c>
      <c r="BM247" s="2">
        <f t="shared" si="159"/>
        <v>162.73483667486803</v>
      </c>
      <c r="BN247" s="2">
        <f t="shared" si="159"/>
        <v>17.730589214455929</v>
      </c>
      <c r="BO247" s="2">
        <f t="shared" si="167"/>
        <v>2143.2858248274447</v>
      </c>
      <c r="BP247" s="2">
        <f t="shared" si="167"/>
        <v>168.85002022570222</v>
      </c>
      <c r="BQ247" s="2">
        <f t="shared" si="167"/>
        <v>9.7454874399956299</v>
      </c>
      <c r="BR247" s="11">
        <f t="shared" si="168"/>
        <v>2.6313727300932149E-2</v>
      </c>
      <c r="BS247" s="17">
        <f t="shared" si="156"/>
        <v>9.5271151959720399E-4</v>
      </c>
      <c r="BT247" s="17">
        <f t="shared" si="157"/>
        <v>4.0952102621484793E-3</v>
      </c>
      <c r="BU247" s="12">
        <f>(BU$3*temphigh!$I357+BU$4*temphigh!$I357^2+BU$5*temphigh!$I357^6)*(K247/K$56)^$BW$1</f>
        <v>-50.284853632601632</v>
      </c>
      <c r="BV247" s="12">
        <f>(BV$3*temphigh!$I357+BV$4*temphigh!$I357^2+BV$5*temphigh!$I357^6)*(L247/L$56)^$BW$1</f>
        <v>-32.347950526786029</v>
      </c>
      <c r="BW247" s="12">
        <f>(BW$3*temphigh!$I357+BW$4*temphigh!$I357^2+BW$5*temphigh!$I357^6)*(M247/M$56)^$BW$1</f>
        <v>-27.666775585100968</v>
      </c>
      <c r="BX247" s="12"/>
      <c r="BY247" s="12"/>
      <c r="BZ247" s="12"/>
      <c r="CA247" s="19"/>
      <c r="CB247" s="19"/>
      <c r="CC247" s="19"/>
      <c r="CD247" s="19"/>
      <c r="CE247" s="19"/>
      <c r="CF247" s="19"/>
      <c r="CG247" s="19"/>
      <c r="CH247" s="19"/>
    </row>
    <row r="248" spans="1:86" x14ac:dyDescent="0.3">
      <c r="A248" s="2">
        <f t="shared" si="143"/>
        <v>2202</v>
      </c>
      <c r="B248" s="5">
        <f t="shared" si="187"/>
        <v>1165.4009941304287</v>
      </c>
      <c r="C248" s="5">
        <f t="shared" si="187"/>
        <v>2964.146453217008</v>
      </c>
      <c r="D248" s="5">
        <f t="shared" si="187"/>
        <v>4369.8857540527333</v>
      </c>
      <c r="E248" s="15">
        <f t="shared" si="188"/>
        <v>2.170501985911804E-7</v>
      </c>
      <c r="F248" s="15">
        <f t="shared" si="188"/>
        <v>4.2760344563001834E-7</v>
      </c>
      <c r="G248" s="15">
        <f t="shared" si="188"/>
        <v>8.7293722348476857E-7</v>
      </c>
      <c r="H248" s="5">
        <f t="shared" si="146"/>
        <v>153873.12466037102</v>
      </c>
      <c r="I248" s="5">
        <f t="shared" si="146"/>
        <v>95780.465039211704</v>
      </c>
      <c r="J248" s="5">
        <f t="shared" si="146"/>
        <v>36317.899644079087</v>
      </c>
      <c r="K248" s="5">
        <f t="shared" si="147"/>
        <v>132034.48893158394</v>
      </c>
      <c r="L248" s="5">
        <f t="shared" si="147"/>
        <v>32313.00023494471</v>
      </c>
      <c r="M248" s="5">
        <f t="shared" si="147"/>
        <v>8310.9494591241928</v>
      </c>
      <c r="N248" s="15">
        <f t="shared" si="148"/>
        <v>-7.767137831263593E-3</v>
      </c>
      <c r="O248" s="15">
        <f t="shared" si="148"/>
        <v>6.7443636615327485E-4</v>
      </c>
      <c r="P248" s="15">
        <f t="shared" si="148"/>
        <v>1.3289343285265431E-3</v>
      </c>
      <c r="Q248" s="5">
        <f t="shared" si="149"/>
        <v>2725.3101161582199</v>
      </c>
      <c r="R248" s="5">
        <f t="shared" si="149"/>
        <v>5458.6643183694696</v>
      </c>
      <c r="S248" s="5">
        <f t="shared" si="149"/>
        <v>3642.8751726460364</v>
      </c>
      <c r="T248" s="5">
        <f t="shared" si="189"/>
        <v>17.711410762428645</v>
      </c>
      <c r="U248" s="5">
        <f t="shared" si="189"/>
        <v>56.99141590234229</v>
      </c>
      <c r="V248" s="5">
        <f t="shared" si="189"/>
        <v>100.30522712895747</v>
      </c>
      <c r="W248" s="15">
        <f t="shared" si="151"/>
        <v>-1.0734613539272964E-2</v>
      </c>
      <c r="X248" s="15">
        <f t="shared" si="151"/>
        <v>-1.217998157191269E-2</v>
      </c>
      <c r="Y248" s="15">
        <f t="shared" si="151"/>
        <v>-9.7425357312937999E-3</v>
      </c>
      <c r="Z248" s="5">
        <f t="shared" si="154"/>
        <v>2439.9803893639191</v>
      </c>
      <c r="AA248" s="5">
        <f t="shared" si="154"/>
        <v>14617.858902454826</v>
      </c>
      <c r="AB248" s="5">
        <f t="shared" si="154"/>
        <v>52111.794819544433</v>
      </c>
      <c r="AC248" s="16">
        <f t="shared" si="192"/>
        <v>1.0619310435151965</v>
      </c>
      <c r="AD248" s="16">
        <f t="shared" si="192"/>
        <v>3.0439973276973209</v>
      </c>
      <c r="AE248" s="16">
        <f t="shared" si="192"/>
        <v>15.250912567686409</v>
      </c>
      <c r="AF248" s="15">
        <f t="shared" si="161"/>
        <v>-4.0504037456468023E-3</v>
      </c>
      <c r="AG248" s="15">
        <f t="shared" si="161"/>
        <v>2.9673830763510267E-4</v>
      </c>
      <c r="AH248" s="15">
        <f t="shared" si="161"/>
        <v>9.7937136394747881E-3</v>
      </c>
      <c r="AI248" s="1">
        <f t="shared" ref="AI248:AK263" si="193">(1-$AI$5)*AI247+AU247</f>
        <v>327889.00075795536</v>
      </c>
      <c r="AJ248" s="1">
        <f t="shared" si="193"/>
        <v>189310.98101823288</v>
      </c>
      <c r="AK248" s="1">
        <f t="shared" si="193"/>
        <v>71390.028290805523</v>
      </c>
      <c r="AL248" s="14">
        <f t="shared" si="190"/>
        <v>86.487571919518672</v>
      </c>
      <c r="AM248" s="14">
        <f t="shared" si="190"/>
        <v>20.851337134750544</v>
      </c>
      <c r="AN248" s="14">
        <f t="shared" si="190"/>
        <v>6.5761685109175909</v>
      </c>
      <c r="AO248" s="11">
        <f t="shared" si="191"/>
        <v>2.9941229652629231E-3</v>
      </c>
      <c r="AP248" s="11">
        <f t="shared" si="191"/>
        <v>3.7718052466792886E-3</v>
      </c>
      <c r="AQ248" s="11">
        <f t="shared" si="191"/>
        <v>3.4215032635719058E-3</v>
      </c>
      <c r="AR248" s="1">
        <f t="shared" si="155"/>
        <v>153873.12466037102</v>
      </c>
      <c r="AS248" s="1">
        <f t="shared" si="155"/>
        <v>95780.465039211704</v>
      </c>
      <c r="AT248" s="1">
        <f t="shared" si="155"/>
        <v>36317.899644079087</v>
      </c>
      <c r="AU248" s="1">
        <f t="shared" si="162"/>
        <v>30774.624932074206</v>
      </c>
      <c r="AV248" s="1">
        <f t="shared" si="162"/>
        <v>19156.093007842341</v>
      </c>
      <c r="AW248" s="1">
        <f t="shared" si="162"/>
        <v>7263.5799288158178</v>
      </c>
      <c r="AX248" s="1">
        <f t="shared" si="163"/>
        <v>105627.59114526716</v>
      </c>
      <c r="AY248" s="1">
        <f t="shared" si="163"/>
        <v>25850.400187955765</v>
      </c>
      <c r="AZ248" s="1">
        <f t="shared" si="163"/>
        <v>6648.7595672993557</v>
      </c>
      <c r="BA248" s="1">
        <f t="shared" si="164"/>
        <v>13480.979823472755</v>
      </c>
      <c r="BB248" s="1">
        <f t="shared" si="164"/>
        <v>30115.969130531976</v>
      </c>
      <c r="BC248" s="1">
        <f t="shared" si="164"/>
        <v>38464.545392496759</v>
      </c>
      <c r="BD248" s="1">
        <f t="shared" si="165"/>
        <v>326.27094541265274</v>
      </c>
      <c r="BE248" s="2">
        <f t="shared" ref="BE248:BG263" si="194">BE247</f>
        <v>0.1724378764915922</v>
      </c>
      <c r="BF248" s="2">
        <f t="shared" si="194"/>
        <v>0.13039120264941753</v>
      </c>
      <c r="BG248" s="2">
        <f t="shared" si="194"/>
        <v>6.9918128391701598E-2</v>
      </c>
      <c r="BH248" s="2">
        <f t="shared" si="158"/>
        <v>8.6314529158507319E-2</v>
      </c>
      <c r="BI248" s="2">
        <f t="shared" si="166"/>
        <v>2.9734821248929609E-3</v>
      </c>
      <c r="BJ248" s="2">
        <f t="shared" si="166"/>
        <v>1.700186572836147E-3</v>
      </c>
      <c r="BK248" s="2">
        <f t="shared" si="166"/>
        <v>4.8885446777984691E-4</v>
      </c>
      <c r="BL248" s="2">
        <f t="shared" si="159"/>
        <v>457.53898567903946</v>
      </c>
      <c r="BM248" s="2">
        <f t="shared" si="159"/>
        <v>162.84466059966974</v>
      </c>
      <c r="BN248" s="2">
        <f t="shared" si="159"/>
        <v>17.754167501388174</v>
      </c>
      <c r="BO248" s="2">
        <f t="shared" si="167"/>
        <v>2174.8990263382802</v>
      </c>
      <c r="BP248" s="2">
        <f t="shared" si="167"/>
        <v>170.87222020847386</v>
      </c>
      <c r="BQ248" s="2">
        <f t="shared" si="167"/>
        <v>9.7455080141638248</v>
      </c>
      <c r="BR248" s="11">
        <f t="shared" si="168"/>
        <v>2.61965570388136E-2</v>
      </c>
      <c r="BS248" s="17">
        <f t="shared" si="156"/>
        <v>9.2828488429430622E-4</v>
      </c>
      <c r="BT248" s="17">
        <f t="shared" si="157"/>
        <v>3.9759322933480383E-3</v>
      </c>
      <c r="BU248" s="12">
        <f>(BU$3*temphigh!$I358+BU$4*temphigh!$I358^2+BU$5*temphigh!$I358^6)*(K248/K$56)^$BW$1</f>
        <v>-50.76387217546872</v>
      </c>
      <c r="BV248" s="12">
        <f>(BV$3*temphigh!$I358+BV$4*temphigh!$I358^2+BV$5*temphigh!$I358^6)*(L248/L$56)^$BW$1</f>
        <v>-32.573152997607821</v>
      </c>
      <c r="BW248" s="12">
        <f>(BW$3*temphigh!$I358+BW$4*temphigh!$I358^2+BW$5*temphigh!$I358^6)*(M248/M$56)^$BW$1</f>
        <v>-27.843197026434062</v>
      </c>
      <c r="BX248" s="12"/>
      <c r="BY248" s="12"/>
      <c r="BZ248" s="12"/>
      <c r="CA248" s="19"/>
      <c r="CB248" s="19"/>
      <c r="CC248" s="19"/>
      <c r="CD248" s="19"/>
      <c r="CE248" s="19"/>
      <c r="CF248" s="19"/>
      <c r="CG248" s="19"/>
      <c r="CH248" s="19"/>
    </row>
    <row r="249" spans="1:86" x14ac:dyDescent="0.3">
      <c r="A249" s="2">
        <f t="shared" si="143"/>
        <v>2203</v>
      </c>
      <c r="B249" s="5">
        <f t="shared" si="187"/>
        <v>1165.4012344334201</v>
      </c>
      <c r="C249" s="5">
        <f t="shared" si="187"/>
        <v>2964.1476573222826</v>
      </c>
      <c r="D249" s="5">
        <f t="shared" si="187"/>
        <v>4369.8893779568734</v>
      </c>
      <c r="E249" s="15">
        <f t="shared" si="188"/>
        <v>2.0619768866162136E-7</v>
      </c>
      <c r="F249" s="15">
        <f t="shared" si="188"/>
        <v>4.0622327334851738E-7</v>
      </c>
      <c r="G249" s="15">
        <f t="shared" si="188"/>
        <v>8.2929036231053014E-7</v>
      </c>
      <c r="H249" s="5">
        <f t="shared" si="146"/>
        <v>152645.06852905679</v>
      </c>
      <c r="I249" s="5">
        <f t="shared" si="146"/>
        <v>95840.079446426535</v>
      </c>
      <c r="J249" s="5">
        <f t="shared" si="146"/>
        <v>36364.68124464927</v>
      </c>
      <c r="K249" s="5">
        <f t="shared" si="147"/>
        <v>130980.69919521567</v>
      </c>
      <c r="L249" s="5">
        <f t="shared" si="147"/>
        <v>32333.098929695501</v>
      </c>
      <c r="M249" s="5">
        <f t="shared" si="147"/>
        <v>8321.648009692055</v>
      </c>
      <c r="N249" s="15">
        <f t="shared" si="148"/>
        <v>-7.9811702601000345E-3</v>
      </c>
      <c r="O249" s="15">
        <f t="shared" si="148"/>
        <v>6.2200026629088967E-4</v>
      </c>
      <c r="P249" s="15">
        <f t="shared" si="148"/>
        <v>1.2872837959707617E-3</v>
      </c>
      <c r="Q249" s="5">
        <f t="shared" si="149"/>
        <v>2674.5378430614574</v>
      </c>
      <c r="R249" s="5">
        <f t="shared" si="149"/>
        <v>5395.5340154370233</v>
      </c>
      <c r="S249" s="5">
        <f t="shared" si="149"/>
        <v>3612.0310539272245</v>
      </c>
      <c r="T249" s="5">
        <f t="shared" si="189"/>
        <v>17.521285612658655</v>
      </c>
      <c r="U249" s="5">
        <f t="shared" si="189"/>
        <v>56.29726150689455</v>
      </c>
      <c r="V249" s="5">
        <f t="shared" si="189"/>
        <v>99.327999869618054</v>
      </c>
      <c r="W249" s="15">
        <f t="shared" si="151"/>
        <v>-1.0734613539272964E-2</v>
      </c>
      <c r="X249" s="15">
        <f t="shared" si="151"/>
        <v>-1.217998157191269E-2</v>
      </c>
      <c r="Y249" s="15">
        <f t="shared" si="151"/>
        <v>-9.7425357312937999E-3</v>
      </c>
      <c r="Z249" s="5">
        <f t="shared" si="154"/>
        <v>2385.3395567247103</v>
      </c>
      <c r="AA249" s="5">
        <f t="shared" si="154"/>
        <v>14453.846302081307</v>
      </c>
      <c r="AB249" s="5">
        <f t="shared" si="154"/>
        <v>52178.785151981523</v>
      </c>
      <c r="AC249" s="16">
        <f t="shared" si="192"/>
        <v>1.0576297940389239</v>
      </c>
      <c r="AD249" s="16">
        <f t="shared" si="192"/>
        <v>3.0449005983127875</v>
      </c>
      <c r="AE249" s="16">
        <f t="shared" si="192"/>
        <v>15.400275638114998</v>
      </c>
      <c r="AF249" s="15">
        <f t="shared" si="161"/>
        <v>-4.0504037456468023E-3</v>
      </c>
      <c r="AG249" s="15">
        <f t="shared" si="161"/>
        <v>2.9673830763510267E-4</v>
      </c>
      <c r="AH249" s="15">
        <f t="shared" si="161"/>
        <v>9.7937136394747881E-3</v>
      </c>
      <c r="AI249" s="1">
        <f t="shared" si="193"/>
        <v>325874.72561423405</v>
      </c>
      <c r="AJ249" s="1">
        <f t="shared" si="193"/>
        <v>189535.97592425195</v>
      </c>
      <c r="AK249" s="1">
        <f t="shared" si="193"/>
        <v>71514.60539054079</v>
      </c>
      <c r="AL249" s="14">
        <f t="shared" si="190"/>
        <v>86.743936800559794</v>
      </c>
      <c r="AM249" s="14">
        <f t="shared" si="190"/>
        <v>20.929197845727622</v>
      </c>
      <c r="AN249" s="14">
        <f t="shared" si="190"/>
        <v>6.5984438891192756</v>
      </c>
      <c r="AO249" s="11">
        <f t="shared" si="191"/>
        <v>2.9641817356102938E-3</v>
      </c>
      <c r="AP249" s="11">
        <f t="shared" si="191"/>
        <v>3.7340871942124956E-3</v>
      </c>
      <c r="AQ249" s="11">
        <f t="shared" si="191"/>
        <v>3.3872882309361869E-3</v>
      </c>
      <c r="AR249" s="1">
        <f t="shared" si="155"/>
        <v>152645.06852905679</v>
      </c>
      <c r="AS249" s="1">
        <f t="shared" si="155"/>
        <v>95840.079446426535</v>
      </c>
      <c r="AT249" s="1">
        <f t="shared" si="155"/>
        <v>36364.68124464927</v>
      </c>
      <c r="AU249" s="1">
        <f t="shared" si="162"/>
        <v>30529.013705811361</v>
      </c>
      <c r="AV249" s="1">
        <f t="shared" si="162"/>
        <v>19168.015889285307</v>
      </c>
      <c r="AW249" s="1">
        <f t="shared" si="162"/>
        <v>7272.9362489298546</v>
      </c>
      <c r="AX249" s="1">
        <f t="shared" si="163"/>
        <v>104784.55935617253</v>
      </c>
      <c r="AY249" s="1">
        <f t="shared" si="163"/>
        <v>25866.479143756405</v>
      </c>
      <c r="AZ249" s="1">
        <f t="shared" si="163"/>
        <v>6657.3184077536444</v>
      </c>
      <c r="BA249" s="1">
        <f t="shared" si="164"/>
        <v>13471.644021370013</v>
      </c>
      <c r="BB249" s="1">
        <f t="shared" si="164"/>
        <v>30117.824491818228</v>
      </c>
      <c r="BC249" s="1">
        <f t="shared" si="164"/>
        <v>38470.198960993293</v>
      </c>
      <c r="BD249" s="1">
        <f t="shared" si="165"/>
        <v>316.76085620582529</v>
      </c>
      <c r="BE249" s="2">
        <f t="shared" si="194"/>
        <v>0.1724378764915922</v>
      </c>
      <c r="BF249" s="2">
        <f t="shared" si="194"/>
        <v>0.13039120264941753</v>
      </c>
      <c r="BG249" s="2">
        <f t="shared" si="194"/>
        <v>6.9918128391701598E-2</v>
      </c>
      <c r="BH249" s="2">
        <f t="shared" si="158"/>
        <v>8.6125688753750748E-2</v>
      </c>
      <c r="BI249" s="2">
        <f t="shared" si="166"/>
        <v>2.9734821248929609E-3</v>
      </c>
      <c r="BJ249" s="2">
        <f t="shared" si="166"/>
        <v>1.700186572836147E-3</v>
      </c>
      <c r="BK249" s="2">
        <f t="shared" si="166"/>
        <v>4.8885446777984691E-4</v>
      </c>
      <c r="BL249" s="2">
        <f t="shared" si="159"/>
        <v>453.88738272421142</v>
      </c>
      <c r="BM249" s="2">
        <f t="shared" si="159"/>
        <v>162.94601621436399</v>
      </c>
      <c r="BN249" s="2">
        <f t="shared" si="159"/>
        <v>17.777036895836801</v>
      </c>
      <c r="BO249" s="2">
        <f t="shared" si="167"/>
        <v>2206.9639016263454</v>
      </c>
      <c r="BP249" s="2">
        <f t="shared" si="167"/>
        <v>172.91872294554281</v>
      </c>
      <c r="BQ249" s="2">
        <f t="shared" si="167"/>
        <v>9.745533341878259</v>
      </c>
      <c r="BR249" s="11">
        <f t="shared" si="168"/>
        <v>2.6077126480964136E-2</v>
      </c>
      <c r="BS249" s="17">
        <f t="shared" si="156"/>
        <v>9.045877984359636E-4</v>
      </c>
      <c r="BT249" s="17">
        <f t="shared" si="157"/>
        <v>3.8601284401437266E-3</v>
      </c>
      <c r="BU249" s="12">
        <f>(BU$3*temphigh!$I359+BU$4*temphigh!$I359^2+BU$5*temphigh!$I359^6)*(K249/K$56)^$BW$1</f>
        <v>-51.245921790004978</v>
      </c>
      <c r="BV249" s="12">
        <f>(BV$3*temphigh!$I359+BV$4*temphigh!$I359^2+BV$5*temphigh!$I359^6)*(L249/L$56)^$BW$1</f>
        <v>-32.797824900995565</v>
      </c>
      <c r="BW249" s="12">
        <f>(BW$3*temphigh!$I359+BW$4*temphigh!$I359^2+BW$5*temphigh!$I359^6)*(M249/M$56)^$BW$1</f>
        <v>-28.019051305307404</v>
      </c>
      <c r="BX249" s="12"/>
      <c r="BY249" s="12"/>
      <c r="BZ249" s="12"/>
      <c r="CA249" s="19"/>
      <c r="CB249" s="19"/>
      <c r="CC249" s="19"/>
      <c r="CD249" s="19"/>
      <c r="CE249" s="19"/>
      <c r="CF249" s="19"/>
      <c r="CG249" s="19"/>
      <c r="CH249" s="19"/>
    </row>
    <row r="250" spans="1:86" x14ac:dyDescent="0.3">
      <c r="A250" s="2">
        <f t="shared" ref="A250:A313" si="195">1+A249</f>
        <v>2204</v>
      </c>
      <c r="B250" s="5">
        <f t="shared" ref="B250:D265" si="196">B249*(1+E250)</f>
        <v>1165.4014627213089</v>
      </c>
      <c r="C250" s="5">
        <f t="shared" si="196"/>
        <v>2964.1488012227583</v>
      </c>
      <c r="D250" s="5">
        <f t="shared" si="196"/>
        <v>4369.8928206686614</v>
      </c>
      <c r="E250" s="15">
        <f t="shared" ref="E250:G265" si="197">E249*$E$5</f>
        <v>1.9588780422854028E-7</v>
      </c>
      <c r="F250" s="15">
        <f t="shared" si="197"/>
        <v>3.8591210968109148E-7</v>
      </c>
      <c r="G250" s="15">
        <f t="shared" si="197"/>
        <v>7.8782584419500355E-7</v>
      </c>
      <c r="H250" s="5">
        <f t="shared" ref="H250:J313" si="198">AR250</f>
        <v>151393.07118311903</v>
      </c>
      <c r="I250" s="5">
        <f t="shared" si="198"/>
        <v>95894.749575429378</v>
      </c>
      <c r="J250" s="5">
        <f t="shared" si="198"/>
        <v>36410.024473635924</v>
      </c>
      <c r="K250" s="5">
        <f t="shared" ref="K250:M313" si="199">H250/B250*1000</f>
        <v>129906.36791342587</v>
      </c>
      <c r="L250" s="5">
        <f t="shared" si="199"/>
        <v>32351.530238924333</v>
      </c>
      <c r="M250" s="5">
        <f t="shared" si="199"/>
        <v>8332.0177331179075</v>
      </c>
      <c r="N250" s="15">
        <f t="shared" ref="N250:P313" si="200">K250/K249-1</f>
        <v>-8.202210618746153E-3</v>
      </c>
      <c r="O250" s="15">
        <f t="shared" si="200"/>
        <v>5.7004462420717772E-4</v>
      </c>
      <c r="P250" s="15">
        <f t="shared" si="200"/>
        <v>1.2461141607738035E-3</v>
      </c>
      <c r="Q250" s="5">
        <f t="shared" ref="Q250:S313" si="201">T250*H250/1000</f>
        <v>2624.126590792042</v>
      </c>
      <c r="R250" s="5">
        <f t="shared" si="201"/>
        <v>5332.856801821451</v>
      </c>
      <c r="S250" s="5">
        <f t="shared" si="201"/>
        <v>3581.300685623266</v>
      </c>
      <c r="T250" s="5">
        <f t="shared" ref="T250:V265" si="202">T249*(1+W250)</f>
        <v>17.333201382895542</v>
      </c>
      <c r="U250" s="5">
        <f t="shared" si="202"/>
        <v>55.611561899191422</v>
      </c>
      <c r="V250" s="5">
        <f t="shared" si="202"/>
        <v>98.360293281770353</v>
      </c>
      <c r="W250" s="15">
        <f t="shared" ref="W250:Y313" si="203">T$5-1</f>
        <v>-1.0734613539272964E-2</v>
      </c>
      <c r="X250" s="15">
        <f t="shared" si="203"/>
        <v>-1.217998157191269E-2</v>
      </c>
      <c r="Y250" s="15">
        <f t="shared" si="203"/>
        <v>-9.7425357312937999E-3</v>
      </c>
      <c r="Z250" s="5">
        <f t="shared" si="154"/>
        <v>2331.4193096315898</v>
      </c>
      <c r="AA250" s="5">
        <f t="shared" si="154"/>
        <v>14290.924725489778</v>
      </c>
      <c r="AB250" s="5">
        <f t="shared" si="154"/>
        <v>52243.686141071099</v>
      </c>
      <c r="AC250" s="16">
        <f t="shared" si="192"/>
        <v>1.053345966359641</v>
      </c>
      <c r="AD250" s="16">
        <f t="shared" si="192"/>
        <v>3.0458041369632478</v>
      </c>
      <c r="AE250" s="16">
        <f t="shared" si="192"/>
        <v>15.551101527683675</v>
      </c>
      <c r="AF250" s="15">
        <f t="shared" si="161"/>
        <v>-4.0504037456468023E-3</v>
      </c>
      <c r="AG250" s="15">
        <f t="shared" si="161"/>
        <v>2.9673830763510267E-4</v>
      </c>
      <c r="AH250" s="15">
        <f t="shared" si="161"/>
        <v>9.7937136394747881E-3</v>
      </c>
      <c r="AI250" s="1">
        <f t="shared" si="193"/>
        <v>323816.26675862202</v>
      </c>
      <c r="AJ250" s="1">
        <f t="shared" si="193"/>
        <v>189750.39422111207</v>
      </c>
      <c r="AK250" s="1">
        <f t="shared" si="193"/>
        <v>71636.081100416573</v>
      </c>
      <c r="AL250" s="14">
        <f t="shared" ref="AL250:AN265" si="204">AL249*(1+AO250)</f>
        <v>86.99849034576755</v>
      </c>
      <c r="AM250" s="14">
        <f t="shared" si="204"/>
        <v>21.006567780891885</v>
      </c>
      <c r="AN250" s="14">
        <f t="shared" si="204"/>
        <v>6.6205712121341005</v>
      </c>
      <c r="AO250" s="11">
        <f t="shared" ref="AO250:AQ265" si="205">AO$5*AO249</f>
        <v>2.9345399182541909E-3</v>
      </c>
      <c r="AP250" s="11">
        <f t="shared" si="205"/>
        <v>3.6967463222703704E-3</v>
      </c>
      <c r="AQ250" s="11">
        <f t="shared" si="205"/>
        <v>3.3534153486268251E-3</v>
      </c>
      <c r="AR250" s="1">
        <f t="shared" si="155"/>
        <v>151393.07118311903</v>
      </c>
      <c r="AS250" s="1">
        <f t="shared" si="155"/>
        <v>95894.749575429378</v>
      </c>
      <c r="AT250" s="1">
        <f t="shared" si="155"/>
        <v>36410.024473635924</v>
      </c>
      <c r="AU250" s="1">
        <f t="shared" si="162"/>
        <v>30278.614236623805</v>
      </c>
      <c r="AV250" s="1">
        <f t="shared" si="162"/>
        <v>19178.949915085876</v>
      </c>
      <c r="AW250" s="1">
        <f t="shared" si="162"/>
        <v>7282.0048947271853</v>
      </c>
      <c r="AX250" s="1">
        <f t="shared" si="163"/>
        <v>103925.0943307407</v>
      </c>
      <c r="AY250" s="1">
        <f t="shared" si="163"/>
        <v>25881.224191139467</v>
      </c>
      <c r="AZ250" s="1">
        <f t="shared" si="163"/>
        <v>6665.6141864943265</v>
      </c>
      <c r="BA250" s="1">
        <f t="shared" si="164"/>
        <v>13462.048374433778</v>
      </c>
      <c r="BB250" s="1">
        <f t="shared" si="164"/>
        <v>30119.525330322478</v>
      </c>
      <c r="BC250" s="1">
        <f t="shared" si="164"/>
        <v>38475.671264165176</v>
      </c>
      <c r="BD250" s="1">
        <f t="shared" si="165"/>
        <v>307.52573303337317</v>
      </c>
      <c r="BE250" s="2">
        <f t="shared" si="194"/>
        <v>0.1724378764915922</v>
      </c>
      <c r="BF250" s="2">
        <f t="shared" si="194"/>
        <v>0.13039120264941753</v>
      </c>
      <c r="BG250" s="2">
        <f t="shared" si="194"/>
        <v>6.9918128391701598E-2</v>
      </c>
      <c r="BH250" s="2">
        <f t="shared" si="158"/>
        <v>8.5938111969265499E-2</v>
      </c>
      <c r="BI250" s="2">
        <f t="shared" si="166"/>
        <v>2.9734821248929609E-3</v>
      </c>
      <c r="BJ250" s="2">
        <f t="shared" si="166"/>
        <v>1.700186572836147E-3</v>
      </c>
      <c r="BK250" s="2">
        <f t="shared" si="166"/>
        <v>4.8885446777984691E-4</v>
      </c>
      <c r="BL250" s="2">
        <f t="shared" si="159"/>
        <v>450.16459099565208</v>
      </c>
      <c r="BM250" s="2">
        <f t="shared" si="159"/>
        <v>163.03896563362983</v>
      </c>
      <c r="BN250" s="2">
        <f t="shared" si="159"/>
        <v>17.799203135910489</v>
      </c>
      <c r="BO250" s="2">
        <f t="shared" si="167"/>
        <v>2239.4855873852011</v>
      </c>
      <c r="BP250" s="2">
        <f t="shared" si="167"/>
        <v>174.98981997438833</v>
      </c>
      <c r="BQ250" s="2">
        <f t="shared" si="167"/>
        <v>9.7455633548467002</v>
      </c>
      <c r="BR250" s="11">
        <f t="shared" si="168"/>
        <v>2.5955255775349267E-2</v>
      </c>
      <c r="BS250" s="17">
        <f t="shared" si="156"/>
        <v>8.8159824938144717E-4</v>
      </c>
      <c r="BT250" s="17">
        <f t="shared" si="157"/>
        <v>3.7476975147026472E-3</v>
      </c>
      <c r="BU250" s="12">
        <f>(BU$3*temphigh!$I360+BU$4*temphigh!$I360^2+BU$5*temphigh!$I360^6)*(K250/K$56)^$BW$1</f>
        <v>-51.731160911502059</v>
      </c>
      <c r="BV250" s="12">
        <f>(BV$3*temphigh!$I360+BV$4*temphigh!$I360^2+BV$5*temphigh!$I360^6)*(L250/L$56)^$BW$1</f>
        <v>-33.021967366487452</v>
      </c>
      <c r="BW250" s="12">
        <f>(BW$3*temphigh!$I360+BW$4*temphigh!$I360^2+BW$5*temphigh!$I360^6)*(M250/M$56)^$BW$1</f>
        <v>-28.194338532331912</v>
      </c>
      <c r="BX250" s="12"/>
      <c r="BY250" s="12"/>
      <c r="BZ250" s="12"/>
      <c r="CA250" s="19"/>
      <c r="CB250" s="19"/>
      <c r="CC250" s="19"/>
      <c r="CD250" s="19"/>
      <c r="CE250" s="19"/>
      <c r="CF250" s="19"/>
      <c r="CG250" s="19"/>
      <c r="CH250" s="19"/>
    </row>
    <row r="251" spans="1:86" x14ac:dyDescent="0.3">
      <c r="A251" s="2">
        <f t="shared" si="195"/>
        <v>2205</v>
      </c>
      <c r="B251" s="5">
        <f t="shared" si="196"/>
        <v>1165.4016795948457</v>
      </c>
      <c r="C251" s="5">
        <f t="shared" si="196"/>
        <v>2964.1498879286301</v>
      </c>
      <c r="D251" s="5">
        <f t="shared" si="196"/>
        <v>4369.8960912474367</v>
      </c>
      <c r="E251" s="15">
        <f t="shared" si="197"/>
        <v>1.8609341401711326E-7</v>
      </c>
      <c r="F251" s="15">
        <f t="shared" si="197"/>
        <v>3.6661650419703692E-7</v>
      </c>
      <c r="G251" s="15">
        <f t="shared" si="197"/>
        <v>7.4843455198525335E-7</v>
      </c>
      <c r="H251" s="5">
        <f t="shared" si="198"/>
        <v>150116.73691887391</v>
      </c>
      <c r="I251" s="5">
        <f t="shared" si="198"/>
        <v>95944.512001358395</v>
      </c>
      <c r="J251" s="5">
        <f t="shared" si="198"/>
        <v>36453.941076513824</v>
      </c>
      <c r="K251" s="5">
        <f t="shared" si="199"/>
        <v>128811.1554559131</v>
      </c>
      <c r="L251" s="5">
        <f t="shared" si="199"/>
        <v>32368.306471979773</v>
      </c>
      <c r="M251" s="5">
        <f t="shared" si="199"/>
        <v>8342.0613019902794</v>
      </c>
      <c r="N251" s="15">
        <f t="shared" si="200"/>
        <v>-8.4307834566097473E-3</v>
      </c>
      <c r="O251" s="15">
        <f t="shared" si="200"/>
        <v>5.1856072746914172E-4</v>
      </c>
      <c r="P251" s="15">
        <f t="shared" si="200"/>
        <v>1.2054185665557604E-3</v>
      </c>
      <c r="Q251" s="5">
        <f t="shared" si="201"/>
        <v>2574.0721285411378</v>
      </c>
      <c r="R251" s="5">
        <f t="shared" si="201"/>
        <v>5270.6363640097397</v>
      </c>
      <c r="S251" s="5">
        <f t="shared" si="201"/>
        <v>3550.6873013242061</v>
      </c>
      <c r="T251" s="5">
        <f t="shared" si="202"/>
        <v>17.147136164651766</v>
      </c>
      <c r="U251" s="5">
        <f t="shared" si="202"/>
        <v>54.934214100073987</v>
      </c>
      <c r="V251" s="5">
        <f t="shared" si="202"/>
        <v>97.402014609932166</v>
      </c>
      <c r="W251" s="15">
        <f t="shared" si="203"/>
        <v>-1.0734613539272964E-2</v>
      </c>
      <c r="X251" s="15">
        <f t="shared" si="203"/>
        <v>-1.217998157191269E-2</v>
      </c>
      <c r="Y251" s="15">
        <f t="shared" si="203"/>
        <v>-9.7425357312937999E-3</v>
      </c>
      <c r="Z251" s="5">
        <f t="shared" si="154"/>
        <v>2278.2101572491638</v>
      </c>
      <c r="AA251" s="5">
        <f t="shared" si="154"/>
        <v>14129.105620824901</v>
      </c>
      <c r="AB251" s="5">
        <f t="shared" si="154"/>
        <v>52306.514926277494</v>
      </c>
      <c r="AC251" s="16">
        <f t="shared" si="192"/>
        <v>1.0490794899120359</v>
      </c>
      <c r="AD251" s="16">
        <f t="shared" si="192"/>
        <v>3.0467079437282383</v>
      </c>
      <c r="AE251" s="16">
        <f t="shared" si="192"/>
        <v>15.703404562824208</v>
      </c>
      <c r="AF251" s="15">
        <f t="shared" si="161"/>
        <v>-4.0504037456468023E-3</v>
      </c>
      <c r="AG251" s="15">
        <f t="shared" si="161"/>
        <v>2.9673830763510267E-4</v>
      </c>
      <c r="AH251" s="15">
        <f t="shared" si="161"/>
        <v>9.7937136394747881E-3</v>
      </c>
      <c r="AI251" s="1">
        <f t="shared" si="193"/>
        <v>321713.25431938365</v>
      </c>
      <c r="AJ251" s="1">
        <f t="shared" si="193"/>
        <v>189954.30471408676</v>
      </c>
      <c r="AK251" s="1">
        <f t="shared" si="193"/>
        <v>71754.477885102096</v>
      </c>
      <c r="AL251" s="14">
        <f t="shared" si="204"/>
        <v>87.251237883087583</v>
      </c>
      <c r="AM251" s="14">
        <f t="shared" si="204"/>
        <v>21.083447173557541</v>
      </c>
      <c r="AN251" s="14">
        <f t="shared" si="204"/>
        <v>6.642550722002353</v>
      </c>
      <c r="AO251" s="11">
        <f t="shared" si="205"/>
        <v>2.9051945190716488E-3</v>
      </c>
      <c r="AP251" s="11">
        <f t="shared" si="205"/>
        <v>3.6597788590476666E-3</v>
      </c>
      <c r="AQ251" s="11">
        <f t="shared" si="205"/>
        <v>3.3198811951405567E-3</v>
      </c>
      <c r="AR251" s="1">
        <f t="shared" si="155"/>
        <v>150116.73691887391</v>
      </c>
      <c r="AS251" s="1">
        <f t="shared" si="155"/>
        <v>95944.512001358395</v>
      </c>
      <c r="AT251" s="1">
        <f t="shared" si="155"/>
        <v>36453.941076513824</v>
      </c>
      <c r="AU251" s="1">
        <f t="shared" si="162"/>
        <v>30023.347383774784</v>
      </c>
      <c r="AV251" s="1">
        <f t="shared" si="162"/>
        <v>19188.90240027168</v>
      </c>
      <c r="AW251" s="1">
        <f t="shared" si="162"/>
        <v>7290.7882153027649</v>
      </c>
      <c r="AX251" s="1">
        <f t="shared" si="163"/>
        <v>103048.92436473048</v>
      </c>
      <c r="AY251" s="1">
        <f t="shared" si="163"/>
        <v>25894.645177583818</v>
      </c>
      <c r="AZ251" s="1">
        <f t="shared" si="163"/>
        <v>6673.6490415922235</v>
      </c>
      <c r="BA251" s="1">
        <f t="shared" si="164"/>
        <v>13452.183978888836</v>
      </c>
      <c r="BB251" s="1">
        <f t="shared" si="164"/>
        <v>30121.073065959801</v>
      </c>
      <c r="BC251" s="1">
        <f t="shared" si="164"/>
        <v>38480.964442314653</v>
      </c>
      <c r="BD251" s="1">
        <f t="shared" si="165"/>
        <v>298.55767178475958</v>
      </c>
      <c r="BE251" s="2">
        <f t="shared" si="194"/>
        <v>0.1724378764915922</v>
      </c>
      <c r="BF251" s="2">
        <f t="shared" si="194"/>
        <v>0.13039120264941753</v>
      </c>
      <c r="BG251" s="2">
        <f t="shared" si="194"/>
        <v>6.9918128391701598E-2</v>
      </c>
      <c r="BH251" s="2">
        <f t="shared" si="158"/>
        <v>8.575179642753343E-2</v>
      </c>
      <c r="BI251" s="2">
        <f t="shared" si="166"/>
        <v>2.9734821248929609E-3</v>
      </c>
      <c r="BJ251" s="2">
        <f t="shared" si="166"/>
        <v>1.700186572836147E-3</v>
      </c>
      <c r="BK251" s="2">
        <f t="shared" si="166"/>
        <v>4.8885446777984691E-4</v>
      </c>
      <c r="BL251" s="2">
        <f t="shared" si="159"/>
        <v>446.36943387553077</v>
      </c>
      <c r="BM251" s="2">
        <f t="shared" si="159"/>
        <v>163.1235710420261</v>
      </c>
      <c r="BN251" s="2">
        <f t="shared" si="159"/>
        <v>17.820671963437064</v>
      </c>
      <c r="BO251" s="2">
        <f t="shared" si="167"/>
        <v>2272.4691361567425</v>
      </c>
      <c r="BP251" s="2">
        <f t="shared" si="167"/>
        <v>177.08580632350325</v>
      </c>
      <c r="BQ251" s="2">
        <f t="shared" si="167"/>
        <v>9.7455979858859578</v>
      </c>
      <c r="BR251" s="11">
        <f t="shared" si="168"/>
        <v>2.5830749873983344E-2</v>
      </c>
      <c r="BS251" s="17">
        <f t="shared" si="156"/>
        <v>8.5929502716489657E-4</v>
      </c>
      <c r="BT251" s="17">
        <f t="shared" si="157"/>
        <v>3.6385412764103368E-3</v>
      </c>
      <c r="BU251" s="12">
        <f>(BU$3*temphigh!$I361+BU$4*temphigh!$I361^2+BU$5*temphigh!$I361^6)*(K251/K$56)^$BW$1</f>
        <v>-52.21975937649492</v>
      </c>
      <c r="BV251" s="12">
        <f>(BV$3*temphigh!$I361+BV$4*temphigh!$I361^2+BV$5*temphigh!$I361^6)*(L251/L$56)^$BW$1</f>
        <v>-33.245581716252111</v>
      </c>
      <c r="BW251" s="12">
        <f>(BW$3*temphigh!$I361+BW$4*temphigh!$I361^2+BW$5*temphigh!$I361^6)*(M251/M$56)^$BW$1</f>
        <v>-28.369058958976431</v>
      </c>
      <c r="BX251" s="12"/>
      <c r="BY251" s="12"/>
      <c r="BZ251" s="12"/>
      <c r="CA251" s="19"/>
      <c r="CB251" s="19"/>
      <c r="CC251" s="19"/>
      <c r="CD251" s="19"/>
      <c r="CE251" s="19"/>
      <c r="CF251" s="19"/>
      <c r="CG251" s="19"/>
      <c r="CH251" s="19"/>
    </row>
    <row r="252" spans="1:86" x14ac:dyDescent="0.3">
      <c r="A252" s="2">
        <f t="shared" si="195"/>
        <v>2206</v>
      </c>
      <c r="B252" s="5">
        <f t="shared" si="196"/>
        <v>1165.4018856247442</v>
      </c>
      <c r="C252" s="5">
        <f t="shared" si="196"/>
        <v>2964.1509202995862</v>
      </c>
      <c r="D252" s="5">
        <f t="shared" si="196"/>
        <v>4369.8991982995985</v>
      </c>
      <c r="E252" s="15">
        <f t="shared" si="197"/>
        <v>1.7678874331625759E-7</v>
      </c>
      <c r="F252" s="15">
        <f t="shared" si="197"/>
        <v>3.4828567898718508E-7</v>
      </c>
      <c r="G252" s="15">
        <f t="shared" si="197"/>
        <v>7.1101282438599068E-7</v>
      </c>
      <c r="H252" s="5">
        <f t="shared" si="198"/>
        <v>148815.63200013351</v>
      </c>
      <c r="I252" s="5">
        <f t="shared" si="198"/>
        <v>95989.403327016771</v>
      </c>
      <c r="J252" s="5">
        <f t="shared" si="198"/>
        <v>36496.442803232603</v>
      </c>
      <c r="K252" s="5">
        <f t="shared" si="199"/>
        <v>127694.68956226805</v>
      </c>
      <c r="L252" s="5">
        <f t="shared" si="199"/>
        <v>32383.439948906223</v>
      </c>
      <c r="M252" s="5">
        <f t="shared" si="199"/>
        <v>8351.781390617427</v>
      </c>
      <c r="N252" s="15">
        <f t="shared" si="200"/>
        <v>-8.6674627651111003E-3</v>
      </c>
      <c r="O252" s="15">
        <f t="shared" si="200"/>
        <v>4.6753996658899233E-4</v>
      </c>
      <c r="P252" s="15">
        <f t="shared" si="200"/>
        <v>1.1651902659632896E-3</v>
      </c>
      <c r="Q252" s="5">
        <f t="shared" si="201"/>
        <v>2524.3697274369879</v>
      </c>
      <c r="R252" s="5">
        <f t="shared" si="201"/>
        <v>5208.8761432353622</v>
      </c>
      <c r="S252" s="5">
        <f t="shared" si="201"/>
        <v>3520.1940255278323</v>
      </c>
      <c r="T252" s="5">
        <f t="shared" si="202"/>
        <v>16.963068284618938</v>
      </c>
      <c r="U252" s="5">
        <f t="shared" si="202"/>
        <v>54.265116384667579</v>
      </c>
      <c r="V252" s="5">
        <f t="shared" si="202"/>
        <v>96.453072002294903</v>
      </c>
      <c r="W252" s="15">
        <f t="shared" si="203"/>
        <v>-1.0734613539272964E-2</v>
      </c>
      <c r="X252" s="15">
        <f t="shared" si="203"/>
        <v>-1.217998157191269E-2</v>
      </c>
      <c r="Y252" s="15">
        <f t="shared" si="203"/>
        <v>-9.7425357312937999E-3</v>
      </c>
      <c r="Z252" s="5">
        <f t="shared" si="154"/>
        <v>2225.702295999658</v>
      </c>
      <c r="AA252" s="5">
        <f t="shared" si="154"/>
        <v>13968.39978297804</v>
      </c>
      <c r="AB252" s="5">
        <f t="shared" si="154"/>
        <v>52367.288654985627</v>
      </c>
      <c r="AC252" s="16">
        <f t="shared" si="192"/>
        <v>1.044830294416615</v>
      </c>
      <c r="AD252" s="16">
        <f t="shared" si="192"/>
        <v>3.0476120186873188</v>
      </c>
      <c r="AE252" s="16">
        <f t="shared" si="192"/>
        <v>15.857199210277329</v>
      </c>
      <c r="AF252" s="15">
        <f t="shared" si="161"/>
        <v>-4.0504037456468023E-3</v>
      </c>
      <c r="AG252" s="15">
        <f t="shared" si="161"/>
        <v>2.9673830763510267E-4</v>
      </c>
      <c r="AH252" s="15">
        <f t="shared" si="161"/>
        <v>9.7937136394747881E-3</v>
      </c>
      <c r="AI252" s="1">
        <f t="shared" si="193"/>
        <v>319565.27627122006</v>
      </c>
      <c r="AJ252" s="1">
        <f t="shared" si="193"/>
        <v>190147.77664294976</v>
      </c>
      <c r="AK252" s="1">
        <f t="shared" si="193"/>
        <v>71869.818311894647</v>
      </c>
      <c r="AL252" s="14">
        <f t="shared" si="204"/>
        <v>87.502184882986953</v>
      </c>
      <c r="AM252" s="14">
        <f t="shared" si="204"/>
        <v>21.159836320256758</v>
      </c>
      <c r="AN252" s="14">
        <f t="shared" si="204"/>
        <v>6.6643826764397991</v>
      </c>
      <c r="AO252" s="11">
        <f t="shared" si="205"/>
        <v>2.8761425738809323E-3</v>
      </c>
      <c r="AP252" s="11">
        <f t="shared" si="205"/>
        <v>3.6231810704571901E-3</v>
      </c>
      <c r="AQ252" s="11">
        <f t="shared" si="205"/>
        <v>3.286682383189151E-3</v>
      </c>
      <c r="AR252" s="1">
        <f t="shared" si="155"/>
        <v>148815.63200013351</v>
      </c>
      <c r="AS252" s="1">
        <f t="shared" si="155"/>
        <v>95989.403327016771</v>
      </c>
      <c r="AT252" s="1">
        <f t="shared" si="155"/>
        <v>36496.442803232603</v>
      </c>
      <c r="AU252" s="1">
        <f t="shared" si="162"/>
        <v>29763.126400026704</v>
      </c>
      <c r="AV252" s="1">
        <f t="shared" si="162"/>
        <v>19197.880665403354</v>
      </c>
      <c r="AW252" s="1">
        <f t="shared" si="162"/>
        <v>7299.2885606465206</v>
      </c>
      <c r="AX252" s="1">
        <f t="shared" si="163"/>
        <v>102155.75164981444</v>
      </c>
      <c r="AY252" s="1">
        <f t="shared" si="163"/>
        <v>25906.75195912498</v>
      </c>
      <c r="AZ252" s="1">
        <f t="shared" si="163"/>
        <v>6681.4251124939419</v>
      </c>
      <c r="BA252" s="1">
        <f t="shared" si="164"/>
        <v>13442.041249673843</v>
      </c>
      <c r="BB252" s="1">
        <f t="shared" si="164"/>
        <v>30122.469091849132</v>
      </c>
      <c r="BC252" s="1">
        <f t="shared" si="164"/>
        <v>38486.080602648326</v>
      </c>
      <c r="BD252" s="1">
        <f t="shared" si="165"/>
        <v>289.84899214002667</v>
      </c>
      <c r="BE252" s="2">
        <f t="shared" si="194"/>
        <v>0.1724378764915922</v>
      </c>
      <c r="BF252" s="2">
        <f t="shared" si="194"/>
        <v>0.13039120264941753</v>
      </c>
      <c r="BG252" s="2">
        <f t="shared" si="194"/>
        <v>6.9918128391701598E-2</v>
      </c>
      <c r="BH252" s="2">
        <f t="shared" si="158"/>
        <v>8.5566739141618137E-2</v>
      </c>
      <c r="BI252" s="2">
        <f t="shared" si="166"/>
        <v>2.9734821248929609E-3</v>
      </c>
      <c r="BJ252" s="2">
        <f t="shared" si="166"/>
        <v>1.700186572836147E-3</v>
      </c>
      <c r="BK252" s="2">
        <f t="shared" si="166"/>
        <v>4.8885446777984691E-4</v>
      </c>
      <c r="BL252" s="2">
        <f t="shared" si="159"/>
        <v>442.50062165704588</v>
      </c>
      <c r="BM252" s="2">
        <f t="shared" si="159"/>
        <v>163.19989467114729</v>
      </c>
      <c r="BN252" s="2">
        <f t="shared" si="159"/>
        <v>17.8414491224319</v>
      </c>
      <c r="BO252" s="2">
        <f t="shared" si="167"/>
        <v>2305.9194948919803</v>
      </c>
      <c r="BP252" s="2">
        <f t="shared" si="167"/>
        <v>179.20698055423625</v>
      </c>
      <c r="BQ252" s="2">
        <f t="shared" si="167"/>
        <v>9.7456371689156391</v>
      </c>
      <c r="BR252" s="11">
        <f t="shared" si="168"/>
        <v>2.5703396743593648E-2</v>
      </c>
      <c r="BS252" s="17">
        <f t="shared" si="156"/>
        <v>8.3765770062016118E-4</v>
      </c>
      <c r="BT252" s="17">
        <f t="shared" si="157"/>
        <v>3.5325643460294531E-3</v>
      </c>
      <c r="BU252" s="12">
        <f>(BU$3*temphigh!$I362+BU$4*temphigh!$I362^2+BU$5*temphigh!$I362^6)*(K252/K$56)^$BW$1</f>
        <v>-52.711899482753147</v>
      </c>
      <c r="BV252" s="12">
        <f>(BV$3*temphigh!$I362+BV$4*temphigh!$I362^2+BV$5*temphigh!$I362^6)*(L252/L$56)^$BW$1</f>
        <v>-33.468669458859083</v>
      </c>
      <c r="BW252" s="12">
        <f>(BW$3*temphigh!$I362+BW$4*temphigh!$I362^2+BW$5*temphigh!$I362^6)*(M252/M$56)^$BW$1</f>
        <v>-28.543212972128849</v>
      </c>
      <c r="BX252" s="12"/>
      <c r="BY252" s="12"/>
      <c r="BZ252" s="12"/>
      <c r="CA252" s="19"/>
      <c r="CB252" s="19"/>
      <c r="CC252" s="19"/>
      <c r="CD252" s="19"/>
      <c r="CE252" s="19"/>
      <c r="CF252" s="19"/>
      <c r="CG252" s="19"/>
      <c r="CH252" s="19"/>
    </row>
    <row r="253" spans="1:86" x14ac:dyDescent="0.3">
      <c r="A253" s="2">
        <f t="shared" si="195"/>
        <v>2207</v>
      </c>
      <c r="B253" s="5">
        <f t="shared" si="196"/>
        <v>1165.4020813531824</v>
      </c>
      <c r="C253" s="5">
        <f t="shared" si="196"/>
        <v>2964.1519010523361</v>
      </c>
      <c r="D253" s="5">
        <f t="shared" si="196"/>
        <v>4369.9021500012504</v>
      </c>
      <c r="E253" s="15">
        <f t="shared" si="197"/>
        <v>1.6794930615044471E-7</v>
      </c>
      <c r="F253" s="15">
        <f t="shared" si="197"/>
        <v>3.3087139503782582E-7</v>
      </c>
      <c r="G253" s="15">
        <f t="shared" si="197"/>
        <v>6.7546218316669107E-7</v>
      </c>
      <c r="H253" s="5">
        <f t="shared" si="198"/>
        <v>147489.28117778714</v>
      </c>
      <c r="I253" s="5">
        <f t="shared" si="198"/>
        <v>96029.460169988379</v>
      </c>
      <c r="J253" s="5">
        <f t="shared" si="198"/>
        <v>36537.541405234384</v>
      </c>
      <c r="K253" s="5">
        <f t="shared" si="199"/>
        <v>126556.56235531432</v>
      </c>
      <c r="L253" s="5">
        <f t="shared" si="199"/>
        <v>32396.942996037382</v>
      </c>
      <c r="M253" s="5">
        <f t="shared" si="199"/>
        <v>8361.180674314166</v>
      </c>
      <c r="N253" s="15">
        <f t="shared" si="200"/>
        <v>-8.9128781381212496E-3</v>
      </c>
      <c r="O253" s="15">
        <f t="shared" si="200"/>
        <v>4.1697383454208925E-4</v>
      </c>
      <c r="P253" s="15">
        <f t="shared" si="200"/>
        <v>1.1254226202925821E-3</v>
      </c>
      <c r="Q253" s="5">
        <f t="shared" si="201"/>
        <v>2475.0141322645895</v>
      </c>
      <c r="R253" s="5">
        <f t="shared" si="201"/>
        <v>5147.5793415512799</v>
      </c>
      <c r="S253" s="5">
        <f t="shared" si="201"/>
        <v>3489.8238756175415</v>
      </c>
      <c r="T253" s="5">
        <f t="shared" si="202"/>
        <v>16.780976302143255</v>
      </c>
      <c r="U253" s="5">
        <f t="shared" si="202"/>
        <v>53.604168267104633</v>
      </c>
      <c r="V253" s="5">
        <f t="shared" si="202"/>
        <v>95.513374501919486</v>
      </c>
      <c r="W253" s="15">
        <f t="shared" si="203"/>
        <v>-1.0734613539272964E-2</v>
      </c>
      <c r="X253" s="15">
        <f t="shared" si="203"/>
        <v>-1.217998157191269E-2</v>
      </c>
      <c r="Y253" s="15">
        <f t="shared" si="203"/>
        <v>-9.7425357312937999E-3</v>
      </c>
      <c r="Z253" s="5">
        <f t="shared" si="154"/>
        <v>2173.8855959209991</v>
      </c>
      <c r="AA253" s="5">
        <f t="shared" si="154"/>
        <v>13808.817368882826</v>
      </c>
      <c r="AB253" s="5">
        <f t="shared" si="154"/>
        <v>52426.024477998508</v>
      </c>
      <c r="AC253" s="16">
        <f t="shared" si="192"/>
        <v>1.0405983098785447</v>
      </c>
      <c r="AD253" s="16">
        <f t="shared" si="192"/>
        <v>3.0485163619200724</v>
      </c>
      <c r="AE253" s="16">
        <f t="shared" si="192"/>
        <v>16.012500078466893</v>
      </c>
      <c r="AF253" s="15">
        <f t="shared" si="161"/>
        <v>-4.0504037456468023E-3</v>
      </c>
      <c r="AG253" s="15">
        <f t="shared" si="161"/>
        <v>2.9673830763510267E-4</v>
      </c>
      <c r="AH253" s="15">
        <f t="shared" si="161"/>
        <v>9.7937136394747881E-3</v>
      </c>
      <c r="AI253" s="1">
        <f t="shared" si="193"/>
        <v>317371.87504412478</v>
      </c>
      <c r="AJ253" s="1">
        <f t="shared" si="193"/>
        <v>190330.87964405815</v>
      </c>
      <c r="AK253" s="1">
        <f t="shared" si="193"/>
        <v>71982.125041351712</v>
      </c>
      <c r="AL253" s="14">
        <f t="shared" si="204"/>
        <v>87.751336954644017</v>
      </c>
      <c r="AM253" s="14">
        <f t="shared" si="204"/>
        <v>21.235735579482192</v>
      </c>
      <c r="AN253" s="14">
        <f t="shared" si="204"/>
        <v>6.6860673484859108</v>
      </c>
      <c r="AO253" s="11">
        <f t="shared" si="205"/>
        <v>2.8473811481421231E-3</v>
      </c>
      <c r="AP253" s="11">
        <f t="shared" si="205"/>
        <v>3.5869492597526182E-3</v>
      </c>
      <c r="AQ253" s="11">
        <f t="shared" si="205"/>
        <v>3.2538155593572595E-3</v>
      </c>
      <c r="AR253" s="1">
        <f t="shared" si="155"/>
        <v>147489.28117778714</v>
      </c>
      <c r="AS253" s="1">
        <f t="shared" si="155"/>
        <v>96029.460169988379</v>
      </c>
      <c r="AT253" s="1">
        <f t="shared" si="155"/>
        <v>36537.541405234384</v>
      </c>
      <c r="AU253" s="1">
        <f t="shared" si="162"/>
        <v>29497.856235557429</v>
      </c>
      <c r="AV253" s="1">
        <f t="shared" si="162"/>
        <v>19205.892033997676</v>
      </c>
      <c r="AW253" s="1">
        <f t="shared" si="162"/>
        <v>7307.5082810468775</v>
      </c>
      <c r="AX253" s="1">
        <f t="shared" si="163"/>
        <v>101245.24988425146</v>
      </c>
      <c r="AY253" s="1">
        <f t="shared" si="163"/>
        <v>25917.554396829906</v>
      </c>
      <c r="AZ253" s="1">
        <f t="shared" si="163"/>
        <v>6688.9445394513332</v>
      </c>
      <c r="BA253" s="1">
        <f t="shared" si="164"/>
        <v>13431.609854203423</v>
      </c>
      <c r="BB253" s="1">
        <f t="shared" si="164"/>
        <v>30123.714774684089</v>
      </c>
      <c r="BC253" s="1">
        <f t="shared" si="164"/>
        <v>38491.02181993625</v>
      </c>
      <c r="BD253" s="1">
        <f t="shared" si="165"/>
        <v>281.39223124960682</v>
      </c>
      <c r="BE253" s="2">
        <f t="shared" si="194"/>
        <v>0.1724378764915922</v>
      </c>
      <c r="BF253" s="2">
        <f t="shared" si="194"/>
        <v>0.13039120264941753</v>
      </c>
      <c r="BG253" s="2">
        <f t="shared" si="194"/>
        <v>6.9918128391701598E-2</v>
      </c>
      <c r="BH253" s="2">
        <f t="shared" si="158"/>
        <v>8.5382936485610975E-2</v>
      </c>
      <c r="BI253" s="2">
        <f t="shared" si="166"/>
        <v>2.9734821248929609E-3</v>
      </c>
      <c r="BJ253" s="2">
        <f t="shared" si="166"/>
        <v>1.700186572836147E-3</v>
      </c>
      <c r="BK253" s="2">
        <f t="shared" si="166"/>
        <v>4.8885446777984691E-4</v>
      </c>
      <c r="BL253" s="2">
        <f t="shared" si="159"/>
        <v>438.55674119546188</v>
      </c>
      <c r="BM253" s="2">
        <f t="shared" si="159"/>
        <v>163.26799877771782</v>
      </c>
      <c r="BN253" s="2">
        <f t="shared" si="159"/>
        <v>17.861540357639974</v>
      </c>
      <c r="BO253" s="2">
        <f t="shared" si="167"/>
        <v>2339.8414800935293</v>
      </c>
      <c r="BP253" s="2">
        <f t="shared" si="167"/>
        <v>181.35364480314135</v>
      </c>
      <c r="BQ253" s="2">
        <f t="shared" si="167"/>
        <v>9.7456808389519924</v>
      </c>
      <c r="BR253" s="11">
        <f t="shared" si="168"/>
        <v>2.5572965315051238E-2</v>
      </c>
      <c r="BS253" s="17">
        <f t="shared" si="156"/>
        <v>8.1666659511858838E-4</v>
      </c>
      <c r="BT253" s="17">
        <f t="shared" si="157"/>
        <v>3.4296741223586924E-3</v>
      </c>
      <c r="BU253" s="12">
        <f>(BU$3*temphigh!$I363+BU$4*temphigh!$I363^2+BU$5*temphigh!$I363^6)*(K253/K$56)^$BW$1</f>
        <v>-53.207777183122069</v>
      </c>
      <c r="BV253" s="12">
        <f>(BV$3*temphigh!$I363+BV$4*temphigh!$I363^2+BV$5*temphigh!$I363^6)*(L253/L$56)^$BW$1</f>
        <v>-33.691232283128727</v>
      </c>
      <c r="BW253" s="12">
        <f>(BW$3*temphigh!$I363+BW$4*temphigh!$I363^2+BW$5*temphigh!$I363^6)*(M253/M$56)^$BW$1</f>
        <v>-28.716801088720629</v>
      </c>
      <c r="BX253" s="12"/>
      <c r="BY253" s="12"/>
      <c r="BZ253" s="12"/>
      <c r="CA253" s="19"/>
      <c r="CB253" s="19"/>
      <c r="CC253" s="19"/>
      <c r="CD253" s="19"/>
      <c r="CE253" s="19"/>
      <c r="CF253" s="19"/>
      <c r="CG253" s="19"/>
      <c r="CH253" s="19"/>
    </row>
    <row r="254" spans="1:86" x14ac:dyDescent="0.3">
      <c r="A254" s="2">
        <f t="shared" si="195"/>
        <v>2208</v>
      </c>
      <c r="B254" s="5">
        <f t="shared" si="196"/>
        <v>1165.4022672952299</v>
      </c>
      <c r="C254" s="5">
        <f t="shared" si="196"/>
        <v>2964.152832767757</v>
      </c>
      <c r="D254" s="5">
        <f t="shared" si="196"/>
        <v>4369.9049541197146</v>
      </c>
      <c r="E254" s="15">
        <f t="shared" si="197"/>
        <v>1.5955184084292248E-7</v>
      </c>
      <c r="F254" s="15">
        <f t="shared" si="197"/>
        <v>3.1432782528593453E-7</v>
      </c>
      <c r="G254" s="15">
        <f t="shared" si="197"/>
        <v>6.4168907400835651E-7</v>
      </c>
      <c r="H254" s="5">
        <f t="shared" si="198"/>
        <v>146137.16378383062</v>
      </c>
      <c r="I254" s="5">
        <f t="shared" si="198"/>
        <v>96064.71915030315</v>
      </c>
      <c r="J254" s="5">
        <f t="shared" si="198"/>
        <v>36577.248632621209</v>
      </c>
      <c r="K254" s="5">
        <f t="shared" si="199"/>
        <v>125396.32698930547</v>
      </c>
      <c r="L254" s="5">
        <f t="shared" si="199"/>
        <v>32408.827941777679</v>
      </c>
      <c r="M254" s="5">
        <f t="shared" si="199"/>
        <v>8370.2618287242422</v>
      </c>
      <c r="N254" s="15">
        <f t="shared" si="200"/>
        <v>-9.167721881947366E-3</v>
      </c>
      <c r="O254" s="15">
        <f t="shared" si="200"/>
        <v>3.6685392636437442E-4</v>
      </c>
      <c r="P254" s="15">
        <f t="shared" si="200"/>
        <v>1.0861090991578504E-3</v>
      </c>
      <c r="Q254" s="5">
        <f t="shared" si="201"/>
        <v>2425.9995288752207</v>
      </c>
      <c r="R254" s="5">
        <f t="shared" si="201"/>
        <v>5086.748927834914</v>
      </c>
      <c r="S254" s="5">
        <f t="shared" si="201"/>
        <v>3459.5797638320382</v>
      </c>
      <c r="T254" s="5">
        <f t="shared" si="202"/>
        <v>16.600839006728048</v>
      </c>
      <c r="U254" s="5">
        <f t="shared" si="202"/>
        <v>52.951270485433589</v>
      </c>
      <c r="V254" s="5">
        <f t="shared" si="202"/>
        <v>94.582832038018083</v>
      </c>
      <c r="W254" s="15">
        <f t="shared" si="203"/>
        <v>-1.0734613539272964E-2</v>
      </c>
      <c r="X254" s="15">
        <f t="shared" si="203"/>
        <v>-1.217998157191269E-2</v>
      </c>
      <c r="Y254" s="15">
        <f t="shared" si="203"/>
        <v>-9.7425357312937999E-3</v>
      </c>
      <c r="Z254" s="5">
        <f t="shared" ref="Z254:AB317" si="206">Q253*AC254*(1-BE253)</f>
        <v>2122.7495842273165</v>
      </c>
      <c r="AA254" s="5">
        <f t="shared" si="206"/>
        <v>13650.367912663854</v>
      </c>
      <c r="AB254" s="5">
        <f t="shared" si="206"/>
        <v>52482.739545252189</v>
      </c>
      <c r="AC254" s="16">
        <f t="shared" si="192"/>
        <v>1.036383466586499</v>
      </c>
      <c r="AD254" s="16">
        <f t="shared" si="192"/>
        <v>3.0494209735061064</v>
      </c>
      <c r="AE254" s="16">
        <f t="shared" si="192"/>
        <v>16.169321918887466</v>
      </c>
      <c r="AF254" s="15">
        <f t="shared" si="161"/>
        <v>-4.0504037456468023E-3</v>
      </c>
      <c r="AG254" s="15">
        <f t="shared" si="161"/>
        <v>2.9673830763510267E-4</v>
      </c>
      <c r="AH254" s="15">
        <f t="shared" si="161"/>
        <v>9.7937136394747881E-3</v>
      </c>
      <c r="AI254" s="1">
        <f t="shared" si="193"/>
        <v>315132.5437752697</v>
      </c>
      <c r="AJ254" s="1">
        <f t="shared" si="193"/>
        <v>190503.68371365004</v>
      </c>
      <c r="AK254" s="1">
        <f t="shared" si="193"/>
        <v>72091.420818263417</v>
      </c>
      <c r="AL254" s="14">
        <f t="shared" si="204"/>
        <v>87.99869984218725</v>
      </c>
      <c r="AM254" s="14">
        <f t="shared" si="204"/>
        <v>21.311145370439149</v>
      </c>
      <c r="AN254" s="14">
        <f t="shared" si="204"/>
        <v>6.7076050261556306</v>
      </c>
      <c r="AO254" s="11">
        <f t="shared" si="205"/>
        <v>2.8189073366607018E-3</v>
      </c>
      <c r="AP254" s="11">
        <f t="shared" si="205"/>
        <v>3.551079767155092E-3</v>
      </c>
      <c r="AQ254" s="11">
        <f t="shared" si="205"/>
        <v>3.2212774037636868E-3</v>
      </c>
      <c r="AR254" s="1">
        <f t="shared" ref="AR254:AT317" si="207">MAX(0.3*B254,AL254*AI254^$AR$5*B254^(1-$AR$5)*(1-BI253+BU253/100))</f>
        <v>146137.16378383062</v>
      </c>
      <c r="AS254" s="1">
        <f t="shared" si="207"/>
        <v>96064.71915030315</v>
      </c>
      <c r="AT254" s="1">
        <f t="shared" si="207"/>
        <v>36577.248632621209</v>
      </c>
      <c r="AU254" s="1">
        <f t="shared" si="162"/>
        <v>29227.432756766124</v>
      </c>
      <c r="AV254" s="1">
        <f t="shared" si="162"/>
        <v>19212.943830060631</v>
      </c>
      <c r="AW254" s="1">
        <f t="shared" si="162"/>
        <v>7315.4497265242426</v>
      </c>
      <c r="AX254" s="1">
        <f t="shared" si="163"/>
        <v>100317.06159144438</v>
      </c>
      <c r="AY254" s="1">
        <f t="shared" si="163"/>
        <v>25927.062353422149</v>
      </c>
      <c r="AZ254" s="1">
        <f t="shared" si="163"/>
        <v>6696.2094629793937</v>
      </c>
      <c r="BA254" s="1">
        <f t="shared" si="164"/>
        <v>13420.878637624159</v>
      </c>
      <c r="BB254" s="1">
        <f t="shared" si="164"/>
        <v>30124.811455099138</v>
      </c>
      <c r="BC254" s="1">
        <f t="shared" si="164"/>
        <v>38495.790137160271</v>
      </c>
      <c r="BD254" s="1">
        <f t="shared" si="165"/>
        <v>273.18013757712032</v>
      </c>
      <c r="BE254" s="2">
        <f t="shared" si="194"/>
        <v>0.1724378764915922</v>
      </c>
      <c r="BF254" s="2">
        <f t="shared" si="194"/>
        <v>0.13039120264941753</v>
      </c>
      <c r="BG254" s="2">
        <f t="shared" si="194"/>
        <v>6.9918128391701598E-2</v>
      </c>
      <c r="BH254" s="2">
        <f t="shared" si="158"/>
        <v>8.5200384161162546E-2</v>
      </c>
      <c r="BI254" s="2">
        <f t="shared" si="166"/>
        <v>2.9734821248929609E-3</v>
      </c>
      <c r="BJ254" s="2">
        <f t="shared" si="166"/>
        <v>1.700186572836147E-3</v>
      </c>
      <c r="BK254" s="2">
        <f t="shared" si="166"/>
        <v>4.8885446777984691E-4</v>
      </c>
      <c r="BL254" s="2">
        <f t="shared" si="159"/>
        <v>434.53624429377533</v>
      </c>
      <c r="BM254" s="2">
        <f t="shared" si="159"/>
        <v>163.32794562262089</v>
      </c>
      <c r="BN254" s="2">
        <f t="shared" si="159"/>
        <v>17.880951413151173</v>
      </c>
      <c r="BO254" s="2">
        <f t="shared" si="167"/>
        <v>2374.2397489207792</v>
      </c>
      <c r="BP254" s="2">
        <f t="shared" si="167"/>
        <v>183.52610482484974</v>
      </c>
      <c r="BQ254" s="2">
        <f t="shared" si="167"/>
        <v>9.7457289321024252</v>
      </c>
      <c r="BR254" s="11">
        <f t="shared" si="168"/>
        <v>2.5439203125556004E-2</v>
      </c>
      <c r="BS254" s="17">
        <f t="shared" si="156"/>
        <v>7.9630277195120124E-4</v>
      </c>
      <c r="BT254" s="17">
        <f t="shared" si="157"/>
        <v>3.3297807013191187E-3</v>
      </c>
      <c r="BU254" s="12">
        <f>(BU$3*temphigh!$I364+BU$4*temphigh!$I364^2+BU$5*temphigh!$I364^6)*(K254/K$56)^$BW$1</f>
        <v>-53.707603433982555</v>
      </c>
      <c r="BV254" s="12">
        <f>(BV$3*temphigh!$I364+BV$4*temphigh!$I364^2+BV$5*temphigh!$I364^6)*(L254/L$56)^$BW$1</f>
        <v>-33.913272052057799</v>
      </c>
      <c r="BW254" s="12">
        <f>(BW$3*temphigh!$I364+BW$4*temphigh!$I364^2+BW$5*temphigh!$I364^6)*(M254/M$56)^$BW$1</f>
        <v>-28.889823950412044</v>
      </c>
      <c r="BX254" s="12"/>
      <c r="BY254" s="12"/>
      <c r="BZ254" s="12"/>
      <c r="CA254" s="19"/>
      <c r="CB254" s="19"/>
      <c r="CC254" s="19"/>
      <c r="CD254" s="19"/>
      <c r="CE254" s="19"/>
      <c r="CF254" s="19"/>
      <c r="CG254" s="19"/>
      <c r="CH254" s="19"/>
    </row>
    <row r="255" spans="1:86" x14ac:dyDescent="0.3">
      <c r="A255" s="2">
        <f t="shared" si="195"/>
        <v>2209</v>
      </c>
      <c r="B255" s="5">
        <f t="shared" si="196"/>
        <v>1165.4024439402031</v>
      </c>
      <c r="C255" s="5">
        <f t="shared" si="196"/>
        <v>2964.1537178976851</v>
      </c>
      <c r="D255" s="5">
        <f t="shared" si="196"/>
        <v>4369.9076180339653</v>
      </c>
      <c r="E255" s="15">
        <f t="shared" si="197"/>
        <v>1.5157424880077635E-7</v>
      </c>
      <c r="F255" s="15">
        <f t="shared" si="197"/>
        <v>2.9861143402163779E-7</v>
      </c>
      <c r="G255" s="15">
        <f t="shared" si="197"/>
        <v>6.0960462030793871E-7</v>
      </c>
      <c r="H255" s="5">
        <f t="shared" si="198"/>
        <v>144758.70933423319</v>
      </c>
      <c r="I255" s="5">
        <f t="shared" si="198"/>
        <v>96095.216878645646</v>
      </c>
      <c r="J255" s="5">
        <f t="shared" si="198"/>
        <v>36615.57623147007</v>
      </c>
      <c r="K255" s="5">
        <f t="shared" si="199"/>
        <v>124213.49387667904</v>
      </c>
      <c r="L255" s="5">
        <f t="shared" si="199"/>
        <v>32419.10711256932</v>
      </c>
      <c r="M255" s="5">
        <f t="shared" si="199"/>
        <v>8379.0275291777289</v>
      </c>
      <c r="N255" s="15">
        <f t="shared" si="200"/>
        <v>-9.4327572507550972E-3</v>
      </c>
      <c r="O255" s="15">
        <f t="shared" si="200"/>
        <v>3.1717193877267569E-4</v>
      </c>
      <c r="P255" s="15">
        <f t="shared" si="200"/>
        <v>1.0472432801809095E-3</v>
      </c>
      <c r="Q255" s="5">
        <f t="shared" si="201"/>
        <v>2377.319506623588</v>
      </c>
      <c r="R255" s="5">
        <f t="shared" si="201"/>
        <v>5026.3876437229774</v>
      </c>
      <c r="S255" s="5">
        <f t="shared" si="201"/>
        <v>3429.4644992257195</v>
      </c>
      <c r="T255" s="5">
        <f t="shared" si="202"/>
        <v>16.422635415563136</v>
      </c>
      <c r="U255" s="5">
        <f t="shared" si="202"/>
        <v>52.306324986711644</v>
      </c>
      <c r="V255" s="5">
        <f t="shared" si="202"/>
        <v>93.661355417320735</v>
      </c>
      <c r="W255" s="15">
        <f t="shared" si="203"/>
        <v>-1.0734613539272964E-2</v>
      </c>
      <c r="X255" s="15">
        <f t="shared" si="203"/>
        <v>-1.217998157191269E-2</v>
      </c>
      <c r="Y255" s="15">
        <f t="shared" si="203"/>
        <v>-9.7425357312937999E-3</v>
      </c>
      <c r="Z255" s="5">
        <f t="shared" si="206"/>
        <v>2072.2834256780561</v>
      </c>
      <c r="AA255" s="5">
        <f t="shared" si="206"/>
        <v>13493.060340632679</v>
      </c>
      <c r="AB255" s="5">
        <f t="shared" si="206"/>
        <v>52537.451001747148</v>
      </c>
      <c r="AC255" s="16">
        <f t="shared" si="192"/>
        <v>1.0321856951115107</v>
      </c>
      <c r="AD255" s="16">
        <f t="shared" si="192"/>
        <v>3.0503258535250515</v>
      </c>
      <c r="AE255" s="16">
        <f t="shared" si="192"/>
        <v>16.327679627505532</v>
      </c>
      <c r="AF255" s="15">
        <f t="shared" si="161"/>
        <v>-4.0504037456468023E-3</v>
      </c>
      <c r="AG255" s="15">
        <f t="shared" si="161"/>
        <v>2.9673830763510267E-4</v>
      </c>
      <c r="AH255" s="15">
        <f t="shared" si="161"/>
        <v>9.7937136394747881E-3</v>
      </c>
      <c r="AI255" s="1">
        <f t="shared" si="193"/>
        <v>312846.72215450881</v>
      </c>
      <c r="AJ255" s="1">
        <f t="shared" si="193"/>
        <v>190666.25917234566</v>
      </c>
      <c r="AK255" s="1">
        <f t="shared" si="193"/>
        <v>72197.728462961313</v>
      </c>
      <c r="AL255" s="14">
        <f t="shared" si="204"/>
        <v>88.244279420982977</v>
      </c>
      <c r="AM255" s="14">
        <f t="shared" si="204"/>
        <v>21.386066171807617</v>
      </c>
      <c r="AN255" s="14">
        <f t="shared" si="204"/>
        <v>6.7289960120947168</v>
      </c>
      <c r="AO255" s="11">
        <f t="shared" si="205"/>
        <v>2.7907182632940946E-3</v>
      </c>
      <c r="AP255" s="11">
        <f t="shared" si="205"/>
        <v>3.5155689694835409E-3</v>
      </c>
      <c r="AQ255" s="11">
        <f t="shared" si="205"/>
        <v>3.1890646297260501E-3</v>
      </c>
      <c r="AR255" s="1">
        <f t="shared" si="207"/>
        <v>144758.70933423319</v>
      </c>
      <c r="AS255" s="1">
        <f t="shared" si="207"/>
        <v>96095.216878645646</v>
      </c>
      <c r="AT255" s="1">
        <f t="shared" si="207"/>
        <v>36615.57623147007</v>
      </c>
      <c r="AU255" s="1">
        <f t="shared" si="162"/>
        <v>28951.741866846642</v>
      </c>
      <c r="AV255" s="1">
        <f t="shared" si="162"/>
        <v>19219.043375729128</v>
      </c>
      <c r="AW255" s="1">
        <f t="shared" si="162"/>
        <v>7323.1152462940145</v>
      </c>
      <c r="AX255" s="1">
        <f t="shared" si="163"/>
        <v>99370.795101343218</v>
      </c>
      <c r="AY255" s="1">
        <f t="shared" si="163"/>
        <v>25935.285690055458</v>
      </c>
      <c r="AZ255" s="1">
        <f t="shared" si="163"/>
        <v>6703.2220233421831</v>
      </c>
      <c r="BA255" s="1">
        <f t="shared" si="164"/>
        <v>13409.835538212868</v>
      </c>
      <c r="BB255" s="1">
        <f t="shared" si="164"/>
        <v>30125.760448031306</v>
      </c>
      <c r="BC255" s="1">
        <f t="shared" si="164"/>
        <v>38500.38756615224</v>
      </c>
      <c r="BD255" s="1">
        <f t="shared" si="165"/>
        <v>265.20566489951671</v>
      </c>
      <c r="BE255" s="2">
        <f t="shared" si="194"/>
        <v>0.1724378764915922</v>
      </c>
      <c r="BF255" s="2">
        <f t="shared" si="194"/>
        <v>0.13039120264941753</v>
      </c>
      <c r="BG255" s="2">
        <f t="shared" si="194"/>
        <v>6.9918128391701598E-2</v>
      </c>
      <c r="BH255" s="2">
        <f t="shared" si="158"/>
        <v>8.5019077159480663E-2</v>
      </c>
      <c r="BI255" s="2">
        <f t="shared" si="166"/>
        <v>2.9734821248929609E-3</v>
      </c>
      <c r="BJ255" s="2">
        <f t="shared" si="166"/>
        <v>1.700186572836147E-3</v>
      </c>
      <c r="BK255" s="2">
        <f t="shared" si="166"/>
        <v>4.8885446777984691E-4</v>
      </c>
      <c r="BL255" s="2">
        <f t="shared" si="159"/>
        <v>430.43743462791821</v>
      </c>
      <c r="BM255" s="2">
        <f t="shared" si="159"/>
        <v>163.37979745085082</v>
      </c>
      <c r="BN255" s="2">
        <f t="shared" si="159"/>
        <v>17.899688031087713</v>
      </c>
      <c r="BO255" s="2">
        <f t="shared" si="167"/>
        <v>2409.1187655077838</v>
      </c>
      <c r="BP255" s="2">
        <f t="shared" si="167"/>
        <v>185.72467003546643</v>
      </c>
      <c r="BQ255" s="2">
        <f t="shared" si="167"/>
        <v>9.7457813855602744</v>
      </c>
      <c r="BR255" s="11">
        <f t="shared" si="168"/>
        <v>2.5301833598005391E-2</v>
      </c>
      <c r="BS255" s="17">
        <f t="shared" ref="BS255:BS318" si="208">BS254/(1+BR254)</f>
        <v>7.7654800940324593E-4</v>
      </c>
      <c r="BT255" s="17">
        <f t="shared" ref="BT255:BT318" si="209">BT254/(1+BR$5)</f>
        <v>3.2327967973972025E-3</v>
      </c>
      <c r="BU255" s="12">
        <f>(BU$3*temphigh!$I365+BU$4*temphigh!$I365^2+BU$5*temphigh!$I365^6)*(K255/K$56)^$BW$1</f>
        <v>-54.211605722977183</v>
      </c>
      <c r="BV255" s="12">
        <f>(BV$3*temphigh!$I365+BV$4*temphigh!$I365^2+BV$5*temphigh!$I365^6)*(L255/L$56)^$BW$1</f>
        <v>-34.134790796816382</v>
      </c>
      <c r="BW255" s="12">
        <f>(BW$3*temphigh!$I365+BW$4*temphigh!$I365^2+BW$5*temphigh!$I365^6)*(M255/M$56)^$BW$1</f>
        <v>-29.062282318334763</v>
      </c>
      <c r="BX255" s="12"/>
      <c r="BY255" s="12"/>
      <c r="BZ255" s="12"/>
      <c r="CA255" s="19"/>
      <c r="CB255" s="19"/>
      <c r="CC255" s="19"/>
      <c r="CD255" s="19"/>
      <c r="CE255" s="19"/>
      <c r="CF255" s="19"/>
      <c r="CG255" s="19"/>
      <c r="CH255" s="19"/>
    </row>
    <row r="256" spans="1:86" x14ac:dyDescent="0.3">
      <c r="A256" s="2">
        <f t="shared" si="195"/>
        <v>2210</v>
      </c>
      <c r="B256" s="5">
        <f t="shared" si="196"/>
        <v>1165.4026117529531</v>
      </c>
      <c r="C256" s="5">
        <f t="shared" si="196"/>
        <v>2964.1545587713681</v>
      </c>
      <c r="D256" s="5">
        <f t="shared" si="196"/>
        <v>4369.9101487540456</v>
      </c>
      <c r="E256" s="15">
        <f t="shared" si="197"/>
        <v>1.4399553636073751E-7</v>
      </c>
      <c r="F256" s="15">
        <f t="shared" si="197"/>
        <v>2.8368086232055587E-7</v>
      </c>
      <c r="G256" s="15">
        <f t="shared" si="197"/>
        <v>5.7912438929254173E-7</v>
      </c>
      <c r="H256" s="5">
        <f t="shared" si="198"/>
        <v>143353.29256287855</v>
      </c>
      <c r="I256" s="5">
        <f t="shared" si="198"/>
        <v>96120.989945105059</v>
      </c>
      <c r="J256" s="5">
        <f t="shared" si="198"/>
        <v>36652.535941294795</v>
      </c>
      <c r="K256" s="5">
        <f t="shared" si="199"/>
        <v>123007.52642664162</v>
      </c>
      <c r="L256" s="5">
        <f t="shared" si="199"/>
        <v>32427.792829044272</v>
      </c>
      <c r="M256" s="5">
        <f t="shared" si="199"/>
        <v>8387.4804500832161</v>
      </c>
      <c r="N256" s="15">
        <f t="shared" si="200"/>
        <v>-9.7088280218148304E-3</v>
      </c>
      <c r="O256" s="15">
        <f t="shared" si="200"/>
        <v>2.6791966986605686E-4</v>
      </c>
      <c r="P256" s="15">
        <f t="shared" si="200"/>
        <v>1.0088188487329397E-3</v>
      </c>
      <c r="Q256" s="5">
        <f t="shared" si="201"/>
        <v>2328.9670150461216</v>
      </c>
      <c r="R256" s="5">
        <f t="shared" si="201"/>
        <v>4966.4980094744433</v>
      </c>
      <c r="S256" s="5">
        <f t="shared" si="201"/>
        <v>3399.4807896188063</v>
      </c>
      <c r="T256" s="5">
        <f t="shared" si="202"/>
        <v>16.246344771080686</v>
      </c>
      <c r="U256" s="5">
        <f t="shared" si="202"/>
        <v>51.669234912279023</v>
      </c>
      <c r="V256" s="5">
        <f t="shared" si="202"/>
        <v>92.748856315526083</v>
      </c>
      <c r="W256" s="15">
        <f t="shared" si="203"/>
        <v>-1.0734613539272964E-2</v>
      </c>
      <c r="X256" s="15">
        <f t="shared" si="203"/>
        <v>-1.217998157191269E-2</v>
      </c>
      <c r="Y256" s="15">
        <f t="shared" si="203"/>
        <v>-9.7425357312937999E-3</v>
      </c>
      <c r="Z256" s="5">
        <f t="shared" si="206"/>
        <v>2022.4758992893262</v>
      </c>
      <c r="AA256" s="5">
        <f t="shared" si="206"/>
        <v>13336.902986125284</v>
      </c>
      <c r="AB256" s="5">
        <f t="shared" si="206"/>
        <v>52590.175983692679</v>
      </c>
      <c r="AC256" s="16">
        <f t="shared" si="192"/>
        <v>1.028004926305828</v>
      </c>
      <c r="AD256" s="16">
        <f t="shared" si="192"/>
        <v>3.0512310020565621</v>
      </c>
      <c r="AE256" s="16">
        <f t="shared" si="192"/>
        <v>16.487588246174408</v>
      </c>
      <c r="AF256" s="15">
        <f t="shared" si="161"/>
        <v>-4.0504037456468023E-3</v>
      </c>
      <c r="AG256" s="15">
        <f t="shared" si="161"/>
        <v>2.9673830763510267E-4</v>
      </c>
      <c r="AH256" s="15">
        <f t="shared" si="161"/>
        <v>9.7937136394747881E-3</v>
      </c>
      <c r="AI256" s="1">
        <f t="shared" si="193"/>
        <v>310513.79180590459</v>
      </c>
      <c r="AJ256" s="1">
        <f t="shared" si="193"/>
        <v>190818.6766308402</v>
      </c>
      <c r="AK256" s="1">
        <f t="shared" si="193"/>
        <v>72301.070862959197</v>
      </c>
      <c r="AL256" s="14">
        <f t="shared" si="204"/>
        <v>88.488081693972234</v>
      </c>
      <c r="AM256" s="14">
        <f t="shared" si="204"/>
        <v>21.460498520514417</v>
      </c>
      <c r="AN256" s="14">
        <f t="shared" si="204"/>
        <v>6.7502406232386987</v>
      </c>
      <c r="AO256" s="11">
        <f t="shared" si="205"/>
        <v>2.7628110806611535E-3</v>
      </c>
      <c r="AP256" s="11">
        <f t="shared" si="205"/>
        <v>3.4804132797887056E-3</v>
      </c>
      <c r="AQ256" s="11">
        <f t="shared" si="205"/>
        <v>3.1571739834287895E-3</v>
      </c>
      <c r="AR256" s="1">
        <f t="shared" si="207"/>
        <v>143353.29256287855</v>
      </c>
      <c r="AS256" s="1">
        <f t="shared" si="207"/>
        <v>96120.989945105059</v>
      </c>
      <c r="AT256" s="1">
        <f t="shared" si="207"/>
        <v>36652.535941294795</v>
      </c>
      <c r="AU256" s="1">
        <f t="shared" si="162"/>
        <v>28670.658512575712</v>
      </c>
      <c r="AV256" s="1">
        <f t="shared" si="162"/>
        <v>19224.197989021013</v>
      </c>
      <c r="AW256" s="1">
        <f t="shared" si="162"/>
        <v>7330.5071882589591</v>
      </c>
      <c r="AX256" s="1">
        <f t="shared" si="163"/>
        <v>98406.021141313293</v>
      </c>
      <c r="AY256" s="1">
        <f t="shared" si="163"/>
        <v>25942.234263235419</v>
      </c>
      <c r="AZ256" s="1">
        <f t="shared" si="163"/>
        <v>6709.9843600665727</v>
      </c>
      <c r="BA256" s="1">
        <f t="shared" si="164"/>
        <v>13398.467491307118</v>
      </c>
      <c r="BB256" s="1">
        <f t="shared" si="164"/>
        <v>30126.563043077913</v>
      </c>
      <c r="BC256" s="1">
        <f t="shared" si="164"/>
        <v>38504.816088222819</v>
      </c>
      <c r="BD256" s="1">
        <f t="shared" si="165"/>
        <v>257.46196645878678</v>
      </c>
      <c r="BE256" s="2">
        <f t="shared" si="194"/>
        <v>0.1724378764915922</v>
      </c>
      <c r="BF256" s="2">
        <f t="shared" si="194"/>
        <v>0.13039120264941753</v>
      </c>
      <c r="BG256" s="2">
        <f t="shared" si="194"/>
        <v>6.9918128391701598E-2</v>
      </c>
      <c r="BH256" s="2">
        <f t="shared" si="158"/>
        <v>8.4839009718064712E-2</v>
      </c>
      <c r="BI256" s="2">
        <f t="shared" si="166"/>
        <v>2.9734821248929609E-3</v>
      </c>
      <c r="BJ256" s="2">
        <f t="shared" si="166"/>
        <v>1.700186572836147E-3</v>
      </c>
      <c r="BK256" s="2">
        <f t="shared" si="166"/>
        <v>4.8885446777984691E-4</v>
      </c>
      <c r="BL256" s="2">
        <f t="shared" si="159"/>
        <v>426.25845298027036</v>
      </c>
      <c r="BM256" s="2">
        <f t="shared" si="159"/>
        <v>163.42361647238593</v>
      </c>
      <c r="BN256" s="2">
        <f t="shared" si="159"/>
        <v>17.917755950363379</v>
      </c>
      <c r="BO256" s="2">
        <f t="shared" si="167"/>
        <v>2444.4827615801883</v>
      </c>
      <c r="BP256" s="2">
        <f t="shared" si="167"/>
        <v>187.94965355650498</v>
      </c>
      <c r="BQ256" s="2">
        <f t="shared" si="167"/>
        <v>9.745838137600261</v>
      </c>
      <c r="BR256" s="11">
        <f t="shared" si="168"/>
        <v>2.5160552890079985E-2</v>
      </c>
      <c r="BS256" s="17">
        <f t="shared" si="208"/>
        <v>7.5738478558862166E-4</v>
      </c>
      <c r="BT256" s="17">
        <f t="shared" si="209"/>
        <v>3.1386376673759246E-3</v>
      </c>
      <c r="BU256" s="12">
        <f>(BU$3*temphigh!$I366+BU$4*temphigh!$I366^2+BU$5*temphigh!$I366^6)*(K256/K$56)^$BW$1</f>
        <v>-54.72002980538538</v>
      </c>
      <c r="BV256" s="12">
        <f>(BV$3*temphigh!$I366+BV$4*temphigh!$I366^2+BV$5*temphigh!$I366^6)*(L256/L$56)^$BW$1</f>
        <v>-34.355790710811291</v>
      </c>
      <c r="BW256" s="12">
        <f>(BW$3*temphigh!$I366+BW$4*temphigh!$I366^2+BW$5*temphigh!$I366^6)*(M256/M$56)^$BW$1</f>
        <v>-29.234177067888218</v>
      </c>
      <c r="BX256" s="12"/>
      <c r="BY256" s="12"/>
      <c r="BZ256" s="12"/>
      <c r="CA256" s="19"/>
      <c r="CB256" s="19"/>
      <c r="CC256" s="19"/>
      <c r="CD256" s="19"/>
      <c r="CE256" s="19"/>
      <c r="CF256" s="19"/>
      <c r="CG256" s="19"/>
      <c r="CH256" s="19"/>
    </row>
    <row r="257" spans="1:86" x14ac:dyDescent="0.3">
      <c r="A257" s="2">
        <f t="shared" si="195"/>
        <v>2211</v>
      </c>
      <c r="B257" s="5">
        <f t="shared" si="196"/>
        <v>1165.4027711750887</v>
      </c>
      <c r="C257" s="5">
        <f t="shared" si="196"/>
        <v>2964.1553576015936</v>
      </c>
      <c r="D257" s="5">
        <f t="shared" si="196"/>
        <v>4369.9125529395151</v>
      </c>
      <c r="E257" s="15">
        <f t="shared" si="197"/>
        <v>1.3679575954270063E-7</v>
      </c>
      <c r="F257" s="15">
        <f t="shared" si="197"/>
        <v>2.6949681920452804E-7</v>
      </c>
      <c r="G257" s="15">
        <f t="shared" si="197"/>
        <v>5.5016816982791466E-7</v>
      </c>
      <c r="H257" s="5">
        <f t="shared" si="198"/>
        <v>141920.22779403871</v>
      </c>
      <c r="I257" s="5">
        <f t="shared" si="198"/>
        <v>96142.074908462149</v>
      </c>
      <c r="J257" s="5">
        <f t="shared" si="198"/>
        <v>36688.139492653929</v>
      </c>
      <c r="K257" s="5">
        <f t="shared" si="199"/>
        <v>121777.83621617696</v>
      </c>
      <c r="L257" s="5">
        <f t="shared" si="199"/>
        <v>32434.897402359573</v>
      </c>
      <c r="M257" s="5">
        <f t="shared" si="199"/>
        <v>8395.6232643545391</v>
      </c>
      <c r="N257" s="15">
        <f t="shared" si="200"/>
        <v>-9.9968696728326423E-3</v>
      </c>
      <c r="O257" s="15">
        <f t="shared" si="200"/>
        <v>2.1908901887823795E-4</v>
      </c>
      <c r="P257" s="15">
        <f t="shared" si="200"/>
        <v>9.7082959772998301E-4</v>
      </c>
      <c r="Q257" s="5">
        <f t="shared" si="201"/>
        <v>2280.9343138428321</v>
      </c>
      <c r="R257" s="5">
        <f t="shared" si="201"/>
        <v>4907.08232975999</v>
      </c>
      <c r="S257" s="5">
        <f t="shared" si="201"/>
        <v>3369.6312435363266</v>
      </c>
      <c r="T257" s="5">
        <f t="shared" si="202"/>
        <v>16.071946538537347</v>
      </c>
      <c r="U257" s="5">
        <f t="shared" si="202"/>
        <v>51.039904583212639</v>
      </c>
      <c r="V257" s="5">
        <f t="shared" si="202"/>
        <v>91.845247268835436</v>
      </c>
      <c r="W257" s="15">
        <f t="shared" si="203"/>
        <v>-1.0734613539272964E-2</v>
      </c>
      <c r="X257" s="15">
        <f t="shared" si="203"/>
        <v>-1.217998157191269E-2</v>
      </c>
      <c r="Y257" s="15">
        <f t="shared" si="203"/>
        <v>-9.7425357312937999E-3</v>
      </c>
      <c r="Z257" s="5">
        <f t="shared" si="206"/>
        <v>1973.3153708324253</v>
      </c>
      <c r="AA257" s="5">
        <f t="shared" si="206"/>
        <v>13181.903604175995</v>
      </c>
      <c r="AB257" s="5">
        <f t="shared" si="206"/>
        <v>52640.931614863141</v>
      </c>
      <c r="AC257" s="16">
        <f t="shared" si="192"/>
        <v>1.0238410913017755</v>
      </c>
      <c r="AD257" s="16">
        <f t="shared" si="192"/>
        <v>3.0521364191803162</v>
      </c>
      <c r="AE257" s="16">
        <f t="shared" si="192"/>
        <v>16.64906296406301</v>
      </c>
      <c r="AF257" s="15">
        <f t="shared" si="161"/>
        <v>-4.0504037456468023E-3</v>
      </c>
      <c r="AG257" s="15">
        <f t="shared" si="161"/>
        <v>2.9673830763510267E-4</v>
      </c>
      <c r="AH257" s="15">
        <f t="shared" si="161"/>
        <v>9.7937136394747881E-3</v>
      </c>
      <c r="AI257" s="1">
        <f t="shared" si="193"/>
        <v>308133.07113788987</v>
      </c>
      <c r="AJ257" s="1">
        <f t="shared" si="193"/>
        <v>190961.00695677722</v>
      </c>
      <c r="AK257" s="1">
        <f t="shared" si="193"/>
        <v>72401.470964922235</v>
      </c>
      <c r="AL257" s="14">
        <f t="shared" si="204"/>
        <v>88.730112788056687</v>
      </c>
      <c r="AM257" s="14">
        <f t="shared" si="204"/>
        <v>21.534443010515684</v>
      </c>
      <c r="AN257" s="14">
        <f t="shared" si="204"/>
        <v>6.7713391904754969</v>
      </c>
      <c r="AO257" s="11">
        <f t="shared" si="205"/>
        <v>2.7351829698545418E-3</v>
      </c>
      <c r="AP257" s="11">
        <f t="shared" si="205"/>
        <v>3.4456091469908185E-3</v>
      </c>
      <c r="AQ257" s="11">
        <f t="shared" si="205"/>
        <v>3.1256022435945017E-3</v>
      </c>
      <c r="AR257" s="1">
        <f t="shared" si="207"/>
        <v>141920.22779403871</v>
      </c>
      <c r="AS257" s="1">
        <f t="shared" si="207"/>
        <v>96142.074908462149</v>
      </c>
      <c r="AT257" s="1">
        <f t="shared" si="207"/>
        <v>36688.139492653929</v>
      </c>
      <c r="AU257" s="1">
        <f t="shared" si="162"/>
        <v>28384.045558807746</v>
      </c>
      <c r="AV257" s="1">
        <f t="shared" si="162"/>
        <v>19228.414981692429</v>
      </c>
      <c r="AW257" s="1">
        <f t="shared" si="162"/>
        <v>7337.6278985307863</v>
      </c>
      <c r="AX257" s="1">
        <f t="shared" si="163"/>
        <v>97422.268972941572</v>
      </c>
      <c r="AY257" s="1">
        <f t="shared" si="163"/>
        <v>25947.917921887663</v>
      </c>
      <c r="AZ257" s="1">
        <f t="shared" si="163"/>
        <v>6716.4986114836302</v>
      </c>
      <c r="BA257" s="1">
        <f t="shared" si="164"/>
        <v>13386.760319841289</v>
      </c>
      <c r="BB257" s="1">
        <f t="shared" si="164"/>
        <v>30127.220504850593</v>
      </c>
      <c r="BC257" s="1">
        <f t="shared" si="164"/>
        <v>38509.077654781409</v>
      </c>
      <c r="BD257" s="1">
        <f t="shared" si="165"/>
        <v>249.94238925927482</v>
      </c>
      <c r="BE257" s="2">
        <f t="shared" si="194"/>
        <v>0.1724378764915922</v>
      </c>
      <c r="BF257" s="2">
        <f t="shared" si="194"/>
        <v>0.13039120264941753</v>
      </c>
      <c r="BG257" s="2">
        <f t="shared" si="194"/>
        <v>6.9918128391701598E-2</v>
      </c>
      <c r="BH257" s="2">
        <f t="shared" si="158"/>
        <v>8.466017527130841E-2</v>
      </c>
      <c r="BI257" s="2">
        <f t="shared" si="166"/>
        <v>2.9734821248929609E-3</v>
      </c>
      <c r="BJ257" s="2">
        <f t="shared" si="166"/>
        <v>1.700186572836147E-3</v>
      </c>
      <c r="BK257" s="2">
        <f t="shared" si="166"/>
        <v>4.8885446777984691E-4</v>
      </c>
      <c r="BL257" s="2">
        <f t="shared" si="159"/>
        <v>421.99726050631131</v>
      </c>
      <c r="BM257" s="2">
        <f t="shared" si="159"/>
        <v>163.45946484397439</v>
      </c>
      <c r="BN257" s="2">
        <f t="shared" si="159"/>
        <v>17.93516090551412</v>
      </c>
      <c r="BO257" s="2">
        <f t="shared" si="167"/>
        <v>2480.3356902534647</v>
      </c>
      <c r="BP257" s="2">
        <f t="shared" si="167"/>
        <v>190.2013722593658</v>
      </c>
      <c r="BQ257" s="2">
        <f t="shared" si="167"/>
        <v>9.7458991275745674</v>
      </c>
      <c r="BR257" s="11">
        <f t="shared" si="168"/>
        <v>2.5015026230861576E-2</v>
      </c>
      <c r="BS257" s="17">
        <f t="shared" si="208"/>
        <v>7.3879626313501953E-4</v>
      </c>
      <c r="BT257" s="17">
        <f t="shared" si="209"/>
        <v>3.0472210362873053E-3</v>
      </c>
      <c r="BU257" s="12">
        <f>(BU$3*temphigh!$I367+BU$4*temphigh!$I367^2+BU$5*temphigh!$I367^6)*(K257/K$56)^$BW$1</f>
        <v>-55.233141684333397</v>
      </c>
      <c r="BV257" s="12">
        <f>(BV$3*temphigh!$I367+BV$4*temphigh!$I367^2+BV$5*temphigh!$I367^6)*(L257/L$56)^$BW$1</f>
        <v>-34.576274143809933</v>
      </c>
      <c r="BW257" s="12">
        <f>(BW$3*temphigh!$I367+BW$4*temphigh!$I367^2+BW$5*temphigh!$I367^6)*(M257/M$56)^$BW$1</f>
        <v>-29.405509183584975</v>
      </c>
      <c r="BX257" s="12"/>
      <c r="BY257" s="12"/>
      <c r="BZ257" s="12"/>
      <c r="CA257" s="19"/>
      <c r="CB257" s="19"/>
      <c r="CC257" s="19"/>
      <c r="CD257" s="19"/>
      <c r="CE257" s="19"/>
      <c r="CF257" s="19"/>
      <c r="CG257" s="19"/>
      <c r="CH257" s="19"/>
    </row>
    <row r="258" spans="1:86" x14ac:dyDescent="0.3">
      <c r="A258" s="2">
        <f t="shared" si="195"/>
        <v>2212</v>
      </c>
      <c r="B258" s="5">
        <f t="shared" si="196"/>
        <v>1165.402922626138</v>
      </c>
      <c r="C258" s="5">
        <f t="shared" si="196"/>
        <v>2964.156116490512</v>
      </c>
      <c r="D258" s="5">
        <f t="shared" si="196"/>
        <v>4369.914836916967</v>
      </c>
      <c r="E258" s="15">
        <f t="shared" si="197"/>
        <v>1.299559715655656E-7</v>
      </c>
      <c r="F258" s="15">
        <f t="shared" si="197"/>
        <v>2.5602197824430163E-7</v>
      </c>
      <c r="G258" s="15">
        <f t="shared" si="197"/>
        <v>5.2265976133651891E-7</v>
      </c>
      <c r="H258" s="5">
        <f t="shared" si="198"/>
        <v>140458.76254271154</v>
      </c>
      <c r="I258" s="5">
        <f t="shared" si="198"/>
        <v>96158.508286016338</v>
      </c>
      <c r="J258" s="5">
        <f t="shared" si="198"/>
        <v>36722.398604904185</v>
      </c>
      <c r="K258" s="5">
        <f t="shared" si="199"/>
        <v>120523.77749851481</v>
      </c>
      <c r="L258" s="5">
        <f t="shared" si="199"/>
        <v>32440.433130717032</v>
      </c>
      <c r="M258" s="5">
        <f t="shared" si="199"/>
        <v>8403.458642871934</v>
      </c>
      <c r="N258" s="15">
        <f t="shared" si="200"/>
        <v>-1.0297922484317823E-2</v>
      </c>
      <c r="O258" s="15">
        <f t="shared" si="200"/>
        <v>1.7067198606457445E-4</v>
      </c>
      <c r="P258" s="15">
        <f t="shared" si="200"/>
        <v>9.3326942749594188E-4</v>
      </c>
      <c r="Q258" s="5">
        <f t="shared" si="201"/>
        <v>2233.2129150391261</v>
      </c>
      <c r="R258" s="5">
        <f t="shared" si="201"/>
        <v>4848.1426993767454</v>
      </c>
      <c r="S258" s="5">
        <f t="shared" si="201"/>
        <v>3339.918372135121</v>
      </c>
      <c r="T258" s="5">
        <f t="shared" si="202"/>
        <v>15.899420403622292</v>
      </c>
      <c r="U258" s="5">
        <f t="shared" si="202"/>
        <v>50.418239485956924</v>
      </c>
      <c r="V258" s="5">
        <f t="shared" si="202"/>
        <v>90.950441665569286</v>
      </c>
      <c r="W258" s="15">
        <f t="shared" si="203"/>
        <v>-1.0734613539272964E-2</v>
      </c>
      <c r="X258" s="15">
        <f t="shared" si="203"/>
        <v>-1.217998157191269E-2</v>
      </c>
      <c r="Y258" s="15">
        <f t="shared" si="203"/>
        <v>-9.7425357312937999E-3</v>
      </c>
      <c r="Z258" s="5">
        <f t="shared" si="206"/>
        <v>1924.7897604567859</v>
      </c>
      <c r="AA258" s="5">
        <f t="shared" si="206"/>
        <v>13028.069386023144</v>
      </c>
      <c r="AB258" s="5">
        <f t="shared" si="206"/>
        <v>52689.735003165028</v>
      </c>
      <c r="AC258" s="16">
        <f t="shared" si="192"/>
        <v>1.0196941215106197</v>
      </c>
      <c r="AD258" s="16">
        <f t="shared" si="192"/>
        <v>3.053042104976015</v>
      </c>
      <c r="AE258" s="16">
        <f t="shared" si="192"/>
        <v>16.812119119098629</v>
      </c>
      <c r="AF258" s="15">
        <f t="shared" si="161"/>
        <v>-4.0504037456468023E-3</v>
      </c>
      <c r="AG258" s="15">
        <f t="shared" si="161"/>
        <v>2.9673830763510267E-4</v>
      </c>
      <c r="AH258" s="15">
        <f t="shared" si="161"/>
        <v>9.7937136394747881E-3</v>
      </c>
      <c r="AI258" s="1">
        <f t="shared" si="193"/>
        <v>305703.80958290864</v>
      </c>
      <c r="AJ258" s="1">
        <f t="shared" si="193"/>
        <v>191093.32124279192</v>
      </c>
      <c r="AK258" s="1">
        <f t="shared" si="193"/>
        <v>72498.951766960803</v>
      </c>
      <c r="AL258" s="14">
        <f t="shared" si="204"/>
        <v>88.970378950533743</v>
      </c>
      <c r="AM258" s="14">
        <f t="shared" si="204"/>
        <v>21.607900291589946</v>
      </c>
      <c r="AN258" s="14">
        <f t="shared" si="204"/>
        <v>6.7922920583117277</v>
      </c>
      <c r="AO258" s="11">
        <f t="shared" si="205"/>
        <v>2.7078311401559961E-3</v>
      </c>
      <c r="AP258" s="11">
        <f t="shared" si="205"/>
        <v>3.4111530555209105E-3</v>
      </c>
      <c r="AQ258" s="11">
        <f t="shared" si="205"/>
        <v>3.0943462211585567E-3</v>
      </c>
      <c r="AR258" s="1">
        <f t="shared" si="207"/>
        <v>140458.76254271154</v>
      </c>
      <c r="AS258" s="1">
        <f t="shared" si="207"/>
        <v>96158.508286016338</v>
      </c>
      <c r="AT258" s="1">
        <f t="shared" si="207"/>
        <v>36722.398604904185</v>
      </c>
      <c r="AU258" s="1">
        <f t="shared" si="162"/>
        <v>28091.752508542311</v>
      </c>
      <c r="AV258" s="1">
        <f t="shared" si="162"/>
        <v>19231.70165720327</v>
      </c>
      <c r="AW258" s="1">
        <f t="shared" si="162"/>
        <v>7344.4797209808376</v>
      </c>
      <c r="AX258" s="1">
        <f t="shared" si="163"/>
        <v>96419.021998811862</v>
      </c>
      <c r="AY258" s="1">
        <f t="shared" si="163"/>
        <v>25952.346504573623</v>
      </c>
      <c r="AZ258" s="1">
        <f t="shared" si="163"/>
        <v>6722.7669142975474</v>
      </c>
      <c r="BA258" s="1">
        <f t="shared" si="164"/>
        <v>13374.698609171723</v>
      </c>
      <c r="BB258" s="1">
        <f t="shared" si="164"/>
        <v>30127.734073326159</v>
      </c>
      <c r="BC258" s="1">
        <f t="shared" si="164"/>
        <v>38513.174187947974</v>
      </c>
      <c r="BD258" s="1">
        <f t="shared" si="165"/>
        <v>242.64046850436142</v>
      </c>
      <c r="BE258" s="2">
        <f t="shared" si="194"/>
        <v>0.1724378764915922</v>
      </c>
      <c r="BF258" s="2">
        <f t="shared" si="194"/>
        <v>0.13039120264941753</v>
      </c>
      <c r="BG258" s="2">
        <f t="shared" si="194"/>
        <v>6.9918128391701598E-2</v>
      </c>
      <c r="BH258" s="2">
        <f t="shared" si="158"/>
        <v>8.4482566393937836E-2</v>
      </c>
      <c r="BI258" s="2">
        <f t="shared" si="166"/>
        <v>2.9734821248929609E-3</v>
      </c>
      <c r="BJ258" s="2">
        <f t="shared" si="166"/>
        <v>1.700186572836147E-3</v>
      </c>
      <c r="BK258" s="2">
        <f t="shared" si="166"/>
        <v>4.8885446777984691E-4</v>
      </c>
      <c r="BL258" s="2">
        <f t="shared" si="159"/>
        <v>417.65161970533774</v>
      </c>
      <c r="BM258" s="2">
        <f t="shared" si="159"/>
        <v>163.48740465183838</v>
      </c>
      <c r="BN258" s="2">
        <f t="shared" si="159"/>
        <v>17.951908625599827</v>
      </c>
      <c r="BO258" s="2">
        <f t="shared" si="167"/>
        <v>2516.6811716365373</v>
      </c>
      <c r="BP258" s="2">
        <f t="shared" si="167"/>
        <v>192.48014681037836</v>
      </c>
      <c r="BQ258" s="2">
        <f t="shared" si="167"/>
        <v>9.7459642959096442</v>
      </c>
      <c r="BR258" s="11">
        <f t="shared" si="168"/>
        <v>2.486488364416492E-2</v>
      </c>
      <c r="BS258" s="17">
        <f t="shared" si="208"/>
        <v>7.2076627583859672E-4</v>
      </c>
      <c r="BT258" s="17">
        <f t="shared" si="209"/>
        <v>2.9584670255216558E-3</v>
      </c>
      <c r="BU258" s="12">
        <f>(BU$3*temphigh!$I368+BU$4*temphigh!$I368^2+BU$5*temphigh!$I368^6)*(K258/K$56)^$BW$1</f>
        <v>-55.75122987718143</v>
      </c>
      <c r="BV258" s="12">
        <f>(BV$3*temphigh!$I368+BV$4*temphigh!$I368^2+BV$5*temphigh!$I368^6)*(L258/L$56)^$BW$1</f>
        <v>-34.796243596117705</v>
      </c>
      <c r="BW258" s="12">
        <f>(BW$3*temphigh!$I368+BW$4*temphigh!$I368^2+BW$5*temphigh!$I368^6)*(M258/M$56)^$BW$1</f>
        <v>-29.576279753940067</v>
      </c>
      <c r="BX258" s="12"/>
      <c r="BY258" s="12"/>
      <c r="BZ258" s="12"/>
      <c r="CA258" s="19"/>
      <c r="CB258" s="19"/>
      <c r="CC258" s="19"/>
      <c r="CD258" s="19"/>
      <c r="CE258" s="19"/>
      <c r="CF258" s="19"/>
      <c r="CG258" s="19"/>
      <c r="CH258" s="19"/>
    </row>
    <row r="259" spans="1:86" x14ac:dyDescent="0.3">
      <c r="A259" s="2">
        <f t="shared" si="195"/>
        <v>2213</v>
      </c>
      <c r="B259" s="5">
        <f t="shared" si="196"/>
        <v>1165.4030665046537</v>
      </c>
      <c r="C259" s="5">
        <f t="shared" si="196"/>
        <v>2964.1568374351696</v>
      </c>
      <c r="D259" s="5">
        <f t="shared" si="196"/>
        <v>4369.9170066966808</v>
      </c>
      <c r="E259" s="15">
        <f t="shared" si="197"/>
        <v>1.2345817298728732E-7</v>
      </c>
      <c r="F259" s="15">
        <f t="shared" si="197"/>
        <v>2.4322087933208651E-7</v>
      </c>
      <c r="G259" s="15">
        <f t="shared" si="197"/>
        <v>4.9652677326969291E-7</v>
      </c>
      <c r="H259" s="5">
        <f t="shared" si="198"/>
        <v>138968.07020986412</v>
      </c>
      <c r="I259" s="5">
        <f t="shared" si="198"/>
        <v>96170.326543949341</v>
      </c>
      <c r="J259" s="5">
        <f t="shared" si="198"/>
        <v>36755.324984099112</v>
      </c>
      <c r="K259" s="5">
        <f t="shared" si="199"/>
        <v>119244.6409349732</v>
      </c>
      <c r="L259" s="5">
        <f t="shared" si="199"/>
        <v>32444.412296065871</v>
      </c>
      <c r="M259" s="5">
        <f t="shared" si="199"/>
        <v>8410.9892539774573</v>
      </c>
      <c r="N259" s="15">
        <f t="shared" si="200"/>
        <v>-1.0613146966434672E-2</v>
      </c>
      <c r="O259" s="15">
        <f t="shared" si="200"/>
        <v>1.2266067264898872E-4</v>
      </c>
      <c r="P259" s="15">
        <f t="shared" si="200"/>
        <v>8.9613234568730604E-4</v>
      </c>
      <c r="Q259" s="5">
        <f t="shared" si="201"/>
        <v>2185.793515975141</v>
      </c>
      <c r="R259" s="5">
        <f t="shared" si="201"/>
        <v>4789.6810088869452</v>
      </c>
      <c r="S259" s="5">
        <f t="shared" si="201"/>
        <v>3310.3445911181093</v>
      </c>
      <c r="T259" s="5">
        <f t="shared" si="202"/>
        <v>15.728746270090975</v>
      </c>
      <c r="U259" s="5">
        <f t="shared" si="202"/>
        <v>49.804146258129691</v>
      </c>
      <c r="V259" s="5">
        <f t="shared" si="202"/>
        <v>90.064353737865531</v>
      </c>
      <c r="W259" s="15">
        <f t="shared" si="203"/>
        <v>-1.0734613539272964E-2</v>
      </c>
      <c r="X259" s="15">
        <f t="shared" si="203"/>
        <v>-1.217998157191269E-2</v>
      </c>
      <c r="Y259" s="15">
        <f t="shared" si="203"/>
        <v>-9.7425357312937999E-3</v>
      </c>
      <c r="Z259" s="5">
        <f t="shared" si="206"/>
        <v>1876.8865046416829</v>
      </c>
      <c r="AA259" s="5">
        <f t="shared" si="206"/>
        <v>12875.406973442914</v>
      </c>
      <c r="AB259" s="5">
        <f t="shared" si="206"/>
        <v>52736.603237413845</v>
      </c>
      <c r="AC259" s="16">
        <f t="shared" si="192"/>
        <v>1.0155639486214389</v>
      </c>
      <c r="AD259" s="16">
        <f t="shared" si="192"/>
        <v>3.0539480595233841</v>
      </c>
      <c r="AE259" s="16">
        <f t="shared" si="192"/>
        <v>16.97677219942382</v>
      </c>
      <c r="AF259" s="15">
        <f t="shared" si="161"/>
        <v>-4.0504037456468023E-3</v>
      </c>
      <c r="AG259" s="15">
        <f t="shared" si="161"/>
        <v>2.9673830763510267E-4</v>
      </c>
      <c r="AH259" s="15">
        <f t="shared" si="161"/>
        <v>9.7937136394747881E-3</v>
      </c>
      <c r="AI259" s="1">
        <f t="shared" si="193"/>
        <v>303225.18113316013</v>
      </c>
      <c r="AJ259" s="1">
        <f t="shared" si="193"/>
        <v>191215.69077571598</v>
      </c>
      <c r="AK259" s="1">
        <f t="shared" si="193"/>
        <v>72593.536311245552</v>
      </c>
      <c r="AL259" s="14">
        <f t="shared" si="204"/>
        <v>89.208886545580739</v>
      </c>
      <c r="AM259" s="14">
        <f t="shared" si="204"/>
        <v>21.680871068141961</v>
      </c>
      <c r="AN259" s="14">
        <f t="shared" si="204"/>
        <v>6.8130995845427327</v>
      </c>
      <c r="AO259" s="11">
        <f t="shared" si="205"/>
        <v>2.680752828754436E-3</v>
      </c>
      <c r="AP259" s="11">
        <f t="shared" si="205"/>
        <v>3.3770415249657014E-3</v>
      </c>
      <c r="AQ259" s="11">
        <f t="shared" si="205"/>
        <v>3.063402758946971E-3</v>
      </c>
      <c r="AR259" s="1">
        <f t="shared" si="207"/>
        <v>138968.07020986412</v>
      </c>
      <c r="AS259" s="1">
        <f t="shared" si="207"/>
        <v>96170.326543949341</v>
      </c>
      <c r="AT259" s="1">
        <f t="shared" si="207"/>
        <v>36755.324984099112</v>
      </c>
      <c r="AU259" s="1">
        <f t="shared" si="162"/>
        <v>27793.614041972825</v>
      </c>
      <c r="AV259" s="1">
        <f t="shared" si="162"/>
        <v>19234.065308789868</v>
      </c>
      <c r="AW259" s="1">
        <f t="shared" si="162"/>
        <v>7351.0649968198231</v>
      </c>
      <c r="AX259" s="1">
        <f t="shared" si="163"/>
        <v>95395.71274797857</v>
      </c>
      <c r="AY259" s="1">
        <f t="shared" si="163"/>
        <v>25955.529836852696</v>
      </c>
      <c r="AZ259" s="1">
        <f t="shared" si="163"/>
        <v>6728.7914031819646</v>
      </c>
      <c r="BA259" s="1">
        <f t="shared" si="164"/>
        <v>13362.265563391502</v>
      </c>
      <c r="BB259" s="1">
        <f t="shared" si="164"/>
        <v>30128.104964194656</v>
      </c>
      <c r="BC259" s="1">
        <f t="shared" si="164"/>
        <v>38517.107581157441</v>
      </c>
      <c r="BD259" s="1">
        <f t="shared" si="165"/>
        <v>235.54992216592908</v>
      </c>
      <c r="BE259" s="2">
        <f t="shared" si="194"/>
        <v>0.1724378764915922</v>
      </c>
      <c r="BF259" s="2">
        <f t="shared" si="194"/>
        <v>0.13039120264941753</v>
      </c>
      <c r="BG259" s="2">
        <f t="shared" si="194"/>
        <v>6.9918128391701598E-2</v>
      </c>
      <c r="BH259" s="2">
        <f t="shared" si="158"/>
        <v>8.430617473604618E-2</v>
      </c>
      <c r="BI259" s="2">
        <f t="shared" si="166"/>
        <v>2.9734821248929609E-3</v>
      </c>
      <c r="BJ259" s="2">
        <f t="shared" si="166"/>
        <v>1.700186572836147E-3</v>
      </c>
      <c r="BK259" s="2">
        <f t="shared" si="166"/>
        <v>4.8885446777984691E-4</v>
      </c>
      <c r="BL259" s="2">
        <f t="shared" si="159"/>
        <v>413.21907269990095</v>
      </c>
      <c r="BM259" s="2">
        <f t="shared" si="159"/>
        <v>163.50749789529036</v>
      </c>
      <c r="BN259" s="2">
        <f t="shared" si="159"/>
        <v>17.968004833177083</v>
      </c>
      <c r="BO259" s="2">
        <f t="shared" si="167"/>
        <v>2553.5224285389932</v>
      </c>
      <c r="BP259" s="2">
        <f t="shared" si="167"/>
        <v>194.78630171640461</v>
      </c>
      <c r="BQ259" s="2">
        <f t="shared" si="167"/>
        <v>9.7460335841037882</v>
      </c>
      <c r="BR259" s="11">
        <f t="shared" si="168"/>
        <v>2.4709714934390975E-2</v>
      </c>
      <c r="BS259" s="17">
        <f t="shared" si="208"/>
        <v>7.0327931744107659E-4</v>
      </c>
      <c r="BT259" s="17">
        <f t="shared" si="209"/>
        <v>2.8722980830307335E-3</v>
      </c>
      <c r="BU259" s="12">
        <f>(BU$3*temphigh!$I369+BU$4*temphigh!$I369^2+BU$5*temphigh!$I369^6)*(K259/K$56)^$BW$1</f>
        <v>-56.274608019300757</v>
      </c>
      <c r="BV259" s="12">
        <f>(BV$3*temphigh!$I369+BV$4*temphigh!$I369^2+BV$5*temphigh!$I369^6)*(L259/L$56)^$BW$1</f>
        <v>-35.01570171280116</v>
      </c>
      <c r="BW259" s="12">
        <f>(BW$3*temphigh!$I369+BW$4*temphigh!$I369^2+BW$5*temphigh!$I369^6)*(M259/M$56)^$BW$1</f>
        <v>-29.746489966398393</v>
      </c>
      <c r="BX259" s="12"/>
      <c r="BY259" s="12"/>
      <c r="BZ259" s="12"/>
      <c r="CA259" s="19"/>
      <c r="CB259" s="19"/>
      <c r="CC259" s="19"/>
      <c r="CD259" s="19"/>
      <c r="CE259" s="19"/>
      <c r="CF259" s="19"/>
      <c r="CG259" s="19"/>
      <c r="CH259" s="19"/>
    </row>
    <row r="260" spans="1:86" x14ac:dyDescent="0.3">
      <c r="A260" s="2">
        <f t="shared" si="195"/>
        <v>2214</v>
      </c>
      <c r="B260" s="5">
        <f t="shared" si="196"/>
        <v>1165.4032031892605</v>
      </c>
      <c r="C260" s="5">
        <f t="shared" si="196"/>
        <v>2964.15752233276</v>
      </c>
      <c r="D260" s="5">
        <f t="shared" si="196"/>
        <v>4369.9190679884323</v>
      </c>
      <c r="E260" s="15">
        <f t="shared" si="197"/>
        <v>1.1728526433792295E-7</v>
      </c>
      <c r="F260" s="15">
        <f t="shared" si="197"/>
        <v>2.3105983536548216E-7</v>
      </c>
      <c r="G260" s="15">
        <f t="shared" si="197"/>
        <v>4.7170043460620825E-7</v>
      </c>
      <c r="H260" s="5">
        <f t="shared" si="198"/>
        <v>137447.24171200144</v>
      </c>
      <c r="I260" s="5">
        <f t="shared" si="198"/>
        <v>96177.56608823179</v>
      </c>
      <c r="J260" s="5">
        <f t="shared" si="198"/>
        <v>36786.930321033957</v>
      </c>
      <c r="K260" s="5">
        <f t="shared" si="199"/>
        <v>117939.6464123843</v>
      </c>
      <c r="L260" s="5">
        <f t="shared" si="199"/>
        <v>32446.847160990652</v>
      </c>
      <c r="M260" s="5">
        <f t="shared" si="199"/>
        <v>8418.2177630048809</v>
      </c>
      <c r="N260" s="15">
        <f t="shared" si="200"/>
        <v>-1.0943842107760116E-2</v>
      </c>
      <c r="O260" s="15">
        <f t="shared" si="200"/>
        <v>7.5047280948092876E-5</v>
      </c>
      <c r="P260" s="15">
        <f t="shared" si="200"/>
        <v>8.5941246732712528E-4</v>
      </c>
      <c r="Q260" s="5">
        <f t="shared" si="201"/>
        <v>2138.6659214857932</v>
      </c>
      <c r="R260" s="5">
        <f t="shared" si="201"/>
        <v>4731.6989501797461</v>
      </c>
      <c r="S260" s="5">
        <f t="shared" si="201"/>
        <v>3280.9122226352015</v>
      </c>
      <c r="T260" s="5">
        <f t="shared" si="202"/>
        <v>15.559904257424266</v>
      </c>
      <c r="U260" s="5">
        <f t="shared" si="202"/>
        <v>49.197532674500827</v>
      </c>
      <c r="V260" s="5">
        <f t="shared" si="202"/>
        <v>89.186898553458491</v>
      </c>
      <c r="W260" s="15">
        <f t="shared" si="203"/>
        <v>-1.0734613539272964E-2</v>
      </c>
      <c r="X260" s="15">
        <f t="shared" si="203"/>
        <v>-1.217998157191269E-2</v>
      </c>
      <c r="Y260" s="15">
        <f t="shared" si="203"/>
        <v>-9.7425357312937999E-3</v>
      </c>
      <c r="Z260" s="5">
        <f t="shared" si="206"/>
        <v>1829.5925115176824</v>
      </c>
      <c r="AA260" s="5">
        <f t="shared" si="206"/>
        <v>12723.922472907336</v>
      </c>
      <c r="AB260" s="5">
        <f t="shared" si="206"/>
        <v>52781.553384320483</v>
      </c>
      <c r="AC260" s="16">
        <f t="shared" si="192"/>
        <v>1.0114505045999989</v>
      </c>
      <c r="AD260" s="16">
        <f t="shared" si="192"/>
        <v>3.0548542829021725</v>
      </c>
      <c r="AE260" s="16">
        <f t="shared" si="192"/>
        <v>17.143037844867575</v>
      </c>
      <c r="AF260" s="15">
        <f t="shared" si="161"/>
        <v>-4.0504037456468023E-3</v>
      </c>
      <c r="AG260" s="15">
        <f t="shared" si="161"/>
        <v>2.9673830763510267E-4</v>
      </c>
      <c r="AH260" s="15">
        <f t="shared" si="161"/>
        <v>9.7937136394747881E-3</v>
      </c>
      <c r="AI260" s="1">
        <f t="shared" si="193"/>
        <v>300696.277061817</v>
      </c>
      <c r="AJ260" s="1">
        <f t="shared" si="193"/>
        <v>191328.18700693425</v>
      </c>
      <c r="AK260" s="1">
        <f t="shared" si="193"/>
        <v>72685.247676940824</v>
      </c>
      <c r="AL260" s="14">
        <f t="shared" si="204"/>
        <v>89.445642050788265</v>
      </c>
      <c r="AM260" s="14">
        <f t="shared" si="204"/>
        <v>21.753356098017559</v>
      </c>
      <c r="AN260" s="14">
        <f t="shared" si="204"/>
        <v>6.8337621399263595</v>
      </c>
      <c r="AO260" s="11">
        <f t="shared" si="205"/>
        <v>2.6539453004668914E-3</v>
      </c>
      <c r="AP260" s="11">
        <f t="shared" si="205"/>
        <v>3.3432711097160445E-3</v>
      </c>
      <c r="AQ260" s="11">
        <f t="shared" si="205"/>
        <v>3.0327687313575014E-3</v>
      </c>
      <c r="AR260" s="1">
        <f t="shared" si="207"/>
        <v>137447.24171200144</v>
      </c>
      <c r="AS260" s="1">
        <f t="shared" si="207"/>
        <v>96177.56608823179</v>
      </c>
      <c r="AT260" s="1">
        <f t="shared" si="207"/>
        <v>36786.930321033957</v>
      </c>
      <c r="AU260" s="1">
        <f t="shared" si="162"/>
        <v>27489.44834240029</v>
      </c>
      <c r="AV260" s="1">
        <f t="shared" si="162"/>
        <v>19235.513217646359</v>
      </c>
      <c r="AW260" s="1">
        <f t="shared" si="162"/>
        <v>7357.3860642067921</v>
      </c>
      <c r="AX260" s="1">
        <f t="shared" si="163"/>
        <v>94351.717129907454</v>
      </c>
      <c r="AY260" s="1">
        <f t="shared" si="163"/>
        <v>25957.477728792521</v>
      </c>
      <c r="AZ260" s="1">
        <f t="shared" si="163"/>
        <v>6734.5742104039055</v>
      </c>
      <c r="BA260" s="1">
        <f t="shared" si="164"/>
        <v>13349.442839733741</v>
      </c>
      <c r="BB260" s="1">
        <f t="shared" si="164"/>
        <v>30128.334369205189</v>
      </c>
      <c r="BC260" s="1">
        <f t="shared" si="164"/>
        <v>38520.879699757279</v>
      </c>
      <c r="BD260" s="1">
        <f t="shared" si="165"/>
        <v>228.66464567955623</v>
      </c>
      <c r="BE260" s="2">
        <f t="shared" si="194"/>
        <v>0.1724378764915922</v>
      </c>
      <c r="BF260" s="2">
        <f t="shared" si="194"/>
        <v>0.13039120264941753</v>
      </c>
      <c r="BG260" s="2">
        <f t="shared" si="194"/>
        <v>6.9918128391701598E-2</v>
      </c>
      <c r="BH260" s="2">
        <f t="shared" si="158"/>
        <v>8.4130990948235368E-2</v>
      </c>
      <c r="BI260" s="2">
        <f t="shared" si="166"/>
        <v>2.9734821248929609E-3</v>
      </c>
      <c r="BJ260" s="2">
        <f t="shared" si="166"/>
        <v>1.700186572836147E-3</v>
      </c>
      <c r="BK260" s="2">
        <f t="shared" si="166"/>
        <v>4.8885446777984691E-4</v>
      </c>
      <c r="BL260" s="2">
        <f t="shared" si="159"/>
        <v>408.69691634647847</v>
      </c>
      <c r="BM260" s="2">
        <f t="shared" si="159"/>
        <v>163.51980647127283</v>
      </c>
      <c r="BN260" s="2">
        <f t="shared" si="159"/>
        <v>17.983455243343368</v>
      </c>
      <c r="BO260" s="2">
        <f t="shared" si="167"/>
        <v>2590.862210163245</v>
      </c>
      <c r="BP260" s="2">
        <f t="shared" si="167"/>
        <v>197.12016537103133</v>
      </c>
      <c r="BQ260" s="2">
        <f t="shared" si="167"/>
        <v>9.7461069347258125</v>
      </c>
      <c r="BR260" s="11">
        <f t="shared" si="168"/>
        <v>2.4549063780971964E-2</v>
      </c>
      <c r="BS260" s="17">
        <f t="shared" si="208"/>
        <v>6.8632053272385096E-4</v>
      </c>
      <c r="BT260" s="17">
        <f t="shared" si="209"/>
        <v>2.7886389155638187E-3</v>
      </c>
      <c r="BU260" s="12">
        <f>(BU$3*temphigh!$I370+BU$4*temphigh!$I370^2+BU$5*temphigh!$I370^6)*(K260/K$56)^$BW$1</f>
        <v>-56.803617867519577</v>
      </c>
      <c r="BV260" s="12">
        <f>(BV$3*temphigh!$I370+BV$4*temphigh!$I370^2+BV$5*temphigh!$I370^6)*(L260/L$56)^$BW$1</f>
        <v>-35.234651277947492</v>
      </c>
      <c r="BW260" s="12">
        <f>(BW$3*temphigh!$I370+BW$4*temphigh!$I370^2+BW$5*temphigh!$I370^6)*(M260/M$56)^$BW$1</f>
        <v>-29.916141102292976</v>
      </c>
      <c r="BX260" s="12"/>
      <c r="BY260" s="12"/>
      <c r="BZ260" s="12"/>
      <c r="CA260" s="19"/>
      <c r="CB260" s="19"/>
      <c r="CC260" s="19"/>
      <c r="CD260" s="19"/>
      <c r="CE260" s="19"/>
      <c r="CF260" s="19"/>
      <c r="CG260" s="19"/>
      <c r="CH260" s="19"/>
    </row>
    <row r="261" spans="1:86" x14ac:dyDescent="0.3">
      <c r="A261" s="2">
        <f t="shared" si="195"/>
        <v>2215</v>
      </c>
      <c r="B261" s="5">
        <f t="shared" si="196"/>
        <v>1165.4033330396521</v>
      </c>
      <c r="C261" s="5">
        <f t="shared" si="196"/>
        <v>2964.1581729856216</v>
      </c>
      <c r="D261" s="5">
        <f t="shared" si="196"/>
        <v>4369.9210262165188</v>
      </c>
      <c r="E261" s="15">
        <f t="shared" si="197"/>
        <v>1.114210011210268E-7</v>
      </c>
      <c r="F261" s="15">
        <f t="shared" si="197"/>
        <v>2.1950684359720804E-7</v>
      </c>
      <c r="G261" s="15">
        <f t="shared" si="197"/>
        <v>4.4811541287589782E-7</v>
      </c>
      <c r="H261" s="5">
        <f t="shared" si="198"/>
        <v>135895.27585009794</v>
      </c>
      <c r="I261" s="5">
        <f t="shared" si="198"/>
        <v>96180.263256076199</v>
      </c>
      <c r="J261" s="5">
        <f t="shared" si="198"/>
        <v>36817.226289437647</v>
      </c>
      <c r="K261" s="5">
        <f t="shared" si="199"/>
        <v>116607.93477881205</v>
      </c>
      <c r="L261" s="5">
        <f t="shared" si="199"/>
        <v>32447.749965785228</v>
      </c>
      <c r="M261" s="5">
        <f t="shared" si="199"/>
        <v>8425.1468318442439</v>
      </c>
      <c r="N261" s="15">
        <f t="shared" si="200"/>
        <v>-1.1291467068807681E-2</v>
      </c>
      <c r="O261" s="15">
        <f t="shared" si="200"/>
        <v>2.7824114623431484E-5</v>
      </c>
      <c r="P261" s="15">
        <f t="shared" si="200"/>
        <v>8.2310401493934648E-4</v>
      </c>
      <c r="Q261" s="5">
        <f t="shared" si="201"/>
        <v>2091.8189532803804</v>
      </c>
      <c r="R261" s="5">
        <f t="shared" si="201"/>
        <v>4674.1980219553589</v>
      </c>
      <c r="S261" s="5">
        <f t="shared" si="201"/>
        <v>3251.6234971702779</v>
      </c>
      <c r="T261" s="5">
        <f t="shared" si="202"/>
        <v>15.392874698512729</v>
      </c>
      <c r="U261" s="5">
        <f t="shared" si="202"/>
        <v>48.598307633141836</v>
      </c>
      <c r="V261" s="5">
        <f t="shared" si="202"/>
        <v>88.317992007538152</v>
      </c>
      <c r="W261" s="15">
        <f t="shared" si="203"/>
        <v>-1.0734613539272964E-2</v>
      </c>
      <c r="X261" s="15">
        <f t="shared" si="203"/>
        <v>-1.217998157191269E-2</v>
      </c>
      <c r="Y261" s="15">
        <f t="shared" si="203"/>
        <v>-9.7425357312937999E-3</v>
      </c>
      <c r="Z261" s="5">
        <f t="shared" si="206"/>
        <v>1782.8941083955312</v>
      </c>
      <c r="AA261" s="5">
        <f t="shared" si="206"/>
        <v>12573.621469564025</v>
      </c>
      <c r="AB261" s="5">
        <f t="shared" si="206"/>
        <v>52824.602485688178</v>
      </c>
      <c r="AC261" s="16">
        <f t="shared" si="192"/>
        <v>1.0073537216876307</v>
      </c>
      <c r="AD261" s="16">
        <f t="shared" si="192"/>
        <v>3.0557607751921529</v>
      </c>
      <c r="AE261" s="16">
        <f t="shared" si="192"/>
        <v>17.310931848430887</v>
      </c>
      <c r="AF261" s="15">
        <f t="shared" si="161"/>
        <v>-4.0504037456468023E-3</v>
      </c>
      <c r="AG261" s="15">
        <f t="shared" si="161"/>
        <v>2.9673830763510267E-4</v>
      </c>
      <c r="AH261" s="15">
        <f t="shared" si="161"/>
        <v>9.7937136394747881E-3</v>
      </c>
      <c r="AI261" s="1">
        <f t="shared" si="193"/>
        <v>298116.09769803565</v>
      </c>
      <c r="AJ261" s="1">
        <f t="shared" si="193"/>
        <v>191430.88152388719</v>
      </c>
      <c r="AK261" s="1">
        <f t="shared" si="193"/>
        <v>72774.108973453534</v>
      </c>
      <c r="AL261" s="14">
        <f t="shared" si="204"/>
        <v>89.68065205374252</v>
      </c>
      <c r="AM261" s="14">
        <f t="shared" si="204"/>
        <v>21.825356191329611</v>
      </c>
      <c r="AN261" s="14">
        <f t="shared" si="204"/>
        <v>6.8542801078605073</v>
      </c>
      <c r="AO261" s="11">
        <f t="shared" si="205"/>
        <v>2.6274058474622226E-3</v>
      </c>
      <c r="AP261" s="11">
        <f t="shared" si="205"/>
        <v>3.3098383986188838E-3</v>
      </c>
      <c r="AQ261" s="11">
        <f t="shared" si="205"/>
        <v>3.0024410440439263E-3</v>
      </c>
      <c r="AR261" s="1">
        <f t="shared" si="207"/>
        <v>135895.27585009794</v>
      </c>
      <c r="AS261" s="1">
        <f t="shared" si="207"/>
        <v>96180.263256076199</v>
      </c>
      <c r="AT261" s="1">
        <f t="shared" si="207"/>
        <v>36817.226289437647</v>
      </c>
      <c r="AU261" s="1">
        <f t="shared" si="162"/>
        <v>27179.05517001959</v>
      </c>
      <c r="AV261" s="1">
        <f t="shared" si="162"/>
        <v>19236.052651215239</v>
      </c>
      <c r="AW261" s="1">
        <f t="shared" si="162"/>
        <v>7363.4452578875298</v>
      </c>
      <c r="AX261" s="1">
        <f t="shared" si="163"/>
        <v>93286.34782304964</v>
      </c>
      <c r="AY261" s="1">
        <f t="shared" si="163"/>
        <v>25958.199972628179</v>
      </c>
      <c r="AZ261" s="1">
        <f t="shared" si="163"/>
        <v>6740.117465475395</v>
      </c>
      <c r="BA261" s="1">
        <f t="shared" si="164"/>
        <v>13336.210356908154</v>
      </c>
      <c r="BB261" s="1">
        <f t="shared" si="164"/>
        <v>30128.423456510161</v>
      </c>
      <c r="BC261" s="1">
        <f t="shared" si="164"/>
        <v>38524.492381599397</v>
      </c>
      <c r="BD261" s="1">
        <f t="shared" si="165"/>
        <v>221.97870675776628</v>
      </c>
      <c r="BE261" s="2">
        <f t="shared" si="194"/>
        <v>0.1724378764915922</v>
      </c>
      <c r="BF261" s="2">
        <f t="shared" si="194"/>
        <v>0.13039120264941753</v>
      </c>
      <c r="BG261" s="2">
        <f t="shared" si="194"/>
        <v>6.9918128391701598E-2</v>
      </c>
      <c r="BH261" s="2">
        <f t="shared" si="158"/>
        <v>8.3957004595061335E-2</v>
      </c>
      <c r="BI261" s="2">
        <f t="shared" si="166"/>
        <v>2.9734821248929609E-3</v>
      </c>
      <c r="BJ261" s="2">
        <f t="shared" si="166"/>
        <v>1.700186572836147E-3</v>
      </c>
      <c r="BK261" s="2">
        <f t="shared" si="166"/>
        <v>4.8885446777984691E-4</v>
      </c>
      <c r="BL261" s="2">
        <f t="shared" si="159"/>
        <v>404.08217359766428</v>
      </c>
      <c r="BM261" s="2">
        <f t="shared" si="159"/>
        <v>163.52439215982659</v>
      </c>
      <c r="BN261" s="2">
        <f t="shared" si="159"/>
        <v>17.998265562853231</v>
      </c>
      <c r="BO261" s="2">
        <f t="shared" si="167"/>
        <v>2628.7027011288287</v>
      </c>
      <c r="BP261" s="2">
        <f t="shared" si="167"/>
        <v>199.48207010135488</v>
      </c>
      <c r="BQ261" s="2">
        <f t="shared" si="167"/>
        <v>9.7461842914148242</v>
      </c>
      <c r="BR261" s="11">
        <f t="shared" si="168"/>
        <v>2.438242074946681E-2</v>
      </c>
      <c r="BS261" s="17">
        <f t="shared" si="208"/>
        <v>6.6987571116513406E-4</v>
      </c>
      <c r="BT261" s="17">
        <f t="shared" si="209"/>
        <v>2.7074164228774937E-3</v>
      </c>
      <c r="BU261" s="12">
        <f>(BU$3*temphigh!$I371+BU$4*temphigh!$I371^2+BU$5*temphigh!$I371^6)*(K261/K$56)^$BW$1</f>
        <v>-57.338632779403937</v>
      </c>
      <c r="BV261" s="12">
        <f>(BV$3*temphigh!$I371+BV$4*temphigh!$I371^2+BV$5*temphigh!$I371^6)*(L261/L$56)^$BW$1</f>
        <v>-35.453095208949613</v>
      </c>
      <c r="BW261" s="12">
        <f>(BW$3*temphigh!$I371+BW$4*temphigh!$I371^2+BW$5*temphigh!$I371^6)*(M261/M$56)^$BW$1</f>
        <v>-30.085234531826064</v>
      </c>
      <c r="BX261" s="12"/>
      <c r="BY261" s="12"/>
      <c r="BZ261" s="12"/>
      <c r="CA261" s="19"/>
      <c r="CB261" s="19"/>
      <c r="CC261" s="19"/>
      <c r="CD261" s="19"/>
      <c r="CE261" s="19"/>
      <c r="CF261" s="19"/>
      <c r="CG261" s="19"/>
      <c r="CH261" s="19"/>
    </row>
    <row r="262" spans="1:86" x14ac:dyDescent="0.3">
      <c r="A262" s="2">
        <f t="shared" si="195"/>
        <v>2216</v>
      </c>
      <c r="B262" s="5">
        <f t="shared" si="196"/>
        <v>1165.4034563975379</v>
      </c>
      <c r="C262" s="5">
        <f t="shared" si="196"/>
        <v>2964.158791105976</v>
      </c>
      <c r="D262" s="5">
        <f t="shared" si="196"/>
        <v>4369.9228865340356</v>
      </c>
      <c r="E262" s="15">
        <f t="shared" si="197"/>
        <v>1.0584995106497545E-7</v>
      </c>
      <c r="F262" s="15">
        <f t="shared" si="197"/>
        <v>2.0853150141734763E-7</v>
      </c>
      <c r="G262" s="15">
        <f t="shared" si="197"/>
        <v>4.257096422321029E-7</v>
      </c>
      <c r="H262" s="5">
        <f t="shared" si="198"/>
        <v>134311.06817981467</v>
      </c>
      <c r="I262" s="5">
        <f t="shared" si="198"/>
        <v>96178.45430794479</v>
      </c>
      <c r="J262" s="5">
        <f t="shared" si="198"/>
        <v>36846.224544314013</v>
      </c>
      <c r="K262" s="5">
        <f t="shared" si="199"/>
        <v>115248.55829327402</v>
      </c>
      <c r="L262" s="5">
        <f t="shared" si="199"/>
        <v>32447.13292571585</v>
      </c>
      <c r="M262" s="5">
        <f t="shared" si="199"/>
        <v>8431.7791185414389</v>
      </c>
      <c r="N262" s="15">
        <f t="shared" si="200"/>
        <v>-1.1657667105729685E-2</v>
      </c>
      <c r="O262" s="15">
        <f t="shared" si="200"/>
        <v>-1.9016420862105754E-5</v>
      </c>
      <c r="P262" s="15">
        <f t="shared" si="200"/>
        <v>7.8720131880993804E-4</v>
      </c>
      <c r="Q262" s="5">
        <f t="shared" si="201"/>
        <v>2045.2403440852763</v>
      </c>
      <c r="R262" s="5">
        <f t="shared" si="201"/>
        <v>4617.1795351310102</v>
      </c>
      <c r="S262" s="5">
        <f t="shared" si="201"/>
        <v>3222.4805554137688</v>
      </c>
      <c r="T262" s="5">
        <f t="shared" si="202"/>
        <v>15.227638137365743</v>
      </c>
      <c r="U262" s="5">
        <f t="shared" si="202"/>
        <v>48.006381141744022</v>
      </c>
      <c r="V262" s="5">
        <f t="shared" si="202"/>
        <v>87.457550814688588</v>
      </c>
      <c r="W262" s="15">
        <f t="shared" si="203"/>
        <v>-1.0734613539272964E-2</v>
      </c>
      <c r="X262" s="15">
        <f t="shared" si="203"/>
        <v>-1.217998157191269E-2</v>
      </c>
      <c r="Y262" s="15">
        <f t="shared" si="203"/>
        <v>-9.7425357312937999E-3</v>
      </c>
      <c r="Z262" s="5">
        <f t="shared" si="206"/>
        <v>1736.7769800868459</v>
      </c>
      <c r="AA262" s="5">
        <f t="shared" si="206"/>
        <v>12424.509041035035</v>
      </c>
      <c r="AB262" s="5">
        <f t="shared" si="206"/>
        <v>52865.767555821709</v>
      </c>
      <c r="AC262" s="16">
        <f t="shared" si="192"/>
        <v>1.0032735324001159</v>
      </c>
      <c r="AD262" s="16">
        <f t="shared" si="192"/>
        <v>3.0566675364731211</v>
      </c>
      <c r="AE262" s="16">
        <f t="shared" si="192"/>
        <v>17.480470157786883</v>
      </c>
      <c r="AF262" s="15">
        <f t="shared" si="161"/>
        <v>-4.0504037456468023E-3</v>
      </c>
      <c r="AG262" s="15">
        <f t="shared" si="161"/>
        <v>2.9673830763510267E-4</v>
      </c>
      <c r="AH262" s="15">
        <f t="shared" si="161"/>
        <v>9.7937136394747881E-3</v>
      </c>
      <c r="AI262" s="1">
        <f t="shared" si="193"/>
        <v>295483.54309825168</v>
      </c>
      <c r="AJ262" s="1">
        <f t="shared" si="193"/>
        <v>191523.8460227137</v>
      </c>
      <c r="AK262" s="1">
        <f t="shared" si="193"/>
        <v>72860.143333995715</v>
      </c>
      <c r="AL262" s="14">
        <f t="shared" si="204"/>
        <v>89.913923248656644</v>
      </c>
      <c r="AM262" s="14">
        <f t="shared" si="204"/>
        <v>21.896872209295353</v>
      </c>
      <c r="AN262" s="14">
        <f t="shared" si="204"/>
        <v>6.8746538840644904</v>
      </c>
      <c r="AO262" s="11">
        <f t="shared" si="205"/>
        <v>2.6011317889876001E-3</v>
      </c>
      <c r="AP262" s="11">
        <f t="shared" si="205"/>
        <v>3.276740014632695E-3</v>
      </c>
      <c r="AQ262" s="11">
        <f t="shared" si="205"/>
        <v>2.9724166336034868E-3</v>
      </c>
      <c r="AR262" s="1">
        <f t="shared" si="207"/>
        <v>134311.06817981467</v>
      </c>
      <c r="AS262" s="1">
        <f t="shared" si="207"/>
        <v>96178.45430794479</v>
      </c>
      <c r="AT262" s="1">
        <f t="shared" si="207"/>
        <v>36846.224544314013</v>
      </c>
      <c r="AU262" s="1">
        <f t="shared" si="162"/>
        <v>26862.213635962937</v>
      </c>
      <c r="AV262" s="1">
        <f t="shared" si="162"/>
        <v>19235.690861588959</v>
      </c>
      <c r="AW262" s="1">
        <f t="shared" si="162"/>
        <v>7369.2449088628027</v>
      </c>
      <c r="AX262" s="1">
        <f t="shared" si="163"/>
        <v>92198.846634619214</v>
      </c>
      <c r="AY262" s="1">
        <f t="shared" si="163"/>
        <v>25957.706340572677</v>
      </c>
      <c r="AZ262" s="1">
        <f t="shared" si="163"/>
        <v>6745.423294833151</v>
      </c>
      <c r="BA262" s="1">
        <f t="shared" si="164"/>
        <v>13322.546072263613</v>
      </c>
      <c r="BB262" s="1">
        <f t="shared" si="164"/>
        <v>30128.373371008503</v>
      </c>
      <c r="BC262" s="1">
        <f t="shared" si="164"/>
        <v>38527.947437626965</v>
      </c>
      <c r="BD262" s="1">
        <f t="shared" si="165"/>
        <v>215.48634031284854</v>
      </c>
      <c r="BE262" s="2">
        <f t="shared" si="194"/>
        <v>0.1724378764915922</v>
      </c>
      <c r="BF262" s="2">
        <f t="shared" si="194"/>
        <v>0.13039120264941753</v>
      </c>
      <c r="BG262" s="2">
        <f t="shared" si="194"/>
        <v>6.9918128391701598E-2</v>
      </c>
      <c r="BH262" s="2">
        <f t="shared" ref="BH262:BH325" si="210">(BE262*Z262+BF262*AA262+BG262*AB262)/(Z262+AA262+AB262)</f>
        <v>8.3784204054589875E-2</v>
      </c>
      <c r="BI262" s="2">
        <f t="shared" si="166"/>
        <v>2.9734821248929609E-3</v>
      </c>
      <c r="BJ262" s="2">
        <f t="shared" si="166"/>
        <v>1.700186572836147E-3</v>
      </c>
      <c r="BK262" s="2">
        <f t="shared" si="166"/>
        <v>4.8885446777984691E-4</v>
      </c>
      <c r="BL262" s="2">
        <f t="shared" ref="BL262:BN325" si="211">BI262*AR262</f>
        <v>399.37156040795867</v>
      </c>
      <c r="BM262" s="2">
        <f t="shared" si="211"/>
        <v>163.52131661050262</v>
      </c>
      <c r="BN262" s="2">
        <f t="shared" si="211"/>
        <v>18.01244148930736</v>
      </c>
      <c r="BO262" s="2">
        <f t="shared" si="167"/>
        <v>2667.0454124842895</v>
      </c>
      <c r="BP262" s="2">
        <f t="shared" si="167"/>
        <v>201.87235221537978</v>
      </c>
      <c r="BQ262" s="2">
        <f t="shared" si="167"/>
        <v>9.7462655988813474</v>
      </c>
      <c r="BR262" s="11">
        <f t="shared" si="168"/>
        <v>2.4209214978430399E-2</v>
      </c>
      <c r="BS262" s="17">
        <f t="shared" si="208"/>
        <v>6.5393128347032183E-4</v>
      </c>
      <c r="BT262" s="17">
        <f t="shared" si="209"/>
        <v>2.6285596338616441E-3</v>
      </c>
      <c r="BU262" s="12">
        <f>(BU$3*temphigh!$I372+BU$4*temphigh!$I372^2+BU$5*temphigh!$I372^6)*(K262/K$56)^$BW$1</f>
        <v>-57.880061762087692</v>
      </c>
      <c r="BV262" s="12">
        <f>(BV$3*temphigh!$I372+BV$4*temphigh!$I372^2+BV$5*temphigh!$I372^6)*(L262/L$56)^$BW$1</f>
        <v>-35.671036550804395</v>
      </c>
      <c r="BW262" s="12">
        <f>(BW$3*temphigh!$I372+BW$4*temphigh!$I372^2+BW$5*temphigh!$I372^6)*(M262/M$56)^$BW$1</f>
        <v>-30.253771709063756</v>
      </c>
      <c r="BX262" s="12"/>
      <c r="BY262" s="12"/>
      <c r="BZ262" s="12"/>
      <c r="CA262" s="19"/>
      <c r="CB262" s="19"/>
      <c r="CC262" s="19"/>
      <c r="CD262" s="19"/>
      <c r="CE262" s="19"/>
      <c r="CF262" s="19"/>
      <c r="CG262" s="19"/>
      <c r="CH262" s="19"/>
    </row>
    <row r="263" spans="1:86" x14ac:dyDescent="0.3">
      <c r="A263" s="2">
        <f t="shared" si="195"/>
        <v>2217</v>
      </c>
      <c r="B263" s="5">
        <f t="shared" si="196"/>
        <v>1165.4035735875418</v>
      </c>
      <c r="C263" s="5">
        <f t="shared" si="196"/>
        <v>2964.1593783204348</v>
      </c>
      <c r="D263" s="5">
        <f t="shared" si="196"/>
        <v>4369.9246538364287</v>
      </c>
      <c r="E263" s="15">
        <f t="shared" si="197"/>
        <v>1.0055745351172668E-7</v>
      </c>
      <c r="F263" s="15">
        <f t="shared" si="197"/>
        <v>1.9810492634648024E-7</v>
      </c>
      <c r="G263" s="15">
        <f t="shared" si="197"/>
        <v>4.0442416012049771E-7</v>
      </c>
      <c r="H263" s="5">
        <f t="shared" si="198"/>
        <v>132693.39809054055</v>
      </c>
      <c r="I263" s="5">
        <f t="shared" si="198"/>
        <v>96172.175420123051</v>
      </c>
      <c r="J263" s="5">
        <f t="shared" si="198"/>
        <v>36873.936720434016</v>
      </c>
      <c r="K263" s="5">
        <f t="shared" si="199"/>
        <v>113860.46953851476</v>
      </c>
      <c r="L263" s="5">
        <f t="shared" si="199"/>
        <v>32445.008228476752</v>
      </c>
      <c r="M263" s="5">
        <f t="shared" si="199"/>
        <v>8438.117276933317</v>
      </c>
      <c r="N263" s="15">
        <f t="shared" si="200"/>
        <v>-1.2044304721166021E-2</v>
      </c>
      <c r="O263" s="15">
        <f t="shared" si="200"/>
        <v>-6.5481817575707701E-5</v>
      </c>
      <c r="P263" s="15">
        <f t="shared" si="200"/>
        <v>7.5169881738723632E-4</v>
      </c>
      <c r="Q263" s="5">
        <f t="shared" si="201"/>
        <v>1998.9166135507724</v>
      </c>
      <c r="R263" s="5">
        <f t="shared" si="201"/>
        <v>4560.6446181684169</v>
      </c>
      <c r="S263" s="5">
        <f t="shared" si="201"/>
        <v>3193.4854501203954</v>
      </c>
      <c r="T263" s="5">
        <f t="shared" si="202"/>
        <v>15.064175326845227</v>
      </c>
      <c r="U263" s="5">
        <f t="shared" si="202"/>
        <v>47.421664304103366</v>
      </c>
      <c r="V263" s="5">
        <f t="shared" si="202"/>
        <v>86.605492500905044</v>
      </c>
      <c r="W263" s="15">
        <f t="shared" si="203"/>
        <v>-1.0734613539272964E-2</v>
      </c>
      <c r="X263" s="15">
        <f t="shared" si="203"/>
        <v>-1.217998157191269E-2</v>
      </c>
      <c r="Y263" s="15">
        <f t="shared" si="203"/>
        <v>-9.7425357312937999E-3</v>
      </c>
      <c r="Z263" s="5">
        <f t="shared" si="206"/>
        <v>1691.2260962823605</v>
      </c>
      <c r="AA263" s="5">
        <f t="shared" si="206"/>
        <v>12276.589771033119</v>
      </c>
      <c r="AB263" s="5">
        <f t="shared" si="206"/>
        <v>52905.06557915124</v>
      </c>
      <c r="AC263" s="16">
        <f t="shared" ref="AC263:AE278" si="212">AC262*(1+AF263)</f>
        <v>0.99920986952657409</v>
      </c>
      <c r="AD263" s="16">
        <f t="shared" si="212"/>
        <v>3.057574566824897</v>
      </c>
      <c r="AE263" s="16">
        <f t="shared" si="212"/>
        <v>17.651668876795632</v>
      </c>
      <c r="AF263" s="15">
        <f t="shared" ref="AF263:AH326" si="213">AC$5-1</f>
        <v>-4.0504037456468023E-3</v>
      </c>
      <c r="AG263" s="15">
        <f t="shared" si="213"/>
        <v>2.9673830763510267E-4</v>
      </c>
      <c r="AH263" s="15">
        <f t="shared" si="213"/>
        <v>9.7937136394747881E-3</v>
      </c>
      <c r="AI263" s="1">
        <f t="shared" si="193"/>
        <v>292797.40242438944</v>
      </c>
      <c r="AJ263" s="1">
        <f t="shared" si="193"/>
        <v>191607.15228203128</v>
      </c>
      <c r="AK263" s="1">
        <f t="shared" si="193"/>
        <v>72943.373909458955</v>
      </c>
      <c r="AL263" s="14">
        <f t="shared" si="204"/>
        <v>90.145462433050966</v>
      </c>
      <c r="AM263" s="14">
        <f t="shared" si="204"/>
        <v>21.967905063085215</v>
      </c>
      <c r="AN263" s="14">
        <f t="shared" si="204"/>
        <v>6.8948838762641982</v>
      </c>
      <c r="AO263" s="11">
        <f t="shared" si="205"/>
        <v>2.575120471097724E-3</v>
      </c>
      <c r="AP263" s="11">
        <f t="shared" si="205"/>
        <v>3.243972614486368E-3</v>
      </c>
      <c r="AQ263" s="11">
        <f t="shared" si="205"/>
        <v>2.942692467267452E-3</v>
      </c>
      <c r="AR263" s="1">
        <f t="shared" si="207"/>
        <v>132693.39809054055</v>
      </c>
      <c r="AS263" s="1">
        <f t="shared" si="207"/>
        <v>96172.175420123051</v>
      </c>
      <c r="AT263" s="1">
        <f t="shared" si="207"/>
        <v>36873.936720434016</v>
      </c>
      <c r="AU263" s="1">
        <f t="shared" ref="AU263:AW326" si="214">$AU$5*AR263</f>
        <v>26538.679618108112</v>
      </c>
      <c r="AV263" s="1">
        <f t="shared" si="214"/>
        <v>19234.435084024612</v>
      </c>
      <c r="AW263" s="1">
        <f t="shared" si="214"/>
        <v>7374.7873440868034</v>
      </c>
      <c r="AX263" s="1">
        <f t="shared" ref="AX263:AZ326" si="215">(AR263-AU263)/B263*1000</f>
        <v>91088.375630811803</v>
      </c>
      <c r="AY263" s="1">
        <f t="shared" si="215"/>
        <v>25956.006582781407</v>
      </c>
      <c r="AZ263" s="1">
        <f t="shared" si="215"/>
        <v>6750.4938215466545</v>
      </c>
      <c r="BA263" s="1">
        <f t="shared" ref="BA263:BC326" si="216">LN(AX263)*B263</f>
        <v>13308.42572145992</v>
      </c>
      <c r="BB263" s="1">
        <f t="shared" si="216"/>
        <v>30128.185234688772</v>
      </c>
      <c r="BC263" s="1">
        <f t="shared" si="216"/>
        <v>38531.246652457077</v>
      </c>
      <c r="BD263" s="1">
        <f t="shared" ref="BD263:BD326" si="217">SUM(BA263:BC263)*BT263</f>
        <v>209.18194347970891</v>
      </c>
      <c r="BE263" s="2">
        <f t="shared" si="194"/>
        <v>0.1724378764915922</v>
      </c>
      <c r="BF263" s="2">
        <f t="shared" si="194"/>
        <v>0.13039120264941753</v>
      </c>
      <c r="BG263" s="2">
        <f t="shared" si="194"/>
        <v>6.9918128391701598E-2</v>
      </c>
      <c r="BH263" s="2">
        <f t="shared" si="210"/>
        <v>8.3612576401380062E-2</v>
      </c>
      <c r="BI263" s="2">
        <f t="shared" ref="BI263:BK326" si="218">BI$5*BE263^2</f>
        <v>2.9734821248929609E-3</v>
      </c>
      <c r="BJ263" s="2">
        <f t="shared" si="218"/>
        <v>1.700186572836147E-3</v>
      </c>
      <c r="BK263" s="2">
        <f t="shared" si="218"/>
        <v>4.8885446777984691E-4</v>
      </c>
      <c r="BL263" s="2">
        <f t="shared" si="211"/>
        <v>394.56144731352805</v>
      </c>
      <c r="BM263" s="2">
        <f t="shared" si="211"/>
        <v>163.51064132973573</v>
      </c>
      <c r="BN263" s="2">
        <f t="shared" si="211"/>
        <v>18.025988710415525</v>
      </c>
      <c r="BO263" s="2">
        <f t="shared" ref="BO263:BQ326" si="219">2*BI$5*BE263*AR263/Z263*1000</f>
        <v>2705.891050461431</v>
      </c>
      <c r="BP263" s="2">
        <f t="shared" si="219"/>
        <v>204.2913520500459</v>
      </c>
      <c r="BQ263" s="2">
        <f t="shared" si="219"/>
        <v>9.7463508029098165</v>
      </c>
      <c r="BR263" s="11">
        <f t="shared" ref="BR263:BR326" si="220">SUM(H263:J263)*SUM(B262:D262)/SUM(H262:J262)/SUM(B263:D263)-1+BR$5</f>
        <v>2.4028804237764517E-2</v>
      </c>
      <c r="BS263" s="17">
        <f t="shared" si="208"/>
        <v>6.3847432136616099E-4</v>
      </c>
      <c r="BT263" s="17">
        <f t="shared" si="209"/>
        <v>2.5519996445258681E-3</v>
      </c>
      <c r="BU263" s="12">
        <f>(BU$3*temphigh!$I373+BU$4*temphigh!$I373^2+BU$5*temphigh!$I373^6)*(K263/K$56)^$BW$1</f>
        <v>-58.42835420669563</v>
      </c>
      <c r="BV263" s="12">
        <f>(BV$3*temphigh!$I373+BV$4*temphigh!$I373^2+BV$5*temphigh!$I373^6)*(L263/L$56)^$BW$1</f>
        <v>-35.888478470409282</v>
      </c>
      <c r="BW263" s="12">
        <f>(BW$3*temphigh!$I373+BW$4*temphigh!$I373^2+BW$5*temphigh!$I373^6)*(M263/M$56)^$BW$1</f>
        <v>-30.421754166932971</v>
      </c>
      <c r="BX263" s="12"/>
      <c r="BY263" s="12"/>
      <c r="BZ263" s="12"/>
      <c r="CA263" s="19"/>
      <c r="CB263" s="19"/>
      <c r="CC263" s="19"/>
      <c r="CD263" s="19"/>
      <c r="CE263" s="19"/>
      <c r="CF263" s="19"/>
      <c r="CG263" s="19"/>
      <c r="CH263" s="19"/>
    </row>
    <row r="264" spans="1:86" x14ac:dyDescent="0.3">
      <c r="A264" s="2">
        <f t="shared" si="195"/>
        <v>2218</v>
      </c>
      <c r="B264" s="5">
        <f t="shared" si="196"/>
        <v>1165.4036849180568</v>
      </c>
      <c r="C264" s="5">
        <f t="shared" si="196"/>
        <v>2964.1599361742815</v>
      </c>
      <c r="D264" s="5">
        <f t="shared" si="196"/>
        <v>4369.9263327743811</v>
      </c>
      <c r="E264" s="15">
        <f t="shared" si="197"/>
        <v>9.5529580836140336E-8</v>
      </c>
      <c r="F264" s="15">
        <f t="shared" si="197"/>
        <v>1.8819968002915621E-7</v>
      </c>
      <c r="G264" s="15">
        <f t="shared" si="197"/>
        <v>3.8420295211447282E-7</v>
      </c>
      <c r="H264" s="5">
        <f t="shared" si="198"/>
        <v>131040.9137316781</v>
      </c>
      <c r="I264" s="5">
        <f t="shared" si="198"/>
        <v>96161.462677873322</v>
      </c>
      <c r="J264" s="5">
        <f t="shared" si="198"/>
        <v>36900.374430984135</v>
      </c>
      <c r="K264" s="5">
        <f t="shared" si="199"/>
        <v>112442.50848656961</v>
      </c>
      <c r="L264" s="5">
        <f t="shared" si="199"/>
        <v>32441.388031843162</v>
      </c>
      <c r="M264" s="5">
        <f t="shared" si="199"/>
        <v>8444.1639563193294</v>
      </c>
      <c r="N264" s="15">
        <f t="shared" si="200"/>
        <v>-1.2453497317306494E-2</v>
      </c>
      <c r="O264" s="15">
        <f t="shared" si="200"/>
        <v>-1.1157946418438591E-4</v>
      </c>
      <c r="P264" s="15">
        <f t="shared" si="200"/>
        <v>7.1659105788235422E-4</v>
      </c>
      <c r="Q264" s="5">
        <f t="shared" si="201"/>
        <v>1952.8329222069472</v>
      </c>
      <c r="R264" s="5">
        <f t="shared" si="201"/>
        <v>4504.5942223226712</v>
      </c>
      <c r="S264" s="5">
        <f t="shared" si="201"/>
        <v>3164.6401479518972</v>
      </c>
      <c r="T264" s="5">
        <f t="shared" si="202"/>
        <v>14.902467226423692</v>
      </c>
      <c r="U264" s="5">
        <f t="shared" si="202"/>
        <v>46.84406930676996</v>
      </c>
      <c r="V264" s="5">
        <f t="shared" si="202"/>
        <v>85.761735395688675</v>
      </c>
      <c r="W264" s="15">
        <f t="shared" si="203"/>
        <v>-1.0734613539272964E-2</v>
      </c>
      <c r="X264" s="15">
        <f t="shared" si="203"/>
        <v>-1.217998157191269E-2</v>
      </c>
      <c r="Y264" s="15">
        <f t="shared" si="203"/>
        <v>-9.7425357312937999E-3</v>
      </c>
      <c r="Z264" s="5">
        <f t="shared" si="206"/>
        <v>1646.2256258508878</v>
      </c>
      <c r="AA264" s="5">
        <f t="shared" si="206"/>
        <v>12129.867762794158</v>
      </c>
      <c r="AB264" s="5">
        <f t="shared" si="206"/>
        <v>52942.513508073956</v>
      </c>
      <c r="AC264" s="16">
        <f t="shared" si="212"/>
        <v>0.99516266612835635</v>
      </c>
      <c r="AD264" s="16">
        <f t="shared" si="212"/>
        <v>3.058481866327325</v>
      </c>
      <c r="AE264" s="16">
        <f t="shared" si="212"/>
        <v>17.824544267033797</v>
      </c>
      <c r="AF264" s="15">
        <f t="shared" si="213"/>
        <v>-4.0504037456468023E-3</v>
      </c>
      <c r="AG264" s="15">
        <f t="shared" si="213"/>
        <v>2.9673830763510267E-4</v>
      </c>
      <c r="AH264" s="15">
        <f t="shared" si="213"/>
        <v>9.7937136394747881E-3</v>
      </c>
      <c r="AI264" s="1">
        <f t="shared" ref="AI264:AK279" si="221">(1-$AI$5)*AI263+AU263</f>
        <v>290056.34180005861</v>
      </c>
      <c r="AJ264" s="1">
        <f t="shared" si="221"/>
        <v>191680.87213785277</v>
      </c>
      <c r="AK264" s="1">
        <f t="shared" si="221"/>
        <v>73023.823862599864</v>
      </c>
      <c r="AL264" s="14">
        <f t="shared" si="204"/>
        <v>90.375276504482002</v>
      </c>
      <c r="AM264" s="14">
        <f t="shared" si="204"/>
        <v>22.038455712683277</v>
      </c>
      <c r="AN264" s="14">
        <f t="shared" si="204"/>
        <v>6.9149705038811105</v>
      </c>
      <c r="AO264" s="11">
        <f t="shared" si="205"/>
        <v>2.5493692663867465E-3</v>
      </c>
      <c r="AP264" s="11">
        <f t="shared" si="205"/>
        <v>3.2115328883415041E-3</v>
      </c>
      <c r="AQ264" s="11">
        <f t="shared" si="205"/>
        <v>2.9132655425947772E-3</v>
      </c>
      <c r="AR264" s="1">
        <f t="shared" si="207"/>
        <v>131040.9137316781</v>
      </c>
      <c r="AS264" s="1">
        <f t="shared" si="207"/>
        <v>96161.462677873322</v>
      </c>
      <c r="AT264" s="1">
        <f t="shared" si="207"/>
        <v>36900.374430984135</v>
      </c>
      <c r="AU264" s="1">
        <f t="shared" si="214"/>
        <v>26208.18274633562</v>
      </c>
      <c r="AV264" s="1">
        <f t="shared" si="214"/>
        <v>19232.292535574667</v>
      </c>
      <c r="AW264" s="1">
        <f t="shared" si="214"/>
        <v>7380.0748861968277</v>
      </c>
      <c r="AX264" s="1">
        <f t="shared" si="215"/>
        <v>89954.006789255684</v>
      </c>
      <c r="AY264" s="1">
        <f t="shared" si="215"/>
        <v>25953.110425474526</v>
      </c>
      <c r="AZ264" s="1">
        <f t="shared" si="215"/>
        <v>6755.3311650554633</v>
      </c>
      <c r="BA264" s="1">
        <f t="shared" si="216"/>
        <v>13293.822512783245</v>
      </c>
      <c r="BB264" s="1">
        <f t="shared" si="216"/>
        <v>30127.860146972926</v>
      </c>
      <c r="BC264" s="1">
        <f t="shared" si="216"/>
        <v>38534.391784960593</v>
      </c>
      <c r="BD264" s="1">
        <f t="shared" si="217"/>
        <v>203.06007072781824</v>
      </c>
      <c r="BE264" s="2">
        <f t="shared" ref="BE264:BG279" si="222">BE263</f>
        <v>0.1724378764915922</v>
      </c>
      <c r="BF264" s="2">
        <f t="shared" si="222"/>
        <v>0.13039120264941753</v>
      </c>
      <c r="BG264" s="2">
        <f t="shared" si="222"/>
        <v>6.9918128391701598E-2</v>
      </c>
      <c r="BH264" s="2">
        <f t="shared" si="210"/>
        <v>8.3442107269592627E-2</v>
      </c>
      <c r="BI264" s="2">
        <f t="shared" si="218"/>
        <v>2.9734821248929609E-3</v>
      </c>
      <c r="BJ264" s="2">
        <f t="shared" si="218"/>
        <v>1.700186572836147E-3</v>
      </c>
      <c r="BK264" s="2">
        <f t="shared" si="218"/>
        <v>4.8885446777984691E-4</v>
      </c>
      <c r="BL264" s="2">
        <f t="shared" si="211"/>
        <v>389.64781461078536</v>
      </c>
      <c r="BM264" s="2">
        <f t="shared" si="211"/>
        <v>163.49242766920452</v>
      </c>
      <c r="BN264" s="2">
        <f t="shared" si="211"/>
        <v>18.03891290333582</v>
      </c>
      <c r="BO264" s="2">
        <f t="shared" si="219"/>
        <v>2745.2393575429905</v>
      </c>
      <c r="BP264" s="2">
        <f t="shared" si="219"/>
        <v>206.73941401990467</v>
      </c>
      <c r="BQ264" s="2">
        <f t="shared" si="219"/>
        <v>9.7464398503631688</v>
      </c>
      <c r="BR264" s="11">
        <f t="shared" si="220"/>
        <v>2.3840462971357862E-2</v>
      </c>
      <c r="BS264" s="17">
        <f t="shared" si="208"/>
        <v>6.2349254115113401E-4</v>
      </c>
      <c r="BT264" s="17">
        <f t="shared" si="209"/>
        <v>2.4776695577921051E-3</v>
      </c>
      <c r="BU264" s="12">
        <f>(BU$3*temphigh!$I374+BU$4*temphigh!$I374^2+BU$5*temphigh!$I374^6)*(K264/K$56)^$BW$1</f>
        <v>-58.984005453031614</v>
      </c>
      <c r="BV264" s="12">
        <f>(BV$3*temphigh!$I374+BV$4*temphigh!$I374^2+BV$5*temphigh!$I374^6)*(L264/L$56)^$BW$1</f>
        <v>-36.105424250840478</v>
      </c>
      <c r="BW264" s="12">
        <f>(BW$3*temphigh!$I374+BW$4*temphigh!$I374^2+BW$5*temphigh!$I374^6)*(M264/M$56)^$BW$1</f>
        <v>-30.589183512208187</v>
      </c>
      <c r="BX264" s="12"/>
      <c r="BY264" s="12"/>
      <c r="BZ264" s="12"/>
      <c r="CA264" s="19"/>
      <c r="CB264" s="19"/>
      <c r="CC264" s="19"/>
      <c r="CD264" s="19"/>
      <c r="CE264" s="19"/>
      <c r="CF264" s="19"/>
      <c r="CG264" s="19"/>
      <c r="CH264" s="19"/>
    </row>
    <row r="265" spans="1:86" x14ac:dyDescent="0.3">
      <c r="A265" s="2">
        <f t="shared" si="195"/>
        <v>2219</v>
      </c>
      <c r="B265" s="5">
        <f t="shared" si="196"/>
        <v>1165.4037906820558</v>
      </c>
      <c r="C265" s="5">
        <f t="shared" si="196"/>
        <v>2964.160466135535</v>
      </c>
      <c r="D265" s="5">
        <f t="shared" si="196"/>
        <v>4369.927927766048</v>
      </c>
      <c r="E265" s="15">
        <f t="shared" si="197"/>
        <v>9.0753101794333311E-8</v>
      </c>
      <c r="F265" s="15">
        <f t="shared" si="197"/>
        <v>1.7878969602769838E-7</v>
      </c>
      <c r="G265" s="15">
        <f t="shared" si="197"/>
        <v>3.6499280450874916E-7</v>
      </c>
      <c r="H265" s="5">
        <f t="shared" si="198"/>
        <v>129352.11433611689</v>
      </c>
      <c r="I265" s="5">
        <f t="shared" si="198"/>
        <v>96146.352069188506</v>
      </c>
      <c r="J265" s="5">
        <f t="shared" si="198"/>
        <v>36925.549266374808</v>
      </c>
      <c r="K265" s="5">
        <f t="shared" si="199"/>
        <v>110993.38733093806</v>
      </c>
      <c r="L265" s="5">
        <f t="shared" si="199"/>
        <v>32436.284461528288</v>
      </c>
      <c r="M265" s="5">
        <f t="shared" si="199"/>
        <v>8449.9218011706489</v>
      </c>
      <c r="N265" s="15">
        <f t="shared" si="200"/>
        <v>-1.2887662994503946E-2</v>
      </c>
      <c r="O265" s="15">
        <f t="shared" si="200"/>
        <v>-1.5731664470908235E-4</v>
      </c>
      <c r="P265" s="15">
        <f t="shared" si="200"/>
        <v>6.8187269706077025E-4</v>
      </c>
      <c r="Q265" s="5">
        <f t="shared" si="201"/>
        <v>1906.9728988352792</v>
      </c>
      <c r="R265" s="5">
        <f t="shared" si="201"/>
        <v>4449.0291268127312</v>
      </c>
      <c r="S265" s="5">
        <f t="shared" si="201"/>
        <v>3135.9465313045093</v>
      </c>
      <c r="T265" s="5">
        <f t="shared" si="202"/>
        <v>14.742494999966352</v>
      </c>
      <c r="U265" s="5">
        <f t="shared" si="202"/>
        <v>46.273509405860104</v>
      </c>
      <c r="V265" s="5">
        <f t="shared" si="202"/>
        <v>84.926198624218415</v>
      </c>
      <c r="W265" s="15">
        <f t="shared" si="203"/>
        <v>-1.0734613539272964E-2</v>
      </c>
      <c r="X265" s="15">
        <f t="shared" si="203"/>
        <v>-1.217998157191269E-2</v>
      </c>
      <c r="Y265" s="15">
        <f t="shared" si="203"/>
        <v>-9.7425357312937999E-3</v>
      </c>
      <c r="Z265" s="5">
        <f t="shared" si="206"/>
        <v>1601.7588354092288</v>
      </c>
      <c r="AA265" s="5">
        <f t="shared" si="206"/>
        <v>11984.346652325064</v>
      </c>
      <c r="AB265" s="5">
        <f t="shared" si="206"/>
        <v>52978.12826102016</v>
      </c>
      <c r="AC265" s="16">
        <f t="shared" si="212"/>
        <v>0.99113185553794225</v>
      </c>
      <c r="AD265" s="16">
        <f t="shared" si="212"/>
        <v>3.0593894350602717</v>
      </c>
      <c r="AE265" s="16">
        <f t="shared" si="212"/>
        <v>17.999112749339268</v>
      </c>
      <c r="AF265" s="15">
        <f t="shared" si="213"/>
        <v>-4.0504037456468023E-3</v>
      </c>
      <c r="AG265" s="15">
        <f t="shared" si="213"/>
        <v>2.9673830763510267E-4</v>
      </c>
      <c r="AH265" s="15">
        <f t="shared" si="213"/>
        <v>9.7937136394747881E-3</v>
      </c>
      <c r="AI265" s="1">
        <f t="shared" si="221"/>
        <v>287258.89036638837</v>
      </c>
      <c r="AJ265" s="1">
        <f t="shared" si="221"/>
        <v>191745.07745964217</v>
      </c>
      <c r="AK265" s="1">
        <f t="shared" si="221"/>
        <v>73101.516362536713</v>
      </c>
      <c r="AL265" s="14">
        <f t="shared" si="204"/>
        <v>90.60337245732012</v>
      </c>
      <c r="AM265" s="14">
        <f t="shared" si="204"/>
        <v>22.108525165759524</v>
      </c>
      <c r="AN265" s="14">
        <f t="shared" si="204"/>
        <v>6.9349141977251572</v>
      </c>
      <c r="AO265" s="11">
        <f t="shared" si="205"/>
        <v>2.5238755737228792E-3</v>
      </c>
      <c r="AP265" s="11">
        <f t="shared" si="205"/>
        <v>3.1794175594580892E-3</v>
      </c>
      <c r="AQ265" s="11">
        <f t="shared" si="205"/>
        <v>2.8841328871688295E-3</v>
      </c>
      <c r="AR265" s="1">
        <f t="shared" si="207"/>
        <v>129352.11433611689</v>
      </c>
      <c r="AS265" s="1">
        <f t="shared" si="207"/>
        <v>96146.352069188506</v>
      </c>
      <c r="AT265" s="1">
        <f t="shared" si="207"/>
        <v>36925.549266374808</v>
      </c>
      <c r="AU265" s="1">
        <f t="shared" si="214"/>
        <v>25870.42286722338</v>
      </c>
      <c r="AV265" s="1">
        <f t="shared" si="214"/>
        <v>19229.270413837701</v>
      </c>
      <c r="AW265" s="1">
        <f t="shared" si="214"/>
        <v>7385.109853274962</v>
      </c>
      <c r="AX265" s="1">
        <f t="shared" si="215"/>
        <v>88794.709864750461</v>
      </c>
      <c r="AY265" s="1">
        <f t="shared" si="215"/>
        <v>25949.027569222631</v>
      </c>
      <c r="AZ265" s="1">
        <f t="shared" si="215"/>
        <v>6759.93744093652</v>
      </c>
      <c r="BA265" s="1">
        <f t="shared" si="216"/>
        <v>13278.706766241236</v>
      </c>
      <c r="BB265" s="1">
        <f t="shared" si="216"/>
        <v>30127.399185061815</v>
      </c>
      <c r="BC265" s="1">
        <f t="shared" si="216"/>
        <v>38537.384568840134</v>
      </c>
      <c r="BD265" s="1">
        <f t="shared" si="217"/>
        <v>197.11542904949971</v>
      </c>
      <c r="BE265" s="2">
        <f t="shared" si="222"/>
        <v>0.1724378764915922</v>
      </c>
      <c r="BF265" s="2">
        <f t="shared" si="222"/>
        <v>0.13039120264941753</v>
      </c>
      <c r="BG265" s="2">
        <f t="shared" si="222"/>
        <v>6.9918128391701598E-2</v>
      </c>
      <c r="BH265" s="2">
        <f t="shared" si="210"/>
        <v>8.3272780692131995E-2</v>
      </c>
      <c r="BI265" s="2">
        <f t="shared" si="218"/>
        <v>2.9734821248929609E-3</v>
      </c>
      <c r="BJ265" s="2">
        <f t="shared" si="218"/>
        <v>1.700186572836147E-3</v>
      </c>
      <c r="BK265" s="2">
        <f t="shared" si="218"/>
        <v>4.8885446777984691E-4</v>
      </c>
      <c r="BL265" s="2">
        <f t="shared" si="211"/>
        <v>384.6261997955541</v>
      </c>
      <c r="BM265" s="2">
        <f t="shared" si="211"/>
        <v>163.46673681521119</v>
      </c>
      <c r="BN265" s="2">
        <f t="shared" si="211"/>
        <v>18.051219734092175</v>
      </c>
      <c r="BO265" s="2">
        <f t="shared" si="219"/>
        <v>2785.0889188470051</v>
      </c>
      <c r="BP265" s="2">
        <f t="shared" si="219"/>
        <v>209.21688666646821</v>
      </c>
      <c r="BQ265" s="2">
        <f t="shared" si="219"/>
        <v>9.7465326891893529</v>
      </c>
      <c r="BR265" s="11">
        <f t="shared" si="220"/>
        <v>2.3643367827585221E-2</v>
      </c>
      <c r="BS265" s="17">
        <f t="shared" si="208"/>
        <v>6.0897431162434566E-4</v>
      </c>
      <c r="BT265" s="17">
        <f t="shared" si="209"/>
        <v>2.4055044250408785E-3</v>
      </c>
      <c r="BU265" s="12">
        <f>(BU$3*temphigh!$I375+BU$4*temphigh!$I375^2+BU$5*temphigh!$I375^6)*(K265/K$56)^$BW$1</f>
        <v>-59.547563366200258</v>
      </c>
      <c r="BV265" s="12">
        <f>(BV$3*temphigh!$I375+BV$4*temphigh!$I375^2+BV$5*temphigh!$I375^6)*(L265/L$56)^$BW$1</f>
        <v>-36.32187728559208</v>
      </c>
      <c r="BW265" s="12">
        <f>(BW$3*temphigh!$I375+BW$4*temphigh!$I375^2+BW$5*temphigh!$I375^6)*(M265/M$56)^$BW$1</f>
        <v>-30.756061420472566</v>
      </c>
      <c r="BX265" s="12"/>
      <c r="BY265" s="12"/>
      <c r="BZ265" s="12"/>
      <c r="CA265" s="19"/>
      <c r="CB265" s="19"/>
      <c r="CC265" s="19"/>
      <c r="CD265" s="19"/>
      <c r="CE265" s="19"/>
      <c r="CF265" s="19"/>
      <c r="CG265" s="19"/>
      <c r="CH265" s="19"/>
    </row>
    <row r="266" spans="1:86" x14ac:dyDescent="0.3">
      <c r="A266" s="2">
        <f t="shared" si="195"/>
        <v>2220</v>
      </c>
      <c r="B266" s="5">
        <f t="shared" ref="B266:D281" si="223">B265*(1+E266)</f>
        <v>1165.4038911578643</v>
      </c>
      <c r="C266" s="5">
        <f t="shared" si="223"/>
        <v>2964.1609695988163</v>
      </c>
      <c r="D266" s="5">
        <f t="shared" si="223"/>
        <v>4369.9294430086848</v>
      </c>
      <c r="E266" s="15">
        <f t="shared" ref="E266:G281" si="224">E265*$E$5</f>
        <v>8.6215446704616637E-8</v>
      </c>
      <c r="F266" s="15">
        <f t="shared" si="224"/>
        <v>1.6985021122631347E-7</v>
      </c>
      <c r="G266" s="15">
        <f t="shared" si="224"/>
        <v>3.467431642833117E-7</v>
      </c>
      <c r="H266" s="5">
        <f t="shared" si="198"/>
        <v>127625.32937665487</v>
      </c>
      <c r="I266" s="5">
        <f t="shared" si="198"/>
        <v>96126.879479170704</v>
      </c>
      <c r="J266" s="5">
        <f t="shared" si="198"/>
        <v>36949.472793215064</v>
      </c>
      <c r="K266" s="5">
        <f t="shared" si="199"/>
        <v>109511.67260120886</v>
      </c>
      <c r="L266" s="5">
        <f t="shared" si="199"/>
        <v>32429.709609252754</v>
      </c>
      <c r="M266" s="5">
        <f t="shared" si="199"/>
        <v>8455.3934508781113</v>
      </c>
      <c r="N266" s="15">
        <f t="shared" si="200"/>
        <v>-1.3349576631185411E-2</v>
      </c>
      <c r="O266" s="15">
        <f t="shared" si="200"/>
        <v>-2.0270053690440992E-4</v>
      </c>
      <c r="P266" s="15">
        <f t="shared" si="200"/>
        <v>6.4753850227394771E-4</v>
      </c>
      <c r="Q266" s="5">
        <f t="shared" si="201"/>
        <v>1861.3184354358555</v>
      </c>
      <c r="R266" s="5">
        <f t="shared" si="201"/>
        <v>4393.9499439139408</v>
      </c>
      <c r="S266" s="5">
        <f t="shared" si="201"/>
        <v>3107.4064001211113</v>
      </c>
      <c r="T266" s="5">
        <f t="shared" ref="T266:V281" si="225">T265*(1+W266)</f>
        <v>14.58424001353705</v>
      </c>
      <c r="U266" s="5">
        <f t="shared" si="225"/>
        <v>45.709898914028997</v>
      </c>
      <c r="V266" s="5">
        <f t="shared" si="225"/>
        <v>84.098802099599013</v>
      </c>
      <c r="W266" s="15">
        <f t="shared" si="203"/>
        <v>-1.0734613539272964E-2</v>
      </c>
      <c r="X266" s="15">
        <f t="shared" si="203"/>
        <v>-1.217998157191269E-2</v>
      </c>
      <c r="Y266" s="15">
        <f t="shared" si="203"/>
        <v>-9.7425357312937999E-3</v>
      </c>
      <c r="Z266" s="5">
        <f t="shared" si="206"/>
        <v>1557.807968855371</v>
      </c>
      <c r="AA266" s="5">
        <f t="shared" si="206"/>
        <v>11840.029621467302</v>
      </c>
      <c r="AB266" s="5">
        <f t="shared" si="206"/>
        <v>53011.926720749907</v>
      </c>
      <c r="AC266" s="16">
        <f t="shared" si="212"/>
        <v>0.9871173713578415</v>
      </c>
      <c r="AD266" s="16">
        <f t="shared" si="212"/>
        <v>3.0602972731036284</v>
      </c>
      <c r="AE266" s="16">
        <f t="shared" si="212"/>
        <v>18.175390905370918</v>
      </c>
      <c r="AF266" s="15">
        <f t="shared" si="213"/>
        <v>-4.0504037456468023E-3</v>
      </c>
      <c r="AG266" s="15">
        <f t="shared" si="213"/>
        <v>2.9673830763510267E-4</v>
      </c>
      <c r="AH266" s="15">
        <f t="shared" si="213"/>
        <v>9.7937136394747881E-3</v>
      </c>
      <c r="AI266" s="1">
        <f t="shared" si="221"/>
        <v>284403.42419697292</v>
      </c>
      <c r="AJ266" s="1">
        <f t="shared" si="221"/>
        <v>191799.84012751566</v>
      </c>
      <c r="AK266" s="1">
        <f t="shared" si="221"/>
        <v>73176.474579558009</v>
      </c>
      <c r="AL266" s="14">
        <f t="shared" ref="AL266:AN281" si="226">AL265*(1+AO266)</f>
        <v>90.829757379575639</v>
      </c>
      <c r="AM266" s="14">
        <f t="shared" si="226"/>
        <v>22.178114476554001</v>
      </c>
      <c r="AN266" s="14">
        <f t="shared" si="226"/>
        <v>6.9547153996914366</v>
      </c>
      <c r="AO266" s="11">
        <f t="shared" ref="AO266:AQ281" si="227">AO$5*AO265</f>
        <v>2.4986368179856504E-3</v>
      </c>
      <c r="AP266" s="11">
        <f t="shared" si="227"/>
        <v>3.1476233838635083E-3</v>
      </c>
      <c r="AQ266" s="11">
        <f t="shared" si="227"/>
        <v>2.855291558297141E-3</v>
      </c>
      <c r="AR266" s="1">
        <f t="shared" si="207"/>
        <v>127625.32937665487</v>
      </c>
      <c r="AS266" s="1">
        <f t="shared" si="207"/>
        <v>96126.879479170704</v>
      </c>
      <c r="AT266" s="1">
        <f t="shared" si="207"/>
        <v>36949.472793215064</v>
      </c>
      <c r="AU266" s="1">
        <f t="shared" si="214"/>
        <v>25525.065875330976</v>
      </c>
      <c r="AV266" s="1">
        <f t="shared" si="214"/>
        <v>19225.375895834142</v>
      </c>
      <c r="AW266" s="1">
        <f t="shared" si="214"/>
        <v>7389.8945586430127</v>
      </c>
      <c r="AX266" s="1">
        <f t="shared" si="215"/>
        <v>87609.338080967093</v>
      </c>
      <c r="AY266" s="1">
        <f t="shared" si="215"/>
        <v>25943.767687402207</v>
      </c>
      <c r="AZ266" s="1">
        <f t="shared" si="215"/>
        <v>6764.3147607024885</v>
      </c>
      <c r="BA266" s="1">
        <f t="shared" si="216"/>
        <v>13263.045484973409</v>
      </c>
      <c r="BB266" s="1">
        <f t="shared" si="216"/>
        <v>30126.803404283699</v>
      </c>
      <c r="BC266" s="1">
        <f t="shared" si="216"/>
        <v>38540.226713207616</v>
      </c>
      <c r="BD266" s="1">
        <f t="shared" si="217"/>
        <v>191.34287320938117</v>
      </c>
      <c r="BE266" s="2">
        <f t="shared" si="222"/>
        <v>0.1724378764915922</v>
      </c>
      <c r="BF266" s="2">
        <f t="shared" si="222"/>
        <v>0.13039120264941753</v>
      </c>
      <c r="BG266" s="2">
        <f t="shared" si="222"/>
        <v>6.9918128391701598E-2</v>
      </c>
      <c r="BH266" s="2">
        <f t="shared" si="210"/>
        <v>8.3104578910719554E-2</v>
      </c>
      <c r="BI266" s="2">
        <f t="shared" si="218"/>
        <v>2.9734821248929609E-3</v>
      </c>
      <c r="BJ266" s="2">
        <f t="shared" si="218"/>
        <v>1.700186572836147E-3</v>
      </c>
      <c r="BK266" s="2">
        <f t="shared" si="218"/>
        <v>4.8885446777984691E-4</v>
      </c>
      <c r="BL266" s="2">
        <f t="shared" si="211"/>
        <v>379.49163558505978</v>
      </c>
      <c r="BM266" s="2">
        <f t="shared" si="211"/>
        <v>163.4336297791246</v>
      </c>
      <c r="BN266" s="2">
        <f t="shared" si="211"/>
        <v>18.062914857073082</v>
      </c>
      <c r="BO266" s="2">
        <f t="shared" si="219"/>
        <v>2825.4369247347954</v>
      </c>
      <c r="BP266" s="2">
        <f t="shared" si="219"/>
        <v>211.72412270825666</v>
      </c>
      <c r="BQ266" s="2">
        <f t="shared" si="219"/>
        <v>9.7466292684302225</v>
      </c>
      <c r="BR266" s="11">
        <f t="shared" si="220"/>
        <v>2.3436580036062832E-2</v>
      </c>
      <c r="BS266" s="17">
        <f t="shared" si="208"/>
        <v>5.9490866718233532E-4</v>
      </c>
      <c r="BT266" s="17">
        <f t="shared" si="209"/>
        <v>2.335441189360076E-3</v>
      </c>
      <c r="BU266" s="12">
        <f>(BU$3*temphigh!$I376+BU$4*temphigh!$I376^2+BU$5*temphigh!$I376^6)*(K266/K$56)^$BW$1</f>
        <v>-60.119636155048937</v>
      </c>
      <c r="BV266" s="12">
        <f>(BV$3*temphigh!$I376+BV$4*temphigh!$I376^2+BV$5*temphigh!$I376^6)*(L266/L$56)^$BW$1</f>
        <v>-36.537841072753032</v>
      </c>
      <c r="BW266" s="12">
        <f>(BW$3*temphigh!$I376+BW$4*temphigh!$I376^2+BW$5*temphigh!$I376^6)*(M266/M$56)^$BW$1</f>
        <v>-30.922389631036118</v>
      </c>
      <c r="BX266" s="12"/>
      <c r="BY266" s="12"/>
      <c r="BZ266" s="12"/>
      <c r="CA266" s="19"/>
      <c r="CB266" s="19"/>
      <c r="CC266" s="19"/>
      <c r="CD266" s="19"/>
      <c r="CE266" s="19"/>
      <c r="CF266" s="19"/>
      <c r="CG266" s="19"/>
      <c r="CH266" s="19"/>
    </row>
    <row r="267" spans="1:86" x14ac:dyDescent="0.3">
      <c r="A267" s="2">
        <f t="shared" si="195"/>
        <v>2221</v>
      </c>
      <c r="B267" s="5">
        <f t="shared" si="223"/>
        <v>1165.4039866098906</v>
      </c>
      <c r="C267" s="5">
        <f t="shared" si="223"/>
        <v>2964.1614478890151</v>
      </c>
      <c r="D267" s="5">
        <f t="shared" si="223"/>
        <v>4369.9308824896889</v>
      </c>
      <c r="E267" s="15">
        <f t="shared" si="224"/>
        <v>8.1904674369385801E-8</v>
      </c>
      <c r="F267" s="15">
        <f t="shared" si="224"/>
        <v>1.6135770066499779E-7</v>
      </c>
      <c r="G267" s="15">
        <f t="shared" si="224"/>
        <v>3.2940600606914611E-7</v>
      </c>
      <c r="H267" s="5">
        <f t="shared" si="198"/>
        <v>125858.6938425378</v>
      </c>
      <c r="I267" s="5">
        <f t="shared" si="198"/>
        <v>96103.080685065113</v>
      </c>
      <c r="J267" s="5">
        <f t="shared" si="198"/>
        <v>36972.156553462388</v>
      </c>
      <c r="K267" s="5">
        <f t="shared" si="199"/>
        <v>107995.76394847872</v>
      </c>
      <c r="L267" s="5">
        <f t="shared" si="199"/>
        <v>32421.675531036533</v>
      </c>
      <c r="M267" s="5">
        <f t="shared" si="199"/>
        <v>8460.5815395410027</v>
      </c>
      <c r="N267" s="15">
        <f t="shared" si="200"/>
        <v>-1.3842439045291366E-2</v>
      </c>
      <c r="O267" s="15">
        <f t="shared" si="200"/>
        <v>-2.4773821020984688E-4</v>
      </c>
      <c r="P267" s="15">
        <f t="shared" si="200"/>
        <v>6.1358335280692344E-4</v>
      </c>
      <c r="Q267" s="5">
        <f t="shared" si="201"/>
        <v>1815.8494424231408</v>
      </c>
      <c r="R267" s="5">
        <f t="shared" si="201"/>
        <v>4339.3571239732328</v>
      </c>
      <c r="S267" s="5">
        <f t="shared" si="201"/>
        <v>3079.0214736882363</v>
      </c>
      <c r="T267" s="5">
        <f t="shared" si="225"/>
        <v>14.427683833227729</v>
      </c>
      <c r="U267" s="5">
        <f t="shared" si="225"/>
        <v>45.153153187602129</v>
      </c>
      <c r="V267" s="5">
        <f t="shared" si="225"/>
        <v>83.279466515184666</v>
      </c>
      <c r="W267" s="15">
        <f t="shared" si="203"/>
        <v>-1.0734613539272964E-2</v>
      </c>
      <c r="X267" s="15">
        <f t="shared" si="203"/>
        <v>-1.217998157191269E-2</v>
      </c>
      <c r="Y267" s="15">
        <f t="shared" si="203"/>
        <v>-9.7425357312937999E-3</v>
      </c>
      <c r="Z267" s="5">
        <f t="shared" si="206"/>
        <v>1514.3541037064331</v>
      </c>
      <c r="AA267" s="5">
        <f t="shared" si="206"/>
        <v>11696.9194107767</v>
      </c>
      <c r="AB267" s="5">
        <f t="shared" si="206"/>
        <v>53043.925732888485</v>
      </c>
      <c r="AC267" s="16">
        <f t="shared" si="212"/>
        <v>0.98311914745950069</v>
      </c>
      <c r="AD267" s="16">
        <f t="shared" si="212"/>
        <v>3.0612053805373094</v>
      </c>
      <c r="AE267" s="16">
        <f t="shared" si="212"/>
        <v>18.353395479183636</v>
      </c>
      <c r="AF267" s="15">
        <f t="shared" si="213"/>
        <v>-4.0504037456468023E-3</v>
      </c>
      <c r="AG267" s="15">
        <f t="shared" si="213"/>
        <v>2.9673830763510267E-4</v>
      </c>
      <c r="AH267" s="15">
        <f t="shared" si="213"/>
        <v>9.7937136394747881E-3</v>
      </c>
      <c r="AI267" s="1">
        <f t="shared" si="221"/>
        <v>281488.1476526066</v>
      </c>
      <c r="AJ267" s="1">
        <f t="shared" si="221"/>
        <v>191845.23201059827</v>
      </c>
      <c r="AK267" s="1">
        <f t="shared" si="221"/>
        <v>73248.721680245217</v>
      </c>
      <c r="AL267" s="14">
        <f t="shared" si="226"/>
        <v>91.054438449773372</v>
      </c>
      <c r="AM267" s="14">
        <f t="shared" si="226"/>
        <v>22.247224744773042</v>
      </c>
      <c r="AN267" s="14">
        <f t="shared" si="226"/>
        <v>6.9743745624608229</v>
      </c>
      <c r="AO267" s="11">
        <f t="shared" si="227"/>
        <v>2.4736504498057937E-3</v>
      </c>
      <c r="AP267" s="11">
        <f t="shared" si="227"/>
        <v>3.1161471500248733E-3</v>
      </c>
      <c r="AQ267" s="11">
        <f t="shared" si="227"/>
        <v>2.8267386427141697E-3</v>
      </c>
      <c r="AR267" s="1">
        <f t="shared" si="207"/>
        <v>125858.6938425378</v>
      </c>
      <c r="AS267" s="1">
        <f t="shared" si="207"/>
        <v>96103.080685065113</v>
      </c>
      <c r="AT267" s="1">
        <f t="shared" si="207"/>
        <v>36972.156553462388</v>
      </c>
      <c r="AU267" s="1">
        <f t="shared" si="214"/>
        <v>25171.738768507563</v>
      </c>
      <c r="AV267" s="1">
        <f t="shared" si="214"/>
        <v>19220.616137013025</v>
      </c>
      <c r="AW267" s="1">
        <f t="shared" si="214"/>
        <v>7394.4313106924783</v>
      </c>
      <c r="AX267" s="1">
        <f t="shared" si="215"/>
        <v>86396.61115878298</v>
      </c>
      <c r="AY267" s="1">
        <f t="shared" si="215"/>
        <v>25937.340424829228</v>
      </c>
      <c r="AZ267" s="1">
        <f t="shared" si="215"/>
        <v>6768.4652316328029</v>
      </c>
      <c r="BA267" s="1">
        <f t="shared" si="216"/>
        <v>13246.801843098096</v>
      </c>
      <c r="BB267" s="1">
        <f t="shared" si="216"/>
        <v>30126.073838446984</v>
      </c>
      <c r="BC267" s="1">
        <f t="shared" si="216"/>
        <v>38542.91990316283</v>
      </c>
      <c r="BD267" s="1">
        <f t="shared" si="217"/>
        <v>185.73740103662823</v>
      </c>
      <c r="BE267" s="2">
        <f t="shared" si="222"/>
        <v>0.1724378764915922</v>
      </c>
      <c r="BF267" s="2">
        <f t="shared" si="222"/>
        <v>0.13039120264941753</v>
      </c>
      <c r="BG267" s="2">
        <f t="shared" si="222"/>
        <v>6.9918128391701598E-2</v>
      </c>
      <c r="BH267" s="2">
        <f t="shared" si="210"/>
        <v>8.2937482150488406E-2</v>
      </c>
      <c r="BI267" s="2">
        <f t="shared" si="218"/>
        <v>2.9734821248929609E-3</v>
      </c>
      <c r="BJ267" s="2">
        <f t="shared" si="218"/>
        <v>1.700186572836147E-3</v>
      </c>
      <c r="BK267" s="2">
        <f t="shared" si="218"/>
        <v>4.8885446777984691E-4</v>
      </c>
      <c r="BL267" s="2">
        <f t="shared" si="211"/>
        <v>374.23857640316191</v>
      </c>
      <c r="BM267" s="2">
        <f t="shared" si="211"/>
        <v>163.39316738893658</v>
      </c>
      <c r="BN267" s="2">
        <f t="shared" si="211"/>
        <v>18.074003914616036</v>
      </c>
      <c r="BO267" s="2">
        <f t="shared" si="219"/>
        <v>2866.2788777201176</v>
      </c>
      <c r="BP267" s="2">
        <f t="shared" si="219"/>
        <v>214.2614790915716</v>
      </c>
      <c r="BQ267" s="2">
        <f t="shared" si="219"/>
        <v>9.7467295382336268</v>
      </c>
      <c r="BR267" s="11">
        <f t="shared" si="220"/>
        <v>2.321902379426441E-2</v>
      </c>
      <c r="BS267" s="17">
        <f t="shared" si="208"/>
        <v>5.8128532709019701E-4</v>
      </c>
      <c r="BT267" s="17">
        <f t="shared" si="209"/>
        <v>2.2674186304466755E-3</v>
      </c>
      <c r="BU267" s="12">
        <f>(BU$3*temphigh!$I377+BU$4*temphigh!$I377^2+BU$5*temphigh!$I377^6)*(K267/K$56)^$BW$1</f>
        <v>-60.700901725732152</v>
      </c>
      <c r="BV267" s="12">
        <f>(BV$3*temphigh!$I377+BV$4*temphigh!$I377^2+BV$5*temphigh!$I377^6)*(L267/L$56)^$BW$1</f>
        <v>-36.753319209093391</v>
      </c>
      <c r="BW267" s="12">
        <f>(BW$3*temphigh!$I377+BW$4*temphigh!$I377^2+BW$5*temphigh!$I377^6)*(M267/M$56)^$BW$1</f>
        <v>-31.088169941789619</v>
      </c>
      <c r="BX267" s="12"/>
      <c r="BY267" s="12"/>
      <c r="BZ267" s="12"/>
      <c r="CA267" s="19"/>
      <c r="CB267" s="19"/>
      <c r="CC267" s="19"/>
      <c r="CD267" s="19"/>
      <c r="CE267" s="19"/>
      <c r="CF267" s="19"/>
      <c r="CG267" s="19"/>
      <c r="CH267" s="19"/>
    </row>
    <row r="268" spans="1:86" x14ac:dyDescent="0.3">
      <c r="A268" s="2">
        <f t="shared" si="195"/>
        <v>2222</v>
      </c>
      <c r="B268" s="5">
        <f t="shared" si="223"/>
        <v>1165.4040772893229</v>
      </c>
      <c r="C268" s="5">
        <f t="shared" si="223"/>
        <v>2964.1619022647774</v>
      </c>
      <c r="D268" s="5">
        <f t="shared" si="223"/>
        <v>4369.932249997094</v>
      </c>
      <c r="E268" s="15">
        <f t="shared" si="224"/>
        <v>7.7809440650916511E-8</v>
      </c>
      <c r="F268" s="15">
        <f t="shared" si="224"/>
        <v>1.5328981563174789E-7</v>
      </c>
      <c r="G268" s="15">
        <f t="shared" si="224"/>
        <v>3.1293570576568881E-7</v>
      </c>
      <c r="H268" s="5">
        <f t="shared" si="198"/>
        <v>124050.11872815339</v>
      </c>
      <c r="I268" s="5">
        <f t="shared" si="198"/>
        <v>96074.991351988472</v>
      </c>
      <c r="J268" s="5">
        <f t="shared" si="198"/>
        <v>36993.612063757006</v>
      </c>
      <c r="K268" s="5">
        <f t="shared" si="199"/>
        <v>106443.86882246744</v>
      </c>
      <c r="L268" s="5">
        <f t="shared" si="199"/>
        <v>32412.194245726616</v>
      </c>
      <c r="M268" s="5">
        <f t="shared" si="199"/>
        <v>8465.4886957987983</v>
      </c>
      <c r="N268" s="15">
        <f t="shared" si="200"/>
        <v>-1.4369962943654335E-2</v>
      </c>
      <c r="O268" s="15">
        <f t="shared" si="200"/>
        <v>-2.9243662317335328E-4</v>
      </c>
      <c r="P268" s="15">
        <f t="shared" si="200"/>
        <v>5.8000224155541069E-4</v>
      </c>
      <c r="Q268" s="5">
        <f t="shared" si="201"/>
        <v>1770.5435546487051</v>
      </c>
      <c r="R268" s="5">
        <f t="shared" si="201"/>
        <v>4285.2509603480348</v>
      </c>
      <c r="S268" s="5">
        <f t="shared" si="201"/>
        <v>3050.793392418087</v>
      </c>
      <c r="T268" s="5">
        <f t="shared" si="225"/>
        <v>14.272808223011213</v>
      </c>
      <c r="U268" s="5">
        <f t="shared" si="225"/>
        <v>44.603188613863381</v>
      </c>
      <c r="V268" s="5">
        <f t="shared" si="225"/>
        <v>82.468113336977396</v>
      </c>
      <c r="W268" s="15">
        <f t="shared" si="203"/>
        <v>-1.0734613539272964E-2</v>
      </c>
      <c r="X268" s="15">
        <f t="shared" si="203"/>
        <v>-1.217998157191269E-2</v>
      </c>
      <c r="Y268" s="15">
        <f t="shared" si="203"/>
        <v>-9.7425357312937999E-3</v>
      </c>
      <c r="Z268" s="5">
        <f t="shared" si="206"/>
        <v>1471.3769789732607</v>
      </c>
      <c r="AA268" s="5">
        <f t="shared" si="206"/>
        <v>11555.018332220938</v>
      </c>
      <c r="AB268" s="5">
        <f t="shared" si="206"/>
        <v>53074.142104713952</v>
      </c>
      <c r="AC268" s="16">
        <f t="shared" si="212"/>
        <v>0.97913711798221359</v>
      </c>
      <c r="AD268" s="16">
        <f t="shared" si="212"/>
        <v>3.0621137574412534</v>
      </c>
      <c r="AE268" s="16">
        <f t="shared" si="212"/>
        <v>18.533143378818792</v>
      </c>
      <c r="AF268" s="15">
        <f t="shared" si="213"/>
        <v>-4.0504037456468023E-3</v>
      </c>
      <c r="AG268" s="15">
        <f t="shared" si="213"/>
        <v>2.9673830763510267E-4</v>
      </c>
      <c r="AH268" s="15">
        <f t="shared" si="213"/>
        <v>9.7937136394747881E-3</v>
      </c>
      <c r="AI268" s="1">
        <f t="shared" si="221"/>
        <v>278511.07165585354</v>
      </c>
      <c r="AJ268" s="1">
        <f t="shared" si="221"/>
        <v>191881.32494655147</v>
      </c>
      <c r="AK268" s="1">
        <f t="shared" si="221"/>
        <v>73318.280822913177</v>
      </c>
      <c r="AL268" s="14">
        <f t="shared" si="226"/>
        <v>91.277422933875187</v>
      </c>
      <c r="AM268" s="14">
        <f t="shared" si="226"/>
        <v>22.315857114497586</v>
      </c>
      <c r="AN268" s="14">
        <f t="shared" si="226"/>
        <v>6.9938921492044486</v>
      </c>
      <c r="AO268" s="11">
        <f t="shared" si="227"/>
        <v>2.4489139453077358E-3</v>
      </c>
      <c r="AP268" s="11">
        <f t="shared" si="227"/>
        <v>3.0849856785246247E-3</v>
      </c>
      <c r="AQ268" s="11">
        <f t="shared" si="227"/>
        <v>2.7984712562870279E-3</v>
      </c>
      <c r="AR268" s="1">
        <f t="shared" si="207"/>
        <v>124050.11872815339</v>
      </c>
      <c r="AS268" s="1">
        <f t="shared" si="207"/>
        <v>96074.991351988472</v>
      </c>
      <c r="AT268" s="1">
        <f t="shared" si="207"/>
        <v>36993.612063757006</v>
      </c>
      <c r="AU268" s="1">
        <f t="shared" si="214"/>
        <v>24810.023745630679</v>
      </c>
      <c r="AV268" s="1">
        <f t="shared" si="214"/>
        <v>19214.998270397697</v>
      </c>
      <c r="AW268" s="1">
        <f t="shared" si="214"/>
        <v>7398.7224127514019</v>
      </c>
      <c r="AX268" s="1">
        <f t="shared" si="215"/>
        <v>85155.095057973958</v>
      </c>
      <c r="AY268" s="1">
        <f t="shared" si="215"/>
        <v>25929.755396581288</v>
      </c>
      <c r="AZ268" s="1">
        <f t="shared" si="215"/>
        <v>6772.3909566390375</v>
      </c>
      <c r="BA268" s="1">
        <f t="shared" si="216"/>
        <v>13229.934569591627</v>
      </c>
      <c r="BB268" s="1">
        <f t="shared" si="216"/>
        <v>30125.211500198991</v>
      </c>
      <c r="BC268" s="1">
        <f t="shared" si="216"/>
        <v>38545.465800374914</v>
      </c>
      <c r="BD268" s="1">
        <f t="shared" si="217"/>
        <v>180.29414873727714</v>
      </c>
      <c r="BE268" s="2">
        <f t="shared" si="222"/>
        <v>0.1724378764915922</v>
      </c>
      <c r="BF268" s="2">
        <f t="shared" si="222"/>
        <v>0.13039120264941753</v>
      </c>
      <c r="BG268" s="2">
        <f t="shared" si="222"/>
        <v>6.9918128391701598E-2</v>
      </c>
      <c r="BH268" s="2">
        <f t="shared" si="210"/>
        <v>8.2771468350984728E-2</v>
      </c>
      <c r="BI268" s="2">
        <f t="shared" si="218"/>
        <v>2.9734821248929609E-3</v>
      </c>
      <c r="BJ268" s="2">
        <f t="shared" si="218"/>
        <v>1.700186572836147E-3</v>
      </c>
      <c r="BK268" s="2">
        <f t="shared" si="218"/>
        <v>4.8885446777984691E-4</v>
      </c>
      <c r="BL268" s="2">
        <f t="shared" si="211"/>
        <v>368.86081062901366</v>
      </c>
      <c r="BM268" s="2">
        <f t="shared" si="211"/>
        <v>163.34541028199973</v>
      </c>
      <c r="BN268" s="2">
        <f t="shared" si="211"/>
        <v>18.084492536682056</v>
      </c>
      <c r="BO268" s="2">
        <f t="shared" si="219"/>
        <v>2907.6082278981207</v>
      </c>
      <c r="BP268" s="2">
        <f t="shared" si="219"/>
        <v>216.82931704203267</v>
      </c>
      <c r="BQ268" s="2">
        <f t="shared" si="219"/>
        <v>9.7468334498687383</v>
      </c>
      <c r="BR268" s="11">
        <f t="shared" si="220"/>
        <v>2.2989459563645814E-2</v>
      </c>
      <c r="BS268" s="17">
        <f t="shared" si="208"/>
        <v>5.6809472221762978E-4</v>
      </c>
      <c r="BT268" s="17">
        <f t="shared" si="209"/>
        <v>2.2013773111132771E-3</v>
      </c>
      <c r="BU268" s="12">
        <f>(BU$3*temphigh!$I378+BU$4*temphigh!$I378^2+BU$5*temphigh!$I378^6)*(K268/K$56)^$BW$1</f>
        <v>-61.292118947911426</v>
      </c>
      <c r="BV268" s="12">
        <f>(BV$3*temphigh!$I378+BV$4*temphigh!$I378^2+BV$5*temphigh!$I378^6)*(L268/L$56)^$BW$1</f>
        <v>-36.968315384026781</v>
      </c>
      <c r="BW268" s="12">
        <f>(BW$3*temphigh!$I378+BW$4*temphigh!$I378^2+BW$5*temphigh!$I378^6)*(M268/M$56)^$BW$1</f>
        <v>-31.253404203969524</v>
      </c>
      <c r="BX268" s="12"/>
      <c r="BY268" s="12"/>
      <c r="BZ268" s="12"/>
      <c r="CA268" s="19"/>
      <c r="CB268" s="19"/>
      <c r="CC268" s="19"/>
      <c r="CD268" s="19"/>
      <c r="CE268" s="19"/>
      <c r="CF268" s="19"/>
      <c r="CG268" s="19"/>
      <c r="CH268" s="19"/>
    </row>
    <row r="269" spans="1:86" x14ac:dyDescent="0.3">
      <c r="A269" s="2">
        <f t="shared" si="195"/>
        <v>2223</v>
      </c>
      <c r="B269" s="5">
        <f t="shared" si="223"/>
        <v>1165.4041634347905</v>
      </c>
      <c r="C269" s="5">
        <f t="shared" si="223"/>
        <v>2964.1623339218177</v>
      </c>
      <c r="D269" s="5">
        <f t="shared" si="223"/>
        <v>4369.9335491295351</v>
      </c>
      <c r="E269" s="15">
        <f t="shared" si="224"/>
        <v>7.3918968618370677E-8</v>
      </c>
      <c r="F269" s="15">
        <f t="shared" si="224"/>
        <v>1.4562532485016048E-7</v>
      </c>
      <c r="G269" s="15">
        <f t="shared" si="224"/>
        <v>2.9728892047740438E-7</v>
      </c>
      <c r="H269" s="5">
        <f t="shared" si="198"/>
        <v>122197.25556718686</v>
      </c>
      <c r="I269" s="5">
        <f t="shared" si="198"/>
        <v>96042.647029402666</v>
      </c>
      <c r="J269" s="5">
        <f t="shared" si="198"/>
        <v>37013.85081495325</v>
      </c>
      <c r="K269" s="5">
        <f t="shared" si="199"/>
        <v>104853.97203922409</v>
      </c>
      <c r="L269" s="5">
        <f t="shared" si="199"/>
        <v>32401.277733777406</v>
      </c>
      <c r="M269" s="5">
        <f t="shared" si="199"/>
        <v>8470.1175427086728</v>
      </c>
      <c r="N269" s="15">
        <f t="shared" si="200"/>
        <v>-1.4936480614915149E-2</v>
      </c>
      <c r="O269" s="15">
        <f t="shared" si="200"/>
        <v>-3.3680262022528495E-4</v>
      </c>
      <c r="P269" s="15">
        <f t="shared" si="200"/>
        <v>5.4679027711324046E-4</v>
      </c>
      <c r="Q269" s="5">
        <f t="shared" si="201"/>
        <v>1725.3757761475836</v>
      </c>
      <c r="R269" s="5">
        <f t="shared" si="201"/>
        <v>4231.6315942703432</v>
      </c>
      <c r="S269" s="5">
        <f t="shared" si="201"/>
        <v>3022.7237196159917</v>
      </c>
      <c r="T269" s="5">
        <f t="shared" si="225"/>
        <v>14.11959514261703</v>
      </c>
      <c r="U269" s="5">
        <f t="shared" si="225"/>
        <v>44.059922598497977</v>
      </c>
      <c r="V269" s="5">
        <f t="shared" si="225"/>
        <v>81.664664796099501</v>
      </c>
      <c r="W269" s="15">
        <f t="shared" si="203"/>
        <v>-1.0734613539272964E-2</v>
      </c>
      <c r="X269" s="15">
        <f t="shared" si="203"/>
        <v>-1.217998157191269E-2</v>
      </c>
      <c r="Y269" s="15">
        <f t="shared" si="203"/>
        <v>-9.7425357312937999E-3</v>
      </c>
      <c r="Z269" s="5">
        <f t="shared" si="206"/>
        <v>1428.8547878434749</v>
      </c>
      <c r="AA269" s="5">
        <f t="shared" si="206"/>
        <v>11414.328281696975</v>
      </c>
      <c r="AB269" s="5">
        <f t="shared" si="206"/>
        <v>53102.592604209691</v>
      </c>
      <c r="AC269" s="16">
        <f t="shared" si="212"/>
        <v>0.9751712173320366</v>
      </c>
      <c r="AD269" s="16">
        <f t="shared" si="212"/>
        <v>3.0630224038954226</v>
      </c>
      <c r="AE269" s="16">
        <f t="shared" si="212"/>
        <v>18.714651677910272</v>
      </c>
      <c r="AF269" s="15">
        <f t="shared" si="213"/>
        <v>-4.0504037456468023E-3</v>
      </c>
      <c r="AG269" s="15">
        <f t="shared" si="213"/>
        <v>2.9673830763510267E-4</v>
      </c>
      <c r="AH269" s="15">
        <f t="shared" si="213"/>
        <v>9.7937136394747881E-3</v>
      </c>
      <c r="AI269" s="1">
        <f t="shared" si="221"/>
        <v>275469.98823589884</v>
      </c>
      <c r="AJ269" s="1">
        <f t="shared" si="221"/>
        <v>191908.19072229401</v>
      </c>
      <c r="AK269" s="1">
        <f t="shared" si="221"/>
        <v>73385.17515337326</v>
      </c>
      <c r="AL269" s="14">
        <f t="shared" si="226"/>
        <v>91.49871818225057</v>
      </c>
      <c r="AM269" s="14">
        <f t="shared" si="226"/>
        <v>22.384012773103787</v>
      </c>
      <c r="AN269" s="14">
        <f t="shared" si="226"/>
        <v>7.0132686332920775</v>
      </c>
      <c r="AO269" s="11">
        <f t="shared" si="227"/>
        <v>2.4244248058546583E-3</v>
      </c>
      <c r="AP269" s="11">
        <f t="shared" si="227"/>
        <v>3.0541358217393783E-3</v>
      </c>
      <c r="AQ269" s="11">
        <f t="shared" si="227"/>
        <v>2.7704865437241577E-3</v>
      </c>
      <c r="AR269" s="1">
        <f t="shared" si="207"/>
        <v>122197.25556718686</v>
      </c>
      <c r="AS269" s="1">
        <f t="shared" si="207"/>
        <v>96042.647029402666</v>
      </c>
      <c r="AT269" s="1">
        <f t="shared" si="207"/>
        <v>37013.85081495325</v>
      </c>
      <c r="AU269" s="1">
        <f t="shared" si="214"/>
        <v>24439.451113437375</v>
      </c>
      <c r="AV269" s="1">
        <f t="shared" si="214"/>
        <v>19208.529405880534</v>
      </c>
      <c r="AW269" s="1">
        <f t="shared" si="214"/>
        <v>7402.7701629906505</v>
      </c>
      <c r="AX269" s="1">
        <f t="shared" si="215"/>
        <v>83883.177631379265</v>
      </c>
      <c r="AY269" s="1">
        <f t="shared" si="215"/>
        <v>25921.022187021928</v>
      </c>
      <c r="AZ269" s="1">
        <f t="shared" si="215"/>
        <v>6776.0940341669384</v>
      </c>
      <c r="BA269" s="1">
        <f t="shared" si="216"/>
        <v>13212.397201734801</v>
      </c>
      <c r="BB269" s="1">
        <f t="shared" si="216"/>
        <v>30124.217381392744</v>
      </c>
      <c r="BC269" s="1">
        <f t="shared" si="216"/>
        <v>38547.866043668655</v>
      </c>
      <c r="BD269" s="1">
        <f t="shared" si="217"/>
        <v>175.00838619817847</v>
      </c>
      <c r="BE269" s="2">
        <f t="shared" si="222"/>
        <v>0.1724378764915922</v>
      </c>
      <c r="BF269" s="2">
        <f t="shared" si="222"/>
        <v>0.13039120264941753</v>
      </c>
      <c r="BG269" s="2">
        <f t="shared" si="222"/>
        <v>6.9918128391701598E-2</v>
      </c>
      <c r="BH269" s="2">
        <f t="shared" si="210"/>
        <v>8.2606512843218668E-2</v>
      </c>
      <c r="BI269" s="2">
        <f t="shared" si="218"/>
        <v>2.9734821248929609E-3</v>
      </c>
      <c r="BJ269" s="2">
        <f t="shared" si="218"/>
        <v>1.700186572836147E-3</v>
      </c>
      <c r="BK269" s="2">
        <f t="shared" si="218"/>
        <v>4.8885446777984691E-4</v>
      </c>
      <c r="BL269" s="2">
        <f t="shared" si="211"/>
        <v>363.351355140007</v>
      </c>
      <c r="BM269" s="2">
        <f t="shared" si="211"/>
        <v>163.29041889903186</v>
      </c>
      <c r="BN269" s="2">
        <f t="shared" si="211"/>
        <v>18.094386340626624</v>
      </c>
      <c r="BO269" s="2">
        <f t="shared" si="219"/>
        <v>2949.4159157920508</v>
      </c>
      <c r="BP269" s="2">
        <f t="shared" si="219"/>
        <v>219.42800211692358</v>
      </c>
      <c r="BQ269" s="2">
        <f t="shared" si="219"/>
        <v>9.7469409557454725</v>
      </c>
      <c r="BR269" s="11">
        <f t="shared" si="220"/>
        <v>2.274645081344237E-2</v>
      </c>
      <c r="BS269" s="17">
        <f t="shared" si="208"/>
        <v>5.553280309065448E-4</v>
      </c>
      <c r="BT269" s="17">
        <f t="shared" si="209"/>
        <v>2.1372595253526961E-3</v>
      </c>
      <c r="BU269" s="12">
        <f>(BU$3*temphigh!$I379+BU$4*temphigh!$I379^2+BU$5*temphigh!$I379^6)*(K269/K$56)^$BW$1</f>
        <v>-61.894141324096154</v>
      </c>
      <c r="BV269" s="12">
        <f>(BV$3*temphigh!$I379+BV$4*temphigh!$I379^2+BV$5*temphigh!$I379^6)*(L269/L$56)^$BW$1</f>
        <v>-37.182833373408769</v>
      </c>
      <c r="BW269" s="12">
        <f>(BW$3*temphigh!$I379+BW$4*temphigh!$I379^2+BW$5*temphigh!$I379^6)*(M269/M$56)^$BW$1</f>
        <v>-31.418094316803998</v>
      </c>
      <c r="BX269" s="12"/>
      <c r="BY269" s="12"/>
      <c r="BZ269" s="12"/>
      <c r="CA269" s="19"/>
      <c r="CB269" s="19"/>
      <c r="CC269" s="19"/>
      <c r="CD269" s="19"/>
      <c r="CE269" s="19"/>
      <c r="CF269" s="19"/>
      <c r="CG269" s="19"/>
      <c r="CH269" s="19"/>
    </row>
    <row r="270" spans="1:86" x14ac:dyDescent="0.3">
      <c r="A270" s="2">
        <f t="shared" si="195"/>
        <v>2224</v>
      </c>
      <c r="B270" s="5">
        <f t="shared" si="223"/>
        <v>1165.4042452729907</v>
      </c>
      <c r="C270" s="5">
        <f t="shared" si="223"/>
        <v>2964.1627439960653</v>
      </c>
      <c r="D270" s="5">
        <f t="shared" si="223"/>
        <v>4369.9347833057209</v>
      </c>
      <c r="E270" s="15">
        <f t="shared" si="224"/>
        <v>7.0223020187452136E-8</v>
      </c>
      <c r="F270" s="15">
        <f t="shared" si="224"/>
        <v>1.3834405860765245E-7</v>
      </c>
      <c r="G270" s="15">
        <f t="shared" si="224"/>
        <v>2.8242447445353414E-7</v>
      </c>
      <c r="H270" s="5">
        <f t="shared" si="198"/>
        <v>120297.45349892484</v>
      </c>
      <c r="I270" s="5">
        <f t="shared" si="198"/>
        <v>96006.08314839135</v>
      </c>
      <c r="J270" s="5">
        <f t="shared" si="198"/>
        <v>37032.884271865129</v>
      </c>
      <c r="K270" s="5">
        <f t="shared" si="199"/>
        <v>103223.79894089514</v>
      </c>
      <c r="L270" s="5">
        <f t="shared" si="199"/>
        <v>32388.937936303399</v>
      </c>
      <c r="M270" s="5">
        <f t="shared" si="199"/>
        <v>8474.4706976727211</v>
      </c>
      <c r="N270" s="15">
        <f t="shared" si="200"/>
        <v>-1.5547080064064023E-2</v>
      </c>
      <c r="O270" s="15">
        <f t="shared" si="200"/>
        <v>-3.8084292772022632E-4</v>
      </c>
      <c r="P270" s="15">
        <f t="shared" si="200"/>
        <v>5.1394268640292395E-4</v>
      </c>
      <c r="Q270" s="5">
        <f t="shared" si="201"/>
        <v>1680.3180478801085</v>
      </c>
      <c r="R270" s="5">
        <f t="shared" si="201"/>
        <v>4178.4990196375848</v>
      </c>
      <c r="S270" s="5">
        <f t="shared" si="201"/>
        <v>2994.8139432340236</v>
      </c>
      <c r="T270" s="5">
        <f t="shared" si="225"/>
        <v>13.96802674543004</v>
      </c>
      <c r="U270" s="5">
        <f t="shared" si="225"/>
        <v>43.523273553188375</v>
      </c>
      <c r="V270" s="5">
        <f t="shared" si="225"/>
        <v>80.869043881339365</v>
      </c>
      <c r="W270" s="15">
        <f t="shared" si="203"/>
        <v>-1.0734613539272964E-2</v>
      </c>
      <c r="X270" s="15">
        <f t="shared" si="203"/>
        <v>-1.217998157191269E-2</v>
      </c>
      <c r="Y270" s="15">
        <f t="shared" si="203"/>
        <v>-9.7425357312937999E-3</v>
      </c>
      <c r="Z270" s="5">
        <f t="shared" si="206"/>
        <v>1386.7639265049249</v>
      </c>
      <c r="AA270" s="5">
        <f t="shared" si="206"/>
        <v>11274.850751371961</v>
      </c>
      <c r="AB270" s="5">
        <f t="shared" si="206"/>
        <v>53129.2939594001</v>
      </c>
      <c r="AC270" s="16">
        <f t="shared" si="212"/>
        <v>0.97122138018070792</v>
      </c>
      <c r="AD270" s="16">
        <f t="shared" si="212"/>
        <v>3.0639313199798028</v>
      </c>
      <c r="AE270" s="16">
        <f t="shared" si="212"/>
        <v>18.897937617306241</v>
      </c>
      <c r="AF270" s="15">
        <f t="shared" si="213"/>
        <v>-4.0504037456468023E-3</v>
      </c>
      <c r="AG270" s="15">
        <f t="shared" si="213"/>
        <v>2.9673830763510267E-4</v>
      </c>
      <c r="AH270" s="15">
        <f t="shared" si="213"/>
        <v>9.7937136394747881E-3</v>
      </c>
      <c r="AI270" s="1">
        <f t="shared" si="221"/>
        <v>272362.44052574632</v>
      </c>
      <c r="AJ270" s="1">
        <f t="shared" si="221"/>
        <v>191925.90105594514</v>
      </c>
      <c r="AK270" s="1">
        <f t="shared" si="221"/>
        <v>73449.427801026584</v>
      </c>
      <c r="AL270" s="14">
        <f t="shared" si="226"/>
        <v>91.718331626694862</v>
      </c>
      <c r="AM270" s="14">
        <f t="shared" si="226"/>
        <v>22.451692950195948</v>
      </c>
      <c r="AN270" s="14">
        <f t="shared" si="226"/>
        <v>7.0325044980043758</v>
      </c>
      <c r="AO270" s="11">
        <f t="shared" si="227"/>
        <v>2.4001805577961118E-3</v>
      </c>
      <c r="AP270" s="11">
        <f t="shared" si="227"/>
        <v>3.0235944635219844E-3</v>
      </c>
      <c r="AQ270" s="11">
        <f t="shared" si="227"/>
        <v>2.7427816782869159E-3</v>
      </c>
      <c r="AR270" s="1">
        <f t="shared" si="207"/>
        <v>120297.45349892484</v>
      </c>
      <c r="AS270" s="1">
        <f t="shared" si="207"/>
        <v>96006.08314839135</v>
      </c>
      <c r="AT270" s="1">
        <f t="shared" si="207"/>
        <v>37032.884271865129</v>
      </c>
      <c r="AU270" s="1">
        <f t="shared" si="214"/>
        <v>24059.490699784968</v>
      </c>
      <c r="AV270" s="1">
        <f t="shared" si="214"/>
        <v>19201.216629678271</v>
      </c>
      <c r="AW270" s="1">
        <f t="shared" si="214"/>
        <v>7406.5768543730264</v>
      </c>
      <c r="AX270" s="1">
        <f t="shared" si="215"/>
        <v>82579.039152716126</v>
      </c>
      <c r="AY270" s="1">
        <f t="shared" si="215"/>
        <v>25911.150349042724</v>
      </c>
      <c r="AZ270" s="1">
        <f t="shared" si="215"/>
        <v>6779.5765581381784</v>
      </c>
      <c r="BA270" s="1">
        <f t="shared" si="216"/>
        <v>13194.137173456111</v>
      </c>
      <c r="BB270" s="1">
        <f t="shared" si="216"/>
        <v>30123.09245346392</v>
      </c>
      <c r="BC270" s="1">
        <f t="shared" si="216"/>
        <v>38550.122249618151</v>
      </c>
      <c r="BD270" s="1">
        <f t="shared" si="217"/>
        <v>169.87551224614771</v>
      </c>
      <c r="BE270" s="2">
        <f t="shared" si="222"/>
        <v>0.1724378764915922</v>
      </c>
      <c r="BF270" s="2">
        <f t="shared" si="222"/>
        <v>0.13039120264941753</v>
      </c>
      <c r="BG270" s="2">
        <f t="shared" si="222"/>
        <v>6.9918128391701598E-2</v>
      </c>
      <c r="BH270" s="2">
        <f t="shared" si="210"/>
        <v>8.2442587959429894E-2</v>
      </c>
      <c r="BI270" s="2">
        <f t="shared" si="218"/>
        <v>2.9734821248929609E-3</v>
      </c>
      <c r="BJ270" s="2">
        <f t="shared" si="218"/>
        <v>1.700186572836147E-3</v>
      </c>
      <c r="BK270" s="2">
        <f t="shared" si="218"/>
        <v>4.8885446777984691E-4</v>
      </c>
      <c r="BL270" s="2">
        <f t="shared" si="211"/>
        <v>357.70232764919518</v>
      </c>
      <c r="BM270" s="2">
        <f t="shared" si="211"/>
        <v>163.22825347948566</v>
      </c>
      <c r="BN270" s="2">
        <f t="shared" si="211"/>
        <v>18.103690931075292</v>
      </c>
      <c r="BO270" s="2">
        <f t="shared" si="219"/>
        <v>2991.6897940922881</v>
      </c>
      <c r="BP270" s="2">
        <f t="shared" si="219"/>
        <v>222.05790425838589</v>
      </c>
      <c r="BQ270" s="2">
        <f t="shared" si="219"/>
        <v>9.747052009439237</v>
      </c>
      <c r="BR270" s="11">
        <f t="shared" si="220"/>
        <v>2.2488322249573617E-2</v>
      </c>
      <c r="BS270" s="17">
        <f t="shared" si="208"/>
        <v>5.4297722613934677E-4</v>
      </c>
      <c r="BT270" s="17">
        <f t="shared" si="209"/>
        <v>2.0750092479152387E-3</v>
      </c>
      <c r="BU270" s="12">
        <f>(BU$3*temphigh!$I380+BU$4*temphigh!$I380^2+BU$5*temphigh!$I380^6)*(K270/K$56)^$BW$1</f>
        <v>-62.507933705934221</v>
      </c>
      <c r="BV270" s="12">
        <f>(BV$3*temphigh!$I380+BV$4*temphigh!$I380^2+BV$5*temphigh!$I380^6)*(L270/L$56)^$BW$1</f>
        <v>-37.396877033122927</v>
      </c>
      <c r="BW270" s="12">
        <f>(BW$3*temphigh!$I380+BW$4*temphigh!$I380^2+BW$5*temphigh!$I380^6)*(M270/M$56)^$BW$1</f>
        <v>-31.582242222003771</v>
      </c>
      <c r="BX270" s="12"/>
      <c r="BY270" s="12"/>
      <c r="BZ270" s="12"/>
      <c r="CA270" s="19"/>
      <c r="CB270" s="19"/>
      <c r="CC270" s="19"/>
      <c r="CD270" s="19"/>
      <c r="CE270" s="19"/>
      <c r="CF270" s="19"/>
      <c r="CG270" s="19"/>
      <c r="CH270" s="19"/>
    </row>
    <row r="271" spans="1:86" x14ac:dyDescent="0.3">
      <c r="A271" s="2">
        <f t="shared" si="195"/>
        <v>2225</v>
      </c>
      <c r="B271" s="5">
        <f t="shared" si="223"/>
        <v>1165.4043230192863</v>
      </c>
      <c r="C271" s="5">
        <f t="shared" si="223"/>
        <v>2964.1631335666543</v>
      </c>
      <c r="D271" s="5">
        <f t="shared" si="223"/>
        <v>4369.9359557734288</v>
      </c>
      <c r="E271" s="15">
        <f t="shared" si="224"/>
        <v>6.6711869178079529E-8</v>
      </c>
      <c r="F271" s="15">
        <f t="shared" si="224"/>
        <v>1.3142685567726982E-7</v>
      </c>
      <c r="G271" s="15">
        <f t="shared" si="224"/>
        <v>2.6830325073085743E-7</v>
      </c>
      <c r="H271" s="5">
        <f t="shared" si="198"/>
        <v>118347.70688384943</v>
      </c>
      <c r="I271" s="5">
        <f t="shared" si="198"/>
        <v>95965.335019818085</v>
      </c>
      <c r="J271" s="5">
        <f t="shared" si="198"/>
        <v>37050.723873243565</v>
      </c>
      <c r="K271" s="5">
        <f t="shared" si="199"/>
        <v>101550.77044612172</v>
      </c>
      <c r="L271" s="5">
        <f t="shared" si="199"/>
        <v>32375.186754430408</v>
      </c>
      <c r="M271" s="5">
        <f t="shared" si="199"/>
        <v>8478.5507724188174</v>
      </c>
      <c r="N271" s="15">
        <f t="shared" si="200"/>
        <v>-1.6207778748109969E-2</v>
      </c>
      <c r="O271" s="15">
        <f t="shared" si="200"/>
        <v>-4.245641490324692E-4</v>
      </c>
      <c r="P271" s="15">
        <f t="shared" si="200"/>
        <v>4.8145481784689359E-4</v>
      </c>
      <c r="Q271" s="5">
        <f t="shared" si="201"/>
        <v>1635.3387178235687</v>
      </c>
      <c r="R271" s="5">
        <f t="shared" si="201"/>
        <v>4125.8530877326984</v>
      </c>
      <c r="S271" s="5">
        <f t="shared" si="201"/>
        <v>2967.0654776114848</v>
      </c>
      <c r="T271" s="5">
        <f t="shared" si="225"/>
        <v>13.81808537641162</v>
      </c>
      <c r="U271" s="5">
        <f t="shared" si="225"/>
        <v>42.993160883361227</v>
      </c>
      <c r="V271" s="5">
        <f t="shared" si="225"/>
        <v>80.081174331769844</v>
      </c>
      <c r="W271" s="15">
        <f t="shared" si="203"/>
        <v>-1.0734613539272964E-2</v>
      </c>
      <c r="X271" s="15">
        <f t="shared" si="203"/>
        <v>-1.217998157191269E-2</v>
      </c>
      <c r="Y271" s="15">
        <f t="shared" si="203"/>
        <v>-9.7425357312937999E-3</v>
      </c>
      <c r="Z271" s="5">
        <f t="shared" si="206"/>
        <v>1345.0786878375529</v>
      </c>
      <c r="AA271" s="5">
        <f t="shared" si="206"/>
        <v>11136.586841851549</v>
      </c>
      <c r="AB271" s="5">
        <f t="shared" si="206"/>
        <v>53154.262857993897</v>
      </c>
      <c r="AC271" s="16">
        <f t="shared" si="212"/>
        <v>0.96728754146457174</v>
      </c>
      <c r="AD271" s="16">
        <f t="shared" si="212"/>
        <v>3.0648405057744039</v>
      </c>
      <c r="AE271" s="16">
        <f t="shared" si="212"/>
        <v>19.083018606706798</v>
      </c>
      <c r="AF271" s="15">
        <f t="shared" si="213"/>
        <v>-4.0504037456468023E-3</v>
      </c>
      <c r="AG271" s="15">
        <f t="shared" si="213"/>
        <v>2.9673830763510267E-4</v>
      </c>
      <c r="AH271" s="15">
        <f t="shared" si="213"/>
        <v>9.7937136394747881E-3</v>
      </c>
      <c r="AI271" s="1">
        <f t="shared" si="221"/>
        <v>269185.68717295665</v>
      </c>
      <c r="AJ271" s="1">
        <f t="shared" si="221"/>
        <v>191934.52758002889</v>
      </c>
      <c r="AK271" s="1">
        <f t="shared" si="221"/>
        <v>73511.061875296946</v>
      </c>
      <c r="AL271" s="14">
        <f t="shared" si="226"/>
        <v>91.93627077749511</v>
      </c>
      <c r="AM271" s="14">
        <f t="shared" si="226"/>
        <v>22.518898916551848</v>
      </c>
      <c r="AN271" s="14">
        <f t="shared" si="226"/>
        <v>7.0516002362490768</v>
      </c>
      <c r="AO271" s="11">
        <f t="shared" si="227"/>
        <v>2.3761787522181507E-3</v>
      </c>
      <c r="AP271" s="11">
        <f t="shared" si="227"/>
        <v>2.9933585188867645E-3</v>
      </c>
      <c r="AQ271" s="11">
        <f t="shared" si="227"/>
        <v>2.7153538615040467E-3</v>
      </c>
      <c r="AR271" s="1">
        <f t="shared" si="207"/>
        <v>118347.70688384943</v>
      </c>
      <c r="AS271" s="1">
        <f t="shared" si="207"/>
        <v>95965.335019818085</v>
      </c>
      <c r="AT271" s="1">
        <f t="shared" si="207"/>
        <v>37050.723873243565</v>
      </c>
      <c r="AU271" s="1">
        <f t="shared" si="214"/>
        <v>23669.541376769888</v>
      </c>
      <c r="AV271" s="1">
        <f t="shared" si="214"/>
        <v>19193.067003963617</v>
      </c>
      <c r="AW271" s="1">
        <f t="shared" si="214"/>
        <v>7410.1447746487138</v>
      </c>
      <c r="AX271" s="1">
        <f t="shared" si="215"/>
        <v>81240.616356897372</v>
      </c>
      <c r="AY271" s="1">
        <f t="shared" si="215"/>
        <v>25900.149403544328</v>
      </c>
      <c r="AZ271" s="1">
        <f t="shared" si="215"/>
        <v>6782.8406179350532</v>
      </c>
      <c r="BA271" s="1">
        <f t="shared" si="216"/>
        <v>13175.094692659422</v>
      </c>
      <c r="BB271" s="1">
        <f t="shared" si="216"/>
        <v>30121.837667821019</v>
      </c>
      <c r="BC271" s="1">
        <f t="shared" si="216"/>
        <v>38552.236013150534</v>
      </c>
      <c r="BD271" s="1">
        <f t="shared" si="217"/>
        <v>164.89104981500554</v>
      </c>
      <c r="BE271" s="2">
        <f t="shared" si="222"/>
        <v>0.1724378764915922</v>
      </c>
      <c r="BF271" s="2">
        <f t="shared" si="222"/>
        <v>0.13039120264941753</v>
      </c>
      <c r="BG271" s="2">
        <f t="shared" si="222"/>
        <v>6.9918128391701598E-2</v>
      </c>
      <c r="BH271" s="2">
        <f t="shared" si="210"/>
        <v>8.2279662558234157E-2</v>
      </c>
      <c r="BI271" s="2">
        <f t="shared" si="218"/>
        <v>2.9734821248929609E-3</v>
      </c>
      <c r="BJ271" s="2">
        <f t="shared" si="218"/>
        <v>1.700186572836147E-3</v>
      </c>
      <c r="BK271" s="2">
        <f t="shared" si="218"/>
        <v>4.8885446777984691E-4</v>
      </c>
      <c r="BL271" s="2">
        <f t="shared" si="211"/>
        <v>351.90479094119792</v>
      </c>
      <c r="BM271" s="2">
        <f t="shared" si="211"/>
        <v>163.15897405841719</v>
      </c>
      <c r="BN271" s="2">
        <f t="shared" si="211"/>
        <v>18.112411899912551</v>
      </c>
      <c r="BO271" s="2">
        <f t="shared" si="219"/>
        <v>3034.4138892735236</v>
      </c>
      <c r="BP271" s="2">
        <f t="shared" si="219"/>
        <v>224.71939784753567</v>
      </c>
      <c r="BQ271" s="2">
        <f t="shared" si="219"/>
        <v>9.7471665657210345</v>
      </c>
      <c r="BR271" s="11">
        <f t="shared" si="220"/>
        <v>2.2213106864001325E-2</v>
      </c>
      <c r="BS271" s="17">
        <f t="shared" si="208"/>
        <v>5.3103513685588525E-4</v>
      </c>
      <c r="BT271" s="17">
        <f t="shared" si="209"/>
        <v>2.0145720853546006E-3</v>
      </c>
      <c r="BU271" s="12">
        <f>(BU$3*temphigh!$I381+BU$4*temphigh!$I381^2+BU$5*temphigh!$I381^6)*(K271/K$56)^$BW$1</f>
        <v>-63.134592911766873</v>
      </c>
      <c r="BV271" s="12">
        <f>(BV$3*temphigh!$I381+BV$4*temphigh!$I381^2+BV$5*temphigh!$I381^6)*(L271/L$56)^$BW$1</f>
        <v>-37.610450292396067</v>
      </c>
      <c r="BW271" s="12">
        <f>(BW$3*temphigh!$I381+BW$4*temphigh!$I381^2+BW$5*temphigh!$I381^6)*(M271/M$56)^$BW$1</f>
        <v>-31.745849898054779</v>
      </c>
      <c r="BX271" s="12"/>
      <c r="BY271" s="12"/>
      <c r="BZ271" s="12"/>
      <c r="CA271" s="19"/>
      <c r="CB271" s="19"/>
      <c r="CC271" s="19"/>
      <c r="CD271" s="19"/>
      <c r="CE271" s="19"/>
      <c r="CF271" s="19"/>
      <c r="CG271" s="19"/>
      <c r="CH271" s="19"/>
    </row>
    <row r="272" spans="1:86" x14ac:dyDescent="0.3">
      <c r="A272" s="2">
        <f t="shared" si="195"/>
        <v>2226</v>
      </c>
      <c r="B272" s="5">
        <f t="shared" si="223"/>
        <v>1165.4043968782721</v>
      </c>
      <c r="C272" s="5">
        <f t="shared" si="223"/>
        <v>2964.1635036587622</v>
      </c>
      <c r="D272" s="5">
        <f t="shared" si="223"/>
        <v>4369.9370696180504</v>
      </c>
      <c r="E272" s="15">
        <f t="shared" si="224"/>
        <v>6.337627571917555E-8</v>
      </c>
      <c r="F272" s="15">
        <f t="shared" si="224"/>
        <v>1.2485551289340633E-7</v>
      </c>
      <c r="G272" s="15">
        <f t="shared" si="224"/>
        <v>2.5488808819431452E-7</v>
      </c>
      <c r="H272" s="5">
        <f t="shared" si="198"/>
        <v>116344.59084194129</v>
      </c>
      <c r="I272" s="5">
        <f t="shared" si="198"/>
        <v>95920.437833457618</v>
      </c>
      <c r="J272" s="5">
        <f t="shared" si="198"/>
        <v>37067.381032011959</v>
      </c>
      <c r="K272" s="5">
        <f t="shared" si="199"/>
        <v>99831.947737274269</v>
      </c>
      <c r="L272" s="5">
        <f t="shared" si="199"/>
        <v>32360.036048976363</v>
      </c>
      <c r="M272" s="5">
        <f t="shared" si="199"/>
        <v>8482.3603730412051</v>
      </c>
      <c r="N272" s="15">
        <f t="shared" si="200"/>
        <v>-1.6925747596955754E-2</v>
      </c>
      <c r="O272" s="15">
        <f t="shared" si="200"/>
        <v>-4.6797275855003928E-4</v>
      </c>
      <c r="P272" s="15">
        <f t="shared" si="200"/>
        <v>4.4932214533410786E-4</v>
      </c>
      <c r="Q272" s="5">
        <f t="shared" si="201"/>
        <v>1590.401886016838</v>
      </c>
      <c r="R272" s="5">
        <f t="shared" si="201"/>
        <v>4073.6935118761471</v>
      </c>
      <c r="S272" s="5">
        <f t="shared" si="201"/>
        <v>2939.4796652036007</v>
      </c>
      <c r="T272" s="5">
        <f t="shared" si="225"/>
        <v>13.669753570043163</v>
      </c>
      <c r="U272" s="5">
        <f t="shared" si="225"/>
        <v>42.469504976083613</v>
      </c>
      <c r="V272" s="5">
        <f t="shared" si="225"/>
        <v>79.300980629438612</v>
      </c>
      <c r="W272" s="15">
        <f t="shared" si="203"/>
        <v>-1.0734613539272964E-2</v>
      </c>
      <c r="X272" s="15">
        <f t="shared" si="203"/>
        <v>-1.217998157191269E-2</v>
      </c>
      <c r="Y272" s="15">
        <f t="shared" si="203"/>
        <v>-9.7425357312937999E-3</v>
      </c>
      <c r="Z272" s="5">
        <f t="shared" si="206"/>
        <v>1303.7708851674113</v>
      </c>
      <c r="AA272" s="5">
        <f t="shared" si="206"/>
        <v>10999.537274181686</v>
      </c>
      <c r="AB272" s="5">
        <f t="shared" si="206"/>
        <v>53177.515947360087</v>
      </c>
      <c r="AC272" s="16">
        <f t="shared" si="212"/>
        <v>0.96336963638350614</v>
      </c>
      <c r="AD272" s="16">
        <f t="shared" si="212"/>
        <v>3.0657499613592591</v>
      </c>
      <c r="AE272" s="16">
        <f t="shared" si="212"/>
        <v>19.269912226317654</v>
      </c>
      <c r="AF272" s="15">
        <f t="shared" si="213"/>
        <v>-4.0504037456468023E-3</v>
      </c>
      <c r="AG272" s="15">
        <f t="shared" si="213"/>
        <v>2.9673830763510267E-4</v>
      </c>
      <c r="AH272" s="15">
        <f t="shared" si="213"/>
        <v>9.7937136394747881E-3</v>
      </c>
      <c r="AI272" s="1">
        <f t="shared" si="221"/>
        <v>265936.65983243089</v>
      </c>
      <c r="AJ272" s="1">
        <f t="shared" si="221"/>
        <v>191934.14182598965</v>
      </c>
      <c r="AK272" s="1">
        <f t="shared" si="221"/>
        <v>73570.100462415969</v>
      </c>
      <c r="AL272" s="14">
        <f t="shared" si="226"/>
        <v>92.152543220542981</v>
      </c>
      <c r="AM272" s="14">
        <f t="shared" si="226"/>
        <v>22.585631983080578</v>
      </c>
      <c r="AN272" s="14">
        <f t="shared" si="226"/>
        <v>7.0705563502810458</v>
      </c>
      <c r="AO272" s="11">
        <f t="shared" si="227"/>
        <v>2.3524169646959693E-3</v>
      </c>
      <c r="AP272" s="11">
        <f t="shared" si="227"/>
        <v>2.9634249336978969E-3</v>
      </c>
      <c r="AQ272" s="11">
        <f t="shared" si="227"/>
        <v>2.6882003228890063E-3</v>
      </c>
      <c r="AR272" s="1">
        <f t="shared" si="207"/>
        <v>116344.59084194129</v>
      </c>
      <c r="AS272" s="1">
        <f t="shared" si="207"/>
        <v>95920.437833457618</v>
      </c>
      <c r="AT272" s="1">
        <f t="shared" si="207"/>
        <v>37067.381032011959</v>
      </c>
      <c r="AU272" s="1">
        <f t="shared" si="214"/>
        <v>23268.91816838826</v>
      </c>
      <c r="AV272" s="1">
        <f t="shared" si="214"/>
        <v>19184.087566691524</v>
      </c>
      <c r="AW272" s="1">
        <f t="shared" si="214"/>
        <v>7413.4762064023926</v>
      </c>
      <c r="AX272" s="1">
        <f t="shared" si="215"/>
        <v>79865.558189819392</v>
      </c>
      <c r="AY272" s="1">
        <f t="shared" si="215"/>
        <v>25888.02883918109</v>
      </c>
      <c r="AZ272" s="1">
        <f t="shared" si="215"/>
        <v>6785.8882984329648</v>
      </c>
      <c r="BA272" s="1">
        <f t="shared" si="216"/>
        <v>13155.201346024553</v>
      </c>
      <c r="BB272" s="1">
        <f t="shared" si="216"/>
        <v>30120.45395625192</v>
      </c>
      <c r="BC272" s="1">
        <f t="shared" si="216"/>
        <v>38554.208908163309</v>
      </c>
      <c r="BD272" s="1">
        <f t="shared" si="217"/>
        <v>160.05064095797036</v>
      </c>
      <c r="BE272" s="2">
        <f t="shared" si="222"/>
        <v>0.1724378764915922</v>
      </c>
      <c r="BF272" s="2">
        <f t="shared" si="222"/>
        <v>0.13039120264941753</v>
      </c>
      <c r="BG272" s="2">
        <f t="shared" si="222"/>
        <v>6.9918128391701598E-2</v>
      </c>
      <c r="BH272" s="2">
        <f t="shared" si="210"/>
        <v>8.211770144239551E-2</v>
      </c>
      <c r="BI272" s="2">
        <f t="shared" si="218"/>
        <v>2.9734821248929609E-3</v>
      </c>
      <c r="BJ272" s="2">
        <f t="shared" si="218"/>
        <v>1.700186572836147E-3</v>
      </c>
      <c r="BK272" s="2">
        <f t="shared" si="218"/>
        <v>4.8885446777984691E-4</v>
      </c>
      <c r="BL272" s="2">
        <f t="shared" si="211"/>
        <v>345.94856119649768</v>
      </c>
      <c r="BM272" s="2">
        <f t="shared" si="211"/>
        <v>163.08264046500901</v>
      </c>
      <c r="BN272" s="2">
        <f t="shared" si="211"/>
        <v>18.120554826396997</v>
      </c>
      <c r="BO272" s="2">
        <f t="shared" si="219"/>
        <v>3077.5674490524311</v>
      </c>
      <c r="BP272" s="2">
        <f t="shared" si="219"/>
        <v>227.4128617595635</v>
      </c>
      <c r="BQ272" s="2">
        <f t="shared" si="219"/>
        <v>9.7472845805953714</v>
      </c>
      <c r="BR272" s="11">
        <f t="shared" si="220"/>
        <v>2.1918478142405745E-2</v>
      </c>
      <c r="BS272" s="17">
        <f t="shared" si="208"/>
        <v>5.1949552719493357E-4</v>
      </c>
      <c r="BT272" s="17">
        <f t="shared" si="209"/>
        <v>1.9558952284996121E-3</v>
      </c>
      <c r="BU272" s="12">
        <f>(BU$3*temphigh!$I382+BU$4*temphigh!$I382^2+BU$5*temphigh!$I382^6)*(K272/K$56)^$BW$1</f>
        <v>-63.775373392571282</v>
      </c>
      <c r="BV272" s="12">
        <f>(BV$3*temphigh!$I382+BV$4*temphigh!$I382^2+BV$5*temphigh!$I382^6)*(L272/L$56)^$BW$1</f>
        <v>-37.823557146771172</v>
      </c>
      <c r="BW272" s="12">
        <f>(BW$3*temphigh!$I382+BW$4*temphigh!$I382^2+BW$5*temphigh!$I382^6)*(M272/M$56)^$BW$1</f>
        <v>-31.908919354258593</v>
      </c>
      <c r="BX272" s="12"/>
      <c r="BY272" s="12"/>
      <c r="BZ272" s="12"/>
      <c r="CA272" s="19"/>
      <c r="CB272" s="19"/>
      <c r="CC272" s="19"/>
      <c r="CD272" s="19"/>
      <c r="CE272" s="19"/>
      <c r="CF272" s="19"/>
      <c r="CG272" s="19"/>
      <c r="CH272" s="19"/>
    </row>
    <row r="273" spans="1:86" x14ac:dyDescent="0.3">
      <c r="A273" s="2">
        <f t="shared" si="195"/>
        <v>2227</v>
      </c>
      <c r="B273" s="5">
        <f t="shared" si="223"/>
        <v>1165.4044670443129</v>
      </c>
      <c r="C273" s="5">
        <f t="shared" si="223"/>
        <v>2964.1638552463087</v>
      </c>
      <c r="D273" s="5">
        <f t="shared" si="223"/>
        <v>4369.9381277707107</v>
      </c>
      <c r="E273" s="15">
        <f t="shared" si="224"/>
        <v>6.0207461933216772E-8</v>
      </c>
      <c r="F273" s="15">
        <f t="shared" si="224"/>
        <v>1.1861273724873601E-7</v>
      </c>
      <c r="G273" s="15">
        <f t="shared" si="224"/>
        <v>2.4214368378459877E-7</v>
      </c>
      <c r="H273" s="5">
        <f t="shared" si="198"/>
        <v>114284.18119316484</v>
      </c>
      <c r="I273" s="5">
        <f t="shared" si="198"/>
        <v>95871.426658219149</v>
      </c>
      <c r="J273" s="5">
        <f t="shared" si="198"/>
        <v>37082.867135789078</v>
      </c>
      <c r="K273" s="5">
        <f t="shared" si="199"/>
        <v>98063.96356366406</v>
      </c>
      <c r="L273" s="5">
        <f t="shared" si="199"/>
        <v>32343.49764050161</v>
      </c>
      <c r="M273" s="5">
        <f t="shared" si="199"/>
        <v>8485.902100107447</v>
      </c>
      <c r="N273" s="15">
        <f t="shared" si="200"/>
        <v>-1.7709603124873241E-2</v>
      </c>
      <c r="O273" s="15">
        <f t="shared" si="200"/>
        <v>-5.1107509428360842E-4</v>
      </c>
      <c r="P273" s="15">
        <f t="shared" si="200"/>
        <v>4.1754027304685692E-4</v>
      </c>
      <c r="Q273" s="5">
        <f t="shared" si="201"/>
        <v>1545.466587772677</v>
      </c>
      <c r="R273" s="5">
        <f t="shared" si="201"/>
        <v>4022.0198720135154</v>
      </c>
      <c r="S273" s="5">
        <f t="shared" si="201"/>
        <v>2912.0577782998389</v>
      </c>
      <c r="T273" s="5">
        <f t="shared" si="225"/>
        <v>13.523014048291653</v>
      </c>
      <c r="U273" s="5">
        <f t="shared" si="225"/>
        <v>41.952227188106662</v>
      </c>
      <c r="V273" s="5">
        <f t="shared" si="225"/>
        <v>78.528387992129666</v>
      </c>
      <c r="W273" s="15">
        <f t="shared" si="203"/>
        <v>-1.0734613539272964E-2</v>
      </c>
      <c r="X273" s="15">
        <f t="shared" si="203"/>
        <v>-1.217998157191269E-2</v>
      </c>
      <c r="Y273" s="15">
        <f t="shared" si="203"/>
        <v>-9.7425357312937999E-3</v>
      </c>
      <c r="Z273" s="5">
        <f t="shared" si="206"/>
        <v>1262.809386422048</v>
      </c>
      <c r="AA273" s="5">
        <f t="shared" si="206"/>
        <v>10863.702401690784</v>
      </c>
      <c r="AB273" s="5">
        <f t="shared" si="206"/>
        <v>53199.069834874565</v>
      </c>
      <c r="AC273" s="16">
        <f t="shared" si="212"/>
        <v>0.95946760039985601</v>
      </c>
      <c r="AD273" s="16">
        <f t="shared" si="212"/>
        <v>3.0666596868144254</v>
      </c>
      <c r="AE273" s="16">
        <f t="shared" si="212"/>
        <v>19.458636228520025</v>
      </c>
      <c r="AF273" s="15">
        <f t="shared" si="213"/>
        <v>-4.0504037456468023E-3</v>
      </c>
      <c r="AG273" s="15">
        <f t="shared" si="213"/>
        <v>2.9673830763510267E-4</v>
      </c>
      <c r="AH273" s="15">
        <f t="shared" si="213"/>
        <v>9.7937136394747881E-3</v>
      </c>
      <c r="AI273" s="1">
        <f t="shared" si="221"/>
        <v>262611.91201757605</v>
      </c>
      <c r="AJ273" s="1">
        <f t="shared" si="221"/>
        <v>191924.81521008222</v>
      </c>
      <c r="AK273" s="1">
        <f t="shared" si="221"/>
        <v>73626.566622576764</v>
      </c>
      <c r="AL273" s="14">
        <f t="shared" si="226"/>
        <v>92.36715661449476</v>
      </c>
      <c r="AM273" s="14">
        <f t="shared" si="226"/>
        <v>22.651893499792944</v>
      </c>
      <c r="AN273" s="14">
        <f t="shared" si="226"/>
        <v>7.0893733514262385</v>
      </c>
      <c r="AO273" s="11">
        <f t="shared" si="227"/>
        <v>2.3288927950490096E-3</v>
      </c>
      <c r="AP273" s="11">
        <f t="shared" si="227"/>
        <v>2.9337906843609177E-3</v>
      </c>
      <c r="AQ273" s="11">
        <f t="shared" si="227"/>
        <v>2.6613183196601163E-3</v>
      </c>
      <c r="AR273" s="1">
        <f t="shared" si="207"/>
        <v>114284.18119316484</v>
      </c>
      <c r="AS273" s="1">
        <f t="shared" si="207"/>
        <v>95871.426658219149</v>
      </c>
      <c r="AT273" s="1">
        <f t="shared" si="207"/>
        <v>37082.867135789078</v>
      </c>
      <c r="AU273" s="1">
        <f t="shared" si="214"/>
        <v>22856.836238632968</v>
      </c>
      <c r="AV273" s="1">
        <f t="shared" si="214"/>
        <v>19174.28533164383</v>
      </c>
      <c r="AW273" s="1">
        <f t="shared" si="214"/>
        <v>7416.5734271578158</v>
      </c>
      <c r="AX273" s="1">
        <f t="shared" si="215"/>
        <v>78451.170850931245</v>
      </c>
      <c r="AY273" s="1">
        <f t="shared" si="215"/>
        <v>25874.798112401291</v>
      </c>
      <c r="AZ273" s="1">
        <f t="shared" si="215"/>
        <v>6788.7216800859578</v>
      </c>
      <c r="BA273" s="1">
        <f t="shared" si="216"/>
        <v>13134.378347823022</v>
      </c>
      <c r="BB273" s="1">
        <f t="shared" si="216"/>
        <v>30118.942231351204</v>
      </c>
      <c r="BC273" s="1">
        <f t="shared" si="216"/>
        <v>38556.042488159306</v>
      </c>
      <c r="BD273" s="1">
        <f t="shared" si="217"/>
        <v>155.35004162134956</v>
      </c>
      <c r="BE273" s="2">
        <f t="shared" si="222"/>
        <v>0.1724378764915922</v>
      </c>
      <c r="BF273" s="2">
        <f t="shared" si="222"/>
        <v>0.13039120264941753</v>
      </c>
      <c r="BG273" s="2">
        <f t="shared" si="222"/>
        <v>6.9918128391701598E-2</v>
      </c>
      <c r="BH273" s="2">
        <f t="shared" si="210"/>
        <v>8.1956664639017685E-2</v>
      </c>
      <c r="BI273" s="2">
        <f t="shared" si="218"/>
        <v>2.9734821248929609E-3</v>
      </c>
      <c r="BJ273" s="2">
        <f t="shared" si="218"/>
        <v>1.700186572836147E-3</v>
      </c>
      <c r="BK273" s="2">
        <f t="shared" si="218"/>
        <v>4.8885446777984691E-4</v>
      </c>
      <c r="BL273" s="2">
        <f t="shared" si="211"/>
        <v>339.82196993590395</v>
      </c>
      <c r="BM273" s="2">
        <f t="shared" si="211"/>
        <v>162.99931232294963</v>
      </c>
      <c r="BN273" s="2">
        <f t="shared" si="211"/>
        <v>18.128125277416945</v>
      </c>
      <c r="BO273" s="2">
        <f t="shared" si="219"/>
        <v>3121.1236998112372</v>
      </c>
      <c r="BP273" s="2">
        <f t="shared" si="219"/>
        <v>230.1386794199195</v>
      </c>
      <c r="BQ273" s="2">
        <f t="shared" si="219"/>
        <v>9.747406011346575</v>
      </c>
      <c r="BR273" s="11">
        <f t="shared" si="220"/>
        <v>2.1601662330824695E-2</v>
      </c>
      <c r="BS273" s="17">
        <f t="shared" si="208"/>
        <v>5.0835319872016361E-4</v>
      </c>
      <c r="BT273" s="17">
        <f t="shared" si="209"/>
        <v>1.898927406310303E-3</v>
      </c>
      <c r="BU273" s="12">
        <f>(BU$3*temphigh!$I383+BU$4*temphigh!$I383^2+BU$5*temphigh!$I383^6)*(K273/K$56)^$BW$1</f>
        <v>-64.431719506450975</v>
      </c>
      <c r="BV273" s="12">
        <f>(BV$3*temphigh!$I383+BV$4*temphigh!$I383^2+BV$5*temphigh!$I383^6)*(L273/L$56)^$BW$1</f>
        <v>-38.036201650649474</v>
      </c>
      <c r="BW273" s="12">
        <f>(BW$3*temphigh!$I383+BW$4*temphigh!$I383^2+BW$5*temphigh!$I383^6)*(M273/M$56)^$BW$1</f>
        <v>-32.071452624455432</v>
      </c>
      <c r="BX273" s="12"/>
      <c r="BY273" s="12"/>
      <c r="BZ273" s="12"/>
      <c r="CA273" s="19"/>
      <c r="CB273" s="19"/>
      <c r="CC273" s="19"/>
      <c r="CD273" s="19"/>
      <c r="CE273" s="19"/>
      <c r="CF273" s="19"/>
      <c r="CG273" s="19"/>
      <c r="CH273" s="19"/>
    </row>
    <row r="274" spans="1:86" x14ac:dyDescent="0.3">
      <c r="A274" s="2">
        <f t="shared" si="195"/>
        <v>2228</v>
      </c>
      <c r="B274" s="5">
        <f t="shared" si="223"/>
        <v>1165.4045337020557</v>
      </c>
      <c r="C274" s="5">
        <f t="shared" si="223"/>
        <v>2964.1641892545176</v>
      </c>
      <c r="D274" s="5">
        <f t="shared" si="223"/>
        <v>4369.9391330159815</v>
      </c>
      <c r="E274" s="15">
        <f t="shared" si="224"/>
        <v>5.7197088836555931E-8</v>
      </c>
      <c r="F274" s="15">
        <f t="shared" si="224"/>
        <v>1.126821003862992E-7</v>
      </c>
      <c r="G274" s="15">
        <f t="shared" si="224"/>
        <v>2.3003649959536881E-7</v>
      </c>
      <c r="H274" s="5">
        <f t="shared" si="198"/>
        <v>112161.9540206753</v>
      </c>
      <c r="I274" s="5">
        <f t="shared" si="198"/>
        <v>95818.336443607725</v>
      </c>
      <c r="J274" s="5">
        <f t="shared" si="198"/>
        <v>37097.193547738905</v>
      </c>
      <c r="K274" s="5">
        <f t="shared" si="199"/>
        <v>96242.93605961751</v>
      </c>
      <c r="L274" s="5">
        <f t="shared" si="199"/>
        <v>32325.583309778081</v>
      </c>
      <c r="M274" s="5">
        <f t="shared" si="199"/>
        <v>8489.178548840724</v>
      </c>
      <c r="N274" s="15">
        <f t="shared" si="200"/>
        <v>-1.8569792999079793E-2</v>
      </c>
      <c r="O274" s="15">
        <f t="shared" si="200"/>
        <v>-5.5387734878420414E-4</v>
      </c>
      <c r="P274" s="15">
        <f t="shared" si="200"/>
        <v>3.8610494142221619E-4</v>
      </c>
      <c r="Q274" s="5">
        <f t="shared" si="201"/>
        <v>1500.4857650327901</v>
      </c>
      <c r="R274" s="5">
        <f t="shared" si="201"/>
        <v>3970.8316192430684</v>
      </c>
      <c r="S274" s="5">
        <f t="shared" si="201"/>
        <v>2884.8010207339662</v>
      </c>
      <c r="T274" s="5">
        <f t="shared" si="225"/>
        <v>13.377849718597083</v>
      </c>
      <c r="U274" s="5">
        <f t="shared" si="225"/>
        <v>41.44124983405483</v>
      </c>
      <c r="V274" s="5">
        <f t="shared" si="225"/>
        <v>77.763322366195439</v>
      </c>
      <c r="W274" s="15">
        <f t="shared" si="203"/>
        <v>-1.0734613539272964E-2</v>
      </c>
      <c r="X274" s="15">
        <f t="shared" si="203"/>
        <v>-1.217998157191269E-2</v>
      </c>
      <c r="Y274" s="15">
        <f t="shared" si="203"/>
        <v>-9.7425357312937999E-3</v>
      </c>
      <c r="Z274" s="5">
        <f t="shared" si="206"/>
        <v>1222.1595322724452</v>
      </c>
      <c r="AA274" s="5">
        <f t="shared" si="206"/>
        <v>10729.082221681632</v>
      </c>
      <c r="AB274" s="5">
        <f t="shared" si="206"/>
        <v>53218.941088679116</v>
      </c>
      <c r="AC274" s="16">
        <f t="shared" si="212"/>
        <v>0.95558136923736969</v>
      </c>
      <c r="AD274" s="16">
        <f t="shared" si="212"/>
        <v>3.0675696822199834</v>
      </c>
      <c r="AE274" s="16">
        <f t="shared" si="212"/>
        <v>19.649208539556859</v>
      </c>
      <c r="AF274" s="15">
        <f t="shared" si="213"/>
        <v>-4.0504037456468023E-3</v>
      </c>
      <c r="AG274" s="15">
        <f t="shared" si="213"/>
        <v>2.9673830763510267E-4</v>
      </c>
      <c r="AH274" s="15">
        <f t="shared" si="213"/>
        <v>9.7937136394747881E-3</v>
      </c>
      <c r="AI274" s="1">
        <f t="shared" si="221"/>
        <v>259207.5570544514</v>
      </c>
      <c r="AJ274" s="1">
        <f t="shared" si="221"/>
        <v>191906.61902071783</v>
      </c>
      <c r="AK274" s="1">
        <f t="shared" si="221"/>
        <v>73680.483387476896</v>
      </c>
      <c r="AL274" s="14">
        <f t="shared" si="226"/>
        <v>92.580118687978043</v>
      </c>
      <c r="AM274" s="14">
        <f t="shared" si="226"/>
        <v>22.717684854784444</v>
      </c>
      <c r="AN274" s="14">
        <f t="shared" si="226"/>
        <v>7.1080517598095483</v>
      </c>
      <c r="AO274" s="11">
        <f t="shared" si="227"/>
        <v>2.3056038670985195E-3</v>
      </c>
      <c r="AP274" s="11">
        <f t="shared" si="227"/>
        <v>2.9044527775173084E-3</v>
      </c>
      <c r="AQ274" s="11">
        <f t="shared" si="227"/>
        <v>2.6347051364635152E-3</v>
      </c>
      <c r="AR274" s="1">
        <f t="shared" si="207"/>
        <v>112161.9540206753</v>
      </c>
      <c r="AS274" s="1">
        <f t="shared" si="207"/>
        <v>95818.336443607725</v>
      </c>
      <c r="AT274" s="1">
        <f t="shared" si="207"/>
        <v>37097.193547738905</v>
      </c>
      <c r="AU274" s="1">
        <f t="shared" si="214"/>
        <v>22432.390804135062</v>
      </c>
      <c r="AV274" s="1">
        <f t="shared" si="214"/>
        <v>19163.667288721546</v>
      </c>
      <c r="AW274" s="1">
        <f t="shared" si="214"/>
        <v>7419.4387095477814</v>
      </c>
      <c r="AX274" s="1">
        <f t="shared" si="215"/>
        <v>76994.348847693997</v>
      </c>
      <c r="AY274" s="1">
        <f t="shared" si="215"/>
        <v>25860.466647822472</v>
      </c>
      <c r="AZ274" s="1">
        <f t="shared" si="215"/>
        <v>6791.3428390725803</v>
      </c>
      <c r="BA274" s="1">
        <f t="shared" si="216"/>
        <v>13112.534317949323</v>
      </c>
      <c r="BB274" s="1">
        <f t="shared" si="216"/>
        <v>30117.30338697309</v>
      </c>
      <c r="BC274" s="1">
        <f t="shared" si="216"/>
        <v>38557.738286904387</v>
      </c>
      <c r="BD274" s="1">
        <f t="shared" si="217"/>
        <v>150.78511606462763</v>
      </c>
      <c r="BE274" s="2">
        <f t="shared" si="222"/>
        <v>0.1724378764915922</v>
      </c>
      <c r="BF274" s="2">
        <f t="shared" si="222"/>
        <v>0.13039120264941753</v>
      </c>
      <c r="BG274" s="2">
        <f t="shared" si="222"/>
        <v>6.9918128391701598E-2</v>
      </c>
      <c r="BH274" s="2">
        <f t="shared" si="210"/>
        <v>8.1796506501589775E-2</v>
      </c>
      <c r="BI274" s="2">
        <f t="shared" si="218"/>
        <v>2.9734821248929609E-3</v>
      </c>
      <c r="BJ274" s="2">
        <f t="shared" si="218"/>
        <v>1.700186572836147E-3</v>
      </c>
      <c r="BK274" s="2">
        <f t="shared" si="218"/>
        <v>4.8885446777984691E-4</v>
      </c>
      <c r="BL274" s="2">
        <f t="shared" si="211"/>
        <v>333.51156537354416</v>
      </c>
      <c r="BM274" s="2">
        <f t="shared" si="211"/>
        <v>162.90904905291831</v>
      </c>
      <c r="BN274" s="2">
        <f t="shared" si="211"/>
        <v>18.135128807905872</v>
      </c>
      <c r="BO274" s="2">
        <f t="shared" si="219"/>
        <v>3165.0482058607945</v>
      </c>
      <c r="BP274" s="2">
        <f t="shared" si="219"/>
        <v>232.89723886169057</v>
      </c>
      <c r="BQ274" s="2">
        <f t="shared" si="219"/>
        <v>9.7475308165962957</v>
      </c>
      <c r="BR274" s="11">
        <f t="shared" si="220"/>
        <v>2.1259323558965509E-2</v>
      </c>
      <c r="BS274" s="17">
        <f t="shared" si="208"/>
        <v>4.976041224916722E-4</v>
      </c>
      <c r="BT274" s="17">
        <f t="shared" si="209"/>
        <v>1.843618841077964E-3</v>
      </c>
      <c r="BU274" s="12">
        <f>(BU$3*temphigh!$I384+BU$4*temphigh!$I384^2+BU$5*temphigh!$I384^6)*(K274/K$56)^$BW$1</f>
        <v>-65.10530655339609</v>
      </c>
      <c r="BV274" s="12">
        <f>(BV$3*temphigh!$I384+BV$4*temphigh!$I384^2+BV$5*temphigh!$I384^6)*(L274/L$56)^$BW$1</f>
        <v>-38.248387909292525</v>
      </c>
      <c r="BW274" s="12">
        <f>(BW$3*temphigh!$I384+BW$4*temphigh!$I384^2+BW$5*temphigh!$I384^6)*(M274/M$56)^$BW$1</f>
        <v>-32.233451760347776</v>
      </c>
      <c r="BX274" s="12"/>
      <c r="BY274" s="12"/>
      <c r="BZ274" s="12"/>
      <c r="CA274" s="19"/>
      <c r="CB274" s="19"/>
      <c r="CC274" s="19"/>
      <c r="CD274" s="19"/>
      <c r="CE274" s="19"/>
      <c r="CF274" s="19"/>
      <c r="CG274" s="19"/>
      <c r="CH274" s="19"/>
    </row>
    <row r="275" spans="1:86" x14ac:dyDescent="0.3">
      <c r="A275" s="2">
        <f t="shared" si="195"/>
        <v>2229</v>
      </c>
      <c r="B275" s="5">
        <f t="shared" si="223"/>
        <v>1165.4045970269151</v>
      </c>
      <c r="C275" s="5">
        <f t="shared" si="223"/>
        <v>2964.164506562352</v>
      </c>
      <c r="D275" s="5">
        <f t="shared" si="223"/>
        <v>4369.9400879992081</v>
      </c>
      <c r="E275" s="15">
        <f t="shared" si="224"/>
        <v>5.4337234394728134E-8</v>
      </c>
      <c r="F275" s="15">
        <f t="shared" si="224"/>
        <v>1.0704799536698424E-7</v>
      </c>
      <c r="G275" s="15">
        <f t="shared" si="224"/>
        <v>2.1853467461560036E-7</v>
      </c>
      <c r="H275" s="5">
        <f t="shared" si="198"/>
        <v>109972.65827725454</v>
      </c>
      <c r="I275" s="5">
        <f t="shared" si="198"/>
        <v>95761.202022608835</v>
      </c>
      <c r="J275" s="5">
        <f t="shared" si="198"/>
        <v>37110.371607795088</v>
      </c>
      <c r="K275" s="5">
        <f t="shared" si="199"/>
        <v>94364.359431743957</v>
      </c>
      <c r="L275" s="5">
        <f t="shared" si="199"/>
        <v>32306.304798739577</v>
      </c>
      <c r="M275" s="5">
        <f t="shared" si="199"/>
        <v>8492.1923093884325</v>
      </c>
      <c r="N275" s="15">
        <f t="shared" si="200"/>
        <v>-1.9519111789252475E-2</v>
      </c>
      <c r="O275" s="15">
        <f t="shared" si="200"/>
        <v>-5.963855579574906E-4</v>
      </c>
      <c r="P275" s="15">
        <f t="shared" si="200"/>
        <v>3.5501203448240481E-4</v>
      </c>
      <c r="Q275" s="5">
        <f t="shared" si="201"/>
        <v>1455.4049568857395</v>
      </c>
      <c r="R275" s="5">
        <f t="shared" si="201"/>
        <v>3920.1280802888518</v>
      </c>
      <c r="S275" s="5">
        <f t="shared" si="201"/>
        <v>2857.7105295883694</v>
      </c>
      <c r="T275" s="5">
        <f t="shared" si="225"/>
        <v>13.234243671881472</v>
      </c>
      <c r="U275" s="5">
        <f t="shared" si="225"/>
        <v>40.936496174759014</v>
      </c>
      <c r="V275" s="5">
        <f t="shared" si="225"/>
        <v>77.005710419458666</v>
      </c>
      <c r="W275" s="15">
        <f t="shared" si="203"/>
        <v>-1.0734613539272964E-2</v>
      </c>
      <c r="X275" s="15">
        <f t="shared" si="203"/>
        <v>-1.217998157191269E-2</v>
      </c>
      <c r="Y275" s="15">
        <f t="shared" si="203"/>
        <v>-9.7425357312937999E-3</v>
      </c>
      <c r="Z275" s="5">
        <f t="shared" si="206"/>
        <v>1181.7824023176913</v>
      </c>
      <c r="AA275" s="5">
        <f t="shared" si="206"/>
        <v>10595.676386984422</v>
      </c>
      <c r="AB275" s="5">
        <f t="shared" si="206"/>
        <v>53237.14623890935</v>
      </c>
      <c r="AC275" s="16">
        <f t="shared" si="212"/>
        <v>0.95171087888014039</v>
      </c>
      <c r="AD275" s="16">
        <f t="shared" si="212"/>
        <v>3.068479947656038</v>
      </c>
      <c r="AE275" s="16">
        <f t="shared" si="212"/>
        <v>19.8416472612356</v>
      </c>
      <c r="AF275" s="15">
        <f t="shared" si="213"/>
        <v>-4.0504037456468023E-3</v>
      </c>
      <c r="AG275" s="15">
        <f t="shared" si="213"/>
        <v>2.9673830763510267E-4</v>
      </c>
      <c r="AH275" s="15">
        <f t="shared" si="213"/>
        <v>9.7937136394747881E-3</v>
      </c>
      <c r="AI275" s="1">
        <f t="shared" si="221"/>
        <v>255719.19215314134</v>
      </c>
      <c r="AJ275" s="1">
        <f t="shared" si="221"/>
        <v>191879.62440736758</v>
      </c>
      <c r="AK275" s="1">
        <f t="shared" si="221"/>
        <v>73731.873758276997</v>
      </c>
      <c r="AL275" s="14">
        <f t="shared" si="226"/>
        <v>92.791437236844857</v>
      </c>
      <c r="AM275" s="14">
        <f t="shared" si="226"/>
        <v>22.783007473230935</v>
      </c>
      <c r="AN275" s="14">
        <f t="shared" si="226"/>
        <v>7.1265921040865488</v>
      </c>
      <c r="AO275" s="11">
        <f t="shared" si="227"/>
        <v>2.2825478284275343E-3</v>
      </c>
      <c r="AP275" s="11">
        <f t="shared" si="227"/>
        <v>2.8754082497421353E-3</v>
      </c>
      <c r="AQ275" s="11">
        <f t="shared" si="227"/>
        <v>2.6083580850988801E-3</v>
      </c>
      <c r="AR275" s="1">
        <f t="shared" si="207"/>
        <v>109972.65827725454</v>
      </c>
      <c r="AS275" s="1">
        <f t="shared" si="207"/>
        <v>95761.202022608835</v>
      </c>
      <c r="AT275" s="1">
        <f t="shared" si="207"/>
        <v>37110.371607795088</v>
      </c>
      <c r="AU275" s="1">
        <f t="shared" si="214"/>
        <v>21994.531655450908</v>
      </c>
      <c r="AV275" s="1">
        <f t="shared" si="214"/>
        <v>19152.240404521766</v>
      </c>
      <c r="AW275" s="1">
        <f t="shared" si="214"/>
        <v>7422.0743215590182</v>
      </c>
      <c r="AX275" s="1">
        <f t="shared" si="215"/>
        <v>75491.487545395154</v>
      </c>
      <c r="AY275" s="1">
        <f t="shared" si="215"/>
        <v>25845.043838991656</v>
      </c>
      <c r="AZ275" s="1">
        <f t="shared" si="215"/>
        <v>6793.7538475107467</v>
      </c>
      <c r="BA275" s="1">
        <f t="shared" si="216"/>
        <v>13089.562428870455</v>
      </c>
      <c r="BB275" s="1">
        <f t="shared" si="216"/>
        <v>30115.538298716543</v>
      </c>
      <c r="BC275" s="1">
        <f t="shared" si="216"/>
        <v>38559.297819114021</v>
      </c>
      <c r="BD275" s="1">
        <f t="shared" si="217"/>
        <v>146.35183076709291</v>
      </c>
      <c r="BE275" s="2">
        <f t="shared" si="222"/>
        <v>0.1724378764915922</v>
      </c>
      <c r="BF275" s="2">
        <f t="shared" si="222"/>
        <v>0.13039120264941753</v>
      </c>
      <c r="BG275" s="2">
        <f t="shared" si="222"/>
        <v>6.9918128391701598E-2</v>
      </c>
      <c r="BH275" s="2">
        <f t="shared" si="210"/>
        <v>8.1637174578704022E-2</v>
      </c>
      <c r="BI275" s="2">
        <f t="shared" si="218"/>
        <v>2.9734821248929609E-3</v>
      </c>
      <c r="BJ275" s="2">
        <f t="shared" si="218"/>
        <v>1.700186572836147E-3</v>
      </c>
      <c r="BK275" s="2">
        <f t="shared" si="218"/>
        <v>4.8885446777984691E-4</v>
      </c>
      <c r="BL275" s="2">
        <f t="shared" si="211"/>
        <v>327.00173361437828</v>
      </c>
      <c r="BM275" s="2">
        <f t="shared" si="211"/>
        <v>162.81190987748923</v>
      </c>
      <c r="BN275" s="2">
        <f t="shared" si="211"/>
        <v>18.141570961441008</v>
      </c>
      <c r="BO275" s="2">
        <f t="shared" si="219"/>
        <v>3209.2966739519047</v>
      </c>
      <c r="BP275" s="2">
        <f t="shared" si="219"/>
        <v>235.68893278431833</v>
      </c>
      <c r="BQ275" s="2">
        <f t="shared" si="219"/>
        <v>9.7476589563743357</v>
      </c>
      <c r="BR275" s="11">
        <f t="shared" si="220"/>
        <v>2.0887411489488333E-2</v>
      </c>
      <c r="BS275" s="17">
        <f t="shared" si="208"/>
        <v>4.8724561040733695E-4</v>
      </c>
      <c r="BT275" s="17">
        <f t="shared" si="209"/>
        <v>1.7899212049300622E-3</v>
      </c>
      <c r="BU275" s="12">
        <f>(BU$3*temphigh!$I385+BU$4*temphigh!$I385^2+BU$5*temphigh!$I385^6)*(K275/K$56)^$BW$1</f>
        <v>-65.79809358345355</v>
      </c>
      <c r="BV275" s="12">
        <f>(BV$3*temphigh!$I385+BV$4*temphigh!$I385^2+BV$5*temphigh!$I385^6)*(L275/L$56)^$BW$1</f>
        <v>-38.460120070146466</v>
      </c>
      <c r="BW275" s="12">
        <f>(BW$3*temphigh!$I385+BW$4*temphigh!$I385^2+BW$5*temphigh!$I385^6)*(M275/M$56)^$BW$1</f>
        <v>-32.394918824322197</v>
      </c>
      <c r="BX275" s="12"/>
      <c r="BY275" s="12"/>
      <c r="BZ275" s="12"/>
      <c r="CA275" s="19"/>
      <c r="CB275" s="19"/>
      <c r="CC275" s="19"/>
      <c r="CD275" s="19"/>
      <c r="CE275" s="19"/>
      <c r="CF275" s="19"/>
      <c r="CG275" s="19"/>
      <c r="CH275" s="19"/>
    </row>
    <row r="276" spans="1:86" x14ac:dyDescent="0.3">
      <c r="A276" s="2">
        <f t="shared" si="195"/>
        <v>2230</v>
      </c>
      <c r="B276" s="5">
        <f t="shared" si="223"/>
        <v>1165.4046571855347</v>
      </c>
      <c r="C276" s="5">
        <f t="shared" si="223"/>
        <v>2964.1648080048267</v>
      </c>
      <c r="D276" s="5">
        <f t="shared" si="223"/>
        <v>4369.9409952334718</v>
      </c>
      <c r="E276" s="15">
        <f t="shared" si="224"/>
        <v>5.1620372674991723E-8</v>
      </c>
      <c r="F276" s="15">
        <f t="shared" si="224"/>
        <v>1.0169559559863502E-7</v>
      </c>
      <c r="G276" s="15">
        <f t="shared" si="224"/>
        <v>2.0760794088482034E-7</v>
      </c>
      <c r="H276" s="5">
        <f t="shared" si="198"/>
        <v>107710.15223880358</v>
      </c>
      <c r="I276" s="5">
        <f t="shared" si="198"/>
        <v>95700.058116230517</v>
      </c>
      <c r="J276" s="5">
        <f t="shared" si="198"/>
        <v>37122.412634321277</v>
      </c>
      <c r="K276" s="5">
        <f t="shared" si="199"/>
        <v>92422.963624433076</v>
      </c>
      <c r="L276" s="5">
        <f t="shared" si="199"/>
        <v>32285.673811992267</v>
      </c>
      <c r="M276" s="5">
        <f t="shared" si="199"/>
        <v>8494.9459671910172</v>
      </c>
      <c r="N276" s="15">
        <f t="shared" si="200"/>
        <v>-2.057340100650118E-2</v>
      </c>
      <c r="O276" s="15">
        <f t="shared" si="200"/>
        <v>-6.3860558723249916E-4</v>
      </c>
      <c r="P276" s="15">
        <f t="shared" si="200"/>
        <v>3.2425758888443568E-4</v>
      </c>
      <c r="Q276" s="5">
        <f t="shared" si="201"/>
        <v>1410.1606126778863</v>
      </c>
      <c r="R276" s="5">
        <f t="shared" si="201"/>
        <v>3869.9084619262917</v>
      </c>
      <c r="S276" s="5">
        <f t="shared" si="201"/>
        <v>2830.787376895998</v>
      </c>
      <c r="T276" s="5">
        <f t="shared" si="225"/>
        <v>13.092179180579256</v>
      </c>
      <c r="U276" s="5">
        <f t="shared" si="225"/>
        <v>40.437890405731778</v>
      </c>
      <c r="V276" s="5">
        <f t="shared" si="225"/>
        <v>76.255479534183422</v>
      </c>
      <c r="W276" s="15">
        <f t="shared" si="203"/>
        <v>-1.0734613539272964E-2</v>
      </c>
      <c r="X276" s="15">
        <f t="shared" si="203"/>
        <v>-1.217998157191269E-2</v>
      </c>
      <c r="Y276" s="15">
        <f t="shared" si="203"/>
        <v>-9.7425357312937999E-3</v>
      </c>
      <c r="Z276" s="5">
        <f t="shared" si="206"/>
        <v>1141.6338797198707</v>
      </c>
      <c r="AA276" s="5">
        <f t="shared" si="206"/>
        <v>10463.484217385423</v>
      </c>
      <c r="AB276" s="5">
        <f t="shared" si="206"/>
        <v>53253.701779459865</v>
      </c>
      <c r="AC276" s="16">
        <f t="shared" si="212"/>
        <v>0.94785606557155144</v>
      </c>
      <c r="AD276" s="16">
        <f t="shared" si="212"/>
        <v>3.0693904832027177</v>
      </c>
      <c r="AE276" s="16">
        <f t="shared" si="212"/>
        <v>20.035970672647611</v>
      </c>
      <c r="AF276" s="15">
        <f t="shared" si="213"/>
        <v>-4.0504037456468023E-3</v>
      </c>
      <c r="AG276" s="15">
        <f t="shared" si="213"/>
        <v>2.9673830763510267E-4</v>
      </c>
      <c r="AH276" s="15">
        <f t="shared" si="213"/>
        <v>9.7937136394747881E-3</v>
      </c>
      <c r="AI276" s="1">
        <f t="shared" si="221"/>
        <v>252141.80459327812</v>
      </c>
      <c r="AJ276" s="1">
        <f t="shared" si="221"/>
        <v>191843.90237115257</v>
      </c>
      <c r="AK276" s="1">
        <f t="shared" si="221"/>
        <v>73780.760704008324</v>
      </c>
      <c r="AL276" s="14">
        <f t="shared" si="226"/>
        <v>93.001120121470876</v>
      </c>
      <c r="AM276" s="14">
        <f t="shared" si="226"/>
        <v>22.847862816396976</v>
      </c>
      <c r="AN276" s="14">
        <f t="shared" si="226"/>
        <v>7.144994921179106</v>
      </c>
      <c r="AO276" s="11">
        <f t="shared" si="227"/>
        <v>2.259722350143259E-3</v>
      </c>
      <c r="AP276" s="11">
        <f t="shared" si="227"/>
        <v>2.8466541672447138E-3</v>
      </c>
      <c r="AQ276" s="11">
        <f t="shared" si="227"/>
        <v>2.5822745042478911E-3</v>
      </c>
      <c r="AR276" s="1">
        <f t="shared" si="207"/>
        <v>107710.15223880358</v>
      </c>
      <c r="AS276" s="1">
        <f t="shared" si="207"/>
        <v>95700.058116230517</v>
      </c>
      <c r="AT276" s="1">
        <f t="shared" si="207"/>
        <v>37122.412634321277</v>
      </c>
      <c r="AU276" s="1">
        <f t="shared" si="214"/>
        <v>21542.030447760717</v>
      </c>
      <c r="AV276" s="1">
        <f t="shared" si="214"/>
        <v>19140.011623246104</v>
      </c>
      <c r="AW276" s="1">
        <f t="shared" si="214"/>
        <v>7424.4825268642562</v>
      </c>
      <c r="AX276" s="1">
        <f t="shared" si="215"/>
        <v>73938.370899546469</v>
      </c>
      <c r="AY276" s="1">
        <f t="shared" si="215"/>
        <v>25828.539049593815</v>
      </c>
      <c r="AZ276" s="1">
        <f t="shared" si="215"/>
        <v>6795.9567737528132</v>
      </c>
      <c r="BA276" s="1">
        <f t="shared" si="216"/>
        <v>13065.336693959312</v>
      </c>
      <c r="BB276" s="1">
        <f t="shared" si="216"/>
        <v>30113.64782445029</v>
      </c>
      <c r="BC276" s="1">
        <f t="shared" si="216"/>
        <v>38560.722581176458</v>
      </c>
      <c r="BD276" s="1">
        <f t="shared" si="217"/>
        <v>142.04624759448683</v>
      </c>
      <c r="BE276" s="2">
        <f t="shared" si="222"/>
        <v>0.1724378764915922</v>
      </c>
      <c r="BF276" s="2">
        <f t="shared" si="222"/>
        <v>0.13039120264941753</v>
      </c>
      <c r="BG276" s="2">
        <f t="shared" si="222"/>
        <v>6.9918128391701598E-2</v>
      </c>
      <c r="BH276" s="2">
        <f t="shared" si="210"/>
        <v>8.1478608173334008E-2</v>
      </c>
      <c r="BI276" s="2">
        <f t="shared" si="218"/>
        <v>2.9734821248929609E-3</v>
      </c>
      <c r="BJ276" s="2">
        <f t="shared" si="218"/>
        <v>1.700186572836147E-3</v>
      </c>
      <c r="BK276" s="2">
        <f t="shared" si="218"/>
        <v>4.8885446777984691E-4</v>
      </c>
      <c r="BL276" s="2">
        <f t="shared" si="211"/>
        <v>320.27421235158198</v>
      </c>
      <c r="BM276" s="2">
        <f t="shared" si="211"/>
        <v>162.70795382885404</v>
      </c>
      <c r="BN276" s="2">
        <f t="shared" si="211"/>
        <v>18.147457271054993</v>
      </c>
      <c r="BO276" s="2">
        <f t="shared" si="219"/>
        <v>3253.8119722240272</v>
      </c>
      <c r="BP276" s="2">
        <f t="shared" si="219"/>
        <v>238.51415861384112</v>
      </c>
      <c r="BQ276" s="2">
        <f t="shared" si="219"/>
        <v>9.7477903922063351</v>
      </c>
      <c r="BR276" s="11">
        <f t="shared" si="220"/>
        <v>2.0480956423553048E-2</v>
      </c>
      <c r="BS276" s="17">
        <f t="shared" si="208"/>
        <v>4.7727653894413205E-4</v>
      </c>
      <c r="BT276" s="17">
        <f t="shared" si="209"/>
        <v>1.737787577602002E-3</v>
      </c>
      <c r="BU276" s="12">
        <f>(BU$3*temphigh!$I386+BU$4*temphigh!$I386^2+BU$5*temphigh!$I386^6)*(K276/K$56)^$BW$1</f>
        <v>-66.512392268810231</v>
      </c>
      <c r="BV276" s="12">
        <f>(BV$3*temphigh!$I386+BV$4*temphigh!$I386^2+BV$5*temphigh!$I386^6)*(L276/L$56)^$BW$1</f>
        <v>-38.67140231331441</v>
      </c>
      <c r="BW276" s="12">
        <f>(BW$3*temphigh!$I386+BW$4*temphigh!$I386^2+BW$5*temphigh!$I386^6)*(M276/M$56)^$BW$1</f>
        <v>-32.555855881639509</v>
      </c>
      <c r="BX276" s="12"/>
      <c r="BY276" s="12"/>
      <c r="BZ276" s="12"/>
      <c r="CA276" s="19"/>
      <c r="CB276" s="19"/>
      <c r="CC276" s="19"/>
      <c r="CD276" s="19"/>
      <c r="CE276" s="19"/>
      <c r="CF276" s="19"/>
      <c r="CG276" s="19"/>
      <c r="CH276" s="19"/>
    </row>
    <row r="277" spans="1:86" x14ac:dyDescent="0.3">
      <c r="A277" s="2">
        <f t="shared" si="195"/>
        <v>2231</v>
      </c>
      <c r="B277" s="5">
        <f t="shared" si="223"/>
        <v>1165.4047143362263</v>
      </c>
      <c r="C277" s="5">
        <f t="shared" si="223"/>
        <v>2964.165094375207</v>
      </c>
      <c r="D277" s="5">
        <f t="shared" si="223"/>
        <v>4369.9418571062006</v>
      </c>
      <c r="E277" s="15">
        <f t="shared" si="224"/>
        <v>4.9039354041242134E-8</v>
      </c>
      <c r="F277" s="15">
        <f t="shared" si="224"/>
        <v>9.6610815818703263E-8</v>
      </c>
      <c r="G277" s="15">
        <f t="shared" si="224"/>
        <v>1.972275438405793E-7</v>
      </c>
      <c r="H277" s="5">
        <f t="shared" si="198"/>
        <v>105367.19073535399</v>
      </c>
      <c r="I277" s="5">
        <f t="shared" si="198"/>
        <v>95634.939340001089</v>
      </c>
      <c r="J277" s="5">
        <f t="shared" si="198"/>
        <v>37133.327926287078</v>
      </c>
      <c r="K277" s="5">
        <f t="shared" si="199"/>
        <v>90412.531748996262</v>
      </c>
      <c r="L277" s="5">
        <f t="shared" si="199"/>
        <v>32263.702018985969</v>
      </c>
      <c r="M277" s="5">
        <f t="shared" si="199"/>
        <v>8497.4421034693059</v>
      </c>
      <c r="N277" s="15">
        <f t="shared" si="200"/>
        <v>-2.175251470626216E-2</v>
      </c>
      <c r="O277" s="15">
        <f t="shared" si="200"/>
        <v>-6.8054311439325055E-4</v>
      </c>
      <c r="P277" s="15">
        <f t="shared" si="200"/>
        <v>2.9383780519953717E-4</v>
      </c>
      <c r="Q277" s="5">
        <f t="shared" si="201"/>
        <v>1364.6778902565934</v>
      </c>
      <c r="R277" s="5">
        <f t="shared" si="201"/>
        <v>3820.1718553691003</v>
      </c>
      <c r="S277" s="5">
        <f t="shared" si="201"/>
        <v>2804.0325713443658</v>
      </c>
      <c r="T277" s="5">
        <f t="shared" si="225"/>
        <v>12.951639696688822</v>
      </c>
      <c r="U277" s="5">
        <f t="shared" si="225"/>
        <v>39.945357645782941</v>
      </c>
      <c r="V277" s="5">
        <f t="shared" si="225"/>
        <v>75.512557800114692</v>
      </c>
      <c r="W277" s="15">
        <f t="shared" si="203"/>
        <v>-1.0734613539272964E-2</v>
      </c>
      <c r="X277" s="15">
        <f t="shared" si="203"/>
        <v>-1.217998157191269E-2</v>
      </c>
      <c r="Y277" s="15">
        <f t="shared" si="203"/>
        <v>-9.7425357312937999E-3</v>
      </c>
      <c r="Z277" s="5">
        <f t="shared" si="206"/>
        <v>1101.6634448214802</v>
      </c>
      <c r="AA277" s="5">
        <f t="shared" si="206"/>
        <v>10332.504710949679</v>
      </c>
      <c r="AB277" s="5">
        <f t="shared" si="206"/>
        <v>53268.624170374445</v>
      </c>
      <c r="AC277" s="16">
        <f t="shared" si="212"/>
        <v>0.94401686581322641</v>
      </c>
      <c r="AD277" s="16">
        <f t="shared" si="212"/>
        <v>3.0703012889401746</v>
      </c>
      <c r="AE277" s="16">
        <f t="shared" si="212"/>
        <v>20.232197231904436</v>
      </c>
      <c r="AF277" s="15">
        <f t="shared" si="213"/>
        <v>-4.0504037456468023E-3</v>
      </c>
      <c r="AG277" s="15">
        <f t="shared" si="213"/>
        <v>2.9673830763510267E-4</v>
      </c>
      <c r="AH277" s="15">
        <f t="shared" si="213"/>
        <v>9.7937136394747881E-3</v>
      </c>
      <c r="AI277" s="1">
        <f t="shared" si="221"/>
        <v>248469.65458171102</v>
      </c>
      <c r="AJ277" s="1">
        <f t="shared" si="221"/>
        <v>191799.5237572834</v>
      </c>
      <c r="AK277" s="1">
        <f t="shared" si="221"/>
        <v>73827.167160471756</v>
      </c>
      <c r="AL277" s="14">
        <f t="shared" si="226"/>
        <v>93.209175264100452</v>
      </c>
      <c r="AM277" s="14">
        <f t="shared" si="226"/>
        <v>22.912252380656916</v>
      </c>
      <c r="AN277" s="14">
        <f t="shared" si="226"/>
        <v>7.1632607560148678</v>
      </c>
      <c r="AO277" s="11">
        <f t="shared" si="227"/>
        <v>2.2371251266418263E-3</v>
      </c>
      <c r="AP277" s="11">
        <f t="shared" si="227"/>
        <v>2.8181876255722665E-3</v>
      </c>
      <c r="AQ277" s="11">
        <f t="shared" si="227"/>
        <v>2.556451759205412E-3</v>
      </c>
      <c r="AR277" s="1">
        <f t="shared" si="207"/>
        <v>105367.19073535399</v>
      </c>
      <c r="AS277" s="1">
        <f t="shared" si="207"/>
        <v>95634.939340001089</v>
      </c>
      <c r="AT277" s="1">
        <f t="shared" si="207"/>
        <v>37133.327926287078</v>
      </c>
      <c r="AU277" s="1">
        <f t="shared" si="214"/>
        <v>21073.438147070799</v>
      </c>
      <c r="AV277" s="1">
        <f t="shared" si="214"/>
        <v>19126.987868000218</v>
      </c>
      <c r="AW277" s="1">
        <f t="shared" si="214"/>
        <v>7426.6655852574158</v>
      </c>
      <c r="AX277" s="1">
        <f t="shared" si="215"/>
        <v>72330.025399197009</v>
      </c>
      <c r="AY277" s="1">
        <f t="shared" si="215"/>
        <v>25810.961615188775</v>
      </c>
      <c r="AZ277" s="1">
        <f t="shared" si="215"/>
        <v>6797.9536827754446</v>
      </c>
      <c r="BA277" s="1">
        <f t="shared" si="216"/>
        <v>13039.707068342519</v>
      </c>
      <c r="BB277" s="1">
        <f t="shared" si="216"/>
        <v>30111.632804887762</v>
      </c>
      <c r="BC277" s="1">
        <f t="shared" si="216"/>
        <v>38562.014051922328</v>
      </c>
      <c r="BD277" s="1">
        <f t="shared" si="217"/>
        <v>137.86451589837475</v>
      </c>
      <c r="BE277" s="2">
        <f t="shared" si="222"/>
        <v>0.1724378764915922</v>
      </c>
      <c r="BF277" s="2">
        <f t="shared" si="222"/>
        <v>0.13039120264941753</v>
      </c>
      <c r="BG277" s="2">
        <f t="shared" si="222"/>
        <v>6.9918128391701598E-2</v>
      </c>
      <c r="BH277" s="2">
        <f t="shared" si="210"/>
        <v>8.1320736486086537E-2</v>
      </c>
      <c r="BI277" s="2">
        <f t="shared" si="218"/>
        <v>2.9734821248929609E-3</v>
      </c>
      <c r="BJ277" s="2">
        <f t="shared" si="218"/>
        <v>1.700186572836147E-3</v>
      </c>
      <c r="BK277" s="2">
        <f t="shared" si="218"/>
        <v>4.8885446777984691E-4</v>
      </c>
      <c r="BL277" s="2">
        <f t="shared" si="211"/>
        <v>313.3074582017623</v>
      </c>
      <c r="BM277" s="2">
        <f t="shared" si="211"/>
        <v>162.59723975986927</v>
      </c>
      <c r="BN277" s="2">
        <f t="shared" si="211"/>
        <v>18.152793260299596</v>
      </c>
      <c r="BO277" s="2">
        <f t="shared" si="219"/>
        <v>3298.5200167430921</v>
      </c>
      <c r="BP277" s="2">
        <f t="shared" si="219"/>
        <v>241.37331856489811</v>
      </c>
      <c r="BQ277" s="2">
        <f t="shared" si="219"/>
        <v>9.7479250872232477</v>
      </c>
      <c r="BR277" s="11">
        <f t="shared" si="220"/>
        <v>2.003378947064724E-2</v>
      </c>
      <c r="BS277" s="17">
        <f t="shared" si="208"/>
        <v>4.6769764388041875E-4</v>
      </c>
      <c r="BT277" s="17">
        <f t="shared" si="209"/>
        <v>1.6871724054388368E-3</v>
      </c>
      <c r="BU277" s="12">
        <f>(BU$3*temphigh!$I387+BU$4*temphigh!$I387^2+BU$5*temphigh!$I387^6)*(K277/K$56)^$BW$1</f>
        <v>-67.250958062633302</v>
      </c>
      <c r="BV277" s="12">
        <f>(BV$3*temphigh!$I387+BV$4*temphigh!$I387^2+BV$5*temphigh!$I387^6)*(L277/L$56)^$BW$1</f>
        <v>-38.882238840954045</v>
      </c>
      <c r="BW277" s="12">
        <f>(BW$3*temphigh!$I387+BW$4*temphigh!$I387^2+BW$5*temphigh!$I387^6)*(M277/M$56)^$BW$1</f>
        <v>-32.71626499182635</v>
      </c>
      <c r="BX277" s="12"/>
      <c r="BY277" s="12"/>
      <c r="BZ277" s="12"/>
      <c r="CA277" s="19"/>
      <c r="CB277" s="19"/>
      <c r="CC277" s="19"/>
      <c r="CD277" s="19"/>
      <c r="CE277" s="19"/>
      <c r="CF277" s="19"/>
      <c r="CG277" s="19"/>
      <c r="CH277" s="19"/>
    </row>
    <row r="278" spans="1:86" x14ac:dyDescent="0.3">
      <c r="A278" s="2">
        <f t="shared" si="195"/>
        <v>2232</v>
      </c>
      <c r="B278" s="5">
        <f t="shared" si="223"/>
        <v>1165.4047686293861</v>
      </c>
      <c r="C278" s="5">
        <f t="shared" si="223"/>
        <v>2964.1653664270943</v>
      </c>
      <c r="D278" s="5">
        <f t="shared" si="223"/>
        <v>4369.9426758854543</v>
      </c>
      <c r="E278" s="15">
        <f t="shared" si="224"/>
        <v>4.6587386339180026E-8</v>
      </c>
      <c r="F278" s="15">
        <f t="shared" si="224"/>
        <v>9.1780275027768093E-8</v>
      </c>
      <c r="G278" s="15">
        <f t="shared" si="224"/>
        <v>1.8736616664855034E-7</v>
      </c>
      <c r="H278" s="5">
        <f t="shared" si="198"/>
        <v>102935.14424108241</v>
      </c>
      <c r="I278" s="5">
        <f t="shared" si="198"/>
        <v>95565.880212809308</v>
      </c>
      <c r="J278" s="5">
        <f t="shared" si="198"/>
        <v>37143.128766058711</v>
      </c>
      <c r="K278" s="5">
        <f t="shared" si="199"/>
        <v>88325.659043031701</v>
      </c>
      <c r="L278" s="5">
        <f t="shared" si="199"/>
        <v>32240.401056976531</v>
      </c>
      <c r="M278" s="5">
        <f t="shared" si="199"/>
        <v>8499.6832958529885</v>
      </c>
      <c r="N278" s="15">
        <f t="shared" si="200"/>
        <v>-2.3081675356223297E-2</v>
      </c>
      <c r="O278" s="15">
        <f t="shared" si="200"/>
        <v>-7.2220360812058626E-4</v>
      </c>
      <c r="P278" s="15">
        <f t="shared" si="200"/>
        <v>2.6374906194037706E-4</v>
      </c>
      <c r="Q278" s="5">
        <f t="shared" si="201"/>
        <v>1318.8677400633601</v>
      </c>
      <c r="R278" s="5">
        <f t="shared" si="201"/>
        <v>3770.9172406288371</v>
      </c>
      <c r="S278" s="5">
        <f t="shared" si="201"/>
        <v>2777.4470599871042</v>
      </c>
      <c r="T278" s="5">
        <f t="shared" si="225"/>
        <v>12.812608849844962</v>
      </c>
      <c r="U278" s="5">
        <f t="shared" si="225"/>
        <v>39.458823925773842</v>
      </c>
      <c r="V278" s="5">
        <f t="shared" si="225"/>
        <v>74.77687400758569</v>
      </c>
      <c r="W278" s="15">
        <f t="shared" si="203"/>
        <v>-1.0734613539272964E-2</v>
      </c>
      <c r="X278" s="15">
        <f t="shared" si="203"/>
        <v>-1.217998157191269E-2</v>
      </c>
      <c r="Y278" s="15">
        <f t="shared" si="203"/>
        <v>-9.7425357312937999E-3</v>
      </c>
      <c r="Z278" s="5">
        <f t="shared" si="206"/>
        <v>1061.8125988081051</v>
      </c>
      <c r="AA278" s="5">
        <f t="shared" si="206"/>
        <v>10202.736555260914</v>
      </c>
      <c r="AB278" s="5">
        <f t="shared" si="206"/>
        <v>53281.929840975477</v>
      </c>
      <c r="AC278" s="16">
        <f t="shared" si="212"/>
        <v>0.94019321636398279</v>
      </c>
      <c r="AD278" s="16">
        <f t="shared" si="212"/>
        <v>3.0712123649485847</v>
      </c>
      <c r="AE278" s="16">
        <f t="shared" si="212"/>
        <v>20.430345577891082</v>
      </c>
      <c r="AF278" s="15">
        <f t="shared" si="213"/>
        <v>-4.0504037456468023E-3</v>
      </c>
      <c r="AG278" s="15">
        <f t="shared" si="213"/>
        <v>2.9673830763510267E-4</v>
      </c>
      <c r="AH278" s="15">
        <f t="shared" si="213"/>
        <v>9.7937136394747881E-3</v>
      </c>
      <c r="AI278" s="1">
        <f t="shared" si="221"/>
        <v>244696.12727061071</v>
      </c>
      <c r="AJ278" s="1">
        <f t="shared" si="221"/>
        <v>191746.55924955528</v>
      </c>
      <c r="AK278" s="1">
        <f t="shared" si="221"/>
        <v>73871.116029682002</v>
      </c>
      <c r="AL278" s="14">
        <f t="shared" si="226"/>
        <v>93.41561064623717</v>
      </c>
      <c r="AM278" s="14">
        <f t="shared" si="226"/>
        <v>22.976177696528744</v>
      </c>
      <c r="AN278" s="14">
        <f t="shared" si="226"/>
        <v>7.1813901612706159</v>
      </c>
      <c r="AO278" s="11">
        <f t="shared" si="227"/>
        <v>2.2147538753754079E-3</v>
      </c>
      <c r="AP278" s="11">
        <f t="shared" si="227"/>
        <v>2.7900057493165436E-3</v>
      </c>
      <c r="AQ278" s="11">
        <f t="shared" si="227"/>
        <v>2.5308872416133577E-3</v>
      </c>
      <c r="AR278" s="1">
        <f t="shared" si="207"/>
        <v>102935.14424108241</v>
      </c>
      <c r="AS278" s="1">
        <f t="shared" si="207"/>
        <v>95565.880212809308</v>
      </c>
      <c r="AT278" s="1">
        <f t="shared" si="207"/>
        <v>37143.128766058711</v>
      </c>
      <c r="AU278" s="1">
        <f t="shared" si="214"/>
        <v>20587.028848216483</v>
      </c>
      <c r="AV278" s="1">
        <f t="shared" si="214"/>
        <v>19113.176042561863</v>
      </c>
      <c r="AW278" s="1">
        <f t="shared" si="214"/>
        <v>7428.6257532117424</v>
      </c>
      <c r="AX278" s="1">
        <f t="shared" si="215"/>
        <v>70660.527234425375</v>
      </c>
      <c r="AY278" s="1">
        <f t="shared" si="215"/>
        <v>25792.320845581224</v>
      </c>
      <c r="AZ278" s="1">
        <f t="shared" si="215"/>
        <v>6799.7466366823919</v>
      </c>
      <c r="BA278" s="1">
        <f t="shared" si="216"/>
        <v>13012.492877321958</v>
      </c>
      <c r="BB278" s="1">
        <f t="shared" si="216"/>
        <v>30109.494064224815</v>
      </c>
      <c r="BC278" s="1">
        <f t="shared" si="216"/>
        <v>38563.173693452896</v>
      </c>
      <c r="BD278" s="1">
        <f t="shared" si="217"/>
        <v>133.80286306525258</v>
      </c>
      <c r="BE278" s="2">
        <f t="shared" si="222"/>
        <v>0.1724378764915922</v>
      </c>
      <c r="BF278" s="2">
        <f t="shared" si="222"/>
        <v>0.13039120264941753</v>
      </c>
      <c r="BG278" s="2">
        <f t="shared" si="222"/>
        <v>6.9918128391701598E-2</v>
      </c>
      <c r="BH278" s="2">
        <f t="shared" si="210"/>
        <v>8.1163476190657891E-2</v>
      </c>
      <c r="BI278" s="2">
        <f t="shared" si="218"/>
        <v>2.9734821248929609E-3</v>
      </c>
      <c r="BJ278" s="2">
        <f t="shared" si="218"/>
        <v>1.700186572836147E-3</v>
      </c>
      <c r="BK278" s="2">
        <f t="shared" si="218"/>
        <v>4.8885446777984691E-4</v>
      </c>
      <c r="BL278" s="2">
        <f t="shared" si="211"/>
        <v>306.07581142413716</v>
      </c>
      <c r="BM278" s="2">
        <f t="shared" si="211"/>
        <v>162.47982635908602</v>
      </c>
      <c r="BN278" s="2">
        <f t="shared" si="211"/>
        <v>18.157584444609952</v>
      </c>
      <c r="BO278" s="2">
        <f t="shared" si="219"/>
        <v>3343.3239931815556</v>
      </c>
      <c r="BP278" s="2">
        <f t="shared" si="219"/>
        <v>244.26681970481826</v>
      </c>
      <c r="BQ278" s="2">
        <f t="shared" si="219"/>
        <v>9.7480630062976452</v>
      </c>
      <c r="BR278" s="11">
        <f t="shared" si="220"/>
        <v>1.9538153828424137E-2</v>
      </c>
      <c r="BS278" s="17">
        <f t="shared" si="208"/>
        <v>4.5851191275058967E-4</v>
      </c>
      <c r="BT278" s="17">
        <f t="shared" si="209"/>
        <v>1.6380314615911037E-3</v>
      </c>
      <c r="BU278" s="12">
        <f>(BU$3*temphigh!$I388+BU$4*temphigh!$I388^2+BU$5*temphigh!$I388^6)*(K278/K$56)^$BW$1</f>
        <v>-68.017112855847955</v>
      </c>
      <c r="BV278" s="12">
        <f>(BV$3*temphigh!$I388+BV$4*temphigh!$I388^2+BV$5*temphigh!$I388^6)*(L278/L$56)^$BW$1</f>
        <v>-39.092633865310454</v>
      </c>
      <c r="BW278" s="12">
        <f>(BW$3*temphigh!$I388+BW$4*temphigh!$I388^2+BW$5*temphigh!$I388^6)*(M278/M$56)^$BW$1</f>
        <v>-32.876148199052381</v>
      </c>
      <c r="BX278" s="12"/>
      <c r="BY278" s="12"/>
      <c r="BZ278" s="12"/>
      <c r="CA278" s="19"/>
      <c r="CB278" s="19"/>
      <c r="CC278" s="19"/>
      <c r="CD278" s="19"/>
      <c r="CE278" s="19"/>
      <c r="CF278" s="19"/>
      <c r="CG278" s="19"/>
      <c r="CH278" s="19"/>
    </row>
    <row r="279" spans="1:86" x14ac:dyDescent="0.3">
      <c r="A279" s="2">
        <f t="shared" si="195"/>
        <v>2233</v>
      </c>
      <c r="B279" s="5">
        <f t="shared" si="223"/>
        <v>1165.4048202078902</v>
      </c>
      <c r="C279" s="5">
        <f t="shared" si="223"/>
        <v>2964.1656248764116</v>
      </c>
      <c r="D279" s="5">
        <f t="shared" si="223"/>
        <v>4369.9434537258912</v>
      </c>
      <c r="E279" s="15">
        <f t="shared" si="224"/>
        <v>4.4258017022221023E-8</v>
      </c>
      <c r="F279" s="15">
        <f t="shared" si="224"/>
        <v>8.7191261276379687E-8</v>
      </c>
      <c r="G279" s="15">
        <f t="shared" si="224"/>
        <v>1.7799785831612283E-7</v>
      </c>
      <c r="H279" s="5">
        <f t="shared" si="198"/>
        <v>100403.62187604357</v>
      </c>
      <c r="I279" s="5">
        <f t="shared" si="198"/>
        <v>95492.915168586391</v>
      </c>
      <c r="J279" s="5">
        <f t="shared" si="198"/>
        <v>37151.826422938269</v>
      </c>
      <c r="K279" s="5">
        <f t="shared" si="199"/>
        <v>86153.429379271925</v>
      </c>
      <c r="L279" s="5">
        <f t="shared" si="199"/>
        <v>32215.782534947884</v>
      </c>
      <c r="M279" s="5">
        <f t="shared" si="199"/>
        <v>8501.6721191808483</v>
      </c>
      <c r="N279" s="15">
        <f t="shared" si="200"/>
        <v>-2.4593415857802725E-2</v>
      </c>
      <c r="O279" s="15">
        <f t="shared" si="200"/>
        <v>-7.6359230101197273E-4</v>
      </c>
      <c r="P279" s="15">
        <f t="shared" si="200"/>
        <v>2.339879332715622E-4</v>
      </c>
      <c r="Q279" s="5">
        <f t="shared" si="201"/>
        <v>1272.6229802533624</v>
      </c>
      <c r="R279" s="5">
        <f t="shared" si="201"/>
        <v>3722.1434908616479</v>
      </c>
      <c r="S279" s="5">
        <f t="shared" si="201"/>
        <v>2751.0317299706562</v>
      </c>
      <c r="T279" s="5">
        <f t="shared" si="225"/>
        <v>12.675070445412008</v>
      </c>
      <c r="U279" s="5">
        <f t="shared" si="225"/>
        <v>38.978216177508571</v>
      </c>
      <c r="V279" s="5">
        <f t="shared" si="225"/>
        <v>74.048357640692331</v>
      </c>
      <c r="W279" s="15">
        <f t="shared" si="203"/>
        <v>-1.0734613539272964E-2</v>
      </c>
      <c r="X279" s="15">
        <f t="shared" si="203"/>
        <v>-1.217998157191269E-2</v>
      </c>
      <c r="Y279" s="15">
        <f t="shared" si="203"/>
        <v>-9.7425357312937999E-3</v>
      </c>
      <c r="Z279" s="5">
        <f t="shared" si="206"/>
        <v>1022.0127739064601</v>
      </c>
      <c r="AA279" s="5">
        <f t="shared" si="206"/>
        <v>10074.178138608855</v>
      </c>
      <c r="AB279" s="5">
        <f t="shared" si="206"/>
        <v>53293.635193874507</v>
      </c>
      <c r="AC279" s="16">
        <f t="shared" ref="AC279:AE294" si="228">AC278*(1+AF279)</f>
        <v>0.93638505423879037</v>
      </c>
      <c r="AD279" s="16">
        <f t="shared" si="228"/>
        <v>3.0721237113081474</v>
      </c>
      <c r="AE279" s="16">
        <f t="shared" si="228"/>
        <v>20.630434532036457</v>
      </c>
      <c r="AF279" s="15">
        <f t="shared" si="213"/>
        <v>-4.0504037456468023E-3</v>
      </c>
      <c r="AG279" s="15">
        <f t="shared" si="213"/>
        <v>2.9673830763510267E-4</v>
      </c>
      <c r="AH279" s="15">
        <f t="shared" si="213"/>
        <v>9.7937136394747881E-3</v>
      </c>
      <c r="AI279" s="1">
        <f t="shared" si="221"/>
        <v>240813.54339176614</v>
      </c>
      <c r="AJ279" s="1">
        <f t="shared" si="221"/>
        <v>191685.07936716161</v>
      </c>
      <c r="AK279" s="1">
        <f t="shared" si="221"/>
        <v>73912.630179925545</v>
      </c>
      <c r="AL279" s="14">
        <f t="shared" si="226"/>
        <v>93.620434306079474</v>
      </c>
      <c r="AM279" s="14">
        <f t="shared" si="226"/>
        <v>23.039640327720672</v>
      </c>
      <c r="AN279" s="14">
        <f t="shared" si="226"/>
        <v>7.1993836971194609</v>
      </c>
      <c r="AO279" s="11">
        <f t="shared" si="227"/>
        <v>2.1926063366216539E-3</v>
      </c>
      <c r="AP279" s="11">
        <f t="shared" si="227"/>
        <v>2.762105691823378E-3</v>
      </c>
      <c r="AQ279" s="11">
        <f t="shared" si="227"/>
        <v>2.5055783691972241E-3</v>
      </c>
      <c r="AR279" s="1">
        <f t="shared" si="207"/>
        <v>100403.62187604357</v>
      </c>
      <c r="AS279" s="1">
        <f t="shared" si="207"/>
        <v>95492.915168586391</v>
      </c>
      <c r="AT279" s="1">
        <f t="shared" si="207"/>
        <v>37151.826422938269</v>
      </c>
      <c r="AU279" s="1">
        <f t="shared" si="214"/>
        <v>20080.724375208716</v>
      </c>
      <c r="AV279" s="1">
        <f t="shared" si="214"/>
        <v>19098.583033717277</v>
      </c>
      <c r="AW279" s="1">
        <f t="shared" si="214"/>
        <v>7430.3652845876541</v>
      </c>
      <c r="AX279" s="1">
        <f t="shared" si="215"/>
        <v>68922.743503417543</v>
      </c>
      <c r="AY279" s="1">
        <f t="shared" si="215"/>
        <v>25772.626027958311</v>
      </c>
      <c r="AZ279" s="1">
        <f t="shared" si="215"/>
        <v>6801.3376953446777</v>
      </c>
      <c r="BA279" s="1">
        <f t="shared" si="216"/>
        <v>12983.47384120274</v>
      </c>
      <c r="BB279" s="1">
        <f t="shared" si="216"/>
        <v>30107.232410856566</v>
      </c>
      <c r="BC279" s="1">
        <f t="shared" si="216"/>
        <v>38564.202952043146</v>
      </c>
      <c r="BD279" s="1">
        <f t="shared" si="217"/>
        <v>129.85758278610174</v>
      </c>
      <c r="BE279" s="2">
        <f t="shared" si="222"/>
        <v>0.1724378764915922</v>
      </c>
      <c r="BF279" s="2">
        <f t="shared" si="222"/>
        <v>0.13039120264941753</v>
      </c>
      <c r="BG279" s="2">
        <f t="shared" si="222"/>
        <v>6.9918128391701598E-2</v>
      </c>
      <c r="BH279" s="2">
        <f t="shared" si="210"/>
        <v>8.1006728221395166E-2</v>
      </c>
      <c r="BI279" s="2">
        <f t="shared" si="218"/>
        <v>2.9734821248929609E-3</v>
      </c>
      <c r="BJ279" s="2">
        <f t="shared" si="218"/>
        <v>1.700186572836147E-3</v>
      </c>
      <c r="BK279" s="2">
        <f t="shared" si="218"/>
        <v>4.8885446777984691E-4</v>
      </c>
      <c r="BL279" s="2">
        <f t="shared" si="211"/>
        <v>298.54837492292739</v>
      </c>
      <c r="BM279" s="2">
        <f t="shared" si="211"/>
        <v>162.35577217061183</v>
      </c>
      <c r="BN279" s="2">
        <f t="shared" si="211"/>
        <v>18.161836333034742</v>
      </c>
      <c r="BO279" s="2">
        <f t="shared" si="219"/>
        <v>3388.0960767628017</v>
      </c>
      <c r="BP279" s="2">
        <f t="shared" si="219"/>
        <v>247.19507402020602</v>
      </c>
      <c r="BQ279" s="2">
        <f t="shared" si="219"/>
        <v>9.7482041162160122</v>
      </c>
      <c r="BR279" s="11">
        <f t="shared" si="220"/>
        <v>1.8984154517750124E-2</v>
      </c>
      <c r="BS279" s="17">
        <f t="shared" si="208"/>
        <v>4.4972511428714192E-4</v>
      </c>
      <c r="BT279" s="17">
        <f t="shared" si="209"/>
        <v>1.5903218073700035E-3</v>
      </c>
      <c r="BU279" s="12">
        <f>(BU$3*temphigh!$I389+BU$4*temphigh!$I389^2+BU$5*temphigh!$I389^6)*(K279/K$56)^$BW$1</f>
        <v>-68.814913079025871</v>
      </c>
      <c r="BV279" s="12">
        <f>(BV$3*temphigh!$I389+BV$4*temphigh!$I389^2+BV$5*temphigh!$I389^6)*(L279/L$56)^$BW$1</f>
        <v>-39.302591595004685</v>
      </c>
      <c r="BW279" s="12">
        <f>(BW$3*temphigh!$I389+BW$4*temphigh!$I389^2+BW$5*temphigh!$I389^6)*(M279/M$56)^$BW$1</f>
        <v>-33.035507521207855</v>
      </c>
      <c r="BX279" s="12"/>
      <c r="BY279" s="12"/>
      <c r="BZ279" s="12"/>
      <c r="CA279" s="19"/>
      <c r="CB279" s="19"/>
      <c r="CC279" s="19"/>
      <c r="CD279" s="19"/>
      <c r="CE279" s="19"/>
      <c r="CF279" s="19"/>
      <c r="CG279" s="19"/>
      <c r="CH279" s="19"/>
    </row>
    <row r="280" spans="1:86" x14ac:dyDescent="0.3">
      <c r="A280" s="2">
        <f t="shared" si="195"/>
        <v>2234</v>
      </c>
      <c r="B280" s="5">
        <f t="shared" si="223"/>
        <v>1165.4048692074714</v>
      </c>
      <c r="C280" s="5">
        <f t="shared" si="223"/>
        <v>2964.1658704032839</v>
      </c>
      <c r="D280" s="5">
        <f t="shared" si="223"/>
        <v>4369.9441926744385</v>
      </c>
      <c r="E280" s="15">
        <f t="shared" si="224"/>
        <v>4.2045116171109967E-8</v>
      </c>
      <c r="F280" s="15">
        <f t="shared" si="224"/>
        <v>8.2831698212560695E-8</v>
      </c>
      <c r="G280" s="15">
        <f t="shared" si="224"/>
        <v>1.6909796540031667E-7</v>
      </c>
      <c r="H280" s="5">
        <f t="shared" si="198"/>
        <v>97759.956090205116</v>
      </c>
      <c r="I280" s="5">
        <f t="shared" si="198"/>
        <v>95416.078571490856</v>
      </c>
      <c r="J280" s="5">
        <f t="shared" si="198"/>
        <v>37159.432157624571</v>
      </c>
      <c r="K280" s="5">
        <f t="shared" si="199"/>
        <v>83884.973088096289</v>
      </c>
      <c r="L280" s="5">
        <f t="shared" si="199"/>
        <v>32189.858038716706</v>
      </c>
      <c r="M280" s="5">
        <f t="shared" si="199"/>
        <v>8503.4111465123133</v>
      </c>
      <c r="N280" s="15">
        <f t="shared" si="200"/>
        <v>-2.6330423611917397E-2</v>
      </c>
      <c r="O280" s="15">
        <f t="shared" si="200"/>
        <v>-8.0471415533844848E-4</v>
      </c>
      <c r="P280" s="15">
        <f t="shared" si="200"/>
        <v>2.0455121146589761E-4</v>
      </c>
      <c r="Q280" s="5">
        <f t="shared" si="201"/>
        <v>1225.8129167182371</v>
      </c>
      <c r="R280" s="5">
        <f t="shared" si="201"/>
        <v>3673.8493767213449</v>
      </c>
      <c r="S280" s="5">
        <f t="shared" si="201"/>
        <v>2724.7874102859023</v>
      </c>
      <c r="T280" s="5">
        <f t="shared" si="225"/>
        <v>12.539008462597449</v>
      </c>
      <c r="U280" s="5">
        <f t="shared" si="225"/>
        <v>38.50346222276049</v>
      </c>
      <c r="V280" s="5">
        <f t="shared" si="225"/>
        <v>73.326938870534264</v>
      </c>
      <c r="W280" s="15">
        <f t="shared" si="203"/>
        <v>-1.0734613539272964E-2</v>
      </c>
      <c r="X280" s="15">
        <f t="shared" si="203"/>
        <v>-1.217998157191269E-2</v>
      </c>
      <c r="Y280" s="15">
        <f t="shared" si="203"/>
        <v>-9.7425357312937999E-3</v>
      </c>
      <c r="Z280" s="5">
        <f t="shared" si="206"/>
        <v>982.18251769601829</v>
      </c>
      <c r="AA280" s="5">
        <f t="shared" si="206"/>
        <v>9946.8275611626159</v>
      </c>
      <c r="AB280" s="5">
        <f t="shared" si="206"/>
        <v>53303.756610055716</v>
      </c>
      <c r="AC280" s="16">
        <f t="shared" si="228"/>
        <v>0.9325923167077339</v>
      </c>
      <c r="AD280" s="16">
        <f t="shared" si="228"/>
        <v>3.0730353280990865</v>
      </c>
      <c r="AE280" s="16">
        <f t="shared" si="228"/>
        <v>20.832483100101154</v>
      </c>
      <c r="AF280" s="15">
        <f t="shared" si="213"/>
        <v>-4.0504037456468023E-3</v>
      </c>
      <c r="AG280" s="15">
        <f t="shared" si="213"/>
        <v>2.9673830763510267E-4</v>
      </c>
      <c r="AH280" s="15">
        <f t="shared" si="213"/>
        <v>9.7937136394747881E-3</v>
      </c>
      <c r="AI280" s="1">
        <f t="shared" ref="AI280:AK295" si="229">(1-$AI$5)*AI279+AU279</f>
        <v>236812.91342779825</v>
      </c>
      <c r="AJ280" s="1">
        <f t="shared" si="229"/>
        <v>191615.15446416271</v>
      </c>
      <c r="AK280" s="1">
        <f t="shared" si="229"/>
        <v>73951.732446520647</v>
      </c>
      <c r="AL280" s="14">
        <f t="shared" si="226"/>
        <v>93.823654336001297</v>
      </c>
      <c r="AM280" s="14">
        <f t="shared" si="226"/>
        <v>23.102641870190563</v>
      </c>
      <c r="AN280" s="14">
        <f t="shared" si="226"/>
        <v>7.2172419309818849</v>
      </c>
      <c r="AO280" s="11">
        <f t="shared" si="227"/>
        <v>2.1706802732554373E-3</v>
      </c>
      <c r="AP280" s="11">
        <f t="shared" si="227"/>
        <v>2.7344846349051442E-3</v>
      </c>
      <c r="AQ280" s="11">
        <f t="shared" si="227"/>
        <v>2.4805225855052517E-3</v>
      </c>
      <c r="AR280" s="1">
        <f t="shared" si="207"/>
        <v>97759.956090205116</v>
      </c>
      <c r="AS280" s="1">
        <f t="shared" si="207"/>
        <v>95416.078571490856</v>
      </c>
      <c r="AT280" s="1">
        <f t="shared" si="207"/>
        <v>37159.432157624571</v>
      </c>
      <c r="AU280" s="1">
        <f t="shared" si="214"/>
        <v>19551.991218041025</v>
      </c>
      <c r="AV280" s="1">
        <f t="shared" si="214"/>
        <v>19083.21571429817</v>
      </c>
      <c r="AW280" s="1">
        <f t="shared" si="214"/>
        <v>7431.8864315249148</v>
      </c>
      <c r="AX280" s="1">
        <f t="shared" si="215"/>
        <v>67107.978470477043</v>
      </c>
      <c r="AY280" s="1">
        <f t="shared" si="215"/>
        <v>25751.886430973365</v>
      </c>
      <c r="AZ280" s="1">
        <f t="shared" si="215"/>
        <v>6802.7289172098508</v>
      </c>
      <c r="BA280" s="1">
        <f t="shared" si="216"/>
        <v>12952.377566326319</v>
      </c>
      <c r="BB280" s="1">
        <f t="shared" si="216"/>
        <v>30104.848638195032</v>
      </c>
      <c r="BC280" s="1">
        <f t="shared" si="216"/>
        <v>38565.103259140677</v>
      </c>
      <c r="BD280" s="1">
        <f t="shared" si="217"/>
        <v>126.02501991689407</v>
      </c>
      <c r="BE280" s="2">
        <f t="shared" ref="BE280:BG295" si="230">BE279</f>
        <v>0.1724378764915922</v>
      </c>
      <c r="BF280" s="2">
        <f t="shared" si="230"/>
        <v>0.13039120264941753</v>
      </c>
      <c r="BG280" s="2">
        <f t="shared" si="230"/>
        <v>6.9918128391701598E-2</v>
      </c>
      <c r="BH280" s="2">
        <f t="shared" si="210"/>
        <v>8.085037344722068E-2</v>
      </c>
      <c r="BI280" s="2">
        <f t="shared" si="218"/>
        <v>2.9734821248929609E-3</v>
      </c>
      <c r="BJ280" s="2">
        <f t="shared" si="218"/>
        <v>1.700186572836147E-3</v>
      </c>
      <c r="BK280" s="2">
        <f t="shared" si="218"/>
        <v>4.8885446777984691E-4</v>
      </c>
      <c r="BL280" s="2">
        <f t="shared" si="211"/>
        <v>290.68748196454567</v>
      </c>
      <c r="BM280" s="2">
        <f t="shared" si="211"/>
        <v>162.22513561992756</v>
      </c>
      <c r="BN280" s="2">
        <f t="shared" si="211"/>
        <v>18.16555443041689</v>
      </c>
      <c r="BO280" s="2">
        <f t="shared" si="219"/>
        <v>3432.6653000605747</v>
      </c>
      <c r="BP280" s="2">
        <f t="shared" si="219"/>
        <v>250.15849848660326</v>
      </c>
      <c r="BQ280" s="2">
        <f t="shared" si="219"/>
        <v>9.7483483858973905</v>
      </c>
      <c r="BR280" s="11">
        <f t="shared" si="220"/>
        <v>1.8358962856956457E-2</v>
      </c>
      <c r="BS280" s="17">
        <f t="shared" si="208"/>
        <v>4.4134652368562222E-4</v>
      </c>
      <c r="BT280" s="17">
        <f t="shared" si="209"/>
        <v>1.5440017547281588E-3</v>
      </c>
      <c r="BU280" s="12">
        <f>(BU$3*temphigh!$I390+BU$4*temphigh!$I390^2+BU$5*temphigh!$I390^6)*(K280/K$56)^$BW$1</f>
        <v>-69.649384910465599</v>
      </c>
      <c r="BV280" s="12">
        <f>(BV$3*temphigh!$I390+BV$4*temphigh!$I390^2+BV$5*temphigh!$I390^6)*(L280/L$56)^$BW$1</f>
        <v>-39.512116219070087</v>
      </c>
      <c r="BW280" s="12">
        <f>(BW$3*temphigh!$I390+BW$4*temphigh!$I390^2+BW$5*temphigh!$I390^6)*(M280/M$56)^$BW$1</f>
        <v>-33.194344937302226</v>
      </c>
      <c r="BX280" s="12"/>
      <c r="BY280" s="12"/>
      <c r="BZ280" s="12"/>
      <c r="CA280" s="19"/>
      <c r="CB280" s="19"/>
      <c r="CC280" s="19"/>
      <c r="CD280" s="19"/>
      <c r="CE280" s="19"/>
      <c r="CF280" s="19"/>
      <c r="CG280" s="19"/>
      <c r="CH280" s="19"/>
    </row>
    <row r="281" spans="1:86" x14ac:dyDescent="0.3">
      <c r="A281" s="2">
        <f t="shared" si="195"/>
        <v>2235</v>
      </c>
      <c r="B281" s="5">
        <f t="shared" si="223"/>
        <v>1165.4049157570753</v>
      </c>
      <c r="C281" s="5">
        <f t="shared" si="223"/>
        <v>2964.1661036538321</v>
      </c>
      <c r="D281" s="5">
        <f t="shared" si="223"/>
        <v>4369.9448946756766</v>
      </c>
      <c r="E281" s="15">
        <f t="shared" si="224"/>
        <v>3.9942860362554464E-8</v>
      </c>
      <c r="F281" s="15">
        <f t="shared" si="224"/>
        <v>7.8690113301932661E-8</v>
      </c>
      <c r="G281" s="15">
        <f t="shared" si="224"/>
        <v>1.6064306713030082E-7</v>
      </c>
      <c r="H281" s="5">
        <f t="shared" si="198"/>
        <v>94988.483582751287</v>
      </c>
      <c r="I281" s="5">
        <f t="shared" si="198"/>
        <v>95335.404735478296</v>
      </c>
      <c r="J281" s="5">
        <f t="shared" si="198"/>
        <v>37165.957227827588</v>
      </c>
      <c r="K281" s="5">
        <f t="shared" si="199"/>
        <v>81506.849935538892</v>
      </c>
      <c r="L281" s="5">
        <f t="shared" si="199"/>
        <v>32162.639137517097</v>
      </c>
      <c r="M281" s="5">
        <f t="shared" si="199"/>
        <v>8504.9029504034352</v>
      </c>
      <c r="N281" s="15">
        <f t="shared" si="200"/>
        <v>-2.8349811235677258E-2</v>
      </c>
      <c r="O281" s="15">
        <f t="shared" si="200"/>
        <v>-8.4557381914740493E-4</v>
      </c>
      <c r="P281" s="15">
        <f t="shared" si="200"/>
        <v>1.7543593569913085E-4</v>
      </c>
      <c r="Q281" s="5">
        <f t="shared" si="201"/>
        <v>1178.2758156683099</v>
      </c>
      <c r="R281" s="5">
        <f t="shared" si="201"/>
        <v>3626.0335707443064</v>
      </c>
      <c r="S281" s="5">
        <f t="shared" si="201"/>
        <v>2698.7148735579112</v>
      </c>
      <c r="T281" s="5">
        <f t="shared" si="225"/>
        <v>12.404407052585793</v>
      </c>
      <c r="U281" s="5">
        <f t="shared" si="225"/>
        <v>38.034490762432434</v>
      </c>
      <c r="V281" s="5">
        <f t="shared" si="225"/>
        <v>72.612548548521687</v>
      </c>
      <c r="W281" s="15">
        <f t="shared" si="203"/>
        <v>-1.0734613539272964E-2</v>
      </c>
      <c r="X281" s="15">
        <f t="shared" si="203"/>
        <v>-1.217998157191269E-2</v>
      </c>
      <c r="Y281" s="15">
        <f t="shared" si="203"/>
        <v>-9.7425357312937999E-3</v>
      </c>
      <c r="Z281" s="5">
        <f t="shared" si="206"/>
        <v>942.22362994068226</v>
      </c>
      <c r="AA281" s="5">
        <f t="shared" si="206"/>
        <v>9820.6826461813034</v>
      </c>
      <c r="AB281" s="5">
        <f t="shared" si="206"/>
        <v>53312.310455280487</v>
      </c>
      <c r="AC281" s="16">
        <f t="shared" si="228"/>
        <v>0.92881494129497943</v>
      </c>
      <c r="AD281" s="16">
        <f t="shared" si="228"/>
        <v>3.0739472154016494</v>
      </c>
      <c r="AE281" s="16">
        <f t="shared" si="228"/>
        <v>21.036510473982741</v>
      </c>
      <c r="AF281" s="15">
        <f t="shared" si="213"/>
        <v>-4.0504037456468023E-3</v>
      </c>
      <c r="AG281" s="15">
        <f t="shared" si="213"/>
        <v>2.9673830763510267E-4</v>
      </c>
      <c r="AH281" s="15">
        <f t="shared" si="213"/>
        <v>9.7937136394747881E-3</v>
      </c>
      <c r="AI281" s="1">
        <f t="shared" si="229"/>
        <v>232683.61330305945</v>
      </c>
      <c r="AJ281" s="1">
        <f t="shared" si="229"/>
        <v>191536.85473204459</v>
      </c>
      <c r="AK281" s="1">
        <f t="shared" si="229"/>
        <v>73988.445633393494</v>
      </c>
      <c r="AL281" s="14">
        <f t="shared" si="226"/>
        <v>94.025278880076868</v>
      </c>
      <c r="AM281" s="14">
        <f t="shared" si="226"/>
        <v>23.165183951218118</v>
      </c>
      <c r="AN281" s="14">
        <f t="shared" si="226"/>
        <v>7.2349654372805929</v>
      </c>
      <c r="AO281" s="11">
        <f t="shared" si="227"/>
        <v>2.148973470522883E-3</v>
      </c>
      <c r="AP281" s="11">
        <f t="shared" si="227"/>
        <v>2.7071397885560927E-3</v>
      </c>
      <c r="AQ281" s="11">
        <f t="shared" si="227"/>
        <v>2.455717359650199E-3</v>
      </c>
      <c r="AR281" s="1">
        <f t="shared" si="207"/>
        <v>94988.483582751287</v>
      </c>
      <c r="AS281" s="1">
        <f t="shared" si="207"/>
        <v>95335.404735478296</v>
      </c>
      <c r="AT281" s="1">
        <f t="shared" si="207"/>
        <v>37165.957227827588</v>
      </c>
      <c r="AU281" s="1">
        <f t="shared" si="214"/>
        <v>18997.696716550257</v>
      </c>
      <c r="AV281" s="1">
        <f t="shared" si="214"/>
        <v>19067.080947095659</v>
      </c>
      <c r="AW281" s="1">
        <f t="shared" si="214"/>
        <v>7433.1914455655178</v>
      </c>
      <c r="AX281" s="1">
        <f t="shared" si="215"/>
        <v>65205.479948431122</v>
      </c>
      <c r="AY281" s="1">
        <f t="shared" si="215"/>
        <v>25730.111310013675</v>
      </c>
      <c r="AZ281" s="1">
        <f t="shared" si="215"/>
        <v>6803.9223603227474</v>
      </c>
      <c r="BA281" s="1">
        <f t="shared" si="216"/>
        <v>12918.861705615578</v>
      </c>
      <c r="BB281" s="1">
        <f t="shared" si="216"/>
        <v>30102.343525616292</v>
      </c>
      <c r="BC281" s="1">
        <f t="shared" si="216"/>
        <v>38565.876032487977</v>
      </c>
      <c r="BD281" s="1">
        <f t="shared" si="217"/>
        <v>122.30155013041976</v>
      </c>
      <c r="BE281" s="2">
        <f t="shared" si="230"/>
        <v>0.1724378764915922</v>
      </c>
      <c r="BF281" s="2">
        <f t="shared" si="230"/>
        <v>0.13039120264941753</v>
      </c>
      <c r="BG281" s="2">
        <f t="shared" si="230"/>
        <v>6.9918128391701598E-2</v>
      </c>
      <c r="BH281" s="2">
        <f t="shared" si="210"/>
        <v>8.0694266738821241E-2</v>
      </c>
      <c r="BI281" s="2">
        <f t="shared" si="218"/>
        <v>2.9734821248929609E-3</v>
      </c>
      <c r="BJ281" s="2">
        <f t="shared" si="218"/>
        <v>1.700186572836147E-3</v>
      </c>
      <c r="BK281" s="2">
        <f t="shared" si="218"/>
        <v>4.8885446777984691E-4</v>
      </c>
      <c r="BL281" s="2">
        <f t="shared" si="211"/>
        <v>282.44655800399943</v>
      </c>
      <c r="BM281" s="2">
        <f t="shared" si="211"/>
        <v>162.08797504715983</v>
      </c>
      <c r="BN281" s="2">
        <f t="shared" si="211"/>
        <v>18.16874424013821</v>
      </c>
      <c r="BO281" s="2">
        <f t="shared" si="219"/>
        <v>3476.7993244230734</v>
      </c>
      <c r="BP281" s="2">
        <f t="shared" si="219"/>
        <v>253.15751514201818</v>
      </c>
      <c r="BQ281" s="2">
        <f t="shared" si="219"/>
        <v>9.7484957866738089</v>
      </c>
      <c r="BR281" s="11">
        <f t="shared" si="220"/>
        <v>1.7645638813215653E-2</v>
      </c>
      <c r="BS281" s="17">
        <f t="shared" si="208"/>
        <v>4.3338993398501255E-4</v>
      </c>
      <c r="BT281" s="17">
        <f t="shared" si="209"/>
        <v>1.4990308298331639E-3</v>
      </c>
      <c r="BU281" s="12">
        <f>(BU$3*temphigh!$I391+BU$4*temphigh!$I391^2+BU$5*temphigh!$I391^6)*(K281/K$56)^$BW$1</f>
        <v>-70.526861208547217</v>
      </c>
      <c r="BV281" s="12">
        <f>(BV$3*temphigh!$I391+BV$4*temphigh!$I391^2+BV$5*temphigh!$I391^6)*(L281/L$56)^$BW$1</f>
        <v>-39.72121188804951</v>
      </c>
      <c r="BW281" s="12">
        <f>(BW$3*temphigh!$I391+BW$4*temphigh!$I391^2+BW$5*temphigh!$I391^6)*(M281/M$56)^$BW$1</f>
        <v>-33.352662372667524</v>
      </c>
      <c r="BX281" s="12"/>
      <c r="BY281" s="12"/>
      <c r="BZ281" s="12"/>
      <c r="CA281" s="19"/>
      <c r="CB281" s="19"/>
      <c r="CC281" s="19"/>
      <c r="CD281" s="19"/>
      <c r="CE281" s="19"/>
      <c r="CF281" s="19"/>
      <c r="CG281" s="19"/>
      <c r="CH281" s="19"/>
    </row>
    <row r="282" spans="1:86" x14ac:dyDescent="0.3">
      <c r="A282" s="2">
        <f t="shared" si="195"/>
        <v>2236</v>
      </c>
      <c r="B282" s="5">
        <f t="shared" ref="B282:D297" si="231">B281*(1+E282)</f>
        <v>1165.4049599792006</v>
      </c>
      <c r="C282" s="5">
        <f t="shared" si="231"/>
        <v>2964.1663252418707</v>
      </c>
      <c r="D282" s="5">
        <f t="shared" si="231"/>
        <v>4369.9455615769593</v>
      </c>
      <c r="E282" s="15">
        <f t="shared" ref="E282:G297" si="232">E281*$E$5</f>
        <v>3.7945717344426738E-8</v>
      </c>
      <c r="F282" s="15">
        <f t="shared" si="232"/>
        <v>7.4755607636836019E-8</v>
      </c>
      <c r="G282" s="15">
        <f t="shared" si="232"/>
        <v>1.5261091377378576E-7</v>
      </c>
      <c r="H282" s="5">
        <f t="shared" si="198"/>
        <v>92069.518088549201</v>
      </c>
      <c r="I282" s="5">
        <f t="shared" si="198"/>
        <v>95250.92794944848</v>
      </c>
      <c r="J282" s="5">
        <f t="shared" si="198"/>
        <v>37171.412895353897</v>
      </c>
      <c r="K282" s="5">
        <f t="shared" si="199"/>
        <v>79002.16770159654</v>
      </c>
      <c r="L282" s="5">
        <f t="shared" si="199"/>
        <v>32134.137392467735</v>
      </c>
      <c r="M282" s="5">
        <f t="shared" si="199"/>
        <v>8506.1501045198474</v>
      </c>
      <c r="N282" s="15">
        <f t="shared" si="200"/>
        <v>-3.0729714569060484E-2</v>
      </c>
      <c r="O282" s="15">
        <f t="shared" si="200"/>
        <v>-8.8617556934611486E-4</v>
      </c>
      <c r="P282" s="15">
        <f t="shared" si="200"/>
        <v>1.4663942947801267E-4</v>
      </c>
      <c r="Q282" s="5">
        <f t="shared" si="201"/>
        <v>1129.8081232571249</v>
      </c>
      <c r="R282" s="5">
        <f t="shared" si="201"/>
        <v>3578.6946518005348</v>
      </c>
      <c r="S282" s="5">
        <f t="shared" si="201"/>
        <v>2672.8148378920368</v>
      </c>
      <c r="T282" s="5">
        <f t="shared" ref="T282:V297" si="233">T281*(1+W282)</f>
        <v>12.271250536692452</v>
      </c>
      <c r="U282" s="5">
        <f t="shared" si="233"/>
        <v>37.571231365848924</v>
      </c>
      <c r="V282" s="5">
        <f t="shared" si="233"/>
        <v>71.905118199747406</v>
      </c>
      <c r="W282" s="15">
        <f t="shared" si="203"/>
        <v>-1.0734613539272964E-2</v>
      </c>
      <c r="X282" s="15">
        <f t="shared" si="203"/>
        <v>-1.217998157191269E-2</v>
      </c>
      <c r="Y282" s="15">
        <f t="shared" si="203"/>
        <v>-9.7425357312937999E-3</v>
      </c>
      <c r="Z282" s="5">
        <f t="shared" si="206"/>
        <v>902.01575261755863</v>
      </c>
      <c r="AA282" s="5">
        <f t="shared" si="206"/>
        <v>9695.7409513300536</v>
      </c>
      <c r="AB282" s="5">
        <f t="shared" si="206"/>
        <v>53319.31308814494</v>
      </c>
      <c r="AC282" s="16">
        <f t="shared" si="228"/>
        <v>0.92505286577774548</v>
      </c>
      <c r="AD282" s="16">
        <f t="shared" si="228"/>
        <v>3.0748593732961074</v>
      </c>
      <c r="AE282" s="16">
        <f t="shared" si="228"/>
        <v>21.242536033538741</v>
      </c>
      <c r="AF282" s="15">
        <f t="shared" si="213"/>
        <v>-4.0504037456468023E-3</v>
      </c>
      <c r="AG282" s="15">
        <f t="shared" si="213"/>
        <v>2.9673830763510267E-4</v>
      </c>
      <c r="AH282" s="15">
        <f t="shared" si="213"/>
        <v>9.7937136394747881E-3</v>
      </c>
      <c r="AI282" s="1">
        <f t="shared" si="229"/>
        <v>228412.94868930377</v>
      </c>
      <c r="AJ282" s="1">
        <f t="shared" si="229"/>
        <v>191450.25020593579</v>
      </c>
      <c r="AK282" s="1">
        <f t="shared" si="229"/>
        <v>74022.792515619672</v>
      </c>
      <c r="AL282" s="14">
        <f t="shared" ref="AL282:AN297" si="234">AL281*(1+AO282)</f>
        <v>94.225316131649947</v>
      </c>
      <c r="AM282" s="14">
        <f t="shared" si="234"/>
        <v>23.227268228489844</v>
      </c>
      <c r="AN282" s="14">
        <f t="shared" si="234"/>
        <v>7.2525547971991831</v>
      </c>
      <c r="AO282" s="11">
        <f t="shared" ref="AO282:AQ297" si="235">AO$5*AO281</f>
        <v>2.1274837358176541E-3</v>
      </c>
      <c r="AP282" s="11">
        <f t="shared" si="235"/>
        <v>2.6800683906705318E-3</v>
      </c>
      <c r="AQ282" s="11">
        <f t="shared" si="235"/>
        <v>2.4311601860536971E-3</v>
      </c>
      <c r="AR282" s="1">
        <f t="shared" si="207"/>
        <v>92069.518088549201</v>
      </c>
      <c r="AS282" s="1">
        <f t="shared" si="207"/>
        <v>95250.92794944848</v>
      </c>
      <c r="AT282" s="1">
        <f t="shared" si="207"/>
        <v>37171.412895353897</v>
      </c>
      <c r="AU282" s="1">
        <f t="shared" si="214"/>
        <v>18413.903617709842</v>
      </c>
      <c r="AV282" s="1">
        <f t="shared" si="214"/>
        <v>19050.185589889697</v>
      </c>
      <c r="AW282" s="1">
        <f t="shared" si="214"/>
        <v>7434.2825790707793</v>
      </c>
      <c r="AX282" s="1">
        <f t="shared" si="215"/>
        <v>63201.734161277222</v>
      </c>
      <c r="AY282" s="1">
        <f t="shared" si="215"/>
        <v>25707.309913974193</v>
      </c>
      <c r="AZ282" s="1">
        <f t="shared" si="215"/>
        <v>6804.920083615878</v>
      </c>
      <c r="BA282" s="1">
        <f t="shared" si="216"/>
        <v>12882.48784000669</v>
      </c>
      <c r="BB282" s="1">
        <f t="shared" si="216"/>
        <v>30099.717839575816</v>
      </c>
      <c r="BC282" s="1">
        <f t="shared" si="216"/>
        <v>38566.522677406414</v>
      </c>
      <c r="BD282" s="1">
        <f t="shared" si="217"/>
        <v>118.68355139885084</v>
      </c>
      <c r="BE282" s="2">
        <f t="shared" si="230"/>
        <v>0.1724378764915922</v>
      </c>
      <c r="BF282" s="2">
        <f t="shared" si="230"/>
        <v>0.13039120264941753</v>
      </c>
      <c r="BG282" s="2">
        <f t="shared" si="230"/>
        <v>6.9918128391701598E-2</v>
      </c>
      <c r="BH282" s="2">
        <f t="shared" si="210"/>
        <v>8.0538228663535771E-2</v>
      </c>
      <c r="BI282" s="2">
        <f t="shared" si="218"/>
        <v>2.9734821248929609E-3</v>
      </c>
      <c r="BJ282" s="2">
        <f t="shared" si="218"/>
        <v>1.700186572836147E-3</v>
      </c>
      <c r="BK282" s="2">
        <f t="shared" si="218"/>
        <v>4.8885446777984691E-4</v>
      </c>
      <c r="BL282" s="2">
        <f t="shared" si="211"/>
        <v>273.76706628381021</v>
      </c>
      <c r="BM282" s="2">
        <f t="shared" si="211"/>
        <v>161.94434874983557</v>
      </c>
      <c r="BN282" s="2">
        <f t="shared" si="211"/>
        <v>18.171411267583167</v>
      </c>
      <c r="BO282" s="2">
        <f t="shared" si="219"/>
        <v>3520.1762591667207</v>
      </c>
      <c r="BP282" s="2">
        <f t="shared" si="219"/>
        <v>256.19255116542394</v>
      </c>
      <c r="BQ282" s="2">
        <f t="shared" si="219"/>
        <v>9.7486462926551098</v>
      </c>
      <c r="BR282" s="11">
        <f t="shared" si="220"/>
        <v>1.6821340352262654E-2</v>
      </c>
      <c r="BS282" s="17">
        <f t="shared" si="208"/>
        <v>4.2587509586385541E-4</v>
      </c>
      <c r="BT282" s="17">
        <f t="shared" si="209"/>
        <v>1.4553697377021008E-3</v>
      </c>
      <c r="BU282" s="12">
        <f>(BU$3*temphigh!$I392+BU$4*temphigh!$I392^2+BU$5*temphigh!$I392^6)*(K282/K$56)^$BW$1</f>
        <v>-71.455477322979689</v>
      </c>
      <c r="BV282" s="12">
        <f>(BV$3*temphigh!$I392+BV$4*temphigh!$I392^2+BV$5*temphigh!$I392^6)*(L282/L$56)^$BW$1</f>
        <v>-39.92988269120351</v>
      </c>
      <c r="BW282" s="12">
        <f>(BW$3*temphigh!$I392+BW$4*temphigh!$I392^2+BW$5*temphigh!$I392^6)*(M282/M$56)^$BW$1</f>
        <v>-33.510461681253105</v>
      </c>
      <c r="BX282" s="12"/>
      <c r="BY282" s="12"/>
      <c r="BZ282" s="12"/>
      <c r="CA282" s="19"/>
      <c r="CB282" s="19"/>
      <c r="CC282" s="19"/>
      <c r="CD282" s="19"/>
      <c r="CE282" s="19"/>
      <c r="CF282" s="19"/>
      <c r="CG282" s="19"/>
      <c r="CH282" s="19"/>
    </row>
    <row r="283" spans="1:86" x14ac:dyDescent="0.3">
      <c r="A283" s="2">
        <f t="shared" si="195"/>
        <v>2237</v>
      </c>
      <c r="B283" s="5">
        <f t="shared" si="231"/>
        <v>1165.4050019902215</v>
      </c>
      <c r="C283" s="5">
        <f t="shared" si="231"/>
        <v>2964.1665357505226</v>
      </c>
      <c r="D283" s="5">
        <f t="shared" si="231"/>
        <v>4369.946195133276</v>
      </c>
      <c r="E283" s="15">
        <f t="shared" si="232"/>
        <v>3.60484314772054E-8</v>
      </c>
      <c r="F283" s="15">
        <f t="shared" si="232"/>
        <v>7.1017827254994215E-8</v>
      </c>
      <c r="G283" s="15">
        <f t="shared" si="232"/>
        <v>1.4498036808509648E-7</v>
      </c>
      <c r="H283" s="5">
        <f t="shared" si="198"/>
        <v>88977.84310538815</v>
      </c>
      <c r="I283" s="5">
        <f t="shared" si="198"/>
        <v>95162.682509619655</v>
      </c>
      <c r="J283" s="5">
        <f t="shared" si="198"/>
        <v>37175.810435096471</v>
      </c>
      <c r="K283" s="5">
        <f t="shared" si="199"/>
        <v>76349.288833869912</v>
      </c>
      <c r="L283" s="5">
        <f t="shared" si="199"/>
        <v>32104.364367477956</v>
      </c>
      <c r="M283" s="5">
        <f t="shared" si="199"/>
        <v>8507.1551856859114</v>
      </c>
      <c r="N283" s="15">
        <f t="shared" si="200"/>
        <v>-3.3579823755557681E-2</v>
      </c>
      <c r="O283" s="15">
        <f t="shared" si="200"/>
        <v>-9.2652323683528603E-4</v>
      </c>
      <c r="P283" s="15">
        <f t="shared" si="200"/>
        <v>1.1815934984849008E-4</v>
      </c>
      <c r="Q283" s="5">
        <f t="shared" si="201"/>
        <v>1080.1486088631218</v>
      </c>
      <c r="R283" s="5">
        <f t="shared" si="201"/>
        <v>3531.8311096584257</v>
      </c>
      <c r="S283" s="5">
        <f t="shared" si="201"/>
        <v>2647.0879688012174</v>
      </c>
      <c r="T283" s="5">
        <f t="shared" si="233"/>
        <v>12.139523404537464</v>
      </c>
      <c r="U283" s="5">
        <f t="shared" si="233"/>
        <v>37.113614460178816</v>
      </c>
      <c r="V283" s="5">
        <f t="shared" si="233"/>
        <v>71.204580016423463</v>
      </c>
      <c r="W283" s="15">
        <f t="shared" si="203"/>
        <v>-1.0734613539272964E-2</v>
      </c>
      <c r="X283" s="15">
        <f t="shared" si="203"/>
        <v>-1.217998157191269E-2</v>
      </c>
      <c r="Y283" s="15">
        <f t="shared" si="203"/>
        <v>-9.7425357312937999E-3</v>
      </c>
      <c r="Z283" s="5">
        <f t="shared" si="206"/>
        <v>861.40861547237944</v>
      </c>
      <c r="AA283" s="5">
        <f t="shared" si="206"/>
        <v>9571.9997801935369</v>
      </c>
      <c r="AB283" s="5">
        <f t="shared" si="206"/>
        <v>53324.780870245762</v>
      </c>
      <c r="AC283" s="16">
        <f t="shared" si="228"/>
        <v>0.92130602818527796</v>
      </c>
      <c r="AD283" s="16">
        <f t="shared" si="228"/>
        <v>3.0757718018627553</v>
      </c>
      <c r="AE283" s="16">
        <f t="shared" si="228"/>
        <v>21.450579348427443</v>
      </c>
      <c r="AF283" s="15">
        <f t="shared" si="213"/>
        <v>-4.0504037456468023E-3</v>
      </c>
      <c r="AG283" s="15">
        <f t="shared" si="213"/>
        <v>2.9673830763510267E-4</v>
      </c>
      <c r="AH283" s="15">
        <f t="shared" si="213"/>
        <v>9.7937136394747881E-3</v>
      </c>
      <c r="AI283" s="1">
        <f t="shared" si="229"/>
        <v>223985.55743808325</v>
      </c>
      <c r="AJ283" s="1">
        <f t="shared" si="229"/>
        <v>191355.41077523193</v>
      </c>
      <c r="AK283" s="1">
        <f t="shared" si="229"/>
        <v>74054.795843128493</v>
      </c>
      <c r="AL283" s="14">
        <f t="shared" si="234"/>
        <v>94.4237743309466</v>
      </c>
      <c r="AM283" s="14">
        <f t="shared" si="234"/>
        <v>23.288896389196839</v>
      </c>
      <c r="AN283" s="14">
        <f t="shared" si="234"/>
        <v>7.270010598444606</v>
      </c>
      <c r="AO283" s="11">
        <f t="shared" si="235"/>
        <v>2.1062088984594774E-3</v>
      </c>
      <c r="AP283" s="11">
        <f t="shared" si="235"/>
        <v>2.6532677067638267E-3</v>
      </c>
      <c r="AQ283" s="11">
        <f t="shared" si="235"/>
        <v>2.4068485841931601E-3</v>
      </c>
      <c r="AR283" s="1">
        <f t="shared" si="207"/>
        <v>88977.84310538815</v>
      </c>
      <c r="AS283" s="1">
        <f t="shared" si="207"/>
        <v>95162.682509619655</v>
      </c>
      <c r="AT283" s="1">
        <f t="shared" si="207"/>
        <v>37175.810435096471</v>
      </c>
      <c r="AU283" s="1">
        <f t="shared" si="214"/>
        <v>17795.568621077629</v>
      </c>
      <c r="AV283" s="1">
        <f t="shared" si="214"/>
        <v>19032.536501923933</v>
      </c>
      <c r="AW283" s="1">
        <f t="shared" si="214"/>
        <v>7435.1620870192946</v>
      </c>
      <c r="AX283" s="1">
        <f t="shared" si="215"/>
        <v>61079.431067095917</v>
      </c>
      <c r="AY283" s="1">
        <f t="shared" si="215"/>
        <v>25683.491493982368</v>
      </c>
      <c r="AZ283" s="1">
        <f t="shared" si="215"/>
        <v>6805.7241485487302</v>
      </c>
      <c r="BA283" s="1">
        <f t="shared" si="216"/>
        <v>12842.68206187975</v>
      </c>
      <c r="BB283" s="1">
        <f t="shared" si="216"/>
        <v>30096.972334945312</v>
      </c>
      <c r="BC283" s="1">
        <f t="shared" si="216"/>
        <v>38567.044588292978</v>
      </c>
      <c r="BD283" s="1">
        <f t="shared" si="217"/>
        <v>115.16736225527701</v>
      </c>
      <c r="BE283" s="2">
        <f t="shared" si="230"/>
        <v>0.1724378764915922</v>
      </c>
      <c r="BF283" s="2">
        <f t="shared" si="230"/>
        <v>0.13039120264941753</v>
      </c>
      <c r="BG283" s="2">
        <f t="shared" si="230"/>
        <v>6.9918128391701598E-2</v>
      </c>
      <c r="BH283" s="2">
        <f t="shared" si="210"/>
        <v>8.0382033584951579E-2</v>
      </c>
      <c r="BI283" s="2">
        <f t="shared" si="218"/>
        <v>2.9734821248929609E-3</v>
      </c>
      <c r="BJ283" s="2">
        <f t="shared" si="218"/>
        <v>1.700186572836147E-3</v>
      </c>
      <c r="BK283" s="2">
        <f t="shared" si="218"/>
        <v>4.8885446777984691E-4</v>
      </c>
      <c r="BL283" s="2">
        <f t="shared" si="211"/>
        <v>264.57402598540205</v>
      </c>
      <c r="BM283" s="2">
        <f t="shared" si="211"/>
        <v>161.7943150379246</v>
      </c>
      <c r="BN283" s="2">
        <f t="shared" si="211"/>
        <v>18.173561024533566</v>
      </c>
      <c r="BO283" s="2">
        <f t="shared" si="219"/>
        <v>3562.3396479454318</v>
      </c>
      <c r="BP283" s="2">
        <f t="shared" si="219"/>
        <v>259.26403896183774</v>
      </c>
      <c r="BQ283" s="2">
        <f t="shared" si="219"/>
        <v>9.7487998812086101</v>
      </c>
      <c r="BR283" s="11">
        <f t="shared" si="220"/>
        <v>1.58545161922726E-2</v>
      </c>
      <c r="BS283" s="17">
        <f t="shared" si="208"/>
        <v>4.1882981696304421E-4</v>
      </c>
      <c r="BT283" s="17">
        <f t="shared" si="209"/>
        <v>1.4129803278661172E-3</v>
      </c>
      <c r="BU283" s="12">
        <f>(BU$3*temphigh!$I393+BU$4*temphigh!$I393^2+BU$5*temphigh!$I393^6)*(K283/K$56)^$BW$1</f>
        <v>-72.445923734264341</v>
      </c>
      <c r="BV283" s="12">
        <f>(BV$3*temphigh!$I393+BV$4*temphigh!$I393^2+BV$5*temphigh!$I393^6)*(L283/L$56)^$BW$1</f>
        <v>-40.138132628492613</v>
      </c>
      <c r="BW283" s="12">
        <f>(BW$3*temphigh!$I393+BW$4*temphigh!$I393^2+BW$5*temphigh!$I393^6)*(M283/M$56)^$BW$1</f>
        <v>-33.66774462400528</v>
      </c>
      <c r="BX283" s="12"/>
      <c r="BY283" s="12"/>
      <c r="BZ283" s="12"/>
      <c r="CA283" s="19"/>
      <c r="CB283" s="19"/>
      <c r="CC283" s="19"/>
      <c r="CD283" s="19"/>
      <c r="CE283" s="19"/>
      <c r="CF283" s="19"/>
      <c r="CG283" s="19"/>
      <c r="CH283" s="19"/>
    </row>
    <row r="284" spans="1:86" x14ac:dyDescent="0.3">
      <c r="A284" s="2">
        <f t="shared" si="195"/>
        <v>2238</v>
      </c>
      <c r="B284" s="5">
        <f t="shared" si="231"/>
        <v>1165.4050419006926</v>
      </c>
      <c r="C284" s="5">
        <f t="shared" si="231"/>
        <v>2964.166735733756</v>
      </c>
      <c r="D284" s="5">
        <f t="shared" si="231"/>
        <v>4369.9467970118631</v>
      </c>
      <c r="E284" s="15">
        <f t="shared" si="232"/>
        <v>3.4246009903345128E-8</v>
      </c>
      <c r="F284" s="15">
        <f t="shared" si="232"/>
        <v>6.7466935892244502E-8</v>
      </c>
      <c r="G284" s="15">
        <f t="shared" si="232"/>
        <v>1.3773134968084164E-7</v>
      </c>
      <c r="H284" s="5">
        <f t="shared" si="198"/>
        <v>85680.430602441251</v>
      </c>
      <c r="I284" s="5">
        <f t="shared" si="198"/>
        <v>95070.702761447013</v>
      </c>
      <c r="J284" s="5">
        <f t="shared" si="198"/>
        <v>37179.161146546365</v>
      </c>
      <c r="K284" s="5">
        <f t="shared" si="199"/>
        <v>73519.872938512912</v>
      </c>
      <c r="L284" s="5">
        <f t="shared" si="199"/>
        <v>32073.331643374309</v>
      </c>
      <c r="M284" s="5">
        <f t="shared" si="199"/>
        <v>8507.9207765113279</v>
      </c>
      <c r="N284" s="15">
        <f t="shared" si="200"/>
        <v>-3.7058837594592275E-2</v>
      </c>
      <c r="O284" s="15">
        <f t="shared" si="200"/>
        <v>-9.6662010648884689E-4</v>
      </c>
      <c r="P284" s="15">
        <f t="shared" si="200"/>
        <v>8.9993753341177651E-5</v>
      </c>
      <c r="Q284" s="5">
        <f t="shared" si="201"/>
        <v>1028.9543107478978</v>
      </c>
      <c r="R284" s="5">
        <f t="shared" si="201"/>
        <v>3485.441349730052</v>
      </c>
      <c r="S284" s="5">
        <f t="shared" si="201"/>
        <v>2621.5348812501943</v>
      </c>
      <c r="T284" s="5">
        <f t="shared" si="233"/>
        <v>12.009210312238794</v>
      </c>
      <c r="U284" s="5">
        <f t="shared" si="233"/>
        <v>36.661571319986763</v>
      </c>
      <c r="V284" s="5">
        <f t="shared" si="233"/>
        <v>70.510866851381692</v>
      </c>
      <c r="W284" s="15">
        <f t="shared" si="203"/>
        <v>-1.0734613539272964E-2</v>
      </c>
      <c r="X284" s="15">
        <f t="shared" si="203"/>
        <v>-1.217998157191269E-2</v>
      </c>
      <c r="Y284" s="15">
        <f t="shared" si="203"/>
        <v>-9.7425357312937999E-3</v>
      </c>
      <c r="Z284" s="5">
        <f t="shared" si="206"/>
        <v>820.21062089044312</v>
      </c>
      <c r="AA284" s="5">
        <f t="shared" si="206"/>
        <v>9449.4561941145457</v>
      </c>
      <c r="AB284" s="5">
        <f t="shared" si="206"/>
        <v>53328.730179075152</v>
      </c>
      <c r="AC284" s="16">
        <f t="shared" si="228"/>
        <v>0.91757436679782933</v>
      </c>
      <c r="AD284" s="16">
        <f t="shared" si="228"/>
        <v>3.0766845011819117</v>
      </c>
      <c r="AE284" s="16">
        <f t="shared" si="228"/>
        <v>21.660660179966772</v>
      </c>
      <c r="AF284" s="15">
        <f t="shared" si="213"/>
        <v>-4.0504037456468023E-3</v>
      </c>
      <c r="AG284" s="15">
        <f t="shared" si="213"/>
        <v>2.9673830763510267E-4</v>
      </c>
      <c r="AH284" s="15">
        <f t="shared" si="213"/>
        <v>9.7937136394747881E-3</v>
      </c>
      <c r="AI284" s="1">
        <f t="shared" si="229"/>
        <v>219382.57031535255</v>
      </c>
      <c r="AJ284" s="1">
        <f t="shared" si="229"/>
        <v>191252.40619963265</v>
      </c>
      <c r="AK284" s="1">
        <f t="shared" si="229"/>
        <v>74084.478345834941</v>
      </c>
      <c r="AL284" s="14">
        <f t="shared" si="234"/>
        <v>94.620661762731359</v>
      </c>
      <c r="AM284" s="14">
        <f t="shared" si="234"/>
        <v>23.35007014914531</v>
      </c>
      <c r="AN284" s="14">
        <f t="shared" si="234"/>
        <v>7.2873334350133812</v>
      </c>
      <c r="AO284" s="11">
        <f t="shared" si="235"/>
        <v>2.0851468094748825E-3</v>
      </c>
      <c r="AP284" s="11">
        <f t="shared" si="235"/>
        <v>2.6267350296961885E-3</v>
      </c>
      <c r="AQ284" s="11">
        <f t="shared" si="235"/>
        <v>2.3827800983512283E-3</v>
      </c>
      <c r="AR284" s="1">
        <f t="shared" si="207"/>
        <v>85680.430602441251</v>
      </c>
      <c r="AS284" s="1">
        <f t="shared" si="207"/>
        <v>95070.702761447013</v>
      </c>
      <c r="AT284" s="1">
        <f t="shared" si="207"/>
        <v>37179.161146546365</v>
      </c>
      <c r="AU284" s="1">
        <f t="shared" si="214"/>
        <v>17136.086120488249</v>
      </c>
      <c r="AV284" s="1">
        <f t="shared" si="214"/>
        <v>19014.140552289402</v>
      </c>
      <c r="AW284" s="1">
        <f t="shared" si="214"/>
        <v>7435.8322293092733</v>
      </c>
      <c r="AX284" s="1">
        <f t="shared" si="215"/>
        <v>58815.898350810334</v>
      </c>
      <c r="AY284" s="1">
        <f t="shared" si="215"/>
        <v>25658.665314699447</v>
      </c>
      <c r="AZ284" s="1">
        <f t="shared" si="215"/>
        <v>6806.3366212090641</v>
      </c>
      <c r="BA284" s="1">
        <f t="shared" si="216"/>
        <v>12798.673349225528</v>
      </c>
      <c r="BB284" s="1">
        <f t="shared" si="216"/>
        <v>30094.107756645881</v>
      </c>
      <c r="BC284" s="1">
        <f t="shared" si="216"/>
        <v>38567.443150403473</v>
      </c>
      <c r="BD284" s="1">
        <f t="shared" si="217"/>
        <v>111.74921784240649</v>
      </c>
      <c r="BE284" s="2">
        <f t="shared" si="230"/>
        <v>0.1724378764915922</v>
      </c>
      <c r="BF284" s="2">
        <f t="shared" si="230"/>
        <v>0.13039120264941753</v>
      </c>
      <c r="BG284" s="2">
        <f t="shared" si="230"/>
        <v>6.9918128391701598E-2</v>
      </c>
      <c r="BH284" s="2">
        <f t="shared" si="210"/>
        <v>8.0225392149077174E-2</v>
      </c>
      <c r="BI284" s="2">
        <f t="shared" si="218"/>
        <v>2.9734821248929609E-3</v>
      </c>
      <c r="BJ284" s="2">
        <f t="shared" si="218"/>
        <v>1.700186572836147E-3</v>
      </c>
      <c r="BK284" s="2">
        <f t="shared" si="218"/>
        <v>4.8885446777984691E-4</v>
      </c>
      <c r="BL284" s="2">
        <f t="shared" si="211"/>
        <v>254.7692288494909</v>
      </c>
      <c r="BM284" s="2">
        <f t="shared" si="211"/>
        <v>161.63793230510862</v>
      </c>
      <c r="BN284" s="2">
        <f t="shared" si="211"/>
        <v>18.175199034796087</v>
      </c>
      <c r="BO284" s="2">
        <f t="shared" si="219"/>
        <v>3602.6237977583228</v>
      </c>
      <c r="BP284" s="2">
        <f t="shared" si="219"/>
        <v>262.37241625631918</v>
      </c>
      <c r="BQ284" s="2">
        <f t="shared" si="219"/>
        <v>9.7489565336021062</v>
      </c>
      <c r="BR284" s="11">
        <f t="shared" si="220"/>
        <v>1.4700347098616867E-2</v>
      </c>
      <c r="BS284" s="17">
        <f t="shared" si="208"/>
        <v>4.1229310918746912E-4</v>
      </c>
      <c r="BT284" s="17">
        <f t="shared" si="209"/>
        <v>1.3718255610350651E-3</v>
      </c>
      <c r="BU284" s="12">
        <f>(BU$3*temphigh!$I394+BU$4*temphigh!$I394^2+BU$5*temphigh!$I394^6)*(K284/K$56)^$BW$1</f>
        <v>-73.512630802845123</v>
      </c>
      <c r="BV284" s="12">
        <f>(BV$3*temphigh!$I394+BV$4*temphigh!$I394^2+BV$5*temphigh!$I394^6)*(L284/L$56)^$BW$1</f>
        <v>-40.345965575403639</v>
      </c>
      <c r="BW284" s="12">
        <f>(BW$3*temphigh!$I394+BW$4*temphigh!$I394^2+BW$5*temphigh!$I394^6)*(M284/M$56)^$BW$1</f>
        <v>-33.824512841876292</v>
      </c>
      <c r="BX284" s="12"/>
      <c r="BY284" s="12"/>
      <c r="BZ284" s="12"/>
      <c r="CA284" s="19"/>
      <c r="CB284" s="19"/>
      <c r="CC284" s="19"/>
      <c r="CD284" s="19"/>
      <c r="CE284" s="19"/>
      <c r="CF284" s="19"/>
      <c r="CG284" s="19"/>
      <c r="CH284" s="19"/>
    </row>
    <row r="285" spans="1:86" x14ac:dyDescent="0.3">
      <c r="A285" s="2">
        <f t="shared" si="195"/>
        <v>2239</v>
      </c>
      <c r="B285" s="5">
        <f t="shared" si="231"/>
        <v>1165.4050798156418</v>
      </c>
      <c r="C285" s="5">
        <f t="shared" si="231"/>
        <v>2964.166925717841</v>
      </c>
      <c r="D285" s="5">
        <f t="shared" si="231"/>
        <v>4369.9473687965992</v>
      </c>
      <c r="E285" s="15">
        <f t="shared" si="232"/>
        <v>3.2533709408177867E-8</v>
      </c>
      <c r="F285" s="15">
        <f t="shared" si="232"/>
        <v>6.4093589097632269E-8</v>
      </c>
      <c r="G285" s="15">
        <f t="shared" si="232"/>
        <v>1.3084478219679956E-7</v>
      </c>
      <c r="H285" s="5">
        <f t="shared" si="198"/>
        <v>82132.86092394244</v>
      </c>
      <c r="I285" s="5">
        <f t="shared" si="198"/>
        <v>94975.02315442088</v>
      </c>
      <c r="J285" s="5">
        <f t="shared" si="198"/>
        <v>37181.476368709751</v>
      </c>
      <c r="K285" s="5">
        <f t="shared" si="199"/>
        <v>70475.80480508566</v>
      </c>
      <c r="L285" s="5">
        <f t="shared" si="199"/>
        <v>32041.050836373026</v>
      </c>
      <c r="M285" s="5">
        <f t="shared" si="199"/>
        <v>8508.4494687973383</v>
      </c>
      <c r="N285" s="15">
        <f t="shared" si="200"/>
        <v>-4.1404697964768089E-2</v>
      </c>
      <c r="O285" s="15">
        <f t="shared" si="200"/>
        <v>-1.0064687809865358E-3</v>
      </c>
      <c r="P285" s="15">
        <f t="shared" si="200"/>
        <v>6.214118583125483E-5</v>
      </c>
      <c r="Q285" s="5">
        <f t="shared" si="201"/>
        <v>975.76270572523651</v>
      </c>
      <c r="R285" s="5">
        <f t="shared" si="201"/>
        <v>3439.5236980933541</v>
      </c>
      <c r="S285" s="5">
        <f t="shared" si="201"/>
        <v>2596.1561418678675</v>
      </c>
      <c r="T285" s="5">
        <f t="shared" si="233"/>
        <v>11.88029608062506</v>
      </c>
      <c r="U285" s="5">
        <f t="shared" si="233"/>
        <v>36.215034056911961</v>
      </c>
      <c r="V285" s="5">
        <f t="shared" si="233"/>
        <v>69.823912211637605</v>
      </c>
      <c r="W285" s="15">
        <f t="shared" si="203"/>
        <v>-1.0734613539272964E-2</v>
      </c>
      <c r="X285" s="15">
        <f t="shared" si="203"/>
        <v>-1.217998157191269E-2</v>
      </c>
      <c r="Y285" s="15">
        <f t="shared" si="203"/>
        <v>-9.7425357312937999E-3</v>
      </c>
      <c r="Z285" s="5">
        <f t="shared" si="206"/>
        <v>778.17151405415643</v>
      </c>
      <c r="AA285" s="5">
        <f t="shared" si="206"/>
        <v>9328.1070245371102</v>
      </c>
      <c r="AB285" s="5">
        <f t="shared" si="206"/>
        <v>53331.177424529647</v>
      </c>
      <c r="AC285" s="16">
        <f t="shared" si="228"/>
        <v>0.91385782014564187</v>
      </c>
      <c r="AD285" s="16">
        <f t="shared" si="228"/>
        <v>3.0775974713339198</v>
      </c>
      <c r="AE285" s="16">
        <f t="shared" si="228"/>
        <v>21.872798483011341</v>
      </c>
      <c r="AF285" s="15">
        <f t="shared" si="213"/>
        <v>-4.0504037456468023E-3</v>
      </c>
      <c r="AG285" s="15">
        <f t="shared" si="213"/>
        <v>2.9673830763510267E-4</v>
      </c>
      <c r="AH285" s="15">
        <f t="shared" si="213"/>
        <v>9.7937136394747881E-3</v>
      </c>
      <c r="AI285" s="1">
        <f t="shared" si="229"/>
        <v>214580.39940430553</v>
      </c>
      <c r="AJ285" s="1">
        <f t="shared" si="229"/>
        <v>191141.30613195879</v>
      </c>
      <c r="AK285" s="1">
        <f t="shared" si="229"/>
        <v>74111.862740560726</v>
      </c>
      <c r="AL285" s="14">
        <f t="shared" si="234"/>
        <v>94.81598675400646</v>
      </c>
      <c r="AM285" s="14">
        <f t="shared" si="234"/>
        <v>23.410791251879864</v>
      </c>
      <c r="AN285" s="14">
        <f t="shared" si="234"/>
        <v>7.3045239069615908</v>
      </c>
      <c r="AO285" s="11">
        <f t="shared" si="235"/>
        <v>2.0642953413801336E-3</v>
      </c>
      <c r="AP285" s="11">
        <f t="shared" si="235"/>
        <v>2.6004676793992265E-3</v>
      </c>
      <c r="AQ285" s="11">
        <f t="shared" si="235"/>
        <v>2.3589522973677161E-3</v>
      </c>
      <c r="AR285" s="1">
        <f t="shared" si="207"/>
        <v>82132.86092394244</v>
      </c>
      <c r="AS285" s="1">
        <f t="shared" si="207"/>
        <v>94975.02315442088</v>
      </c>
      <c r="AT285" s="1">
        <f t="shared" si="207"/>
        <v>37181.476368709751</v>
      </c>
      <c r="AU285" s="1">
        <f t="shared" si="214"/>
        <v>16426.572184788489</v>
      </c>
      <c r="AV285" s="1">
        <f t="shared" si="214"/>
        <v>18995.004630884177</v>
      </c>
      <c r="AW285" s="1">
        <f t="shared" si="214"/>
        <v>7436.295273741951</v>
      </c>
      <c r="AX285" s="1">
        <f t="shared" si="215"/>
        <v>56380.643844068531</v>
      </c>
      <c r="AY285" s="1">
        <f t="shared" si="215"/>
        <v>25632.840669098419</v>
      </c>
      <c r="AZ285" s="1">
        <f t="shared" si="215"/>
        <v>6806.7595750378705</v>
      </c>
      <c r="BA285" s="1">
        <f t="shared" si="216"/>
        <v>12749.393104794735</v>
      </c>
      <c r="BB285" s="1">
        <f t="shared" si="216"/>
        <v>30091.124841684748</v>
      </c>
      <c r="BC285" s="1">
        <f t="shared" si="216"/>
        <v>38567.719742026697</v>
      </c>
      <c r="BD285" s="1">
        <f t="shared" si="217"/>
        <v>108.42514693195234</v>
      </c>
      <c r="BE285" s="2">
        <f t="shared" si="230"/>
        <v>0.1724378764915922</v>
      </c>
      <c r="BF285" s="2">
        <f t="shared" si="230"/>
        <v>0.13039120264941753</v>
      </c>
      <c r="BG285" s="2">
        <f t="shared" si="230"/>
        <v>6.9918128391701598E-2</v>
      </c>
      <c r="BH285" s="2">
        <f t="shared" si="210"/>
        <v>8.0067924700563856E-2</v>
      </c>
      <c r="BI285" s="2">
        <f t="shared" si="218"/>
        <v>2.9734821248929609E-3</v>
      </c>
      <c r="BJ285" s="2">
        <f t="shared" si="218"/>
        <v>1.700186572836147E-3</v>
      </c>
      <c r="BK285" s="2">
        <f t="shared" si="218"/>
        <v>4.8885446777984691E-4</v>
      </c>
      <c r="BL285" s="2">
        <f t="shared" si="211"/>
        <v>244.2205938236624</v>
      </c>
      <c r="BM285" s="2">
        <f t="shared" si="211"/>
        <v>161.47525912194854</v>
      </c>
      <c r="BN285" s="2">
        <f t="shared" si="211"/>
        <v>18.176330841494561</v>
      </c>
      <c r="BO285" s="2">
        <f t="shared" si="219"/>
        <v>3640.0243062400896</v>
      </c>
      <c r="BP285" s="2">
        <f t="shared" si="219"/>
        <v>265.51812620043876</v>
      </c>
      <c r="BQ285" s="2">
        <f t="shared" si="219"/>
        <v>9.7491162358802743</v>
      </c>
      <c r="BR285" s="11">
        <f t="shared" si="220"/>
        <v>1.3293033063077248E-2</v>
      </c>
      <c r="BS285" s="17">
        <f t="shared" si="208"/>
        <v>4.0632006322493066E-4</v>
      </c>
      <c r="BT285" s="17">
        <f t="shared" si="209"/>
        <v>1.3318694767330728E-3</v>
      </c>
      <c r="BU285" s="12">
        <f>(BU$3*temphigh!$I395+BU$4*temphigh!$I395^2+BU$5*temphigh!$I395^6)*(K285/K$56)^$BW$1</f>
        <v>-74.675715640692474</v>
      </c>
      <c r="BV285" s="12">
        <f>(BV$3*temphigh!$I395+BV$4*temphigh!$I395^2+BV$5*temphigh!$I395^6)*(L285/L$56)^$BW$1</f>
        <v>-40.553385237762846</v>
      </c>
      <c r="BW285" s="12">
        <f>(BW$3*temphigh!$I395+BW$4*temphigh!$I395^2+BW$5*temphigh!$I395^6)*(M285/M$56)^$BW$1</f>
        <v>-33.980767821303829</v>
      </c>
      <c r="BX285" s="12"/>
      <c r="BY285" s="12"/>
      <c r="BZ285" s="12"/>
      <c r="CA285" s="19"/>
      <c r="CB285" s="19"/>
      <c r="CC285" s="19"/>
      <c r="CD285" s="19"/>
      <c r="CE285" s="19"/>
      <c r="CF285" s="19"/>
      <c r="CG285" s="19"/>
      <c r="CH285" s="19"/>
    </row>
    <row r="286" spans="1:86" x14ac:dyDescent="0.3">
      <c r="A286" s="2">
        <f t="shared" si="195"/>
        <v>2240</v>
      </c>
      <c r="B286" s="5">
        <f t="shared" si="231"/>
        <v>1165.4051158348443</v>
      </c>
      <c r="C286" s="5">
        <f t="shared" si="231"/>
        <v>2964.1671062027331</v>
      </c>
      <c r="D286" s="5">
        <f t="shared" si="231"/>
        <v>4369.9479119921707</v>
      </c>
      <c r="E286" s="15">
        <f t="shared" si="232"/>
        <v>3.0907023937768974E-8</v>
      </c>
      <c r="F286" s="15">
        <f t="shared" si="232"/>
        <v>6.0888909642750647E-8</v>
      </c>
      <c r="G286" s="15">
        <f t="shared" si="232"/>
        <v>1.2430254308695959E-7</v>
      </c>
      <c r="H286" s="5">
        <f t="shared" si="198"/>
        <v>78273.458292716008</v>
      </c>
      <c r="I286" s="5">
        <f t="shared" si="198"/>
        <v>94875.678314674456</v>
      </c>
      <c r="J286" s="5">
        <f t="shared" si="198"/>
        <v>37182.767499743466</v>
      </c>
      <c r="K286" s="5">
        <f t="shared" si="199"/>
        <v>67164.162254980649</v>
      </c>
      <c r="L286" s="5">
        <f t="shared" si="199"/>
        <v>32007.533622561383</v>
      </c>
      <c r="M286" s="5">
        <f t="shared" si="199"/>
        <v>8508.7438680230389</v>
      </c>
      <c r="N286" s="15">
        <f t="shared" si="200"/>
        <v>-4.6989779815413191E-2</v>
      </c>
      <c r="O286" s="15">
        <f t="shared" si="200"/>
        <v>-1.046070991329473E-3</v>
      </c>
      <c r="P286" s="15">
        <f t="shared" si="200"/>
        <v>3.4600807912177345E-5</v>
      </c>
      <c r="Q286" s="5">
        <f t="shared" si="201"/>
        <v>919.92961533168477</v>
      </c>
      <c r="R286" s="5">
        <f t="shared" si="201"/>
        <v>3394.0764069341981</v>
      </c>
      <c r="S286" s="5">
        <f t="shared" si="201"/>
        <v>2570.9522714043273</v>
      </c>
      <c r="T286" s="5">
        <f t="shared" si="233"/>
        <v>11.75276569346741</v>
      </c>
      <c r="U286" s="5">
        <f t="shared" si="233"/>
        <v>35.773935609472581</v>
      </c>
      <c r="V286" s="5">
        <f t="shared" si="233"/>
        <v>69.143650252017011</v>
      </c>
      <c r="W286" s="15">
        <f t="shared" si="203"/>
        <v>-1.0734613539272964E-2</v>
      </c>
      <c r="X286" s="15">
        <f t="shared" si="203"/>
        <v>-1.217998157191269E-2</v>
      </c>
      <c r="Y286" s="15">
        <f t="shared" si="203"/>
        <v>-9.7425357312937999E-3</v>
      </c>
      <c r="Z286" s="5">
        <f t="shared" si="206"/>
        <v>734.95510840351972</v>
      </c>
      <c r="AA286" s="5">
        <f t="shared" si="206"/>
        <v>9207.9488861132086</v>
      </c>
      <c r="AB286" s="5">
        <f t="shared" si="206"/>
        <v>53332.139070299389</v>
      </c>
      <c r="AC286" s="16">
        <f t="shared" si="228"/>
        <v>0.91015632700793536</v>
      </c>
      <c r="AD286" s="16">
        <f t="shared" si="228"/>
        <v>3.0785107123991455</v>
      </c>
      <c r="AE286" s="16">
        <f t="shared" si="228"/>
        <v>22.087014407847892</v>
      </c>
      <c r="AF286" s="15">
        <f t="shared" si="213"/>
        <v>-4.0504037456468023E-3</v>
      </c>
      <c r="AG286" s="15">
        <f t="shared" si="213"/>
        <v>2.9673830763510267E-4</v>
      </c>
      <c r="AH286" s="15">
        <f t="shared" si="213"/>
        <v>9.7937136394747881E-3</v>
      </c>
      <c r="AI286" s="1">
        <f t="shared" si="229"/>
        <v>209548.93164866348</v>
      </c>
      <c r="AJ286" s="1">
        <f t="shared" si="229"/>
        <v>191022.18014964709</v>
      </c>
      <c r="AK286" s="1">
        <f t="shared" si="229"/>
        <v>74136.971740246605</v>
      </c>
      <c r="AL286" s="14">
        <f t="shared" si="234"/>
        <v>95.009757671753675</v>
      </c>
      <c r="AM286" s="14">
        <f t="shared" si="234"/>
        <v>23.471061467819542</v>
      </c>
      <c r="AN286" s="14">
        <f t="shared" si="234"/>
        <v>7.3215826201785807</v>
      </c>
      <c r="AO286" s="11">
        <f t="shared" si="235"/>
        <v>2.0436523879663322E-3</v>
      </c>
      <c r="AP286" s="11">
        <f t="shared" si="235"/>
        <v>2.5744630026052341E-3</v>
      </c>
      <c r="AQ286" s="11">
        <f t="shared" si="235"/>
        <v>2.335362774394039E-3</v>
      </c>
      <c r="AR286" s="1">
        <f t="shared" si="207"/>
        <v>78273.458292716008</v>
      </c>
      <c r="AS286" s="1">
        <f t="shared" si="207"/>
        <v>94875.678314674456</v>
      </c>
      <c r="AT286" s="1">
        <f t="shared" si="207"/>
        <v>37182.767499743466</v>
      </c>
      <c r="AU286" s="1">
        <f t="shared" si="214"/>
        <v>15654.691658543203</v>
      </c>
      <c r="AV286" s="1">
        <f t="shared" si="214"/>
        <v>18975.135662934892</v>
      </c>
      <c r="AW286" s="1">
        <f t="shared" si="214"/>
        <v>7436.5534999486936</v>
      </c>
      <c r="AX286" s="1">
        <f t="shared" si="215"/>
        <v>53731.329803984525</v>
      </c>
      <c r="AY286" s="1">
        <f t="shared" si="215"/>
        <v>25606.026898049109</v>
      </c>
      <c r="AZ286" s="1">
        <f t="shared" si="215"/>
        <v>6806.995094418432</v>
      </c>
      <c r="BA286" s="1">
        <f t="shared" si="216"/>
        <v>12693.302957152562</v>
      </c>
      <c r="BB286" s="1">
        <f t="shared" si="216"/>
        <v>30088.024321753936</v>
      </c>
      <c r="BC286" s="1">
        <f t="shared" si="216"/>
        <v>38567.875737204813</v>
      </c>
      <c r="BD286" s="1">
        <f t="shared" si="217"/>
        <v>105.19079655701036</v>
      </c>
      <c r="BE286" s="2">
        <f t="shared" si="230"/>
        <v>0.1724378764915922</v>
      </c>
      <c r="BF286" s="2">
        <f t="shared" si="230"/>
        <v>0.13039120264941753</v>
      </c>
      <c r="BG286" s="2">
        <f t="shared" si="230"/>
        <v>6.9918128391701598E-2</v>
      </c>
      <c r="BH286" s="2">
        <f t="shared" si="210"/>
        <v>7.9909119447714894E-2</v>
      </c>
      <c r="BI286" s="2">
        <f t="shared" si="218"/>
        <v>2.9734821248929609E-3</v>
      </c>
      <c r="BJ286" s="2">
        <f t="shared" si="218"/>
        <v>1.700186572836147E-3</v>
      </c>
      <c r="BK286" s="2">
        <f t="shared" si="218"/>
        <v>4.8885446777984691E-4</v>
      </c>
      <c r="BL286" s="2">
        <f t="shared" si="211"/>
        <v>232.74472908694574</v>
      </c>
      <c r="BM286" s="2">
        <f t="shared" si="211"/>
        <v>161.30635435933112</v>
      </c>
      <c r="BN286" s="2">
        <f t="shared" si="211"/>
        <v>18.176962016668881</v>
      </c>
      <c r="BO286" s="2">
        <f t="shared" si="219"/>
        <v>3672.9614582768759</v>
      </c>
      <c r="BP286" s="2">
        <f t="shared" si="219"/>
        <v>268.70161749674094</v>
      </c>
      <c r="BQ286" s="2">
        <f t="shared" si="219"/>
        <v>9.7492789800874533</v>
      </c>
      <c r="BR286" s="11">
        <f t="shared" si="220"/>
        <v>1.153209692044907E-2</v>
      </c>
      <c r="BS286" s="17">
        <f t="shared" si="208"/>
        <v>4.0098969396509939E-4</v>
      </c>
      <c r="BT286" s="17">
        <f t="shared" si="209"/>
        <v>1.2930771618767697E-3</v>
      </c>
      <c r="BU286" s="12">
        <f>(BU$3*temphigh!$I396+BU$4*temphigh!$I396^2+BU$5*temphigh!$I396^6)*(K286/K$56)^$BW$1</f>
        <v>-75.964351250836685</v>
      </c>
      <c r="BV286" s="12">
        <f>(BV$3*temphigh!$I396+BV$4*temphigh!$I396^2+BV$5*temphigh!$I396^6)*(L286/L$56)^$BW$1</f>
        <v>-40.760395092171059</v>
      </c>
      <c r="BW286" s="12">
        <f>(BW$3*temphigh!$I396+BW$4*temphigh!$I396^2+BW$5*temphigh!$I396^6)*(M286/M$56)^$BW$1</f>
        <v>-34.136510848855558</v>
      </c>
      <c r="BX286" s="12"/>
      <c r="BY286" s="12"/>
      <c r="BZ286" s="12"/>
      <c r="CA286" s="19"/>
      <c r="CB286" s="19"/>
      <c r="CC286" s="19"/>
      <c r="CD286" s="19"/>
      <c r="CE286" s="19"/>
      <c r="CF286" s="19"/>
      <c r="CG286" s="19"/>
      <c r="CH286" s="19"/>
    </row>
    <row r="287" spans="1:86" x14ac:dyDescent="0.3">
      <c r="A287" s="2">
        <f t="shared" si="195"/>
        <v>2241</v>
      </c>
      <c r="B287" s="5">
        <f t="shared" si="231"/>
        <v>1165.4051500530879</v>
      </c>
      <c r="C287" s="5">
        <f t="shared" si="231"/>
        <v>2964.1672776633909</v>
      </c>
      <c r="D287" s="5">
        <f t="shared" si="231"/>
        <v>4369.9484280280267</v>
      </c>
      <c r="E287" s="15">
        <f t="shared" si="232"/>
        <v>2.9361672740880525E-8</v>
      </c>
      <c r="F287" s="15">
        <f t="shared" si="232"/>
        <v>5.7844464160613111E-8</v>
      </c>
      <c r="G287" s="15">
        <f t="shared" si="232"/>
        <v>1.180874159326116E-7</v>
      </c>
      <c r="H287" s="5">
        <f t="shared" si="198"/>
        <v>74013.175444623746</v>
      </c>
      <c r="I287" s="5">
        <f t="shared" si="198"/>
        <v>94772.703142902858</v>
      </c>
      <c r="J287" s="5">
        <f t="shared" si="198"/>
        <v>37183.046023308947</v>
      </c>
      <c r="K287" s="5">
        <f t="shared" si="199"/>
        <v>63508.536444387777</v>
      </c>
      <c r="L287" s="5">
        <f t="shared" si="199"/>
        <v>31972.791770918804</v>
      </c>
      <c r="M287" s="5">
        <f t="shared" si="199"/>
        <v>8508.8065993694327</v>
      </c>
      <c r="N287" s="15">
        <f t="shared" si="200"/>
        <v>-5.4428220167694885E-2</v>
      </c>
      <c r="O287" s="15">
        <f t="shared" si="200"/>
        <v>-1.0854273263369851E-3</v>
      </c>
      <c r="P287" s="15">
        <f t="shared" si="200"/>
        <v>7.3725743032770907E-6</v>
      </c>
      <c r="Q287" s="5">
        <f t="shared" si="201"/>
        <v>860.52190356511096</v>
      </c>
      <c r="R287" s="5">
        <f t="shared" si="201"/>
        <v>3349.09766062672</v>
      </c>
      <c r="S287" s="5">
        <f t="shared" si="201"/>
        <v>2545.9237475496402</v>
      </c>
      <c r="T287" s="5">
        <f t="shared" si="233"/>
        <v>11.626604295730411</v>
      </c>
      <c r="U287" s="5">
        <f t="shared" si="233"/>
        <v>35.338209732994414</v>
      </c>
      <c r="V287" s="5">
        <f t="shared" si="233"/>
        <v>68.470015768844647</v>
      </c>
      <c r="W287" s="15">
        <f t="shared" si="203"/>
        <v>-1.0734613539272964E-2</v>
      </c>
      <c r="X287" s="15">
        <f t="shared" si="203"/>
        <v>-1.217998157191269E-2</v>
      </c>
      <c r="Y287" s="15">
        <f t="shared" si="203"/>
        <v>-9.7425357312937999E-3</v>
      </c>
      <c r="Z287" s="5">
        <f t="shared" si="206"/>
        <v>690.09448711695961</v>
      </c>
      <c r="AA287" s="5">
        <f t="shared" si="206"/>
        <v>9088.9781909574758</v>
      </c>
      <c r="AB287" s="5">
        <f t="shared" si="206"/>
        <v>53331.631662019281</v>
      </c>
      <c r="AC287" s="16">
        <f t="shared" si="228"/>
        <v>0.90646982641189833</v>
      </c>
      <c r="AD287" s="16">
        <f t="shared" si="228"/>
        <v>3.0794242244579793</v>
      </c>
      <c r="AE287" s="16">
        <f t="shared" si="228"/>
        <v>22.303328302109307</v>
      </c>
      <c r="AF287" s="15">
        <f t="shared" si="213"/>
        <v>-4.0504037456468023E-3</v>
      </c>
      <c r="AG287" s="15">
        <f t="shared" si="213"/>
        <v>2.9673830763510267E-4</v>
      </c>
      <c r="AH287" s="15">
        <f t="shared" si="213"/>
        <v>9.7937136394747881E-3</v>
      </c>
      <c r="AI287" s="1">
        <f t="shared" si="229"/>
        <v>204248.73014234033</v>
      </c>
      <c r="AJ287" s="1">
        <f t="shared" si="229"/>
        <v>190895.09779761726</v>
      </c>
      <c r="AK287" s="1">
        <f t="shared" si="229"/>
        <v>74159.828066170652</v>
      </c>
      <c r="AL287" s="14">
        <f t="shared" si="234"/>
        <v>95.201982920718208</v>
      </c>
      <c r="AM287" s="14">
        <f t="shared" si="234"/>
        <v>23.53088259340651</v>
      </c>
      <c r="AN287" s="14">
        <f t="shared" si="234"/>
        <v>7.3385101861643891</v>
      </c>
      <c r="AO287" s="11">
        <f t="shared" si="235"/>
        <v>2.0232158640866691E-3</v>
      </c>
      <c r="AP287" s="11">
        <f t="shared" si="235"/>
        <v>2.5487183725791816E-3</v>
      </c>
      <c r="AQ287" s="11">
        <f t="shared" si="235"/>
        <v>2.3120091466500986E-3</v>
      </c>
      <c r="AR287" s="1">
        <f t="shared" si="207"/>
        <v>74013.175444623746</v>
      </c>
      <c r="AS287" s="1">
        <f t="shared" si="207"/>
        <v>94772.703142902858</v>
      </c>
      <c r="AT287" s="1">
        <f t="shared" si="207"/>
        <v>37183.046023308947</v>
      </c>
      <c r="AU287" s="1">
        <f t="shared" si="214"/>
        <v>14802.63508892475</v>
      </c>
      <c r="AV287" s="1">
        <f t="shared" si="214"/>
        <v>18954.540628580573</v>
      </c>
      <c r="AW287" s="1">
        <f t="shared" si="214"/>
        <v>7436.6092046617896</v>
      </c>
      <c r="AX287" s="1">
        <f t="shared" si="215"/>
        <v>50806.829155510226</v>
      </c>
      <c r="AY287" s="1">
        <f t="shared" si="215"/>
        <v>25578.233416735045</v>
      </c>
      <c r="AZ287" s="1">
        <f t="shared" si="215"/>
        <v>6807.0452794955454</v>
      </c>
      <c r="BA287" s="1">
        <f t="shared" si="216"/>
        <v>12628.080875382457</v>
      </c>
      <c r="BB287" s="1">
        <f t="shared" si="216"/>
        <v>30084.8069266315</v>
      </c>
      <c r="BC287" s="1">
        <f t="shared" si="216"/>
        <v>38567.91250923631</v>
      </c>
      <c r="BD287" s="1">
        <f t="shared" si="217"/>
        <v>102.041113185965</v>
      </c>
      <c r="BE287" s="2">
        <f t="shared" si="230"/>
        <v>0.1724378764915922</v>
      </c>
      <c r="BF287" s="2">
        <f t="shared" si="230"/>
        <v>0.13039120264941753</v>
      </c>
      <c r="BG287" s="2">
        <f t="shared" si="230"/>
        <v>6.9918128391701598E-2</v>
      </c>
      <c r="BH287" s="2">
        <f t="shared" si="210"/>
        <v>7.9748263747341411E-2</v>
      </c>
      <c r="BI287" s="2">
        <f t="shared" si="218"/>
        <v>2.9734821248929609E-3</v>
      </c>
      <c r="BJ287" s="2">
        <f t="shared" si="218"/>
        <v>1.700186572836147E-3</v>
      </c>
      <c r="BK287" s="2">
        <f t="shared" si="218"/>
        <v>4.8885446777984691E-4</v>
      </c>
      <c r="BL287" s="2">
        <f t="shared" si="211"/>
        <v>220.07685419115535</v>
      </c>
      <c r="BM287" s="2">
        <f t="shared" si="211"/>
        <v>161.13127735494956</v>
      </c>
      <c r="BN287" s="2">
        <f t="shared" si="211"/>
        <v>18.17709817415825</v>
      </c>
      <c r="BO287" s="2">
        <f t="shared" si="219"/>
        <v>3698.8195223497014</v>
      </c>
      <c r="BP287" s="2">
        <f t="shared" si="219"/>
        <v>271.92334455007722</v>
      </c>
      <c r="BQ287" s="2">
        <f t="shared" si="219"/>
        <v>9.7494447660176107</v>
      </c>
      <c r="BR287" s="11">
        <f t="shared" si="220"/>
        <v>9.2566087197460678E-3</v>
      </c>
      <c r="BS287" s="17">
        <f t="shared" si="208"/>
        <v>3.9641816130787081E-4</v>
      </c>
      <c r="BT287" s="17">
        <f t="shared" si="209"/>
        <v>1.2554147202687084E-3</v>
      </c>
      <c r="BU287" s="12">
        <f>(BU$3*temphigh!$I397+BU$4*temphigh!$I397^2+BU$5*temphigh!$I397^6)*(K287/K$56)^$BW$1</f>
        <v>-77.422979454566033</v>
      </c>
      <c r="BV287" s="12">
        <f>(BV$3*temphigh!$I397+BV$4*temphigh!$I397^2+BV$5*temphigh!$I397^6)*(L287/L$56)^$BW$1</f>
        <v>-40.966998305151812</v>
      </c>
      <c r="BW287" s="12">
        <f>(BW$3*temphigh!$I397+BW$4*temphigh!$I397^2+BW$5*temphigh!$I397^6)*(M287/M$56)^$BW$1</f>
        <v>-34.291742949795811</v>
      </c>
      <c r="BX287" s="12"/>
      <c r="BY287" s="12"/>
      <c r="BZ287" s="12"/>
      <c r="CA287" s="19"/>
      <c r="CB287" s="19"/>
      <c r="CC287" s="19"/>
      <c r="CD287" s="19"/>
      <c r="CE287" s="19"/>
      <c r="CF287" s="19"/>
      <c r="CG287" s="19"/>
      <c r="CH287" s="19"/>
    </row>
    <row r="288" spans="1:86" x14ac:dyDescent="0.3">
      <c r="A288" s="2">
        <f t="shared" si="195"/>
        <v>2242</v>
      </c>
      <c r="B288" s="5">
        <f t="shared" si="231"/>
        <v>1165.4051825604201</v>
      </c>
      <c r="C288" s="5">
        <f t="shared" si="231"/>
        <v>2964.1674405510253</v>
      </c>
      <c r="D288" s="5">
        <f t="shared" si="231"/>
        <v>4369.9489182621483</v>
      </c>
      <c r="E288" s="15">
        <f t="shared" si="232"/>
        <v>2.7893589103836498E-8</v>
      </c>
      <c r="F288" s="15">
        <f t="shared" si="232"/>
        <v>5.4952240952582456E-8</v>
      </c>
      <c r="G288" s="15">
        <f t="shared" si="232"/>
        <v>1.1218304513598101E-7</v>
      </c>
      <c r="H288" s="5">
        <f t="shared" si="198"/>
        <v>69217.00426947423</v>
      </c>
      <c r="I288" s="5">
        <f t="shared" si="198"/>
        <v>94666.132949433319</v>
      </c>
      <c r="J288" s="5">
        <f t="shared" si="198"/>
        <v>37182.323544808802</v>
      </c>
      <c r="K288" s="5">
        <f t="shared" si="199"/>
        <v>59393.080883168026</v>
      </c>
      <c r="L288" s="5">
        <f t="shared" si="199"/>
        <v>31936.837188871934</v>
      </c>
      <c r="M288" s="5">
        <f t="shared" si="199"/>
        <v>8508.6403160052396</v>
      </c>
      <c r="N288" s="15">
        <f t="shared" si="200"/>
        <v>-6.480161237573967E-2</v>
      </c>
      <c r="O288" s="15">
        <f t="shared" si="200"/>
        <v>-1.1245368344585671E-3</v>
      </c>
      <c r="P288" s="15">
        <f t="shared" si="200"/>
        <v>-1.9542501319191885E-5</v>
      </c>
      <c r="Q288" s="5">
        <f t="shared" si="201"/>
        <v>796.11994533433324</v>
      </c>
      <c r="R288" s="5">
        <f t="shared" si="201"/>
        <v>3304.5855827983878</v>
      </c>
      <c r="S288" s="5">
        <f t="shared" si="201"/>
        <v>2521.0710083005615</v>
      </c>
      <c r="T288" s="5">
        <f t="shared" si="233"/>
        <v>11.501797191841694</v>
      </c>
      <c r="U288" s="5">
        <f t="shared" si="233"/>
        <v>34.907790989662153</v>
      </c>
      <c r="V288" s="5">
        <f t="shared" si="233"/>
        <v>67.802944193694429</v>
      </c>
      <c r="W288" s="15">
        <f t="shared" si="203"/>
        <v>-1.0734613539272964E-2</v>
      </c>
      <c r="X288" s="15">
        <f t="shared" si="203"/>
        <v>-1.217998157191269E-2</v>
      </c>
      <c r="Y288" s="15">
        <f t="shared" si="203"/>
        <v>-9.7425357312937999E-3</v>
      </c>
      <c r="Z288" s="5">
        <f t="shared" si="206"/>
        <v>642.91453858856551</v>
      </c>
      <c r="AA288" s="5">
        <f t="shared" si="206"/>
        <v>8971.1911646373555</v>
      </c>
      <c r="AB288" s="5">
        <f t="shared" si="206"/>
        <v>53329.671865048607</v>
      </c>
      <c r="AC288" s="16">
        <f t="shared" si="228"/>
        <v>0.90279825763168375</v>
      </c>
      <c r="AD288" s="16">
        <f t="shared" si="228"/>
        <v>3.0803380075908353</v>
      </c>
      <c r="AE288" s="16">
        <f t="shared" si="228"/>
        <v>22.521760712707358</v>
      </c>
      <c r="AF288" s="15">
        <f t="shared" si="213"/>
        <v>-4.0504037456468023E-3</v>
      </c>
      <c r="AG288" s="15">
        <f t="shared" si="213"/>
        <v>2.9673830763510267E-4</v>
      </c>
      <c r="AH288" s="15">
        <f t="shared" si="213"/>
        <v>9.7937136394747881E-3</v>
      </c>
      <c r="AI288" s="1">
        <f t="shared" si="229"/>
        <v>198626.49221703105</v>
      </c>
      <c r="AJ288" s="1">
        <f t="shared" si="229"/>
        <v>190760.12864643612</v>
      </c>
      <c r="AK288" s="1">
        <f t="shared" si="229"/>
        <v>74180.454464215378</v>
      </c>
      <c r="AL288" s="14">
        <f t="shared" si="234"/>
        <v>95.392670941234542</v>
      </c>
      <c r="AM288" s="14">
        <f t="shared" si="234"/>
        <v>23.590256450267443</v>
      </c>
      <c r="AN288" s="14">
        <f t="shared" si="234"/>
        <v>7.3553072218108539</v>
      </c>
      <c r="AO288" s="11">
        <f t="shared" si="235"/>
        <v>2.0029837054458023E-3</v>
      </c>
      <c r="AP288" s="11">
        <f t="shared" si="235"/>
        <v>2.5232311888533899E-3</v>
      </c>
      <c r="AQ288" s="11">
        <f t="shared" si="235"/>
        <v>2.2888890551835974E-3</v>
      </c>
      <c r="AR288" s="1">
        <f t="shared" si="207"/>
        <v>69217.00426947423</v>
      </c>
      <c r="AS288" s="1">
        <f t="shared" si="207"/>
        <v>94666.132949433319</v>
      </c>
      <c r="AT288" s="1">
        <f t="shared" si="207"/>
        <v>37182.323544808802</v>
      </c>
      <c r="AU288" s="1">
        <f t="shared" si="214"/>
        <v>13843.400853894847</v>
      </c>
      <c r="AV288" s="1">
        <f t="shared" si="214"/>
        <v>18933.226589886664</v>
      </c>
      <c r="AW288" s="1">
        <f t="shared" si="214"/>
        <v>7436.4647089617611</v>
      </c>
      <c r="AX288" s="1">
        <f t="shared" si="215"/>
        <v>47514.464706534418</v>
      </c>
      <c r="AY288" s="1">
        <f t="shared" si="215"/>
        <v>25549.469751097546</v>
      </c>
      <c r="AZ288" s="1">
        <f t="shared" si="215"/>
        <v>6806.9122528041917</v>
      </c>
      <c r="BA288" s="1">
        <f t="shared" si="216"/>
        <v>12550.003051018592</v>
      </c>
      <c r="BB288" s="1">
        <f t="shared" si="216"/>
        <v>30081.473388764371</v>
      </c>
      <c r="BC288" s="1">
        <f t="shared" si="216"/>
        <v>38567.831435335211</v>
      </c>
      <c r="BD288" s="1">
        <f t="shared" si="217"/>
        <v>98.96971493403322</v>
      </c>
      <c r="BE288" s="2">
        <f t="shared" si="230"/>
        <v>0.1724378764915922</v>
      </c>
      <c r="BF288" s="2">
        <f t="shared" si="230"/>
        <v>0.13039120264941753</v>
      </c>
      <c r="BG288" s="2">
        <f t="shared" si="230"/>
        <v>6.9918128391701598E-2</v>
      </c>
      <c r="BH288" s="2">
        <f t="shared" si="210"/>
        <v>7.9584325266606054E-2</v>
      </c>
      <c r="BI288" s="2">
        <f t="shared" si="218"/>
        <v>2.9734821248929609E-3</v>
      </c>
      <c r="BJ288" s="2">
        <f t="shared" si="218"/>
        <v>1.700186572836147E-3</v>
      </c>
      <c r="BK288" s="2">
        <f t="shared" si="218"/>
        <v>4.8885446777984691E-4</v>
      </c>
      <c r="BL288" s="2">
        <f t="shared" si="211"/>
        <v>205.81552493392138</v>
      </c>
      <c r="BM288" s="2">
        <f t="shared" si="211"/>
        <v>160.95008814294809</v>
      </c>
      <c r="BN288" s="2">
        <f t="shared" si="211"/>
        <v>18.176744987315576</v>
      </c>
      <c r="BO288" s="2">
        <f t="shared" si="219"/>
        <v>3712.9766141362193</v>
      </c>
      <c r="BP288" s="2">
        <f t="shared" si="219"/>
        <v>275.18376766069576</v>
      </c>
      <c r="BQ288" s="2">
        <f t="shared" si="219"/>
        <v>9.7496136037977177</v>
      </c>
      <c r="BR288" s="11">
        <f t="shared" si="220"/>
        <v>6.1931074035145028E-3</v>
      </c>
      <c r="BS288" s="17">
        <f t="shared" si="208"/>
        <v>3.9278232897650472E-4</v>
      </c>
      <c r="BT288" s="17">
        <f t="shared" si="209"/>
        <v>1.2188492429793286E-3</v>
      </c>
      <c r="BU288" s="12">
        <f>(BU$3*temphigh!$I398+BU$4*temphigh!$I398^2+BU$5*temphigh!$I398^6)*(K288/K$56)^$BW$1</f>
        <v>-79.12372323576875</v>
      </c>
      <c r="BV288" s="12">
        <f>(BV$3*temphigh!$I398+BV$4*temphigh!$I398^2+BV$5*temphigh!$I398^6)*(L288/L$56)^$BW$1</f>
        <v>-41.173197619602753</v>
      </c>
      <c r="BW288" s="12">
        <f>(BW$3*temphigh!$I398+BW$4*temphigh!$I398^2+BW$5*temphigh!$I398^6)*(M288/M$56)^$BW$1</f>
        <v>-34.446464801892844</v>
      </c>
      <c r="BX288" s="12"/>
      <c r="BY288" s="12"/>
      <c r="BZ288" s="12"/>
      <c r="CA288" s="19"/>
      <c r="CB288" s="19"/>
      <c r="CC288" s="19"/>
      <c r="CD288" s="19"/>
      <c r="CE288" s="19"/>
      <c r="CF288" s="19"/>
      <c r="CG288" s="19"/>
      <c r="CH288" s="19"/>
    </row>
    <row r="289" spans="1:86" x14ac:dyDescent="0.3">
      <c r="A289" s="2">
        <f t="shared" si="195"/>
        <v>2243</v>
      </c>
      <c r="B289" s="5">
        <f t="shared" si="231"/>
        <v>1165.4052134423869</v>
      </c>
      <c r="C289" s="5">
        <f t="shared" si="231"/>
        <v>2964.1675952942865</v>
      </c>
      <c r="D289" s="5">
        <f t="shared" si="231"/>
        <v>4369.9493839846164</v>
      </c>
      <c r="E289" s="15">
        <f t="shared" si="232"/>
        <v>2.6498909648644671E-8</v>
      </c>
      <c r="F289" s="15">
        <f t="shared" si="232"/>
        <v>5.2204628904953329E-8</v>
      </c>
      <c r="G289" s="15">
        <f t="shared" si="232"/>
        <v>1.0657389287918195E-7</v>
      </c>
      <c r="H289" s="5">
        <f t="shared" si="198"/>
        <v>63666.971234500146</v>
      </c>
      <c r="I289" s="5">
        <f t="shared" si="198"/>
        <v>94556.003645925011</v>
      </c>
      <c r="J289" s="5">
        <f t="shared" si="198"/>
        <v>37180.611842725404</v>
      </c>
      <c r="K289" s="5">
        <f t="shared" si="199"/>
        <v>54630.758898392036</v>
      </c>
      <c r="L289" s="5">
        <f t="shared" si="199"/>
        <v>31899.681986955049</v>
      </c>
      <c r="M289" s="5">
        <f t="shared" si="199"/>
        <v>8508.2477108289295</v>
      </c>
      <c r="N289" s="15">
        <f t="shared" si="200"/>
        <v>-8.0183110792719114E-2</v>
      </c>
      <c r="O289" s="15">
        <f t="shared" si="200"/>
        <v>-1.1633964157800047E-3</v>
      </c>
      <c r="P289" s="15">
        <f t="shared" si="200"/>
        <v>-4.614194063079502E-5</v>
      </c>
      <c r="Q289" s="5">
        <f t="shared" si="201"/>
        <v>724.42379887334062</v>
      </c>
      <c r="R289" s="5">
        <f t="shared" si="201"/>
        <v>3260.5382449527774</v>
      </c>
      <c r="S289" s="5">
        <f t="shared" si="201"/>
        <v>2496.3944561837343</v>
      </c>
      <c r="T289" s="5">
        <f t="shared" si="233"/>
        <v>11.378329843980179</v>
      </c>
      <c r="U289" s="5">
        <f t="shared" si="233"/>
        <v>34.482614738691886</v>
      </c>
      <c r="V289" s="5">
        <f t="shared" si="233"/>
        <v>67.142371587200444</v>
      </c>
      <c r="W289" s="15">
        <f t="shared" si="203"/>
        <v>-1.0734613539272964E-2</v>
      </c>
      <c r="X289" s="15">
        <f t="shared" si="203"/>
        <v>-1.217998157191269E-2</v>
      </c>
      <c r="Y289" s="15">
        <f t="shared" si="203"/>
        <v>-9.7425357312937999E-3</v>
      </c>
      <c r="Z289" s="5">
        <f t="shared" si="206"/>
        <v>592.38926789454001</v>
      </c>
      <c r="AA289" s="5">
        <f t="shared" si="206"/>
        <v>8854.5838648305198</v>
      </c>
      <c r="AB289" s="5">
        <f t="shared" si="206"/>
        <v>53326.276516414153</v>
      </c>
      <c r="AC289" s="16">
        <f t="shared" si="228"/>
        <v>0.89914156018740898</v>
      </c>
      <c r="AD289" s="16">
        <f t="shared" si="228"/>
        <v>3.081252061878152</v>
      </c>
      <c r="AE289" s="16">
        <f t="shared" si="228"/>
        <v>22.742332387784387</v>
      </c>
      <c r="AF289" s="15">
        <f t="shared" si="213"/>
        <v>-4.0504037456468023E-3</v>
      </c>
      <c r="AG289" s="15">
        <f t="shared" si="213"/>
        <v>2.9673830763510267E-4</v>
      </c>
      <c r="AH289" s="15">
        <f t="shared" si="213"/>
        <v>9.7937136394747881E-3</v>
      </c>
      <c r="AI289" s="1">
        <f t="shared" si="229"/>
        <v>192607.24384922281</v>
      </c>
      <c r="AJ289" s="1">
        <f t="shared" si="229"/>
        <v>190617.34237167917</v>
      </c>
      <c r="AK289" s="1">
        <f t="shared" si="229"/>
        <v>74198.873726755613</v>
      </c>
      <c r="AL289" s="14">
        <f t="shared" si="234"/>
        <v>95.581830207093645</v>
      </c>
      <c r="AM289" s="14">
        <f t="shared" si="234"/>
        <v>23.649184884387523</v>
      </c>
      <c r="AN289" s="14">
        <f t="shared" si="234"/>
        <v>7.3719743491863943</v>
      </c>
      <c r="AO289" s="11">
        <f t="shared" si="235"/>
        <v>1.9829538683913445E-3</v>
      </c>
      <c r="AP289" s="11">
        <f t="shared" si="235"/>
        <v>2.4979988769648557E-3</v>
      </c>
      <c r="AQ289" s="11">
        <f t="shared" si="235"/>
        <v>2.2660001646317616E-3</v>
      </c>
      <c r="AR289" s="1">
        <f t="shared" si="207"/>
        <v>63666.971234500146</v>
      </c>
      <c r="AS289" s="1">
        <f t="shared" si="207"/>
        <v>94556.003645925011</v>
      </c>
      <c r="AT289" s="1">
        <f t="shared" si="207"/>
        <v>37180.611842725404</v>
      </c>
      <c r="AU289" s="1">
        <f t="shared" si="214"/>
        <v>12733.39424690003</v>
      </c>
      <c r="AV289" s="1">
        <f t="shared" si="214"/>
        <v>18911.200729185002</v>
      </c>
      <c r="AW289" s="1">
        <f t="shared" si="214"/>
        <v>7436.1223685450814</v>
      </c>
      <c r="AX289" s="1">
        <f t="shared" si="215"/>
        <v>43704.607118713626</v>
      </c>
      <c r="AY289" s="1">
        <f t="shared" si="215"/>
        <v>25519.745589564038</v>
      </c>
      <c r="AZ289" s="1">
        <f t="shared" si="215"/>
        <v>6806.598168663143</v>
      </c>
      <c r="BA289" s="1">
        <f t="shared" si="216"/>
        <v>12452.598044086781</v>
      </c>
      <c r="BB289" s="1">
        <f t="shared" si="216"/>
        <v>30078.024449655783</v>
      </c>
      <c r="BC289" s="1">
        <f t="shared" si="216"/>
        <v>38567.633903061986</v>
      </c>
      <c r="BD289" s="1">
        <f t="shared" si="217"/>
        <v>95.967522734163822</v>
      </c>
      <c r="BE289" s="2">
        <f t="shared" si="230"/>
        <v>0.1724378764915922</v>
      </c>
      <c r="BF289" s="2">
        <f t="shared" si="230"/>
        <v>0.13039120264941753</v>
      </c>
      <c r="BG289" s="2">
        <f t="shared" si="230"/>
        <v>6.9918128391701598E-2</v>
      </c>
      <c r="BH289" s="2">
        <f t="shared" si="210"/>
        <v>7.9415733015216136E-2</v>
      </c>
      <c r="BI289" s="2">
        <f t="shared" si="218"/>
        <v>2.9734821248929609E-3</v>
      </c>
      <c r="BJ289" s="2">
        <f t="shared" si="218"/>
        <v>1.700186572836147E-3</v>
      </c>
      <c r="BK289" s="2">
        <f t="shared" si="218"/>
        <v>4.8885446777984691E-4</v>
      </c>
      <c r="BL289" s="2">
        <f t="shared" si="211"/>
        <v>189.31260091186053</v>
      </c>
      <c r="BM289" s="2">
        <f t="shared" si="211"/>
        <v>160.76284777984748</v>
      </c>
      <c r="BN289" s="2">
        <f t="shared" si="211"/>
        <v>18.175908214104602</v>
      </c>
      <c r="BO289" s="2">
        <f t="shared" si="219"/>
        <v>3706.5483516770773</v>
      </c>
      <c r="BP289" s="2">
        <f t="shared" si="219"/>
        <v>278.4833532851938</v>
      </c>
      <c r="BQ289" s="2">
        <f t="shared" si="219"/>
        <v>9.7497855178451225</v>
      </c>
      <c r="BR289" s="11">
        <f t="shared" si="220"/>
        <v>1.8405687704358964E-3</v>
      </c>
      <c r="BS289" s="17">
        <f t="shared" si="208"/>
        <v>3.9036475810302575E-4</v>
      </c>
      <c r="BT289" s="17">
        <f t="shared" si="209"/>
        <v>1.1833487795915813E-3</v>
      </c>
      <c r="BU289" s="12">
        <f>(BU$3*temphigh!$I399+BU$4*temphigh!$I399^2+BU$5*temphigh!$I399^6)*(K289/K$56)^$BW$1</f>
        <v>-81.193916142085712</v>
      </c>
      <c r="BV289" s="12">
        <f>(BV$3*temphigh!$I399+BV$4*temphigh!$I399^2+BV$5*temphigh!$I399^6)*(L289/L$56)^$BW$1</f>
        <v>-41.378995188721042</v>
      </c>
      <c r="BW289" s="12">
        <f>(BW$3*temphigh!$I399+BW$4*temphigh!$I399^2+BW$5*temphigh!$I399^6)*(M289/M$56)^$BW$1</f>
        <v>-34.600676609341086</v>
      </c>
      <c r="BX289" s="12"/>
      <c r="BY289" s="12"/>
      <c r="BZ289" s="12"/>
      <c r="CA289" s="19"/>
      <c r="CB289" s="19"/>
      <c r="CC289" s="19"/>
      <c r="CD289" s="19"/>
      <c r="CE289" s="19"/>
      <c r="CF289" s="19"/>
      <c r="CG289" s="19"/>
      <c r="CH289" s="19"/>
    </row>
    <row r="290" spans="1:86" x14ac:dyDescent="0.3">
      <c r="A290" s="2">
        <f t="shared" si="195"/>
        <v>2244</v>
      </c>
      <c r="B290" s="5">
        <f t="shared" si="231"/>
        <v>1165.405242780256</v>
      </c>
      <c r="C290" s="5">
        <f t="shared" si="231"/>
        <v>2964.1677423003925</v>
      </c>
      <c r="D290" s="5">
        <f t="shared" si="231"/>
        <v>4369.9498264210079</v>
      </c>
      <c r="E290" s="15">
        <f t="shared" si="232"/>
        <v>2.5173964166212438E-8</v>
      </c>
      <c r="F290" s="15">
        <f t="shared" si="232"/>
        <v>4.9594397459705657E-8</v>
      </c>
      <c r="G290" s="15">
        <f t="shared" si="232"/>
        <v>1.0124519823522286E-7</v>
      </c>
      <c r="H290" s="5">
        <f t="shared" si="198"/>
        <v>56980.375413083137</v>
      </c>
      <c r="I290" s="5">
        <f t="shared" si="198"/>
        <v>94442.352027422297</v>
      </c>
      <c r="J290" s="5">
        <f t="shared" si="198"/>
        <v>37177.922944118473</v>
      </c>
      <c r="K290" s="5">
        <f t="shared" si="199"/>
        <v>48893.186096492551</v>
      </c>
      <c r="L290" s="5">
        <f t="shared" si="199"/>
        <v>31861.338573952875</v>
      </c>
      <c r="M290" s="5">
        <f t="shared" si="199"/>
        <v>8507.6315337394208</v>
      </c>
      <c r="N290" s="15">
        <f t="shared" si="200"/>
        <v>-0.10502458537269854</v>
      </c>
      <c r="O290" s="15">
        <f t="shared" si="200"/>
        <v>-1.2019998512164953E-3</v>
      </c>
      <c r="P290" s="15">
        <f t="shared" si="200"/>
        <v>-7.2421150682400182E-5</v>
      </c>
      <c r="Q290" s="5">
        <f t="shared" si="201"/>
        <v>641.38181057459758</v>
      </c>
      <c r="R290" s="5">
        <f t="shared" si="201"/>
        <v>3216.9536776478571</v>
      </c>
      <c r="S290" s="5">
        <f t="shared" si="201"/>
        <v>2471.8944638734793</v>
      </c>
      <c r="T290" s="5">
        <f t="shared" si="233"/>
        <v>11.256187870382675</v>
      </c>
      <c r="U290" s="5">
        <f t="shared" si="233"/>
        <v>34.062617126623252</v>
      </c>
      <c r="V290" s="5">
        <f t="shared" si="233"/>
        <v>66.488234632928339</v>
      </c>
      <c r="W290" s="15">
        <f t="shared" si="203"/>
        <v>-1.0734613539272964E-2</v>
      </c>
      <c r="X290" s="15">
        <f t="shared" si="203"/>
        <v>-1.217998157191269E-2</v>
      </c>
      <c r="Y290" s="15">
        <f t="shared" si="203"/>
        <v>-9.7425357312937999E-3</v>
      </c>
      <c r="Z290" s="5">
        <f t="shared" si="206"/>
        <v>536.85715641387935</v>
      </c>
      <c r="AA290" s="5">
        <f t="shared" si="206"/>
        <v>8739.1522041908393</v>
      </c>
      <c r="AB290" s="5">
        <f t="shared" si="206"/>
        <v>53321.46269839762</v>
      </c>
      <c r="AC290" s="16">
        <f t="shared" si="228"/>
        <v>0.89549967384415918</v>
      </c>
      <c r="AD290" s="16">
        <f t="shared" si="228"/>
        <v>3.0821663874003908</v>
      </c>
      <c r="AE290" s="16">
        <f t="shared" si="228"/>
        <v>22.9650642786841</v>
      </c>
      <c r="AF290" s="15">
        <f t="shared" si="213"/>
        <v>-4.0504037456468023E-3</v>
      </c>
      <c r="AG290" s="15">
        <f t="shared" si="213"/>
        <v>2.9673830763510267E-4</v>
      </c>
      <c r="AH290" s="15">
        <f t="shared" si="213"/>
        <v>9.7937136394747881E-3</v>
      </c>
      <c r="AI290" s="1">
        <f t="shared" si="229"/>
        <v>186079.91371120056</v>
      </c>
      <c r="AJ290" s="1">
        <f t="shared" si="229"/>
        <v>190466.80886369623</v>
      </c>
      <c r="AK290" s="1">
        <f t="shared" si="229"/>
        <v>74215.10872262514</v>
      </c>
      <c r="AL290" s="14">
        <f t="shared" si="234"/>
        <v>95.769469223451154</v>
      </c>
      <c r="AM290" s="14">
        <f t="shared" si="234"/>
        <v>23.707669765297034</v>
      </c>
      <c r="AN290" s="14">
        <f t="shared" si="234"/>
        <v>7.3885121953244237</v>
      </c>
      <c r="AO290" s="11">
        <f t="shared" si="235"/>
        <v>1.9631243297074312E-3</v>
      </c>
      <c r="AP290" s="11">
        <f t="shared" si="235"/>
        <v>2.4730188881952071E-3</v>
      </c>
      <c r="AQ290" s="11">
        <f t="shared" si="235"/>
        <v>2.2433401629854441E-3</v>
      </c>
      <c r="AR290" s="1">
        <f t="shared" si="207"/>
        <v>56980.375413083137</v>
      </c>
      <c r="AS290" s="1">
        <f t="shared" si="207"/>
        <v>94442.352027422297</v>
      </c>
      <c r="AT290" s="1">
        <f t="shared" si="207"/>
        <v>37177.922944118473</v>
      </c>
      <c r="AU290" s="1">
        <f t="shared" si="214"/>
        <v>11396.075082616628</v>
      </c>
      <c r="AV290" s="1">
        <f t="shared" si="214"/>
        <v>18888.470405484459</v>
      </c>
      <c r="AW290" s="1">
        <f t="shared" si="214"/>
        <v>7435.5845888236945</v>
      </c>
      <c r="AX290" s="1">
        <f t="shared" si="215"/>
        <v>39114.548877194036</v>
      </c>
      <c r="AY290" s="1">
        <f t="shared" si="215"/>
        <v>25489.070859162297</v>
      </c>
      <c r="AZ290" s="1">
        <f t="shared" si="215"/>
        <v>6806.1052269915363</v>
      </c>
      <c r="BA290" s="1">
        <f t="shared" si="216"/>
        <v>12323.286121369334</v>
      </c>
      <c r="BB290" s="1">
        <f t="shared" si="216"/>
        <v>30074.460869134429</v>
      </c>
      <c r="BC290" s="1">
        <f t="shared" si="216"/>
        <v>38567.321319594506</v>
      </c>
      <c r="BD290" s="1">
        <f t="shared" si="217"/>
        <v>93.019334732333789</v>
      </c>
      <c r="BE290" s="2">
        <f t="shared" si="230"/>
        <v>0.1724378764915922</v>
      </c>
      <c r="BF290" s="2">
        <f t="shared" si="230"/>
        <v>0.13039120264941753</v>
      </c>
      <c r="BG290" s="2">
        <f t="shared" si="230"/>
        <v>6.9918128391701598E-2</v>
      </c>
      <c r="BH290" s="2">
        <f t="shared" si="210"/>
        <v>7.9239940302647152E-2</v>
      </c>
      <c r="BI290" s="2">
        <f t="shared" si="218"/>
        <v>2.9734821248929609E-3</v>
      </c>
      <c r="BJ290" s="2">
        <f t="shared" si="218"/>
        <v>1.700186572836147E-3</v>
      </c>
      <c r="BK290" s="2">
        <f t="shared" si="218"/>
        <v>4.8885446777984691E-4</v>
      </c>
      <c r="BL290" s="2">
        <f t="shared" si="211"/>
        <v>169.43012776049306</v>
      </c>
      <c r="BM290" s="2">
        <f t="shared" si="211"/>
        <v>160.56961882408805</v>
      </c>
      <c r="BN290" s="2">
        <f t="shared" si="211"/>
        <v>18.174593734007196</v>
      </c>
      <c r="BO290" s="2">
        <f t="shared" si="219"/>
        <v>3660.4056854002165</v>
      </c>
      <c r="BP290" s="2">
        <f t="shared" si="219"/>
        <v>281.8225744137946</v>
      </c>
      <c r="BQ290" s="2">
        <f t="shared" si="219"/>
        <v>9.7499605532080782</v>
      </c>
      <c r="BR290" s="11">
        <f t="shared" si="220"/>
        <v>-4.8148679513629056E-3</v>
      </c>
      <c r="BS290" s="17">
        <f t="shared" si="208"/>
        <v>3.896475849267338E-4</v>
      </c>
      <c r="BT290" s="17">
        <f t="shared" si="209"/>
        <v>1.1488823102830887E-3</v>
      </c>
      <c r="BU290" s="12">
        <f>(BU$3*temphigh!$I400+BU$4*temphigh!$I400^2+BU$5*temphigh!$I400^6)*(K290/K$56)^$BW$1</f>
        <v>-83.886564960744366</v>
      </c>
      <c r="BV290" s="12">
        <f>(BV$3*temphigh!$I400+BV$4*temphigh!$I400^2+BV$5*temphigh!$I400^6)*(L290/L$56)^$BW$1</f>
        <v>-41.584392320717306</v>
      </c>
      <c r="BW290" s="12">
        <f>(BW$3*temphigh!$I400+BW$4*temphigh!$I400^2+BW$5*temphigh!$I400^6)*(M290/M$56)^$BW$1</f>
        <v>-34.754377908731328</v>
      </c>
      <c r="BX290" s="12"/>
      <c r="BY290" s="12"/>
      <c r="BZ290" s="12"/>
      <c r="CA290" s="19"/>
      <c r="CB290" s="19"/>
      <c r="CC290" s="19"/>
      <c r="CD290" s="19"/>
      <c r="CE290" s="19"/>
      <c r="CF290" s="19"/>
      <c r="CG290" s="19"/>
      <c r="CH290" s="19"/>
    </row>
    <row r="291" spans="1:86" x14ac:dyDescent="0.3">
      <c r="A291" s="2">
        <f t="shared" si="195"/>
        <v>2245</v>
      </c>
      <c r="B291" s="5">
        <f t="shared" si="231"/>
        <v>1165.4052706512323</v>
      </c>
      <c r="C291" s="5">
        <f t="shared" si="231"/>
        <v>2964.1678819561998</v>
      </c>
      <c r="D291" s="5">
        <f t="shared" si="231"/>
        <v>4369.9502467356224</v>
      </c>
      <c r="E291" s="15">
        <f t="shared" si="232"/>
        <v>2.3915265957901815E-8</v>
      </c>
      <c r="F291" s="15">
        <f t="shared" si="232"/>
        <v>4.7114677586720375E-8</v>
      </c>
      <c r="G291" s="15">
        <f t="shared" si="232"/>
        <v>9.6182938323461708E-8</v>
      </c>
      <c r="H291" s="5">
        <f t="shared" si="198"/>
        <v>48401.348477684027</v>
      </c>
      <c r="I291" s="5">
        <f t="shared" si="198"/>
        <v>94325.21620690063</v>
      </c>
      <c r="J291" s="5">
        <f t="shared" si="198"/>
        <v>37174.269241022812</v>
      </c>
      <c r="K291" s="5">
        <f t="shared" si="199"/>
        <v>41531.774136079883</v>
      </c>
      <c r="L291" s="5">
        <f t="shared" si="199"/>
        <v>31821.819803489267</v>
      </c>
      <c r="M291" s="5">
        <f t="shared" si="199"/>
        <v>8506.7946182664673</v>
      </c>
      <c r="N291" s="15">
        <f t="shared" si="200"/>
        <v>-0.15056110162026759</v>
      </c>
      <c r="O291" s="15">
        <f t="shared" si="200"/>
        <v>-1.2403361639022892E-3</v>
      </c>
      <c r="P291" s="15">
        <f t="shared" si="200"/>
        <v>-9.8372322500650533E-5</v>
      </c>
      <c r="Q291" s="5">
        <f t="shared" si="201"/>
        <v>538.96629669404047</v>
      </c>
      <c r="R291" s="5">
        <f t="shared" si="201"/>
        <v>3173.8298860793834</v>
      </c>
      <c r="S291" s="5">
        <f t="shared" si="201"/>
        <v>2447.5713822038388</v>
      </c>
      <c r="T291" s="5">
        <f t="shared" si="233"/>
        <v>11.135357043668664</v>
      </c>
      <c r="U291" s="5">
        <f t="shared" si="233"/>
        <v>33.647735077729862</v>
      </c>
      <c r="V291" s="5">
        <f t="shared" si="233"/>
        <v>65.840470631306388</v>
      </c>
      <c r="W291" s="15">
        <f t="shared" si="203"/>
        <v>-1.0734613539272964E-2</v>
      </c>
      <c r="X291" s="15">
        <f t="shared" si="203"/>
        <v>-1.217998157191269E-2</v>
      </c>
      <c r="Y291" s="15">
        <f t="shared" si="203"/>
        <v>-9.7425357312937999E-3</v>
      </c>
      <c r="Z291" s="5">
        <f t="shared" si="206"/>
        <v>473.39104310398909</v>
      </c>
      <c r="AA291" s="5">
        <f t="shared" si="206"/>
        <v>8624.8919801068332</v>
      </c>
      <c r="AB291" s="5">
        <f t="shared" si="206"/>
        <v>53315.247846748811</v>
      </c>
      <c r="AC291" s="16">
        <f t="shared" si="228"/>
        <v>0.89187253861099536</v>
      </c>
      <c r="AD291" s="16">
        <f t="shared" si="228"/>
        <v>3.083080984238038</v>
      </c>
      <c r="AE291" s="16">
        <f t="shared" si="228"/>
        <v>23.189977541941662</v>
      </c>
      <c r="AF291" s="15">
        <f t="shared" si="213"/>
        <v>-4.0504037456468023E-3</v>
      </c>
      <c r="AG291" s="15">
        <f t="shared" si="213"/>
        <v>2.9673830763510267E-4</v>
      </c>
      <c r="AH291" s="15">
        <f t="shared" si="213"/>
        <v>9.7937136394747881E-3</v>
      </c>
      <c r="AI291" s="1">
        <f t="shared" si="229"/>
        <v>178867.99742269711</v>
      </c>
      <c r="AJ291" s="1">
        <f t="shared" si="229"/>
        <v>190308.59838281109</v>
      </c>
      <c r="AK291" s="1">
        <f t="shared" si="229"/>
        <v>74229.182439186319</v>
      </c>
      <c r="AL291" s="14">
        <f t="shared" si="234"/>
        <v>95.955596524776126</v>
      </c>
      <c r="AM291" s="14">
        <f t="shared" si="234"/>
        <v>23.765712985270465</v>
      </c>
      <c r="AN291" s="14">
        <f t="shared" si="234"/>
        <v>7.4049213920153782</v>
      </c>
      <c r="AO291" s="11">
        <f t="shared" si="235"/>
        <v>1.9434930864103569E-3</v>
      </c>
      <c r="AP291" s="11">
        <f t="shared" si="235"/>
        <v>2.4482886993132552E-3</v>
      </c>
      <c r="AQ291" s="11">
        <f t="shared" si="235"/>
        <v>2.2209067613555896E-3</v>
      </c>
      <c r="AR291" s="1">
        <f t="shared" si="207"/>
        <v>48401.348477684027</v>
      </c>
      <c r="AS291" s="1">
        <f t="shared" si="207"/>
        <v>94325.21620690063</v>
      </c>
      <c r="AT291" s="1">
        <f t="shared" si="207"/>
        <v>37174.269241022812</v>
      </c>
      <c r="AU291" s="1">
        <f t="shared" si="214"/>
        <v>9680.2696955368065</v>
      </c>
      <c r="AV291" s="1">
        <f t="shared" si="214"/>
        <v>18865.043241380128</v>
      </c>
      <c r="AW291" s="1">
        <f t="shared" si="214"/>
        <v>7434.8538482045624</v>
      </c>
      <c r="AX291" s="1">
        <f t="shared" si="215"/>
        <v>33225.419308863908</v>
      </c>
      <c r="AY291" s="1">
        <f t="shared" si="215"/>
        <v>25457.455842791413</v>
      </c>
      <c r="AZ291" s="1">
        <f t="shared" si="215"/>
        <v>6805.4356946131729</v>
      </c>
      <c r="BA291" s="1">
        <f t="shared" si="216"/>
        <v>12133.11643823104</v>
      </c>
      <c r="BB291" s="1">
        <f t="shared" si="216"/>
        <v>30070.783439487917</v>
      </c>
      <c r="BC291" s="1">
        <f t="shared" si="216"/>
        <v>38566.895125812174</v>
      </c>
      <c r="BD291" s="1">
        <f t="shared" si="217"/>
        <v>90.093337443746208</v>
      </c>
      <c r="BE291" s="2">
        <f t="shared" si="230"/>
        <v>0.1724378764915922</v>
      </c>
      <c r="BF291" s="2">
        <f t="shared" si="230"/>
        <v>0.13039120264941753</v>
      </c>
      <c r="BG291" s="2">
        <f t="shared" si="230"/>
        <v>6.9918128391701598E-2</v>
      </c>
      <c r="BH291" s="2">
        <f t="shared" si="210"/>
        <v>7.9052456408768526E-2</v>
      </c>
      <c r="BI291" s="2">
        <f t="shared" si="218"/>
        <v>2.9734821248929609E-3</v>
      </c>
      <c r="BJ291" s="2">
        <f t="shared" si="218"/>
        <v>1.700186572836147E-3</v>
      </c>
      <c r="BK291" s="2">
        <f t="shared" si="218"/>
        <v>4.8885446777984691E-4</v>
      </c>
      <c r="BL291" s="2">
        <f t="shared" si="211"/>
        <v>143.92054451910857</v>
      </c>
      <c r="BM291" s="2">
        <f t="shared" si="211"/>
        <v>160.37046607483899</v>
      </c>
      <c r="BN291" s="2">
        <f t="shared" si="211"/>
        <v>18.172807604924941</v>
      </c>
      <c r="BO291" s="2">
        <f t="shared" si="219"/>
        <v>3526.1443461607655</v>
      </c>
      <c r="BP291" s="2">
        <f t="shared" si="219"/>
        <v>285.20191116020817</v>
      </c>
      <c r="BQ291" s="2">
        <f t="shared" si="219"/>
        <v>9.7501387863097566</v>
      </c>
      <c r="BR291" s="11">
        <f t="shared" si="220"/>
        <v>-1.6128308060019997E-2</v>
      </c>
      <c r="BS291" s="17">
        <f t="shared" si="208"/>
        <v>3.9153276348152956E-4</v>
      </c>
      <c r="BT291" s="17">
        <f t="shared" si="209"/>
        <v>1.1154197187214453E-3</v>
      </c>
      <c r="BU291" s="12">
        <f>(BU$3*temphigh!$I401+BU$4*temphigh!$I401^2+BU$5*temphigh!$I401^6)*(K291/K$56)^$BW$1</f>
        <v>-87.803306509708435</v>
      </c>
      <c r="BV291" s="12">
        <f>(BV$3*temphigh!$I401+BV$4*temphigh!$I401^2+BV$5*temphigh!$I401^6)*(L291/L$56)^$BW$1</f>
        <v>-41.789389060871187</v>
      </c>
      <c r="BW291" s="12">
        <f>(BW$3*temphigh!$I401+BW$4*temphigh!$I401^2+BW$5*temphigh!$I401^6)*(M291/M$56)^$BW$1</f>
        <v>-34.907567250697362</v>
      </c>
      <c r="BX291" s="12"/>
      <c r="BY291" s="12"/>
      <c r="BZ291" s="12"/>
      <c r="CA291" s="19"/>
      <c r="CB291" s="19"/>
      <c r="CC291" s="19"/>
      <c r="CD291" s="19"/>
      <c r="CE291" s="19"/>
      <c r="CF291" s="19"/>
      <c r="CG291" s="19"/>
      <c r="CH291" s="19"/>
    </row>
    <row r="292" spans="1:86" x14ac:dyDescent="0.3">
      <c r="A292" s="2">
        <f t="shared" si="195"/>
        <v>2246</v>
      </c>
      <c r="B292" s="5">
        <f t="shared" si="231"/>
        <v>1165.4052971286605</v>
      </c>
      <c r="C292" s="5">
        <f t="shared" si="231"/>
        <v>2964.1680146292229</v>
      </c>
      <c r="D292" s="5">
        <f t="shared" si="231"/>
        <v>4369.9506460345447</v>
      </c>
      <c r="E292" s="15">
        <f t="shared" si="232"/>
        <v>2.2719502660006724E-8</v>
      </c>
      <c r="F292" s="15">
        <f t="shared" si="232"/>
        <v>4.4758943707384355E-8</v>
      </c>
      <c r="G292" s="15">
        <f t="shared" si="232"/>
        <v>9.1373791407288624E-8</v>
      </c>
      <c r="H292" s="5">
        <f t="shared" si="198"/>
        <v>36144.054328446837</v>
      </c>
      <c r="I292" s="5">
        <f t="shared" si="198"/>
        <v>94204.636326197695</v>
      </c>
      <c r="J292" s="5">
        <f t="shared" si="198"/>
        <v>37169.663681226055</v>
      </c>
      <c r="K292" s="5">
        <f t="shared" si="199"/>
        <v>31014.149684662483</v>
      </c>
      <c r="L292" s="5">
        <f t="shared" si="199"/>
        <v>31781.139213858434</v>
      </c>
      <c r="M292" s="5">
        <f t="shared" si="199"/>
        <v>8505.7399252220821</v>
      </c>
      <c r="N292" s="15">
        <f t="shared" si="200"/>
        <v>-0.25324284045646939</v>
      </c>
      <c r="O292" s="15">
        <f t="shared" si="200"/>
        <v>-1.2783866504822994E-3</v>
      </c>
      <c r="P292" s="15">
        <f t="shared" si="200"/>
        <v>-1.2398242719069419E-4</v>
      </c>
      <c r="Q292" s="5">
        <f t="shared" si="201"/>
        <v>398.15651543680247</v>
      </c>
      <c r="R292" s="5">
        <f t="shared" si="201"/>
        <v>3131.1648737799451</v>
      </c>
      <c r="S292" s="5">
        <f t="shared" si="201"/>
        <v>2423.4255525840695</v>
      </c>
      <c r="T292" s="5">
        <f t="shared" si="233"/>
        <v>11.015823289183061</v>
      </c>
      <c r="U292" s="5">
        <f t="shared" si="233"/>
        <v>33.237906284546511</v>
      </c>
      <c r="V292" s="5">
        <f t="shared" si="233"/>
        <v>65.199017493615685</v>
      </c>
      <c r="W292" s="15">
        <f t="shared" si="203"/>
        <v>-1.0734613539272964E-2</v>
      </c>
      <c r="X292" s="15">
        <f t="shared" si="203"/>
        <v>-1.217998157191269E-2</v>
      </c>
      <c r="Y292" s="15">
        <f t="shared" si="203"/>
        <v>-9.7425357312937999E-3</v>
      </c>
      <c r="Z292" s="5">
        <f t="shared" si="206"/>
        <v>396.18895613738954</v>
      </c>
      <c r="AA292" s="5">
        <f t="shared" si="206"/>
        <v>8511.7989163271886</v>
      </c>
      <c r="AB292" s="5">
        <f t="shared" si="206"/>
        <v>53307.649917520706</v>
      </c>
      <c r="AC292" s="16">
        <f t="shared" si="228"/>
        <v>0.88826009473996581</v>
      </c>
      <c r="AD292" s="16">
        <f t="shared" si="228"/>
        <v>3.0839958524716029</v>
      </c>
      <c r="AE292" s="16">
        <f t="shared" si="228"/>
        <v>23.417093541293291</v>
      </c>
      <c r="AF292" s="15">
        <f t="shared" si="213"/>
        <v>-4.0504037456468023E-3</v>
      </c>
      <c r="AG292" s="15">
        <f t="shared" si="213"/>
        <v>2.9673830763510267E-4</v>
      </c>
      <c r="AH292" s="15">
        <f t="shared" si="213"/>
        <v>9.7937136394747881E-3</v>
      </c>
      <c r="AI292" s="1">
        <f t="shared" si="229"/>
        <v>170661.46737596422</v>
      </c>
      <c r="AJ292" s="1">
        <f t="shared" si="229"/>
        <v>190142.78178591011</v>
      </c>
      <c r="AK292" s="1">
        <f t="shared" si="229"/>
        <v>74241.118043472263</v>
      </c>
      <c r="AL292" s="14">
        <f t="shared" si="234"/>
        <v>96.140220672839916</v>
      </c>
      <c r="AM292" s="14">
        <f t="shared" si="234"/>
        <v>23.823316458538095</v>
      </c>
      <c r="AN292" s="14">
        <f t="shared" si="234"/>
        <v>7.4212025756023436</v>
      </c>
      <c r="AO292" s="11">
        <f t="shared" si="235"/>
        <v>1.9240581555462534E-3</v>
      </c>
      <c r="AP292" s="11">
        <f t="shared" si="235"/>
        <v>2.4238058123201224E-3</v>
      </c>
      <c r="AQ292" s="11">
        <f t="shared" si="235"/>
        <v>2.1986976937420338E-3</v>
      </c>
      <c r="AR292" s="1">
        <f t="shared" si="207"/>
        <v>36144.054328446837</v>
      </c>
      <c r="AS292" s="1">
        <f t="shared" si="207"/>
        <v>94204.636326197695</v>
      </c>
      <c r="AT292" s="1">
        <f t="shared" si="207"/>
        <v>37169.663681226055</v>
      </c>
      <c r="AU292" s="1">
        <f t="shared" si="214"/>
        <v>7228.8108656893673</v>
      </c>
      <c r="AV292" s="1">
        <f t="shared" si="214"/>
        <v>18840.927265239541</v>
      </c>
      <c r="AW292" s="1">
        <f t="shared" si="214"/>
        <v>7433.9327362452113</v>
      </c>
      <c r="AX292" s="1">
        <f t="shared" si="215"/>
        <v>24811.319747729991</v>
      </c>
      <c r="AY292" s="1">
        <f t="shared" si="215"/>
        <v>25424.911371086746</v>
      </c>
      <c r="AZ292" s="1">
        <f t="shared" si="215"/>
        <v>6804.5919401776655</v>
      </c>
      <c r="BA292" s="1">
        <f t="shared" si="216"/>
        <v>11792.800612961815</v>
      </c>
      <c r="BB292" s="1">
        <f t="shared" si="216"/>
        <v>30066.993008409438</v>
      </c>
      <c r="BC292" s="1">
        <f t="shared" si="216"/>
        <v>38566.356819138367</v>
      </c>
      <c r="BD292" s="1">
        <f t="shared" si="217"/>
        <v>87.096033108933867</v>
      </c>
      <c r="BE292" s="2">
        <f t="shared" si="230"/>
        <v>0.1724378764915922</v>
      </c>
      <c r="BF292" s="2">
        <f t="shared" si="230"/>
        <v>0.13039120264941753</v>
      </c>
      <c r="BG292" s="2">
        <f t="shared" si="230"/>
        <v>6.9918128391701598E-2</v>
      </c>
      <c r="BH292" s="2">
        <f t="shared" si="210"/>
        <v>7.8844370404868871E-2</v>
      </c>
      <c r="BI292" s="2">
        <f t="shared" si="218"/>
        <v>2.9734821248929609E-3</v>
      </c>
      <c r="BJ292" s="2">
        <f t="shared" si="218"/>
        <v>1.700186572836147E-3</v>
      </c>
      <c r="BK292" s="2">
        <f t="shared" si="218"/>
        <v>4.8885446777984691E-4</v>
      </c>
      <c r="BL292" s="2">
        <f t="shared" si="211"/>
        <v>107.47369946679672</v>
      </c>
      <c r="BM292" s="2">
        <f t="shared" si="211"/>
        <v>160.16545778071367</v>
      </c>
      <c r="BN292" s="2">
        <f t="shared" si="211"/>
        <v>18.17055615644167</v>
      </c>
      <c r="BO292" s="2">
        <f t="shared" si="219"/>
        <v>3146.2785015303584</v>
      </c>
      <c r="BP292" s="2">
        <f t="shared" si="219"/>
        <v>288.62185177241457</v>
      </c>
      <c r="BQ292" s="2">
        <f t="shared" si="219"/>
        <v>9.7503203444958793</v>
      </c>
      <c r="BR292" s="11">
        <f t="shared" si="220"/>
        <v>-3.8829534172238694E-2</v>
      </c>
      <c r="BS292" s="17">
        <f t="shared" si="208"/>
        <v>3.9795104045478987E-4</v>
      </c>
      <c r="BT292" s="17">
        <f t="shared" si="209"/>
        <v>1.082931765748976E-3</v>
      </c>
      <c r="BU292" s="12">
        <f>(BU$3*temphigh!$I402+BU$4*temphigh!$I402^2+BU$5*temphigh!$I402^6)*(K292/K$56)^$BW$1</f>
        <v>-94.906839362108343</v>
      </c>
      <c r="BV292" s="12">
        <f>(BV$3*temphigh!$I402+BV$4*temphigh!$I402^2+BV$5*temphigh!$I402^6)*(L292/L$56)^$BW$1</f>
        <v>-41.993983447923171</v>
      </c>
      <c r="BW292" s="12">
        <f>(BW$3*temphigh!$I402+BW$4*temphigh!$I402^2+BW$5*temphigh!$I402^6)*(M292/M$56)^$BW$1</f>
        <v>-35.060241631679538</v>
      </c>
      <c r="BX292" s="12"/>
      <c r="BY292" s="12"/>
      <c r="BZ292" s="12"/>
      <c r="CA292" s="19"/>
      <c r="CB292" s="19"/>
      <c r="CC292" s="19"/>
      <c r="CD292" s="19"/>
      <c r="CE292" s="19"/>
      <c r="CF292" s="19"/>
      <c r="CG292" s="19"/>
      <c r="CH292" s="19"/>
    </row>
    <row r="293" spans="1:86" x14ac:dyDescent="0.3">
      <c r="A293" s="2">
        <f t="shared" si="195"/>
        <v>2247</v>
      </c>
      <c r="B293" s="5">
        <f t="shared" si="231"/>
        <v>1165.4053222822181</v>
      </c>
      <c r="C293" s="5">
        <f t="shared" si="231"/>
        <v>2964.1681406686007</v>
      </c>
      <c r="D293" s="5">
        <f t="shared" si="231"/>
        <v>4369.9510253685548</v>
      </c>
      <c r="E293" s="15">
        <f t="shared" si="232"/>
        <v>2.1583527527006385E-8</v>
      </c>
      <c r="F293" s="15">
        <f t="shared" si="232"/>
        <v>4.2520996522015135E-8</v>
      </c>
      <c r="G293" s="15">
        <f t="shared" si="232"/>
        <v>8.6805101836924189E-8</v>
      </c>
      <c r="H293" s="5">
        <f t="shared" si="198"/>
        <v>14422.668075618521</v>
      </c>
      <c r="I293" s="5">
        <f t="shared" si="198"/>
        <v>94080.655817091654</v>
      </c>
      <c r="J293" s="5">
        <f t="shared" si="198"/>
        <v>37164.120107674644</v>
      </c>
      <c r="K293" s="5">
        <f t="shared" si="199"/>
        <v>12375.66690306043</v>
      </c>
      <c r="L293" s="5">
        <f t="shared" si="199"/>
        <v>31739.311453455783</v>
      </c>
      <c r="M293" s="5">
        <f t="shared" si="199"/>
        <v>8504.4706203635942</v>
      </c>
      <c r="N293" s="15">
        <f t="shared" si="200"/>
        <v>-0.60096707377469705</v>
      </c>
      <c r="O293" s="15">
        <f t="shared" si="200"/>
        <v>-1.3161189761382586E-3</v>
      </c>
      <c r="P293" s="15">
        <f t="shared" si="200"/>
        <v>-1.4922921105597897E-4</v>
      </c>
      <c r="Q293" s="5">
        <f t="shared" si="201"/>
        <v>157.172073641982</v>
      </c>
      <c r="R293" s="5">
        <f t="shared" si="201"/>
        <v>3088.9566826839396</v>
      </c>
      <c r="S293" s="5">
        <f t="shared" si="201"/>
        <v>2399.4573282956831</v>
      </c>
      <c r="T293" s="5">
        <f t="shared" si="233"/>
        <v>10.897572683356758</v>
      </c>
      <c r="U293" s="5">
        <f t="shared" si="233"/>
        <v>32.833069198511772</v>
      </c>
      <c r="V293" s="5">
        <f t="shared" si="233"/>
        <v>64.563813736038881</v>
      </c>
      <c r="W293" s="15">
        <f t="shared" si="203"/>
        <v>-1.0734613539272964E-2</v>
      </c>
      <c r="X293" s="15">
        <f t="shared" si="203"/>
        <v>-1.217998157191269E-2</v>
      </c>
      <c r="Y293" s="15">
        <f t="shared" si="203"/>
        <v>-9.7425357312937999E-3</v>
      </c>
      <c r="Z293" s="5">
        <f t="shared" si="206"/>
        <v>291.49555990291759</v>
      </c>
      <c r="AA293" s="5">
        <f t="shared" si="206"/>
        <v>8399.8687264321252</v>
      </c>
      <c r="AB293" s="5">
        <f t="shared" si="206"/>
        <v>53298.687660515985</v>
      </c>
      <c r="AC293" s="16">
        <f t="shared" si="228"/>
        <v>0.88466228272512248</v>
      </c>
      <c r="AD293" s="16">
        <f t="shared" si="228"/>
        <v>3.0849109921816189</v>
      </c>
      <c r="AE293" s="16">
        <f t="shared" si="228"/>
        <v>23.646433849705513</v>
      </c>
      <c r="AF293" s="15">
        <f t="shared" si="213"/>
        <v>-4.0504037456468023E-3</v>
      </c>
      <c r="AG293" s="15">
        <f t="shared" si="213"/>
        <v>2.9673830763510267E-4</v>
      </c>
      <c r="AH293" s="15">
        <f t="shared" si="213"/>
        <v>9.7937136394747881E-3</v>
      </c>
      <c r="AI293" s="1">
        <f t="shared" si="229"/>
        <v>160824.13150405715</v>
      </c>
      <c r="AJ293" s="1">
        <f t="shared" si="229"/>
        <v>189969.43087255862</v>
      </c>
      <c r="AK293" s="1">
        <f t="shared" si="229"/>
        <v>74250.938975370256</v>
      </c>
      <c r="AL293" s="14">
        <f t="shared" si="234"/>
        <v>96.323350254744895</v>
      </c>
      <c r="AM293" s="14">
        <f t="shared" si="234"/>
        <v>23.880482120510035</v>
      </c>
      <c r="AN293" s="14">
        <f t="shared" si="234"/>
        <v>7.4373563867802357</v>
      </c>
      <c r="AO293" s="11">
        <f t="shared" si="235"/>
        <v>1.9048175739907907E-3</v>
      </c>
      <c r="AP293" s="11">
        <f t="shared" si="235"/>
        <v>2.3995677541969211E-3</v>
      </c>
      <c r="AQ293" s="11">
        <f t="shared" si="235"/>
        <v>2.1767107168046136E-3</v>
      </c>
      <c r="AR293" s="1">
        <f t="shared" si="207"/>
        <v>14422.668075618521</v>
      </c>
      <c r="AS293" s="1">
        <f t="shared" si="207"/>
        <v>94080.655817091654</v>
      </c>
      <c r="AT293" s="1">
        <f t="shared" si="207"/>
        <v>37164.120107674644</v>
      </c>
      <c r="AU293" s="1">
        <f t="shared" si="214"/>
        <v>2884.5336151237043</v>
      </c>
      <c r="AV293" s="1">
        <f t="shared" si="214"/>
        <v>18816.131163418333</v>
      </c>
      <c r="AW293" s="1">
        <f t="shared" si="214"/>
        <v>7432.8240215349288</v>
      </c>
      <c r="AX293" s="1">
        <f t="shared" si="215"/>
        <v>9900.533522448346</v>
      </c>
      <c r="AY293" s="1">
        <f t="shared" si="215"/>
        <v>25391.449162764628</v>
      </c>
      <c r="AZ293" s="1">
        <f t="shared" si="215"/>
        <v>6803.5764962908761</v>
      </c>
      <c r="BA293" s="1">
        <f t="shared" si="216"/>
        <v>10722.129777985669</v>
      </c>
      <c r="BB293" s="1">
        <f t="shared" si="216"/>
        <v>30063.090519474488</v>
      </c>
      <c r="BC293" s="1">
        <f t="shared" si="216"/>
        <v>38565.70799388818</v>
      </c>
      <c r="BD293" s="1">
        <f t="shared" si="217"/>
        <v>83.428777561524498</v>
      </c>
      <c r="BE293" s="2">
        <f t="shared" si="230"/>
        <v>0.1724378764915922</v>
      </c>
      <c r="BF293" s="2">
        <f t="shared" si="230"/>
        <v>0.13039120264941753</v>
      </c>
      <c r="BG293" s="2">
        <f t="shared" si="230"/>
        <v>6.9918128391701598E-2</v>
      </c>
      <c r="BH293" s="2">
        <f t="shared" si="210"/>
        <v>7.8594519517865197E-2</v>
      </c>
      <c r="BI293" s="2">
        <f t="shared" si="218"/>
        <v>2.9734821248929609E-3</v>
      </c>
      <c r="BJ293" s="2">
        <f t="shared" si="218"/>
        <v>1.700186572836147E-3</v>
      </c>
      <c r="BK293" s="2">
        <f t="shared" si="218"/>
        <v>4.8885446777984691E-4</v>
      </c>
      <c r="BL293" s="2">
        <f t="shared" si="211"/>
        <v>42.885545716116034</v>
      </c>
      <c r="BM293" s="2">
        <f t="shared" si="211"/>
        <v>159.95466778383818</v>
      </c>
      <c r="BN293" s="2">
        <f t="shared" si="211"/>
        <v>18.167846155743597</v>
      </c>
      <c r="BO293" s="2">
        <f t="shared" si="219"/>
        <v>1706.3822564783045</v>
      </c>
      <c r="BP293" s="2">
        <f t="shared" si="219"/>
        <v>292.08289456797451</v>
      </c>
      <c r="BQ293" s="2">
        <f t="shared" si="219"/>
        <v>9.7505054451010817</v>
      </c>
      <c r="BR293" s="11">
        <f t="shared" si="220"/>
        <v>-0.10043895705904451</v>
      </c>
      <c r="BS293" s="17">
        <f t="shared" si="208"/>
        <v>4.1402753684495903E-4</v>
      </c>
      <c r="BT293" s="17">
        <f t="shared" si="209"/>
        <v>1.0513900638339574E-3</v>
      </c>
      <c r="BU293" s="12">
        <f>(BU$3*temphigh!$I403+BU$4*temphigh!$I403^2+BU$5*temphigh!$I403^6)*(K293/K$56)^$BW$1</f>
        <v>-119.97947732196104</v>
      </c>
      <c r="BV293" s="12">
        <f>(BV$3*temphigh!$I403+BV$4*temphigh!$I403^2+BV$5*temphigh!$I403^6)*(L293/L$56)^$BW$1</f>
        <v>-42.198170028078508</v>
      </c>
      <c r="BW293" s="12">
        <f>(BW$3*temphigh!$I403+BW$4*temphigh!$I403^2+BW$5*temphigh!$I403^6)*(M293/M$56)^$BW$1</f>
        <v>-35.21239535349288</v>
      </c>
      <c r="BX293" s="12"/>
      <c r="BY293" s="12"/>
      <c r="BZ293" s="12"/>
      <c r="CA293" s="19"/>
      <c r="CB293" s="19"/>
      <c r="CC293" s="19"/>
      <c r="CD293" s="19"/>
      <c r="CE293" s="19"/>
      <c r="CF293" s="19"/>
      <c r="CG293" s="19"/>
      <c r="CH293" s="19"/>
    </row>
    <row r="294" spans="1:86" x14ac:dyDescent="0.3">
      <c r="A294" s="2">
        <f t="shared" si="195"/>
        <v>2248</v>
      </c>
      <c r="B294" s="5">
        <f t="shared" si="231"/>
        <v>1165.4053461780979</v>
      </c>
      <c r="C294" s="5">
        <f t="shared" si="231"/>
        <v>2964.1682604060147</v>
      </c>
      <c r="D294" s="5">
        <f t="shared" si="231"/>
        <v>4369.9513857358961</v>
      </c>
      <c r="E294" s="15">
        <f t="shared" si="232"/>
        <v>2.0504351150656065E-8</v>
      </c>
      <c r="F294" s="15">
        <f t="shared" si="232"/>
        <v>4.0394946695914376E-8</v>
      </c>
      <c r="G294" s="15">
        <f t="shared" si="232"/>
        <v>8.2464846745077975E-8</v>
      </c>
      <c r="H294" s="5">
        <f t="shared" si="198"/>
        <v>349.62160385342935</v>
      </c>
      <c r="I294" s="5">
        <f t="shared" si="198"/>
        <v>93953.323909283397</v>
      </c>
      <c r="J294" s="5">
        <f t="shared" si="198"/>
        <v>37157.65393624561</v>
      </c>
      <c r="K294" s="5">
        <f t="shared" si="199"/>
        <v>300</v>
      </c>
      <c r="L294" s="5">
        <f t="shared" si="199"/>
        <v>31696.353126868111</v>
      </c>
      <c r="M294" s="5">
        <f t="shared" si="199"/>
        <v>8502.9902294870262</v>
      </c>
      <c r="N294" s="15">
        <f t="shared" si="200"/>
        <v>-0.97575888213944961</v>
      </c>
      <c r="O294" s="15">
        <f t="shared" si="200"/>
        <v>-1.3534738033201821E-3</v>
      </c>
      <c r="P294" s="15">
        <f t="shared" si="200"/>
        <v>-1.7407207839881256E-4</v>
      </c>
      <c r="Q294" s="5">
        <f t="shared" si="201"/>
        <v>3.7691276739664534</v>
      </c>
      <c r="R294" s="5">
        <f t="shared" si="201"/>
        <v>3047.2034706887271</v>
      </c>
      <c r="S294" s="5">
        <f t="shared" si="201"/>
        <v>2375.6671161718355</v>
      </c>
      <c r="T294" s="5">
        <f t="shared" si="233"/>
        <v>10.780591452084785</v>
      </c>
      <c r="U294" s="5">
        <f t="shared" si="233"/>
        <v>32.433163020724564</v>
      </c>
      <c r="V294" s="5">
        <f t="shared" si="233"/>
        <v>63.934798473766925</v>
      </c>
      <c r="W294" s="15">
        <f t="shared" si="203"/>
        <v>-1.0734613539272964E-2</v>
      </c>
      <c r="X294" s="15">
        <f t="shared" si="203"/>
        <v>-1.217998157191269E-2</v>
      </c>
      <c r="Y294" s="15">
        <f t="shared" si="203"/>
        <v>-9.7425357312937999E-3</v>
      </c>
      <c r="Z294" s="5">
        <f t="shared" si="206"/>
        <v>114.60164720703537</v>
      </c>
      <c r="AA294" s="5">
        <f t="shared" si="206"/>
        <v>8289.0972213352306</v>
      </c>
      <c r="AB294" s="5">
        <f t="shared" si="206"/>
        <v>53288.381105773777</v>
      </c>
      <c r="AC294" s="16">
        <f t="shared" si="228"/>
        <v>0.88107904330154019</v>
      </c>
      <c r="AD294" s="16">
        <f t="shared" si="228"/>
        <v>3.0858264034486438</v>
      </c>
      <c r="AE294" s="16">
        <f t="shared" si="228"/>
        <v>23.878020251424314</v>
      </c>
      <c r="AF294" s="15">
        <f t="shared" si="213"/>
        <v>-4.0504037456468023E-3</v>
      </c>
      <c r="AG294" s="15">
        <f t="shared" si="213"/>
        <v>2.9673830763510267E-4</v>
      </c>
      <c r="AH294" s="15">
        <f t="shared" si="213"/>
        <v>9.7937136394747881E-3</v>
      </c>
      <c r="AI294" s="1">
        <f t="shared" si="229"/>
        <v>147626.25196877515</v>
      </c>
      <c r="AJ294" s="1">
        <f t="shared" si="229"/>
        <v>189788.61894872109</v>
      </c>
      <c r="AK294" s="1">
        <f t="shared" si="229"/>
        <v>74258.669099368155</v>
      </c>
      <c r="AL294" s="14">
        <f t="shared" si="234"/>
        <v>96.504993880992288</v>
      </c>
      <c r="AM294" s="14">
        <f t="shared" si="234"/>
        <v>23.937211927012576</v>
      </c>
      <c r="AN294" s="14">
        <f t="shared" si="234"/>
        <v>7.453383470398518</v>
      </c>
      <c r="AO294" s="11">
        <f t="shared" si="235"/>
        <v>1.8857693982508828E-3</v>
      </c>
      <c r="AP294" s="11">
        <f t="shared" si="235"/>
        <v>2.3755720766549518E-3</v>
      </c>
      <c r="AQ294" s="11">
        <f t="shared" si="235"/>
        <v>2.1549436096365672E-3</v>
      </c>
      <c r="AR294" s="1">
        <f t="shared" si="207"/>
        <v>349.62160385342935</v>
      </c>
      <c r="AS294" s="1">
        <f t="shared" si="207"/>
        <v>93953.323909283397</v>
      </c>
      <c r="AT294" s="1">
        <f t="shared" si="207"/>
        <v>37157.65393624561</v>
      </c>
      <c r="AU294" s="1">
        <f t="shared" si="214"/>
        <v>69.924320770685867</v>
      </c>
      <c r="AV294" s="1">
        <f t="shared" si="214"/>
        <v>18790.664781856682</v>
      </c>
      <c r="AW294" s="1">
        <f t="shared" si="214"/>
        <v>7431.5307872491221</v>
      </c>
      <c r="AX294" s="1">
        <f t="shared" si="215"/>
        <v>239.99999999999997</v>
      </c>
      <c r="AY294" s="1">
        <f t="shared" si="215"/>
        <v>25357.082501494489</v>
      </c>
      <c r="AZ294" s="1">
        <f t="shared" si="215"/>
        <v>6802.3921835896199</v>
      </c>
      <c r="BA294" s="1">
        <f t="shared" si="216"/>
        <v>6387.165901734531</v>
      </c>
      <c r="BB294" s="1">
        <f t="shared" si="216"/>
        <v>30059.077092312968</v>
      </c>
      <c r="BC294" s="1">
        <f t="shared" si="216"/>
        <v>38564.95042146834</v>
      </c>
      <c r="BD294" s="1">
        <f t="shared" si="217"/>
        <v>76.568954789709238</v>
      </c>
      <c r="BE294" s="2">
        <f t="shared" si="230"/>
        <v>0.1724378764915922</v>
      </c>
      <c r="BF294" s="2">
        <f t="shared" si="230"/>
        <v>0.13039120264941753</v>
      </c>
      <c r="BG294" s="2">
        <f t="shared" si="230"/>
        <v>6.9918128391701598E-2</v>
      </c>
      <c r="BH294" s="2">
        <f t="shared" si="210"/>
        <v>7.8233881791689275E-2</v>
      </c>
      <c r="BI294" s="2">
        <f t="shared" si="218"/>
        <v>2.9734821248929609E-3</v>
      </c>
      <c r="BJ294" s="2">
        <f t="shared" si="218"/>
        <v>1.700186572836147E-3</v>
      </c>
      <c r="BK294" s="2">
        <f t="shared" si="218"/>
        <v>4.8885446777984691E-4</v>
      </c>
      <c r="BL294" s="2">
        <f t="shared" si="211"/>
        <v>1.03959358953458</v>
      </c>
      <c r="BM294" s="2">
        <f t="shared" si="211"/>
        <v>159.73817978388897</v>
      </c>
      <c r="BN294" s="2">
        <f t="shared" si="211"/>
        <v>18.164685138951082</v>
      </c>
      <c r="BO294" s="2">
        <f t="shared" si="219"/>
        <v>105.21315951969835</v>
      </c>
      <c r="BP294" s="2">
        <f t="shared" si="219"/>
        <v>295.58555220971004</v>
      </c>
      <c r="BQ294" s="2">
        <f t="shared" si="219"/>
        <v>9.7506944843829952</v>
      </c>
      <c r="BR294" s="11">
        <f t="shared" si="220"/>
        <v>-6.7529358353061869E-2</v>
      </c>
      <c r="BS294" s="17">
        <f t="shared" si="208"/>
        <v>4.6025507673316904E-4</v>
      </c>
      <c r="BT294" s="17">
        <f t="shared" si="209"/>
        <v>1.0207670522659779E-3</v>
      </c>
      <c r="BU294" s="12">
        <f>(BU$3*temphigh!$I404+BU$4*temphigh!$I404^2+BU$5*temphigh!$I404^6)*(K294/K$56)^$BW$1</f>
        <v>-305.49962403675761</v>
      </c>
      <c r="BV294" s="12">
        <f>(BV$3*temphigh!$I404+BV$4*temphigh!$I404^2+BV$5*temphigh!$I404^6)*(L294/L$56)^$BW$1</f>
        <v>-42.401936312728679</v>
      </c>
      <c r="BW294" s="12">
        <f>(BW$3*temphigh!$I404+BW$4*temphigh!$I404^2+BW$5*temphigh!$I404^6)*(M294/M$56)^$BW$1</f>
        <v>-35.364017289603176</v>
      </c>
      <c r="BX294" s="12"/>
      <c r="BY294" s="12"/>
      <c r="BZ294" s="12"/>
      <c r="CA294" s="19"/>
      <c r="CB294" s="19"/>
      <c r="CC294" s="19"/>
      <c r="CD294" s="19"/>
      <c r="CE294" s="19"/>
      <c r="CF294" s="19"/>
      <c r="CG294" s="19"/>
      <c r="CH294" s="19"/>
    </row>
    <row r="295" spans="1:86" x14ac:dyDescent="0.3">
      <c r="A295" s="2">
        <f t="shared" si="195"/>
        <v>2249</v>
      </c>
      <c r="B295" s="5">
        <f t="shared" si="231"/>
        <v>1165.4053688791844</v>
      </c>
      <c r="C295" s="5">
        <f t="shared" si="231"/>
        <v>2964.168374156563</v>
      </c>
      <c r="D295" s="5">
        <f t="shared" si="231"/>
        <v>4369.9517280848986</v>
      </c>
      <c r="E295" s="15">
        <f t="shared" si="232"/>
        <v>1.9479133593123262E-8</v>
      </c>
      <c r="F295" s="15">
        <f t="shared" si="232"/>
        <v>3.8375199361118658E-8</v>
      </c>
      <c r="G295" s="15">
        <f t="shared" si="232"/>
        <v>7.834160440782407E-8</v>
      </c>
      <c r="H295" s="5">
        <f t="shared" si="198"/>
        <v>349.62161066375529</v>
      </c>
      <c r="I295" s="5">
        <f t="shared" si="198"/>
        <v>93822.701571874684</v>
      </c>
      <c r="J295" s="5">
        <f t="shared" si="198"/>
        <v>37150.283770178954</v>
      </c>
      <c r="K295" s="5">
        <f t="shared" si="199"/>
        <v>300</v>
      </c>
      <c r="L295" s="5">
        <f t="shared" si="199"/>
        <v>31652.284799297675</v>
      </c>
      <c r="M295" s="5">
        <f t="shared" si="199"/>
        <v>8501.3030078617867</v>
      </c>
      <c r="N295" s="15">
        <f t="shared" si="200"/>
        <v>0</v>
      </c>
      <c r="O295" s="15">
        <f t="shared" si="200"/>
        <v>-1.3903280101040805E-3</v>
      </c>
      <c r="P295" s="15">
        <f t="shared" si="200"/>
        <v>-1.9842685687077033E-4</v>
      </c>
      <c r="Q295" s="5">
        <f t="shared" si="201"/>
        <v>3.7286676176374587</v>
      </c>
      <c r="R295" s="5">
        <f t="shared" si="201"/>
        <v>3005.9036934444362</v>
      </c>
      <c r="S295" s="5">
        <f t="shared" si="201"/>
        <v>2352.0554751057443</v>
      </c>
      <c r="T295" s="5">
        <f t="shared" si="233"/>
        <v>10.664865969121866</v>
      </c>
      <c r="U295" s="5">
        <f t="shared" si="233"/>
        <v>32.038127692813298</v>
      </c>
      <c r="V295" s="5">
        <f t="shared" si="233"/>
        <v>63.311911415163181</v>
      </c>
      <c r="W295" s="15">
        <f t="shared" si="203"/>
        <v>-1.0734613539272964E-2</v>
      </c>
      <c r="X295" s="15">
        <f t="shared" si="203"/>
        <v>-1.217998157191269E-2</v>
      </c>
      <c r="Y295" s="15">
        <f t="shared" si="203"/>
        <v>-9.7425357312937999E-3</v>
      </c>
      <c r="Z295" s="5">
        <f t="shared" si="206"/>
        <v>2.7371190392322142</v>
      </c>
      <c r="AA295" s="5">
        <f t="shared" si="206"/>
        <v>8179.4805176261007</v>
      </c>
      <c r="AB295" s="5">
        <f t="shared" si="206"/>
        <v>53276.752535077459</v>
      </c>
      <c r="AC295" s="16">
        <f t="shared" ref="AC295:AE310" si="236">AC294*(1+AF295)</f>
        <v>0.87751031744434072</v>
      </c>
      <c r="AD295" s="16">
        <f t="shared" si="236"/>
        <v>3.0867420863532589</v>
      </c>
      <c r="AE295" s="16">
        <f t="shared" si="236"/>
        <v>24.111874744044343</v>
      </c>
      <c r="AF295" s="15">
        <f t="shared" si="213"/>
        <v>-4.0504037456468023E-3</v>
      </c>
      <c r="AG295" s="15">
        <f t="shared" si="213"/>
        <v>2.9673830763510267E-4</v>
      </c>
      <c r="AH295" s="15">
        <f t="shared" si="213"/>
        <v>9.7937136394747881E-3</v>
      </c>
      <c r="AI295" s="1">
        <f t="shared" si="229"/>
        <v>132933.55109266832</v>
      </c>
      <c r="AJ295" s="1">
        <f t="shared" si="229"/>
        <v>189600.42183570567</v>
      </c>
      <c r="AK295" s="1">
        <f t="shared" si="229"/>
        <v>74264.332976680467</v>
      </c>
      <c r="AL295" s="14">
        <f t="shared" si="234"/>
        <v>96.685160183589062</v>
      </c>
      <c r="AM295" s="14">
        <f t="shared" si="234"/>
        <v>23.993507853536894</v>
      </c>
      <c r="AN295" s="14">
        <f t="shared" si="234"/>
        <v>7.4692844752674272</v>
      </c>
      <c r="AO295" s="11">
        <f t="shared" si="235"/>
        <v>1.866911704268374E-3</v>
      </c>
      <c r="AP295" s="11">
        <f t="shared" si="235"/>
        <v>2.3518163558884021E-3</v>
      </c>
      <c r="AQ295" s="11">
        <f t="shared" si="235"/>
        <v>2.1333941735402016E-3</v>
      </c>
      <c r="AR295" s="1">
        <f t="shared" si="207"/>
        <v>349.62161066375529</v>
      </c>
      <c r="AS295" s="1">
        <f t="shared" si="207"/>
        <v>93822.701571874684</v>
      </c>
      <c r="AT295" s="1">
        <f t="shared" si="207"/>
        <v>37150.283770178954</v>
      </c>
      <c r="AU295" s="1">
        <f t="shared" si="214"/>
        <v>69.924322132751058</v>
      </c>
      <c r="AV295" s="1">
        <f t="shared" si="214"/>
        <v>18764.540314374939</v>
      </c>
      <c r="AW295" s="1">
        <f t="shared" si="214"/>
        <v>7430.0567540357915</v>
      </c>
      <c r="AX295" s="1">
        <f t="shared" si="215"/>
        <v>240</v>
      </c>
      <c r="AY295" s="1">
        <f t="shared" si="215"/>
        <v>25321.827839438138</v>
      </c>
      <c r="AZ295" s="1">
        <f t="shared" si="215"/>
        <v>6801.0424062894281</v>
      </c>
      <c r="BA295" s="1">
        <f t="shared" si="216"/>
        <v>6387.1660261509896</v>
      </c>
      <c r="BB295" s="1">
        <f t="shared" si="216"/>
        <v>30054.954211974116</v>
      </c>
      <c r="BC295" s="1">
        <f t="shared" si="216"/>
        <v>38564.086240881436</v>
      </c>
      <c r="BD295" s="1">
        <f t="shared" si="217"/>
        <v>74.33384882449397</v>
      </c>
      <c r="BE295" s="2">
        <f t="shared" si="230"/>
        <v>0.1724378764915922</v>
      </c>
      <c r="BF295" s="2">
        <f t="shared" si="230"/>
        <v>0.13039120264941753</v>
      </c>
      <c r="BG295" s="2">
        <f t="shared" si="230"/>
        <v>6.9918128391701598E-2</v>
      </c>
      <c r="BH295" s="2">
        <f t="shared" si="210"/>
        <v>7.7970963317235645E-2</v>
      </c>
      <c r="BI295" s="2">
        <f t="shared" si="218"/>
        <v>2.9734821248929609E-3</v>
      </c>
      <c r="BJ295" s="2">
        <f t="shared" si="218"/>
        <v>1.700186572836147E-3</v>
      </c>
      <c r="BK295" s="2">
        <f t="shared" si="218"/>
        <v>4.8885446777984691E-4</v>
      </c>
      <c r="BL295" s="2">
        <f t="shared" si="211"/>
        <v>1.0395936097849625</v>
      </c>
      <c r="BM295" s="2">
        <f t="shared" si="211"/>
        <v>159.5160974397142</v>
      </c>
      <c r="BN295" s="2">
        <f t="shared" si="211"/>
        <v>18.161082200341117</v>
      </c>
      <c r="BO295" s="2">
        <f t="shared" si="219"/>
        <v>4405.216379287579</v>
      </c>
      <c r="BP295" s="2">
        <f t="shared" si="219"/>
        <v>299.13036328924869</v>
      </c>
      <c r="BQ295" s="2">
        <f t="shared" si="219"/>
        <v>9.7508882836705855</v>
      </c>
      <c r="BR295" s="11">
        <f t="shared" si="220"/>
        <v>2.8950256616879305E-2</v>
      </c>
      <c r="BS295" s="17">
        <f t="shared" si="208"/>
        <v>4.9358666769418321E-4</v>
      </c>
      <c r="BT295" s="17">
        <f t="shared" si="209"/>
        <v>9.9103597307376493E-4</v>
      </c>
      <c r="BU295" s="12">
        <f>(BU$3*temphigh!$I405+BU$4*temphigh!$I405^2+BU$5*temphigh!$I405^6)*(K295/K$56)^$BW$1</f>
        <v>-306.92530361129508</v>
      </c>
      <c r="BV295" s="12">
        <f>(BV$3*temphigh!$I405+BV$4*temphigh!$I405^2+BV$5*temphigh!$I405^6)*(L295/L$56)^$BW$1</f>
        <v>-42.605251253210362</v>
      </c>
      <c r="BW295" s="12">
        <f>(BW$3*temphigh!$I405+BW$4*temphigh!$I405^2+BW$5*temphigh!$I405^6)*(M295/M$56)^$BW$1</f>
        <v>-35.515081925443567</v>
      </c>
      <c r="BX295" s="12"/>
      <c r="BY295" s="12"/>
      <c r="BZ295" s="12"/>
      <c r="CA295" s="19"/>
      <c r="CB295" s="19"/>
      <c r="CC295" s="19"/>
      <c r="CD295" s="19"/>
      <c r="CE295" s="19"/>
      <c r="CF295" s="19"/>
      <c r="CG295" s="19"/>
      <c r="CH295" s="19"/>
    </row>
    <row r="296" spans="1:86" x14ac:dyDescent="0.3">
      <c r="A296" s="2">
        <f t="shared" si="195"/>
        <v>2250</v>
      </c>
      <c r="B296" s="5">
        <f t="shared" si="231"/>
        <v>1165.4053904452169</v>
      </c>
      <c r="C296" s="5">
        <f t="shared" si="231"/>
        <v>2964.168482219588</v>
      </c>
      <c r="D296" s="5">
        <f t="shared" si="231"/>
        <v>4369.9520533164759</v>
      </c>
      <c r="E296" s="15">
        <f t="shared" si="232"/>
        <v>1.8505176913467097E-8</v>
      </c>
      <c r="F296" s="15">
        <f t="shared" si="232"/>
        <v>3.6456439393062724E-8</v>
      </c>
      <c r="G296" s="15">
        <f t="shared" si="232"/>
        <v>7.4424524187432867E-8</v>
      </c>
      <c r="H296" s="5">
        <f t="shared" si="198"/>
        <v>349.62161713356505</v>
      </c>
      <c r="I296" s="5">
        <f t="shared" si="198"/>
        <v>93688.880703503397</v>
      </c>
      <c r="J296" s="5">
        <f t="shared" si="198"/>
        <v>37142.036652338786</v>
      </c>
      <c r="K296" s="5">
        <f t="shared" si="199"/>
        <v>300</v>
      </c>
      <c r="L296" s="5">
        <f t="shared" si="199"/>
        <v>31607.137470589583</v>
      </c>
      <c r="M296" s="5">
        <f t="shared" si="199"/>
        <v>8499.4151421296901</v>
      </c>
      <c r="N296" s="15">
        <f t="shared" si="200"/>
        <v>0</v>
      </c>
      <c r="O296" s="15">
        <f t="shared" si="200"/>
        <v>-1.4263529155751353E-3</v>
      </c>
      <c r="P296" s="15">
        <f t="shared" si="200"/>
        <v>-2.2206780894062916E-4</v>
      </c>
      <c r="Q296" s="5">
        <f t="shared" si="201"/>
        <v>3.6886418800046883</v>
      </c>
      <c r="R296" s="5">
        <f t="shared" si="201"/>
        <v>2965.0566918709264</v>
      </c>
      <c r="S296" s="5">
        <f t="shared" si="201"/>
        <v>2328.6234367787579</v>
      </c>
      <c r="T296" s="5">
        <f t="shared" si="233"/>
        <v>10.5503827544952</v>
      </c>
      <c r="U296" s="5">
        <f t="shared" si="233"/>
        <v>31.647903887916247</v>
      </c>
      <c r="V296" s="5">
        <f t="shared" si="233"/>
        <v>62.695092855984448</v>
      </c>
      <c r="W296" s="15">
        <f t="shared" si="203"/>
        <v>-1.0734613539272964E-2</v>
      </c>
      <c r="X296" s="15">
        <f t="shared" si="203"/>
        <v>-1.217998157191269E-2</v>
      </c>
      <c r="Y296" s="15">
        <f t="shared" si="203"/>
        <v>-9.7425357312937999E-3</v>
      </c>
      <c r="Z296" s="5">
        <f t="shared" si="206"/>
        <v>2.696769748075984</v>
      </c>
      <c r="AA296" s="5">
        <f t="shared" si="206"/>
        <v>8071.0155261434174</v>
      </c>
      <c r="AB296" s="5">
        <f t="shared" si="206"/>
        <v>53263.828796131507</v>
      </c>
      <c r="AC296" s="16">
        <f t="shared" si="236"/>
        <v>0.8739560463677204</v>
      </c>
      <c r="AD296" s="16">
        <f t="shared" si="236"/>
        <v>3.0876580409760694</v>
      </c>
      <c r="AE296" s="16">
        <f t="shared" si="236"/>
        <v>24.348019540598397</v>
      </c>
      <c r="AF296" s="15">
        <f t="shared" si="213"/>
        <v>-4.0504037456468023E-3</v>
      </c>
      <c r="AG296" s="15">
        <f t="shared" si="213"/>
        <v>2.9673830763510267E-4</v>
      </c>
      <c r="AH296" s="15">
        <f t="shared" si="213"/>
        <v>9.7937136394747881E-3</v>
      </c>
      <c r="AI296" s="1">
        <f t="shared" ref="AI296:AK311" si="237">(1-$AI$5)*AI295+AU295</f>
        <v>119710.12030553423</v>
      </c>
      <c r="AJ296" s="1">
        <f t="shared" si="237"/>
        <v>189404.91996651003</v>
      </c>
      <c r="AK296" s="1">
        <f t="shared" si="237"/>
        <v>74267.95643304821</v>
      </c>
      <c r="AL296" s="14">
        <f t="shared" si="234"/>
        <v>96.863857814193111</v>
      </c>
      <c r="AM296" s="14">
        <f t="shared" si="234"/>
        <v>24.049371894499931</v>
      </c>
      <c r="AN296" s="14">
        <f t="shared" si="234"/>
        <v>7.4850600539676764</v>
      </c>
      <c r="AO296" s="11">
        <f t="shared" si="235"/>
        <v>1.8482425872256903E-3</v>
      </c>
      <c r="AP296" s="11">
        <f t="shared" si="235"/>
        <v>2.3282981923295181E-3</v>
      </c>
      <c r="AQ296" s="11">
        <f t="shared" si="235"/>
        <v>2.1120602318047996E-3</v>
      </c>
      <c r="AR296" s="1">
        <f t="shared" si="207"/>
        <v>349.62161713356505</v>
      </c>
      <c r="AS296" s="1">
        <f t="shared" si="207"/>
        <v>93688.880703503397</v>
      </c>
      <c r="AT296" s="1">
        <f t="shared" si="207"/>
        <v>37142.036652338786</v>
      </c>
      <c r="AU296" s="1">
        <f t="shared" si="214"/>
        <v>69.924323426713016</v>
      </c>
      <c r="AV296" s="1">
        <f t="shared" si="214"/>
        <v>18737.77614070068</v>
      </c>
      <c r="AW296" s="1">
        <f t="shared" si="214"/>
        <v>7428.4073304677577</v>
      </c>
      <c r="AX296" s="1">
        <f t="shared" si="215"/>
        <v>240.00000000000003</v>
      </c>
      <c r="AY296" s="1">
        <f t="shared" si="215"/>
        <v>25285.70997647167</v>
      </c>
      <c r="AZ296" s="1">
        <f t="shared" si="215"/>
        <v>6799.5321137037517</v>
      </c>
      <c r="BA296" s="1">
        <f t="shared" si="216"/>
        <v>6387.1661443466264</v>
      </c>
      <c r="BB296" s="1">
        <f t="shared" si="216"/>
        <v>30050.724339168904</v>
      </c>
      <c r="BC296" s="1">
        <f t="shared" si="216"/>
        <v>38563.118577551431</v>
      </c>
      <c r="BD296" s="1">
        <f t="shared" si="217"/>
        <v>72.16378446247451</v>
      </c>
      <c r="BE296" s="2">
        <f t="shared" ref="BE296:BG311" si="238">BE295</f>
        <v>0.1724378764915922</v>
      </c>
      <c r="BF296" s="2">
        <f t="shared" si="238"/>
        <v>0.13039120264941753</v>
      </c>
      <c r="BG296" s="2">
        <f t="shared" si="238"/>
        <v>6.9918128391701598E-2</v>
      </c>
      <c r="BH296" s="2">
        <f t="shared" si="210"/>
        <v>7.7879901633805301E-2</v>
      </c>
      <c r="BI296" s="2">
        <f t="shared" si="218"/>
        <v>2.9734821248929609E-3</v>
      </c>
      <c r="BJ296" s="2">
        <f t="shared" si="218"/>
        <v>1.700186572836147E-3</v>
      </c>
      <c r="BK296" s="2">
        <f t="shared" si="218"/>
        <v>4.8885446777984691E-4</v>
      </c>
      <c r="BL296" s="2">
        <f t="shared" si="211"/>
        <v>1.0395936290228263</v>
      </c>
      <c r="BM296" s="2">
        <f t="shared" si="211"/>
        <v>159.28857699614406</v>
      </c>
      <c r="BN296" s="2">
        <f t="shared" si="211"/>
        <v>18.157050559938643</v>
      </c>
      <c r="BO296" s="2">
        <f t="shared" si="219"/>
        <v>4471.1276724370728</v>
      </c>
      <c r="BP296" s="2">
        <f t="shared" si="219"/>
        <v>302.71793655302008</v>
      </c>
      <c r="BQ296" s="2">
        <f t="shared" si="219"/>
        <v>9.751089045165001</v>
      </c>
      <c r="BR296" s="11">
        <f t="shared" si="220"/>
        <v>2.8918122299760624E-2</v>
      </c>
      <c r="BS296" s="17">
        <f t="shared" si="208"/>
        <v>4.7969925127096393E-4</v>
      </c>
      <c r="BT296" s="17">
        <f t="shared" si="209"/>
        <v>9.621708476444319E-4</v>
      </c>
      <c r="BU296" s="12">
        <f>(BU$3*temphigh!$I406+BU$4*temphigh!$I406^2+BU$5*temphigh!$I406^6)*(K296/K$56)^$BW$1</f>
        <v>-308.34360987087319</v>
      </c>
      <c r="BV296" s="12">
        <f>(BV$3*temphigh!$I406+BV$4*temphigh!$I406^2+BV$5*temphigh!$I406^6)*(L296/L$56)^$BW$1</f>
        <v>-42.808099098571937</v>
      </c>
      <c r="BW296" s="12">
        <f>(BW$3*temphigh!$I406+BW$4*temphigh!$I406^2+BW$5*temphigh!$I406^6)*(M296/M$56)^$BW$1</f>
        <v>-35.665576673181789</v>
      </c>
      <c r="BX296" s="12"/>
      <c r="BY296" s="12"/>
      <c r="BZ296" s="12"/>
      <c r="CA296" s="19"/>
      <c r="CB296" s="19"/>
      <c r="CC296" s="19"/>
      <c r="CD296" s="19"/>
      <c r="CE296" s="19"/>
      <c r="CF296" s="19"/>
      <c r="CG296" s="19"/>
      <c r="CH296" s="19"/>
    </row>
    <row r="297" spans="1:86" x14ac:dyDescent="0.3">
      <c r="A297" s="2">
        <f t="shared" si="195"/>
        <v>2251</v>
      </c>
      <c r="B297" s="5">
        <f t="shared" si="231"/>
        <v>1165.4054109329481</v>
      </c>
      <c r="C297" s="5">
        <f t="shared" si="231"/>
        <v>2964.1685848794655</v>
      </c>
      <c r="D297" s="5">
        <f t="shared" si="231"/>
        <v>4369.9523622864981</v>
      </c>
      <c r="E297" s="15">
        <f t="shared" si="232"/>
        <v>1.7579918067793741E-8</v>
      </c>
      <c r="F297" s="15">
        <f t="shared" si="232"/>
        <v>3.4633617423409587E-8</v>
      </c>
      <c r="G297" s="15">
        <f t="shared" si="232"/>
        <v>7.0703297978061215E-8</v>
      </c>
      <c r="H297" s="5">
        <f t="shared" si="198"/>
        <v>349.62162327988443</v>
      </c>
      <c r="I297" s="5">
        <f t="shared" si="198"/>
        <v>93551.929456229773</v>
      </c>
      <c r="J297" s="5">
        <f t="shared" si="198"/>
        <v>37132.932527663274</v>
      </c>
      <c r="K297" s="5">
        <f t="shared" si="199"/>
        <v>300</v>
      </c>
      <c r="L297" s="5">
        <f t="shared" si="199"/>
        <v>31560.934129539044</v>
      </c>
      <c r="M297" s="5">
        <f t="shared" si="199"/>
        <v>8497.331194757955</v>
      </c>
      <c r="N297" s="15">
        <f t="shared" si="200"/>
        <v>0</v>
      </c>
      <c r="O297" s="15">
        <f t="shared" si="200"/>
        <v>-1.4618008699310847E-3</v>
      </c>
      <c r="P297" s="15">
        <f t="shared" si="200"/>
        <v>-2.4518714957288967E-4</v>
      </c>
      <c r="Q297" s="5">
        <f t="shared" si="201"/>
        <v>3.6490457990879852</v>
      </c>
      <c r="R297" s="5">
        <f t="shared" si="201"/>
        <v>2924.6609268118614</v>
      </c>
      <c r="S297" s="5">
        <f t="shared" si="201"/>
        <v>2305.3715166822581</v>
      </c>
      <c r="T297" s="5">
        <f t="shared" si="233"/>
        <v>10.437128472934283</v>
      </c>
      <c r="U297" s="5">
        <f t="shared" si="233"/>
        <v>31.262433001771761</v>
      </c>
      <c r="V297" s="5">
        <f t="shared" si="233"/>
        <v>62.084283673658234</v>
      </c>
      <c r="W297" s="15">
        <f t="shared" si="203"/>
        <v>-1.0734613539272964E-2</v>
      </c>
      <c r="X297" s="15">
        <f t="shared" si="203"/>
        <v>-1.217998157191269E-2</v>
      </c>
      <c r="Y297" s="15">
        <f t="shared" si="203"/>
        <v>-9.7425357312937999E-3</v>
      </c>
      <c r="Z297" s="5">
        <f t="shared" si="206"/>
        <v>2.6570152641569655</v>
      </c>
      <c r="AA297" s="5">
        <f t="shared" si="206"/>
        <v>7963.7015311403347</v>
      </c>
      <c r="AB297" s="5">
        <f t="shared" si="206"/>
        <v>53249.648831592283</v>
      </c>
      <c r="AC297" s="16">
        <f t="shared" si="236"/>
        <v>0.87041617152398187</v>
      </c>
      <c r="AD297" s="16">
        <f t="shared" si="236"/>
        <v>3.0885742673977048</v>
      </c>
      <c r="AE297" s="16">
        <f t="shared" si="236"/>
        <v>24.586477071667353</v>
      </c>
      <c r="AF297" s="15">
        <f t="shared" si="213"/>
        <v>-4.0504037456468023E-3</v>
      </c>
      <c r="AG297" s="15">
        <f t="shared" si="213"/>
        <v>2.9673830763510267E-4</v>
      </c>
      <c r="AH297" s="15">
        <f t="shared" si="213"/>
        <v>9.7937136394747881E-3</v>
      </c>
      <c r="AI297" s="1">
        <f t="shared" si="237"/>
        <v>107809.03259840753</v>
      </c>
      <c r="AJ297" s="1">
        <f t="shared" si="237"/>
        <v>189202.20411055972</v>
      </c>
      <c r="AK297" s="1">
        <f t="shared" si="237"/>
        <v>74269.568120211145</v>
      </c>
      <c r="AL297" s="14">
        <f t="shared" si="234"/>
        <v>97.041095442296537</v>
      </c>
      <c r="AM297" s="14">
        <f t="shared" si="234"/>
        <v>24.104806062517468</v>
      </c>
      <c r="AN297" s="14">
        <f t="shared" si="234"/>
        <v>7.5007108626636061</v>
      </c>
      <c r="AO297" s="11">
        <f t="shared" si="235"/>
        <v>1.8297601613534334E-3</v>
      </c>
      <c r="AP297" s="11">
        <f t="shared" si="235"/>
        <v>2.3050152104062229E-3</v>
      </c>
      <c r="AQ297" s="11">
        <f t="shared" si="235"/>
        <v>2.0909396294867513E-3</v>
      </c>
      <c r="AR297" s="1">
        <f t="shared" si="207"/>
        <v>349.62162327988443</v>
      </c>
      <c r="AS297" s="1">
        <f t="shared" si="207"/>
        <v>93551.929456229773</v>
      </c>
      <c r="AT297" s="1">
        <f t="shared" si="207"/>
        <v>37132.932527663274</v>
      </c>
      <c r="AU297" s="1">
        <f t="shared" si="214"/>
        <v>69.924324655976889</v>
      </c>
      <c r="AV297" s="1">
        <f t="shared" si="214"/>
        <v>18710.385891245955</v>
      </c>
      <c r="AW297" s="1">
        <f t="shared" si="214"/>
        <v>7426.5865055326549</v>
      </c>
      <c r="AX297" s="1">
        <f t="shared" si="215"/>
        <v>240</v>
      </c>
      <c r="AY297" s="1">
        <f t="shared" si="215"/>
        <v>25248.747303631233</v>
      </c>
      <c r="AZ297" s="1">
        <f t="shared" si="215"/>
        <v>6797.8649558063635</v>
      </c>
      <c r="BA297" s="1">
        <f t="shared" si="216"/>
        <v>6387.166256632484</v>
      </c>
      <c r="BB297" s="1">
        <f t="shared" si="216"/>
        <v>30046.389185619169</v>
      </c>
      <c r="BC297" s="1">
        <f t="shared" si="216"/>
        <v>38562.049716552501</v>
      </c>
      <c r="BD297" s="1">
        <f t="shared" si="217"/>
        <v>70.056878626459934</v>
      </c>
      <c r="BE297" s="2">
        <f t="shared" si="238"/>
        <v>0.1724378764915922</v>
      </c>
      <c r="BF297" s="2">
        <f t="shared" si="238"/>
        <v>0.13039120264941753</v>
      </c>
      <c r="BG297" s="2">
        <f t="shared" si="238"/>
        <v>6.9918128391701598E-2</v>
      </c>
      <c r="BH297" s="2">
        <f t="shared" si="210"/>
        <v>7.7789630164417881E-2</v>
      </c>
      <c r="BI297" s="2">
        <f t="shared" si="218"/>
        <v>2.9734821248929609E-3</v>
      </c>
      <c r="BJ297" s="2">
        <f t="shared" si="218"/>
        <v>1.700186572836147E-3</v>
      </c>
      <c r="BK297" s="2">
        <f t="shared" si="218"/>
        <v>4.8885446777984691E-4</v>
      </c>
      <c r="BL297" s="2">
        <f t="shared" si="211"/>
        <v>1.039593647298797</v>
      </c>
      <c r="BM297" s="2">
        <f t="shared" si="211"/>
        <v>159.0557343243963</v>
      </c>
      <c r="BN297" s="2">
        <f t="shared" si="211"/>
        <v>18.152599967915794</v>
      </c>
      <c r="BO297" s="2">
        <f t="shared" si="219"/>
        <v>4538.0251372440071</v>
      </c>
      <c r="BP297" s="2">
        <f t="shared" si="219"/>
        <v>306.34871345371903</v>
      </c>
      <c r="BQ297" s="2">
        <f t="shared" si="219"/>
        <v>9.7512948948847349</v>
      </c>
      <c r="BR297" s="11">
        <f t="shared" si="220"/>
        <v>2.8886557192355861E-2</v>
      </c>
      <c r="BS297" s="17">
        <f t="shared" si="208"/>
        <v>4.6621712736361976E-4</v>
      </c>
      <c r="BT297" s="17">
        <f t="shared" si="209"/>
        <v>9.3414645402372027E-4</v>
      </c>
      <c r="BU297" s="12">
        <f>(BU$3*temphigh!$I407+BU$4*temphigh!$I407^2+BU$5*temphigh!$I407^6)*(K297/K$56)^$BW$1</f>
        <v>-309.75467208830941</v>
      </c>
      <c r="BV297" s="12">
        <f>(BV$3*temphigh!$I407+BV$4*temphigh!$I407^2+BV$5*temphigh!$I407^6)*(L297/L$56)^$BW$1</f>
        <v>-43.010495568774395</v>
      </c>
      <c r="BW297" s="12">
        <f>(BW$3*temphigh!$I407+BW$4*temphigh!$I407^2+BW$5*temphigh!$I407^6)*(M297/M$56)^$BW$1</f>
        <v>-35.81551345626324</v>
      </c>
      <c r="BX297" s="12"/>
      <c r="BY297" s="12"/>
      <c r="BZ297" s="12"/>
      <c r="CA297" s="19"/>
      <c r="CB297" s="19"/>
      <c r="CC297" s="19"/>
      <c r="CD297" s="19"/>
      <c r="CE297" s="19"/>
      <c r="CF297" s="19"/>
      <c r="CG297" s="19"/>
      <c r="CH297" s="19"/>
    </row>
    <row r="298" spans="1:86" x14ac:dyDescent="0.3">
      <c r="A298" s="2">
        <f t="shared" si="195"/>
        <v>2252</v>
      </c>
      <c r="B298" s="5">
        <f t="shared" ref="B298:D313" si="239">B297*(1+E298)</f>
        <v>1165.4054303962932</v>
      </c>
      <c r="C298" s="5">
        <f t="shared" si="239"/>
        <v>2964.1686824063522</v>
      </c>
      <c r="D298" s="5">
        <f t="shared" si="239"/>
        <v>4369.9526558080397</v>
      </c>
      <c r="E298" s="15">
        <f t="shared" ref="E298:G313" si="240">E297*$E$5</f>
        <v>1.6700922164404053E-8</v>
      </c>
      <c r="F298" s="15">
        <f t="shared" si="240"/>
        <v>3.2901936552239103E-8</v>
      </c>
      <c r="G298" s="15">
        <f t="shared" si="240"/>
        <v>6.7168133079158156E-8</v>
      </c>
      <c r="H298" s="5">
        <f t="shared" si="198"/>
        <v>349.62162911888794</v>
      </c>
      <c r="I298" s="5">
        <f t="shared" si="198"/>
        <v>93411.864795853777</v>
      </c>
      <c r="J298" s="5">
        <f t="shared" si="198"/>
        <v>37122.977285538167</v>
      </c>
      <c r="K298" s="5">
        <f t="shared" si="199"/>
        <v>300</v>
      </c>
      <c r="L298" s="5">
        <f t="shared" si="199"/>
        <v>31513.680496759298</v>
      </c>
      <c r="M298" s="5">
        <f t="shared" si="199"/>
        <v>8495.0525118844398</v>
      </c>
      <c r="N298" s="15">
        <f t="shared" si="200"/>
        <v>0</v>
      </c>
      <c r="O298" s="15">
        <f t="shared" si="200"/>
        <v>-1.4972190805823127E-3</v>
      </c>
      <c r="P298" s="15">
        <f t="shared" si="200"/>
        <v>-2.6816453558042852E-4</v>
      </c>
      <c r="Q298" s="5">
        <f t="shared" si="201"/>
        <v>3.6098747629359051</v>
      </c>
      <c r="R298" s="5">
        <f t="shared" si="201"/>
        <v>2884.7131817994891</v>
      </c>
      <c r="S298" s="5">
        <f t="shared" si="201"/>
        <v>2282.2993097422845</v>
      </c>
      <c r="T298" s="5">
        <f t="shared" ref="T298:V313" si="241">T297*(1+W298)</f>
        <v>10.325089932317592</v>
      </c>
      <c r="U298" s="5">
        <f t="shared" si="241"/>
        <v>30.881657143917025</v>
      </c>
      <c r="V298" s="5">
        <f t="shared" si="241"/>
        <v>61.479425321615835</v>
      </c>
      <c r="W298" s="15">
        <f t="shared" si="203"/>
        <v>-1.0734613539272964E-2</v>
      </c>
      <c r="X298" s="15">
        <f t="shared" si="203"/>
        <v>-1.217998157191269E-2</v>
      </c>
      <c r="Y298" s="15">
        <f t="shared" si="203"/>
        <v>-9.7425357312937999E-3</v>
      </c>
      <c r="Z298" s="5">
        <f t="shared" si="206"/>
        <v>2.6178468193170024</v>
      </c>
      <c r="AA298" s="5">
        <f t="shared" si="206"/>
        <v>7857.5354509451909</v>
      </c>
      <c r="AB298" s="5">
        <f t="shared" si="206"/>
        <v>53234.241401564075</v>
      </c>
      <c r="AC298" s="16">
        <f t="shared" si="236"/>
        <v>0.86689063460256954</v>
      </c>
      <c r="AD298" s="16">
        <f t="shared" si="236"/>
        <v>3.0894907656988178</v>
      </c>
      <c r="AE298" s="16">
        <f t="shared" si="236"/>
        <v>24.827269987510775</v>
      </c>
      <c r="AF298" s="15">
        <f t="shared" si="213"/>
        <v>-4.0504037456468023E-3</v>
      </c>
      <c r="AG298" s="15">
        <f t="shared" si="213"/>
        <v>2.9673830763510267E-4</v>
      </c>
      <c r="AH298" s="15">
        <f t="shared" si="213"/>
        <v>9.7937136394747881E-3</v>
      </c>
      <c r="AI298" s="1">
        <f t="shared" si="237"/>
        <v>97098.053663222759</v>
      </c>
      <c r="AJ298" s="1">
        <f t="shared" si="237"/>
        <v>188992.36959074973</v>
      </c>
      <c r="AK298" s="1">
        <f t="shared" si="237"/>
        <v>74269.197813722683</v>
      </c>
      <c r="AL298" s="14">
        <f t="shared" ref="AL298:AN313" si="242">AL297*(1+AO298)</f>
        <v>97.216881753446401</v>
      </c>
      <c r="AM298" s="14">
        <f t="shared" si="242"/>
        <v>24.159812387689282</v>
      </c>
      <c r="AN298" s="14">
        <f t="shared" si="242"/>
        <v>7.5162375609197509</v>
      </c>
      <c r="AO298" s="11">
        <f t="shared" ref="AO298:AQ313" si="243">AO$5*AO297</f>
        <v>1.811462559739899E-3</v>
      </c>
      <c r="AP298" s="11">
        <f t="shared" si="243"/>
        <v>2.2819650583021608E-3</v>
      </c>
      <c r="AQ298" s="11">
        <f t="shared" si="243"/>
        <v>2.0700302331918838E-3</v>
      </c>
      <c r="AR298" s="1">
        <f t="shared" si="207"/>
        <v>349.62162911888794</v>
      </c>
      <c r="AS298" s="1">
        <f t="shared" si="207"/>
        <v>93411.864795853777</v>
      </c>
      <c r="AT298" s="1">
        <f t="shared" si="207"/>
        <v>37122.977285538167</v>
      </c>
      <c r="AU298" s="1">
        <f t="shared" si="214"/>
        <v>69.924325823777593</v>
      </c>
      <c r="AV298" s="1">
        <f t="shared" si="214"/>
        <v>18682.372959170756</v>
      </c>
      <c r="AW298" s="1">
        <f t="shared" si="214"/>
        <v>7424.5954571076336</v>
      </c>
      <c r="AX298" s="1">
        <f t="shared" si="215"/>
        <v>240</v>
      </c>
      <c r="AY298" s="1">
        <f t="shared" si="215"/>
        <v>25210.944397407442</v>
      </c>
      <c r="AZ298" s="1">
        <f t="shared" si="215"/>
        <v>6796.0420095075524</v>
      </c>
      <c r="BA298" s="1">
        <f t="shared" si="216"/>
        <v>6387.1663633040507</v>
      </c>
      <c r="BB298" s="1">
        <f t="shared" si="216"/>
        <v>30041.948838637731</v>
      </c>
      <c r="BC298" s="1">
        <f t="shared" si="216"/>
        <v>38560.880283214348</v>
      </c>
      <c r="BD298" s="1">
        <f t="shared" si="217"/>
        <v>68.011299388071251</v>
      </c>
      <c r="BE298" s="2">
        <f t="shared" si="238"/>
        <v>0.1724378764915922</v>
      </c>
      <c r="BF298" s="2">
        <f t="shared" si="238"/>
        <v>0.13039120264941753</v>
      </c>
      <c r="BG298" s="2">
        <f t="shared" si="238"/>
        <v>6.9918128391701598E-2</v>
      </c>
      <c r="BH298" s="2">
        <f t="shared" si="210"/>
        <v>7.770014682635433E-2</v>
      </c>
      <c r="BI298" s="2">
        <f t="shared" si="218"/>
        <v>2.9734821248929609E-3</v>
      </c>
      <c r="BJ298" s="2">
        <f t="shared" si="218"/>
        <v>1.700186572836147E-3</v>
      </c>
      <c r="BK298" s="2">
        <f t="shared" si="218"/>
        <v>4.8885446777984691E-4</v>
      </c>
      <c r="BL298" s="2">
        <f t="shared" si="211"/>
        <v>1.0395936646609696</v>
      </c>
      <c r="BM298" s="2">
        <f t="shared" si="211"/>
        <v>158.81759826949616</v>
      </c>
      <c r="BN298" s="2">
        <f t="shared" si="211"/>
        <v>18.147733303325108</v>
      </c>
      <c r="BO298" s="2">
        <f t="shared" si="219"/>
        <v>4605.9235289038961</v>
      </c>
      <c r="BP298" s="2">
        <f t="shared" si="219"/>
        <v>310.02304650094851</v>
      </c>
      <c r="BQ298" s="2">
        <f t="shared" si="219"/>
        <v>9.7515021301917884</v>
      </c>
      <c r="BR298" s="11">
        <f t="shared" si="220"/>
        <v>2.8855063079465476E-2</v>
      </c>
      <c r="BS298" s="17">
        <f t="shared" si="208"/>
        <v>4.5312782454446824E-4</v>
      </c>
      <c r="BT298" s="17">
        <f t="shared" si="209"/>
        <v>9.0693830487739832E-4</v>
      </c>
      <c r="BU298" s="12">
        <f>(BU$3*temphigh!$I408+BU$4*temphigh!$I408^2+BU$5*temphigh!$I408^6)*(K298/K$56)^$BW$1</f>
        <v>-311.15860569077631</v>
      </c>
      <c r="BV298" s="12">
        <f>(BV$3*temphigh!$I408+BV$4*temphigh!$I408^2+BV$5*temphigh!$I408^6)*(L298/L$56)^$BW$1</f>
        <v>-43.212460334269764</v>
      </c>
      <c r="BW298" s="12">
        <f>(BW$3*temphigh!$I408+BW$4*temphigh!$I408^2+BW$5*temphigh!$I408^6)*(M298/M$56)^$BW$1</f>
        <v>-35.964906048208803</v>
      </c>
      <c r="BX298" s="12"/>
      <c r="BY298" s="12"/>
      <c r="BZ298" s="12"/>
      <c r="CA298" s="19"/>
      <c r="CB298" s="19"/>
      <c r="CC298" s="19"/>
      <c r="CD298" s="19"/>
      <c r="CE298" s="19"/>
      <c r="CF298" s="19"/>
      <c r="CG298" s="19"/>
      <c r="CH298" s="19"/>
    </row>
    <row r="299" spans="1:86" x14ac:dyDescent="0.3">
      <c r="A299" s="2">
        <f t="shared" si="195"/>
        <v>2253</v>
      </c>
      <c r="B299" s="5">
        <f t="shared" si="239"/>
        <v>1165.4054488864713</v>
      </c>
      <c r="C299" s="5">
        <f t="shared" si="239"/>
        <v>2964.1687750568976</v>
      </c>
      <c r="D299" s="5">
        <f t="shared" si="239"/>
        <v>4369.9529346535228</v>
      </c>
      <c r="E299" s="15">
        <f t="shared" si="240"/>
        <v>1.5865876056183849E-8</v>
      </c>
      <c r="F299" s="15">
        <f t="shared" si="240"/>
        <v>3.1256839724627149E-8</v>
      </c>
      <c r="G299" s="15">
        <f t="shared" si="240"/>
        <v>6.3809726425200242E-8</v>
      </c>
      <c r="H299" s="5">
        <f t="shared" si="198"/>
        <v>349.62163466594137</v>
      </c>
      <c r="I299" s="5">
        <f t="shared" si="198"/>
        <v>93268.696243503669</v>
      </c>
      <c r="J299" s="5">
        <f t="shared" si="198"/>
        <v>37112.175463332867</v>
      </c>
      <c r="K299" s="5">
        <f t="shared" si="199"/>
        <v>300</v>
      </c>
      <c r="L299" s="5">
        <f t="shared" si="199"/>
        <v>31465.379781457741</v>
      </c>
      <c r="M299" s="5">
        <f t="shared" si="199"/>
        <v>8492.5801303339085</v>
      </c>
      <c r="N299" s="15">
        <f t="shared" si="200"/>
        <v>0</v>
      </c>
      <c r="O299" s="15">
        <f t="shared" si="200"/>
        <v>-1.5326903916070833E-3</v>
      </c>
      <c r="P299" s="15">
        <f t="shared" si="200"/>
        <v>-2.9103781843287102E-4</v>
      </c>
      <c r="Q299" s="5">
        <f t="shared" si="201"/>
        <v>3.5711242090896267</v>
      </c>
      <c r="R299" s="5">
        <f t="shared" si="201"/>
        <v>2845.209997392531</v>
      </c>
      <c r="S299" s="5">
        <f t="shared" si="201"/>
        <v>2259.406307264821</v>
      </c>
      <c r="T299" s="5">
        <f t="shared" si="241"/>
        <v>10.214254082135925</v>
      </c>
      <c r="U299" s="5">
        <f t="shared" si="241"/>
        <v>30.505519128993988</v>
      </c>
      <c r="V299" s="5">
        <f t="shared" si="241"/>
        <v>60.880459823680582</v>
      </c>
      <c r="W299" s="15">
        <f t="shared" si="203"/>
        <v>-1.0734613539272964E-2</v>
      </c>
      <c r="X299" s="15">
        <f t="shared" si="203"/>
        <v>-1.217998157191269E-2</v>
      </c>
      <c r="Y299" s="15">
        <f t="shared" si="203"/>
        <v>-9.7425357312937999E-3</v>
      </c>
      <c r="Z299" s="5">
        <f t="shared" si="206"/>
        <v>2.5792557746403033</v>
      </c>
      <c r="AA299" s="5">
        <f t="shared" si="206"/>
        <v>7752.5096919258785</v>
      </c>
      <c r="AB299" s="5">
        <f t="shared" si="206"/>
        <v>53217.61511175058</v>
      </c>
      <c r="AC299" s="16">
        <f t="shared" si="236"/>
        <v>0.8633793775291092</v>
      </c>
      <c r="AD299" s="16">
        <f t="shared" si="236"/>
        <v>3.0904075359600855</v>
      </c>
      <c r="AE299" s="16">
        <f t="shared" si="236"/>
        <v>25.07042116021838</v>
      </c>
      <c r="AF299" s="15">
        <f t="shared" si="213"/>
        <v>-4.0504037456468023E-3</v>
      </c>
      <c r="AG299" s="15">
        <f t="shared" si="213"/>
        <v>2.9673830763510267E-4</v>
      </c>
      <c r="AH299" s="15">
        <f t="shared" si="213"/>
        <v>9.7937136394747881E-3</v>
      </c>
      <c r="AI299" s="1">
        <f t="shared" si="237"/>
        <v>87458.172622724276</v>
      </c>
      <c r="AJ299" s="1">
        <f t="shared" si="237"/>
        <v>188775.50559084551</v>
      </c>
      <c r="AK299" s="1">
        <f t="shared" si="237"/>
        <v>74266.873489458041</v>
      </c>
      <c r="AL299" s="14">
        <f t="shared" si="242"/>
        <v>97.39122544750272</v>
      </c>
      <c r="AM299" s="14">
        <f t="shared" si="242"/>
        <v>24.214392916896287</v>
      </c>
      <c r="AN299" s="14">
        <f t="shared" si="242"/>
        <v>7.5316408115207976</v>
      </c>
      <c r="AO299" s="11">
        <f t="shared" si="243"/>
        <v>1.7933479341424999E-3</v>
      </c>
      <c r="AP299" s="11">
        <f t="shared" si="243"/>
        <v>2.259145407719139E-3</v>
      </c>
      <c r="AQ299" s="11">
        <f t="shared" si="243"/>
        <v>2.049329930859965E-3</v>
      </c>
      <c r="AR299" s="1">
        <f t="shared" si="207"/>
        <v>349.62163466594137</v>
      </c>
      <c r="AS299" s="1">
        <f t="shared" si="207"/>
        <v>93268.696243503669</v>
      </c>
      <c r="AT299" s="1">
        <f t="shared" si="207"/>
        <v>37112.175463332867</v>
      </c>
      <c r="AU299" s="1">
        <f t="shared" si="214"/>
        <v>69.924326933188283</v>
      </c>
      <c r="AV299" s="1">
        <f t="shared" si="214"/>
        <v>18653.739248700735</v>
      </c>
      <c r="AW299" s="1">
        <f t="shared" si="214"/>
        <v>7422.4350926665738</v>
      </c>
      <c r="AX299" s="1">
        <f t="shared" si="215"/>
        <v>239.99999999999997</v>
      </c>
      <c r="AY299" s="1">
        <f t="shared" si="215"/>
        <v>25172.303825166196</v>
      </c>
      <c r="AZ299" s="1">
        <f t="shared" si="215"/>
        <v>6794.0641042671286</v>
      </c>
      <c r="BA299" s="1">
        <f t="shared" si="216"/>
        <v>6387.1664646420395</v>
      </c>
      <c r="BB299" s="1">
        <f t="shared" si="216"/>
        <v>30037.40313946841</v>
      </c>
      <c r="BC299" s="1">
        <f t="shared" si="216"/>
        <v>38559.610737094801</v>
      </c>
      <c r="BD299" s="1">
        <f t="shared" si="217"/>
        <v>66.025267389586233</v>
      </c>
      <c r="BE299" s="2">
        <f t="shared" si="238"/>
        <v>0.1724378764915922</v>
      </c>
      <c r="BF299" s="2">
        <f t="shared" si="238"/>
        <v>0.13039120264941753</v>
      </c>
      <c r="BG299" s="2">
        <f t="shared" si="238"/>
        <v>6.9918128391701598E-2</v>
      </c>
      <c r="BH299" s="2">
        <f t="shared" si="210"/>
        <v>7.7611448315292667E-2</v>
      </c>
      <c r="BI299" s="2">
        <f t="shared" si="218"/>
        <v>2.9734821248929609E-3</v>
      </c>
      <c r="BJ299" s="2">
        <f t="shared" si="218"/>
        <v>1.700186572836147E-3</v>
      </c>
      <c r="BK299" s="2">
        <f t="shared" si="218"/>
        <v>4.8885446777984691E-4</v>
      </c>
      <c r="BL299" s="2">
        <f t="shared" si="211"/>
        <v>1.0395936811550339</v>
      </c>
      <c r="BM299" s="2">
        <f t="shared" si="211"/>
        <v>158.57418501913813</v>
      </c>
      <c r="BN299" s="2">
        <f t="shared" si="211"/>
        <v>18.142452784279882</v>
      </c>
      <c r="BO299" s="2">
        <f t="shared" si="219"/>
        <v>4674.8378233811864</v>
      </c>
      <c r="BP299" s="2">
        <f t="shared" si="219"/>
        <v>313.74143228481449</v>
      </c>
      <c r="BQ299" s="2">
        <f t="shared" si="219"/>
        <v>9.7517103819548048</v>
      </c>
      <c r="BR299" s="11">
        <f t="shared" si="220"/>
        <v>2.8823570323112641E-2</v>
      </c>
      <c r="BS299" s="17">
        <f t="shared" si="208"/>
        <v>4.4041949231236866E-4</v>
      </c>
      <c r="BT299" s="17">
        <f t="shared" si="209"/>
        <v>8.8052262609456141E-4</v>
      </c>
      <c r="BU299" s="12">
        <f>(BU$3*temphigh!$I409+BU$4*temphigh!$I409^2+BU$5*temphigh!$I409^6)*(K299/K$56)^$BW$1</f>
        <v>-312.55551620480838</v>
      </c>
      <c r="BV299" s="12">
        <f>(BV$3*temphigh!$I409+BV$4*temphigh!$I409^2+BV$5*temphigh!$I409^6)*(L299/L$56)^$BW$1</f>
        <v>-43.414012629285018</v>
      </c>
      <c r="BW299" s="12">
        <f>(BW$3*temphigh!$I409+BW$4*temphigh!$I409^2+BW$5*temphigh!$I409^6)*(M299/M$56)^$BW$1</f>
        <v>-36.113767472262133</v>
      </c>
      <c r="BX299" s="12"/>
      <c r="BY299" s="12"/>
      <c r="BZ299" s="12"/>
      <c r="CA299" s="19"/>
      <c r="CB299" s="19"/>
      <c r="CC299" s="19"/>
      <c r="CD299" s="19"/>
      <c r="CE299" s="19"/>
      <c r="CF299" s="19"/>
      <c r="CG299" s="19"/>
      <c r="CH299" s="19"/>
    </row>
    <row r="300" spans="1:86" x14ac:dyDescent="0.3">
      <c r="A300" s="2">
        <f t="shared" si="195"/>
        <v>2254</v>
      </c>
      <c r="B300" s="5">
        <f t="shared" si="239"/>
        <v>1165.4054664521409</v>
      </c>
      <c r="C300" s="5">
        <f t="shared" si="239"/>
        <v>2964.1688630749186</v>
      </c>
      <c r="D300" s="5">
        <f t="shared" si="239"/>
        <v>4369.9531995567486</v>
      </c>
      <c r="E300" s="15">
        <f t="shared" si="240"/>
        <v>1.5072582253374657E-8</v>
      </c>
      <c r="F300" s="15">
        <f t="shared" si="240"/>
        <v>2.969399773839579E-8</v>
      </c>
      <c r="G300" s="15">
        <f t="shared" si="240"/>
        <v>6.0619240103940226E-8</v>
      </c>
      <c r="H300" s="5">
        <f t="shared" si="198"/>
        <v>349.62163993564224</v>
      </c>
      <c r="I300" s="5">
        <f t="shared" si="198"/>
        <v>93122.43296823636</v>
      </c>
      <c r="J300" s="5">
        <f t="shared" si="198"/>
        <v>37100.531738386868</v>
      </c>
      <c r="K300" s="5">
        <f t="shared" si="199"/>
        <v>300</v>
      </c>
      <c r="L300" s="5">
        <f t="shared" si="199"/>
        <v>31416.035074207819</v>
      </c>
      <c r="M300" s="5">
        <f t="shared" si="199"/>
        <v>8489.9151190337761</v>
      </c>
      <c r="N300" s="15">
        <f t="shared" si="200"/>
        <v>0</v>
      </c>
      <c r="O300" s="15">
        <f t="shared" si="200"/>
        <v>-1.5682222046148331E-3</v>
      </c>
      <c r="P300" s="15">
        <f t="shared" si="200"/>
        <v>-3.1380466939767704E-4</v>
      </c>
      <c r="Q300" s="5">
        <f t="shared" si="201"/>
        <v>3.5327896240525694</v>
      </c>
      <c r="R300" s="5">
        <f t="shared" si="201"/>
        <v>2806.1479000086929</v>
      </c>
      <c r="S300" s="5">
        <f t="shared" si="201"/>
        <v>2236.69199149923</v>
      </c>
      <c r="T300" s="5">
        <f t="shared" si="241"/>
        <v>10.104608011972255</v>
      </c>
      <c r="U300" s="5">
        <f t="shared" si="241"/>
        <v>30.133962468161211</v>
      </c>
      <c r="V300" s="5">
        <f t="shared" si="241"/>
        <v>60.28732976851078</v>
      </c>
      <c r="W300" s="15">
        <f t="shared" si="203"/>
        <v>-1.0734613539272964E-2</v>
      </c>
      <c r="X300" s="15">
        <f t="shared" si="203"/>
        <v>-1.217998157191269E-2</v>
      </c>
      <c r="Y300" s="15">
        <f t="shared" si="203"/>
        <v>-9.7425357312937999E-3</v>
      </c>
      <c r="Z300" s="5">
        <f t="shared" si="206"/>
        <v>2.5412336185490836</v>
      </c>
      <c r="AA300" s="5">
        <f t="shared" si="206"/>
        <v>7648.6159976473609</v>
      </c>
      <c r="AB300" s="5">
        <f t="shared" si="206"/>
        <v>53199.776628250955</v>
      </c>
      <c r="AC300" s="16">
        <f t="shared" si="236"/>
        <v>0.85988234246445105</v>
      </c>
      <c r="AD300" s="16">
        <f t="shared" si="236"/>
        <v>3.091324578262209</v>
      </c>
      <c r="AE300" s="16">
        <f t="shared" si="236"/>
        <v>25.31595368588259</v>
      </c>
      <c r="AF300" s="15">
        <f t="shared" si="213"/>
        <v>-4.0504037456468023E-3</v>
      </c>
      <c r="AG300" s="15">
        <f t="shared" si="213"/>
        <v>2.9673830763510267E-4</v>
      </c>
      <c r="AH300" s="15">
        <f t="shared" si="213"/>
        <v>9.7937136394747881E-3</v>
      </c>
      <c r="AI300" s="1">
        <f t="shared" si="237"/>
        <v>78782.279687385046</v>
      </c>
      <c r="AJ300" s="1">
        <f t="shared" si="237"/>
        <v>188551.6942804617</v>
      </c>
      <c r="AK300" s="1">
        <f t="shared" si="237"/>
        <v>74262.621233178812</v>
      </c>
      <c r="AL300" s="14">
        <f t="shared" si="242"/>
        <v>97.564135236932998</v>
      </c>
      <c r="AM300" s="14">
        <f t="shared" si="242"/>
        <v>24.268549713109611</v>
      </c>
      <c r="AN300" s="14">
        <f t="shared" si="242"/>
        <v>7.5469212802948977</v>
      </c>
      <c r="AO300" s="11">
        <f t="shared" si="243"/>
        <v>1.775414454801075E-3</v>
      </c>
      <c r="AP300" s="11">
        <f t="shared" si="243"/>
        <v>2.2365539536419476E-3</v>
      </c>
      <c r="AQ300" s="11">
        <f t="shared" si="243"/>
        <v>2.0288366315513655E-3</v>
      </c>
      <c r="AR300" s="1">
        <f t="shared" si="207"/>
        <v>349.62163993564224</v>
      </c>
      <c r="AS300" s="1">
        <f t="shared" si="207"/>
        <v>93122.43296823636</v>
      </c>
      <c r="AT300" s="1">
        <f t="shared" si="207"/>
        <v>37100.531738386868</v>
      </c>
      <c r="AU300" s="1">
        <f t="shared" si="214"/>
        <v>69.92432798712845</v>
      </c>
      <c r="AV300" s="1">
        <f t="shared" si="214"/>
        <v>18624.486593647274</v>
      </c>
      <c r="AW300" s="1">
        <f t="shared" si="214"/>
        <v>7420.1063476773743</v>
      </c>
      <c r="AX300" s="1">
        <f t="shared" si="215"/>
        <v>240</v>
      </c>
      <c r="AY300" s="1">
        <f t="shared" si="215"/>
        <v>25132.828059366253</v>
      </c>
      <c r="AZ300" s="1">
        <f t="shared" si="215"/>
        <v>6791.9320952270209</v>
      </c>
      <c r="BA300" s="1">
        <f t="shared" si="216"/>
        <v>6387.1665609131323</v>
      </c>
      <c r="BB300" s="1">
        <f t="shared" si="216"/>
        <v>30032.751907233313</v>
      </c>
      <c r="BC300" s="1">
        <f t="shared" si="216"/>
        <v>38558.241547622994</v>
      </c>
      <c r="BD300" s="1">
        <f t="shared" si="217"/>
        <v>64.097054715362674</v>
      </c>
      <c r="BE300" s="2">
        <f t="shared" si="238"/>
        <v>0.1724378764915922</v>
      </c>
      <c r="BF300" s="2">
        <f t="shared" si="238"/>
        <v>0.13039120264941753</v>
      </c>
      <c r="BG300" s="2">
        <f t="shared" si="238"/>
        <v>6.9918128391701598E-2</v>
      </c>
      <c r="BH300" s="2">
        <f t="shared" si="210"/>
        <v>7.7523530979168045E-2</v>
      </c>
      <c r="BI300" s="2">
        <f t="shared" si="218"/>
        <v>2.9734821248929609E-3</v>
      </c>
      <c r="BJ300" s="2">
        <f t="shared" si="218"/>
        <v>1.700186572836147E-3</v>
      </c>
      <c r="BK300" s="2">
        <f t="shared" si="218"/>
        <v>4.8885446777984691E-4</v>
      </c>
      <c r="BL300" s="2">
        <f t="shared" si="211"/>
        <v>1.0395936968243951</v>
      </c>
      <c r="BM300" s="2">
        <f t="shared" si="211"/>
        <v>158.32551016242959</v>
      </c>
      <c r="BN300" s="2">
        <f t="shared" si="211"/>
        <v>18.136760697318429</v>
      </c>
      <c r="BO300" s="2">
        <f t="shared" si="219"/>
        <v>4744.7832207124357</v>
      </c>
      <c r="BP300" s="2">
        <f t="shared" si="219"/>
        <v>317.50439640591122</v>
      </c>
      <c r="BQ300" s="2">
        <f t="shared" si="219"/>
        <v>9.7519196729387332</v>
      </c>
      <c r="BR300" s="11">
        <f t="shared" si="220"/>
        <v>2.879207457685426E-2</v>
      </c>
      <c r="BS300" s="17">
        <f t="shared" si="208"/>
        <v>4.2808067876404736E-4</v>
      </c>
      <c r="BT300" s="17">
        <f t="shared" si="209"/>
        <v>8.5487633601413727E-4</v>
      </c>
      <c r="BU300" s="12">
        <f>(BU$3*temphigh!$I410+BU$4*temphigh!$I410^2+BU$5*temphigh!$I410^6)*(K300/K$56)^$BW$1</f>
        <v>-313.94550169069544</v>
      </c>
      <c r="BV300" s="12">
        <f>(BV$3*temphigh!$I410+BV$4*temphigh!$I410^2+BV$5*temphigh!$I410^6)*(L300/L$56)^$BW$1</f>
        <v>-43.615170771045214</v>
      </c>
      <c r="BW300" s="12">
        <f>(BW$3*temphigh!$I410+BW$4*temphigh!$I410^2+BW$5*temphigh!$I410^6)*(M300/M$56)^$BW$1</f>
        <v>-36.262109900606582</v>
      </c>
      <c r="BX300" s="12"/>
      <c r="BY300" s="12"/>
      <c r="BZ300" s="12"/>
      <c r="CA300" s="19"/>
      <c r="CB300" s="19"/>
      <c r="CC300" s="19"/>
      <c r="CD300" s="19"/>
      <c r="CE300" s="19"/>
      <c r="CF300" s="19"/>
      <c r="CG300" s="19"/>
      <c r="CH300" s="19"/>
    </row>
    <row r="301" spans="1:86" x14ac:dyDescent="0.3">
      <c r="A301" s="2">
        <f t="shared" si="195"/>
        <v>2255</v>
      </c>
      <c r="B301" s="5">
        <f t="shared" si="239"/>
        <v>1165.4054831395272</v>
      </c>
      <c r="C301" s="5">
        <f t="shared" si="239"/>
        <v>2964.1689466920407</v>
      </c>
      <c r="D301" s="5">
        <f t="shared" si="239"/>
        <v>4369.9534512148293</v>
      </c>
      <c r="E301" s="15">
        <f t="shared" si="240"/>
        <v>1.4318953140705924E-8</v>
      </c>
      <c r="F301" s="15">
        <f t="shared" si="240"/>
        <v>2.8209297851475999E-8</v>
      </c>
      <c r="G301" s="15">
        <f t="shared" si="240"/>
        <v>5.7588278098743212E-8</v>
      </c>
      <c r="H301" s="5">
        <f t="shared" si="198"/>
        <v>349.62164494185816</v>
      </c>
      <c r="I301" s="5">
        <f t="shared" si="198"/>
        <v>92973.084656677602</v>
      </c>
      <c r="J301" s="5">
        <f t="shared" si="198"/>
        <v>37088.051013563861</v>
      </c>
      <c r="K301" s="5">
        <f t="shared" si="199"/>
        <v>300</v>
      </c>
      <c r="L301" s="5">
        <f t="shared" si="199"/>
        <v>31365.649640326305</v>
      </c>
      <c r="M301" s="5">
        <f t="shared" si="199"/>
        <v>8487.0585985883972</v>
      </c>
      <c r="N301" s="15">
        <f t="shared" si="200"/>
        <v>0</v>
      </c>
      <c r="O301" s="15">
        <f t="shared" si="200"/>
        <v>-1.6038126314316115E-3</v>
      </c>
      <c r="P301" s="15">
        <f t="shared" si="200"/>
        <v>-3.3646042455415248E-4</v>
      </c>
      <c r="Q301" s="5">
        <f t="shared" si="201"/>
        <v>3.4948665427656418</v>
      </c>
      <c r="R301" s="5">
        <f t="shared" si="201"/>
        <v>2767.5234293595331</v>
      </c>
      <c r="S301" s="5">
        <f t="shared" si="201"/>
        <v>2214.1558408509968</v>
      </c>
      <c r="T301" s="5">
        <f t="shared" si="241"/>
        <v>9.9961389499978921</v>
      </c>
      <c r="U301" s="5">
        <f t="shared" si="241"/>
        <v>29.7669313606103</v>
      </c>
      <c r="V301" s="5">
        <f t="shared" si="241"/>
        <v>59.699978304096774</v>
      </c>
      <c r="W301" s="15">
        <f t="shared" si="203"/>
        <v>-1.0734613539272964E-2</v>
      </c>
      <c r="X301" s="15">
        <f t="shared" si="203"/>
        <v>-1.217998157191269E-2</v>
      </c>
      <c r="Y301" s="15">
        <f t="shared" si="203"/>
        <v>-9.7425357312937999E-3</v>
      </c>
      <c r="Z301" s="5">
        <f t="shared" si="206"/>
        <v>2.5037719649272399</v>
      </c>
      <c r="AA301" s="5">
        <f t="shared" si="206"/>
        <v>7545.8460632352208</v>
      </c>
      <c r="AB301" s="5">
        <f t="shared" si="206"/>
        <v>53180.732816635304</v>
      </c>
      <c r="AC301" s="16">
        <f t="shared" si="236"/>
        <v>0.85639947180371745</v>
      </c>
      <c r="AD301" s="16">
        <f t="shared" si="236"/>
        <v>3.0922418926859132</v>
      </c>
      <c r="AE301" s="16">
        <f t="shared" si="236"/>
        <v>25.563890886792329</v>
      </c>
      <c r="AF301" s="15">
        <f t="shared" si="213"/>
        <v>-4.0504037456468023E-3</v>
      </c>
      <c r="AG301" s="15">
        <f t="shared" si="213"/>
        <v>2.9673830763510267E-4</v>
      </c>
      <c r="AH301" s="15">
        <f t="shared" si="213"/>
        <v>9.7937136394747881E-3</v>
      </c>
      <c r="AI301" s="1">
        <f t="shared" si="237"/>
        <v>70973.976046633674</v>
      </c>
      <c r="AJ301" s="1">
        <f t="shared" si="237"/>
        <v>188321.01144606282</v>
      </c>
      <c r="AK301" s="1">
        <f t="shared" si="237"/>
        <v>74256.465457538303</v>
      </c>
      <c r="AL301" s="14">
        <f t="shared" si="242"/>
        <v>97.73561984514312</v>
      </c>
      <c r="AM301" s="14">
        <f t="shared" si="242"/>
        <v>24.322284854711523</v>
      </c>
      <c r="AN301" s="14">
        <f t="shared" si="242"/>
        <v>7.5620796359403055</v>
      </c>
      <c r="AO301" s="11">
        <f t="shared" si="243"/>
        <v>1.7576603102530642E-3</v>
      </c>
      <c r="AP301" s="11">
        <f t="shared" si="243"/>
        <v>2.2141884141055283E-3</v>
      </c>
      <c r="AQ301" s="11">
        <f t="shared" si="243"/>
        <v>2.0085482652358517E-3</v>
      </c>
      <c r="AR301" s="1">
        <f t="shared" si="207"/>
        <v>349.62164494185816</v>
      </c>
      <c r="AS301" s="1">
        <f t="shared" si="207"/>
        <v>92973.084656677602</v>
      </c>
      <c r="AT301" s="1">
        <f t="shared" si="207"/>
        <v>37088.051013563861</v>
      </c>
      <c r="AU301" s="1">
        <f t="shared" si="214"/>
        <v>69.924328988371641</v>
      </c>
      <c r="AV301" s="1">
        <f t="shared" si="214"/>
        <v>18594.61693133552</v>
      </c>
      <c r="AW301" s="1">
        <f t="shared" si="214"/>
        <v>7417.6102027127727</v>
      </c>
      <c r="AX301" s="1">
        <f t="shared" si="215"/>
        <v>240</v>
      </c>
      <c r="AY301" s="1">
        <f t="shared" si="215"/>
        <v>25092.519712261044</v>
      </c>
      <c r="AZ301" s="1">
        <f t="shared" si="215"/>
        <v>6789.6468788707189</v>
      </c>
      <c r="BA301" s="1">
        <f t="shared" si="216"/>
        <v>6387.1666523706717</v>
      </c>
      <c r="BB301" s="1">
        <f t="shared" si="216"/>
        <v>30027.994966516912</v>
      </c>
      <c r="BC301" s="1">
        <f t="shared" si="216"/>
        <v>38556.773204325131</v>
      </c>
      <c r="BD301" s="1">
        <f t="shared" si="217"/>
        <v>62.224983442290082</v>
      </c>
      <c r="BE301" s="2">
        <f t="shared" si="238"/>
        <v>0.1724378764915922</v>
      </c>
      <c r="BF301" s="2">
        <f t="shared" si="238"/>
        <v>0.13039120264941753</v>
      </c>
      <c r="BG301" s="2">
        <f t="shared" si="238"/>
        <v>6.9918128391701598E-2</v>
      </c>
      <c r="BH301" s="2">
        <f t="shared" si="210"/>
        <v>7.7436391066737428E-2</v>
      </c>
      <c r="BI301" s="2">
        <f t="shared" si="218"/>
        <v>2.9734821248929609E-3</v>
      </c>
      <c r="BJ301" s="2">
        <f t="shared" si="218"/>
        <v>1.700186572836147E-3</v>
      </c>
      <c r="BK301" s="2">
        <f t="shared" si="218"/>
        <v>4.8885446777984691E-4</v>
      </c>
      <c r="BL301" s="2">
        <f t="shared" si="211"/>
        <v>1.0395937117102887</v>
      </c>
      <c r="BM301" s="2">
        <f t="shared" si="211"/>
        <v>158.07159016844165</v>
      </c>
      <c r="BN301" s="2">
        <f t="shared" si="211"/>
        <v>18.130659439227575</v>
      </c>
      <c r="BO301" s="2">
        <f t="shared" si="219"/>
        <v>4815.7751483588818</v>
      </c>
      <c r="BP301" s="2">
        <f t="shared" si="219"/>
        <v>321.31247366614622</v>
      </c>
      <c r="BQ301" s="2">
        <f t="shared" si="219"/>
        <v>9.7521300486975964</v>
      </c>
      <c r="BR301" s="11">
        <f t="shared" si="220"/>
        <v>2.8760578800119591E-2</v>
      </c>
      <c r="BS301" s="17">
        <f t="shared" si="208"/>
        <v>4.1610028823377016E-4</v>
      </c>
      <c r="BT301" s="17">
        <f t="shared" si="209"/>
        <v>8.2997702525644393E-4</v>
      </c>
      <c r="BU301" s="12">
        <f>(BU$3*temphigh!$I411+BU$4*temphigh!$I411^2+BU$5*temphigh!$I411^6)*(K301/K$56)^$BW$1</f>
        <v>-315.32865428325584</v>
      </c>
      <c r="BV301" s="12">
        <f>(BV$3*temphigh!$I411+BV$4*temphigh!$I411^2+BV$5*temphigh!$I411^6)*(L301/L$56)^$BW$1</f>
        <v>-43.8159522638121</v>
      </c>
      <c r="BW301" s="12">
        <f>(BW$3*temphigh!$I411+BW$4*temphigh!$I411^2+BW$5*temphigh!$I411^6)*(M301/M$56)^$BW$1</f>
        <v>-36.409944795386842</v>
      </c>
      <c r="BX301" s="12"/>
      <c r="BY301" s="12"/>
      <c r="BZ301" s="12"/>
      <c r="CA301" s="19"/>
      <c r="CB301" s="19"/>
      <c r="CC301" s="19"/>
      <c r="CD301" s="19"/>
      <c r="CE301" s="19"/>
      <c r="CF301" s="19"/>
      <c r="CG301" s="19"/>
      <c r="CH301" s="19"/>
    </row>
    <row r="302" spans="1:86" x14ac:dyDescent="0.3">
      <c r="A302" s="2">
        <f t="shared" si="195"/>
        <v>2256</v>
      </c>
      <c r="B302" s="5">
        <f t="shared" si="239"/>
        <v>1165.4054989925442</v>
      </c>
      <c r="C302" s="5">
        <f t="shared" si="239"/>
        <v>2964.1690261283093</v>
      </c>
      <c r="D302" s="5">
        <f t="shared" si="239"/>
        <v>4369.953690290019</v>
      </c>
      <c r="E302" s="15">
        <f t="shared" si="240"/>
        <v>1.3603005483670627E-8</v>
      </c>
      <c r="F302" s="15">
        <f t="shared" si="240"/>
        <v>2.6798832958902197E-8</v>
      </c>
      <c r="G302" s="15">
        <f t="shared" si="240"/>
        <v>5.4708864193806049E-8</v>
      </c>
      <c r="H302" s="5">
        <f t="shared" si="198"/>
        <v>349.62164969776325</v>
      </c>
      <c r="I302" s="5">
        <f t="shared" si="198"/>
        <v>92820.661433380053</v>
      </c>
      <c r="J302" s="5">
        <f t="shared" si="198"/>
        <v>37074.738361790434</v>
      </c>
      <c r="K302" s="5">
        <f t="shared" si="199"/>
        <v>300</v>
      </c>
      <c r="L302" s="5">
        <f t="shared" si="199"/>
        <v>31314.226892998424</v>
      </c>
      <c r="M302" s="5">
        <f t="shared" si="199"/>
        <v>8484.0117285842243</v>
      </c>
      <c r="N302" s="15">
        <f t="shared" si="200"/>
        <v>0</v>
      </c>
      <c r="O302" s="15">
        <f t="shared" si="200"/>
        <v>-1.6394606175084148E-3</v>
      </c>
      <c r="P302" s="15">
        <f t="shared" si="200"/>
        <v>-3.5900188136794853E-4</v>
      </c>
      <c r="Q302" s="5">
        <f t="shared" si="201"/>
        <v>3.4573505480880748</v>
      </c>
      <c r="R302" s="5">
        <f t="shared" si="201"/>
        <v>2729.333136031225</v>
      </c>
      <c r="S302" s="5">
        <f t="shared" si="201"/>
        <v>2191.7973264614347</v>
      </c>
      <c r="T302" s="5">
        <f t="shared" si="241"/>
        <v>9.8888342614847904</v>
      </c>
      <c r="U302" s="5">
        <f t="shared" si="241"/>
        <v>29.404370685185675</v>
      </c>
      <c r="V302" s="5">
        <f t="shared" si="241"/>
        <v>59.11834913231165</v>
      </c>
      <c r="W302" s="15">
        <f t="shared" si="203"/>
        <v>-1.0734613539272964E-2</v>
      </c>
      <c r="X302" s="15">
        <f t="shared" si="203"/>
        <v>-1.217998157191269E-2</v>
      </c>
      <c r="Y302" s="15">
        <f t="shared" si="203"/>
        <v>-9.7425357312937999E-3</v>
      </c>
      <c r="Z302" s="5">
        <f t="shared" si="206"/>
        <v>2.4668625512716216</v>
      </c>
      <c r="AA302" s="5">
        <f t="shared" si="206"/>
        <v>7444.1916091067269</v>
      </c>
      <c r="AB302" s="5">
        <f t="shared" si="206"/>
        <v>53160.490864530235</v>
      </c>
      <c r="AC302" s="16">
        <f t="shared" si="236"/>
        <v>0.85293070817535377</v>
      </c>
      <c r="AD302" s="16">
        <f t="shared" si="236"/>
        <v>3.093159479311947</v>
      </c>
      <c r="AE302" s="16">
        <f t="shared" si="236"/>
        <v>25.814256313648354</v>
      </c>
      <c r="AF302" s="15">
        <f t="shared" si="213"/>
        <v>-4.0504037456468023E-3</v>
      </c>
      <c r="AG302" s="15">
        <f t="shared" si="213"/>
        <v>2.9673830763510267E-4</v>
      </c>
      <c r="AH302" s="15">
        <f t="shared" si="213"/>
        <v>9.7937136394747881E-3</v>
      </c>
      <c r="AI302" s="1">
        <f t="shared" si="237"/>
        <v>63946.502770958679</v>
      </c>
      <c r="AJ302" s="1">
        <f t="shared" si="237"/>
        <v>188083.52723279205</v>
      </c>
      <c r="AK302" s="1">
        <f t="shared" si="237"/>
        <v>74248.429114497252</v>
      </c>
      <c r="AL302" s="14">
        <f t="shared" si="242"/>
        <v>97.905688004843924</v>
      </c>
      <c r="AM302" s="14">
        <f t="shared" si="242"/>
        <v>24.375600434828101</v>
      </c>
      <c r="AN302" s="14">
        <f t="shared" si="242"/>
        <v>7.5771165498553055</v>
      </c>
      <c r="AO302" s="11">
        <f t="shared" si="243"/>
        <v>1.7400837071505336E-3</v>
      </c>
      <c r="AP302" s="11">
        <f t="shared" si="243"/>
        <v>2.1920465299644729E-3</v>
      </c>
      <c r="AQ302" s="11">
        <f t="shared" si="243"/>
        <v>1.9884627825834931E-3</v>
      </c>
      <c r="AR302" s="1">
        <f t="shared" si="207"/>
        <v>349.62164969776325</v>
      </c>
      <c r="AS302" s="1">
        <f t="shared" si="207"/>
        <v>92820.661433380053</v>
      </c>
      <c r="AT302" s="1">
        <f t="shared" si="207"/>
        <v>37074.738361790434</v>
      </c>
      <c r="AU302" s="1">
        <f t="shared" si="214"/>
        <v>69.924329939552649</v>
      </c>
      <c r="AV302" s="1">
        <f t="shared" si="214"/>
        <v>18564.132286676013</v>
      </c>
      <c r="AW302" s="1">
        <f t="shared" si="214"/>
        <v>7414.9476723580874</v>
      </c>
      <c r="AX302" s="1">
        <f t="shared" si="215"/>
        <v>240</v>
      </c>
      <c r="AY302" s="1">
        <f t="shared" si="215"/>
        <v>25051.381514398738</v>
      </c>
      <c r="AZ302" s="1">
        <f t="shared" si="215"/>
        <v>6787.2093828673796</v>
      </c>
      <c r="BA302" s="1">
        <f t="shared" si="216"/>
        <v>6387.1667392553336</v>
      </c>
      <c r="BB302" s="1">
        <f t="shared" si="216"/>
        <v>30023.132144897965</v>
      </c>
      <c r="BC302" s="1">
        <f t="shared" si="216"/>
        <v>38555.206210453718</v>
      </c>
      <c r="BD302" s="1">
        <f t="shared" si="217"/>
        <v>60.407424189581278</v>
      </c>
      <c r="BE302" s="2">
        <f t="shared" si="238"/>
        <v>0.1724378764915922</v>
      </c>
      <c r="BF302" s="2">
        <f t="shared" si="238"/>
        <v>0.13039120264941753</v>
      </c>
      <c r="BG302" s="2">
        <f t="shared" si="238"/>
        <v>6.9918128391701598E-2</v>
      </c>
      <c r="BH302" s="2">
        <f t="shared" si="210"/>
        <v>7.7350024777308082E-2</v>
      </c>
      <c r="BI302" s="2">
        <f t="shared" si="218"/>
        <v>2.9734821248929609E-3</v>
      </c>
      <c r="BJ302" s="2">
        <f t="shared" si="218"/>
        <v>1.700186572836147E-3</v>
      </c>
      <c r="BK302" s="2">
        <f t="shared" si="218"/>
        <v>4.8885446777984691E-4</v>
      </c>
      <c r="BL302" s="2">
        <f t="shared" si="211"/>
        <v>1.0395937258518875</v>
      </c>
      <c r="BM302" s="2">
        <f t="shared" si="211"/>
        <v>157.81244225080275</v>
      </c>
      <c r="BN302" s="2">
        <f t="shared" si="211"/>
        <v>18.124151489930135</v>
      </c>
      <c r="BO302" s="2">
        <f t="shared" si="219"/>
        <v>4887.8292646091904</v>
      </c>
      <c r="BP302" s="2">
        <f t="shared" si="219"/>
        <v>325.1662050237083</v>
      </c>
      <c r="BQ302" s="2">
        <f t="shared" si="219"/>
        <v>9.7523415405404954</v>
      </c>
      <c r="BR302" s="11">
        <f t="shared" si="220"/>
        <v>2.8729084950815026E-2</v>
      </c>
      <c r="BS302" s="17">
        <f t="shared" si="208"/>
        <v>4.0446756690374247E-4</v>
      </c>
      <c r="BT302" s="17">
        <f t="shared" si="209"/>
        <v>8.0580293714217852E-4</v>
      </c>
      <c r="BU302" s="12">
        <f>(BU$3*temphigh!$I412+BU$4*temphigh!$I412^2+BU$5*temphigh!$I412^6)*(K302/K$56)^$BW$1</f>
        <v>-316.70506119049713</v>
      </c>
      <c r="BV302" s="12">
        <f>(BV$3*temphigh!$I412+BV$4*temphigh!$I412^2+BV$5*temphigh!$I412^6)*(L302/L$56)^$BW$1</f>
        <v>-44.0163739400951</v>
      </c>
      <c r="BW302" s="12">
        <f>(BW$3*temphigh!$I412+BW$4*temphigh!$I412^2+BW$5*temphigh!$I412^6)*(M302/M$56)^$BW$1</f>
        <v>-36.557283027027751</v>
      </c>
      <c r="BX302" s="12"/>
      <c r="BY302" s="12"/>
      <c r="BZ302" s="12"/>
      <c r="CA302" s="19"/>
      <c r="CB302" s="19"/>
      <c r="CC302" s="19"/>
      <c r="CD302" s="19"/>
      <c r="CE302" s="19"/>
      <c r="CF302" s="19"/>
      <c r="CG302" s="19"/>
      <c r="CH302" s="19"/>
    </row>
    <row r="303" spans="1:86" x14ac:dyDescent="0.3">
      <c r="A303" s="2">
        <f t="shared" si="195"/>
        <v>2257</v>
      </c>
      <c r="B303" s="5">
        <f t="shared" si="239"/>
        <v>1165.4055140529108</v>
      </c>
      <c r="C303" s="5">
        <f t="shared" si="239"/>
        <v>2964.1691015927659</v>
      </c>
      <c r="D303" s="5">
        <f t="shared" si="239"/>
        <v>4369.9539174114616</v>
      </c>
      <c r="E303" s="15">
        <f t="shared" si="240"/>
        <v>1.2922855209487094E-8</v>
      </c>
      <c r="F303" s="15">
        <f t="shared" si="240"/>
        <v>2.5458891310957086E-8</v>
      </c>
      <c r="G303" s="15">
        <f t="shared" si="240"/>
        <v>5.1973420984115747E-8</v>
      </c>
      <c r="H303" s="5">
        <f t="shared" si="198"/>
        <v>349.62165421587321</v>
      </c>
      <c r="I303" s="5">
        <f t="shared" si="198"/>
        <v>92665.173707896887</v>
      </c>
      <c r="J303" s="5">
        <f t="shared" si="198"/>
        <v>37060.598979503353</v>
      </c>
      <c r="K303" s="5">
        <f t="shared" si="199"/>
        <v>300</v>
      </c>
      <c r="L303" s="5">
        <f t="shared" si="199"/>
        <v>31261.77034167997</v>
      </c>
      <c r="M303" s="5">
        <f t="shared" si="199"/>
        <v>8480.7756969337024</v>
      </c>
      <c r="N303" s="15">
        <f t="shared" si="200"/>
        <v>0</v>
      </c>
      <c r="O303" s="15">
        <f t="shared" si="200"/>
        <v>-1.6751667380356938E-3</v>
      </c>
      <c r="P303" s="15">
        <f t="shared" si="200"/>
        <v>-3.8142705998611692E-4</v>
      </c>
      <c r="Q303" s="5">
        <f t="shared" si="201"/>
        <v>3.4202372702837862</v>
      </c>
      <c r="R303" s="5">
        <f t="shared" si="201"/>
        <v>2691.5735771173713</v>
      </c>
      <c r="S303" s="5">
        <f t="shared" si="201"/>
        <v>2169.6159095098592</v>
      </c>
      <c r="T303" s="5">
        <f t="shared" si="241"/>
        <v>9.7826814473338288</v>
      </c>
      <c r="U303" s="5">
        <f t="shared" si="241"/>
        <v>29.046225992106425</v>
      </c>
      <c r="V303" s="5">
        <f t="shared" si="241"/>
        <v>58.542386503515004</v>
      </c>
      <c r="W303" s="15">
        <f t="shared" si="203"/>
        <v>-1.0734613539272964E-2</v>
      </c>
      <c r="X303" s="15">
        <f t="shared" si="203"/>
        <v>-1.217998157191269E-2</v>
      </c>
      <c r="Y303" s="15">
        <f t="shared" si="203"/>
        <v>-9.7425357312937999E-3</v>
      </c>
      <c r="Z303" s="5">
        <f t="shared" si="206"/>
        <v>2.4304972368705067</v>
      </c>
      <c r="AA303" s="5">
        <f t="shared" si="206"/>
        <v>7343.6443745066881</v>
      </c>
      <c r="AB303" s="5">
        <f t="shared" si="206"/>
        <v>53139.058202055086</v>
      </c>
      <c r="AC303" s="16">
        <f t="shared" si="236"/>
        <v>0.84947599444018318</v>
      </c>
      <c r="AD303" s="16">
        <f t="shared" si="236"/>
        <v>3.0940773382210836</v>
      </c>
      <c r="AE303" s="16">
        <f t="shared" si="236"/>
        <v>26.067073747800229</v>
      </c>
      <c r="AF303" s="15">
        <f t="shared" si="213"/>
        <v>-4.0504037456468023E-3</v>
      </c>
      <c r="AG303" s="15">
        <f t="shared" si="213"/>
        <v>2.9673830763510267E-4</v>
      </c>
      <c r="AH303" s="15">
        <f t="shared" si="213"/>
        <v>9.7937136394747881E-3</v>
      </c>
      <c r="AI303" s="1">
        <f t="shared" si="237"/>
        <v>57621.776823802364</v>
      </c>
      <c r="AJ303" s="1">
        <f t="shared" si="237"/>
        <v>187839.30679618884</v>
      </c>
      <c r="AK303" s="1">
        <f t="shared" si="237"/>
        <v>74238.533875405614</v>
      </c>
      <c r="AL303" s="14">
        <f t="shared" si="242"/>
        <v>98.074348456453166</v>
      </c>
      <c r="AM303" s="14">
        <f t="shared" si="242"/>
        <v>24.428498560673578</v>
      </c>
      <c r="AN303" s="14">
        <f t="shared" si="242"/>
        <v>7.5920326959714028</v>
      </c>
      <c r="AO303" s="11">
        <f t="shared" si="243"/>
        <v>1.7226828700790283E-3</v>
      </c>
      <c r="AP303" s="11">
        <f t="shared" si="243"/>
        <v>2.1701260646648283E-3</v>
      </c>
      <c r="AQ303" s="11">
        <f t="shared" si="243"/>
        <v>1.968578154757658E-3</v>
      </c>
      <c r="AR303" s="1">
        <f t="shared" si="207"/>
        <v>349.62165421587321</v>
      </c>
      <c r="AS303" s="1">
        <f t="shared" si="207"/>
        <v>92665.173707896887</v>
      </c>
      <c r="AT303" s="1">
        <f t="shared" si="207"/>
        <v>37060.598979503353</v>
      </c>
      <c r="AU303" s="1">
        <f t="shared" si="214"/>
        <v>69.924330843174644</v>
      </c>
      <c r="AV303" s="1">
        <f t="shared" si="214"/>
        <v>18533.034741579377</v>
      </c>
      <c r="AW303" s="1">
        <f t="shared" si="214"/>
        <v>7412.1197959006713</v>
      </c>
      <c r="AX303" s="1">
        <f t="shared" si="215"/>
        <v>240</v>
      </c>
      <c r="AY303" s="1">
        <f t="shared" si="215"/>
        <v>25009.416273343973</v>
      </c>
      <c r="AZ303" s="1">
        <f t="shared" si="215"/>
        <v>6784.6205575469621</v>
      </c>
      <c r="BA303" s="1">
        <f t="shared" si="216"/>
        <v>6387.1668217957649</v>
      </c>
      <c r="BB303" s="1">
        <f t="shared" si="216"/>
        <v>30018.163268116834</v>
      </c>
      <c r="BC303" s="1">
        <f t="shared" si="216"/>
        <v>38553.541077658956</v>
      </c>
      <c r="BD303" s="1">
        <f t="shared" si="217"/>
        <v>58.64279471037991</v>
      </c>
      <c r="BE303" s="2">
        <f t="shared" si="238"/>
        <v>0.1724378764915922</v>
      </c>
      <c r="BF303" s="2">
        <f t="shared" si="238"/>
        <v>0.13039120264941753</v>
      </c>
      <c r="BG303" s="2">
        <f t="shared" si="238"/>
        <v>6.9918128391701598E-2</v>
      </c>
      <c r="BH303" s="2">
        <f t="shared" si="210"/>
        <v>7.7264428266815288E-2</v>
      </c>
      <c r="BI303" s="2">
        <f t="shared" si="218"/>
        <v>2.9734821248929609E-3</v>
      </c>
      <c r="BJ303" s="2">
        <f t="shared" si="218"/>
        <v>1.700186572836147E-3</v>
      </c>
      <c r="BK303" s="2">
        <f t="shared" si="218"/>
        <v>4.8885446777984691E-4</v>
      </c>
      <c r="BL303" s="2">
        <f t="shared" si="211"/>
        <v>1.0395937392864067</v>
      </c>
      <c r="BM303" s="2">
        <f t="shared" si="211"/>
        <v>157.54808410769544</v>
      </c>
      <c r="BN303" s="2">
        <f t="shared" si="211"/>
        <v>18.117239389727448</v>
      </c>
      <c r="BO303" s="2">
        <f t="shared" si="219"/>
        <v>4960.9614620331258</v>
      </c>
      <c r="BP303" s="2">
        <f t="shared" si="219"/>
        <v>329.06613739180477</v>
      </c>
      <c r="BQ303" s="2">
        <f t="shared" si="219"/>
        <v>9.7525541678571521</v>
      </c>
      <c r="BR303" s="11">
        <f t="shared" si="220"/>
        <v>2.8697593485134315E-2</v>
      </c>
      <c r="BS303" s="17">
        <f t="shared" si="208"/>
        <v>3.931720924591926E-4</v>
      </c>
      <c r="BT303" s="17">
        <f t="shared" si="209"/>
        <v>7.8233294868172666E-4</v>
      </c>
      <c r="BU303" s="12">
        <f>(BU$3*temphigh!$I413+BU$4*temphigh!$I413^2+BU$5*temphigh!$I413^6)*(K303/K$56)^$BW$1</f>
        <v>-318.07480536053833</v>
      </c>
      <c r="BV303" s="12">
        <f>(BV$3*temphigh!$I413+BV$4*temphigh!$I413^2+BV$5*temphigh!$I413^6)*(L303/L$56)^$BW$1</f>
        <v>-44.216452067108207</v>
      </c>
      <c r="BW303" s="12">
        <f>(BW$3*temphigh!$I413+BW$4*temphigh!$I413^2+BW$5*temphigh!$I413^6)*(M303/M$56)^$BW$1</f>
        <v>-36.704134955858983</v>
      </c>
      <c r="BX303" s="12"/>
      <c r="BY303" s="12"/>
      <c r="BZ303" s="12"/>
      <c r="CA303" s="19"/>
      <c r="CB303" s="19"/>
      <c r="CC303" s="19"/>
      <c r="CD303" s="19"/>
      <c r="CE303" s="19"/>
      <c r="CF303" s="19"/>
      <c r="CG303" s="19"/>
      <c r="CH303" s="19"/>
    </row>
    <row r="304" spans="1:86" x14ac:dyDescent="0.3">
      <c r="A304" s="2">
        <f t="shared" si="195"/>
        <v>2258</v>
      </c>
      <c r="B304" s="5">
        <f t="shared" si="239"/>
        <v>1165.4055283602593</v>
      </c>
      <c r="C304" s="5">
        <f t="shared" si="239"/>
        <v>2964.1691732840022</v>
      </c>
      <c r="D304" s="5">
        <f t="shared" si="239"/>
        <v>4369.9541331768432</v>
      </c>
      <c r="E304" s="15">
        <f t="shared" si="240"/>
        <v>1.227671244901274E-8</v>
      </c>
      <c r="F304" s="15">
        <f t="shared" si="240"/>
        <v>2.4185946745409231E-8</v>
      </c>
      <c r="G304" s="15">
        <f t="shared" si="240"/>
        <v>4.9374749934909955E-8</v>
      </c>
      <c r="H304" s="5">
        <f t="shared" si="198"/>
        <v>349.62165850807776</v>
      </c>
      <c r="I304" s="5">
        <f t="shared" si="198"/>
        <v>92506.632066974576</v>
      </c>
      <c r="J304" s="5">
        <f t="shared" si="198"/>
        <v>37045.638157924877</v>
      </c>
      <c r="K304" s="5">
        <f t="shared" si="199"/>
        <v>300</v>
      </c>
      <c r="L304" s="5">
        <f t="shared" si="199"/>
        <v>31208.283555721115</v>
      </c>
      <c r="M304" s="5">
        <f t="shared" si="199"/>
        <v>8477.3517132990273</v>
      </c>
      <c r="N304" s="15">
        <f t="shared" si="200"/>
        <v>0</v>
      </c>
      <c r="O304" s="15">
        <f t="shared" si="200"/>
        <v>-1.7109327262744278E-3</v>
      </c>
      <c r="P304" s="15">
        <f t="shared" si="200"/>
        <v>-4.0373472392540855E-4</v>
      </c>
      <c r="Q304" s="5">
        <f t="shared" si="201"/>
        <v>3.3835223865132029</v>
      </c>
      <c r="R304" s="5">
        <f t="shared" si="201"/>
        <v>2654.2413134748999</v>
      </c>
      <c r="S304" s="5">
        <f t="shared" si="201"/>
        <v>2147.6110397129401</v>
      </c>
      <c r="T304" s="5">
        <f t="shared" si="241"/>
        <v>9.6776681426188844</v>
      </c>
      <c r="U304" s="5">
        <f t="shared" si="241"/>
        <v>28.692443494788957</v>
      </c>
      <c r="V304" s="5">
        <f t="shared" si="241"/>
        <v>57.972035211209295</v>
      </c>
      <c r="W304" s="15">
        <f t="shared" si="203"/>
        <v>-1.0734613539272964E-2</v>
      </c>
      <c r="X304" s="15">
        <f t="shared" si="203"/>
        <v>-1.217998157191269E-2</v>
      </c>
      <c r="Y304" s="15">
        <f t="shared" si="203"/>
        <v>-9.7425357312937999E-3</v>
      </c>
      <c r="Z304" s="5">
        <f t="shared" si="206"/>
        <v>2.3946680010088905</v>
      </c>
      <c r="AA304" s="5">
        <f t="shared" si="206"/>
        <v>7244.1961057889739</v>
      </c>
      <c r="AB304" s="5">
        <f t="shared" si="206"/>
        <v>53116.442435047262</v>
      </c>
      <c r="AC304" s="16">
        <f t="shared" si="236"/>
        <v>0.84603527369046561</v>
      </c>
      <c r="AD304" s="16">
        <f t="shared" si="236"/>
        <v>3.0949954694941195</v>
      </c>
      <c r="AE304" s="16">
        <f t="shared" si="236"/>
        <v>26.322367203505255</v>
      </c>
      <c r="AF304" s="15">
        <f t="shared" si="213"/>
        <v>-4.0504037456468023E-3</v>
      </c>
      <c r="AG304" s="15">
        <f t="shared" si="213"/>
        <v>2.9673830763510267E-4</v>
      </c>
      <c r="AH304" s="15">
        <f t="shared" si="213"/>
        <v>9.7937136394747881E-3</v>
      </c>
      <c r="AI304" s="1">
        <f t="shared" si="237"/>
        <v>51929.523472265304</v>
      </c>
      <c r="AJ304" s="1">
        <f t="shared" si="237"/>
        <v>187588.41085814935</v>
      </c>
      <c r="AK304" s="1">
        <f t="shared" si="237"/>
        <v>74226.800283765726</v>
      </c>
      <c r="AL304" s="14">
        <f t="shared" si="242"/>
        <v>98.241609946532463</v>
      </c>
      <c r="AM304" s="14">
        <f t="shared" si="242"/>
        <v>24.480981352906252</v>
      </c>
      <c r="AN304" s="14">
        <f t="shared" si="242"/>
        <v>7.6068287505897425</v>
      </c>
      <c r="AO304" s="11">
        <f t="shared" si="243"/>
        <v>1.705456041378238E-3</v>
      </c>
      <c r="AP304" s="11">
        <f t="shared" si="243"/>
        <v>2.1484248040181801E-3</v>
      </c>
      <c r="AQ304" s="11">
        <f t="shared" si="243"/>
        <v>1.9488923732100814E-3</v>
      </c>
      <c r="AR304" s="1">
        <f t="shared" si="207"/>
        <v>349.62165850807776</v>
      </c>
      <c r="AS304" s="1">
        <f t="shared" si="207"/>
        <v>92506.632066974576</v>
      </c>
      <c r="AT304" s="1">
        <f t="shared" si="207"/>
        <v>37045.638157924877</v>
      </c>
      <c r="AU304" s="1">
        <f t="shared" si="214"/>
        <v>69.924331701615557</v>
      </c>
      <c r="AV304" s="1">
        <f t="shared" si="214"/>
        <v>18501.326413394916</v>
      </c>
      <c r="AW304" s="1">
        <f t="shared" si="214"/>
        <v>7409.1276315849755</v>
      </c>
      <c r="AX304" s="1">
        <f t="shared" si="215"/>
        <v>240</v>
      </c>
      <c r="AY304" s="1">
        <f t="shared" si="215"/>
        <v>24966.626844576895</v>
      </c>
      <c r="AZ304" s="1">
        <f t="shared" si="215"/>
        <v>6781.881370639222</v>
      </c>
      <c r="BA304" s="1">
        <f t="shared" si="216"/>
        <v>6387.1669002091758</v>
      </c>
      <c r="BB304" s="1">
        <f t="shared" si="216"/>
        <v>30013.088156642247</v>
      </c>
      <c r="BC304" s="1">
        <f t="shared" si="216"/>
        <v>38551.778322753955</v>
      </c>
      <c r="BD304" s="1">
        <f t="shared" si="217"/>
        <v>56.929558527726087</v>
      </c>
      <c r="BE304" s="2">
        <f t="shared" si="238"/>
        <v>0.1724378764915922</v>
      </c>
      <c r="BF304" s="2">
        <f t="shared" si="238"/>
        <v>0.13039120264941753</v>
      </c>
      <c r="BG304" s="2">
        <f t="shared" si="238"/>
        <v>6.9918128391701598E-2</v>
      </c>
      <c r="BH304" s="2">
        <f t="shared" si="210"/>
        <v>7.7179597647009129E-2</v>
      </c>
      <c r="BI304" s="2">
        <f t="shared" si="218"/>
        <v>2.9734821248929609E-3</v>
      </c>
      <c r="BJ304" s="2">
        <f t="shared" si="218"/>
        <v>1.700186572836147E-3</v>
      </c>
      <c r="BK304" s="2">
        <f t="shared" si="218"/>
        <v>4.8885446777984691E-4</v>
      </c>
      <c r="BL304" s="2">
        <f t="shared" si="211"/>
        <v>1.0395937520492002</v>
      </c>
      <c r="BM304" s="2">
        <f t="shared" si="211"/>
        <v>157.27853373856394</v>
      </c>
      <c r="BN304" s="2">
        <f t="shared" si="211"/>
        <v>18.109925725257153</v>
      </c>
      <c r="BO304" s="2">
        <f t="shared" si="219"/>
        <v>5035.1878709868561</v>
      </c>
      <c r="BP304" s="2">
        <f t="shared" si="219"/>
        <v>333.01282384172282</v>
      </c>
      <c r="BQ304" s="2">
        <f t="shared" si="219"/>
        <v>9.7527679427915643</v>
      </c>
      <c r="BR304" s="11">
        <f t="shared" si="220"/>
        <v>2.8666103830989415E-2</v>
      </c>
      <c r="BS304" s="17">
        <f t="shared" si="208"/>
        <v>3.8220376420553405E-4</v>
      </c>
      <c r="BT304" s="17">
        <f t="shared" si="209"/>
        <v>7.5954655211818119E-4</v>
      </c>
      <c r="BU304" s="12">
        <f>(BU$3*temphigh!$I414+BU$4*temphigh!$I414^2+BU$5*temphigh!$I414^6)*(K304/K$56)^$BW$1</f>
        <v>-319.43796594425186</v>
      </c>
      <c r="BV304" s="12">
        <f>(BV$3*temphigh!$I414+BV$4*temphigh!$I414^2+BV$5*temphigh!$I414^6)*(L304/L$56)^$BW$1</f>
        <v>-44.416202421472661</v>
      </c>
      <c r="BW304" s="12">
        <f>(BW$3*temphigh!$I414+BW$4*temphigh!$I414^2+BW$5*temphigh!$I414^6)*(M304/M$56)^$BW$1</f>
        <v>-36.850510488128826</v>
      </c>
      <c r="BX304" s="12"/>
      <c r="BY304" s="12"/>
      <c r="BZ304" s="12"/>
      <c r="CA304" s="19"/>
      <c r="CB304" s="19"/>
      <c r="CC304" s="19"/>
      <c r="CD304" s="19"/>
      <c r="CE304" s="19"/>
      <c r="CF304" s="19"/>
      <c r="CG304" s="19"/>
      <c r="CH304" s="19"/>
    </row>
    <row r="305" spans="1:86" x14ac:dyDescent="0.3">
      <c r="A305" s="2">
        <f t="shared" si="195"/>
        <v>2259</v>
      </c>
      <c r="B305" s="5">
        <f t="shared" si="239"/>
        <v>1165.4055419522404</v>
      </c>
      <c r="C305" s="5">
        <f t="shared" si="239"/>
        <v>2964.1692413906785</v>
      </c>
      <c r="D305" s="5">
        <f t="shared" si="239"/>
        <v>4369.9543381539661</v>
      </c>
      <c r="E305" s="15">
        <f t="shared" si="240"/>
        <v>1.1662876826562102E-8</v>
      </c>
      <c r="F305" s="15">
        <f t="shared" si="240"/>
        <v>2.2976649408138768E-8</v>
      </c>
      <c r="G305" s="15">
        <f t="shared" si="240"/>
        <v>4.6906012438164453E-8</v>
      </c>
      <c r="H305" s="5">
        <f t="shared" si="198"/>
        <v>349.62166258567208</v>
      </c>
      <c r="I305" s="5">
        <f t="shared" si="198"/>
        <v>92345.047209601311</v>
      </c>
      <c r="J305" s="5">
        <f t="shared" si="198"/>
        <v>37029.861266611813</v>
      </c>
      <c r="K305" s="5">
        <f t="shared" si="199"/>
        <v>300</v>
      </c>
      <c r="L305" s="5">
        <f t="shared" si="199"/>
        <v>31153.770142448557</v>
      </c>
      <c r="M305" s="5">
        <f t="shared" si="199"/>
        <v>8473.7410053246967</v>
      </c>
      <c r="N305" s="15">
        <f t="shared" si="200"/>
        <v>0</v>
      </c>
      <c r="O305" s="15">
        <f t="shared" si="200"/>
        <v>-1.7467610218045992E-3</v>
      </c>
      <c r="P305" s="15">
        <f t="shared" si="200"/>
        <v>-4.2592404992070065E-4</v>
      </c>
      <c r="Q305" s="5">
        <f t="shared" si="201"/>
        <v>3.3472016203305048</v>
      </c>
      <c r="R305" s="5">
        <f t="shared" si="201"/>
        <v>2617.3329084144011</v>
      </c>
      <c r="S305" s="5">
        <f t="shared" si="201"/>
        <v>2125.7821546262953</v>
      </c>
      <c r="T305" s="5">
        <f t="shared" si="241"/>
        <v>9.5737821151465372</v>
      </c>
      <c r="U305" s="5">
        <f t="shared" si="241"/>
        <v>28.342970061769282</v>
      </c>
      <c r="V305" s="5">
        <f t="shared" si="241"/>
        <v>57.407240586748266</v>
      </c>
      <c r="W305" s="15">
        <f t="shared" si="203"/>
        <v>-1.0734613539272964E-2</v>
      </c>
      <c r="X305" s="15">
        <f t="shared" si="203"/>
        <v>-1.217998157191269E-2</v>
      </c>
      <c r="Y305" s="15">
        <f t="shared" si="203"/>
        <v>-9.7425357312937999E-3</v>
      </c>
      <c r="Z305" s="5">
        <f t="shared" si="206"/>
        <v>2.3593669412001783</v>
      </c>
      <c r="AA305" s="5">
        <f t="shared" si="206"/>
        <v>7145.8385490468618</v>
      </c>
      <c r="AB305" s="5">
        <f t="shared" si="206"/>
        <v>53092.651303855877</v>
      </c>
      <c r="AC305" s="16">
        <f t="shared" si="236"/>
        <v>0.84260848924896048</v>
      </c>
      <c r="AD305" s="16">
        <f t="shared" si="236"/>
        <v>3.0959138732118756</v>
      </c>
      <c r="AE305" s="16">
        <f t="shared" si="236"/>
        <v>26.580160930209487</v>
      </c>
      <c r="AF305" s="15">
        <f t="shared" si="213"/>
        <v>-4.0504037456468023E-3</v>
      </c>
      <c r="AG305" s="15">
        <f t="shared" si="213"/>
        <v>2.9673830763510267E-4</v>
      </c>
      <c r="AH305" s="15">
        <f t="shared" si="213"/>
        <v>9.7937136394747881E-3</v>
      </c>
      <c r="AI305" s="1">
        <f t="shared" si="237"/>
        <v>46806.495456740391</v>
      </c>
      <c r="AJ305" s="1">
        <f t="shared" si="237"/>
        <v>187330.89618572933</v>
      </c>
      <c r="AK305" s="1">
        <f t="shared" si="237"/>
        <v>74213.247886974132</v>
      </c>
      <c r="AL305" s="14">
        <f t="shared" si="242"/>
        <v>98.407481226258511</v>
      </c>
      <c r="AM305" s="14">
        <f t="shared" si="242"/>
        <v>24.533050944995889</v>
      </c>
      <c r="AN305" s="14">
        <f t="shared" si="242"/>
        <v>7.6215053922207181</v>
      </c>
      <c r="AO305" s="11">
        <f t="shared" si="243"/>
        <v>1.6884014809644557E-3</v>
      </c>
      <c r="AP305" s="11">
        <f t="shared" si="243"/>
        <v>2.1269405559779984E-3</v>
      </c>
      <c r="AQ305" s="11">
        <f t="shared" si="243"/>
        <v>1.9294034494779806E-3</v>
      </c>
      <c r="AR305" s="1">
        <f t="shared" si="207"/>
        <v>349.62166258567208</v>
      </c>
      <c r="AS305" s="1">
        <f t="shared" si="207"/>
        <v>92345.047209601311</v>
      </c>
      <c r="AT305" s="1">
        <f t="shared" si="207"/>
        <v>37029.861266611813</v>
      </c>
      <c r="AU305" s="1">
        <f t="shared" si="214"/>
        <v>69.924332517134417</v>
      </c>
      <c r="AV305" s="1">
        <f t="shared" si="214"/>
        <v>18469.009441920261</v>
      </c>
      <c r="AW305" s="1">
        <f t="shared" si="214"/>
        <v>7405.972253322363</v>
      </c>
      <c r="AX305" s="1">
        <f t="shared" si="215"/>
        <v>240</v>
      </c>
      <c r="AY305" s="1">
        <f t="shared" si="215"/>
        <v>24923.016113958845</v>
      </c>
      <c r="AZ305" s="1">
        <f t="shared" si="215"/>
        <v>6778.9928042597585</v>
      </c>
      <c r="BA305" s="1">
        <f t="shared" si="216"/>
        <v>6387.1669747019159</v>
      </c>
      <c r="BB305" s="1">
        <f t="shared" si="216"/>
        <v>30007.906623578478</v>
      </c>
      <c r="BC305" s="1">
        <f t="shared" si="216"/>
        <v>38549.918465922339</v>
      </c>
      <c r="BD305" s="1">
        <f t="shared" si="217"/>
        <v>55.266223612514203</v>
      </c>
      <c r="BE305" s="2">
        <f t="shared" si="238"/>
        <v>0.1724378764915922</v>
      </c>
      <c r="BF305" s="2">
        <f t="shared" si="238"/>
        <v>0.13039120264941753</v>
      </c>
      <c r="BG305" s="2">
        <f t="shared" si="238"/>
        <v>6.9918128391701598E-2</v>
      </c>
      <c r="BH305" s="2">
        <f t="shared" si="210"/>
        <v>7.7095528984723424E-2</v>
      </c>
      <c r="BI305" s="2">
        <f t="shared" si="218"/>
        <v>2.9734821248929609E-3</v>
      </c>
      <c r="BJ305" s="2">
        <f t="shared" si="218"/>
        <v>1.700186572836147E-3</v>
      </c>
      <c r="BK305" s="2">
        <f t="shared" si="218"/>
        <v>4.8885446777984691E-4</v>
      </c>
      <c r="BL305" s="2">
        <f t="shared" si="211"/>
        <v>1.039593764173854</v>
      </c>
      <c r="BM305" s="2">
        <f t="shared" si="211"/>
        <v>157.00380933368425</v>
      </c>
      <c r="BN305" s="2">
        <f t="shared" si="211"/>
        <v>18.102213121451086</v>
      </c>
      <c r="BO305" s="2">
        <f t="shared" si="219"/>
        <v>5110.5248631707573</v>
      </c>
      <c r="BP305" s="2">
        <f t="shared" si="219"/>
        <v>337.00682381029236</v>
      </c>
      <c r="BQ305" s="2">
        <f t="shared" si="219"/>
        <v>9.7529828734615531</v>
      </c>
      <c r="BR305" s="11">
        <f t="shared" si="220"/>
        <v>2.8634614804742137E-2</v>
      </c>
      <c r="BS305" s="17">
        <f t="shared" si="208"/>
        <v>3.7155279325538112E-4</v>
      </c>
      <c r="BT305" s="17">
        <f t="shared" si="209"/>
        <v>7.3742383700794284E-4</v>
      </c>
      <c r="BU305" s="12">
        <f>(BU$3*temphigh!$I415+BU$4*temphigh!$I415^2+BU$5*temphigh!$I415^6)*(K305/K$56)^$BW$1</f>
        <v>-320.7946186311072</v>
      </c>
      <c r="BV305" s="12">
        <f>(BV$3*temphigh!$I415+BV$4*temphigh!$I415^2+BV$5*temphigh!$I415^6)*(L305/L$56)^$BW$1</f>
        <v>-44.615640342448337</v>
      </c>
      <c r="BW305" s="12">
        <f>(BW$3*temphigh!$I415+BW$4*temphigh!$I415^2+BW$5*temphigh!$I415^6)*(M305/M$56)^$BW$1</f>
        <v>-36.996419115786622</v>
      </c>
      <c r="BX305" s="12"/>
      <c r="BY305" s="12"/>
      <c r="BZ305" s="12"/>
      <c r="CA305" s="19"/>
      <c r="CB305" s="19"/>
      <c r="CC305" s="19"/>
      <c r="CD305" s="19"/>
      <c r="CE305" s="19"/>
      <c r="CF305" s="19"/>
      <c r="CG305" s="19"/>
      <c r="CH305" s="19"/>
    </row>
    <row r="306" spans="1:86" x14ac:dyDescent="0.3">
      <c r="A306" s="2">
        <f t="shared" si="195"/>
        <v>2260</v>
      </c>
      <c r="B306" s="5">
        <f t="shared" si="239"/>
        <v>1165.4055548646224</v>
      </c>
      <c r="C306" s="5">
        <f t="shared" si="239"/>
        <v>2964.169306092022</v>
      </c>
      <c r="D306" s="5">
        <f t="shared" si="239"/>
        <v>4369.9545328822414</v>
      </c>
      <c r="E306" s="15">
        <f t="shared" si="240"/>
        <v>1.1079732985233995E-8</v>
      </c>
      <c r="F306" s="15">
        <f t="shared" si="240"/>
        <v>2.1827816937731829E-8</v>
      </c>
      <c r="G306" s="15">
        <f t="shared" si="240"/>
        <v>4.4560711816256225E-8</v>
      </c>
      <c r="H306" s="5">
        <f t="shared" si="198"/>
        <v>349.62166645938674</v>
      </c>
      <c r="I306" s="5">
        <f t="shared" si="198"/>
        <v>92180.4299101496</v>
      </c>
      <c r="J306" s="5">
        <f t="shared" si="198"/>
        <v>37013.273744442653</v>
      </c>
      <c r="K306" s="5">
        <f t="shared" si="199"/>
        <v>300</v>
      </c>
      <c r="L306" s="5">
        <f t="shared" si="199"/>
        <v>31098.233734725771</v>
      </c>
      <c r="M306" s="5">
        <f t="shared" si="199"/>
        <v>8469.9448165723188</v>
      </c>
      <c r="N306" s="15">
        <f t="shared" si="200"/>
        <v>0</v>
      </c>
      <c r="O306" s="15">
        <f t="shared" si="200"/>
        <v>-1.7826544738839267E-3</v>
      </c>
      <c r="P306" s="15">
        <f t="shared" si="200"/>
        <v>-4.4799442772591735E-4</v>
      </c>
      <c r="Q306" s="5">
        <f t="shared" si="201"/>
        <v>3.3112707411862239</v>
      </c>
      <c r="R306" s="5">
        <f t="shared" si="201"/>
        <v>2580.8449272984171</v>
      </c>
      <c r="S306" s="5">
        <f t="shared" si="201"/>
        <v>2104.1286794219845</v>
      </c>
      <c r="T306" s="5">
        <f t="shared" si="241"/>
        <v>9.4710112640312367</v>
      </c>
      <c r="U306" s="5">
        <f t="shared" si="241"/>
        <v>27.997753208723658</v>
      </c>
      <c r="V306" s="5">
        <f t="shared" si="241"/>
        <v>56.84794849409689</v>
      </c>
      <c r="W306" s="15">
        <f t="shared" si="203"/>
        <v>-1.0734613539272964E-2</v>
      </c>
      <c r="X306" s="15">
        <f t="shared" si="203"/>
        <v>-1.217998157191269E-2</v>
      </c>
      <c r="Y306" s="15">
        <f t="shared" si="203"/>
        <v>-9.7425357312937999E-3</v>
      </c>
      <c r="Z306" s="5">
        <f t="shared" si="206"/>
        <v>2.3245862714439109</v>
      </c>
      <c r="AA306" s="5">
        <f t="shared" si="206"/>
        <v>7048.563446593248</v>
      </c>
      <c r="AB306" s="5">
        <f t="shared" si="206"/>
        <v>53067.692659735963</v>
      </c>
      <c r="AC306" s="16">
        <f t="shared" si="236"/>
        <v>0.83919558466799271</v>
      </c>
      <c r="AD306" s="16">
        <f t="shared" si="236"/>
        <v>3.0968325494551965</v>
      </c>
      <c r="AE306" s="16">
        <f t="shared" si="236"/>
        <v>26.840479414851114</v>
      </c>
      <c r="AF306" s="15">
        <f t="shared" si="213"/>
        <v>-4.0504037456468023E-3</v>
      </c>
      <c r="AG306" s="15">
        <f t="shared" si="213"/>
        <v>2.9673830763510267E-4</v>
      </c>
      <c r="AH306" s="15">
        <f t="shared" si="213"/>
        <v>9.7937136394747881E-3</v>
      </c>
      <c r="AI306" s="1">
        <f t="shared" si="237"/>
        <v>42195.770243583487</v>
      </c>
      <c r="AJ306" s="1">
        <f t="shared" si="237"/>
        <v>187066.81600907666</v>
      </c>
      <c r="AK306" s="1">
        <f t="shared" si="237"/>
        <v>74197.895351599087</v>
      </c>
      <c r="AL306" s="14">
        <f t="shared" si="242"/>
        <v>98.571971049928507</v>
      </c>
      <c r="AM306" s="14">
        <f t="shared" si="242"/>
        <v>24.584709482602506</v>
      </c>
      <c r="AN306" s="14">
        <f t="shared" si="242"/>
        <v>7.6360633014267441</v>
      </c>
      <c r="AO306" s="11">
        <f t="shared" si="243"/>
        <v>1.6715174661548111E-3</v>
      </c>
      <c r="AP306" s="11">
        <f t="shared" si="243"/>
        <v>2.1056711504182182E-3</v>
      </c>
      <c r="AQ306" s="11">
        <f t="shared" si="243"/>
        <v>1.9101094149832007E-3</v>
      </c>
      <c r="AR306" s="1">
        <f t="shared" si="207"/>
        <v>349.62166645938674</v>
      </c>
      <c r="AS306" s="1">
        <f t="shared" si="207"/>
        <v>92180.4299101496</v>
      </c>
      <c r="AT306" s="1">
        <f t="shared" si="207"/>
        <v>37013.273744442653</v>
      </c>
      <c r="AU306" s="1">
        <f t="shared" si="214"/>
        <v>69.924333291877346</v>
      </c>
      <c r="AV306" s="1">
        <f t="shared" si="214"/>
        <v>18436.085982029919</v>
      </c>
      <c r="AW306" s="1">
        <f t="shared" si="214"/>
        <v>7402.6547488885308</v>
      </c>
      <c r="AX306" s="1">
        <f t="shared" si="215"/>
        <v>240</v>
      </c>
      <c r="AY306" s="1">
        <f t="shared" si="215"/>
        <v>24878.586987780614</v>
      </c>
      <c r="AZ306" s="1">
        <f t="shared" si="215"/>
        <v>6775.9558532578558</v>
      </c>
      <c r="BA306" s="1">
        <f t="shared" si="216"/>
        <v>6387.1670454700206</v>
      </c>
      <c r="BB306" s="1">
        <f t="shared" si="216"/>
        <v>30002.618473452807</v>
      </c>
      <c r="BC306" s="1">
        <f t="shared" si="216"/>
        <v>38547.962029800219</v>
      </c>
      <c r="BD306" s="1">
        <f t="shared" si="217"/>
        <v>53.651341101079524</v>
      </c>
      <c r="BE306" s="2">
        <f t="shared" si="238"/>
        <v>0.1724378764915922</v>
      </c>
      <c r="BF306" s="2">
        <f t="shared" si="238"/>
        <v>0.13039120264941753</v>
      </c>
      <c r="BG306" s="2">
        <f t="shared" si="238"/>
        <v>6.9918128391701598E-2</v>
      </c>
      <c r="BH306" s="2">
        <f t="shared" si="210"/>
        <v>7.7012218302036625E-2</v>
      </c>
      <c r="BI306" s="2">
        <f t="shared" si="218"/>
        <v>2.9734821248929609E-3</v>
      </c>
      <c r="BJ306" s="2">
        <f t="shared" si="218"/>
        <v>1.700186572836147E-3</v>
      </c>
      <c r="BK306" s="2">
        <f t="shared" si="218"/>
        <v>4.8885446777984691E-4</v>
      </c>
      <c r="BL306" s="2">
        <f t="shared" si="211"/>
        <v>1.0395937756922753</v>
      </c>
      <c r="BM306" s="2">
        <f t="shared" si="211"/>
        <v>156.72392921149992</v>
      </c>
      <c r="BN306" s="2">
        <f t="shared" si="211"/>
        <v>18.094104237129294</v>
      </c>
      <c r="BO306" s="2">
        <f t="shared" si="219"/>
        <v>5186.9890552404086</v>
      </c>
      <c r="BP306" s="2">
        <f t="shared" si="219"/>
        <v>341.04870326546012</v>
      </c>
      <c r="BQ306" s="2">
        <f t="shared" si="219"/>
        <v>9.7531989659111584</v>
      </c>
      <c r="BR306" s="11">
        <f t="shared" si="220"/>
        <v>2.8603124880223513E-2</v>
      </c>
      <c r="BS306" s="17">
        <f t="shared" si="208"/>
        <v>3.6120969283724735E-4</v>
      </c>
      <c r="BT306" s="17">
        <f t="shared" si="209"/>
        <v>7.1594547282324546E-4</v>
      </c>
      <c r="BU306" s="12">
        <f>(BU$3*temphigh!$I416+BU$4*temphigh!$I416^2+BU$5*temphigh!$I416^6)*(K306/K$56)^$BW$1</f>
        <v>-322.14483590539896</v>
      </c>
      <c r="BV306" s="12">
        <f>(BV$3*temphigh!$I416+BV$4*temphigh!$I416^2+BV$5*temphigh!$I416^6)*(L306/L$56)^$BW$1</f>
        <v>-44.814780771505596</v>
      </c>
      <c r="BW306" s="12">
        <f>(BW$3*temphigh!$I416+BW$4*temphigh!$I416^2+BW$5*temphigh!$I416^6)*(M306/M$56)^$BW$1</f>
        <v>-37.141869946103213</v>
      </c>
      <c r="BX306" s="12"/>
      <c r="BY306" s="12"/>
      <c r="BZ306" s="12"/>
      <c r="CA306" s="19"/>
      <c r="CB306" s="19"/>
      <c r="CC306" s="19"/>
      <c r="CD306" s="19"/>
      <c r="CE306" s="19"/>
      <c r="CF306" s="19"/>
      <c r="CG306" s="19"/>
      <c r="CH306" s="19"/>
    </row>
    <row r="307" spans="1:86" x14ac:dyDescent="0.3">
      <c r="A307" s="2">
        <f t="shared" si="195"/>
        <v>2261</v>
      </c>
      <c r="B307" s="5">
        <f t="shared" si="239"/>
        <v>1165.4055671313856</v>
      </c>
      <c r="C307" s="5">
        <f t="shared" si="239"/>
        <v>2964.1693675582997</v>
      </c>
      <c r="D307" s="5">
        <f t="shared" si="239"/>
        <v>4369.9547178741122</v>
      </c>
      <c r="E307" s="15">
        <f t="shared" si="240"/>
        <v>1.0525746335972294E-8</v>
      </c>
      <c r="F307" s="15">
        <f t="shared" si="240"/>
        <v>2.0736426090845238E-8</v>
      </c>
      <c r="G307" s="15">
        <f t="shared" si="240"/>
        <v>4.2332676225443413E-8</v>
      </c>
      <c r="H307" s="5">
        <f t="shared" si="198"/>
        <v>349.6216701394157</v>
      </c>
      <c r="I307" s="5">
        <f t="shared" si="198"/>
        <v>92012.790998234792</v>
      </c>
      <c r="J307" s="5">
        <f t="shared" si="198"/>
        <v>36995.881094920587</v>
      </c>
      <c r="K307" s="5">
        <f t="shared" si="199"/>
        <v>300</v>
      </c>
      <c r="L307" s="5">
        <f t="shared" si="199"/>
        <v>31041.677984152866</v>
      </c>
      <c r="M307" s="5">
        <f t="shared" si="199"/>
        <v>8465.9644054431465</v>
      </c>
      <c r="N307" s="15">
        <f t="shared" si="200"/>
        <v>0</v>
      </c>
      <c r="O307" s="15">
        <f t="shared" si="200"/>
        <v>-1.8186161649994537E-3</v>
      </c>
      <c r="P307" s="15">
        <f t="shared" si="200"/>
        <v>-4.6994534384503517E-4</v>
      </c>
      <c r="Q307" s="5">
        <f t="shared" si="201"/>
        <v>3.2757255639351439</v>
      </c>
      <c r="R307" s="5">
        <f t="shared" si="201"/>
        <v>2544.7739376604227</v>
      </c>
      <c r="S307" s="5">
        <f t="shared" si="201"/>
        <v>2082.6500269354065</v>
      </c>
      <c r="T307" s="5">
        <f t="shared" si="241"/>
        <v>9.369343618285761</v>
      </c>
      <c r="U307" s="5">
        <f t="shared" si="241"/>
        <v>27.656741090586443</v>
      </c>
      <c r="V307" s="5">
        <f t="shared" si="241"/>
        <v>56.294105324642402</v>
      </c>
      <c r="W307" s="15">
        <f t="shared" si="203"/>
        <v>-1.0734613539272964E-2</v>
      </c>
      <c r="X307" s="15">
        <f t="shared" si="203"/>
        <v>-1.217998157191269E-2</v>
      </c>
      <c r="Y307" s="15">
        <f t="shared" si="203"/>
        <v>-9.7425357312937999E-3</v>
      </c>
      <c r="Z307" s="5">
        <f t="shared" si="206"/>
        <v>2.2903183205091358</v>
      </c>
      <c r="AA307" s="5">
        <f t="shared" si="206"/>
        <v>6952.3625358804593</v>
      </c>
      <c r="AB307" s="5">
        <f t="shared" si="206"/>
        <v>53041.574451907945</v>
      </c>
      <c r="AC307" s="16">
        <f t="shared" si="236"/>
        <v>0.83579650372852321</v>
      </c>
      <c r="AD307" s="16">
        <f t="shared" si="236"/>
        <v>3.0977514983049512</v>
      </c>
      <c r="AE307" s="16">
        <f t="shared" si="236"/>
        <v>27.103347384186382</v>
      </c>
      <c r="AF307" s="15">
        <f t="shared" si="213"/>
        <v>-4.0504037456468023E-3</v>
      </c>
      <c r="AG307" s="15">
        <f t="shared" si="213"/>
        <v>2.9673830763510267E-4</v>
      </c>
      <c r="AH307" s="15">
        <f t="shared" si="213"/>
        <v>9.7937136394747881E-3</v>
      </c>
      <c r="AI307" s="1">
        <f t="shared" si="237"/>
        <v>38046.117552517018</v>
      </c>
      <c r="AJ307" s="1">
        <f t="shared" si="237"/>
        <v>186796.2203901989</v>
      </c>
      <c r="AK307" s="1">
        <f t="shared" si="237"/>
        <v>74180.760565327713</v>
      </c>
      <c r="AL307" s="14">
        <f t="shared" si="242"/>
        <v>98.735088173498937</v>
      </c>
      <c r="AM307" s="14">
        <f t="shared" si="242"/>
        <v>24.635959122966444</v>
      </c>
      <c r="AN307" s="14">
        <f t="shared" si="242"/>
        <v>7.6505031606681531</v>
      </c>
      <c r="AO307" s="11">
        <f t="shared" si="243"/>
        <v>1.654802291493263E-3</v>
      </c>
      <c r="AP307" s="11">
        <f t="shared" si="243"/>
        <v>2.084614438914036E-3</v>
      </c>
      <c r="AQ307" s="11">
        <f t="shared" si="243"/>
        <v>1.8910083208333686E-3</v>
      </c>
      <c r="AR307" s="1">
        <f t="shared" si="207"/>
        <v>349.6216701394157</v>
      </c>
      <c r="AS307" s="1">
        <f t="shared" si="207"/>
        <v>92012.790998234792</v>
      </c>
      <c r="AT307" s="1">
        <f t="shared" si="207"/>
        <v>36995.881094920587</v>
      </c>
      <c r="AU307" s="1">
        <f t="shared" si="214"/>
        <v>69.924334027883148</v>
      </c>
      <c r="AV307" s="1">
        <f t="shared" si="214"/>
        <v>18402.558199646959</v>
      </c>
      <c r="AW307" s="1">
        <f t="shared" si="214"/>
        <v>7399.1762189841174</v>
      </c>
      <c r="AX307" s="1">
        <f t="shared" si="215"/>
        <v>240</v>
      </c>
      <c r="AY307" s="1">
        <f t="shared" si="215"/>
        <v>24833.342387322293</v>
      </c>
      <c r="AZ307" s="1">
        <f t="shared" si="215"/>
        <v>6772.771524354519</v>
      </c>
      <c r="BA307" s="1">
        <f t="shared" si="216"/>
        <v>6387.1671126997198</v>
      </c>
      <c r="BB307" s="1">
        <f t="shared" si="216"/>
        <v>29997.223501526496</v>
      </c>
      <c r="BC307" s="1">
        <f t="shared" si="216"/>
        <v>38545.909539065658</v>
      </c>
      <c r="BD307" s="1">
        <f t="shared" si="217"/>
        <v>52.083504050520631</v>
      </c>
      <c r="BE307" s="2">
        <f t="shared" si="238"/>
        <v>0.1724378764915922</v>
      </c>
      <c r="BF307" s="2">
        <f t="shared" si="238"/>
        <v>0.13039120264941753</v>
      </c>
      <c r="BG307" s="2">
        <f t="shared" si="238"/>
        <v>6.9918128391701598E-2</v>
      </c>
      <c r="BH307" s="2">
        <f t="shared" si="210"/>
        <v>7.6929661577110994E-2</v>
      </c>
      <c r="BI307" s="2">
        <f t="shared" si="218"/>
        <v>2.9734821248929609E-3</v>
      </c>
      <c r="BJ307" s="2">
        <f t="shared" si="218"/>
        <v>1.700186572836147E-3</v>
      </c>
      <c r="BK307" s="2">
        <f t="shared" si="218"/>
        <v>4.8885446777984691E-4</v>
      </c>
      <c r="BL307" s="2">
        <f t="shared" si="211"/>
        <v>1.0395937866347758</v>
      </c>
      <c r="BM307" s="2">
        <f t="shared" si="211"/>
        <v>156.4389117843775</v>
      </c>
      <c r="BN307" s="2">
        <f t="shared" si="211"/>
        <v>18.085601762703902</v>
      </c>
      <c r="BO307" s="2">
        <f t="shared" si="219"/>
        <v>5264.5973124716384</v>
      </c>
      <c r="BP307" s="2">
        <f t="shared" si="219"/>
        <v>345.13903483803091</v>
      </c>
      <c r="BQ307" s="2">
        <f t="shared" si="219"/>
        <v>9.7534162252445711</v>
      </c>
      <c r="BR307" s="11">
        <f t="shared" si="220"/>
        <v>2.8571632348073445E-2</v>
      </c>
      <c r="BS307" s="17">
        <f t="shared" si="208"/>
        <v>3.5116526880015918E-4</v>
      </c>
      <c r="BT307" s="17">
        <f t="shared" si="209"/>
        <v>6.9509269206140332E-4</v>
      </c>
      <c r="BU307" s="12">
        <f>(BU$3*temphigh!$I417+BU$4*temphigh!$I417^2+BU$5*temphigh!$I417^6)*(K307/K$56)^$BW$1</f>
        <v>-323.48868725164886</v>
      </c>
      <c r="BV307" s="12">
        <f>(BV$3*temphigh!$I417+BV$4*temphigh!$I417^2+BV$5*temphigh!$I417^6)*(L307/L$56)^$BW$1</f>
        <v>-45.013638283290774</v>
      </c>
      <c r="BW307" s="12">
        <f>(BW$3*temphigh!$I417+BW$4*temphigh!$I417^2+BW$5*temphigh!$I417^6)*(M307/M$56)^$BW$1</f>
        <v>-37.286871724880399</v>
      </c>
      <c r="BX307" s="12"/>
      <c r="BY307" s="12"/>
      <c r="BZ307" s="12"/>
      <c r="CA307" s="19"/>
      <c r="CB307" s="19"/>
      <c r="CC307" s="19"/>
      <c r="CD307" s="19"/>
      <c r="CE307" s="19"/>
      <c r="CF307" s="19"/>
      <c r="CG307" s="19"/>
      <c r="CH307" s="19"/>
    </row>
    <row r="308" spans="1:86" x14ac:dyDescent="0.3">
      <c r="A308" s="2">
        <f t="shared" si="195"/>
        <v>2262</v>
      </c>
      <c r="B308" s="5">
        <f t="shared" si="239"/>
        <v>1165.4055787848108</v>
      </c>
      <c r="C308" s="5">
        <f t="shared" si="239"/>
        <v>2964.1694259512647</v>
      </c>
      <c r="D308" s="5">
        <f t="shared" si="239"/>
        <v>4369.9548936163965</v>
      </c>
      <c r="E308" s="15">
        <f t="shared" si="240"/>
        <v>9.9994590191736791E-9</v>
      </c>
      <c r="F308" s="15">
        <f t="shared" si="240"/>
        <v>1.9699604786302975E-8</v>
      </c>
      <c r="G308" s="15">
        <f t="shared" si="240"/>
        <v>4.021604241417124E-8</v>
      </c>
      <c r="H308" s="5">
        <f t="shared" si="198"/>
        <v>349.62167363544324</v>
      </c>
      <c r="I308" s="5">
        <f t="shared" si="198"/>
        <v>91842.141347980971</v>
      </c>
      <c r="J308" s="5">
        <f t="shared" si="198"/>
        <v>36977.688883888717</v>
      </c>
      <c r="K308" s="5">
        <f t="shared" si="199"/>
        <v>300</v>
      </c>
      <c r="L308" s="5">
        <f t="shared" si="199"/>
        <v>30984.106557440417</v>
      </c>
      <c r="M308" s="5">
        <f t="shared" si="199"/>
        <v>8461.8010446527715</v>
      </c>
      <c r="N308" s="15">
        <f t="shared" si="200"/>
        <v>0</v>
      </c>
      <c r="O308" s="15">
        <f t="shared" si="200"/>
        <v>-1.8546493118651863E-3</v>
      </c>
      <c r="P308" s="15">
        <f t="shared" si="200"/>
        <v>-4.9177631643460007E-4</v>
      </c>
      <c r="Q308" s="5">
        <f t="shared" si="201"/>
        <v>3.2405619483494492</v>
      </c>
      <c r="R308" s="5">
        <f t="shared" si="201"/>
        <v>2509.1165096024988</v>
      </c>
      <c r="S308" s="5">
        <f t="shared" si="201"/>
        <v>2061.3455978579059</v>
      </c>
      <c r="T308" s="5">
        <f t="shared" si="241"/>
        <v>9.2687673354268103</v>
      </c>
      <c r="U308" s="5">
        <f t="shared" si="241"/>
        <v>27.319882493763942</v>
      </c>
      <c r="V308" s="5">
        <f t="shared" si="241"/>
        <v>55.745657992055854</v>
      </c>
      <c r="W308" s="15">
        <f t="shared" si="203"/>
        <v>-1.0734613539272964E-2</v>
      </c>
      <c r="X308" s="15">
        <f t="shared" si="203"/>
        <v>-1.217998157191269E-2</v>
      </c>
      <c r="Y308" s="15">
        <f t="shared" si="203"/>
        <v>-9.7425357312937999E-3</v>
      </c>
      <c r="Z308" s="5">
        <f t="shared" si="206"/>
        <v>2.256555530243046</v>
      </c>
      <c r="AA308" s="5">
        <f t="shared" si="206"/>
        <v>6857.227549821202</v>
      </c>
      <c r="AB308" s="5">
        <f t="shared" si="206"/>
        <v>53014.304720805201</v>
      </c>
      <c r="AC308" s="16">
        <f t="shared" si="236"/>
        <v>0.83241119043922274</v>
      </c>
      <c r="AD308" s="16">
        <f t="shared" si="236"/>
        <v>3.0986707198420325</v>
      </c>
      <c r="AE308" s="16">
        <f t="shared" si="236"/>
        <v>27.36878980713831</v>
      </c>
      <c r="AF308" s="15">
        <f t="shared" si="213"/>
        <v>-4.0504037456468023E-3</v>
      </c>
      <c r="AG308" s="15">
        <f t="shared" si="213"/>
        <v>2.9673830763510267E-4</v>
      </c>
      <c r="AH308" s="15">
        <f t="shared" si="213"/>
        <v>9.7937136394747881E-3</v>
      </c>
      <c r="AI308" s="1">
        <f t="shared" si="237"/>
        <v>34311.4301312932</v>
      </c>
      <c r="AJ308" s="1">
        <f t="shared" si="237"/>
        <v>186519.15655082598</v>
      </c>
      <c r="AK308" s="1">
        <f t="shared" si="237"/>
        <v>74161.860727779072</v>
      </c>
      <c r="AL308" s="14">
        <f t="shared" si="242"/>
        <v>98.896841353157612</v>
      </c>
      <c r="AM308" s="14">
        <f t="shared" si="242"/>
        <v>24.686802034309633</v>
      </c>
      <c r="AN308" s="14">
        <f t="shared" si="242"/>
        <v>7.6648256541521844</v>
      </c>
      <c r="AO308" s="11">
        <f t="shared" si="243"/>
        <v>1.6382542685783304E-3</v>
      </c>
      <c r="AP308" s="11">
        <f t="shared" si="243"/>
        <v>2.0637682945248955E-3</v>
      </c>
      <c r="AQ308" s="11">
        <f t="shared" si="243"/>
        <v>1.8720982376250349E-3</v>
      </c>
      <c r="AR308" s="1">
        <f t="shared" si="207"/>
        <v>349.62167363544324</v>
      </c>
      <c r="AS308" s="1">
        <f t="shared" si="207"/>
        <v>91842.141347980971</v>
      </c>
      <c r="AT308" s="1">
        <f t="shared" si="207"/>
        <v>36977.688883888717</v>
      </c>
      <c r="AU308" s="1">
        <f t="shared" si="214"/>
        <v>69.924334727088649</v>
      </c>
      <c r="AV308" s="1">
        <f t="shared" si="214"/>
        <v>18368.428269596196</v>
      </c>
      <c r="AW308" s="1">
        <f t="shared" si="214"/>
        <v>7395.5377767777436</v>
      </c>
      <c r="AX308" s="1">
        <f t="shared" si="215"/>
        <v>240</v>
      </c>
      <c r="AY308" s="1">
        <f t="shared" si="215"/>
        <v>24787.285245952335</v>
      </c>
      <c r="AZ308" s="1">
        <f t="shared" si="215"/>
        <v>6769.4408357222183</v>
      </c>
      <c r="BA308" s="1">
        <f t="shared" si="216"/>
        <v>6387.1671765679357</v>
      </c>
      <c r="BB308" s="1">
        <f t="shared" si="216"/>
        <v>29991.72149339932</v>
      </c>
      <c r="BC308" s="1">
        <f t="shared" si="216"/>
        <v>38543.761520312146</v>
      </c>
      <c r="BD308" s="1">
        <f t="shared" si="217"/>
        <v>50.561346230229248</v>
      </c>
      <c r="BE308" s="2">
        <f t="shared" si="238"/>
        <v>0.1724378764915922</v>
      </c>
      <c r="BF308" s="2">
        <f t="shared" si="238"/>
        <v>0.13039120264941753</v>
      </c>
      <c r="BG308" s="2">
        <f t="shared" si="238"/>
        <v>6.9918128391701598E-2</v>
      </c>
      <c r="BH308" s="2">
        <f t="shared" si="210"/>
        <v>7.6847854745442368E-2</v>
      </c>
      <c r="BI308" s="2">
        <f t="shared" si="218"/>
        <v>2.9734821248929609E-3</v>
      </c>
      <c r="BJ308" s="2">
        <f t="shared" si="218"/>
        <v>1.700186572836147E-3</v>
      </c>
      <c r="BK308" s="2">
        <f t="shared" si="218"/>
        <v>4.8885446777984691E-4</v>
      </c>
      <c r="BL308" s="2">
        <f t="shared" si="211"/>
        <v>1.039593797030151</v>
      </c>
      <c r="BM308" s="2">
        <f t="shared" si="211"/>
        <v>156.14877554035675</v>
      </c>
      <c r="BN308" s="2">
        <f t="shared" si="211"/>
        <v>18.076708419062179</v>
      </c>
      <c r="BO308" s="2">
        <f t="shared" si="219"/>
        <v>5343.3667524803959</v>
      </c>
      <c r="BP308" s="2">
        <f t="shared" si="219"/>
        <v>349.27839793134149</v>
      </c>
      <c r="BQ308" s="2">
        <f t="shared" si="219"/>
        <v>9.7536346562609797</v>
      </c>
      <c r="BR308" s="11">
        <f t="shared" si="220"/>
        <v>2.8540135405261763E-2</v>
      </c>
      <c r="BS308" s="17">
        <f t="shared" si="208"/>
        <v>3.4141061036118797E-4</v>
      </c>
      <c r="BT308" s="17">
        <f t="shared" si="209"/>
        <v>6.7484727384602258E-4</v>
      </c>
      <c r="BU308" s="12">
        <f>(BU$3*temphigh!$I418+BU$4*temphigh!$I418^2+BU$5*temphigh!$I418^6)*(K308/K$56)^$BW$1</f>
        <v>-324.82623932678388</v>
      </c>
      <c r="BV308" s="12">
        <f>(BV$3*temphigh!$I418+BV$4*temphigh!$I418^2+BV$5*temphigh!$I418^6)*(L308/L$56)^$BW$1</f>
        <v>-45.212227111127291</v>
      </c>
      <c r="BW308" s="12">
        <f>(BW$3*temphigh!$I418+BW$4*temphigh!$I418^2+BW$5*temphigh!$I418^6)*(M308/M$56)^$BW$1</f>
        <v>-37.431432855545573</v>
      </c>
      <c r="BX308" s="12"/>
      <c r="BY308" s="12"/>
      <c r="BZ308" s="12"/>
      <c r="CA308" s="19"/>
      <c r="CB308" s="19"/>
      <c r="CC308" s="19"/>
      <c r="CD308" s="19"/>
      <c r="CE308" s="19"/>
      <c r="CF308" s="19"/>
      <c r="CG308" s="19"/>
      <c r="CH308" s="19"/>
    </row>
    <row r="309" spans="1:86" x14ac:dyDescent="0.3">
      <c r="A309" s="2">
        <f t="shared" si="195"/>
        <v>2263</v>
      </c>
      <c r="B309" s="5">
        <f t="shared" si="239"/>
        <v>1165.4055898555648</v>
      </c>
      <c r="C309" s="5">
        <f t="shared" si="239"/>
        <v>2964.1694814245825</v>
      </c>
      <c r="D309" s="5">
        <f t="shared" si="239"/>
        <v>4369.9550605715731</v>
      </c>
      <c r="E309" s="15">
        <f t="shared" si="240"/>
        <v>9.499486068214995E-9</v>
      </c>
      <c r="F309" s="15">
        <f t="shared" si="240"/>
        <v>1.8714624546987826E-8</v>
      </c>
      <c r="G309" s="15">
        <f t="shared" si="240"/>
        <v>3.8205240293462678E-8</v>
      </c>
      <c r="H309" s="5">
        <f t="shared" si="198"/>
        <v>349.62167695666943</v>
      </c>
      <c r="I309" s="5">
        <f t="shared" si="198"/>
        <v>91668.491872233484</v>
      </c>
      <c r="J309" s="5">
        <f t="shared" si="198"/>
        <v>36958.702738516593</v>
      </c>
      <c r="K309" s="5">
        <f t="shared" si="199"/>
        <v>300</v>
      </c>
      <c r="L309" s="5">
        <f t="shared" si="199"/>
        <v>30925.523134452327</v>
      </c>
      <c r="M309" s="5">
        <f t="shared" si="199"/>
        <v>8457.456020996824</v>
      </c>
      <c r="N309" s="15">
        <f t="shared" si="200"/>
        <v>0</v>
      </c>
      <c r="O309" s="15">
        <f t="shared" si="200"/>
        <v>-1.8907572138471274E-3</v>
      </c>
      <c r="P309" s="15">
        <f t="shared" si="200"/>
        <v>-5.1348686089625062E-4</v>
      </c>
      <c r="Q309" s="5">
        <f t="shared" si="201"/>
        <v>3.2057757986370663</v>
      </c>
      <c r="R309" s="5">
        <f t="shared" si="201"/>
        <v>2473.8692163280684</v>
      </c>
      <c r="S309" s="5">
        <f t="shared" si="201"/>
        <v>2040.2147810024555</v>
      </c>
      <c r="T309" s="5">
        <f t="shared" si="241"/>
        <v>9.1692707000955664</v>
      </c>
      <c r="U309" s="5">
        <f t="shared" si="241"/>
        <v>26.987126828443078</v>
      </c>
      <c r="V309" s="5">
        <f t="shared" si="241"/>
        <v>55.202553927203766</v>
      </c>
      <c r="W309" s="15">
        <f t="shared" si="203"/>
        <v>-1.0734613539272964E-2</v>
      </c>
      <c r="X309" s="15">
        <f t="shared" si="203"/>
        <v>-1.217998157191269E-2</v>
      </c>
      <c r="Y309" s="15">
        <f t="shared" si="203"/>
        <v>-9.7425357312937999E-3</v>
      </c>
      <c r="Z309" s="5">
        <f t="shared" si="206"/>
        <v>2.2232904539045211</v>
      </c>
      <c r="AA309" s="5">
        <f t="shared" si="206"/>
        <v>6763.1502178612982</v>
      </c>
      <c r="AB309" s="5">
        <f t="shared" si="206"/>
        <v>52985.891594779707</v>
      </c>
      <c r="AC309" s="16">
        <f t="shared" si="236"/>
        <v>0.82903958903554942</v>
      </c>
      <c r="AD309" s="16">
        <f t="shared" si="236"/>
        <v>3.0995902141473568</v>
      </c>
      <c r="AE309" s="16">
        <f t="shared" si="236"/>
        <v>27.636831897168399</v>
      </c>
      <c r="AF309" s="15">
        <f t="shared" si="213"/>
        <v>-4.0504037456468023E-3</v>
      </c>
      <c r="AG309" s="15">
        <f t="shared" si="213"/>
        <v>2.9673830763510267E-4</v>
      </c>
      <c r="AH309" s="15">
        <f t="shared" si="213"/>
        <v>9.7937136394747881E-3</v>
      </c>
      <c r="AI309" s="1">
        <f t="shared" si="237"/>
        <v>30950.21145289097</v>
      </c>
      <c r="AJ309" s="1">
        <f t="shared" si="237"/>
        <v>186235.66916533958</v>
      </c>
      <c r="AK309" s="1">
        <f t="shared" si="237"/>
        <v>74141.212431778913</v>
      </c>
      <c r="AL309" s="14">
        <f t="shared" si="242"/>
        <v>99.057239343928373</v>
      </c>
      <c r="AM309" s="14">
        <f t="shared" si="242"/>
        <v>24.737240395247934</v>
      </c>
      <c r="AN309" s="14">
        <f t="shared" si="242"/>
        <v>7.6790314676850366</v>
      </c>
      <c r="AO309" s="11">
        <f t="shared" si="243"/>
        <v>1.621871725892547E-3</v>
      </c>
      <c r="AP309" s="11">
        <f t="shared" si="243"/>
        <v>2.0431306115796465E-3</v>
      </c>
      <c r="AQ309" s="11">
        <f t="shared" si="243"/>
        <v>1.8533772552487846E-3</v>
      </c>
      <c r="AR309" s="1">
        <f t="shared" si="207"/>
        <v>349.62167695666943</v>
      </c>
      <c r="AS309" s="1">
        <f t="shared" si="207"/>
        <v>91668.491872233484</v>
      </c>
      <c r="AT309" s="1">
        <f t="shared" si="207"/>
        <v>36958.702738516593</v>
      </c>
      <c r="AU309" s="1">
        <f t="shared" si="214"/>
        <v>69.924335391333884</v>
      </c>
      <c r="AV309" s="1">
        <f t="shared" si="214"/>
        <v>18333.698374446696</v>
      </c>
      <c r="AW309" s="1">
        <f t="shared" si="214"/>
        <v>7391.740547703319</v>
      </c>
      <c r="AX309" s="1">
        <f t="shared" si="215"/>
        <v>240</v>
      </c>
      <c r="AY309" s="1">
        <f t="shared" si="215"/>
        <v>24740.418507561859</v>
      </c>
      <c r="AZ309" s="1">
        <f t="shared" si="215"/>
        <v>6765.9648167974601</v>
      </c>
      <c r="BA309" s="1">
        <f t="shared" si="216"/>
        <v>6387.1672372427411</v>
      </c>
      <c r="BB309" s="1">
        <f t="shared" si="216"/>
        <v>29986.112224767039</v>
      </c>
      <c r="BC309" s="1">
        <f t="shared" si="216"/>
        <v>38541.5185020719</v>
      </c>
      <c r="BD309" s="1">
        <f t="shared" si="217"/>
        <v>49.083540948336001</v>
      </c>
      <c r="BE309" s="2">
        <f t="shared" si="238"/>
        <v>0.1724378764915922</v>
      </c>
      <c r="BF309" s="2">
        <f t="shared" si="238"/>
        <v>0.13039120264941753</v>
      </c>
      <c r="BG309" s="2">
        <f t="shared" si="238"/>
        <v>6.9918128391701598E-2</v>
      </c>
      <c r="BH309" s="2">
        <f t="shared" si="210"/>
        <v>7.6766793701332089E-2</v>
      </c>
      <c r="BI309" s="2">
        <f t="shared" si="218"/>
        <v>2.9734821248929609E-3</v>
      </c>
      <c r="BJ309" s="2">
        <f t="shared" si="218"/>
        <v>1.700186572836147E-3</v>
      </c>
      <c r="BK309" s="2">
        <f t="shared" si="218"/>
        <v>4.8885446777984691E-4</v>
      </c>
      <c r="BL309" s="2">
        <f t="shared" si="211"/>
        <v>1.0395938069057578</v>
      </c>
      <c r="BM309" s="2">
        <f t="shared" si="211"/>
        <v>155.85353903331085</v>
      </c>
      <c r="BN309" s="2">
        <f t="shared" si="211"/>
        <v>18.067426957071099</v>
      </c>
      <c r="BO309" s="2">
        <f t="shared" si="219"/>
        <v>5423.3147489982948</v>
      </c>
      <c r="BP309" s="2">
        <f t="shared" si="219"/>
        <v>353.46737881740228</v>
      </c>
      <c r="BQ309" s="2">
        <f t="shared" si="219"/>
        <v>9.753854263790199</v>
      </c>
      <c r="BR309" s="11">
        <f t="shared" si="220"/>
        <v>2.8508632202041334E-2</v>
      </c>
      <c r="BS309" s="17">
        <f t="shared" si="208"/>
        <v>3.3193708111999595E-4</v>
      </c>
      <c r="BT309" s="17">
        <f t="shared" si="209"/>
        <v>6.5519152800584712E-4</v>
      </c>
      <c r="BU309" s="12">
        <f>(BU$3*temphigh!$I419+BU$4*temphigh!$I419^2+BU$5*temphigh!$I419^6)*(K309/K$56)^$BW$1</f>
        <v>-326.15755610990732</v>
      </c>
      <c r="BV309" s="12">
        <f>(BV$3*temphigh!$I419+BV$4*temphigh!$I419^2+BV$5*temphigh!$I419^6)*(L309/L$56)^$BW$1</f>
        <v>-45.410561168987364</v>
      </c>
      <c r="BW309" s="12">
        <f>(BW$3*temphigh!$I419+BW$4*temphigh!$I419^2+BW$5*temphigh!$I419^6)*(M309/M$56)^$BW$1</f>
        <v>-37.575561415539468</v>
      </c>
      <c r="BX309" s="12"/>
      <c r="BY309" s="12"/>
      <c r="BZ309" s="12"/>
      <c r="CA309" s="19"/>
      <c r="CB309" s="19"/>
      <c r="CC309" s="19"/>
      <c r="CD309" s="19"/>
      <c r="CE309" s="19"/>
      <c r="CF309" s="19"/>
      <c r="CG309" s="19"/>
      <c r="CH309" s="19"/>
    </row>
    <row r="310" spans="1:86" x14ac:dyDescent="0.3">
      <c r="A310" s="2">
        <f t="shared" si="195"/>
        <v>2264</v>
      </c>
      <c r="B310" s="5">
        <f t="shared" si="239"/>
        <v>1165.4056003727812</v>
      </c>
      <c r="C310" s="5">
        <f t="shared" si="239"/>
        <v>2964.1695341242353</v>
      </c>
      <c r="D310" s="5">
        <f t="shared" si="239"/>
        <v>4369.9552191789971</v>
      </c>
      <c r="E310" s="15">
        <f t="shared" si="240"/>
        <v>9.0245117648042454E-9</v>
      </c>
      <c r="F310" s="15">
        <f t="shared" si="240"/>
        <v>1.7778893319638433E-8</v>
      </c>
      <c r="G310" s="15">
        <f t="shared" si="240"/>
        <v>3.629497827878954E-8</v>
      </c>
      <c r="H310" s="5">
        <f t="shared" si="198"/>
        <v>349.62168011183434</v>
      </c>
      <c r="I310" s="5">
        <f t="shared" si="198"/>
        <v>91491.853519051685</v>
      </c>
      <c r="J310" s="5">
        <f t="shared" si="198"/>
        <v>36938.92834688304</v>
      </c>
      <c r="K310" s="5">
        <f t="shared" si="199"/>
        <v>300</v>
      </c>
      <c r="L310" s="5">
        <f t="shared" si="199"/>
        <v>30865.931407018179</v>
      </c>
      <c r="M310" s="5">
        <f t="shared" si="199"/>
        <v>8452.9306352532658</v>
      </c>
      <c r="N310" s="15">
        <f t="shared" si="200"/>
        <v>0</v>
      </c>
      <c r="O310" s="15">
        <f t="shared" si="200"/>
        <v>-1.9269432298708589E-3</v>
      </c>
      <c r="P310" s="15">
        <f t="shared" si="200"/>
        <v>-5.350764736256064E-4</v>
      </c>
      <c r="Q310" s="5">
        <f t="shared" si="201"/>
        <v>3.1713630629651459</v>
      </c>
      <c r="R310" s="5">
        <f t="shared" si="201"/>
        <v>2439.0286347267161</v>
      </c>
      <c r="S310" s="5">
        <f t="shared" si="201"/>
        <v>2019.2569536004992</v>
      </c>
      <c r="T310" s="5">
        <f t="shared" si="241"/>
        <v>9.0708421226930618</v>
      </c>
      <c r="U310" s="5">
        <f t="shared" si="241"/>
        <v>26.658424120993772</v>
      </c>
      <c r="V310" s="5">
        <f t="shared" si="241"/>
        <v>54.664741073109312</v>
      </c>
      <c r="W310" s="15">
        <f t="shared" si="203"/>
        <v>-1.0734613539272964E-2</v>
      </c>
      <c r="X310" s="15">
        <f t="shared" si="203"/>
        <v>-1.217998157191269E-2</v>
      </c>
      <c r="Y310" s="15">
        <f t="shared" si="203"/>
        <v>-9.7425357312937999E-3</v>
      </c>
      <c r="Z310" s="5">
        <f t="shared" si="206"/>
        <v>2.190515754522202</v>
      </c>
      <c r="AA310" s="5">
        <f t="shared" si="206"/>
        <v>6670.1222674184855</v>
      </c>
      <c r="AB310" s="5">
        <f t="shared" si="206"/>
        <v>52956.343288630393</v>
      </c>
      <c r="AC310" s="16">
        <f t="shared" si="236"/>
        <v>0.82568164397883037</v>
      </c>
      <c r="AD310" s="16">
        <f t="shared" si="236"/>
        <v>3.1005099813018653</v>
      </c>
      <c r="AE310" s="16">
        <f t="shared" si="236"/>
        <v>27.90749911467157</v>
      </c>
      <c r="AF310" s="15">
        <f t="shared" si="213"/>
        <v>-4.0504037456468023E-3</v>
      </c>
      <c r="AG310" s="15">
        <f t="shared" si="213"/>
        <v>2.9673830763510267E-4</v>
      </c>
      <c r="AH310" s="15">
        <f t="shared" si="213"/>
        <v>9.7937136394747881E-3</v>
      </c>
      <c r="AI310" s="1">
        <f t="shared" si="237"/>
        <v>27925.114642993205</v>
      </c>
      <c r="AJ310" s="1">
        <f t="shared" si="237"/>
        <v>185945.80062325232</v>
      </c>
      <c r="AK310" s="1">
        <f t="shared" si="237"/>
        <v>74118.831736304346</v>
      </c>
      <c r="AL310" s="14">
        <f t="shared" si="242"/>
        <v>99.216290898307903</v>
      </c>
      <c r="AM310" s="14">
        <f t="shared" si="242"/>
        <v>24.787276394214498</v>
      </c>
      <c r="AN310" s="14">
        <f t="shared" si="242"/>
        <v>7.693121288526938</v>
      </c>
      <c r="AO310" s="11">
        <f t="shared" si="243"/>
        <v>1.6056530086336215E-3</v>
      </c>
      <c r="AP310" s="11">
        <f t="shared" si="243"/>
        <v>2.0226993054638502E-3</v>
      </c>
      <c r="AQ310" s="11">
        <f t="shared" si="243"/>
        <v>1.8348434826962966E-3</v>
      </c>
      <c r="AR310" s="1">
        <f t="shared" si="207"/>
        <v>349.62168011183434</v>
      </c>
      <c r="AS310" s="1">
        <f t="shared" si="207"/>
        <v>91491.853519051685</v>
      </c>
      <c r="AT310" s="1">
        <f t="shared" si="207"/>
        <v>36938.92834688304</v>
      </c>
      <c r="AU310" s="1">
        <f t="shared" si="214"/>
        <v>69.924336022366873</v>
      </c>
      <c r="AV310" s="1">
        <f t="shared" si="214"/>
        <v>18298.370703810338</v>
      </c>
      <c r="AW310" s="1">
        <f t="shared" si="214"/>
        <v>7387.785669376608</v>
      </c>
      <c r="AX310" s="1">
        <f t="shared" si="215"/>
        <v>240</v>
      </c>
      <c r="AY310" s="1">
        <f t="shared" si="215"/>
        <v>24692.745125614547</v>
      </c>
      <c r="AZ310" s="1">
        <f t="shared" si="215"/>
        <v>6762.3445082026119</v>
      </c>
      <c r="BA310" s="1">
        <f t="shared" si="216"/>
        <v>6387.1672948838068</v>
      </c>
      <c r="BB310" s="1">
        <f t="shared" si="216"/>
        <v>29980.395461247143</v>
      </c>
      <c r="BC310" s="1">
        <f t="shared" si="216"/>
        <v>38539.181014909642</v>
      </c>
      <c r="BD310" s="1">
        <f t="shared" si="217"/>
        <v>47.648799911932578</v>
      </c>
      <c r="BE310" s="2">
        <f t="shared" si="238"/>
        <v>0.1724378764915922</v>
      </c>
      <c r="BF310" s="2">
        <f t="shared" si="238"/>
        <v>0.13039120264941753</v>
      </c>
      <c r="BG310" s="2">
        <f t="shared" si="238"/>
        <v>6.9918128391701598E-2</v>
      </c>
      <c r="BH310" s="2">
        <f t="shared" si="210"/>
        <v>7.6686474299464708E-2</v>
      </c>
      <c r="BI310" s="2">
        <f t="shared" si="218"/>
        <v>2.9734821248929609E-3</v>
      </c>
      <c r="BJ310" s="2">
        <f t="shared" si="218"/>
        <v>1.700186572836147E-3</v>
      </c>
      <c r="BK310" s="2">
        <f t="shared" si="218"/>
        <v>4.8885446777984691E-4</v>
      </c>
      <c r="BL310" s="2">
        <f t="shared" si="211"/>
        <v>1.0395938162875842</v>
      </c>
      <c r="BM310" s="2">
        <f t="shared" si="211"/>
        <v>155.55322087698326</v>
      </c>
      <c r="BN310" s="2">
        <f t="shared" si="211"/>
        <v>18.057760157373409</v>
      </c>
      <c r="BO310" s="2">
        <f t="shared" si="219"/>
        <v>5504.4589357046225</v>
      </c>
      <c r="BP310" s="2">
        <f t="shared" si="219"/>
        <v>357.70657072499563</v>
      </c>
      <c r="BQ310" s="2">
        <f t="shared" si="219"/>
        <v>9.7540750528510696</v>
      </c>
      <c r="BR310" s="11">
        <f t="shared" si="220"/>
        <v>2.8477120863435873E-2</v>
      </c>
      <c r="BS310" s="17">
        <f t="shared" si="208"/>
        <v>3.2273631034998438E-4</v>
      </c>
      <c r="BT310" s="17">
        <f t="shared" si="209"/>
        <v>6.3610827961732726E-4</v>
      </c>
      <c r="BU310" s="12">
        <f>(BU$3*temphigh!$I420+BU$4*temphigh!$I420^2+BU$5*temphigh!$I420^6)*(K310/K$56)^$BW$1</f>
        <v>-327.48269903633775</v>
      </c>
      <c r="BV310" s="12">
        <f>(BV$3*temphigh!$I420+BV$4*temphigh!$I420^2+BV$5*temphigh!$I420^6)*(L310/L$56)^$BW$1</f>
        <v>-45.608654071125727</v>
      </c>
      <c r="BW310" s="12">
        <f>(BW$3*temphigh!$I420+BW$4*temphigh!$I420^2+BW$5*temphigh!$I420^6)*(M310/M$56)^$BW$1</f>
        <v>-37.71926517086159</v>
      </c>
      <c r="BX310" s="12"/>
      <c r="BY310" s="12"/>
      <c r="BZ310" s="12"/>
      <c r="CA310" s="19"/>
      <c r="CB310" s="19"/>
      <c r="CC310" s="19"/>
      <c r="CD310" s="19"/>
      <c r="CE310" s="19"/>
      <c r="CF310" s="19"/>
      <c r="CG310" s="19"/>
      <c r="CH310" s="19"/>
    </row>
    <row r="311" spans="1:86" x14ac:dyDescent="0.3">
      <c r="A311" s="2">
        <f t="shared" si="195"/>
        <v>2265</v>
      </c>
      <c r="B311" s="5">
        <f t="shared" si="239"/>
        <v>1165.4056103641369</v>
      </c>
      <c r="C311" s="5">
        <f t="shared" si="239"/>
        <v>2964.1695841889064</v>
      </c>
      <c r="D311" s="5">
        <f t="shared" si="239"/>
        <v>4369.9553698560549</v>
      </c>
      <c r="E311" s="15">
        <f t="shared" si="240"/>
        <v>8.573286176564033E-9</v>
      </c>
      <c r="F311" s="15">
        <f t="shared" si="240"/>
        <v>1.6889948653656511E-8</v>
      </c>
      <c r="G311" s="15">
        <f t="shared" si="240"/>
        <v>3.4480229364850064E-8</v>
      </c>
      <c r="H311" s="5">
        <f t="shared" si="198"/>
        <v>349.62168310924108</v>
      </c>
      <c r="I311" s="5">
        <f t="shared" si="198"/>
        <v>91312.237268922065</v>
      </c>
      <c r="J311" s="5">
        <f t="shared" si="198"/>
        <v>36918.371457764006</v>
      </c>
      <c r="K311" s="5">
        <f t="shared" si="199"/>
        <v>300</v>
      </c>
      <c r="L311" s="5">
        <f t="shared" si="199"/>
        <v>30805.335077988824</v>
      </c>
      <c r="M311" s="5">
        <f t="shared" si="199"/>
        <v>8448.226202131691</v>
      </c>
      <c r="N311" s="15">
        <f t="shared" si="200"/>
        <v>0</v>
      </c>
      <c r="O311" s="15">
        <f t="shared" si="200"/>
        <v>-1.9632107721063718E-3</v>
      </c>
      <c r="P311" s="15">
        <f t="shared" si="200"/>
        <v>-5.5654462630450041E-4</v>
      </c>
      <c r="Q311" s="5">
        <f t="shared" si="201"/>
        <v>3.1373197329886304</v>
      </c>
      <c r="R311" s="5">
        <f t="shared" si="201"/>
        <v>2404.5913459647718</v>
      </c>
      <c r="S311" s="5">
        <f t="shared" si="201"/>
        <v>1998.4714816065016</v>
      </c>
      <c r="T311" s="5">
        <f t="shared" si="241"/>
        <v>8.9734701380301942</v>
      </c>
      <c r="U311" s="5">
        <f t="shared" si="241"/>
        <v>26.333725006463833</v>
      </c>
      <c r="V311" s="5">
        <f t="shared" si="241"/>
        <v>54.132167879962623</v>
      </c>
      <c r="W311" s="15">
        <f t="shared" si="203"/>
        <v>-1.0734613539272964E-2</v>
      </c>
      <c r="X311" s="15">
        <f t="shared" si="203"/>
        <v>-1.217998157191269E-2</v>
      </c>
      <c r="Y311" s="15">
        <f t="shared" si="203"/>
        <v>-9.7425357312937999E-3</v>
      </c>
      <c r="Z311" s="5">
        <f t="shared" si="206"/>
        <v>2.1582242032767436</v>
      </c>
      <c r="AA311" s="5">
        <f t="shared" si="206"/>
        <v>6578.135425464242</v>
      </c>
      <c r="AB311" s="5">
        <f t="shared" si="206"/>
        <v>52925.668102986121</v>
      </c>
      <c r="AC311" s="16">
        <f t="shared" ref="AC311:AE326" si="244">AC310*(1+AF311)</f>
        <v>0.82233729995534666</v>
      </c>
      <c r="AD311" s="16">
        <f t="shared" si="244"/>
        <v>3.1014300213865225</v>
      </c>
      <c r="AE311" s="16">
        <f t="shared" si="244"/>
        <v>28.180817169394558</v>
      </c>
      <c r="AF311" s="15">
        <f t="shared" si="213"/>
        <v>-4.0504037456468023E-3</v>
      </c>
      <c r="AG311" s="15">
        <f t="shared" si="213"/>
        <v>2.9673830763510267E-4</v>
      </c>
      <c r="AH311" s="15">
        <f t="shared" si="213"/>
        <v>9.7937136394747881E-3</v>
      </c>
      <c r="AI311" s="1">
        <f t="shared" si="237"/>
        <v>25202.52751471625</v>
      </c>
      <c r="AJ311" s="1">
        <f t="shared" si="237"/>
        <v>185649.59126473742</v>
      </c>
      <c r="AK311" s="1">
        <f t="shared" si="237"/>
        <v>74094.734232050527</v>
      </c>
      <c r="AL311" s="14">
        <f t="shared" si="242"/>
        <v>99.374004764934384</v>
      </c>
      <c r="AM311" s="14">
        <f t="shared" si="242"/>
        <v>24.836912228893947</v>
      </c>
      <c r="AN311" s="14">
        <f t="shared" si="242"/>
        <v>7.7070958052502059</v>
      </c>
      <c r="AO311" s="11">
        <f t="shared" si="243"/>
        <v>1.5895964785472853E-3</v>
      </c>
      <c r="AP311" s="11">
        <f t="shared" si="243"/>
        <v>2.0024723124092117E-3</v>
      </c>
      <c r="AQ311" s="11">
        <f t="shared" si="243"/>
        <v>1.8164950478693337E-3</v>
      </c>
      <c r="AR311" s="1">
        <f t="shared" si="207"/>
        <v>349.62168310924108</v>
      </c>
      <c r="AS311" s="1">
        <f t="shared" si="207"/>
        <v>91312.237268922065</v>
      </c>
      <c r="AT311" s="1">
        <f t="shared" si="207"/>
        <v>36918.371457764006</v>
      </c>
      <c r="AU311" s="1">
        <f t="shared" si="214"/>
        <v>69.924336621848212</v>
      </c>
      <c r="AV311" s="1">
        <f t="shared" si="214"/>
        <v>18262.447453784414</v>
      </c>
      <c r="AW311" s="1">
        <f t="shared" si="214"/>
        <v>7383.6742915528012</v>
      </c>
      <c r="AX311" s="1">
        <f t="shared" si="215"/>
        <v>240</v>
      </c>
      <c r="AY311" s="1">
        <f t="shared" si="215"/>
        <v>24644.26806239106</v>
      </c>
      <c r="AZ311" s="1">
        <f t="shared" si="215"/>
        <v>6758.5809617053519</v>
      </c>
      <c r="BA311" s="1">
        <f t="shared" si="216"/>
        <v>6387.1673496428193</v>
      </c>
      <c r="BB311" s="1">
        <f t="shared" si="216"/>
        <v>29974.570958223128</v>
      </c>
      <c r="BC311" s="1">
        <f t="shared" si="216"/>
        <v>38536.749591540749</v>
      </c>
      <c r="BD311" s="1">
        <f t="shared" si="217"/>
        <v>46.255872120029899</v>
      </c>
      <c r="BE311" s="2">
        <f t="shared" si="238"/>
        <v>0.1724378764915922</v>
      </c>
      <c r="BF311" s="2">
        <f t="shared" si="238"/>
        <v>0.13039120264941753</v>
      </c>
      <c r="BG311" s="2">
        <f t="shared" si="238"/>
        <v>6.9918128391701598E-2</v>
      </c>
      <c r="BH311" s="2">
        <f t="shared" si="210"/>
        <v>7.6606892356521031E-2</v>
      </c>
      <c r="BI311" s="2">
        <f t="shared" si="218"/>
        <v>2.9734821248929609E-3</v>
      </c>
      <c r="BJ311" s="2">
        <f t="shared" si="218"/>
        <v>1.700186572836147E-3</v>
      </c>
      <c r="BK311" s="2">
        <f t="shared" si="218"/>
        <v>4.8885446777984691E-4</v>
      </c>
      <c r="BL311" s="2">
        <f t="shared" si="211"/>
        <v>1.0395938252003196</v>
      </c>
      <c r="BM311" s="2">
        <f t="shared" si="211"/>
        <v>155.2478397402497</v>
      </c>
      <c r="BN311" s="2">
        <f t="shared" si="211"/>
        <v>18.047710830283915</v>
      </c>
      <c r="BO311" s="2">
        <f t="shared" si="219"/>
        <v>5586.8172101157115</v>
      </c>
      <c r="BP311" s="2">
        <f t="shared" si="219"/>
        <v>361.996573923178</v>
      </c>
      <c r="BQ311" s="2">
        <f t="shared" si="219"/>
        <v>9.7542970287070911</v>
      </c>
      <c r="BR311" s="11">
        <f t="shared" si="220"/>
        <v>2.8445599495786594E-2</v>
      </c>
      <c r="BS311" s="17">
        <f t="shared" si="208"/>
        <v>3.1380018456709868E-4</v>
      </c>
      <c r="BT311" s="17">
        <f t="shared" si="209"/>
        <v>6.1758085399740508E-4</v>
      </c>
      <c r="BU311" s="12">
        <f>(BU$3*temphigh!$I421+BU$4*temphigh!$I421^2+BU$5*temphigh!$I421^6)*(K311/K$56)^$BW$1</f>
        <v>-328.80172712008215</v>
      </c>
      <c r="BV311" s="12">
        <f>(BV$3*temphigh!$I421+BV$4*temphigh!$I421^2+BV$5*temphigh!$I421^6)*(L311/L$56)^$BW$1</f>
        <v>-45.806519150111818</v>
      </c>
      <c r="BW311" s="12">
        <f>(BW$3*temphigh!$I421+BW$4*temphigh!$I421^2+BW$5*temphigh!$I421^6)*(M311/M$56)^$BW$1</f>
        <v>-37.862551589307827</v>
      </c>
      <c r="BX311" s="12"/>
      <c r="BY311" s="12"/>
      <c r="BZ311" s="12"/>
      <c r="CA311" s="19"/>
      <c r="CB311" s="19"/>
      <c r="CC311" s="19"/>
      <c r="CD311" s="19"/>
      <c r="CE311" s="19"/>
      <c r="CF311" s="19"/>
      <c r="CG311" s="19"/>
      <c r="CH311" s="19"/>
    </row>
    <row r="312" spans="1:86" x14ac:dyDescent="0.3">
      <c r="A312" s="2">
        <f t="shared" si="195"/>
        <v>2266</v>
      </c>
      <c r="B312" s="5">
        <f t="shared" si="239"/>
        <v>1165.4056198559249</v>
      </c>
      <c r="C312" s="5">
        <f t="shared" si="239"/>
        <v>2964.1696317503447</v>
      </c>
      <c r="D312" s="5">
        <f t="shared" si="239"/>
        <v>4369.955512999265</v>
      </c>
      <c r="E312" s="15">
        <f t="shared" si="240"/>
        <v>8.1446218677358315E-9</v>
      </c>
      <c r="F312" s="15">
        <f t="shared" si="240"/>
        <v>1.6045451220973685E-8</v>
      </c>
      <c r="G312" s="15">
        <f t="shared" si="240"/>
        <v>3.2756217896607561E-8</v>
      </c>
      <c r="H312" s="5">
        <f t="shared" si="198"/>
        <v>349.62168595677747</v>
      </c>
      <c r="I312" s="5">
        <f t="shared" si="198"/>
        <v>91129.654131799747</v>
      </c>
      <c r="J312" s="5">
        <f t="shared" si="198"/>
        <v>36897.037880403353</v>
      </c>
      <c r="K312" s="5">
        <f t="shared" si="199"/>
        <v>300</v>
      </c>
      <c r="L312" s="5">
        <f t="shared" si="199"/>
        <v>30743.737860234269</v>
      </c>
      <c r="M312" s="5">
        <f t="shared" si="199"/>
        <v>8443.3440502188387</v>
      </c>
      <c r="N312" s="15">
        <f t="shared" si="200"/>
        <v>0</v>
      </c>
      <c r="O312" s="15">
        <f t="shared" si="200"/>
        <v>-1.99956330936224E-3</v>
      </c>
      <c r="P312" s="15">
        <f t="shared" si="200"/>
        <v>-5.778907661847521E-4</v>
      </c>
      <c r="Q312" s="5">
        <f t="shared" si="201"/>
        <v>3.1036418433838513</v>
      </c>
      <c r="R312" s="5">
        <f t="shared" si="201"/>
        <v>2370.5539360569674</v>
      </c>
      <c r="S312" s="5">
        <f t="shared" si="201"/>
        <v>1977.8577199975432</v>
      </c>
      <c r="T312" s="5">
        <f t="shared" si="241"/>
        <v>8.8771434039922337</v>
      </c>
      <c r="U312" s="5">
        <f t="shared" si="241"/>
        <v>26.012980721165288</v>
      </c>
      <c r="V312" s="5">
        <f t="shared" si="241"/>
        <v>53.60478330017969</v>
      </c>
      <c r="W312" s="15">
        <f t="shared" si="203"/>
        <v>-1.0734613539272964E-2</v>
      </c>
      <c r="X312" s="15">
        <f t="shared" si="203"/>
        <v>-1.217998157191269E-2</v>
      </c>
      <c r="Y312" s="15">
        <f t="shared" si="203"/>
        <v>-9.7425357312937999E-3</v>
      </c>
      <c r="Z312" s="5">
        <f t="shared" si="206"/>
        <v>2.1264086779068849</v>
      </c>
      <c r="AA312" s="5">
        <f t="shared" si="206"/>
        <v>6487.1814201239895</v>
      </c>
      <c r="AB312" s="5">
        <f t="shared" si="206"/>
        <v>52893.874423982568</v>
      </c>
      <c r="AC312" s="16">
        <f t="shared" si="244"/>
        <v>0.81900650187542245</v>
      </c>
      <c r="AD312" s="16">
        <f t="shared" si="244"/>
        <v>3.1023503344823173</v>
      </c>
      <c r="AE312" s="16">
        <f t="shared" si="244"/>
        <v>28.456812022878005</v>
      </c>
      <c r="AF312" s="15">
        <f t="shared" si="213"/>
        <v>-4.0504037456468023E-3</v>
      </c>
      <c r="AG312" s="15">
        <f t="shared" si="213"/>
        <v>2.9673830763510267E-4</v>
      </c>
      <c r="AH312" s="15">
        <f t="shared" si="213"/>
        <v>9.7937136394747881E-3</v>
      </c>
      <c r="AI312" s="1">
        <f t="shared" ref="AI312:AK327" si="245">(1-$AI$5)*AI311+AU311</f>
        <v>22752.199099866473</v>
      </c>
      <c r="AJ312" s="1">
        <f t="shared" si="245"/>
        <v>185347.0795920481</v>
      </c>
      <c r="AK312" s="1">
        <f t="shared" si="245"/>
        <v>74068.935100398274</v>
      </c>
      <c r="AL312" s="14">
        <f t="shared" si="242"/>
        <v>99.530389687287524</v>
      </c>
      <c r="AM312" s="14">
        <f t="shared" si="242"/>
        <v>24.886150105667404</v>
      </c>
      <c r="AN312" s="14">
        <f t="shared" si="242"/>
        <v>7.7209557076002611</v>
      </c>
      <c r="AO312" s="11">
        <f t="shared" si="243"/>
        <v>1.5737005137618125E-3</v>
      </c>
      <c r="AP312" s="11">
        <f t="shared" si="243"/>
        <v>1.9824475892851194E-3</v>
      </c>
      <c r="AQ312" s="11">
        <f t="shared" si="243"/>
        <v>1.7983300973906404E-3</v>
      </c>
      <c r="AR312" s="1">
        <f t="shared" si="207"/>
        <v>349.62168595677747</v>
      </c>
      <c r="AS312" s="1">
        <f t="shared" si="207"/>
        <v>91129.654131799747</v>
      </c>
      <c r="AT312" s="1">
        <f t="shared" si="207"/>
        <v>36897.037880403353</v>
      </c>
      <c r="AU312" s="1">
        <f t="shared" si="214"/>
        <v>69.924337191355491</v>
      </c>
      <c r="AV312" s="1">
        <f t="shared" si="214"/>
        <v>18225.930826359949</v>
      </c>
      <c r="AW312" s="1">
        <f t="shared" si="214"/>
        <v>7379.4075760806709</v>
      </c>
      <c r="AX312" s="1">
        <f t="shared" si="215"/>
        <v>240</v>
      </c>
      <c r="AY312" s="1">
        <f t="shared" si="215"/>
        <v>24594.990288187415</v>
      </c>
      <c r="AZ312" s="1">
        <f t="shared" si="215"/>
        <v>6754.6752401750709</v>
      </c>
      <c r="BA312" s="1">
        <f t="shared" si="216"/>
        <v>6387.1674016638817</v>
      </c>
      <c r="BB312" s="1">
        <f t="shared" si="216"/>
        <v>29968.638460678434</v>
      </c>
      <c r="BC312" s="1">
        <f t="shared" si="216"/>
        <v>38534.224766947846</v>
      </c>
      <c r="BD312" s="1">
        <f t="shared" si="217"/>
        <v>44.903542788280419</v>
      </c>
      <c r="BE312" s="2">
        <f t="shared" ref="BE312:BG327" si="246">BE311</f>
        <v>0.1724378764915922</v>
      </c>
      <c r="BF312" s="2">
        <f t="shared" si="246"/>
        <v>0.13039120264941753</v>
      </c>
      <c r="BG312" s="2">
        <f t="shared" si="246"/>
        <v>6.9918128391701598E-2</v>
      </c>
      <c r="BH312" s="2">
        <f t="shared" si="210"/>
        <v>7.6528043652786218E-2</v>
      </c>
      <c r="BI312" s="2">
        <f t="shared" si="218"/>
        <v>2.9734821248929609E-3</v>
      </c>
      <c r="BJ312" s="2">
        <f t="shared" si="218"/>
        <v>1.700186572836147E-3</v>
      </c>
      <c r="BK312" s="2">
        <f t="shared" si="218"/>
        <v>4.8885446777984691E-4</v>
      </c>
      <c r="BL312" s="2">
        <f t="shared" si="211"/>
        <v>1.0395938336674182</v>
      </c>
      <c r="BM312" s="2">
        <f t="shared" si="211"/>
        <v>154.93741434208803</v>
      </c>
      <c r="BN312" s="2">
        <f t="shared" si="211"/>
        <v>18.037281815677431</v>
      </c>
      <c r="BO312" s="2">
        <f t="shared" si="219"/>
        <v>5670.4077375324769</v>
      </c>
      <c r="BP312" s="2">
        <f t="shared" si="219"/>
        <v>366.33799580230396</v>
      </c>
      <c r="BQ312" s="2">
        <f t="shared" si="219"/>
        <v>9.7545201968635808</v>
      </c>
      <c r="BR312" s="11">
        <f t="shared" si="220"/>
        <v>2.8414066184682091E-2</v>
      </c>
      <c r="BS312" s="17">
        <f t="shared" si="208"/>
        <v>3.0512083937249055E-4</v>
      </c>
      <c r="BT312" s="17">
        <f t="shared" si="209"/>
        <v>5.9959306213340296E-4</v>
      </c>
      <c r="BU312" s="12">
        <f>(BU$3*temphigh!$I422+BU$4*temphigh!$I422^2+BU$5*temphigh!$I422^6)*(K312/K$56)^$BW$1</f>
        <v>-330.1146970673712</v>
      </c>
      <c r="BV312" s="12">
        <f>(BV$3*temphigh!$I422+BV$4*temphigh!$I422^2+BV$5*temphigh!$I422^6)*(L312/L$56)^$BW$1</f>
        <v>-46.004169473719237</v>
      </c>
      <c r="BW312" s="12">
        <f>(BW$3*temphigh!$I422+BW$4*temphigh!$I422^2+BW$5*temphigh!$I422^6)*(M312/M$56)^$BW$1</f>
        <v>-38.005427852733526</v>
      </c>
      <c r="BX312" s="12"/>
      <c r="BY312" s="12"/>
      <c r="BZ312" s="12"/>
      <c r="CA312" s="19"/>
      <c r="CB312" s="19"/>
      <c r="CC312" s="19"/>
      <c r="CD312" s="19"/>
      <c r="CE312" s="19"/>
      <c r="CF312" s="19"/>
      <c r="CG312" s="19"/>
      <c r="CH312" s="19"/>
    </row>
    <row r="313" spans="1:86" x14ac:dyDescent="0.3">
      <c r="A313" s="2">
        <f t="shared" si="195"/>
        <v>2267</v>
      </c>
      <c r="B313" s="5">
        <f t="shared" si="239"/>
        <v>1165.4056288731235</v>
      </c>
      <c r="C313" s="5">
        <f t="shared" si="239"/>
        <v>2964.1696769337123</v>
      </c>
      <c r="D313" s="5">
        <f t="shared" si="239"/>
        <v>4369.9556489853194</v>
      </c>
      <c r="E313" s="15">
        <f t="shared" si="240"/>
        <v>7.7373907743490388E-9</v>
      </c>
      <c r="F313" s="15">
        <f t="shared" si="240"/>
        <v>1.5243178659925E-8</v>
      </c>
      <c r="G313" s="15">
        <f t="shared" si="240"/>
        <v>3.1118407001777183E-8</v>
      </c>
      <c r="H313" s="5">
        <f t="shared" si="198"/>
        <v>349.62168866193707</v>
      </c>
      <c r="I313" s="5">
        <f t="shared" si="198"/>
        <v>90944.115143492134</v>
      </c>
      <c r="J313" s="5">
        <f t="shared" si="198"/>
        <v>36874.933484149231</v>
      </c>
      <c r="K313" s="5">
        <f t="shared" si="199"/>
        <v>300</v>
      </c>
      <c r="L313" s="5">
        <f t="shared" si="199"/>
        <v>30681.143475419853</v>
      </c>
      <c r="M313" s="5">
        <f t="shared" si="199"/>
        <v>8438.285521893431</v>
      </c>
      <c r="N313" s="15">
        <f t="shared" si="200"/>
        <v>0</v>
      </c>
      <c r="O313" s="15">
        <f t="shared" si="200"/>
        <v>-2.0360043758823609E-3</v>
      </c>
      <c r="P313" s="15">
        <f t="shared" si="200"/>
        <v>-5.9911431955406158E-4</v>
      </c>
      <c r="Q313" s="5">
        <f t="shared" si="201"/>
        <v>3.0703254713871164</v>
      </c>
      <c r="R313" s="5">
        <f t="shared" si="201"/>
        <v>2336.9129964072495</v>
      </c>
      <c r="S313" s="5">
        <f t="shared" si="201"/>
        <v>1957.415013061815</v>
      </c>
      <c r="T313" s="5">
        <f t="shared" si="241"/>
        <v>8.7818507002176709</v>
      </c>
      <c r="U313" s="5">
        <f t="shared" si="241"/>
        <v>25.696143095350976</v>
      </c>
      <c r="V313" s="5">
        <f t="shared" si="241"/>
        <v>53.082536783509426</v>
      </c>
      <c r="W313" s="15">
        <f t="shared" si="203"/>
        <v>-1.0734613539272964E-2</v>
      </c>
      <c r="X313" s="15">
        <f t="shared" si="203"/>
        <v>-1.217998157191269E-2</v>
      </c>
      <c r="Y313" s="15">
        <f t="shared" si="203"/>
        <v>-9.7425357312937999E-3</v>
      </c>
      <c r="Z313" s="5">
        <f t="shared" si="206"/>
        <v>2.095062161138991</v>
      </c>
      <c r="AA313" s="5">
        <f t="shared" si="206"/>
        <v>6397.2519822290578</v>
      </c>
      <c r="AB313" s="5">
        <f t="shared" si="206"/>
        <v>52860.970722914783</v>
      </c>
      <c r="AC313" s="16">
        <f t="shared" si="244"/>
        <v>0.81568919487251712</v>
      </c>
      <c r="AD313" s="16">
        <f t="shared" si="244"/>
        <v>3.1032709206702629</v>
      </c>
      <c r="AE313" s="16">
        <f t="shared" si="244"/>
        <v>28.735509890922437</v>
      </c>
      <c r="AF313" s="15">
        <f t="shared" si="213"/>
        <v>-4.0504037456468023E-3</v>
      </c>
      <c r="AG313" s="15">
        <f t="shared" si="213"/>
        <v>2.9673830763510267E-4</v>
      </c>
      <c r="AH313" s="15">
        <f t="shared" si="213"/>
        <v>9.7937136394747881E-3</v>
      </c>
      <c r="AI313" s="1">
        <f t="shared" si="245"/>
        <v>20546.903527071179</v>
      </c>
      <c r="AJ313" s="1">
        <f t="shared" si="245"/>
        <v>185038.30245920326</v>
      </c>
      <c r="AK313" s="1">
        <f t="shared" si="245"/>
        <v>74041.449166439124</v>
      </c>
      <c r="AL313" s="14">
        <f t="shared" si="242"/>
        <v>99.685454402419467</v>
      </c>
      <c r="AM313" s="14">
        <f t="shared" si="242"/>
        <v>24.934992239068137</v>
      </c>
      <c r="AN313" s="14">
        <f t="shared" si="242"/>
        <v>7.7347016863595632</v>
      </c>
      <c r="AO313" s="11">
        <f t="shared" si="243"/>
        <v>1.5579635086241943E-3</v>
      </c>
      <c r="AP313" s="11">
        <f t="shared" si="243"/>
        <v>1.9626231133922684E-3</v>
      </c>
      <c r="AQ313" s="11">
        <f t="shared" si="243"/>
        <v>1.7803467964167339E-3</v>
      </c>
      <c r="AR313" s="1">
        <f t="shared" si="207"/>
        <v>349.62168866193707</v>
      </c>
      <c r="AS313" s="1">
        <f t="shared" si="207"/>
        <v>90944.115143492134</v>
      </c>
      <c r="AT313" s="1">
        <f t="shared" si="207"/>
        <v>36874.933484149231</v>
      </c>
      <c r="AU313" s="1">
        <f t="shared" si="214"/>
        <v>69.924337732387414</v>
      </c>
      <c r="AV313" s="1">
        <f t="shared" si="214"/>
        <v>18188.823028698429</v>
      </c>
      <c r="AW313" s="1">
        <f t="shared" si="214"/>
        <v>7374.9866968298466</v>
      </c>
      <c r="AX313" s="1">
        <f t="shared" si="215"/>
        <v>240.00000000000003</v>
      </c>
      <c r="AY313" s="1">
        <f t="shared" si="215"/>
        <v>24544.914780335879</v>
      </c>
      <c r="AZ313" s="1">
        <f t="shared" si="215"/>
        <v>6750.6284175147448</v>
      </c>
      <c r="BA313" s="1">
        <f t="shared" si="216"/>
        <v>6387.167451083892</v>
      </c>
      <c r="BB313" s="1">
        <f t="shared" si="216"/>
        <v>29962.597703004059</v>
      </c>
      <c r="BC313" s="1">
        <f t="shared" si="216"/>
        <v>38531.607078481531</v>
      </c>
      <c r="BD313" s="1">
        <f t="shared" si="217"/>
        <v>43.590632304541273</v>
      </c>
      <c r="BE313" s="2">
        <f t="shared" si="246"/>
        <v>0.1724378764915922</v>
      </c>
      <c r="BF313" s="2">
        <f t="shared" si="246"/>
        <v>0.13039120264941753</v>
      </c>
      <c r="BG313" s="2">
        <f t="shared" si="246"/>
        <v>6.9918128391701598E-2</v>
      </c>
      <c r="BH313" s="2">
        <f t="shared" si="210"/>
        <v>7.6449923933730055E-2</v>
      </c>
      <c r="BI313" s="2">
        <f t="shared" si="218"/>
        <v>2.9734821248929609E-3</v>
      </c>
      <c r="BJ313" s="2">
        <f t="shared" si="218"/>
        <v>1.700186572836147E-3</v>
      </c>
      <c r="BK313" s="2">
        <f t="shared" si="218"/>
        <v>4.8885446777984691E-4</v>
      </c>
      <c r="BL313" s="2">
        <f t="shared" si="211"/>
        <v>1.0395938417111619</v>
      </c>
      <c r="BM313" s="2">
        <f t="shared" si="211"/>
        <v>154.62196344542983</v>
      </c>
      <c r="BN313" s="2">
        <f t="shared" si="211"/>
        <v>18.026475982811029</v>
      </c>
      <c r="BO313" s="2">
        <f t="shared" si="219"/>
        <v>5755.2489550470536</v>
      </c>
      <c r="BP313" s="2">
        <f t="shared" si="219"/>
        <v>370.73145095388708</v>
      </c>
      <c r="BQ313" s="2">
        <f t="shared" si="219"/>
        <v>9.7547445630337748</v>
      </c>
      <c r="BR313" s="11">
        <f t="shared" si="220"/>
        <v>2.838251898816932E-2</v>
      </c>
      <c r="BS313" s="17">
        <f t="shared" si="208"/>
        <v>2.9669065156261398E-4</v>
      </c>
      <c r="BT313" s="17">
        <f t="shared" si="209"/>
        <v>5.8212918653728445E-4</v>
      </c>
      <c r="BU313" s="12">
        <f>(BU$3*temphigh!$I423+BU$4*temphigh!$I423^2+BU$5*temphigh!$I423^6)*(K313/K$56)^$BW$1</f>
        <v>-331.42166338295061</v>
      </c>
      <c r="BV313" s="12">
        <f>(BV$3*temphigh!$I423+BV$4*temphigh!$I423^2+BV$5*temphigh!$I423^6)*(L313/L$56)^$BW$1</f>
        <v>-46.201617860961676</v>
      </c>
      <c r="BW313" s="12">
        <f>(BW$3*temphigh!$I423+BW$4*temphigh!$I423^2+BW$5*temphigh!$I423^6)*(M313/M$56)^$BW$1</f>
        <v>-38.14790086855232</v>
      </c>
      <c r="BX313" s="12"/>
      <c r="BY313" s="12"/>
      <c r="BZ313" s="12"/>
      <c r="CA313" s="19"/>
      <c r="CB313" s="19"/>
      <c r="CC313" s="19"/>
      <c r="CD313" s="19"/>
      <c r="CE313" s="19"/>
      <c r="CF313" s="19"/>
      <c r="CG313" s="19"/>
      <c r="CH313" s="19"/>
    </row>
    <row r="314" spans="1:86" x14ac:dyDescent="0.3">
      <c r="A314" s="2">
        <f t="shared" ref="A314:A346" si="247">1+A313</f>
        <v>2268</v>
      </c>
      <c r="B314" s="5">
        <f t="shared" ref="B314:D329" si="248">B313*(1+E314)</f>
        <v>1165.4056374394625</v>
      </c>
      <c r="C314" s="5">
        <f t="shared" si="248"/>
        <v>2964.1697198579118</v>
      </c>
      <c r="D314" s="5">
        <f t="shared" si="248"/>
        <v>4369.955778172075</v>
      </c>
      <c r="E314" s="15">
        <f t="shared" ref="E314:G329" si="249">E313*$E$5</f>
        <v>7.3505212356315861E-9</v>
      </c>
      <c r="F314" s="15">
        <f t="shared" si="249"/>
        <v>1.4481019726928749E-8</v>
      </c>
      <c r="G314" s="15">
        <f t="shared" si="249"/>
        <v>2.9562486651688323E-8</v>
      </c>
      <c r="H314" s="5">
        <f t="shared" ref="H314:J346" si="250">AR314</f>
        <v>349.62169123183872</v>
      </c>
      <c r="I314" s="5">
        <f t="shared" si="250"/>
        <v>90755.631361137159</v>
      </c>
      <c r="J314" s="5">
        <f t="shared" si="250"/>
        <v>36852.064197897656</v>
      </c>
      <c r="K314" s="5">
        <f t="shared" ref="K314:M346" si="251">H314/B314*1000</f>
        <v>300</v>
      </c>
      <c r="L314" s="5">
        <f t="shared" si="251"/>
        <v>30617.555652477131</v>
      </c>
      <c r="M314" s="5">
        <f t="shared" si="251"/>
        <v>8433.0519731970016</v>
      </c>
      <c r="N314" s="15">
        <f t="shared" ref="N314:P346" si="252">K314/K313-1</f>
        <v>0</v>
      </c>
      <c r="O314" s="15">
        <f t="shared" si="252"/>
        <v>-2.0725375830162873E-3</v>
      </c>
      <c r="P314" s="15">
        <f t="shared" si="252"/>
        <v>-6.2021469679485186E-4</v>
      </c>
      <c r="Q314" s="5">
        <f t="shared" ref="Q314:S346" si="253">T314*H314/1000</f>
        <v>3.0373667363382184</v>
      </c>
      <c r="R314" s="5">
        <f t="shared" si="253"/>
        <v>2303.6651243140809</v>
      </c>
      <c r="S314" s="5">
        <f t="shared" si="253"/>
        <v>1937.1426946734605</v>
      </c>
      <c r="T314" s="5">
        <f t="shared" ref="T314:V329" si="254">T313*(1+W314)</f>
        <v>8.6875809267912398</v>
      </c>
      <c r="U314" s="5">
        <f t="shared" si="254"/>
        <v>25.383164545980371</v>
      </c>
      <c r="V314" s="5">
        <f t="shared" si="254"/>
        <v>52.565378272188369</v>
      </c>
      <c r="W314" s="15">
        <f t="shared" ref="W314:Y346" si="255">T$5-1</f>
        <v>-1.0734613539272964E-2</v>
      </c>
      <c r="X314" s="15">
        <f t="shared" si="255"/>
        <v>-1.217998157191269E-2</v>
      </c>
      <c r="Y314" s="15">
        <f t="shared" si="255"/>
        <v>-9.7425357312937999E-3</v>
      </c>
      <c r="Z314" s="5">
        <f t="shared" si="206"/>
        <v>2.0641777391397249</v>
      </c>
      <c r="AA314" s="5">
        <f t="shared" si="206"/>
        <v>6308.3388467881441</v>
      </c>
      <c r="AB314" s="5">
        <f t="shared" si="206"/>
        <v>52826.965555697214</v>
      </c>
      <c r="AC314" s="16">
        <f t="shared" si="244"/>
        <v>0.8123853243023218</v>
      </c>
      <c r="AD314" s="16">
        <f t="shared" si="244"/>
        <v>3.1041917800313956</v>
      </c>
      <c r="AE314" s="16">
        <f t="shared" si="244"/>
        <v>29.016937246078427</v>
      </c>
      <c r="AF314" s="15">
        <f t="shared" si="213"/>
        <v>-4.0504037456468023E-3</v>
      </c>
      <c r="AG314" s="15">
        <f t="shared" si="213"/>
        <v>2.9673830763510267E-4</v>
      </c>
      <c r="AH314" s="15">
        <f t="shared" si="213"/>
        <v>9.7937136394747881E-3</v>
      </c>
      <c r="AI314" s="1">
        <f t="shared" si="245"/>
        <v>18562.137512096448</v>
      </c>
      <c r="AJ314" s="1">
        <f t="shared" si="245"/>
        <v>184723.29524198137</v>
      </c>
      <c r="AK314" s="1">
        <f t="shared" si="245"/>
        <v>74012.290946625057</v>
      </c>
      <c r="AL314" s="14">
        <f t="shared" ref="AL314:AN329" si="256">AL313*(1+AO314)</f>
        <v>99.839207639716065</v>
      </c>
      <c r="AM314" s="14">
        <f t="shared" si="256"/>
        <v>24.983440851247785</v>
      </c>
      <c r="AN314" s="14">
        <f t="shared" si="256"/>
        <v>7.7483344332144268</v>
      </c>
      <c r="AO314" s="11">
        <f t="shared" ref="AO314:AQ329" si="257">AO$5*AO313</f>
        <v>1.5423838735379523E-3</v>
      </c>
      <c r="AP314" s="11">
        <f t="shared" si="257"/>
        <v>1.9429968822583456E-3</v>
      </c>
      <c r="AQ314" s="11">
        <f t="shared" si="257"/>
        <v>1.7625433284525665E-3</v>
      </c>
      <c r="AR314" s="1">
        <f t="shared" si="207"/>
        <v>349.62169123183872</v>
      </c>
      <c r="AS314" s="1">
        <f t="shared" si="207"/>
        <v>90755.631361137159</v>
      </c>
      <c r="AT314" s="1">
        <f t="shared" si="207"/>
        <v>36852.064197897656</v>
      </c>
      <c r="AU314" s="1">
        <f t="shared" si="214"/>
        <v>69.924338246367753</v>
      </c>
      <c r="AV314" s="1">
        <f t="shared" si="214"/>
        <v>18151.126272227433</v>
      </c>
      <c r="AW314" s="1">
        <f t="shared" si="214"/>
        <v>7370.4128395795315</v>
      </c>
      <c r="AX314" s="1">
        <f t="shared" si="215"/>
        <v>239.99999999999997</v>
      </c>
      <c r="AY314" s="1">
        <f t="shared" si="215"/>
        <v>24494.044521981705</v>
      </c>
      <c r="AZ314" s="1">
        <f t="shared" si="215"/>
        <v>6746.441578557602</v>
      </c>
      <c r="BA314" s="1">
        <f t="shared" si="216"/>
        <v>6387.1674980329026</v>
      </c>
      <c r="BB314" s="1">
        <f t="shared" si="216"/>
        <v>29956.448408771266</v>
      </c>
      <c r="BC314" s="1">
        <f t="shared" si="216"/>
        <v>38528.897065938705</v>
      </c>
      <c r="BD314" s="1">
        <f t="shared" si="217"/>
        <v>42.31599521439329</v>
      </c>
      <c r="BE314" s="2">
        <f t="shared" si="246"/>
        <v>0.1724378764915922</v>
      </c>
      <c r="BF314" s="2">
        <f t="shared" si="246"/>
        <v>0.13039120264941753</v>
      </c>
      <c r="BG314" s="2">
        <f t="shared" si="246"/>
        <v>6.9918128391701598E-2</v>
      </c>
      <c r="BH314" s="2">
        <f t="shared" si="210"/>
        <v>7.6372528911547222E-2</v>
      </c>
      <c r="BI314" s="2">
        <f t="shared" si="218"/>
        <v>2.9734821248929609E-3</v>
      </c>
      <c r="BJ314" s="2">
        <f t="shared" si="218"/>
        <v>1.700186572836147E-3</v>
      </c>
      <c r="BK314" s="2">
        <f t="shared" si="218"/>
        <v>4.8885446777984691E-4</v>
      </c>
      <c r="BL314" s="2">
        <f t="shared" si="211"/>
        <v>1.0395938493527186</v>
      </c>
      <c r="BM314" s="2">
        <f t="shared" si="211"/>
        <v>154.30150584947253</v>
      </c>
      <c r="BN314" s="2">
        <f t="shared" si="211"/>
        <v>18.015296230052009</v>
      </c>
      <c r="BO314" s="2">
        <f t="shared" si="219"/>
        <v>5841.3595756093428</v>
      </c>
      <c r="BP314" s="2">
        <f t="shared" si="219"/>
        <v>375.17756125008884</v>
      </c>
      <c r="BQ314" s="2">
        <f t="shared" si="219"/>
        <v>9.7549701330893797</v>
      </c>
      <c r="BR314" s="11">
        <f t="shared" si="220"/>
        <v>2.8350955927487348E-2</v>
      </c>
      <c r="BS314" s="17">
        <f t="shared" si="208"/>
        <v>2.8850223149896539E-4</v>
      </c>
      <c r="BT314" s="17">
        <f t="shared" si="209"/>
        <v>5.6517396751192667E-4</v>
      </c>
      <c r="BU314" s="12">
        <f>(BU$3*temphigh!$I424+BU$4*temphigh!$I424^2+BU$5*temphigh!$I424^6)*(K314/K$56)^$BW$1</f>
        <v>-332.72267847024756</v>
      </c>
      <c r="BV314" s="12">
        <f>(BV$3*temphigh!$I424+BV$4*temphigh!$I424^2+BV$5*temphigh!$I424^6)*(L314/L$56)^$BW$1</f>
        <v>-46.398876897461108</v>
      </c>
      <c r="BW314" s="12">
        <f>(BW$3*temphigh!$I424+BW$4*temphigh!$I424^2+BW$5*temphigh!$I424^6)*(M314/M$56)^$BW$1</f>
        <v>-38.289977280605783</v>
      </c>
      <c r="BX314" s="12"/>
      <c r="BY314" s="12"/>
      <c r="BZ314" s="12"/>
      <c r="CA314" s="19"/>
      <c r="CB314" s="19"/>
      <c r="CC314" s="19"/>
      <c r="CD314" s="19"/>
      <c r="CE314" s="19"/>
      <c r="CF314" s="19"/>
      <c r="CG314" s="19"/>
      <c r="CH314" s="19"/>
    </row>
    <row r="315" spans="1:86" x14ac:dyDescent="0.3">
      <c r="A315" s="2">
        <f t="shared" si="247"/>
        <v>2269</v>
      </c>
      <c r="B315" s="5">
        <f t="shared" si="248"/>
        <v>1165.4056455774842</v>
      </c>
      <c r="C315" s="5">
        <f t="shared" si="248"/>
        <v>2964.1697606359016</v>
      </c>
      <c r="D315" s="5">
        <f t="shared" si="248"/>
        <v>4369.9559008994966</v>
      </c>
      <c r="E315" s="15">
        <f t="shared" si="249"/>
        <v>6.9829951738500065E-9</v>
      </c>
      <c r="F315" s="15">
        <f t="shared" si="249"/>
        <v>1.3756968740582312E-8</v>
      </c>
      <c r="G315" s="15">
        <f t="shared" si="249"/>
        <v>2.8084362319103905E-8</v>
      </c>
      <c r="H315" s="5">
        <f t="shared" si="250"/>
        <v>349.62169367324526</v>
      </c>
      <c r="I315" s="5">
        <f t="shared" si="250"/>
        <v>90564.213857673763</v>
      </c>
      <c r="J315" s="5">
        <f t="shared" si="250"/>
        <v>36828.436009321602</v>
      </c>
      <c r="K315" s="5">
        <f t="shared" si="251"/>
        <v>300</v>
      </c>
      <c r="L315" s="5">
        <f t="shared" si="251"/>
        <v>30552.978125734971</v>
      </c>
      <c r="M315" s="5">
        <f t="shared" si="251"/>
        <v>8427.6447736557166</v>
      </c>
      <c r="N315" s="15">
        <f t="shared" si="252"/>
        <v>0</v>
      </c>
      <c r="O315" s="15">
        <f t="shared" si="252"/>
        <v>-2.1091666322139435E-3</v>
      </c>
      <c r="P315" s="15">
        <f t="shared" si="252"/>
        <v>-6.4119129805806363E-4</v>
      </c>
      <c r="Q315" s="5">
        <f t="shared" si="253"/>
        <v>3.0047617992288211</v>
      </c>
      <c r="R315" s="5">
        <f t="shared" si="253"/>
        <v>2270.8069234397535</v>
      </c>
      <c r="S315" s="5">
        <f t="shared" si="253"/>
        <v>1917.0400885533329</v>
      </c>
      <c r="T315" s="5">
        <f t="shared" si="254"/>
        <v>8.5943231029509768</v>
      </c>
      <c r="U315" s="5">
        <f t="shared" si="254"/>
        <v>25.073998069573502</v>
      </c>
      <c r="V315" s="5">
        <f t="shared" si="254"/>
        <v>52.0532581961426</v>
      </c>
      <c r="W315" s="15">
        <f t="shared" si="255"/>
        <v>-1.0734613539272964E-2</v>
      </c>
      <c r="X315" s="15">
        <f t="shared" si="255"/>
        <v>-1.217998157191269E-2</v>
      </c>
      <c r="Y315" s="15">
        <f t="shared" si="255"/>
        <v>-9.7425357312937999E-3</v>
      </c>
      <c r="Z315" s="5">
        <f t="shared" si="206"/>
        <v>2.0337485999915055</v>
      </c>
      <c r="AA315" s="5">
        <f t="shared" si="206"/>
        <v>6220.433754365501</v>
      </c>
      <c r="AB315" s="5">
        <f t="shared" si="206"/>
        <v>52791.867562047853</v>
      </c>
      <c r="AC315" s="16">
        <f t="shared" si="244"/>
        <v>0.80909483574185914</v>
      </c>
      <c r="AD315" s="16">
        <f t="shared" si="244"/>
        <v>3.1051129126467769</v>
      </c>
      <c r="AE315" s="16">
        <f t="shared" si="244"/>
        <v>29.301120820161131</v>
      </c>
      <c r="AF315" s="15">
        <f t="shared" si="213"/>
        <v>-4.0504037456468023E-3</v>
      </c>
      <c r="AG315" s="15">
        <f t="shared" si="213"/>
        <v>2.9673830763510267E-4</v>
      </c>
      <c r="AH315" s="15">
        <f t="shared" si="213"/>
        <v>9.7937136394747881E-3</v>
      </c>
      <c r="AI315" s="1">
        <f t="shared" si="245"/>
        <v>16775.848099133171</v>
      </c>
      <c r="AJ315" s="1">
        <f t="shared" si="245"/>
        <v>184402.09199001067</v>
      </c>
      <c r="AK315" s="1">
        <f t="shared" si="245"/>
        <v>73981.474691542084</v>
      </c>
      <c r="AL315" s="14">
        <f t="shared" si="256"/>
        <v>99.991658119688282</v>
      </c>
      <c r="AM315" s="14">
        <f t="shared" si="256"/>
        <v>25.031498171453027</v>
      </c>
      <c r="AN315" s="14">
        <f t="shared" si="256"/>
        <v>7.7618546406246898</v>
      </c>
      <c r="AO315" s="11">
        <f t="shared" si="257"/>
        <v>1.5269600348025727E-3</v>
      </c>
      <c r="AP315" s="11">
        <f t="shared" si="257"/>
        <v>1.9235669134357622E-3</v>
      </c>
      <c r="AQ315" s="11">
        <f t="shared" si="257"/>
        <v>1.7449178951680407E-3</v>
      </c>
      <c r="AR315" s="1">
        <f t="shared" si="207"/>
        <v>349.62169367324526</v>
      </c>
      <c r="AS315" s="1">
        <f t="shared" si="207"/>
        <v>90564.213857673763</v>
      </c>
      <c r="AT315" s="1">
        <f t="shared" si="207"/>
        <v>36828.436009321602</v>
      </c>
      <c r="AU315" s="1">
        <f t="shared" si="214"/>
        <v>69.924338734649055</v>
      </c>
      <c r="AV315" s="1">
        <f t="shared" si="214"/>
        <v>18112.842771534753</v>
      </c>
      <c r="AW315" s="1">
        <f t="shared" si="214"/>
        <v>7365.6872018643207</v>
      </c>
      <c r="AX315" s="1">
        <f t="shared" si="215"/>
        <v>240.00000000000003</v>
      </c>
      <c r="AY315" s="1">
        <f t="shared" si="215"/>
        <v>24442.382500587973</v>
      </c>
      <c r="AZ315" s="1">
        <f t="shared" si="215"/>
        <v>6742.1158189245734</v>
      </c>
      <c r="BA315" s="1">
        <f t="shared" si="216"/>
        <v>6387.1675426344609</v>
      </c>
      <c r="BB315" s="1">
        <f t="shared" si="216"/>
        <v>29950.190290465496</v>
      </c>
      <c r="BC315" s="1">
        <f t="shared" si="216"/>
        <v>38526.095271615624</v>
      </c>
      <c r="BD315" s="1">
        <f t="shared" si="217"/>
        <v>41.0785192357623</v>
      </c>
      <c r="BE315" s="2">
        <f t="shared" si="246"/>
        <v>0.1724378764915922</v>
      </c>
      <c r="BF315" s="2">
        <f t="shared" si="246"/>
        <v>0.13039120264941753</v>
      </c>
      <c r="BG315" s="2">
        <f t="shared" si="246"/>
        <v>6.9918128391701598E-2</v>
      </c>
      <c r="BH315" s="2">
        <f t="shared" si="210"/>
        <v>7.6295854266651808E-2</v>
      </c>
      <c r="BI315" s="2">
        <f t="shared" si="218"/>
        <v>2.9734821248929609E-3</v>
      </c>
      <c r="BJ315" s="2">
        <f t="shared" si="218"/>
        <v>1.700186572836147E-3</v>
      </c>
      <c r="BK315" s="2">
        <f t="shared" si="218"/>
        <v>4.8885446777984691E-4</v>
      </c>
      <c r="BL315" s="2">
        <f t="shared" si="211"/>
        <v>1.0395938566121972</v>
      </c>
      <c r="BM315" s="2">
        <f t="shared" si="211"/>
        <v>153.97606038027826</v>
      </c>
      <c r="BN315" s="2">
        <f t="shared" si="211"/>
        <v>18.00374548450106</v>
      </c>
      <c r="BO315" s="2">
        <f t="shared" si="219"/>
        <v>5928.7585921544242</v>
      </c>
      <c r="BP315" s="2">
        <f t="shared" si="219"/>
        <v>379.67695592333024</v>
      </c>
      <c r="BQ315" s="2">
        <f t="shared" si="219"/>
        <v>9.7551969130050935</v>
      </c>
      <c r="BR315" s="11">
        <f t="shared" si="220"/>
        <v>2.8319374976708528E-2</v>
      </c>
      <c r="BS315" s="17">
        <f t="shared" si="208"/>
        <v>2.805484157291032E-4</v>
      </c>
      <c r="BT315" s="17">
        <f t="shared" si="209"/>
        <v>5.4871258981740447E-4</v>
      </c>
      <c r="BU315" s="12">
        <f>(BU$3*temphigh!$I425+BU$4*temphigh!$I425^2+BU$5*temphigh!$I425^6)*(K315/K$56)^$BW$1</f>
        <v>-334.01779272617819</v>
      </c>
      <c r="BV315" s="12">
        <f>(BV$3*temphigh!$I425+BV$4*temphigh!$I425^2+BV$5*temphigh!$I425^6)*(L315/L$56)^$BW$1</f>
        <v>-46.595958950270308</v>
      </c>
      <c r="BW315" s="12">
        <f>(BW$3*temphigh!$I425+BW$4*temphigh!$I425^2+BW$5*temphigh!$I425^6)*(M315/M$56)^$BW$1</f>
        <v>-38.431663479493679</v>
      </c>
      <c r="BX315" s="12"/>
      <c r="BY315" s="12"/>
      <c r="BZ315" s="12"/>
      <c r="CA315" s="19"/>
      <c r="CB315" s="19"/>
      <c r="CC315" s="19"/>
      <c r="CD315" s="19"/>
      <c r="CE315" s="19"/>
      <c r="CF315" s="19"/>
      <c r="CG315" s="19"/>
      <c r="CH315" s="19"/>
    </row>
    <row r="316" spans="1:86" x14ac:dyDescent="0.3">
      <c r="A316" s="2">
        <f t="shared" si="247"/>
        <v>2270</v>
      </c>
      <c r="B316" s="5">
        <f t="shared" si="248"/>
        <v>1165.4056533086052</v>
      </c>
      <c r="C316" s="5">
        <f t="shared" si="248"/>
        <v>2964.1697993749926</v>
      </c>
      <c r="D316" s="5">
        <f t="shared" si="248"/>
        <v>4369.95601749055</v>
      </c>
      <c r="E316" s="15">
        <f t="shared" si="249"/>
        <v>6.6338454151575061E-9</v>
      </c>
      <c r="F316" s="15">
        <f t="shared" si="249"/>
        <v>1.3069120303553195E-8</v>
      </c>
      <c r="G316" s="15">
        <f t="shared" si="249"/>
        <v>2.6680144203148707E-8</v>
      </c>
      <c r="H316" s="5">
        <f t="shared" si="250"/>
        <v>349.62169599258158</v>
      </c>
      <c r="I316" s="5">
        <f t="shared" si="250"/>
        <v>90369.873715282694</v>
      </c>
      <c r="J316" s="5">
        <f t="shared" si="250"/>
        <v>36804.054963885064</v>
      </c>
      <c r="K316" s="5">
        <f t="shared" si="251"/>
        <v>300</v>
      </c>
      <c r="L316" s="5">
        <f t="shared" si="251"/>
        <v>30487.414632703414</v>
      </c>
      <c r="M316" s="5">
        <f t="shared" si="251"/>
        <v>8422.065306053084</v>
      </c>
      <c r="N316" s="15">
        <f t="shared" si="252"/>
        <v>0</v>
      </c>
      <c r="O316" s="15">
        <f t="shared" si="252"/>
        <v>-2.1458953284928528E-3</v>
      </c>
      <c r="P316" s="15">
        <f t="shared" si="252"/>
        <v>-6.6204351897625191E-4</v>
      </c>
      <c r="Q316" s="5">
        <f t="shared" si="253"/>
        <v>2.9725068622556807</v>
      </c>
      <c r="R316" s="5">
        <f t="shared" si="253"/>
        <v>2238.3350042453794</v>
      </c>
      <c r="S316" s="5">
        <f t="shared" si="253"/>
        <v>1897.1065085163989</v>
      </c>
      <c r="T316" s="5">
        <f t="shared" si="254"/>
        <v>8.5020663658091529</v>
      </c>
      <c r="U316" s="5">
        <f t="shared" si="254"/>
        <v>24.768597235151923</v>
      </c>
      <c r="V316" s="5">
        <f t="shared" si="254"/>
        <v>51.546127468236421</v>
      </c>
      <c r="W316" s="15">
        <f t="shared" si="255"/>
        <v>-1.0734613539272964E-2</v>
      </c>
      <c r="X316" s="15">
        <f t="shared" si="255"/>
        <v>-1.217998157191269E-2</v>
      </c>
      <c r="Y316" s="15">
        <f t="shared" si="255"/>
        <v>-9.7425357312937999E-3</v>
      </c>
      <c r="Z316" s="5">
        <f t="shared" si="206"/>
        <v>2.0037680321904174</v>
      </c>
      <c r="AA316" s="5">
        <f t="shared" si="206"/>
        <v>6133.5284523643559</v>
      </c>
      <c r="AB316" s="5">
        <f t="shared" si="206"/>
        <v>52755.685464365073</v>
      </c>
      <c r="AC316" s="16">
        <f t="shared" si="244"/>
        <v>0.80581767498858681</v>
      </c>
      <c r="AD316" s="16">
        <f t="shared" si="244"/>
        <v>3.1060343185974917</v>
      </c>
      <c r="AE316" s="16">
        <f t="shared" si="244"/>
        <v>29.588087606789443</v>
      </c>
      <c r="AF316" s="15">
        <f t="shared" si="213"/>
        <v>-4.0504037456468023E-3</v>
      </c>
      <c r="AG316" s="15">
        <f t="shared" si="213"/>
        <v>2.9673830763510267E-4</v>
      </c>
      <c r="AH316" s="15">
        <f t="shared" si="213"/>
        <v>9.7937136394747881E-3</v>
      </c>
      <c r="AI316" s="1">
        <f t="shared" si="245"/>
        <v>15168.187627954503</v>
      </c>
      <c r="AJ316" s="1">
        <f t="shared" si="245"/>
        <v>184074.72556254436</v>
      </c>
      <c r="AK316" s="1">
        <f t="shared" si="245"/>
        <v>73949.014424252193</v>
      </c>
      <c r="AL316" s="14">
        <f t="shared" si="256"/>
        <v>100.14281455279307</v>
      </c>
      <c r="AM316" s="14">
        <f t="shared" si="256"/>
        <v>25.079166435512601</v>
      </c>
      <c r="AN316" s="14">
        <f t="shared" si="256"/>
        <v>7.775263001696187</v>
      </c>
      <c r="AO316" s="11">
        <f t="shared" si="257"/>
        <v>1.511690434454547E-3</v>
      </c>
      <c r="AP316" s="11">
        <f t="shared" si="257"/>
        <v>1.9043312443014046E-3</v>
      </c>
      <c r="AQ316" s="11">
        <f t="shared" si="257"/>
        <v>1.7274687162163603E-3</v>
      </c>
      <c r="AR316" s="1">
        <f t="shared" si="207"/>
        <v>349.62169599258158</v>
      </c>
      <c r="AS316" s="1">
        <f t="shared" si="207"/>
        <v>90369.873715282694</v>
      </c>
      <c r="AT316" s="1">
        <f t="shared" si="207"/>
        <v>36804.054963885064</v>
      </c>
      <c r="AU316" s="1">
        <f t="shared" si="214"/>
        <v>69.924339198516321</v>
      </c>
      <c r="AV316" s="1">
        <f t="shared" si="214"/>
        <v>18073.97474305654</v>
      </c>
      <c r="AW316" s="1">
        <f t="shared" si="214"/>
        <v>7360.8109927770129</v>
      </c>
      <c r="AX316" s="1">
        <f t="shared" si="215"/>
        <v>240.00000000000003</v>
      </c>
      <c r="AY316" s="1">
        <f t="shared" si="215"/>
        <v>24389.931706162733</v>
      </c>
      <c r="AZ316" s="1">
        <f t="shared" si="215"/>
        <v>6737.6522448424666</v>
      </c>
      <c r="BA316" s="1">
        <f t="shared" si="216"/>
        <v>6387.1675850059437</v>
      </c>
      <c r="BB316" s="1">
        <f t="shared" si="216"/>
        <v>29943.82304918002</v>
      </c>
      <c r="BC316" s="1">
        <f t="shared" si="216"/>
        <v>38523.202240335515</v>
      </c>
      <c r="BD316" s="1">
        <f t="shared" si="217"/>
        <v>39.877124301815719</v>
      </c>
      <c r="BE316" s="2">
        <f t="shared" si="246"/>
        <v>0.1724378764915922</v>
      </c>
      <c r="BF316" s="2">
        <f t="shared" si="246"/>
        <v>0.13039120264941753</v>
      </c>
      <c r="BG316" s="2">
        <f t="shared" si="246"/>
        <v>6.9918128391701598E-2</v>
      </c>
      <c r="BH316" s="2">
        <f t="shared" si="210"/>
        <v>7.6219895649123792E-2</v>
      </c>
      <c r="BI316" s="2">
        <f t="shared" si="218"/>
        <v>2.9734821248929609E-3</v>
      </c>
      <c r="BJ316" s="2">
        <f t="shared" si="218"/>
        <v>1.700186572836147E-3</v>
      </c>
      <c r="BK316" s="2">
        <f t="shared" si="218"/>
        <v>4.8885446777984691E-4</v>
      </c>
      <c r="BL316" s="2">
        <f t="shared" si="211"/>
        <v>1.0395938635087023</v>
      </c>
      <c r="BM316" s="2">
        <f t="shared" si="211"/>
        <v>153.6456458796219</v>
      </c>
      <c r="BN316" s="2">
        <f t="shared" si="211"/>
        <v>17.991826701510266</v>
      </c>
      <c r="BO316" s="2">
        <f t="shared" si="219"/>
        <v>6017.4652817917222</v>
      </c>
      <c r="BP316" s="2">
        <f t="shared" si="219"/>
        <v>384.23027164631185</v>
      </c>
      <c r="BQ316" s="2">
        <f t="shared" si="219"/>
        <v>9.7554249088027802</v>
      </c>
      <c r="BR316" s="11">
        <f t="shared" si="220"/>
        <v>2.8287774052068476E-2</v>
      </c>
      <c r="BS316" s="17">
        <f t="shared" si="208"/>
        <v>2.7282225985040653E-4</v>
      </c>
      <c r="BT316" s="17">
        <f t="shared" si="209"/>
        <v>5.3273066972563544E-4</v>
      </c>
      <c r="BU316" s="12">
        <f>(BU$3*temphigh!$I426+BU$4*temphigh!$I426^2+BU$5*temphigh!$I426^6)*(K316/K$56)^$BW$1</f>
        <v>-335.30705463113981</v>
      </c>
      <c r="BV316" s="12">
        <f>(BV$3*temphigh!$I426+BV$4*temphigh!$I426^2+BV$5*temphigh!$I426^6)*(L316/L$56)^$BW$1</f>
        <v>-46.792876182233151</v>
      </c>
      <c r="BW316" s="12">
        <f>(BW$3*temphigh!$I426+BW$4*temphigh!$I426^2+BW$5*temphigh!$I426^6)*(M316/M$56)^$BW$1</f>
        <v>-38.572965612425286</v>
      </c>
      <c r="BX316" s="12"/>
      <c r="BY316" s="12"/>
      <c r="BZ316" s="12"/>
      <c r="CA316" s="19"/>
      <c r="CB316" s="19"/>
      <c r="CC316" s="19"/>
      <c r="CD316" s="19"/>
      <c r="CE316" s="19"/>
      <c r="CF316" s="19"/>
      <c r="CG316" s="19"/>
      <c r="CH316" s="19"/>
    </row>
    <row r="317" spans="1:86" x14ac:dyDescent="0.3">
      <c r="A317" s="2">
        <f t="shared" si="247"/>
        <v>2271</v>
      </c>
      <c r="B317" s="5">
        <f t="shared" si="248"/>
        <v>1165.4056606531703</v>
      </c>
      <c r="C317" s="5">
        <f t="shared" si="248"/>
        <v>2964.1698361771296</v>
      </c>
      <c r="D317" s="5">
        <f t="shared" si="248"/>
        <v>4369.9561282520535</v>
      </c>
      <c r="E317" s="15">
        <f t="shared" si="249"/>
        <v>6.3021531443996307E-9</v>
      </c>
      <c r="F317" s="15">
        <f t="shared" si="249"/>
        <v>1.2415664288375536E-8</v>
      </c>
      <c r="G317" s="15">
        <f t="shared" si="249"/>
        <v>2.534613699299127E-8</v>
      </c>
      <c r="H317" s="5">
        <f t="shared" si="250"/>
        <v>349.62169819595107</v>
      </c>
      <c r="I317" s="5">
        <f t="shared" si="250"/>
        <v>90172.622017821646</v>
      </c>
      <c r="J317" s="5">
        <f t="shared" si="250"/>
        <v>36778.927163651897</v>
      </c>
      <c r="K317" s="5">
        <f t="shared" si="251"/>
        <v>300</v>
      </c>
      <c r="L317" s="5">
        <f t="shared" si="251"/>
        <v>30420.868911518472</v>
      </c>
      <c r="M317" s="5">
        <f t="shared" si="251"/>
        <v>8416.3149661557745</v>
      </c>
      <c r="N317" s="15">
        <f t="shared" si="252"/>
        <v>0</v>
      </c>
      <c r="O317" s="15">
        <f t="shared" si="252"/>
        <v>-2.1827275938826052E-3</v>
      </c>
      <c r="P317" s="15">
        <f t="shared" si="252"/>
        <v>-6.8277075614420202E-4</v>
      </c>
      <c r="Q317" s="5">
        <f t="shared" si="253"/>
        <v>2.9405981683786289</v>
      </c>
      <c r="R317" s="5">
        <f t="shared" si="253"/>
        <v>2206.2459843943006</v>
      </c>
      <c r="S317" s="5">
        <f t="shared" si="253"/>
        <v>1877.3412587070072</v>
      </c>
      <c r="T317" s="5">
        <f t="shared" si="254"/>
        <v>8.4107999690869413</v>
      </c>
      <c r="U317" s="5">
        <f t="shared" si="254"/>
        <v>24.466916177265645</v>
      </c>
      <c r="V317" s="5">
        <f t="shared" si="254"/>
        <v>51.043937479567305</v>
      </c>
      <c r="W317" s="15">
        <f t="shared" si="255"/>
        <v>-1.0734613539272964E-2</v>
      </c>
      <c r="X317" s="15">
        <f t="shared" si="255"/>
        <v>-1.217998157191269E-2</v>
      </c>
      <c r="Y317" s="15">
        <f t="shared" si="255"/>
        <v>-9.7425357312937999E-3</v>
      </c>
      <c r="Z317" s="5">
        <f t="shared" si="206"/>
        <v>1.9742294231662476</v>
      </c>
      <c r="AA317" s="5">
        <f t="shared" si="206"/>
        <v>6047.6146962198764</v>
      </c>
      <c r="AB317" s="5">
        <f t="shared" si="206"/>
        <v>52718.428066297034</v>
      </c>
      <c r="AC317" s="16">
        <f t="shared" si="244"/>
        <v>0.80255378805950461</v>
      </c>
      <c r="AD317" s="16">
        <f t="shared" si="244"/>
        <v>3.1069559979646488</v>
      </c>
      <c r="AE317" s="16">
        <f t="shared" si="244"/>
        <v>29.87786486395003</v>
      </c>
      <c r="AF317" s="15">
        <f t="shared" si="213"/>
        <v>-4.0504037456468023E-3</v>
      </c>
      <c r="AG317" s="15">
        <f t="shared" si="213"/>
        <v>2.9673830763510267E-4</v>
      </c>
      <c r="AH317" s="15">
        <f t="shared" si="213"/>
        <v>9.7937136394747881E-3</v>
      </c>
      <c r="AI317" s="1">
        <f t="shared" si="245"/>
        <v>13721.293204357569</v>
      </c>
      <c r="AJ317" s="1">
        <f t="shared" si="245"/>
        <v>183741.22774934649</v>
      </c>
      <c r="AK317" s="1">
        <f t="shared" si="245"/>
        <v>73914.923974603982</v>
      </c>
      <c r="AL317" s="14">
        <f t="shared" si="256"/>
        <v>100.2926856382835</v>
      </c>
      <c r="AM317" s="14">
        <f t="shared" si="256"/>
        <v>25.126447885334542</v>
      </c>
      <c r="AN317" s="14">
        <f t="shared" si="256"/>
        <v>7.7885602100560147</v>
      </c>
      <c r="AO317" s="11">
        <f t="shared" si="257"/>
        <v>1.4965735301100014E-3</v>
      </c>
      <c r="AP317" s="11">
        <f t="shared" si="257"/>
        <v>1.8852879318583906E-3</v>
      </c>
      <c r="AQ317" s="11">
        <f t="shared" si="257"/>
        <v>1.7101940290541967E-3</v>
      </c>
      <c r="AR317" s="1">
        <f t="shared" si="207"/>
        <v>349.62169819595107</v>
      </c>
      <c r="AS317" s="1">
        <f t="shared" si="207"/>
        <v>90172.622017821646</v>
      </c>
      <c r="AT317" s="1">
        <f t="shared" si="207"/>
        <v>36778.927163651897</v>
      </c>
      <c r="AU317" s="1">
        <f t="shared" si="214"/>
        <v>69.924339639190222</v>
      </c>
      <c r="AV317" s="1">
        <f t="shared" si="214"/>
        <v>18034.52440356433</v>
      </c>
      <c r="AW317" s="1">
        <f t="shared" si="214"/>
        <v>7355.7854327303794</v>
      </c>
      <c r="AX317" s="1">
        <f t="shared" si="215"/>
        <v>239.99999999999997</v>
      </c>
      <c r="AY317" s="1">
        <f t="shared" si="215"/>
        <v>24336.695129214779</v>
      </c>
      <c r="AZ317" s="1">
        <f t="shared" si="215"/>
        <v>6733.0519729246189</v>
      </c>
      <c r="BA317" s="1">
        <f t="shared" si="216"/>
        <v>6387.1676252588531</v>
      </c>
      <c r="BB317" s="1">
        <f t="shared" si="216"/>
        <v>29937.346374269477</v>
      </c>
      <c r="BC317" s="1">
        <f t="shared" si="216"/>
        <v>38520.218519451868</v>
      </c>
      <c r="BD317" s="1">
        <f t="shared" si="217"/>
        <v>38.710761631332396</v>
      </c>
      <c r="BE317" s="2">
        <f t="shared" si="246"/>
        <v>0.1724378764915922</v>
      </c>
      <c r="BF317" s="2">
        <f t="shared" si="246"/>
        <v>0.13039120264941753</v>
      </c>
      <c r="BG317" s="2">
        <f t="shared" si="246"/>
        <v>6.9918128391701598E-2</v>
      </c>
      <c r="BH317" s="2">
        <f t="shared" si="210"/>
        <v>7.6144648680107757E-2</v>
      </c>
      <c r="BI317" s="2">
        <f t="shared" si="218"/>
        <v>2.9734821248929609E-3</v>
      </c>
      <c r="BJ317" s="2">
        <f t="shared" si="218"/>
        <v>1.700186572836147E-3</v>
      </c>
      <c r="BK317" s="2">
        <f t="shared" si="218"/>
        <v>4.8885446777984691E-4</v>
      </c>
      <c r="BL317" s="2">
        <f t="shared" si="211"/>
        <v>1.0395938700603822</v>
      </c>
      <c r="BM317" s="2">
        <f t="shared" si="211"/>
        <v>153.31028119212948</v>
      </c>
      <c r="BN317" s="2">
        <f t="shared" si="211"/>
        <v>17.979542864100804</v>
      </c>
      <c r="BO317" s="2">
        <f t="shared" si="219"/>
        <v>6107.4992100568388</v>
      </c>
      <c r="BP317" s="2">
        <f t="shared" si="219"/>
        <v>388.83815261261253</v>
      </c>
      <c r="BQ317" s="2">
        <f t="shared" si="219"/>
        <v>9.7556541264978538</v>
      </c>
      <c r="BR317" s="11">
        <f t="shared" si="220"/>
        <v>2.8256151001411295E-2</v>
      </c>
      <c r="BS317" s="17">
        <f t="shared" si="208"/>
        <v>2.6531703160811082E-4</v>
      </c>
      <c r="BT317" s="17">
        <f t="shared" si="209"/>
        <v>5.1721424245207328E-4</v>
      </c>
      <c r="BU317" s="12">
        <f>(BU$3*temphigh!$I427+BU$4*temphigh!$I427^2+BU$5*temphigh!$I427^6)*(K317/K$56)^$BW$1</f>
        <v>-336.59051083460196</v>
      </c>
      <c r="BV317" s="12">
        <f>(BV$3*temphigh!$I427+BV$4*temphigh!$I427^2+BV$5*temphigh!$I427^6)*(L317/L$56)^$BW$1</f>
        <v>-46.989640565942594</v>
      </c>
      <c r="BW317" s="12">
        <f>(BW$3*temphigh!$I427+BW$4*temphigh!$I427^2+BW$5*temphigh!$I427^6)*(M317/M$56)^$BW$1</f>
        <v>-38.713889592635802</v>
      </c>
      <c r="BX317" s="12"/>
      <c r="BY317" s="12"/>
      <c r="BZ317" s="12"/>
      <c r="CA317" s="19"/>
      <c r="CB317" s="19"/>
      <c r="CC317" s="19"/>
      <c r="CD317" s="19"/>
      <c r="CE317" s="19"/>
      <c r="CF317" s="19"/>
      <c r="CG317" s="19"/>
      <c r="CH317" s="19"/>
    </row>
    <row r="318" spans="1:86" x14ac:dyDescent="0.3">
      <c r="A318" s="2">
        <f t="shared" si="247"/>
        <v>2272</v>
      </c>
      <c r="B318" s="5">
        <f t="shared" si="248"/>
        <v>1165.4056676305072</v>
      </c>
      <c r="C318" s="5">
        <f t="shared" si="248"/>
        <v>2964.1698711391605</v>
      </c>
      <c r="D318" s="5">
        <f t="shared" si="248"/>
        <v>4369.9562334754846</v>
      </c>
      <c r="E318" s="15">
        <f t="shared" si="249"/>
        <v>5.987045487179649E-9</v>
      </c>
      <c r="F318" s="15">
        <f t="shared" si="249"/>
        <v>1.1794881073956759E-8</v>
      </c>
      <c r="G318" s="15">
        <f t="shared" si="249"/>
        <v>2.4078830143341707E-8</v>
      </c>
      <c r="H318" s="5">
        <f t="shared" si="250"/>
        <v>349.62170028915216</v>
      </c>
      <c r="I318" s="5">
        <f t="shared" si="250"/>
        <v>89972.469842304912</v>
      </c>
      <c r="J318" s="5">
        <f t="shared" si="250"/>
        <v>36753.05876590572</v>
      </c>
      <c r="K318" s="5">
        <f t="shared" si="251"/>
        <v>300</v>
      </c>
      <c r="L318" s="5">
        <f t="shared" si="251"/>
        <v>30353.344698064684</v>
      </c>
      <c r="M318" s="5">
        <f t="shared" si="251"/>
        <v>8410.3951623962876</v>
      </c>
      <c r="N318" s="15">
        <f t="shared" si="252"/>
        <v>0</v>
      </c>
      <c r="O318" s="15">
        <f t="shared" si="252"/>
        <v>-2.2196674805767813E-3</v>
      </c>
      <c r="P318" s="15">
        <f t="shared" si="252"/>
        <v>-7.0337241218898505E-4</v>
      </c>
      <c r="Q318" s="5">
        <f t="shared" si="253"/>
        <v>2.9090320008832982</v>
      </c>
      <c r="R318" s="5">
        <f t="shared" si="253"/>
        <v>2174.5364891271452</v>
      </c>
      <c r="S318" s="5">
        <f t="shared" si="253"/>
        <v>1857.7436338235166</v>
      </c>
      <c r="T318" s="5">
        <f t="shared" si="254"/>
        <v>8.3205132818626648</v>
      </c>
      <c r="U318" s="5">
        <f t="shared" si="254"/>
        <v>24.168909589105017</v>
      </c>
      <c r="V318" s="5">
        <f t="shared" si="254"/>
        <v>50.546640094806691</v>
      </c>
      <c r="W318" s="15">
        <f t="shared" si="255"/>
        <v>-1.0734613539272964E-2</v>
      </c>
      <c r="X318" s="15">
        <f t="shared" si="255"/>
        <v>-1.217998157191269E-2</v>
      </c>
      <c r="Y318" s="15">
        <f t="shared" si="255"/>
        <v>-9.7425357312937999E-3</v>
      </c>
      <c r="Z318" s="5">
        <f t="shared" ref="Z318:AB346" si="258">Q317*AC318*(1-BE317)</f>
        <v>1.9451262578243134</v>
      </c>
      <c r="AA318" s="5">
        <f t="shared" si="258"/>
        <v>5962.6842505088862</v>
      </c>
      <c r="AB318" s="5">
        <f t="shared" si="258"/>
        <v>52680.104251017314</v>
      </c>
      <c r="AC318" s="16">
        <f t="shared" si="244"/>
        <v>0.79930312119026536</v>
      </c>
      <c r="AD318" s="16">
        <f t="shared" si="244"/>
        <v>3.1078779508293817</v>
      </c>
      <c r="AE318" s="16">
        <f t="shared" si="244"/>
        <v>30.170480116586482</v>
      </c>
      <c r="AF318" s="15">
        <f t="shared" si="213"/>
        <v>-4.0504037456468023E-3</v>
      </c>
      <c r="AG318" s="15">
        <f t="shared" si="213"/>
        <v>2.9673830763510267E-4</v>
      </c>
      <c r="AH318" s="15">
        <f t="shared" si="213"/>
        <v>9.7937136394747881E-3</v>
      </c>
      <c r="AI318" s="1">
        <f t="shared" si="245"/>
        <v>12419.088223561002</v>
      </c>
      <c r="AJ318" s="1">
        <f t="shared" si="245"/>
        <v>183401.62937797618</v>
      </c>
      <c r="AK318" s="1">
        <f t="shared" si="245"/>
        <v>73879.217009873959</v>
      </c>
      <c r="AL318" s="14">
        <f t="shared" si="256"/>
        <v>100.4412800630875</v>
      </c>
      <c r="AM318" s="14">
        <f t="shared" si="256"/>
        <v>25.17334476841355</v>
      </c>
      <c r="AN318" s="14">
        <f t="shared" si="256"/>
        <v>7.8017469597305205</v>
      </c>
      <c r="AO318" s="11">
        <f t="shared" si="257"/>
        <v>1.4816077948089014E-3</v>
      </c>
      <c r="AP318" s="11">
        <f t="shared" si="257"/>
        <v>1.8664350525398068E-3</v>
      </c>
      <c r="AQ318" s="11">
        <f t="shared" si="257"/>
        <v>1.6930920887636548E-3</v>
      </c>
      <c r="AR318" s="1">
        <f t="shared" ref="AR318:AT346" si="259">MAX(0.3*B318,AL318*AI318^$AR$5*B318^(1-$AR$5)*(1-BI317+BU317/100))</f>
        <v>349.62170028915216</v>
      </c>
      <c r="AS318" s="1">
        <f t="shared" si="259"/>
        <v>89972.469842304912</v>
      </c>
      <c r="AT318" s="1">
        <f t="shared" si="259"/>
        <v>36753.05876590572</v>
      </c>
      <c r="AU318" s="1">
        <f t="shared" si="214"/>
        <v>69.924340057830435</v>
      </c>
      <c r="AV318" s="1">
        <f t="shared" si="214"/>
        <v>17994.493968460982</v>
      </c>
      <c r="AW318" s="1">
        <f t="shared" si="214"/>
        <v>7350.6117531811442</v>
      </c>
      <c r="AX318" s="1">
        <f t="shared" si="215"/>
        <v>240.00000000000003</v>
      </c>
      <c r="AY318" s="1">
        <f t="shared" si="215"/>
        <v>24282.675758451744</v>
      </c>
      <c r="AZ318" s="1">
        <f t="shared" si="215"/>
        <v>6728.3161299170306</v>
      </c>
      <c r="BA318" s="1">
        <f t="shared" si="216"/>
        <v>6387.1676634991172</v>
      </c>
      <c r="BB318" s="1">
        <f t="shared" si="216"/>
        <v>29930.759942964076</v>
      </c>
      <c r="BC318" s="1">
        <f t="shared" si="216"/>
        <v>38517.144658829173</v>
      </c>
      <c r="BD318" s="1">
        <f t="shared" si="217"/>
        <v>37.578412825766364</v>
      </c>
      <c r="BE318" s="2">
        <f t="shared" si="246"/>
        <v>0.1724378764915922</v>
      </c>
      <c r="BF318" s="2">
        <f t="shared" si="246"/>
        <v>0.13039120264941753</v>
      </c>
      <c r="BG318" s="2">
        <f t="shared" si="246"/>
        <v>6.9918128391701598E-2</v>
      </c>
      <c r="BH318" s="2">
        <f t="shared" si="210"/>
        <v>7.6070108953164753E-2</v>
      </c>
      <c r="BI318" s="2">
        <f t="shared" si="218"/>
        <v>2.9734821248929609E-3</v>
      </c>
      <c r="BJ318" s="2">
        <f t="shared" si="218"/>
        <v>1.700186572836147E-3</v>
      </c>
      <c r="BK318" s="2">
        <f t="shared" si="218"/>
        <v>4.8885446777984691E-4</v>
      </c>
      <c r="BL318" s="2">
        <f t="shared" si="211"/>
        <v>1.0395938762844781</v>
      </c>
      <c r="BM318" s="2">
        <f t="shared" si="211"/>
        <v>152.96998515079198</v>
      </c>
      <c r="BN318" s="2">
        <f t="shared" si="211"/>
        <v>17.966896982288279</v>
      </c>
      <c r="BO318" s="2">
        <f t="shared" si="219"/>
        <v>6198.8802352270322</v>
      </c>
      <c r="BP318" s="2">
        <f t="shared" si="219"/>
        <v>393.50125061796962</v>
      </c>
      <c r="BQ318" s="2">
        <f t="shared" si="219"/>
        <v>9.7558845720497072</v>
      </c>
      <c r="BR318" s="11">
        <f t="shared" si="220"/>
        <v>2.8224503593992728E-2</v>
      </c>
      <c r="BS318" s="17">
        <f t="shared" si="208"/>
        <v>2.580262042193674E-4</v>
      </c>
      <c r="BT318" s="17">
        <f t="shared" si="209"/>
        <v>5.0214974995346925E-4</v>
      </c>
      <c r="BU318" s="12">
        <f>(BU$3*temphigh!$I428+BU$4*temphigh!$I428^2+BU$5*temphigh!$I428^6)*(K318/K$56)^$BW$1</f>
        <v>-337.8682062366131</v>
      </c>
      <c r="BV318" s="12">
        <f>(BV$3*temphigh!$I428+BV$4*temphigh!$I428^2+BV$5*temphigh!$I428^6)*(L318/L$56)^$BW$1</f>
        <v>-47.186263897341021</v>
      </c>
      <c r="BW318" s="12">
        <f>(BW$3*temphigh!$I428+BW$4*temphigh!$I428^2+BW$5*temphigh!$I428^6)*(M318/M$56)^$BW$1</f>
        <v>-38.854441108400316</v>
      </c>
      <c r="BX318" s="12"/>
      <c r="BY318" s="12"/>
      <c r="BZ318" s="12"/>
      <c r="CA318" s="19"/>
      <c r="CB318" s="19"/>
      <c r="CC318" s="19"/>
      <c r="CD318" s="19"/>
      <c r="CE318" s="19"/>
      <c r="CF318" s="19"/>
      <c r="CG318" s="19"/>
      <c r="CH318" s="19"/>
    </row>
    <row r="319" spans="1:86" x14ac:dyDescent="0.3">
      <c r="A319" s="2">
        <f t="shared" si="247"/>
        <v>2273</v>
      </c>
      <c r="B319" s="5">
        <f t="shared" si="248"/>
        <v>1165.4056742589771</v>
      </c>
      <c r="C319" s="5">
        <f t="shared" si="248"/>
        <v>2964.1699043530903</v>
      </c>
      <c r="D319" s="5">
        <f t="shared" si="248"/>
        <v>4369.9563334377472</v>
      </c>
      <c r="E319" s="15">
        <f t="shared" si="249"/>
        <v>5.6876932128206659E-9</v>
      </c>
      <c r="F319" s="15">
        <f t="shared" si="249"/>
        <v>1.120513702025892E-8</v>
      </c>
      <c r="G319" s="15">
        <f t="shared" si="249"/>
        <v>2.2874888636174622E-8</v>
      </c>
      <c r="H319" s="5">
        <f t="shared" si="250"/>
        <v>349.62170227769315</v>
      </c>
      <c r="I319" s="5">
        <f t="shared" si="250"/>
        <v>89769.428249486344</v>
      </c>
      <c r="J319" s="5">
        <f t="shared" si="250"/>
        <v>36726.455981600695</v>
      </c>
      <c r="K319" s="5">
        <f t="shared" si="251"/>
        <v>300</v>
      </c>
      <c r="L319" s="5">
        <f t="shared" si="251"/>
        <v>30284.845722795337</v>
      </c>
      <c r="M319" s="5">
        <f t="shared" si="251"/>
        <v>8404.3073155169986</v>
      </c>
      <c r="N319" s="15">
        <f t="shared" si="252"/>
        <v>0</v>
      </c>
      <c r="O319" s="15">
        <f t="shared" si="252"/>
        <v>-2.2567191836923017E-3</v>
      </c>
      <c r="P319" s="15">
        <f t="shared" si="252"/>
        <v>-7.2384790033508395E-4</v>
      </c>
      <c r="Q319" s="5">
        <f t="shared" si="253"/>
        <v>2.8778046829485082</v>
      </c>
      <c r="R319" s="5">
        <f t="shared" si="253"/>
        <v>2143.2031516117304</v>
      </c>
      <c r="S319" s="5">
        <f t="shared" si="253"/>
        <v>1838.3129193338555</v>
      </c>
      <c r="T319" s="5">
        <f t="shared" si="254"/>
        <v>8.2311957873334816</v>
      </c>
      <c r="U319" s="5">
        <f t="shared" si="254"/>
        <v>23.874532715696493</v>
      </c>
      <c r="V319" s="5">
        <f t="shared" si="254"/>
        <v>50.05418764758619</v>
      </c>
      <c r="W319" s="15">
        <f t="shared" si="255"/>
        <v>-1.0734613539272964E-2</v>
      </c>
      <c r="X319" s="15">
        <f t="shared" si="255"/>
        <v>-1.217998157191269E-2</v>
      </c>
      <c r="Y319" s="15">
        <f t="shared" si="255"/>
        <v>-9.7425357312937999E-3</v>
      </c>
      <c r="Z319" s="5">
        <f t="shared" si="258"/>
        <v>1.9164521171087823</v>
      </c>
      <c r="AA319" s="5">
        <f t="shared" si="258"/>
        <v>5878.7288899849036</v>
      </c>
      <c r="AB319" s="5">
        <f t="shared" si="258"/>
        <v>52640.722979230493</v>
      </c>
      <c r="AC319" s="16">
        <f t="shared" si="244"/>
        <v>0.79606562083428911</v>
      </c>
      <c r="AD319" s="16">
        <f t="shared" si="244"/>
        <v>3.1088001772728471</v>
      </c>
      <c r="AE319" s="16">
        <f t="shared" si="244"/>
        <v>30.465961159213798</v>
      </c>
      <c r="AF319" s="15">
        <f t="shared" si="213"/>
        <v>-4.0504037456468023E-3</v>
      </c>
      <c r="AG319" s="15">
        <f t="shared" si="213"/>
        <v>2.9673830763510267E-4</v>
      </c>
      <c r="AH319" s="15">
        <f t="shared" si="213"/>
        <v>9.7937136394747881E-3</v>
      </c>
      <c r="AI319" s="1">
        <f t="shared" si="245"/>
        <v>11247.103741262734</v>
      </c>
      <c r="AJ319" s="1">
        <f t="shared" si="245"/>
        <v>183055.96040863954</v>
      </c>
      <c r="AK319" s="1">
        <f t="shared" si="245"/>
        <v>73841.907062067708</v>
      </c>
      <c r="AL319" s="14">
        <f t="shared" si="256"/>
        <v>100.58860650071493</v>
      </c>
      <c r="AM319" s="14">
        <f t="shared" si="256"/>
        <v>25.219859337348332</v>
      </c>
      <c r="AN319" s="14">
        <f t="shared" si="256"/>
        <v>7.8148239450260153</v>
      </c>
      <c r="AO319" s="11">
        <f t="shared" si="257"/>
        <v>1.4667917168608123E-3</v>
      </c>
      <c r="AP319" s="11">
        <f t="shared" si="257"/>
        <v>1.8477707020144087E-3</v>
      </c>
      <c r="AQ319" s="11">
        <f t="shared" si="257"/>
        <v>1.6761611678760182E-3</v>
      </c>
      <c r="AR319" s="1">
        <f t="shared" si="259"/>
        <v>349.62170227769315</v>
      </c>
      <c r="AS319" s="1">
        <f t="shared" si="259"/>
        <v>89769.428249486344</v>
      </c>
      <c r="AT319" s="1">
        <f t="shared" si="259"/>
        <v>36726.455981600695</v>
      </c>
      <c r="AU319" s="1">
        <f t="shared" si="214"/>
        <v>69.924340455538626</v>
      </c>
      <c r="AV319" s="1">
        <f t="shared" si="214"/>
        <v>17953.885649897271</v>
      </c>
      <c r="AW319" s="1">
        <f t="shared" si="214"/>
        <v>7345.2911963201395</v>
      </c>
      <c r="AX319" s="1">
        <f t="shared" si="215"/>
        <v>240</v>
      </c>
      <c r="AY319" s="1">
        <f t="shared" si="215"/>
        <v>24227.876578236268</v>
      </c>
      <c r="AZ319" s="1">
        <f t="shared" si="215"/>
        <v>6723.445852413598</v>
      </c>
      <c r="BA319" s="1">
        <f t="shared" si="216"/>
        <v>6387.1676998273679</v>
      </c>
      <c r="BB319" s="1">
        <f t="shared" si="216"/>
        <v>29924.063419945713</v>
      </c>
      <c r="BC319" s="1">
        <f t="shared" si="216"/>
        <v>38513.981210803358</v>
      </c>
      <c r="BD319" s="1">
        <f t="shared" si="217"/>
        <v>36.479088992246794</v>
      </c>
      <c r="BE319" s="2">
        <f t="shared" si="246"/>
        <v>0.1724378764915922</v>
      </c>
      <c r="BF319" s="2">
        <f t="shared" si="246"/>
        <v>0.13039120264941753</v>
      </c>
      <c r="BG319" s="2">
        <f t="shared" si="246"/>
        <v>6.9918128391701598E-2</v>
      </c>
      <c r="BH319" s="2">
        <f t="shared" si="210"/>
        <v>7.5996272035579224E-2</v>
      </c>
      <c r="BI319" s="2">
        <f t="shared" si="218"/>
        <v>2.9734821248929609E-3</v>
      </c>
      <c r="BJ319" s="2">
        <f t="shared" si="218"/>
        <v>1.700186572836147E-3</v>
      </c>
      <c r="BK319" s="2">
        <f t="shared" si="218"/>
        <v>4.8885446777984691E-4</v>
      </c>
      <c r="BL319" s="2">
        <f t="shared" si="211"/>
        <v>1.0395938821973691</v>
      </c>
      <c r="BM319" s="2">
        <f t="shared" si="211"/>
        <v>152.62477656095459</v>
      </c>
      <c r="BN319" s="2">
        <f t="shared" si="211"/>
        <v>17.953892092325383</v>
      </c>
      <c r="BO319" s="2">
        <f t="shared" si="219"/>
        <v>6291.6285127012106</v>
      </c>
      <c r="BP319" s="2">
        <f t="shared" si="219"/>
        <v>398.22022514228172</v>
      </c>
      <c r="BQ319" s="2">
        <f t="shared" si="219"/>
        <v>9.7561162513170014</v>
      </c>
      <c r="BR319" s="11">
        <f t="shared" si="220"/>
        <v>2.8192829510746392E-2</v>
      </c>
      <c r="BS319" s="17">
        <f t="shared" ref="BS319:BS346" si="260">BS318/(1+BR318)</f>
        <v>2.5094344991534288E-4</v>
      </c>
      <c r="BT319" s="17">
        <f t="shared" ref="BT319:BT346" si="261">BT318/(1+BR$5)</f>
        <v>4.8752402908103806E-4</v>
      </c>
      <c r="BU319" s="12">
        <f>(BU$3*temphigh!$I429+BU$4*temphigh!$I429^2+BU$5*temphigh!$I429^6)*(K319/K$56)^$BW$1</f>
        <v>-339.14018406548814</v>
      </c>
      <c r="BV319" s="12">
        <f>(BV$3*temphigh!$I429+BV$4*temphigh!$I429^2+BV$5*temphigh!$I429^6)*(L319/L$56)^$BW$1</f>
        <v>-47.382757808998626</v>
      </c>
      <c r="BW319" s="12">
        <f>(BW$3*temphigh!$I429+BW$4*temphigh!$I429^2+BW$5*temphigh!$I429^6)*(M319/M$56)^$BW$1</f>
        <v>-38.994625631670971</v>
      </c>
      <c r="BX319" s="12"/>
      <c r="BY319" s="12"/>
      <c r="BZ319" s="12"/>
      <c r="CA319" s="19"/>
      <c r="CB319" s="19"/>
      <c r="CC319" s="19"/>
      <c r="CD319" s="19"/>
      <c r="CE319" s="19"/>
      <c r="CF319" s="19"/>
      <c r="CG319" s="19"/>
      <c r="CH319" s="19"/>
    </row>
    <row r="320" spans="1:86" x14ac:dyDescent="0.3">
      <c r="A320" s="2">
        <f t="shared" si="247"/>
        <v>2274</v>
      </c>
      <c r="B320" s="5">
        <f t="shared" si="248"/>
        <v>1165.4056805560235</v>
      </c>
      <c r="C320" s="5">
        <f t="shared" si="248"/>
        <v>2964.1699359063236</v>
      </c>
      <c r="D320" s="5">
        <f t="shared" si="248"/>
        <v>4369.9564284018988</v>
      </c>
      <c r="E320" s="15">
        <f t="shared" si="249"/>
        <v>5.4033085521796321E-9</v>
      </c>
      <c r="F320" s="15">
        <f t="shared" si="249"/>
        <v>1.0644880169245973E-8</v>
      </c>
      <c r="G320" s="15">
        <f t="shared" si="249"/>
        <v>2.173114420436589E-8</v>
      </c>
      <c r="H320" s="5">
        <f t="shared" si="250"/>
        <v>349.62170416680704</v>
      </c>
      <c r="I320" s="5">
        <f t="shared" si="250"/>
        <v>89563.508273610496</v>
      </c>
      <c r="J320" s="5">
        <f t="shared" si="250"/>
        <v>36699.125073661962</v>
      </c>
      <c r="K320" s="5">
        <f t="shared" si="251"/>
        <v>300</v>
      </c>
      <c r="L320" s="5">
        <f t="shared" si="251"/>
        <v>30215.375707272189</v>
      </c>
      <c r="M320" s="5">
        <f t="shared" si="251"/>
        <v>8398.0528581798462</v>
      </c>
      <c r="N320" s="15">
        <f t="shared" si="252"/>
        <v>0</v>
      </c>
      <c r="O320" s="15">
        <f t="shared" si="252"/>
        <v>-2.2938870535786915E-3</v>
      </c>
      <c r="P320" s="15">
        <f t="shared" si="252"/>
        <v>-7.4419664849767475E-4</v>
      </c>
      <c r="Q320" s="5">
        <f t="shared" si="253"/>
        <v>2.8469125772182928</v>
      </c>
      <c r="R320" s="5">
        <f t="shared" si="253"/>
        <v>2112.2426132709606</v>
      </c>
      <c r="S320" s="5">
        <f t="shared" si="253"/>
        <v>1819.0483916834323</v>
      </c>
      <c r="T320" s="5">
        <f t="shared" si="254"/>
        <v>8.1428370815903648</v>
      </c>
      <c r="U320" s="5">
        <f t="shared" si="254"/>
        <v>23.583741347181284</v>
      </c>
      <c r="V320" s="5">
        <f t="shared" si="254"/>
        <v>49.566532935928699</v>
      </c>
      <c r="W320" s="15">
        <f t="shared" si="255"/>
        <v>-1.0734613539272964E-2</v>
      </c>
      <c r="X320" s="15">
        <f t="shared" si="255"/>
        <v>-1.217998157191269E-2</v>
      </c>
      <c r="Y320" s="15">
        <f t="shared" si="255"/>
        <v>-9.7425357312937999E-3</v>
      </c>
      <c r="Z320" s="5">
        <f t="shared" si="258"/>
        <v>1.8882006765871369</v>
      </c>
      <c r="AA320" s="5">
        <f t="shared" si="258"/>
        <v>5795.7404005469698</v>
      </c>
      <c r="AB320" s="5">
        <f t="shared" si="258"/>
        <v>52600.293286936008</v>
      </c>
      <c r="AC320" s="16">
        <f t="shared" si="244"/>
        <v>0.79284123366188131</v>
      </c>
      <c r="AD320" s="16">
        <f t="shared" si="244"/>
        <v>3.1097226773762268</v>
      </c>
      <c r="AE320" s="16">
        <f t="shared" si="244"/>
        <v>30.764336058558499</v>
      </c>
      <c r="AF320" s="15">
        <f t="shared" si="213"/>
        <v>-4.0504037456468023E-3</v>
      </c>
      <c r="AG320" s="15">
        <f t="shared" si="213"/>
        <v>2.9673830763510267E-4</v>
      </c>
      <c r="AH320" s="15">
        <f t="shared" si="213"/>
        <v>9.7937136394747881E-3</v>
      </c>
      <c r="AI320" s="1">
        <f t="shared" si="245"/>
        <v>10192.317707591999</v>
      </c>
      <c r="AJ320" s="1">
        <f t="shared" si="245"/>
        <v>182704.25001767286</v>
      </c>
      <c r="AK320" s="1">
        <f t="shared" si="245"/>
        <v>73803.00755218108</v>
      </c>
      <c r="AL320" s="14">
        <f t="shared" si="256"/>
        <v>100.7346736101925</v>
      </c>
      <c r="AM320" s="14">
        <f t="shared" si="256"/>
        <v>25.265993849368886</v>
      </c>
      <c r="AN320" s="14">
        <f t="shared" si="256"/>
        <v>7.8277918604121517</v>
      </c>
      <c r="AO320" s="11">
        <f t="shared" si="257"/>
        <v>1.4521237996922042E-3</v>
      </c>
      <c r="AP320" s="11">
        <f t="shared" si="257"/>
        <v>1.8292929949942647E-3</v>
      </c>
      <c r="AQ320" s="11">
        <f t="shared" si="257"/>
        <v>1.6593995561972579E-3</v>
      </c>
      <c r="AR320" s="1">
        <f t="shared" si="259"/>
        <v>349.62170416680704</v>
      </c>
      <c r="AS320" s="1">
        <f t="shared" si="259"/>
        <v>89563.508273610496</v>
      </c>
      <c r="AT320" s="1">
        <f t="shared" si="259"/>
        <v>36699.125073661962</v>
      </c>
      <c r="AU320" s="1">
        <f t="shared" si="214"/>
        <v>69.924340833361413</v>
      </c>
      <c r="AV320" s="1">
        <f t="shared" si="214"/>
        <v>17912.701654722099</v>
      </c>
      <c r="AW320" s="1">
        <f t="shared" si="214"/>
        <v>7339.8250147323924</v>
      </c>
      <c r="AX320" s="1">
        <f t="shared" si="215"/>
        <v>240</v>
      </c>
      <c r="AY320" s="1">
        <f t="shared" si="215"/>
        <v>24172.300565817754</v>
      </c>
      <c r="AZ320" s="1">
        <f t="shared" si="215"/>
        <v>6718.4422865438783</v>
      </c>
      <c r="BA320" s="1">
        <f t="shared" si="216"/>
        <v>6387.1677343392057</v>
      </c>
      <c r="BB320" s="1">
        <f t="shared" si="216"/>
        <v>29917.256456887262</v>
      </c>
      <c r="BC320" s="1">
        <f t="shared" si="216"/>
        <v>38510.728730123898</v>
      </c>
      <c r="BD320" s="1">
        <f t="shared" si="217"/>
        <v>35.411829891777401</v>
      </c>
      <c r="BE320" s="2">
        <f t="shared" si="246"/>
        <v>0.1724378764915922</v>
      </c>
      <c r="BF320" s="2">
        <f t="shared" si="246"/>
        <v>0.13039120264941753</v>
      </c>
      <c r="BG320" s="2">
        <f t="shared" si="246"/>
        <v>6.9918128391701598E-2</v>
      </c>
      <c r="BH320" s="2">
        <f t="shared" si="210"/>
        <v>7.5923133469622844E-2</v>
      </c>
      <c r="BI320" s="2">
        <f t="shared" si="218"/>
        <v>2.9734821248929609E-3</v>
      </c>
      <c r="BJ320" s="2">
        <f t="shared" si="218"/>
        <v>1.700186572836147E-3</v>
      </c>
      <c r="BK320" s="2">
        <f t="shared" si="218"/>
        <v>4.8885446777984691E-4</v>
      </c>
      <c r="BL320" s="2">
        <f t="shared" si="211"/>
        <v>1.0395938878146156</v>
      </c>
      <c r="BM320" s="2">
        <f t="shared" si="211"/>
        <v>152.27467418289172</v>
      </c>
      <c r="BN320" s="2">
        <f t="shared" si="211"/>
        <v>17.940531255871054</v>
      </c>
      <c r="BO320" s="2">
        <f t="shared" si="219"/>
        <v>6385.7644994455313</v>
      </c>
      <c r="BP320" s="2">
        <f t="shared" si="219"/>
        <v>402.99574343236628</v>
      </c>
      <c r="BQ320" s="2">
        <f t="shared" si="219"/>
        <v>9.7563491700176392</v>
      </c>
      <c r="BR320" s="11">
        <f t="shared" si="220"/>
        <v>2.8161126335038061E-2</v>
      </c>
      <c r="BS320" s="17">
        <f t="shared" si="260"/>
        <v>2.4406263369367343E-4</v>
      </c>
      <c r="BT320" s="17">
        <f t="shared" si="261"/>
        <v>4.7332430007867774E-4</v>
      </c>
      <c r="BU320" s="12">
        <f>(BU$3*temphigh!$I430+BU$4*temphigh!$I430^2+BU$5*temphigh!$I430^6)*(K320/K$56)^$BW$1</f>
        <v>-340.40648595190333</v>
      </c>
      <c r="BV320" s="12">
        <f>(BV$3*temphigh!$I430+BV$4*temphigh!$I430^2+BV$5*temphigh!$I430^6)*(L320/L$56)^$BW$1</f>
        <v>-47.579133783099863</v>
      </c>
      <c r="BW320" s="12">
        <f>(BW$3*temphigh!$I430+BW$4*temphigh!$I430^2+BW$5*temphigh!$I430^6)*(M320/M$56)^$BW$1</f>
        <v>-39.134448426358432</v>
      </c>
      <c r="BX320" s="12"/>
      <c r="BY320" s="12"/>
      <c r="BZ320" s="12"/>
      <c r="CA320" s="19"/>
      <c r="CB320" s="19"/>
      <c r="CC320" s="19"/>
      <c r="CD320" s="19"/>
      <c r="CE320" s="19"/>
      <c r="CF320" s="19"/>
      <c r="CG320" s="19"/>
      <c r="CH320" s="19"/>
    </row>
    <row r="321" spans="1:86" x14ac:dyDescent="0.3">
      <c r="A321" s="2">
        <f t="shared" si="247"/>
        <v>2275</v>
      </c>
      <c r="B321" s="5">
        <f t="shared" si="248"/>
        <v>1165.4056865382177</v>
      </c>
      <c r="C321" s="5">
        <f t="shared" si="248"/>
        <v>2964.1699658818952</v>
      </c>
      <c r="D321" s="5">
        <f t="shared" si="248"/>
        <v>4369.9565186178443</v>
      </c>
      <c r="E321" s="15">
        <f t="shared" si="249"/>
        <v>5.1331431245706503E-9</v>
      </c>
      <c r="F321" s="15">
        <f t="shared" si="249"/>
        <v>1.0112636160783674E-8</v>
      </c>
      <c r="G321" s="15">
        <f t="shared" si="249"/>
        <v>2.0644586994147596E-8</v>
      </c>
      <c r="H321" s="5">
        <f t="shared" si="250"/>
        <v>349.6217059614653</v>
      </c>
      <c r="I321" s="5">
        <f t="shared" si="250"/>
        <v>89354.72091139399</v>
      </c>
      <c r="J321" s="5">
        <f t="shared" si="250"/>
        <v>36671.072355155877</v>
      </c>
      <c r="K321" s="5">
        <f t="shared" si="251"/>
        <v>300</v>
      </c>
      <c r="L321" s="5">
        <f t="shared" si="251"/>
        <v>30144.938360445638</v>
      </c>
      <c r="M321" s="5">
        <f t="shared" si="251"/>
        <v>8391.6332345463288</v>
      </c>
      <c r="N321" s="15">
        <f t="shared" si="252"/>
        <v>0</v>
      </c>
      <c r="O321" s="15">
        <f t="shared" si="252"/>
        <v>-2.3311756077087908E-3</v>
      </c>
      <c r="P321" s="15">
        <f t="shared" si="252"/>
        <v>-7.6441810285399203E-4</v>
      </c>
      <c r="Q321" s="5">
        <f t="shared" si="253"/>
        <v>2.8163520853784978</v>
      </c>
      <c r="R321" s="5">
        <f t="shared" si="253"/>
        <v>2081.6515240915496</v>
      </c>
      <c r="S321" s="5">
        <f t="shared" si="253"/>
        <v>1799.9493184968021</v>
      </c>
      <c r="T321" s="5">
        <f t="shared" si="254"/>
        <v>8.0554268724062315</v>
      </c>
      <c r="U321" s="5">
        <f t="shared" si="254"/>
        <v>23.296491812175862</v>
      </c>
      <c r="V321" s="5">
        <f t="shared" si="254"/>
        <v>49.083629217724059</v>
      </c>
      <c r="W321" s="15">
        <f t="shared" si="255"/>
        <v>-1.0734613539272964E-2</v>
      </c>
      <c r="X321" s="15">
        <f t="shared" si="255"/>
        <v>-1.217998157191269E-2</v>
      </c>
      <c r="Y321" s="15">
        <f t="shared" si="255"/>
        <v>-9.7425357312937999E-3</v>
      </c>
      <c r="Z321" s="5">
        <f t="shared" si="258"/>
        <v>1.8603657050555098</v>
      </c>
      <c r="AA321" s="5">
        <f t="shared" si="258"/>
        <v>5713.7105801506714</v>
      </c>
      <c r="AB321" s="5">
        <f t="shared" si="258"/>
        <v>52558.824282977272</v>
      </c>
      <c r="AC321" s="16">
        <f t="shared" si="244"/>
        <v>0.78962990655935394</v>
      </c>
      <c r="AD321" s="16">
        <f t="shared" si="244"/>
        <v>3.110645451220726</v>
      </c>
      <c r="AE321" s="16">
        <f t="shared" si="244"/>
        <v>31.065633156224589</v>
      </c>
      <c r="AF321" s="15">
        <f t="shared" si="213"/>
        <v>-4.0504037456468023E-3</v>
      </c>
      <c r="AG321" s="15">
        <f t="shared" si="213"/>
        <v>2.9673830763510267E-4</v>
      </c>
      <c r="AH321" s="15">
        <f t="shared" si="213"/>
        <v>9.7937136394747881E-3</v>
      </c>
      <c r="AI321" s="1">
        <f t="shared" si="245"/>
        <v>9243.0102776661624</v>
      </c>
      <c r="AJ321" s="1">
        <f t="shared" si="245"/>
        <v>182346.52667062767</v>
      </c>
      <c r="AK321" s="1">
        <f t="shared" si="245"/>
        <v>73762.531811695371</v>
      </c>
      <c r="AL321" s="14">
        <f t="shared" si="256"/>
        <v>100.87949003502605</v>
      </c>
      <c r="AM321" s="14">
        <f t="shared" si="256"/>
        <v>25.311750565873506</v>
      </c>
      <c r="AN321" s="14">
        <f t="shared" si="256"/>
        <v>7.840651400407932</v>
      </c>
      <c r="AO321" s="11">
        <f t="shared" si="257"/>
        <v>1.4376025616952821E-3</v>
      </c>
      <c r="AP321" s="11">
        <f t="shared" si="257"/>
        <v>1.811000065044322E-3</v>
      </c>
      <c r="AQ321" s="11">
        <f t="shared" si="257"/>
        <v>1.6428055606352854E-3</v>
      </c>
      <c r="AR321" s="1">
        <f t="shared" si="259"/>
        <v>349.6217059614653</v>
      </c>
      <c r="AS321" s="1">
        <f t="shared" si="259"/>
        <v>89354.72091139399</v>
      </c>
      <c r="AT321" s="1">
        <f t="shared" si="259"/>
        <v>36671.072355155877</v>
      </c>
      <c r="AU321" s="1">
        <f t="shared" si="214"/>
        <v>69.924341192293056</v>
      </c>
      <c r="AV321" s="1">
        <f t="shared" si="214"/>
        <v>17870.944182278799</v>
      </c>
      <c r="AW321" s="1">
        <f t="shared" si="214"/>
        <v>7334.2144710311759</v>
      </c>
      <c r="AX321" s="1">
        <f t="shared" si="215"/>
        <v>240</v>
      </c>
      <c r="AY321" s="1">
        <f t="shared" si="215"/>
        <v>24115.950688356512</v>
      </c>
      <c r="AZ321" s="1">
        <f t="shared" si="215"/>
        <v>6713.3065876370629</v>
      </c>
      <c r="BA321" s="1">
        <f t="shared" si="216"/>
        <v>6387.1677671254511</v>
      </c>
      <c r="BB321" s="1">
        <f t="shared" si="216"/>
        <v>29910.338691956338</v>
      </c>
      <c r="BC321" s="1">
        <f t="shared" si="216"/>
        <v>38507.387773880095</v>
      </c>
      <c r="BD321" s="1">
        <f t="shared" si="217"/>
        <v>34.375703111918639</v>
      </c>
      <c r="BE321" s="2">
        <f t="shared" si="246"/>
        <v>0.1724378764915922</v>
      </c>
      <c r="BF321" s="2">
        <f t="shared" si="246"/>
        <v>0.13039120264941753</v>
      </c>
      <c r="BG321" s="2">
        <f t="shared" si="246"/>
        <v>6.9918128391701598E-2</v>
      </c>
      <c r="BH321" s="2">
        <f t="shared" si="210"/>
        <v>7.5850688773777458E-2</v>
      </c>
      <c r="BI321" s="2">
        <f t="shared" si="218"/>
        <v>2.9734821248929609E-3</v>
      </c>
      <c r="BJ321" s="2">
        <f t="shared" si="218"/>
        <v>1.700186572836147E-3</v>
      </c>
      <c r="BK321" s="2">
        <f t="shared" si="218"/>
        <v>4.8885446777984691E-4</v>
      </c>
      <c r="BL321" s="2">
        <f t="shared" si="211"/>
        <v>1.0395938931509998</v>
      </c>
      <c r="BM321" s="2">
        <f t="shared" si="211"/>
        <v>151.91969671307334</v>
      </c>
      <c r="BN321" s="2">
        <f t="shared" si="211"/>
        <v>17.926817559095984</v>
      </c>
      <c r="BO321" s="2">
        <f t="shared" si="219"/>
        <v>6481.3089585054495</v>
      </c>
      <c r="BP321" s="2">
        <f t="shared" si="219"/>
        <v>407.828480585465</v>
      </c>
      <c r="BQ321" s="2">
        <f t="shared" si="219"/>
        <v>9.7565833336937331</v>
      </c>
      <c r="BR321" s="11">
        <f t="shared" si="220"/>
        <v>2.8129391543912002E-2</v>
      </c>
      <c r="BS321" s="17">
        <f t="shared" si="260"/>
        <v>2.3737780727389884E-4</v>
      </c>
      <c r="BT321" s="17">
        <f t="shared" si="261"/>
        <v>4.5953815541619196E-4</v>
      </c>
      <c r="BU321" s="12">
        <f>(BU$3*temphigh!$I431+BU$4*temphigh!$I431^2+BU$5*temphigh!$I431^6)*(K321/K$56)^$BW$1</f>
        <v>-341.66715199959759</v>
      </c>
      <c r="BV321" s="12">
        <f>(BV$3*temphigh!$I431+BV$4*temphigh!$I431^2+BV$5*temphigh!$I431^6)*(L321/L$56)^$BW$1</f>
        <v>-47.775403164164679</v>
      </c>
      <c r="BW321" s="12">
        <f>(BW$3*temphigh!$I431+BW$4*temphigh!$I431^2+BW$5*temphigh!$I431^6)*(M321/M$56)^$BW$1</f>
        <v>-39.273914556276367</v>
      </c>
      <c r="BX321" s="12"/>
      <c r="BY321" s="12"/>
      <c r="BZ321" s="12"/>
      <c r="CA321" s="19"/>
      <c r="CB321" s="19"/>
      <c r="CC321" s="19"/>
      <c r="CD321" s="19"/>
      <c r="CE321" s="19"/>
      <c r="CF321" s="19"/>
      <c r="CG321" s="19"/>
      <c r="CH321" s="19"/>
    </row>
    <row r="322" spans="1:86" x14ac:dyDescent="0.3">
      <c r="A322" s="2">
        <f t="shared" si="247"/>
        <v>2276</v>
      </c>
      <c r="B322" s="5">
        <f t="shared" si="248"/>
        <v>1165.4056922213019</v>
      </c>
      <c r="C322" s="5">
        <f t="shared" si="248"/>
        <v>2964.1699943586887</v>
      </c>
      <c r="D322" s="5">
        <f t="shared" si="248"/>
        <v>4369.9566043229952</v>
      </c>
      <c r="E322" s="15">
        <f t="shared" si="249"/>
        <v>4.8764859683421175E-9</v>
      </c>
      <c r="F322" s="15">
        <f t="shared" si="249"/>
        <v>9.6070043527444895E-9</v>
      </c>
      <c r="G322" s="15">
        <f t="shared" si="249"/>
        <v>1.9612357644440214E-8</v>
      </c>
      <c r="H322" s="5">
        <f t="shared" si="250"/>
        <v>349.62170766639059</v>
      </c>
      <c r="I322" s="5">
        <f t="shared" si="250"/>
        <v>89143.077110296435</v>
      </c>
      <c r="J322" s="5">
        <f t="shared" si="250"/>
        <v>36642.304187348629</v>
      </c>
      <c r="K322" s="5">
        <f t="shared" si="251"/>
        <v>300</v>
      </c>
      <c r="L322" s="5">
        <f t="shared" si="251"/>
        <v>30073.537374695319</v>
      </c>
      <c r="M322" s="5">
        <f t="shared" si="251"/>
        <v>8385.0498998319799</v>
      </c>
      <c r="N322" s="15">
        <f t="shared" si="252"/>
        <v>0</v>
      </c>
      <c r="O322" s="15">
        <f t="shared" si="252"/>
        <v>-2.3685895421835523E-3</v>
      </c>
      <c r="P322" s="15">
        <f t="shared" si="252"/>
        <v>-7.8451173095206439E-4</v>
      </c>
      <c r="Q322" s="5">
        <f t="shared" si="253"/>
        <v>2.7861196477379067</v>
      </c>
      <c r="R322" s="5">
        <f t="shared" si="253"/>
        <v>2051.4265429161492</v>
      </c>
      <c r="S322" s="5">
        <f t="shared" si="253"/>
        <v>1781.0149587743122</v>
      </c>
      <c r="T322" s="5">
        <f t="shared" si="254"/>
        <v>7.9689549780370763</v>
      </c>
      <c r="U322" s="5">
        <f t="shared" si="254"/>
        <v>23.012740971213347</v>
      </c>
      <c r="V322" s="5">
        <f t="shared" si="254"/>
        <v>48.605430206248805</v>
      </c>
      <c r="W322" s="15">
        <f t="shared" si="255"/>
        <v>-1.0734613539272964E-2</v>
      </c>
      <c r="X322" s="15">
        <f t="shared" si="255"/>
        <v>-1.217998157191269E-2</v>
      </c>
      <c r="Y322" s="15">
        <f t="shared" si="255"/>
        <v>-9.7425357312937999E-3</v>
      </c>
      <c r="Z322" s="5">
        <f t="shared" si="258"/>
        <v>1.8329410631645517</v>
      </c>
      <c r="AA322" s="5">
        <f t="shared" si="258"/>
        <v>5632.6312396688691</v>
      </c>
      <c r="AB322" s="5">
        <f t="shared" si="258"/>
        <v>52516.325146405012</v>
      </c>
      <c r="AC322" s="16">
        <f t="shared" si="244"/>
        <v>0.78643158662815116</v>
      </c>
      <c r="AD322" s="16">
        <f t="shared" si="244"/>
        <v>3.111568498887574</v>
      </c>
      <c r="AE322" s="16">
        <f t="shared" si="244"/>
        <v>31.369881071385628</v>
      </c>
      <c r="AF322" s="15">
        <f t="shared" si="213"/>
        <v>-4.0504037456468023E-3</v>
      </c>
      <c r="AG322" s="15">
        <f t="shared" si="213"/>
        <v>2.9673830763510267E-4</v>
      </c>
      <c r="AH322" s="15">
        <f t="shared" si="213"/>
        <v>9.7937136394747881E-3</v>
      </c>
      <c r="AI322" s="1">
        <f t="shared" si="245"/>
        <v>8388.6335910918388</v>
      </c>
      <c r="AJ322" s="1">
        <f t="shared" si="245"/>
        <v>181982.8181858437</v>
      </c>
      <c r="AK322" s="1">
        <f t="shared" si="245"/>
        <v>73720.493101557004</v>
      </c>
      <c r="AL322" s="14">
        <f t="shared" si="256"/>
        <v>101.02306440218995</v>
      </c>
      <c r="AM322" s="14">
        <f t="shared" si="256"/>
        <v>25.35713175197548</v>
      </c>
      <c r="AN322" s="14">
        <f t="shared" si="256"/>
        <v>7.8534032594703289</v>
      </c>
      <c r="AO322" s="11">
        <f t="shared" si="257"/>
        <v>1.4232265360783294E-3</v>
      </c>
      <c r="AP322" s="11">
        <f t="shared" si="257"/>
        <v>1.7928900643938788E-3</v>
      </c>
      <c r="AQ322" s="11">
        <f t="shared" si="257"/>
        <v>1.6263775050289326E-3</v>
      </c>
      <c r="AR322" s="1">
        <f t="shared" si="259"/>
        <v>349.62170766639059</v>
      </c>
      <c r="AS322" s="1">
        <f t="shared" si="259"/>
        <v>89143.077110296435</v>
      </c>
      <c r="AT322" s="1">
        <f t="shared" si="259"/>
        <v>36642.304187348629</v>
      </c>
      <c r="AU322" s="1">
        <f t="shared" si="214"/>
        <v>69.924341533278124</v>
      </c>
      <c r="AV322" s="1">
        <f t="shared" si="214"/>
        <v>17828.615422059287</v>
      </c>
      <c r="AW322" s="1">
        <f t="shared" si="214"/>
        <v>7328.4608374697264</v>
      </c>
      <c r="AX322" s="1">
        <f t="shared" si="215"/>
        <v>240.00000000000003</v>
      </c>
      <c r="AY322" s="1">
        <f t="shared" si="215"/>
        <v>24058.829899756256</v>
      </c>
      <c r="AZ322" s="1">
        <f t="shared" si="215"/>
        <v>6708.0399198655832</v>
      </c>
      <c r="BA322" s="1">
        <f t="shared" si="216"/>
        <v>6387.1677982723841</v>
      </c>
      <c r="BB322" s="1">
        <f t="shared" si="216"/>
        <v>29903.309749284646</v>
      </c>
      <c r="BC322" s="1">
        <f t="shared" si="216"/>
        <v>38503.958901413374</v>
      </c>
      <c r="BD322" s="1">
        <f t="shared" si="217"/>
        <v>33.369803263255783</v>
      </c>
      <c r="BE322" s="2">
        <f t="shared" si="246"/>
        <v>0.1724378764915922</v>
      </c>
      <c r="BF322" s="2">
        <f t="shared" si="246"/>
        <v>0.13039120264941753</v>
      </c>
      <c r="BG322" s="2">
        <f t="shared" si="246"/>
        <v>6.9918128391701598E-2</v>
      </c>
      <c r="BH322" s="2">
        <f t="shared" si="210"/>
        <v>7.5778933443918797E-2</v>
      </c>
      <c r="BI322" s="2">
        <f t="shared" si="218"/>
        <v>2.9734821248929609E-3</v>
      </c>
      <c r="BJ322" s="2">
        <f t="shared" si="218"/>
        <v>1.700186572836147E-3</v>
      </c>
      <c r="BK322" s="2">
        <f t="shared" si="218"/>
        <v>4.8885446777984691E-4</v>
      </c>
      <c r="BL322" s="2">
        <f t="shared" si="211"/>
        <v>1.0395938982205648</v>
      </c>
      <c r="BM322" s="2">
        <f t="shared" si="211"/>
        <v>151.55986276422328</v>
      </c>
      <c r="BN322" s="2">
        <f t="shared" si="211"/>
        <v>17.91275411173357</v>
      </c>
      <c r="BO322" s="2">
        <f t="shared" si="219"/>
        <v>6578.2829635853132</v>
      </c>
      <c r="BP322" s="2">
        <f t="shared" si="219"/>
        <v>412.71911963349612</v>
      </c>
      <c r="BQ322" s="2">
        <f t="shared" si="219"/>
        <v>9.7568187476811872</v>
      </c>
      <c r="BR322" s="11">
        <f t="shared" si="220"/>
        <v>2.8097622499782621E-2</v>
      </c>
      <c r="BS322" s="17">
        <f t="shared" si="260"/>
        <v>2.3088320324880069E-4</v>
      </c>
      <c r="BT322" s="17">
        <f t="shared" si="261"/>
        <v>4.4615354894775918E-4</v>
      </c>
      <c r="BU322" s="12">
        <f>(BU$3*temphigh!$I432+BU$4*temphigh!$I432^2+BU$5*temphigh!$I432^6)*(K322/K$56)^$BW$1</f>
        <v>-342.92222085285835</v>
      </c>
      <c r="BV322" s="12">
        <f>(BV$3*temphigh!$I432+BV$4*temphigh!$I432^2+BV$5*temphigh!$I432^6)*(L322/L$56)^$BW$1</f>
        <v>-47.971577171528182</v>
      </c>
      <c r="BW322" s="12">
        <f>(BW$3*temphigh!$I432+BW$4*temphigh!$I432^2+BW$5*temphigh!$I432^6)*(M322/M$56)^$BW$1</f>
        <v>-39.413028892764601</v>
      </c>
      <c r="BX322" s="12"/>
      <c r="BY322" s="12"/>
      <c r="BZ322" s="12"/>
      <c r="CA322" s="19"/>
      <c r="CB322" s="19"/>
      <c r="CC322" s="19"/>
      <c r="CD322" s="19"/>
      <c r="CE322" s="19"/>
      <c r="CF322" s="19"/>
      <c r="CG322" s="19"/>
      <c r="CH322" s="19"/>
    </row>
    <row r="323" spans="1:86" x14ac:dyDescent="0.3">
      <c r="A323" s="2">
        <f t="shared" si="247"/>
        <v>2277</v>
      </c>
      <c r="B323" s="5">
        <f t="shared" si="248"/>
        <v>1165.4056976202321</v>
      </c>
      <c r="C323" s="5">
        <f t="shared" si="248"/>
        <v>2964.1700214116427</v>
      </c>
      <c r="D323" s="5">
        <f t="shared" si="248"/>
        <v>4369.956685742889</v>
      </c>
      <c r="E323" s="15">
        <f t="shared" si="249"/>
        <v>4.6326616699250113E-9</v>
      </c>
      <c r="F323" s="15">
        <f t="shared" si="249"/>
        <v>9.1266541351072643E-9</v>
      </c>
      <c r="G323" s="15">
        <f t="shared" si="249"/>
        <v>1.8631739762218202E-8</v>
      </c>
      <c r="H323" s="5">
        <f t="shared" si="250"/>
        <v>349.62170928606963</v>
      </c>
      <c r="I323" s="5">
        <f t="shared" si="250"/>
        <v>88928.587756136316</v>
      </c>
      <c r="J323" s="5">
        <f t="shared" si="250"/>
        <v>36612.826977670375</v>
      </c>
      <c r="K323" s="5">
        <f t="shared" si="251"/>
        <v>300</v>
      </c>
      <c r="L323" s="5">
        <f t="shared" si="251"/>
        <v>30001.176421649852</v>
      </c>
      <c r="M323" s="5">
        <f t="shared" si="251"/>
        <v>8378.3043198393225</v>
      </c>
      <c r="N323" s="15">
        <f t="shared" si="252"/>
        <v>0</v>
      </c>
      <c r="O323" s="15">
        <f t="shared" si="252"/>
        <v>-2.4061337428950003E-3</v>
      </c>
      <c r="P323" s="15">
        <f t="shared" si="252"/>
        <v>-8.0447702437558277E-4</v>
      </c>
      <c r="Q323" s="5">
        <f t="shared" si="253"/>
        <v>2.7562117428138615</v>
      </c>
      <c r="R323" s="5">
        <f t="shared" si="253"/>
        <v>2021.5643377211791</v>
      </c>
      <c r="S323" s="5">
        <f t="shared" si="253"/>
        <v>1762.2445630848065</v>
      </c>
      <c r="T323" s="5">
        <f t="shared" si="254"/>
        <v>7.8834113260359828</v>
      </c>
      <c r="U323" s="5">
        <f t="shared" si="254"/>
        <v>22.732446210264769</v>
      </c>
      <c r="V323" s="5">
        <f t="shared" si="254"/>
        <v>48.131890065729522</v>
      </c>
      <c r="W323" s="15">
        <f t="shared" si="255"/>
        <v>-1.0734613539272964E-2</v>
      </c>
      <c r="X323" s="15">
        <f t="shared" si="255"/>
        <v>-1.217998157191269E-2</v>
      </c>
      <c r="Y323" s="15">
        <f t="shared" si="255"/>
        <v>-9.7425357312937999E-3</v>
      </c>
      <c r="Z323" s="5">
        <f t="shared" si="258"/>
        <v>1.805920702065547</v>
      </c>
      <c r="AA323" s="5">
        <f t="shared" si="258"/>
        <v>5552.4942037090386</v>
      </c>
      <c r="AB323" s="5">
        <f t="shared" si="258"/>
        <v>52472.805123681421</v>
      </c>
      <c r="AC323" s="16">
        <f t="shared" si="244"/>
        <v>0.78324622118397758</v>
      </c>
      <c r="AD323" s="16">
        <f t="shared" si="244"/>
        <v>3.1124918204580245</v>
      </c>
      <c r="AE323" s="16">
        <f t="shared" si="244"/>
        <v>31.677108703503158</v>
      </c>
      <c r="AF323" s="15">
        <f t="shared" si="213"/>
        <v>-4.0504037456468023E-3</v>
      </c>
      <c r="AG323" s="15">
        <f t="shared" si="213"/>
        <v>2.9673830763510267E-4</v>
      </c>
      <c r="AH323" s="15">
        <f t="shared" si="213"/>
        <v>9.7937136394747881E-3</v>
      </c>
      <c r="AI323" s="1">
        <f t="shared" si="245"/>
        <v>7619.6945735159334</v>
      </c>
      <c r="AJ323" s="1">
        <f t="shared" si="245"/>
        <v>181613.15178931862</v>
      </c>
      <c r="AK323" s="1">
        <f t="shared" si="245"/>
        <v>73676.904628871038</v>
      </c>
      <c r="AL323" s="14">
        <f t="shared" si="256"/>
        <v>101.16540532114297</v>
      </c>
      <c r="AM323" s="14">
        <f t="shared" si="256"/>
        <v>25.402139676059324</v>
      </c>
      <c r="AN323" s="14">
        <f t="shared" si="256"/>
        <v>7.8660481318854609</v>
      </c>
      <c r="AO323" s="11">
        <f t="shared" si="257"/>
        <v>1.408994270717546E-3</v>
      </c>
      <c r="AP323" s="11">
        <f t="shared" si="257"/>
        <v>1.7749611637499401E-3</v>
      </c>
      <c r="AQ323" s="11">
        <f t="shared" si="257"/>
        <v>1.6101137299786431E-3</v>
      </c>
      <c r="AR323" s="1">
        <f t="shared" si="259"/>
        <v>349.62170928606963</v>
      </c>
      <c r="AS323" s="1">
        <f t="shared" si="259"/>
        <v>88928.587756136316</v>
      </c>
      <c r="AT323" s="1">
        <f t="shared" si="259"/>
        <v>36612.826977670375</v>
      </c>
      <c r="AU323" s="1">
        <f t="shared" si="214"/>
        <v>69.924341857213932</v>
      </c>
      <c r="AV323" s="1">
        <f t="shared" si="214"/>
        <v>17785.717551227262</v>
      </c>
      <c r="AW323" s="1">
        <f t="shared" si="214"/>
        <v>7322.5653955340749</v>
      </c>
      <c r="AX323" s="1">
        <f t="shared" si="215"/>
        <v>240.00000000000003</v>
      </c>
      <c r="AY323" s="1">
        <f t="shared" si="215"/>
        <v>24000.941137319882</v>
      </c>
      <c r="AZ323" s="1">
        <f t="shared" si="215"/>
        <v>6702.6434558714582</v>
      </c>
      <c r="BA323" s="1">
        <f t="shared" si="216"/>
        <v>6387.1678278619711</v>
      </c>
      <c r="BB323" s="1">
        <f t="shared" si="216"/>
        <v>29896.169238403923</v>
      </c>
      <c r="BC323" s="1">
        <f t="shared" si="216"/>
        <v>38500.442674217607</v>
      </c>
      <c r="BD323" s="1">
        <f t="shared" si="217"/>
        <v>32.393251198974994</v>
      </c>
      <c r="BE323" s="2">
        <f t="shared" si="246"/>
        <v>0.1724378764915922</v>
      </c>
      <c r="BF323" s="2">
        <f t="shared" si="246"/>
        <v>0.13039120264941753</v>
      </c>
      <c r="BG323" s="2">
        <f t="shared" si="246"/>
        <v>6.9918128391701598E-2</v>
      </c>
      <c r="BH323" s="2">
        <f t="shared" si="210"/>
        <v>7.5707862954463398E-2</v>
      </c>
      <c r="BI323" s="2">
        <f t="shared" si="218"/>
        <v>2.9734821248929609E-3</v>
      </c>
      <c r="BJ323" s="2">
        <f t="shared" si="218"/>
        <v>1.700186572836147E-3</v>
      </c>
      <c r="BK323" s="2">
        <f t="shared" si="218"/>
        <v>4.8885446777984691E-4</v>
      </c>
      <c r="BL323" s="2">
        <f t="shared" si="211"/>
        <v>1.0395939030366514</v>
      </c>
      <c r="BM323" s="2">
        <f t="shared" si="211"/>
        <v>151.19519084426395</v>
      </c>
      <c r="BN323" s="2">
        <f t="shared" si="211"/>
        <v>17.898344046084674</v>
      </c>
      <c r="BO323" s="2">
        <f t="shared" si="219"/>
        <v>6676.7079036964751</v>
      </c>
      <c r="BP323" s="2">
        <f t="shared" si="219"/>
        <v>417.66835162803557</v>
      </c>
      <c r="BQ323" s="2">
        <f t="shared" si="219"/>
        <v>9.7570554170834995</v>
      </c>
      <c r="BR323" s="11">
        <f t="shared" si="220"/>
        <v>2.8065816442537556E-2</v>
      </c>
      <c r="BS323" s="17">
        <f t="shared" si="260"/>
        <v>2.2457322942486378E-4</v>
      </c>
      <c r="BT323" s="17">
        <f t="shared" si="261"/>
        <v>4.3315878538617396E-4</v>
      </c>
      <c r="BU323" s="12">
        <f>(BU$3*temphigh!$I433+BU$4*temphigh!$I433^2+BU$5*temphigh!$I433^6)*(K323/K$56)^$BW$1</f>
        <v>-344.17172976095964</v>
      </c>
      <c r="BV323" s="12">
        <f>(BV$3*temphigh!$I433+BV$4*temphigh!$I433^2+BV$5*temphigh!$I433^6)*(L323/L$56)^$BW$1</f>
        <v>-48.167666911601863</v>
      </c>
      <c r="BW323" s="12">
        <f>(BW$3*temphigh!$I433+BW$4*temphigh!$I433^2+BW$5*temphigh!$I433^6)*(M323/M$56)^$BW$1</f>
        <v>-39.551796122006202</v>
      </c>
      <c r="BX323" s="12"/>
      <c r="BY323" s="12"/>
      <c r="BZ323" s="12"/>
      <c r="CA323" s="19"/>
      <c r="CB323" s="19"/>
      <c r="CC323" s="19"/>
      <c r="CD323" s="19"/>
      <c r="CE323" s="19"/>
      <c r="CF323" s="19"/>
      <c r="CG323" s="19"/>
      <c r="CH323" s="19"/>
    </row>
    <row r="324" spans="1:86" x14ac:dyDescent="0.3">
      <c r="A324" s="2">
        <f t="shared" si="247"/>
        <v>2278</v>
      </c>
      <c r="B324" s="5">
        <f t="shared" si="248"/>
        <v>1165.4057027492161</v>
      </c>
      <c r="C324" s="5">
        <f t="shared" si="248"/>
        <v>2964.1700471119493</v>
      </c>
      <c r="D324" s="5">
        <f t="shared" si="248"/>
        <v>4369.95676309179</v>
      </c>
      <c r="E324" s="15">
        <f t="shared" si="249"/>
        <v>4.4010285864287604E-9</v>
      </c>
      <c r="F324" s="15">
        <f t="shared" si="249"/>
        <v>8.6703214283519008E-9</v>
      </c>
      <c r="G324" s="15">
        <f t="shared" si="249"/>
        <v>1.770015277410729E-8</v>
      </c>
      <c r="H324" s="5">
        <f t="shared" si="250"/>
        <v>349.62171082476482</v>
      </c>
      <c r="I324" s="5">
        <f t="shared" si="250"/>
        <v>88711.26366009959</v>
      </c>
      <c r="J324" s="5">
        <f t="shared" si="250"/>
        <v>36582.647177600949</v>
      </c>
      <c r="K324" s="5">
        <f t="shared" si="251"/>
        <v>300</v>
      </c>
      <c r="L324" s="5">
        <f t="shared" si="251"/>
        <v>29927.85914780185</v>
      </c>
      <c r="M324" s="5">
        <f t="shared" si="251"/>
        <v>8371.3979704729045</v>
      </c>
      <c r="N324" s="15">
        <f t="shared" si="252"/>
        <v>0</v>
      </c>
      <c r="O324" s="15">
        <f t="shared" si="252"/>
        <v>-2.4438132964377246E-3</v>
      </c>
      <c r="P324" s="15">
        <f t="shared" si="252"/>
        <v>-8.243135010105318E-4</v>
      </c>
      <c r="Q324" s="5">
        <f t="shared" si="253"/>
        <v>2.7266248869223029</v>
      </c>
      <c r="R324" s="5">
        <f t="shared" si="253"/>
        <v>1992.061585882288</v>
      </c>
      <c r="S324" s="5">
        <f t="shared" si="253"/>
        <v>1743.6373737553365</v>
      </c>
      <c r="T324" s="5">
        <f t="shared" si="254"/>
        <v>7.798785952079859</v>
      </c>
      <c r="U324" s="5">
        <f t="shared" si="254"/>
        <v>22.455565434339249</v>
      </c>
      <c r="V324" s="5">
        <f t="shared" si="254"/>
        <v>47.662963406949444</v>
      </c>
      <c r="W324" s="15">
        <f t="shared" si="255"/>
        <v>-1.0734613539272964E-2</v>
      </c>
      <c r="X324" s="15">
        <f t="shared" si="255"/>
        <v>-1.217998157191269E-2</v>
      </c>
      <c r="Y324" s="15">
        <f t="shared" si="255"/>
        <v>-9.7425357312937999E-3</v>
      </c>
      <c r="Z324" s="5">
        <f t="shared" si="258"/>
        <v>1.779298662076477</v>
      </c>
      <c r="AA324" s="5">
        <f t="shared" si="258"/>
        <v>5473.2913113933182</v>
      </c>
      <c r="AB324" s="5">
        <f t="shared" si="258"/>
        <v>52428.273525749835</v>
      </c>
      <c r="AC324" s="16">
        <f t="shared" si="244"/>
        <v>0.78007375775593024</v>
      </c>
      <c r="AD324" s="16">
        <f t="shared" si="244"/>
        <v>3.1134154160133551</v>
      </c>
      <c r="AE324" s="16">
        <f t="shared" si="244"/>
        <v>31.987345235071782</v>
      </c>
      <c r="AF324" s="15">
        <f t="shared" si="213"/>
        <v>-4.0504037456468023E-3</v>
      </c>
      <c r="AG324" s="15">
        <f t="shared" si="213"/>
        <v>2.9673830763510267E-4</v>
      </c>
      <c r="AH324" s="15">
        <f t="shared" si="213"/>
        <v>9.7937136394747881E-3</v>
      </c>
      <c r="AI324" s="1">
        <f t="shared" si="245"/>
        <v>6927.649458021554</v>
      </c>
      <c r="AJ324" s="1">
        <f t="shared" si="245"/>
        <v>181237.55416161401</v>
      </c>
      <c r="AK324" s="1">
        <f t="shared" si="245"/>
        <v>73631.779561518022</v>
      </c>
      <c r="AL324" s="14">
        <f t="shared" si="256"/>
        <v>101.30652138287036</v>
      </c>
      <c r="AM324" s="14">
        <f t="shared" si="256"/>
        <v>25.446776609346472</v>
      </c>
      <c r="AN324" s="14">
        <f t="shared" si="256"/>
        <v>7.8785867116623036</v>
      </c>
      <c r="AO324" s="11">
        <f t="shared" si="257"/>
        <v>1.3949043280103706E-3</v>
      </c>
      <c r="AP324" s="11">
        <f t="shared" si="257"/>
        <v>1.7572115521124407E-3</v>
      </c>
      <c r="AQ324" s="11">
        <f t="shared" si="257"/>
        <v>1.5940125926788566E-3</v>
      </c>
      <c r="AR324" s="1">
        <f t="shared" si="259"/>
        <v>349.62171082476482</v>
      </c>
      <c r="AS324" s="1">
        <f t="shared" si="259"/>
        <v>88711.26366009959</v>
      </c>
      <c r="AT324" s="1">
        <f t="shared" si="259"/>
        <v>36582.647177600949</v>
      </c>
      <c r="AU324" s="1">
        <f t="shared" si="214"/>
        <v>69.924342164952961</v>
      </c>
      <c r="AV324" s="1">
        <f t="shared" si="214"/>
        <v>17742.252732019919</v>
      </c>
      <c r="AW324" s="1">
        <f t="shared" si="214"/>
        <v>7316.5294355201904</v>
      </c>
      <c r="AX324" s="1">
        <f t="shared" si="215"/>
        <v>240</v>
      </c>
      <c r="AY324" s="1">
        <f t="shared" si="215"/>
        <v>23942.287318241481</v>
      </c>
      <c r="AZ324" s="1">
        <f t="shared" si="215"/>
        <v>6697.1183763783229</v>
      </c>
      <c r="BA324" s="1">
        <f t="shared" si="216"/>
        <v>6387.1678559720804</v>
      </c>
      <c r="BB324" s="1">
        <f t="shared" si="216"/>
        <v>29888.91675364921</v>
      </c>
      <c r="BC324" s="1">
        <f t="shared" si="216"/>
        <v>38496.83965582931</v>
      </c>
      <c r="BD324" s="1">
        <f t="shared" si="217"/>
        <v>31.445193256888306</v>
      </c>
      <c r="BE324" s="2">
        <f t="shared" si="246"/>
        <v>0.1724378764915922</v>
      </c>
      <c r="BF324" s="2">
        <f t="shared" si="246"/>
        <v>0.13039120264941753</v>
      </c>
      <c r="BG324" s="2">
        <f t="shared" si="246"/>
        <v>6.9918128391701598E-2</v>
      </c>
      <c r="BH324" s="2">
        <f t="shared" si="210"/>
        <v>7.5637472759479629E-2</v>
      </c>
      <c r="BI324" s="2">
        <f t="shared" si="218"/>
        <v>2.9734821248929609E-3</v>
      </c>
      <c r="BJ324" s="2">
        <f t="shared" si="218"/>
        <v>1.700186572836147E-3</v>
      </c>
      <c r="BK324" s="2">
        <f t="shared" si="218"/>
        <v>4.8885446777984691E-4</v>
      </c>
      <c r="BL324" s="2">
        <f t="shared" si="211"/>
        <v>1.039593907611934</v>
      </c>
      <c r="BM324" s="2">
        <f t="shared" si="211"/>
        <v>150.82569933422855</v>
      </c>
      <c r="BN324" s="2">
        <f t="shared" si="211"/>
        <v>17.883590515984032</v>
      </c>
      <c r="BO324" s="2">
        <f t="shared" si="219"/>
        <v>6776.6054878749383</v>
      </c>
      <c r="BP324" s="2">
        <f t="shared" si="219"/>
        <v>422.67687572600039</v>
      </c>
      <c r="BQ324" s="2">
        <f t="shared" si="219"/>
        <v>9.7572933467495542</v>
      </c>
      <c r="BR324" s="11">
        <f t="shared" si="220"/>
        <v>2.8033970481979392E-2</v>
      </c>
      <c r="BS324" s="17">
        <f t="shared" si="260"/>
        <v>2.1844246334535723E-4</v>
      </c>
      <c r="BT324" s="17">
        <f t="shared" si="261"/>
        <v>4.2054251008366404E-4</v>
      </c>
      <c r="BU324" s="12">
        <f>(BU$3*temphigh!$I434+BU$4*temphigh!$I434^2+BU$5*temphigh!$I434^6)*(K324/K$56)^$BW$1</f>
        <v>-345.41571463970047</v>
      </c>
      <c r="BV324" s="12">
        <f>(BV$3*temphigh!$I434+BV$4*temphigh!$I434^2+BV$5*temphigh!$I434^6)*(L324/L$56)^$BW$1</f>
        <v>-48.363683389937549</v>
      </c>
      <c r="BW324" s="12">
        <f>(BW$3*temphigh!$I434+BW$4*temphigh!$I434^2+BW$5*temphigh!$I434^6)*(M324/M$56)^$BW$1</f>
        <v>-39.690220752051808</v>
      </c>
      <c r="BX324" s="12"/>
      <c r="BY324" s="12"/>
      <c r="BZ324" s="12"/>
      <c r="CA324" s="19"/>
      <c r="CB324" s="19"/>
      <c r="CC324" s="19"/>
      <c r="CD324" s="19"/>
      <c r="CE324" s="19"/>
      <c r="CF324" s="19"/>
      <c r="CG324" s="19"/>
      <c r="CH324" s="19"/>
    </row>
    <row r="325" spans="1:86" x14ac:dyDescent="0.3">
      <c r="A325" s="2">
        <f t="shared" si="247"/>
        <v>2279</v>
      </c>
      <c r="B325" s="5">
        <f t="shared" si="248"/>
        <v>1165.4057076217507</v>
      </c>
      <c r="C325" s="5">
        <f t="shared" si="248"/>
        <v>2964.1700715272414</v>
      </c>
      <c r="D325" s="5">
        <f t="shared" si="248"/>
        <v>4369.9568365732466</v>
      </c>
      <c r="E325" s="15">
        <f t="shared" si="249"/>
        <v>4.1809771571073224E-9</v>
      </c>
      <c r="F325" s="15">
        <f t="shared" si="249"/>
        <v>8.2368053569343059E-9</v>
      </c>
      <c r="G325" s="15">
        <f t="shared" si="249"/>
        <v>1.6815145135401924E-8</v>
      </c>
      <c r="H325" s="5">
        <f t="shared" si="250"/>
        <v>349.62171228652522</v>
      </c>
      <c r="I325" s="5">
        <f t="shared" si="250"/>
        <v>88491.115545187451</v>
      </c>
      <c r="J325" s="5">
        <f t="shared" si="250"/>
        <v>36551.771280492387</v>
      </c>
      <c r="K325" s="5">
        <f t="shared" si="251"/>
        <v>300</v>
      </c>
      <c r="L325" s="5">
        <f t="shared" si="251"/>
        <v>29853.589169933766</v>
      </c>
      <c r="M325" s="5">
        <f t="shared" si="251"/>
        <v>8364.3323372399464</v>
      </c>
      <c r="N325" s="15">
        <f t="shared" si="252"/>
        <v>0</v>
      </c>
      <c r="O325" s="15">
        <f t="shared" si="252"/>
        <v>-2.4816335007891155E-3</v>
      </c>
      <c r="P325" s="15">
        <f t="shared" si="252"/>
        <v>-8.4402070692135567E-4</v>
      </c>
      <c r="Q325" s="5">
        <f t="shared" si="253"/>
        <v>2.6973556337722102</v>
      </c>
      <c r="R325" s="5">
        <f t="shared" si="253"/>
        <v>1962.9149744292379</v>
      </c>
      <c r="S325" s="5">
        <f t="shared" si="253"/>
        <v>1725.1926250587233</v>
      </c>
      <c r="T325" s="5">
        <f t="shared" si="254"/>
        <v>7.7150689988087704</v>
      </c>
      <c r="U325" s="5">
        <f t="shared" si="254"/>
        <v>22.182057061162116</v>
      </c>
      <c r="V325" s="5">
        <f t="shared" si="254"/>
        <v>47.198605282897887</v>
      </c>
      <c r="W325" s="15">
        <f t="shared" si="255"/>
        <v>-1.0734613539272964E-2</v>
      </c>
      <c r="X325" s="15">
        <f t="shared" si="255"/>
        <v>-1.217998157191269E-2</v>
      </c>
      <c r="Y325" s="15">
        <f t="shared" si="255"/>
        <v>-9.7425357312937999E-3</v>
      </c>
      <c r="Z325" s="5">
        <f t="shared" si="258"/>
        <v>1.7530690713677328</v>
      </c>
      <c r="AA325" s="5">
        <f t="shared" si="258"/>
        <v>5395.0144171064376</v>
      </c>
      <c r="AB325" s="5">
        <f t="shared" si="258"/>
        <v>52382.739724992789</v>
      </c>
      <c r="AC325" s="16">
        <f t="shared" si="244"/>
        <v>0.77691414408563486</v>
      </c>
      <c r="AD325" s="16">
        <f t="shared" si="244"/>
        <v>3.1143392856348679</v>
      </c>
      <c r="AE325" s="16">
        <f t="shared" si="244"/>
        <v>32.300620134391096</v>
      </c>
      <c r="AF325" s="15">
        <f t="shared" si="213"/>
        <v>-4.0504037456468023E-3</v>
      </c>
      <c r="AG325" s="15">
        <f t="shared" si="213"/>
        <v>2.9673830763510267E-4</v>
      </c>
      <c r="AH325" s="15">
        <f t="shared" si="213"/>
        <v>9.7937136394747881E-3</v>
      </c>
      <c r="AI325" s="1">
        <f t="shared" si="245"/>
        <v>6304.8088543843514</v>
      </c>
      <c r="AJ325" s="1">
        <f t="shared" si="245"/>
        <v>180856.05147747253</v>
      </c>
      <c r="AK325" s="1">
        <f t="shared" si="245"/>
        <v>73585.131040886408</v>
      </c>
      <c r="AL325" s="14">
        <f t="shared" si="256"/>
        <v>101.44642115895168</v>
      </c>
      <c r="AM325" s="14">
        <f t="shared" si="256"/>
        <v>25.491044825470222</v>
      </c>
      <c r="AN325" s="14">
        <f t="shared" si="256"/>
        <v>7.8910196924288964</v>
      </c>
      <c r="AO325" s="11">
        <f t="shared" si="257"/>
        <v>1.3809552847302668E-3</v>
      </c>
      <c r="AP325" s="11">
        <f t="shared" si="257"/>
        <v>1.7396394365913163E-3</v>
      </c>
      <c r="AQ325" s="11">
        <f t="shared" si="257"/>
        <v>1.578072466752068E-3</v>
      </c>
      <c r="AR325" s="1">
        <f t="shared" si="259"/>
        <v>349.62171228652522</v>
      </c>
      <c r="AS325" s="1">
        <f t="shared" si="259"/>
        <v>88491.115545187451</v>
      </c>
      <c r="AT325" s="1">
        <f t="shared" si="259"/>
        <v>36551.771280492387</v>
      </c>
      <c r="AU325" s="1">
        <f t="shared" si="214"/>
        <v>69.924342457305045</v>
      </c>
      <c r="AV325" s="1">
        <f t="shared" si="214"/>
        <v>17698.223109037492</v>
      </c>
      <c r="AW325" s="1">
        <f t="shared" si="214"/>
        <v>7310.3542560984779</v>
      </c>
      <c r="AX325" s="1">
        <f t="shared" si="215"/>
        <v>240.00000000000003</v>
      </c>
      <c r="AY325" s="1">
        <f t="shared" si="215"/>
        <v>23882.871335947017</v>
      </c>
      <c r="AZ325" s="1">
        <f t="shared" si="215"/>
        <v>6691.4658697919567</v>
      </c>
      <c r="BA325" s="1">
        <f t="shared" si="216"/>
        <v>6387.1678826766829</v>
      </c>
      <c r="BB325" s="1">
        <f t="shared" si="216"/>
        <v>29881.551873530232</v>
      </c>
      <c r="BC325" s="1">
        <f t="shared" si="216"/>
        <v>38493.150411709299</v>
      </c>
      <c r="BD325" s="1">
        <f t="shared" si="217"/>
        <v>30.524800523266489</v>
      </c>
      <c r="BE325" s="2">
        <f t="shared" si="246"/>
        <v>0.1724378764915922</v>
      </c>
      <c r="BF325" s="2">
        <f t="shared" si="246"/>
        <v>0.13039120264941753</v>
      </c>
      <c r="BG325" s="2">
        <f t="shared" si="246"/>
        <v>6.9918128391701598E-2</v>
      </c>
      <c r="BH325" s="2">
        <f t="shared" si="210"/>
        <v>7.5567758293765108E-2</v>
      </c>
      <c r="BI325" s="2">
        <f t="shared" si="218"/>
        <v>2.9734821248929609E-3</v>
      </c>
      <c r="BJ325" s="2">
        <f t="shared" si="218"/>
        <v>1.700186572836147E-3</v>
      </c>
      <c r="BK325" s="2">
        <f t="shared" si="218"/>
        <v>4.8885446777984691E-4</v>
      </c>
      <c r="BL325" s="2">
        <f t="shared" si="211"/>
        <v>1.0395939119584525</v>
      </c>
      <c r="BM325" s="2">
        <f t="shared" si="211"/>
        <v>150.45140646521975</v>
      </c>
      <c r="BN325" s="2">
        <f t="shared" si="211"/>
        <v>17.8684966957358</v>
      </c>
      <c r="BO325" s="2">
        <f t="shared" si="219"/>
        <v>6877.9977499696006</v>
      </c>
      <c r="BP325" s="2">
        <f t="shared" si="219"/>
        <v>427.74539927602638</v>
      </c>
      <c r="BQ325" s="2">
        <f t="shared" si="219"/>
        <v>9.7575325412551432</v>
      </c>
      <c r="BR325" s="11">
        <f t="shared" si="220"/>
        <v>2.8002081590598443E-2</v>
      </c>
      <c r="BS325" s="17">
        <f t="shared" si="260"/>
        <v>2.1248564698980087E-4</v>
      </c>
      <c r="BT325" s="17">
        <f t="shared" si="261"/>
        <v>4.0829369911035343E-4</v>
      </c>
      <c r="BU325" s="12">
        <f>(BU$3*temphigh!$I435+BU$4*temphigh!$I435^2+BU$5*temphigh!$I435^6)*(K325/K$56)^$BW$1</f>
        <v>-346.65421013019005</v>
      </c>
      <c r="BV325" s="12">
        <f>(BV$3*temphigh!$I435+BV$4*temphigh!$I435^2+BV$5*temphigh!$I435^6)*(L325/L$56)^$BW$1</f>
        <v>-48.559637523115256</v>
      </c>
      <c r="BW325" s="12">
        <f>(BW$3*temphigh!$I435+BW$4*temphigh!$I435^2+BW$5*temphigh!$I435^6)*(M325/M$56)^$BW$1</f>
        <v>-39.828307119563945</v>
      </c>
      <c r="BX325" s="12"/>
      <c r="BY325" s="12"/>
      <c r="BZ325" s="12"/>
      <c r="CA325" s="19"/>
      <c r="CB325" s="19"/>
      <c r="CC325" s="19"/>
      <c r="CD325" s="19"/>
      <c r="CE325" s="19"/>
      <c r="CF325" s="19"/>
      <c r="CG325" s="19"/>
      <c r="CH325" s="19"/>
    </row>
    <row r="326" spans="1:86" x14ac:dyDescent="0.3">
      <c r="A326" s="2">
        <f t="shared" si="247"/>
        <v>2280</v>
      </c>
      <c r="B326" s="5">
        <f t="shared" si="248"/>
        <v>1165.4057122506588</v>
      </c>
      <c r="C326" s="5">
        <f t="shared" si="248"/>
        <v>2964.1700947217687</v>
      </c>
      <c r="D326" s="5">
        <f t="shared" si="248"/>
        <v>4369.9569063806321</v>
      </c>
      <c r="E326" s="15">
        <f t="shared" si="249"/>
        <v>3.971928299251956E-9</v>
      </c>
      <c r="F326" s="15">
        <f t="shared" si="249"/>
        <v>7.8249650890875896E-9</v>
      </c>
      <c r="G326" s="15">
        <f t="shared" si="249"/>
        <v>1.5974387878631828E-8</v>
      </c>
      <c r="H326" s="5">
        <f t="shared" si="250"/>
        <v>349.62171367519761</v>
      </c>
      <c r="I326" s="5">
        <f t="shared" si="250"/>
        <v>88268.15403213937</v>
      </c>
      <c r="J326" s="5">
        <f t="shared" si="250"/>
        <v>36520.205819340932</v>
      </c>
      <c r="K326" s="5">
        <f t="shared" si="251"/>
        <v>300</v>
      </c>
      <c r="L326" s="5">
        <f t="shared" si="251"/>
        <v>29778.370070366913</v>
      </c>
      <c r="M326" s="5">
        <f t="shared" si="251"/>
        <v>8357.1089147394796</v>
      </c>
      <c r="N326" s="15">
        <f t="shared" si="252"/>
        <v>0</v>
      </c>
      <c r="O326" s="15">
        <f t="shared" si="252"/>
        <v>-2.5195998758704707E-3</v>
      </c>
      <c r="P326" s="15">
        <f t="shared" si="252"/>
        <v>-8.6359821791226477E-4</v>
      </c>
      <c r="Q326" s="5">
        <f t="shared" si="253"/>
        <v>2.6684005740643806</v>
      </c>
      <c r="R326" s="5">
        <f t="shared" si="253"/>
        <v>1934.1212002916016</v>
      </c>
      <c r="S326" s="5">
        <f t="shared" si="253"/>
        <v>1706.9095433996342</v>
      </c>
      <c r="T326" s="5">
        <f t="shared" si="254"/>
        <v>7.632250714677733</v>
      </c>
      <c r="U326" s="5">
        <f t="shared" si="254"/>
        <v>21.911880014930045</v>
      </c>
      <c r="V326" s="5">
        <f t="shared" si="254"/>
        <v>46.738771184462024</v>
      </c>
      <c r="W326" s="15">
        <f t="shared" si="255"/>
        <v>-1.0734613539272964E-2</v>
      </c>
      <c r="X326" s="15">
        <f t="shared" si="255"/>
        <v>-1.217998157191269E-2</v>
      </c>
      <c r="Y326" s="15">
        <f t="shared" si="255"/>
        <v>-9.7425357312937999E-3</v>
      </c>
      <c r="Z326" s="5">
        <f t="shared" si="258"/>
        <v>1.7272261446671955</v>
      </c>
      <c r="AA326" s="5">
        <f t="shared" si="258"/>
        <v>5317.6553912162854</v>
      </c>
      <c r="AB326" s="5">
        <f t="shared" si="258"/>
        <v>52336.213152100448</v>
      </c>
      <c r="AC326" s="16">
        <f t="shared" si="244"/>
        <v>0.77376732812638438</v>
      </c>
      <c r="AD326" s="16">
        <f t="shared" si="244"/>
        <v>3.1152634294038886</v>
      </c>
      <c r="AE326" s="16">
        <f t="shared" si="244"/>
        <v>32.616963158364776</v>
      </c>
      <c r="AF326" s="15">
        <f t="shared" si="213"/>
        <v>-4.0504037456468023E-3</v>
      </c>
      <c r="AG326" s="15">
        <f t="shared" si="213"/>
        <v>2.9673830763510267E-4</v>
      </c>
      <c r="AH326" s="15">
        <f t="shared" si="213"/>
        <v>9.7937136394747881E-3</v>
      </c>
      <c r="AI326" s="1">
        <f t="shared" si="245"/>
        <v>5744.2523114032219</v>
      </c>
      <c r="AJ326" s="1">
        <f t="shared" si="245"/>
        <v>180468.66943876279</v>
      </c>
      <c r="AK326" s="1">
        <f t="shared" si="245"/>
        <v>73536.972192896254</v>
      </c>
      <c r="AL326" s="14">
        <f t="shared" si="256"/>
        <v>101.58511320065394</v>
      </c>
      <c r="AM326" s="14">
        <f t="shared" si="256"/>
        <v>25.534946600059946</v>
      </c>
      <c r="AN326" s="14">
        <f t="shared" si="256"/>
        <v>7.9033477673310051</v>
      </c>
      <c r="AO326" s="11">
        <f t="shared" si="257"/>
        <v>1.3671457318829641E-3</v>
      </c>
      <c r="AP326" s="11">
        <f t="shared" si="257"/>
        <v>1.7222430422254031E-3</v>
      </c>
      <c r="AQ326" s="11">
        <f t="shared" si="257"/>
        <v>1.5622917420845474E-3</v>
      </c>
      <c r="AR326" s="1">
        <f t="shared" si="259"/>
        <v>349.62171367519761</v>
      </c>
      <c r="AS326" s="1">
        <f t="shared" si="259"/>
        <v>88268.15403213937</v>
      </c>
      <c r="AT326" s="1">
        <f t="shared" si="259"/>
        <v>36520.205819340932</v>
      </c>
      <c r="AU326" s="1">
        <f t="shared" si="214"/>
        <v>69.924342735039531</v>
      </c>
      <c r="AV326" s="1">
        <f t="shared" si="214"/>
        <v>17653.630806427875</v>
      </c>
      <c r="AW326" s="1">
        <f t="shared" si="214"/>
        <v>7304.0411638681871</v>
      </c>
      <c r="AX326" s="1">
        <f t="shared" si="215"/>
        <v>239.99999999999997</v>
      </c>
      <c r="AY326" s="1">
        <f t="shared" si="215"/>
        <v>23822.696056293531</v>
      </c>
      <c r="AZ326" s="1">
        <f t="shared" si="215"/>
        <v>6685.6871317915829</v>
      </c>
      <c r="BA326" s="1">
        <f t="shared" si="216"/>
        <v>6387.1679080460572</v>
      </c>
      <c r="BB326" s="1">
        <f t="shared" si="216"/>
        <v>29874.074160071024</v>
      </c>
      <c r="BC326" s="1">
        <f t="shared" si="216"/>
        <v>38489.375509117264</v>
      </c>
      <c r="BD326" s="1">
        <f t="shared" si="217"/>
        <v>29.631268117856713</v>
      </c>
      <c r="BE326" s="2">
        <f t="shared" si="246"/>
        <v>0.1724378764915922</v>
      </c>
      <c r="BF326" s="2">
        <f t="shared" si="246"/>
        <v>0.13039120264941753</v>
      </c>
      <c r="BG326" s="2">
        <f t="shared" si="246"/>
        <v>6.9918128391701598E-2</v>
      </c>
      <c r="BH326" s="2">
        <f t="shared" ref="BH326:BH346" si="262">(BE326*Z326+BF326*AA326+BG326*AB326)/(Z326+AA326+AB326)</f>
        <v>7.5498714973891629E-2</v>
      </c>
      <c r="BI326" s="2">
        <f t="shared" si="218"/>
        <v>2.9734821248929609E-3</v>
      </c>
      <c r="BJ326" s="2">
        <f t="shared" si="218"/>
        <v>1.700186572836147E-3</v>
      </c>
      <c r="BK326" s="2">
        <f t="shared" si="218"/>
        <v>4.8885446777984691E-4</v>
      </c>
      <c r="BL326" s="2">
        <f t="shared" ref="BL326:BN346" si="263">BI326*AR326</f>
        <v>1.0395939160876451</v>
      </c>
      <c r="BM326" s="2">
        <f t="shared" si="263"/>
        <v>150.07233029447616</v>
      </c>
      <c r="BN326" s="2">
        <f t="shared" si="263"/>
        <v>17.85306577902438</v>
      </c>
      <c r="BO326" s="2">
        <f t="shared" si="219"/>
        <v>6980.9070535021256</v>
      </c>
      <c r="BP326" s="2">
        <f t="shared" si="219"/>
        <v>432.87463790549208</v>
      </c>
      <c r="BQ326" s="2">
        <f t="shared" si="219"/>
        <v>9.757773004887607</v>
      </c>
      <c r="BR326" s="11">
        <f t="shared" si="220"/>
        <v>2.7970146596556583E-2</v>
      </c>
      <c r="BS326" s="17">
        <f t="shared" si="260"/>
        <v>2.06697681643823E-4</v>
      </c>
      <c r="BT326" s="17">
        <f t="shared" si="261"/>
        <v>3.9640164962170235E-4</v>
      </c>
      <c r="BU326" s="12">
        <f>(BU$3*temphigh!$I436+BU$4*temphigh!$I436^2+BU$5*temphigh!$I436^6)*(K326/K$56)^$BW$1</f>
        <v>-347.88724965501297</v>
      </c>
      <c r="BV326" s="12">
        <f>(BV$3*temphigh!$I436+BV$4*temphigh!$I436^2+BV$5*temphigh!$I436^6)*(L326/L$56)^$BW$1</f>
        <v>-48.755540150475461</v>
      </c>
      <c r="BW326" s="12">
        <f>(BW$3*temphigh!$I436+BW$4*temphigh!$I436^2+BW$5*temphigh!$I436^6)*(M326/M$56)^$BW$1</f>
        <v>-39.966059396293723</v>
      </c>
      <c r="BX326" s="12"/>
      <c r="BY326" s="12"/>
      <c r="BZ326" s="12"/>
      <c r="CA326" s="19"/>
      <c r="CB326" s="19"/>
      <c r="CC326" s="19"/>
      <c r="CD326" s="19"/>
      <c r="CE326" s="19"/>
      <c r="CF326" s="19"/>
      <c r="CG326" s="19"/>
      <c r="CH326" s="19"/>
    </row>
    <row r="327" spans="1:86" x14ac:dyDescent="0.3">
      <c r="A327" s="2">
        <f t="shared" si="247"/>
        <v>2281</v>
      </c>
      <c r="B327" s="5">
        <f t="shared" si="248"/>
        <v>1165.4057166481214</v>
      </c>
      <c r="C327" s="5">
        <f t="shared" si="248"/>
        <v>2964.1701167565698</v>
      </c>
      <c r="D327" s="5">
        <f t="shared" si="248"/>
        <v>4369.9569726976497</v>
      </c>
      <c r="E327" s="15">
        <f t="shared" si="249"/>
        <v>3.7733318842893578E-9</v>
      </c>
      <c r="F327" s="15">
        <f t="shared" si="249"/>
        <v>7.4337168346332098E-9</v>
      </c>
      <c r="G327" s="15">
        <f t="shared" si="249"/>
        <v>1.5175668484700237E-8</v>
      </c>
      <c r="H327" s="5">
        <f t="shared" si="250"/>
        <v>349.62171499443639</v>
      </c>
      <c r="I327" s="5">
        <f t="shared" si="250"/>
        <v>88042.389624864561</v>
      </c>
      <c r="J327" s="5">
        <f t="shared" si="250"/>
        <v>36487.957364521171</v>
      </c>
      <c r="K327" s="5">
        <f t="shared" si="251"/>
        <v>300</v>
      </c>
      <c r="L327" s="5">
        <f t="shared" si="251"/>
        <v>29702.205392044638</v>
      </c>
      <c r="M327" s="5">
        <f t="shared" si="251"/>
        <v>8349.7292061428525</v>
      </c>
      <c r="N327" s="15">
        <f t="shared" si="252"/>
        <v>0</v>
      </c>
      <c r="O327" s="15">
        <f t="shared" si="252"/>
        <v>-2.5577181740402688E-3</v>
      </c>
      <c r="P327" s="15">
        <f t="shared" si="252"/>
        <v>-8.8304564077312797E-4</v>
      </c>
      <c r="Q327" s="5">
        <f t="shared" si="253"/>
        <v>2.6397563350945021</v>
      </c>
      <c r="R327" s="5">
        <f t="shared" si="253"/>
        <v>1905.6769705365093</v>
      </c>
      <c r="S327" s="5">
        <f t="shared" si="253"/>
        <v>1688.7873474997821</v>
      </c>
      <c r="T327" s="5">
        <f t="shared" si="254"/>
        <v>7.5503214528208273</v>
      </c>
      <c r="U327" s="5">
        <f t="shared" si="254"/>
        <v>21.644993720142235</v>
      </c>
      <c r="V327" s="5">
        <f t="shared" si="254"/>
        <v>46.283417036160635</v>
      </c>
      <c r="W327" s="15">
        <f t="shared" si="255"/>
        <v>-1.0734613539272964E-2</v>
      </c>
      <c r="X327" s="15">
        <f t="shared" si="255"/>
        <v>-1.217998157191269E-2</v>
      </c>
      <c r="Y327" s="15">
        <f t="shared" si="255"/>
        <v>-9.7425357312937999E-3</v>
      </c>
      <c r="Z327" s="5">
        <f t="shared" si="258"/>
        <v>1.7017641819843909</v>
      </c>
      <c r="AA327" s="5">
        <f t="shared" si="258"/>
        <v>5241.2061207708612</v>
      </c>
      <c r="AB327" s="5">
        <f t="shared" si="258"/>
        <v>52288.703292867584</v>
      </c>
      <c r="AC327" s="16">
        <f t="shared" ref="AC327:AE342" si="264">AC326*(1+AF327)</f>
        <v>0.77063325804228211</v>
      </c>
      <c r="AD327" s="16">
        <f t="shared" si="264"/>
        <v>3.1161878474017675</v>
      </c>
      <c r="AE327" s="16">
        <f t="shared" si="264"/>
        <v>32.936404355327099</v>
      </c>
      <c r="AF327" s="15">
        <f t="shared" ref="AF327:AH346" si="265">AC$5-1</f>
        <v>-4.0504037456468023E-3</v>
      </c>
      <c r="AG327" s="15">
        <f t="shared" si="265"/>
        <v>2.9673830763510267E-4</v>
      </c>
      <c r="AH327" s="15">
        <f t="shared" si="265"/>
        <v>9.7937136394747881E-3</v>
      </c>
      <c r="AI327" s="1">
        <f t="shared" si="245"/>
        <v>5239.7514229979388</v>
      </c>
      <c r="AJ327" s="1">
        <f t="shared" si="245"/>
        <v>180075.43330131439</v>
      </c>
      <c r="AK327" s="1">
        <f t="shared" si="245"/>
        <v>73487.316137474816</v>
      </c>
      <c r="AL327" s="14">
        <f t="shared" si="256"/>
        <v>101.72260603804972</v>
      </c>
      <c r="AM327" s="14">
        <f t="shared" si="256"/>
        <v>25.578484210334341</v>
      </c>
      <c r="AN327" s="14">
        <f t="shared" si="256"/>
        <v>7.9155716289332112</v>
      </c>
      <c r="AO327" s="11">
        <f t="shared" si="257"/>
        <v>1.3534742745641346E-3</v>
      </c>
      <c r="AP327" s="11">
        <f t="shared" si="257"/>
        <v>1.7050206118031492E-3</v>
      </c>
      <c r="AQ327" s="11">
        <f t="shared" si="257"/>
        <v>1.5466688246637019E-3</v>
      </c>
      <c r="AR327" s="1">
        <f t="shared" si="259"/>
        <v>349.62171499443639</v>
      </c>
      <c r="AS327" s="1">
        <f t="shared" si="259"/>
        <v>88042.389624864561</v>
      </c>
      <c r="AT327" s="1">
        <f t="shared" si="259"/>
        <v>36487.957364521171</v>
      </c>
      <c r="AU327" s="1">
        <f t="shared" ref="AU327:AW346" si="266">$AU$5*AR327</f>
        <v>69.924342998887283</v>
      </c>
      <c r="AV327" s="1">
        <f t="shared" si="266"/>
        <v>17608.477924972914</v>
      </c>
      <c r="AW327" s="1">
        <f t="shared" si="266"/>
        <v>7297.5914729042343</v>
      </c>
      <c r="AX327" s="1">
        <f t="shared" ref="AX327:AZ346" si="267">(AR327-AU327)/B327*1000</f>
        <v>240</v>
      </c>
      <c r="AY327" s="1">
        <f t="shared" si="267"/>
        <v>23761.764313635704</v>
      </c>
      <c r="AZ327" s="1">
        <f t="shared" si="267"/>
        <v>6679.7833649142822</v>
      </c>
      <c r="BA327" s="1">
        <f t="shared" ref="BA327:BC346" si="268">LN(AX327)*B327</f>
        <v>6387.1679321469619</v>
      </c>
      <c r="BB327" s="1">
        <f t="shared" si="268"/>
        <v>29866.483158118292</v>
      </c>
      <c r="BC327" s="1">
        <f t="shared" si="268"/>
        <v>38485.515516980682</v>
      </c>
      <c r="BD327" s="1">
        <f t="shared" ref="BD327:BD346" si="269">SUM(BA327:BC327)*BT327</f>
        <v>28.763814499479164</v>
      </c>
      <c r="BE327" s="2">
        <f t="shared" si="246"/>
        <v>0.1724378764915922</v>
      </c>
      <c r="BF327" s="2">
        <f t="shared" si="246"/>
        <v>0.13039120264941753</v>
      </c>
      <c r="BG327" s="2">
        <f t="shared" si="246"/>
        <v>6.9918128391701598E-2</v>
      </c>
      <c r="BH327" s="2">
        <f t="shared" si="262"/>
        <v>7.5430338199218558E-2</v>
      </c>
      <c r="BI327" s="2">
        <f t="shared" ref="BI327:BK346" si="270">BI$5*BE327^2</f>
        <v>2.9734821248929609E-3</v>
      </c>
      <c r="BJ327" s="2">
        <f t="shared" si="270"/>
        <v>1.700186572836147E-3</v>
      </c>
      <c r="BK327" s="2">
        <f t="shared" si="270"/>
        <v>4.8885446777984691E-4</v>
      </c>
      <c r="BL327" s="2">
        <f t="shared" si="263"/>
        <v>1.0395939200103779</v>
      </c>
      <c r="BM327" s="2">
        <f t="shared" si="263"/>
        <v>149.68848868060323</v>
      </c>
      <c r="BN327" s="2">
        <f t="shared" si="263"/>
        <v>17.837300977806741</v>
      </c>
      <c r="BO327" s="2">
        <f t="shared" ref="BO327:BQ346" si="271">2*BI$5*BE327*AR327/Z327*1000</f>
        <v>7085.3560965995512</v>
      </c>
      <c r="BP327" s="2">
        <f t="shared" si="271"/>
        <v>438.06531560816592</v>
      </c>
      <c r="BQ327" s="2">
        <f t="shared" si="271"/>
        <v>9.7580147416335592</v>
      </c>
      <c r="BR327" s="11">
        <f t="shared" ref="BR327:BR346" si="272">SUM(H327:J327)*SUM(B326:D326)/SUM(H326:J326)/SUM(B327:D327)-1+BR$5</f>
        <v>2.7938162176875364E-2</v>
      </c>
      <c r="BS327" s="17">
        <f t="shared" si="260"/>
        <v>2.0107362293366758E-4</v>
      </c>
      <c r="BT327" s="17">
        <f t="shared" si="261"/>
        <v>3.8485597050650711E-4</v>
      </c>
      <c r="BU327" s="12">
        <f>(BU$3*temphigh!$I437+BU$4*temphigh!$I437^2+BU$5*temphigh!$I437^6)*(K327/K$56)^$BW$1</f>
        <v>-349.1148654718981</v>
      </c>
      <c r="BV327" s="12">
        <f>(BV$3*temphigh!$I437+BV$4*temphigh!$I437^2+BV$5*temphigh!$I437^6)*(L327/L$56)^$BW$1</f>
        <v>-48.951402045716243</v>
      </c>
      <c r="BW327" s="12">
        <f>(BW$3*temphigh!$I437+BW$4*temphigh!$I437^2+BW$5*temphigh!$I437^6)*(M327/M$56)^$BW$1</f>
        <v>-40.103481595300813</v>
      </c>
      <c r="BX327" s="12"/>
      <c r="BY327" s="12"/>
      <c r="BZ327" s="12"/>
      <c r="CA327" s="19"/>
      <c r="CB327" s="19"/>
      <c r="CC327" s="19"/>
      <c r="CD327" s="19"/>
      <c r="CE327" s="19"/>
      <c r="CF327" s="19"/>
      <c r="CG327" s="19"/>
      <c r="CH327" s="19"/>
    </row>
    <row r="328" spans="1:86" x14ac:dyDescent="0.3">
      <c r="A328" s="2">
        <f t="shared" si="247"/>
        <v>2282</v>
      </c>
      <c r="B328" s="5">
        <f t="shared" si="248"/>
        <v>1165.4057208257107</v>
      </c>
      <c r="C328" s="5">
        <f t="shared" si="248"/>
        <v>2964.1701376896308</v>
      </c>
      <c r="D328" s="5">
        <f t="shared" si="248"/>
        <v>4369.957035698817</v>
      </c>
      <c r="E328" s="15">
        <f t="shared" si="249"/>
        <v>3.5846652900748897E-9</v>
      </c>
      <c r="F328" s="15">
        <f t="shared" si="249"/>
        <v>7.0620309929015493E-9</v>
      </c>
      <c r="G328" s="15">
        <f t="shared" si="249"/>
        <v>1.4416885060465224E-8</v>
      </c>
      <c r="H328" s="5">
        <f t="shared" si="250"/>
        <v>349.62171624771321</v>
      </c>
      <c r="I328" s="5">
        <f t="shared" si="250"/>
        <v>87813.832695412275</v>
      </c>
      <c r="J328" s="5">
        <f t="shared" si="250"/>
        <v>36455.032521492947</v>
      </c>
      <c r="K328" s="5">
        <f t="shared" si="251"/>
        <v>300</v>
      </c>
      <c r="L328" s="5">
        <f t="shared" si="251"/>
        <v>29625.098633460082</v>
      </c>
      <c r="M328" s="5">
        <f t="shared" si="251"/>
        <v>8342.1947226680859</v>
      </c>
      <c r="N328" s="15">
        <f t="shared" si="252"/>
        <v>0</v>
      </c>
      <c r="O328" s="15">
        <f t="shared" si="252"/>
        <v>-2.595994390544698E-3</v>
      </c>
      <c r="P328" s="15">
        <f t="shared" si="252"/>
        <v>-9.0236261425380437E-4</v>
      </c>
      <c r="Q328" s="5">
        <f t="shared" si="253"/>
        <v>2.6114195803604803</v>
      </c>
      <c r="R328" s="5">
        <f t="shared" si="253"/>
        <v>1877.5790025995273</v>
      </c>
      <c r="S328" s="5">
        <f t="shared" si="253"/>
        <v>1670.8252485827234</v>
      </c>
      <c r="T328" s="5">
        <f t="shared" si="254"/>
        <v>7.4692716699275135</v>
      </c>
      <c r="U328" s="5">
        <f t="shared" si="254"/>
        <v>21.381358095506737</v>
      </c>
      <c r="V328" s="5">
        <f t="shared" si="254"/>
        <v>45.832499191919467</v>
      </c>
      <c r="W328" s="15">
        <f t="shared" si="255"/>
        <v>-1.0734613539272964E-2</v>
      </c>
      <c r="X328" s="15">
        <f t="shared" si="255"/>
        <v>-1.217998157191269E-2</v>
      </c>
      <c r="Y328" s="15">
        <f t="shared" si="255"/>
        <v>-9.7425357312937999E-3</v>
      </c>
      <c r="Z328" s="5">
        <f t="shared" si="258"/>
        <v>1.6766775673534482</v>
      </c>
      <c r="AA328" s="5">
        <f t="shared" si="258"/>
        <v>5165.6585101748706</v>
      </c>
      <c r="AB328" s="5">
        <f t="shared" si="258"/>
        <v>52240.219684937118</v>
      </c>
      <c r="AC328" s="16">
        <f t="shared" si="264"/>
        <v>0.76751188220738764</v>
      </c>
      <c r="AD328" s="16">
        <f t="shared" si="264"/>
        <v>3.1171125397098787</v>
      </c>
      <c r="AE328" s="16">
        <f t="shared" si="264"/>
        <v>33.258974067897121</v>
      </c>
      <c r="AF328" s="15">
        <f t="shared" si="265"/>
        <v>-4.0504037456468023E-3</v>
      </c>
      <c r="AG328" s="15">
        <f t="shared" si="265"/>
        <v>2.9673830763510267E-4</v>
      </c>
      <c r="AH328" s="15">
        <f t="shared" si="265"/>
        <v>9.7937136394747881E-3</v>
      </c>
      <c r="AI328" s="1">
        <f t="shared" ref="AI328:AK343" si="273">(1-$AI$5)*AI327+AU327</f>
        <v>4785.7006236970328</v>
      </c>
      <c r="AJ328" s="1">
        <f t="shared" si="273"/>
        <v>179676.36789615586</v>
      </c>
      <c r="AK328" s="1">
        <f t="shared" si="273"/>
        <v>73436.175996631559</v>
      </c>
      <c r="AL328" s="14">
        <f t="shared" si="256"/>
        <v>101.85890817915971</v>
      </c>
      <c r="AM328" s="14">
        <f t="shared" si="256"/>
        <v>25.621659934703672</v>
      </c>
      <c r="AN328" s="14">
        <f t="shared" si="256"/>
        <v>7.9276919691223968</v>
      </c>
      <c r="AO328" s="11">
        <f t="shared" si="257"/>
        <v>1.3399395318184932E-3</v>
      </c>
      <c r="AP328" s="11">
        <f t="shared" si="257"/>
        <v>1.6879704056851177E-3</v>
      </c>
      <c r="AQ328" s="11">
        <f t="shared" si="257"/>
        <v>1.5312021364170649E-3</v>
      </c>
      <c r="AR328" s="1">
        <f t="shared" si="259"/>
        <v>349.62171624771321</v>
      </c>
      <c r="AS328" s="1">
        <f t="shared" si="259"/>
        <v>87813.832695412275</v>
      </c>
      <c r="AT328" s="1">
        <f t="shared" si="259"/>
        <v>36455.032521492947</v>
      </c>
      <c r="AU328" s="1">
        <f t="shared" si="266"/>
        <v>69.924343249542645</v>
      </c>
      <c r="AV328" s="1">
        <f t="shared" si="266"/>
        <v>17562.766539082455</v>
      </c>
      <c r="AW328" s="1">
        <f t="shared" si="266"/>
        <v>7291.0065042985898</v>
      </c>
      <c r="AX328" s="1">
        <f t="shared" si="267"/>
        <v>240.00000000000003</v>
      </c>
      <c r="AY328" s="1">
        <f t="shared" si="267"/>
        <v>23700.078906768071</v>
      </c>
      <c r="AZ328" s="1">
        <f t="shared" si="267"/>
        <v>6673.7557781344694</v>
      </c>
      <c r="BA328" s="1">
        <f t="shared" si="268"/>
        <v>6387.1679550428198</v>
      </c>
      <c r="BB328" s="1">
        <f t="shared" si="268"/>
        <v>29858.778394618344</v>
      </c>
      <c r="BC328" s="1">
        <f t="shared" si="268"/>
        <v>38481.57100575915</v>
      </c>
      <c r="BD328" s="1">
        <f t="shared" si="269"/>
        <v>27.921680791613724</v>
      </c>
      <c r="BE328" s="2">
        <f t="shared" ref="BE328:BG343" si="274">BE327</f>
        <v>0.1724378764915922</v>
      </c>
      <c r="BF328" s="2">
        <f t="shared" si="274"/>
        <v>0.13039120264941753</v>
      </c>
      <c r="BG328" s="2">
        <f t="shared" si="274"/>
        <v>6.9918128391701598E-2</v>
      </c>
      <c r="BH328" s="2">
        <f t="shared" si="262"/>
        <v>7.536262335287619E-2</v>
      </c>
      <c r="BI328" s="2">
        <f t="shared" si="270"/>
        <v>2.9734821248929609E-3</v>
      </c>
      <c r="BJ328" s="2">
        <f t="shared" si="270"/>
        <v>1.700186572836147E-3</v>
      </c>
      <c r="BK328" s="2">
        <f t="shared" si="270"/>
        <v>4.8885446777984691E-4</v>
      </c>
      <c r="BL328" s="2">
        <f t="shared" si="263"/>
        <v>1.039593923736974</v>
      </c>
      <c r="BM328" s="2">
        <f t="shared" si="263"/>
        <v>149.29989925801979</v>
      </c>
      <c r="BN328" s="2">
        <f t="shared" si="263"/>
        <v>17.821205521191445</v>
      </c>
      <c r="BO328" s="2">
        <f t="shared" si="271"/>
        <v>7191.367917000679</v>
      </c>
      <c r="BP328" s="2">
        <f t="shared" si="271"/>
        <v>443.31816483246132</v>
      </c>
      <c r="BQ328" s="2">
        <f t="shared" si="271"/>
        <v>9.7582577551691987</v>
      </c>
      <c r="BR328" s="11">
        <f t="shared" si="272"/>
        <v>2.7906124850779895E-2</v>
      </c>
      <c r="BS328" s="17">
        <f t="shared" si="260"/>
        <v>1.9560867601982194E-4</v>
      </c>
      <c r="BT328" s="17">
        <f t="shared" si="261"/>
        <v>3.7364657330728846E-4</v>
      </c>
      <c r="BU328" s="12">
        <f>(BU$3*temphigh!$I438+BU$4*temphigh!$I438^2+BU$5*temphigh!$I438^6)*(K328/K$56)^$BW$1</f>
        <v>-350.33708872501387</v>
      </c>
      <c r="BV328" s="12">
        <f>(BV$3*temphigh!$I438+BV$4*temphigh!$I438^2+BV$5*temphigh!$I438^6)*(L328/L$56)^$BW$1</f>
        <v>-49.147233928374781</v>
      </c>
      <c r="BW328" s="12">
        <f>(BW$3*temphigh!$I438+BW$4*temphigh!$I438^2+BW$5*temphigh!$I438^6)*(M328/M$56)^$BW$1</f>
        <v>-40.240577576927997</v>
      </c>
      <c r="BX328" s="12"/>
      <c r="BY328" s="12"/>
      <c r="BZ328" s="12"/>
      <c r="CA328" s="19"/>
      <c r="CB328" s="19"/>
      <c r="CC328" s="19"/>
      <c r="CD328" s="19"/>
      <c r="CE328" s="19"/>
      <c r="CF328" s="19"/>
      <c r="CG328" s="19"/>
      <c r="CH328" s="19"/>
    </row>
    <row r="329" spans="1:86" x14ac:dyDescent="0.3">
      <c r="A329" s="2">
        <f t="shared" si="247"/>
        <v>2283</v>
      </c>
      <c r="B329" s="5">
        <f t="shared" si="248"/>
        <v>1165.4057247944206</v>
      </c>
      <c r="C329" s="5">
        <f t="shared" si="248"/>
        <v>2964.1701575760389</v>
      </c>
      <c r="D329" s="5">
        <f t="shared" si="248"/>
        <v>4369.9570955499266</v>
      </c>
      <c r="E329" s="15">
        <f t="shared" si="249"/>
        <v>3.4054320255711452E-9</v>
      </c>
      <c r="F329" s="15">
        <f t="shared" si="249"/>
        <v>6.7089294432564718E-9</v>
      </c>
      <c r="G329" s="15">
        <f t="shared" si="249"/>
        <v>1.3696040807441962E-8</v>
      </c>
      <c r="H329" s="5">
        <f t="shared" si="250"/>
        <v>349.62171743832619</v>
      </c>
      <c r="I329" s="5">
        <f t="shared" si="250"/>
        <v>87582.493468500266</v>
      </c>
      <c r="J329" s="5">
        <f t="shared" si="250"/>
        <v>36421.43792849117</v>
      </c>
      <c r="K329" s="5">
        <f t="shared" si="251"/>
        <v>300</v>
      </c>
      <c r="L329" s="5">
        <f t="shared" si="251"/>
        <v>29547.053243434977</v>
      </c>
      <c r="M329" s="5">
        <f t="shared" si="251"/>
        <v>8334.5069830503235</v>
      </c>
      <c r="N329" s="15">
        <f t="shared" si="252"/>
        <v>0</v>
      </c>
      <c r="O329" s="15">
        <f t="shared" si="252"/>
        <v>-2.6344347740654417E-3</v>
      </c>
      <c r="P329" s="15">
        <f t="shared" si="252"/>
        <v>-9.2154880979611331E-4</v>
      </c>
      <c r="Q329" s="5">
        <f t="shared" si="253"/>
        <v>2.5833870091739688</v>
      </c>
      <c r="R329" s="5">
        <f t="shared" si="253"/>
        <v>1849.8240245094189</v>
      </c>
      <c r="S329" s="5">
        <f t="shared" si="253"/>
        <v>1653.0224505586639</v>
      </c>
      <c r="T329" s="5">
        <f t="shared" si="254"/>
        <v>7.3890919251310017</v>
      </c>
      <c r="U329" s="5">
        <f t="shared" si="254"/>
        <v>21.120933547920998</v>
      </c>
      <c r="V329" s="5">
        <f t="shared" si="254"/>
        <v>45.3859744308877</v>
      </c>
      <c r="W329" s="15">
        <f t="shared" si="255"/>
        <v>-1.0734613539272964E-2</v>
      </c>
      <c r="X329" s="15">
        <f t="shared" si="255"/>
        <v>-1.217998157191269E-2</v>
      </c>
      <c r="Y329" s="15">
        <f t="shared" si="255"/>
        <v>-9.7425357312937999E-3</v>
      </c>
      <c r="Z329" s="5">
        <f t="shared" si="258"/>
        <v>1.6519607675945744</v>
      </c>
      <c r="AA329" s="5">
        <f t="shared" si="258"/>
        <v>5091.0044818488896</v>
      </c>
      <c r="AB329" s="5">
        <f t="shared" si="258"/>
        <v>52190.771914505574</v>
      </c>
      <c r="AC329" s="16">
        <f t="shared" si="264"/>
        <v>0.76440314920486641</v>
      </c>
      <c r="AD329" s="16">
        <f t="shared" si="264"/>
        <v>3.1180375064096202</v>
      </c>
      <c r="AE329" s="16">
        <f t="shared" si="264"/>
        <v>33.584702935860825</v>
      </c>
      <c r="AF329" s="15">
        <f t="shared" si="265"/>
        <v>-4.0504037456468023E-3</v>
      </c>
      <c r="AG329" s="15">
        <f t="shared" si="265"/>
        <v>2.9673830763510267E-4</v>
      </c>
      <c r="AH329" s="15">
        <f t="shared" si="265"/>
        <v>9.7937136394747881E-3</v>
      </c>
      <c r="AI329" s="1">
        <f t="shared" si="273"/>
        <v>4377.0549045768721</v>
      </c>
      <c r="AJ329" s="1">
        <f t="shared" si="273"/>
        <v>179271.49764562273</v>
      </c>
      <c r="AK329" s="1">
        <f t="shared" si="273"/>
        <v>73383.564901267004</v>
      </c>
      <c r="AL329" s="14">
        <f t="shared" si="256"/>
        <v>101.99402810911947</v>
      </c>
      <c r="AM329" s="14">
        <f t="shared" si="256"/>
        <v>25.664476052380834</v>
      </c>
      <c r="AN329" s="14">
        <f t="shared" si="256"/>
        <v>7.9397094790135743</v>
      </c>
      <c r="AO329" s="11">
        <f t="shared" si="257"/>
        <v>1.3265401365003082E-3</v>
      </c>
      <c r="AP329" s="11">
        <f t="shared" si="257"/>
        <v>1.6710907016282664E-3</v>
      </c>
      <c r="AQ329" s="11">
        <f t="shared" si="257"/>
        <v>1.5158901150528943E-3</v>
      </c>
      <c r="AR329" s="1">
        <f t="shared" si="259"/>
        <v>349.62171743832619</v>
      </c>
      <c r="AS329" s="1">
        <f t="shared" si="259"/>
        <v>87582.493468500266</v>
      </c>
      <c r="AT329" s="1">
        <f t="shared" si="259"/>
        <v>36421.43792849117</v>
      </c>
      <c r="AU329" s="1">
        <f t="shared" si="266"/>
        <v>69.92434348766524</v>
      </c>
      <c r="AV329" s="1">
        <f t="shared" si="266"/>
        <v>17516.498693700054</v>
      </c>
      <c r="AW329" s="1">
        <f t="shared" si="266"/>
        <v>7284.2875856982346</v>
      </c>
      <c r="AX329" s="1">
        <f t="shared" si="267"/>
        <v>240.00000000000003</v>
      </c>
      <c r="AY329" s="1">
        <f t="shared" si="267"/>
        <v>23637.642594747984</v>
      </c>
      <c r="AZ329" s="1">
        <f t="shared" si="267"/>
        <v>6667.6055864402579</v>
      </c>
      <c r="BA329" s="1">
        <f t="shared" si="268"/>
        <v>6387.1679767938867</v>
      </c>
      <c r="BB329" s="1">
        <f t="shared" si="268"/>
        <v>29850.959377862488</v>
      </c>
      <c r="BC329" s="1">
        <f t="shared" si="268"/>
        <v>38477.542547305384</v>
      </c>
      <c r="BD329" s="1">
        <f t="shared" si="269"/>
        <v>27.104130127404385</v>
      </c>
      <c r="BE329" s="2">
        <f t="shared" si="274"/>
        <v>0.1724378764915922</v>
      </c>
      <c r="BF329" s="2">
        <f t="shared" si="274"/>
        <v>0.13039120264941753</v>
      </c>
      <c r="BG329" s="2">
        <f t="shared" si="274"/>
        <v>6.9918128391701598E-2</v>
      </c>
      <c r="BH329" s="2">
        <f t="shared" si="262"/>
        <v>7.5295565802719941E-2</v>
      </c>
      <c r="BI329" s="2">
        <f t="shared" si="270"/>
        <v>2.9734821248929609E-3</v>
      </c>
      <c r="BJ329" s="2">
        <f t="shared" si="270"/>
        <v>1.700186572836147E-3</v>
      </c>
      <c r="BK329" s="2">
        <f t="shared" si="270"/>
        <v>4.8885446777984691E-4</v>
      </c>
      <c r="BL329" s="2">
        <f t="shared" si="263"/>
        <v>1.0395939272772405</v>
      </c>
      <c r="BM329" s="2">
        <f t="shared" si="263"/>
        <v>148.90657941065371</v>
      </c>
      <c r="BN329" s="2">
        <f t="shared" si="263"/>
        <v>17.804782654309282</v>
      </c>
      <c r="BO329" s="2">
        <f t="shared" si="271"/>
        <v>7298.9658971373792</v>
      </c>
      <c r="BP329" s="2">
        <f t="shared" si="271"/>
        <v>448.63392657022894</v>
      </c>
      <c r="BQ329" s="2">
        <f t="shared" si="271"/>
        <v>9.7585020488530958</v>
      </c>
      <c r="BR329" s="11">
        <f t="shared" si="272"/>
        <v>2.7874030973105562E-2</v>
      </c>
      <c r="BS329" s="17">
        <f t="shared" si="260"/>
        <v>1.9029819094444861E-4</v>
      </c>
      <c r="BT329" s="17">
        <f t="shared" si="261"/>
        <v>3.6276366340513443E-4</v>
      </c>
      <c r="BU329" s="12">
        <f>(BU$3*temphigh!$I439+BU$4*temphigh!$I439^2+BU$5*temphigh!$I439^6)*(K329/K$56)^$BW$1</f>
        <v>-351.55394949400068</v>
      </c>
      <c r="BV329" s="12">
        <f>(BV$3*temphigh!$I439+BV$4*temphigh!$I439^2+BV$5*temphigh!$I439^6)*(L329/L$56)^$BW$1</f>
        <v>-49.343046475214095</v>
      </c>
      <c r="BW329" s="12">
        <f>(BW$3*temphigh!$I439+BW$4*temphigh!$I439^2+BW$5*temphigh!$I439^6)*(M329/M$56)^$BW$1</f>
        <v>-40.377351054540163</v>
      </c>
      <c r="BX329" s="12"/>
      <c r="BY329" s="12"/>
      <c r="BZ329" s="12"/>
      <c r="CA329" s="19"/>
      <c r="CB329" s="19"/>
      <c r="CC329" s="19"/>
      <c r="CD329" s="19"/>
      <c r="CE329" s="19"/>
      <c r="CF329" s="19"/>
      <c r="CG329" s="19"/>
      <c r="CH329" s="19"/>
    </row>
    <row r="330" spans="1:86" x14ac:dyDescent="0.3">
      <c r="A330" s="2">
        <f t="shared" si="247"/>
        <v>2284</v>
      </c>
      <c r="B330" s="5">
        <f t="shared" ref="B330:D345" si="275">B329*(1+E330)</f>
        <v>1165.405728564695</v>
      </c>
      <c r="C330" s="5">
        <f t="shared" si="275"/>
        <v>2964.1701764681275</v>
      </c>
      <c r="D330" s="5">
        <f t="shared" si="275"/>
        <v>4369.9571524084813</v>
      </c>
      <c r="E330" s="15">
        <f t="shared" ref="E330:G345" si="276">E329*$E$5</f>
        <v>3.2351604242925876E-9</v>
      </c>
      <c r="F330" s="15">
        <f t="shared" si="276"/>
        <v>6.3734829710936477E-9</v>
      </c>
      <c r="G330" s="15">
        <f t="shared" si="276"/>
        <v>1.3011238767069864E-8</v>
      </c>
      <c r="H330" s="5">
        <f t="shared" si="250"/>
        <v>349.62171856940847</v>
      </c>
      <c r="I330" s="5">
        <f t="shared" si="250"/>
        <v>87348.382005623018</v>
      </c>
      <c r="J330" s="5">
        <f t="shared" si="250"/>
        <v>36387.180254206884</v>
      </c>
      <c r="K330" s="5">
        <f t="shared" si="251"/>
        <v>300</v>
      </c>
      <c r="L330" s="5">
        <f t="shared" si="251"/>
        <v>29468.072615756661</v>
      </c>
      <c r="M330" s="5">
        <f t="shared" si="251"/>
        <v>8326.6675130103431</v>
      </c>
      <c r="N330" s="15">
        <f t="shared" si="252"/>
        <v>0</v>
      </c>
      <c r="O330" s="15">
        <f t="shared" si="252"/>
        <v>-2.6730458373498411E-3</v>
      </c>
      <c r="P330" s="15">
        <f t="shared" si="252"/>
        <v>-9.4060393205297466E-4</v>
      </c>
      <c r="Q330" s="5">
        <f t="shared" si="253"/>
        <v>2.5556553562760627</v>
      </c>
      <c r="R330" s="5">
        <f t="shared" si="253"/>
        <v>1822.4087751075353</v>
      </c>
      <c r="S330" s="5">
        <f t="shared" si="253"/>
        <v>1635.3781502095671</v>
      </c>
      <c r="T330" s="5">
        <f t="shared" ref="T330:V345" si="277">T329*(1+W330)</f>
        <v>7.3097728789085581</v>
      </c>
      <c r="U330" s="5">
        <f t="shared" si="277"/>
        <v>20.863680966525727</v>
      </c>
      <c r="V330" s="5">
        <f t="shared" si="277"/>
        <v>44.943799953295191</v>
      </c>
      <c r="W330" s="15">
        <f t="shared" si="255"/>
        <v>-1.0734613539272964E-2</v>
      </c>
      <c r="X330" s="15">
        <f t="shared" si="255"/>
        <v>-1.217998157191269E-2</v>
      </c>
      <c r="Y330" s="15">
        <f t="shared" si="255"/>
        <v>-9.7425357312937999E-3</v>
      </c>
      <c r="Z330" s="5">
        <f t="shared" si="258"/>
        <v>1.627608331093785</v>
      </c>
      <c r="AA330" s="5">
        <f t="shared" si="258"/>
        <v>5017.2359768730794</v>
      </c>
      <c r="AB330" s="5">
        <f t="shared" si="258"/>
        <v>52140.369613004914</v>
      </c>
      <c r="AC330" s="16">
        <f t="shared" si="264"/>
        <v>0.7613070078261428</v>
      </c>
      <c r="AD330" s="16">
        <f t="shared" si="264"/>
        <v>3.1189627475824149</v>
      </c>
      <c r="AE330" s="16">
        <f t="shared" si="264"/>
        <v>33.913621899081477</v>
      </c>
      <c r="AF330" s="15">
        <f t="shared" si="265"/>
        <v>-4.0504037456468023E-3</v>
      </c>
      <c r="AG330" s="15">
        <f t="shared" si="265"/>
        <v>2.9673830763510267E-4</v>
      </c>
      <c r="AH330" s="15">
        <f t="shared" si="265"/>
        <v>9.7937136394747881E-3</v>
      </c>
      <c r="AI330" s="1">
        <f t="shared" si="273"/>
        <v>4009.2737576068503</v>
      </c>
      <c r="AJ330" s="1">
        <f t="shared" si="273"/>
        <v>178860.84657476054</v>
      </c>
      <c r="AK330" s="1">
        <f t="shared" si="273"/>
        <v>73329.495996838537</v>
      </c>
      <c r="AL330" s="14">
        <f t="shared" ref="AL330:AN345" si="278">AL329*(1+AO330)</f>
        <v>102.12797428936985</v>
      </c>
      <c r="AM330" s="14">
        <f t="shared" si="278"/>
        <v>25.706934843001196</v>
      </c>
      <c r="AN330" s="14">
        <f t="shared" si="278"/>
        <v>7.9516248488580468</v>
      </c>
      <c r="AO330" s="11">
        <f t="shared" ref="AO330:AQ345" si="279">AO$5*AO329</f>
        <v>1.3132747351353052E-3</v>
      </c>
      <c r="AP330" s="11">
        <f t="shared" si="279"/>
        <v>1.6543797946119837E-3</v>
      </c>
      <c r="AQ330" s="11">
        <f t="shared" si="279"/>
        <v>1.5007312139023654E-3</v>
      </c>
      <c r="AR330" s="1">
        <f t="shared" si="259"/>
        <v>349.62171856940847</v>
      </c>
      <c r="AS330" s="1">
        <f t="shared" si="259"/>
        <v>87348.382005623018</v>
      </c>
      <c r="AT330" s="1">
        <f t="shared" si="259"/>
        <v>36387.180254206884</v>
      </c>
      <c r="AU330" s="1">
        <f t="shared" si="266"/>
        <v>69.924343713881697</v>
      </c>
      <c r="AV330" s="1">
        <f t="shared" si="266"/>
        <v>17469.676401124605</v>
      </c>
      <c r="AW330" s="1">
        <f t="shared" si="266"/>
        <v>7277.4360508413774</v>
      </c>
      <c r="AX330" s="1">
        <f t="shared" si="267"/>
        <v>240</v>
      </c>
      <c r="AY330" s="1">
        <f t="shared" si="267"/>
        <v>23574.458092605331</v>
      </c>
      <c r="AZ330" s="1">
        <f t="shared" si="267"/>
        <v>6661.3340104082736</v>
      </c>
      <c r="BA330" s="1">
        <f t="shared" si="268"/>
        <v>6387.167997457399</v>
      </c>
      <c r="BB330" s="1">
        <f t="shared" si="268"/>
        <v>29843.025596700572</v>
      </c>
      <c r="BC330" s="1">
        <f t="shared" si="268"/>
        <v>38473.430714723676</v>
      </c>
      <c r="BD330" s="1">
        <f t="shared" si="269"/>
        <v>26.310447013525007</v>
      </c>
      <c r="BE330" s="2">
        <f t="shared" si="274"/>
        <v>0.1724378764915922</v>
      </c>
      <c r="BF330" s="2">
        <f t="shared" si="274"/>
        <v>0.13039120264941753</v>
      </c>
      <c r="BG330" s="2">
        <f t="shared" si="274"/>
        <v>6.9918128391701598E-2</v>
      </c>
      <c r="BH330" s="2">
        <f t="shared" si="262"/>
        <v>7.5229160902255829E-2</v>
      </c>
      <c r="BI330" s="2">
        <f t="shared" si="270"/>
        <v>2.9734821248929609E-3</v>
      </c>
      <c r="BJ330" s="2">
        <f t="shared" si="270"/>
        <v>1.700186572836147E-3</v>
      </c>
      <c r="BK330" s="2">
        <f t="shared" si="270"/>
        <v>4.8885446777984691E-4</v>
      </c>
      <c r="BL330" s="2">
        <f t="shared" si="263"/>
        <v>1.0395939306404935</v>
      </c>
      <c r="BM330" s="2">
        <f t="shared" si="263"/>
        <v>148.50854624492277</v>
      </c>
      <c r="BN330" s="2">
        <f t="shared" si="263"/>
        <v>17.788035637179661</v>
      </c>
      <c r="BO330" s="2">
        <f t="shared" si="271"/>
        <v>7408.1737692919178</v>
      </c>
      <c r="BP330" s="2">
        <f t="shared" si="271"/>
        <v>454.01335044608544</v>
      </c>
      <c r="BQ330" s="2">
        <f t="shared" si="271"/>
        <v>9.7587476257209662</v>
      </c>
      <c r="BR330" s="11">
        <f t="shared" si="272"/>
        <v>2.7841876727767806E-2</v>
      </c>
      <c r="BS330" s="17">
        <f t="shared" si="260"/>
        <v>1.8513765812751403E-4</v>
      </c>
      <c r="BT330" s="17">
        <f t="shared" si="261"/>
        <v>3.5219773146129556E-4</v>
      </c>
      <c r="BU330" s="12">
        <f>(BU$3*temphigh!$I440+BU$4*temphigh!$I440^2+BU$5*temphigh!$I440^6)*(K330/K$56)^$BW$1</f>
        <v>-352.76547684084653</v>
      </c>
      <c r="BV330" s="12">
        <f>(BV$3*temphigh!$I440+BV$4*temphigh!$I440^2+BV$5*temphigh!$I440^6)*(L330/L$56)^$BW$1</f>
        <v>-49.538850331534263</v>
      </c>
      <c r="BW330" s="12">
        <f>(BW$3*temphigh!$I440+BW$4*temphigh!$I440^2+BW$5*temphigh!$I440^6)*(M330/M$56)^$BW$1</f>
        <v>-40.513805600038026</v>
      </c>
      <c r="BX330" s="12"/>
      <c r="BY330" s="12"/>
      <c r="BZ330" s="12"/>
      <c r="CA330" s="19"/>
      <c r="CB330" s="19"/>
      <c r="CC330" s="19"/>
      <c r="CD330" s="19"/>
      <c r="CE330" s="19"/>
      <c r="CF330" s="19"/>
      <c r="CG330" s="19"/>
      <c r="CH330" s="19"/>
    </row>
    <row r="331" spans="1:86" x14ac:dyDescent="0.3">
      <c r="A331" s="2">
        <f t="shared" si="247"/>
        <v>2285</v>
      </c>
      <c r="B331" s="5">
        <f t="shared" si="275"/>
        <v>1165.4057321464559</v>
      </c>
      <c r="C331" s="5">
        <f t="shared" si="275"/>
        <v>2964.1701944156111</v>
      </c>
      <c r="D331" s="5">
        <f t="shared" si="275"/>
        <v>4369.9572064241102</v>
      </c>
      <c r="E331" s="15">
        <f t="shared" si="276"/>
        <v>3.0734024030779582E-9</v>
      </c>
      <c r="F331" s="15">
        <f t="shared" si="276"/>
        <v>6.0548088225389649E-9</v>
      </c>
      <c r="G331" s="15">
        <f t="shared" si="276"/>
        <v>1.2360676828716369E-8</v>
      </c>
      <c r="H331" s="5">
        <f t="shared" si="250"/>
        <v>349.62171964393673</v>
      </c>
      <c r="I331" s="5">
        <f t="shared" si="250"/>
        <v>87111.508188752006</v>
      </c>
      <c r="J331" s="5">
        <f t="shared" si="250"/>
        <v>36352.266195468146</v>
      </c>
      <c r="K331" s="5">
        <f t="shared" si="251"/>
        <v>300</v>
      </c>
      <c r="L331" s="5">
        <f t="shared" si="251"/>
        <v>29388.160083677692</v>
      </c>
      <c r="M331" s="5">
        <f t="shared" si="251"/>
        <v>8318.6778447230663</v>
      </c>
      <c r="N331" s="15">
        <f t="shared" si="252"/>
        <v>0</v>
      </c>
      <c r="O331" s="15">
        <f t="shared" si="252"/>
        <v>-2.7118343680284651E-3</v>
      </c>
      <c r="P331" s="15">
        <f t="shared" si="252"/>
        <v>-9.5952771919771696E-4</v>
      </c>
      <c r="Q331" s="5">
        <f t="shared" si="253"/>
        <v>2.5282213914571079</v>
      </c>
      <c r="R331" s="5">
        <f t="shared" si="253"/>
        <v>1795.3300042623289</v>
      </c>
      <c r="S331" s="5">
        <f t="shared" si="253"/>
        <v>1617.8915373748489</v>
      </c>
      <c r="T331" s="5">
        <f t="shared" si="277"/>
        <v>7.2313052919936158</v>
      </c>
      <c r="U331" s="5">
        <f t="shared" si="277"/>
        <v>20.609561716831177</v>
      </c>
      <c r="V331" s="5">
        <f t="shared" si="277"/>
        <v>44.505933376350093</v>
      </c>
      <c r="W331" s="15">
        <f t="shared" si="255"/>
        <v>-1.0734613539272964E-2</v>
      </c>
      <c r="X331" s="15">
        <f t="shared" si="255"/>
        <v>-1.217998157191269E-2</v>
      </c>
      <c r="Y331" s="15">
        <f t="shared" si="255"/>
        <v>-9.7425357312937999E-3</v>
      </c>
      <c r="Z331" s="5">
        <f t="shared" si="258"/>
        <v>1.6036148866006086</v>
      </c>
      <c r="AA331" s="5">
        <f t="shared" si="258"/>
        <v>4944.3449556174401</v>
      </c>
      <c r="AB331" s="5">
        <f t="shared" si="258"/>
        <v>52089.022453772726</v>
      </c>
      <c r="AC331" s="16">
        <f t="shared" si="264"/>
        <v>0.75822340707005664</v>
      </c>
      <c r="AD331" s="16">
        <f t="shared" si="264"/>
        <v>3.1198882633097096</v>
      </c>
      <c r="AE331" s="16">
        <f t="shared" si="264"/>
        <v>34.245762200438499</v>
      </c>
      <c r="AF331" s="15">
        <f t="shared" si="265"/>
        <v>-4.0504037456468023E-3</v>
      </c>
      <c r="AG331" s="15">
        <f t="shared" si="265"/>
        <v>2.9673830763510267E-4</v>
      </c>
      <c r="AH331" s="15">
        <f t="shared" si="265"/>
        <v>9.7937136394747881E-3</v>
      </c>
      <c r="AI331" s="1">
        <f t="shared" si="273"/>
        <v>3678.2707255600471</v>
      </c>
      <c r="AJ331" s="1">
        <f t="shared" si="273"/>
        <v>178444.43831840908</v>
      </c>
      <c r="AK331" s="1">
        <f t="shared" si="273"/>
        <v>73273.982447996066</v>
      </c>
      <c r="AL331" s="14">
        <f t="shared" si="278"/>
        <v>102.26075515687079</v>
      </c>
      <c r="AM331" s="14">
        <f t="shared" si="278"/>
        <v>25.749038586251004</v>
      </c>
      <c r="AN331" s="14">
        <f t="shared" si="278"/>
        <v>7.9634387679538507</v>
      </c>
      <c r="AO331" s="11">
        <f t="shared" si="279"/>
        <v>1.3001419877839522E-3</v>
      </c>
      <c r="AP331" s="11">
        <f t="shared" si="279"/>
        <v>1.6378359966658638E-3</v>
      </c>
      <c r="AQ331" s="11">
        <f t="shared" si="279"/>
        <v>1.4857239017633417E-3</v>
      </c>
      <c r="AR331" s="1">
        <f t="shared" si="259"/>
        <v>349.62171964393673</v>
      </c>
      <c r="AS331" s="1">
        <f t="shared" si="259"/>
        <v>87111.508188752006</v>
      </c>
      <c r="AT331" s="1">
        <f t="shared" si="259"/>
        <v>36352.266195468146</v>
      </c>
      <c r="AU331" s="1">
        <f t="shared" si="266"/>
        <v>69.924343928787351</v>
      </c>
      <c r="AV331" s="1">
        <f t="shared" si="266"/>
        <v>17422.301637750403</v>
      </c>
      <c r="AW331" s="1">
        <f t="shared" si="266"/>
        <v>7270.4532390936292</v>
      </c>
      <c r="AX331" s="1">
        <f t="shared" si="267"/>
        <v>240</v>
      </c>
      <c r="AY331" s="1">
        <f t="shared" si="267"/>
        <v>23510.528066942155</v>
      </c>
      <c r="AZ331" s="1">
        <f t="shared" si="267"/>
        <v>6654.9422757784523</v>
      </c>
      <c r="BA331" s="1">
        <f t="shared" si="268"/>
        <v>6387.1680170877371</v>
      </c>
      <c r="BB331" s="1">
        <f t="shared" si="268"/>
        <v>29834.976519722106</v>
      </c>
      <c r="BC331" s="1">
        <f t="shared" si="268"/>
        <v>38469.236082226809</v>
      </c>
      <c r="BD331" s="1">
        <f t="shared" si="269"/>
        <v>25.539936712365908</v>
      </c>
      <c r="BE331" s="2">
        <f t="shared" si="274"/>
        <v>0.1724378764915922</v>
      </c>
      <c r="BF331" s="2">
        <f t="shared" si="274"/>
        <v>0.13039120264941753</v>
      </c>
      <c r="BG331" s="2">
        <f t="shared" si="274"/>
        <v>6.9918128391701598E-2</v>
      </c>
      <c r="BH331" s="2">
        <f t="shared" si="262"/>
        <v>7.5163403991538452E-2</v>
      </c>
      <c r="BI331" s="2">
        <f t="shared" si="270"/>
        <v>2.9734821248929609E-3</v>
      </c>
      <c r="BJ331" s="2">
        <f t="shared" si="270"/>
        <v>1.700186572836147E-3</v>
      </c>
      <c r="BK331" s="2">
        <f t="shared" si="270"/>
        <v>4.8885446777984691E-4</v>
      </c>
      <c r="BL331" s="2">
        <f t="shared" si="263"/>
        <v>1.039593933835584</v>
      </c>
      <c r="BM331" s="2">
        <f t="shared" si="263"/>
        <v>148.10581656202223</v>
      </c>
      <c r="BN331" s="2">
        <f t="shared" si="263"/>
        <v>17.7709677435769</v>
      </c>
      <c r="BO331" s="2">
        <f t="shared" si="271"/>
        <v>7519.0156208314602</v>
      </c>
      <c r="BP331" s="2">
        <f t="shared" si="271"/>
        <v>459.45719480721476</v>
      </c>
      <c r="BQ331" s="2">
        <f t="shared" si="271"/>
        <v>9.7589944884825375</v>
      </c>
      <c r="BR331" s="11">
        <f t="shared" si="272"/>
        <v>2.7809658121223574E-2</v>
      </c>
      <c r="BS331" s="17">
        <f t="shared" si="260"/>
        <v>1.8012270400668764E-4</v>
      </c>
      <c r="BT331" s="17">
        <f t="shared" si="261"/>
        <v>3.4193954510805394E-4</v>
      </c>
      <c r="BU331" s="12">
        <f>(BU$3*temphigh!$I441+BU$4*temphigh!$I441^2+BU$5*temphigh!$I441^6)*(K331/K$56)^$BW$1</f>
        <v>-353.97169885471038</v>
      </c>
      <c r="BV331" s="12">
        <f>(BV$3*temphigh!$I441+BV$4*temphigh!$I441^2+BV$5*temphigh!$I441^6)*(L331/L$56)^$BW$1</f>
        <v>-49.734656122428689</v>
      </c>
      <c r="BW331" s="12">
        <f>(BW$3*temphigh!$I441+BW$4*temphigh!$I441^2+BW$5*temphigh!$I441^6)*(M331/M$56)^$BW$1</f>
        <v>-40.649944649155628</v>
      </c>
      <c r="BX331" s="12"/>
      <c r="BY331" s="12"/>
      <c r="BZ331" s="12"/>
      <c r="CA331" s="19"/>
      <c r="CB331" s="19"/>
      <c r="CC331" s="19"/>
      <c r="CD331" s="19"/>
      <c r="CE331" s="19"/>
      <c r="CF331" s="19"/>
      <c r="CG331" s="19"/>
      <c r="CH331" s="19"/>
    </row>
    <row r="332" spans="1:86" x14ac:dyDescent="0.3">
      <c r="A332" s="2">
        <f t="shared" si="247"/>
        <v>2286</v>
      </c>
      <c r="B332" s="5">
        <f t="shared" si="275"/>
        <v>1165.4057355491286</v>
      </c>
      <c r="C332" s="5">
        <f t="shared" si="275"/>
        <v>2964.170211465721</v>
      </c>
      <c r="D332" s="5">
        <f t="shared" si="275"/>
        <v>4369.9572577389581</v>
      </c>
      <c r="E332" s="15">
        <f t="shared" si="276"/>
        <v>2.9197322829240603E-9</v>
      </c>
      <c r="F332" s="15">
        <f t="shared" si="276"/>
        <v>5.7520683814120161E-9</v>
      </c>
      <c r="G332" s="15">
        <f t="shared" si="276"/>
        <v>1.174264298728055E-8</v>
      </c>
      <c r="H332" s="5">
        <f t="shared" si="250"/>
        <v>349.62172066473858</v>
      </c>
      <c r="I332" s="5">
        <f t="shared" si="250"/>
        <v>86871.881703639083</v>
      </c>
      <c r="J332" s="5">
        <f t="shared" si="250"/>
        <v>36316.702474927173</v>
      </c>
      <c r="K332" s="5">
        <f t="shared" si="251"/>
        <v>300</v>
      </c>
      <c r="L332" s="5">
        <f t="shared" si="251"/>
        <v>29307.318914281488</v>
      </c>
      <c r="M332" s="5">
        <f t="shared" si="251"/>
        <v>8310.5395162875466</v>
      </c>
      <c r="N332" s="15">
        <f t="shared" si="252"/>
        <v>0</v>
      </c>
      <c r="O332" s="15">
        <f t="shared" si="252"/>
        <v>-2.7508074396636051E-3</v>
      </c>
      <c r="P332" s="15">
        <f t="shared" si="252"/>
        <v>-9.78319943076289E-4</v>
      </c>
      <c r="Q332" s="5">
        <f t="shared" si="253"/>
        <v>2.5010819191805824</v>
      </c>
      <c r="R332" s="5">
        <f t="shared" si="253"/>
        <v>1768.5844730794181</v>
      </c>
      <c r="S332" s="5">
        <f t="shared" si="253"/>
        <v>1600.5617951378119</v>
      </c>
      <c r="T332" s="5">
        <f t="shared" si="277"/>
        <v>7.1536800242995646</v>
      </c>
      <c r="U332" s="5">
        <f t="shared" si="277"/>
        <v>20.358537634914978</v>
      </c>
      <c r="V332" s="5">
        <f t="shared" si="277"/>
        <v>44.07233273017642</v>
      </c>
      <c r="W332" s="15">
        <f t="shared" si="255"/>
        <v>-1.0734613539272964E-2</v>
      </c>
      <c r="X332" s="15">
        <f t="shared" si="255"/>
        <v>-1.217998157191269E-2</v>
      </c>
      <c r="Y332" s="15">
        <f t="shared" si="255"/>
        <v>-9.7425357312937999E-3</v>
      </c>
      <c r="Z332" s="5">
        <f t="shared" si="258"/>
        <v>1.5799751420435135</v>
      </c>
      <c r="AA332" s="5">
        <f t="shared" si="258"/>
        <v>4872.3233983599375</v>
      </c>
      <c r="AB332" s="5">
        <f t="shared" si="258"/>
        <v>52036.740148723133</v>
      </c>
      <c r="AC332" s="16">
        <f t="shared" si="264"/>
        <v>0.75515229614202306</v>
      </c>
      <c r="AD332" s="16">
        <f t="shared" si="264"/>
        <v>3.1208140536729747</v>
      </c>
      <c r="AE332" s="16">
        <f t="shared" si="264"/>
        <v>34.581155388795146</v>
      </c>
      <c r="AF332" s="15">
        <f t="shared" si="265"/>
        <v>-4.0504037456468023E-3</v>
      </c>
      <c r="AG332" s="15">
        <f t="shared" si="265"/>
        <v>2.9673830763510267E-4</v>
      </c>
      <c r="AH332" s="15">
        <f t="shared" si="265"/>
        <v>9.7937136394747881E-3</v>
      </c>
      <c r="AI332" s="1">
        <f t="shared" si="273"/>
        <v>3380.36799693283</v>
      </c>
      <c r="AJ332" s="1">
        <f t="shared" si="273"/>
        <v>178022.29612431859</v>
      </c>
      <c r="AK332" s="1">
        <f t="shared" si="273"/>
        <v>73217.037442290079</v>
      </c>
      <c r="AL332" s="14">
        <f t="shared" si="278"/>
        <v>102.3923791233379</v>
      </c>
      <c r="AM332" s="14">
        <f t="shared" si="278"/>
        <v>25.790789561504344</v>
      </c>
      <c r="AN332" s="14">
        <f t="shared" si="278"/>
        <v>7.9751519245584506</v>
      </c>
      <c r="AO332" s="11">
        <f t="shared" si="279"/>
        <v>1.2871405679061127E-3</v>
      </c>
      <c r="AP332" s="11">
        <f t="shared" si="279"/>
        <v>1.6214576366992051E-3</v>
      </c>
      <c r="AQ332" s="11">
        <f t="shared" si="279"/>
        <v>1.4708666627457083E-3</v>
      </c>
      <c r="AR332" s="1">
        <f t="shared" si="259"/>
        <v>349.62172066473858</v>
      </c>
      <c r="AS332" s="1">
        <f t="shared" si="259"/>
        <v>86871.881703639083</v>
      </c>
      <c r="AT332" s="1">
        <f t="shared" si="259"/>
        <v>36316.702474927173</v>
      </c>
      <c r="AU332" s="1">
        <f t="shared" si="266"/>
        <v>69.924344132947724</v>
      </c>
      <c r="AV332" s="1">
        <f t="shared" si="266"/>
        <v>17374.376340727817</v>
      </c>
      <c r="AW332" s="1">
        <f t="shared" si="266"/>
        <v>7263.3404949854348</v>
      </c>
      <c r="AX332" s="1">
        <f t="shared" si="267"/>
        <v>239.99999999999997</v>
      </c>
      <c r="AY332" s="1">
        <f t="shared" si="267"/>
        <v>23445.855131425189</v>
      </c>
      <c r="AZ332" s="1">
        <f t="shared" si="267"/>
        <v>6648.4316130300367</v>
      </c>
      <c r="BA332" s="1">
        <f t="shared" si="268"/>
        <v>6387.1680357365576</v>
      </c>
      <c r="BB332" s="1">
        <f t="shared" si="268"/>
        <v>29826.811594404284</v>
      </c>
      <c r="BC332" s="1">
        <f t="shared" si="268"/>
        <v>38464.959224992024</v>
      </c>
      <c r="BD332" s="1">
        <f t="shared" si="269"/>
        <v>24.791924642015832</v>
      </c>
      <c r="BE332" s="2">
        <f t="shared" si="274"/>
        <v>0.1724378764915922</v>
      </c>
      <c r="BF332" s="2">
        <f t="shared" si="274"/>
        <v>0.13039120264941753</v>
      </c>
      <c r="BG332" s="2">
        <f t="shared" si="274"/>
        <v>6.9918128391701598E-2</v>
      </c>
      <c r="BH332" s="2">
        <f t="shared" si="262"/>
        <v>7.5098290398041667E-2</v>
      </c>
      <c r="BI332" s="2">
        <f t="shared" si="270"/>
        <v>2.9734821248929609E-3</v>
      </c>
      <c r="BJ332" s="2">
        <f t="shared" si="270"/>
        <v>1.700186572836147E-3</v>
      </c>
      <c r="BK332" s="2">
        <f t="shared" si="270"/>
        <v>4.8885446777984691E-4</v>
      </c>
      <c r="BL332" s="2">
        <f t="shared" si="263"/>
        <v>1.0395939368709202</v>
      </c>
      <c r="BM332" s="2">
        <f t="shared" si="263"/>
        <v>147.6984068295373</v>
      </c>
      <c r="BN332" s="2">
        <f t="shared" si="263"/>
        <v>17.753582259899574</v>
      </c>
      <c r="BO332" s="2">
        <f t="shared" si="271"/>
        <v>7631.5158995208749</v>
      </c>
      <c r="BP332" s="2">
        <f t="shared" si="271"/>
        <v>464.96622681361009</v>
      </c>
      <c r="BQ332" s="2">
        <f t="shared" si="271"/>
        <v>9.7592426395199219</v>
      </c>
      <c r="BR332" s="11">
        <f t="shared" si="272"/>
        <v>2.7777370975887145E-2</v>
      </c>
      <c r="BS332" s="17">
        <f t="shared" si="260"/>
        <v>1.7524908681627055E-4</v>
      </c>
      <c r="BT332" s="17">
        <f t="shared" si="261"/>
        <v>3.3198014088160575E-4</v>
      </c>
      <c r="BU332" s="12">
        <f>(BU$3*temphigh!$I442+BU$4*temphigh!$I442^2+BU$5*temphigh!$I442^6)*(K332/K$56)^$BW$1</f>
        <v>-355.17264269478409</v>
      </c>
      <c r="BV332" s="12">
        <f>(BV$3*temphigh!$I442+BV$4*temphigh!$I442^2+BV$5*temphigh!$I442^6)*(L332/L$56)^$BW$1</f>
        <v>-49.9304744640053</v>
      </c>
      <c r="BW332" s="12">
        <f>(BW$3*temphigh!$I442+BW$4*temphigh!$I442^2+BW$5*temphigh!$I442^6)*(M332/M$56)^$BW$1</f>
        <v>-40.785771506550581</v>
      </c>
      <c r="BX332" s="12"/>
      <c r="BY332" s="12"/>
      <c r="BZ332" s="12"/>
      <c r="CA332" s="19"/>
      <c r="CB332" s="19"/>
      <c r="CC332" s="19"/>
      <c r="CD332" s="19"/>
      <c r="CE332" s="19"/>
      <c r="CF332" s="19"/>
      <c r="CG332" s="19"/>
      <c r="CH332" s="19"/>
    </row>
    <row r="333" spans="1:86" x14ac:dyDescent="0.3">
      <c r="A333" s="2">
        <f t="shared" si="247"/>
        <v>2287</v>
      </c>
      <c r="B333" s="5">
        <f t="shared" si="275"/>
        <v>1165.4057387816677</v>
      </c>
      <c r="C333" s="5">
        <f t="shared" si="275"/>
        <v>2964.170227663325</v>
      </c>
      <c r="D333" s="5">
        <f t="shared" si="275"/>
        <v>4369.9573064880633</v>
      </c>
      <c r="E333" s="15">
        <f t="shared" si="276"/>
        <v>2.773745668777857E-9</v>
      </c>
      <c r="F333" s="15">
        <f t="shared" si="276"/>
        <v>5.4644649623414151E-9</v>
      </c>
      <c r="G333" s="15">
        <f t="shared" si="276"/>
        <v>1.1155510837916522E-8</v>
      </c>
      <c r="H333" s="5">
        <f t="shared" si="250"/>
        <v>349.62172163450026</v>
      </c>
      <c r="I333" s="5">
        <f t="shared" si="250"/>
        <v>86629.512022726951</v>
      </c>
      <c r="J333" s="5">
        <f t="shared" si="250"/>
        <v>36280.49583876002</v>
      </c>
      <c r="K333" s="5">
        <f t="shared" si="251"/>
        <v>300</v>
      </c>
      <c r="L333" s="5">
        <f t="shared" si="251"/>
        <v>29225.552302715612</v>
      </c>
      <c r="M333" s="5">
        <f t="shared" si="251"/>
        <v>8302.2540711998427</v>
      </c>
      <c r="N333" s="15">
        <f t="shared" si="252"/>
        <v>0</v>
      </c>
      <c r="O333" s="15">
        <f t="shared" si="252"/>
        <v>-2.7899724231011946E-3</v>
      </c>
      <c r="P333" s="15">
        <f t="shared" si="252"/>
        <v>-9.9698040920992437E-4</v>
      </c>
      <c r="Q333" s="5">
        <f t="shared" si="253"/>
        <v>2.4742337782110106</v>
      </c>
      <c r="R333" s="5">
        <f t="shared" si="253"/>
        <v>1742.168954107452</v>
      </c>
      <c r="S333" s="5">
        <f t="shared" si="253"/>
        <v>1583.3881000129566</v>
      </c>
      <c r="T333" s="5">
        <f t="shared" si="277"/>
        <v>7.0768880338550924</v>
      </c>
      <c r="U333" s="5">
        <f t="shared" si="277"/>
        <v>20.110571021690621</v>
      </c>
      <c r="V333" s="5">
        <f t="shared" si="277"/>
        <v>43.642956453791207</v>
      </c>
      <c r="W333" s="15">
        <f t="shared" si="255"/>
        <v>-1.0734613539272964E-2</v>
      </c>
      <c r="X333" s="15">
        <f t="shared" si="255"/>
        <v>-1.217998157191269E-2</v>
      </c>
      <c r="Y333" s="15">
        <f t="shared" si="255"/>
        <v>-9.7425357312937999E-3</v>
      </c>
      <c r="Z333" s="5">
        <f t="shared" si="258"/>
        <v>1.556683883362787</v>
      </c>
      <c r="AA333" s="5">
        <f t="shared" si="258"/>
        <v>4801.1633058936086</v>
      </c>
      <c r="AB333" s="5">
        <f t="shared" si="258"/>
        <v>51983.532445027355</v>
      </c>
      <c r="AC333" s="16">
        <f t="shared" si="264"/>
        <v>0.75209362445319561</v>
      </c>
      <c r="AD333" s="16">
        <f t="shared" si="264"/>
        <v>3.1217401187537055</v>
      </c>
      <c r="AE333" s="16">
        <f t="shared" si="264"/>
        <v>34.919833321995185</v>
      </c>
      <c r="AF333" s="15">
        <f t="shared" si="265"/>
        <v>-4.0504037456468023E-3</v>
      </c>
      <c r="AG333" s="15">
        <f t="shared" si="265"/>
        <v>2.9673830763510267E-4</v>
      </c>
      <c r="AH333" s="15">
        <f t="shared" si="265"/>
        <v>9.7937136394747881E-3</v>
      </c>
      <c r="AI333" s="1">
        <f t="shared" si="273"/>
        <v>3112.2555413724949</v>
      </c>
      <c r="AJ333" s="1">
        <f t="shared" si="273"/>
        <v>177594.44285261453</v>
      </c>
      <c r="AK333" s="1">
        <f t="shared" si="273"/>
        <v>73158.674193046507</v>
      </c>
      <c r="AL333" s="14">
        <f t="shared" si="278"/>
        <v>102.52285457450182</v>
      </c>
      <c r="AM333" s="14">
        <f t="shared" si="278"/>
        <v>25.832190047468437</v>
      </c>
      <c r="AN333" s="14">
        <f t="shared" si="278"/>
        <v>7.9867650058036546</v>
      </c>
      <c r="AO333" s="11">
        <f t="shared" si="279"/>
        <v>1.2742691622270516E-3</v>
      </c>
      <c r="AP333" s="11">
        <f t="shared" si="279"/>
        <v>1.6052430603322131E-3</v>
      </c>
      <c r="AQ333" s="11">
        <f t="shared" si="279"/>
        <v>1.4561579961182513E-3</v>
      </c>
      <c r="AR333" s="1">
        <f t="shared" si="259"/>
        <v>349.62172163450026</v>
      </c>
      <c r="AS333" s="1">
        <f t="shared" si="259"/>
        <v>86629.512022726951</v>
      </c>
      <c r="AT333" s="1">
        <f t="shared" si="259"/>
        <v>36280.49583876002</v>
      </c>
      <c r="AU333" s="1">
        <f t="shared" si="266"/>
        <v>69.924344326900055</v>
      </c>
      <c r="AV333" s="1">
        <f t="shared" si="266"/>
        <v>17325.902404545392</v>
      </c>
      <c r="AW333" s="1">
        <f t="shared" si="266"/>
        <v>7256.0991677520042</v>
      </c>
      <c r="AX333" s="1">
        <f t="shared" si="267"/>
        <v>240</v>
      </c>
      <c r="AY333" s="1">
        <f t="shared" si="267"/>
        <v>23380.441842172491</v>
      </c>
      <c r="AZ333" s="1">
        <f t="shared" si="267"/>
        <v>6641.8032569598745</v>
      </c>
      <c r="BA333" s="1">
        <f t="shared" si="268"/>
        <v>6387.1680534529369</v>
      </c>
      <c r="BB333" s="1">
        <f t="shared" si="268"/>
        <v>29818.530246225993</v>
      </c>
      <c r="BC333" s="1">
        <f t="shared" si="268"/>
        <v>38460.600719016969</v>
      </c>
      <c r="BD333" s="1">
        <f t="shared" si="269"/>
        <v>24.065755793528897</v>
      </c>
      <c r="BE333" s="2">
        <f t="shared" si="274"/>
        <v>0.1724378764915922</v>
      </c>
      <c r="BF333" s="2">
        <f t="shared" si="274"/>
        <v>0.13039120264941753</v>
      </c>
      <c r="BG333" s="2">
        <f t="shared" si="274"/>
        <v>6.9918128391701598E-2</v>
      </c>
      <c r="BH333" s="2">
        <f t="shared" si="262"/>
        <v>7.5033815437502691E-2</v>
      </c>
      <c r="BI333" s="2">
        <f t="shared" si="270"/>
        <v>2.9734821248929609E-3</v>
      </c>
      <c r="BJ333" s="2">
        <f t="shared" si="270"/>
        <v>1.700186572836147E-3</v>
      </c>
      <c r="BK333" s="2">
        <f t="shared" si="270"/>
        <v>4.8885446777984691E-4</v>
      </c>
      <c r="BL333" s="2">
        <f t="shared" si="263"/>
        <v>1.0395939397544891</v>
      </c>
      <c r="BM333" s="2">
        <f t="shared" si="263"/>
        <v>147.28633315238793</v>
      </c>
      <c r="BN333" s="2">
        <f t="shared" si="263"/>
        <v>17.73588248404598</v>
      </c>
      <c r="BO333" s="2">
        <f t="shared" si="271"/>
        <v>7745.6994189150455</v>
      </c>
      <c r="BP333" s="2">
        <f t="shared" si="271"/>
        <v>470.541222528699</v>
      </c>
      <c r="BQ333" s="2">
        <f t="shared" si="271"/>
        <v>9.759492080887517</v>
      </c>
      <c r="BR333" s="11">
        <f t="shared" si="272"/>
        <v>2.7745010923443475E-2</v>
      </c>
      <c r="BS333" s="17">
        <f t="shared" si="260"/>
        <v>1.7051269250058446E-4</v>
      </c>
      <c r="BT333" s="17">
        <f t="shared" si="261"/>
        <v>3.223108163899085E-4</v>
      </c>
      <c r="BU333" s="12">
        <f>(BU$3*temphigh!$I443+BU$4*temphigh!$I443^2+BU$5*temphigh!$I443^6)*(K333/K$56)^$BW$1</f>
        <v>-356.36833463128892</v>
      </c>
      <c r="BV333" s="12">
        <f>(BV$3*temphigh!$I443+BV$4*temphigh!$I443^2+BV$5*temphigh!$I443^6)*(L333/L$56)^$BW$1</f>
        <v>-50.126315974593552</v>
      </c>
      <c r="BW333" s="12">
        <f>(BW$3*temphigh!$I443+BW$4*temphigh!$I443^2+BW$5*temphigh!$I443^6)*(M333/M$56)^$BW$1</f>
        <v>-40.921289350696</v>
      </c>
      <c r="BX333" s="12"/>
      <c r="BY333" s="12"/>
      <c r="BZ333" s="12"/>
      <c r="CA333" s="19"/>
      <c r="CB333" s="19"/>
      <c r="CC333" s="19"/>
      <c r="CD333" s="19"/>
      <c r="CE333" s="19"/>
      <c r="CF333" s="19"/>
      <c r="CG333" s="19"/>
      <c r="CH333" s="19"/>
    </row>
    <row r="334" spans="1:86" x14ac:dyDescent="0.3">
      <c r="A334" s="2">
        <f t="shared" si="247"/>
        <v>2288</v>
      </c>
      <c r="B334" s="5">
        <f t="shared" si="275"/>
        <v>1165.4057418525799</v>
      </c>
      <c r="C334" s="5">
        <f t="shared" si="275"/>
        <v>2964.1702430510491</v>
      </c>
      <c r="D334" s="5">
        <f t="shared" si="275"/>
        <v>4369.9573527997145</v>
      </c>
      <c r="E334" s="15">
        <f t="shared" si="276"/>
        <v>2.6350583853389641E-9</v>
      </c>
      <c r="F334" s="15">
        <f t="shared" si="276"/>
        <v>5.1912417142243443E-9</v>
      </c>
      <c r="G334" s="15">
        <f t="shared" si="276"/>
        <v>1.0597735296020695E-8</v>
      </c>
      <c r="H334" s="5">
        <f t="shared" si="250"/>
        <v>349.62172255577394</v>
      </c>
      <c r="I334" s="5">
        <f t="shared" si="250"/>
        <v>86384.408387671836</v>
      </c>
      <c r="J334" s="5">
        <f t="shared" si="250"/>
        <v>36243.653054385286</v>
      </c>
      <c r="K334" s="5">
        <f t="shared" si="251"/>
        <v>300</v>
      </c>
      <c r="L334" s="5">
        <f t="shared" si="251"/>
        <v>29142.863366294216</v>
      </c>
      <c r="M334" s="5">
        <f t="shared" si="251"/>
        <v>8293.8230578302901</v>
      </c>
      <c r="N334" s="15">
        <f t="shared" si="252"/>
        <v>0</v>
      </c>
      <c r="O334" s="15">
        <f t="shared" si="252"/>
        <v>-2.8293369981484684E-3</v>
      </c>
      <c r="P334" s="15">
        <f t="shared" si="252"/>
        <v>-1.015508956633715E-3</v>
      </c>
      <c r="Q334" s="5">
        <f t="shared" si="253"/>
        <v>2.4476738412458645</v>
      </c>
      <c r="R334" s="5">
        <f t="shared" si="253"/>
        <v>1716.0802315400351</v>
      </c>
      <c r="S334" s="5">
        <f t="shared" si="253"/>
        <v>1566.3696221342975</v>
      </c>
      <c r="T334" s="5">
        <f t="shared" si="277"/>
        <v>7.0009203757509528</v>
      </c>
      <c r="U334" s="5">
        <f t="shared" si="277"/>
        <v>19.865624637245787</v>
      </c>
      <c r="V334" s="5">
        <f t="shared" si="277"/>
        <v>43.217763391120847</v>
      </c>
      <c r="W334" s="15">
        <f t="shared" si="255"/>
        <v>-1.0734613539272964E-2</v>
      </c>
      <c r="X334" s="15">
        <f t="shared" si="255"/>
        <v>-1.217998157191269E-2</v>
      </c>
      <c r="Y334" s="15">
        <f t="shared" si="255"/>
        <v>-9.7425357312937999E-3</v>
      </c>
      <c r="Z334" s="5">
        <f t="shared" si="258"/>
        <v>1.533735973360614</v>
      </c>
      <c r="AA334" s="5">
        <f t="shared" si="258"/>
        <v>4730.8567001233259</v>
      </c>
      <c r="AB334" s="5">
        <f t="shared" si="258"/>
        <v>51929.409121813238</v>
      </c>
      <c r="AC334" s="16">
        <f t="shared" si="264"/>
        <v>0.74904734161963327</v>
      </c>
      <c r="AD334" s="16">
        <f t="shared" si="264"/>
        <v>3.1226664586334212</v>
      </c>
      <c r="AE334" s="16">
        <f t="shared" si="264"/>
        <v>35.261828169888993</v>
      </c>
      <c r="AF334" s="15">
        <f t="shared" si="265"/>
        <v>-4.0504037456468023E-3</v>
      </c>
      <c r="AG334" s="15">
        <f t="shared" si="265"/>
        <v>2.9673830763510267E-4</v>
      </c>
      <c r="AH334" s="15">
        <f t="shared" si="265"/>
        <v>9.7937136394747881E-3</v>
      </c>
      <c r="AI334" s="1">
        <f t="shared" si="273"/>
        <v>2870.9543315621459</v>
      </c>
      <c r="AJ334" s="1">
        <f t="shared" si="273"/>
        <v>177160.90097189849</v>
      </c>
      <c r="AK334" s="1">
        <f t="shared" si="273"/>
        <v>73098.905941493867</v>
      </c>
      <c r="AL334" s="14">
        <f t="shared" si="278"/>
        <v>102.65218986938953</v>
      </c>
      <c r="AM334" s="14">
        <f t="shared" si="278"/>
        <v>25.87324232183725</v>
      </c>
      <c r="AN334" s="14">
        <f t="shared" si="278"/>
        <v>7.9982786976127107</v>
      </c>
      <c r="AO334" s="11">
        <f t="shared" si="279"/>
        <v>1.2615264706047811E-3</v>
      </c>
      <c r="AP334" s="11">
        <f t="shared" si="279"/>
        <v>1.5891906297288909E-3</v>
      </c>
      <c r="AQ334" s="11">
        <f t="shared" si="279"/>
        <v>1.4415964161570687E-3</v>
      </c>
      <c r="AR334" s="1">
        <f t="shared" si="259"/>
        <v>349.62172255577394</v>
      </c>
      <c r="AS334" s="1">
        <f t="shared" si="259"/>
        <v>86384.408387671836</v>
      </c>
      <c r="AT334" s="1">
        <f t="shared" si="259"/>
        <v>36243.653054385286</v>
      </c>
      <c r="AU334" s="1">
        <f t="shared" si="266"/>
        <v>69.924344511154786</v>
      </c>
      <c r="AV334" s="1">
        <f t="shared" si="266"/>
        <v>17276.881677534369</v>
      </c>
      <c r="AW334" s="1">
        <f t="shared" si="266"/>
        <v>7248.7306108770572</v>
      </c>
      <c r="AX334" s="1">
        <f t="shared" si="267"/>
        <v>239.99999999999997</v>
      </c>
      <c r="AY334" s="1">
        <f t="shared" si="267"/>
        <v>23314.290693035371</v>
      </c>
      <c r="AZ334" s="1">
        <f t="shared" si="267"/>
        <v>6635.0584462642319</v>
      </c>
      <c r="BA334" s="1">
        <f t="shared" si="268"/>
        <v>6387.1680702834983</v>
      </c>
      <c r="BB334" s="1">
        <f t="shared" si="268"/>
        <v>29810.13187774684</v>
      </c>
      <c r="BC334" s="1">
        <f t="shared" si="268"/>
        <v>38456.161140976015</v>
      </c>
      <c r="BD334" s="1">
        <f t="shared" si="269"/>
        <v>23.360794164980494</v>
      </c>
      <c r="BE334" s="2">
        <f t="shared" si="274"/>
        <v>0.1724378764915922</v>
      </c>
      <c r="BF334" s="2">
        <f t="shared" si="274"/>
        <v>0.13039120264941753</v>
      </c>
      <c r="BG334" s="2">
        <f t="shared" si="274"/>
        <v>6.9918128391701598E-2</v>
      </c>
      <c r="BH334" s="2">
        <f t="shared" si="262"/>
        <v>7.4969974414739751E-2</v>
      </c>
      <c r="BI334" s="2">
        <f t="shared" si="270"/>
        <v>2.9734821248929609E-3</v>
      </c>
      <c r="BJ334" s="2">
        <f t="shared" si="270"/>
        <v>1.700186572836147E-3</v>
      </c>
      <c r="BK334" s="2">
        <f t="shared" si="270"/>
        <v>4.8885446777984691E-4</v>
      </c>
      <c r="BL334" s="2">
        <f t="shared" si="263"/>
        <v>1.03959394249388</v>
      </c>
      <c r="BM334" s="2">
        <f t="shared" si="263"/>
        <v>146.86961124311389</v>
      </c>
      <c r="BN334" s="2">
        <f t="shared" si="263"/>
        <v>17.717871724298941</v>
      </c>
      <c r="BO334" s="2">
        <f t="shared" si="271"/>
        <v>7861.5913638318589</v>
      </c>
      <c r="BP334" s="2">
        <f t="shared" si="271"/>
        <v>476.18296701032324</v>
      </c>
      <c r="BQ334" s="2">
        <f t="shared" si="271"/>
        <v>9.7597428143134408</v>
      </c>
      <c r="BR334" s="11">
        <f t="shared" si="272"/>
        <v>2.7712573398056523E-2</v>
      </c>
      <c r="BS334" s="17">
        <f t="shared" si="260"/>
        <v>1.6590953075741656E-4</v>
      </c>
      <c r="BT334" s="17">
        <f t="shared" si="261"/>
        <v>3.1292312270864901E-4</v>
      </c>
      <c r="BU334" s="12">
        <f>(BU$3*temphigh!$I444+BU$4*temphigh!$I444^2+BU$5*temphigh!$I444^6)*(K334/K$56)^$BW$1</f>
        <v>-357.5588000846912</v>
      </c>
      <c r="BV334" s="12">
        <f>(BV$3*temphigh!$I444+BV$4*temphigh!$I444^2+BV$5*temphigh!$I444^6)*(L334/L$56)^$BW$1</f>
        <v>-50.322191285957501</v>
      </c>
      <c r="BW334" s="12">
        <f>(BW$3*temphigh!$I444+BW$4*temphigh!$I444^2+BW$5*temphigh!$I444^6)*(M334/M$56)^$BW$1</f>
        <v>-41.056501238581852</v>
      </c>
      <c r="BX334" s="12"/>
      <c r="BY334" s="12"/>
      <c r="BZ334" s="12"/>
      <c r="CA334" s="19"/>
      <c r="CB334" s="19"/>
      <c r="CC334" s="19"/>
      <c r="CD334" s="19"/>
      <c r="CE334" s="19"/>
      <c r="CF334" s="19"/>
      <c r="CG334" s="19"/>
      <c r="CH334" s="19"/>
    </row>
    <row r="335" spans="1:86" x14ac:dyDescent="0.3">
      <c r="A335" s="2">
        <f t="shared" si="247"/>
        <v>2289</v>
      </c>
      <c r="B335" s="5">
        <f t="shared" si="275"/>
        <v>1165.4057447699465</v>
      </c>
      <c r="C335" s="5">
        <f t="shared" si="275"/>
        <v>2964.1702576693874</v>
      </c>
      <c r="D335" s="5">
        <f t="shared" si="275"/>
        <v>4369.9573967957831</v>
      </c>
      <c r="E335" s="15">
        <f t="shared" si="276"/>
        <v>2.5033054660720158E-9</v>
      </c>
      <c r="F335" s="15">
        <f t="shared" si="276"/>
        <v>4.931679628513127E-9</v>
      </c>
      <c r="G335" s="15">
        <f t="shared" si="276"/>
        <v>1.006784853121966E-8</v>
      </c>
      <c r="H335" s="5">
        <f t="shared" si="250"/>
        <v>349.62172343098393</v>
      </c>
      <c r="I335" s="5">
        <f t="shared" si="250"/>
        <v>86136.579791473385</v>
      </c>
      <c r="J335" s="5">
        <f t="shared" si="250"/>
        <v>36206.180908204798</v>
      </c>
      <c r="K335" s="5">
        <f t="shared" si="251"/>
        <v>300</v>
      </c>
      <c r="L335" s="5">
        <f t="shared" si="251"/>
        <v>29059.255138468074</v>
      </c>
      <c r="M335" s="5">
        <f t="shared" si="251"/>
        <v>8285.2480289058494</v>
      </c>
      <c r="N335" s="15">
        <f t="shared" si="252"/>
        <v>0</v>
      </c>
      <c r="O335" s="15">
        <f t="shared" si="252"/>
        <v>-2.8689091656943777E-3</v>
      </c>
      <c r="P335" s="15">
        <f t="shared" si="252"/>
        <v>-1.0339054576701256E-3</v>
      </c>
      <c r="Q335" s="5">
        <f t="shared" si="253"/>
        <v>2.4213990145514037</v>
      </c>
      <c r="R335" s="5">
        <f t="shared" si="253"/>
        <v>1690.3151014137468</v>
      </c>
      <c r="S335" s="5">
        <f t="shared" si="253"/>
        <v>1549.5055254446402</v>
      </c>
      <c r="T335" s="5">
        <f t="shared" si="277"/>
        <v>6.9257682010980446</v>
      </c>
      <c r="U335" s="5">
        <f t="shared" si="277"/>
        <v>19.623661695249599</v>
      </c>
      <c r="V335" s="5">
        <f t="shared" si="277"/>
        <v>42.796712787056251</v>
      </c>
      <c r="W335" s="15">
        <f t="shared" si="255"/>
        <v>-1.0734613539272964E-2</v>
      </c>
      <c r="X335" s="15">
        <f t="shared" si="255"/>
        <v>-1.217998157191269E-2</v>
      </c>
      <c r="Y335" s="15">
        <f t="shared" si="255"/>
        <v>-9.7425357312937999E-3</v>
      </c>
      <c r="Z335" s="5">
        <f t="shared" si="258"/>
        <v>1.5111263505681032</v>
      </c>
      <c r="AA335" s="5">
        <f t="shared" si="258"/>
        <v>4661.3956246528751</v>
      </c>
      <c r="AB335" s="5">
        <f t="shared" si="258"/>
        <v>51874.379986892898</v>
      </c>
      <c r="AC335" s="16">
        <f t="shared" si="264"/>
        <v>0.74601339746147033</v>
      </c>
      <c r="AD335" s="16">
        <f t="shared" si="264"/>
        <v>3.123593073393665</v>
      </c>
      <c r="AE335" s="16">
        <f t="shared" si="264"/>
        <v>35.607172417389251</v>
      </c>
      <c r="AF335" s="15">
        <f t="shared" si="265"/>
        <v>-4.0504037456468023E-3</v>
      </c>
      <c r="AG335" s="15">
        <f t="shared" si="265"/>
        <v>2.9673830763510267E-4</v>
      </c>
      <c r="AH335" s="15">
        <f t="shared" si="265"/>
        <v>9.7937136394747881E-3</v>
      </c>
      <c r="AI335" s="1">
        <f t="shared" si="273"/>
        <v>2653.7832429170862</v>
      </c>
      <c r="AJ335" s="1">
        <f t="shared" si="273"/>
        <v>176721.69255224301</v>
      </c>
      <c r="AK335" s="1">
        <f t="shared" si="273"/>
        <v>73037.745958221538</v>
      </c>
      <c r="AL335" s="14">
        <f t="shared" si="278"/>
        <v>102.78039333962745</v>
      </c>
      <c r="AM335" s="14">
        <f t="shared" si="278"/>
        <v>25.913948660953231</v>
      </c>
      <c r="AN335" s="14">
        <f t="shared" si="278"/>
        <v>8.0096936846195543</v>
      </c>
      <c r="AO335" s="11">
        <f t="shared" si="279"/>
        <v>1.2489112058987333E-3</v>
      </c>
      <c r="AP335" s="11">
        <f t="shared" si="279"/>
        <v>1.5732987234316021E-3</v>
      </c>
      <c r="AQ335" s="11">
        <f t="shared" si="279"/>
        <v>1.427180451995498E-3</v>
      </c>
      <c r="AR335" s="1">
        <f t="shared" si="259"/>
        <v>349.62172343098393</v>
      </c>
      <c r="AS335" s="1">
        <f t="shared" si="259"/>
        <v>86136.579791473385</v>
      </c>
      <c r="AT335" s="1">
        <f t="shared" si="259"/>
        <v>36206.180908204798</v>
      </c>
      <c r="AU335" s="1">
        <f t="shared" si="266"/>
        <v>69.92434468619679</v>
      </c>
      <c r="AV335" s="1">
        <f t="shared" si="266"/>
        <v>17227.315958294679</v>
      </c>
      <c r="AW335" s="1">
        <f t="shared" si="266"/>
        <v>7241.2361816409602</v>
      </c>
      <c r="AX335" s="1">
        <f t="shared" si="267"/>
        <v>240</v>
      </c>
      <c r="AY335" s="1">
        <f t="shared" si="267"/>
        <v>23247.404110774456</v>
      </c>
      <c r="AZ335" s="1">
        <f t="shared" si="267"/>
        <v>6628.1984231246797</v>
      </c>
      <c r="BA335" s="1">
        <f t="shared" si="268"/>
        <v>6387.1680862725307</v>
      </c>
      <c r="BB335" s="1">
        <f t="shared" si="268"/>
        <v>29801.615867649849</v>
      </c>
      <c r="BC335" s="1">
        <f t="shared" si="268"/>
        <v>38451.641068077421</v>
      </c>
      <c r="BD335" s="1">
        <f t="shared" si="269"/>
        <v>22.676422211830058</v>
      </c>
      <c r="BE335" s="2">
        <f t="shared" si="274"/>
        <v>0.1724378764915922</v>
      </c>
      <c r="BF335" s="2">
        <f t="shared" si="274"/>
        <v>0.13039120264941753</v>
      </c>
      <c r="BG335" s="2">
        <f t="shared" si="274"/>
        <v>6.9918128391701598E-2</v>
      </c>
      <c r="BH335" s="2">
        <f t="shared" si="262"/>
        <v>7.4906762624443818E-2</v>
      </c>
      <c r="BI335" s="2">
        <f t="shared" si="270"/>
        <v>2.9734821248929609E-3</v>
      </c>
      <c r="BJ335" s="2">
        <f t="shared" si="270"/>
        <v>1.700186572836147E-3</v>
      </c>
      <c r="BK335" s="2">
        <f t="shared" si="270"/>
        <v>4.8885446777984691E-4</v>
      </c>
      <c r="BL335" s="2">
        <f t="shared" si="263"/>
        <v>1.0395939450963012</v>
      </c>
      <c r="BM335" s="2">
        <f t="shared" si="263"/>
        <v>146.44825639149246</v>
      </c>
      <c r="BN335" s="2">
        <f t="shared" si="263"/>
        <v>17.699553298221311</v>
      </c>
      <c r="BO335" s="2">
        <f t="shared" si="271"/>
        <v>7979.2172959070585</v>
      </c>
      <c r="BP335" s="2">
        <f t="shared" si="271"/>
        <v>481.89225440198993</v>
      </c>
      <c r="BQ335" s="2">
        <f t="shared" si="271"/>
        <v>9.7599948412016282</v>
      </c>
      <c r="BR335" s="11">
        <f t="shared" si="272"/>
        <v>2.7680053629367068E-2</v>
      </c>
      <c r="BS335" s="17">
        <f t="shared" si="260"/>
        <v>1.6143573120726626E-4</v>
      </c>
      <c r="BT335" s="17">
        <f t="shared" si="261"/>
        <v>3.0380885699868835E-4</v>
      </c>
      <c r="BU335" s="12">
        <f>(BU$3*temphigh!$I445+BU$4*temphigh!$I445^2+BU$5*temphigh!$I445^6)*(K335/K$56)^$BW$1</f>
        <v>-358.74406366321597</v>
      </c>
      <c r="BV335" s="12">
        <f>(BV$3*temphigh!$I445+BV$4*temphigh!$I445^2+BV$5*temphigh!$I445^6)*(L335/L$56)^$BW$1</f>
        <v>-50.518111054536028</v>
      </c>
      <c r="BW335" s="12">
        <f>(BW$3*temphigh!$I445+BW$4*temphigh!$I445^2+BW$5*temphigh!$I445^6)*(M335/M$56)^$BW$1</f>
        <v>-41.191410110233804</v>
      </c>
      <c r="BX335" s="12"/>
      <c r="BY335" s="12"/>
      <c r="BZ335" s="12"/>
      <c r="CA335" s="19"/>
      <c r="CB335" s="19"/>
      <c r="CC335" s="19"/>
      <c r="CD335" s="19"/>
      <c r="CE335" s="19"/>
      <c r="CF335" s="19"/>
      <c r="CG335" s="19"/>
      <c r="CH335" s="19"/>
    </row>
    <row r="336" spans="1:86" x14ac:dyDescent="0.3">
      <c r="A336" s="2">
        <f t="shared" si="247"/>
        <v>2290</v>
      </c>
      <c r="B336" s="5">
        <f t="shared" si="275"/>
        <v>1165.4057475414447</v>
      </c>
      <c r="C336" s="5">
        <f t="shared" si="275"/>
        <v>2964.1702715568085</v>
      </c>
      <c r="D336" s="5">
        <f t="shared" si="275"/>
        <v>4369.9574385920487</v>
      </c>
      <c r="E336" s="15">
        <f t="shared" si="276"/>
        <v>2.3781401927684147E-9</v>
      </c>
      <c r="F336" s="15">
        <f t="shared" si="276"/>
        <v>4.6850956470874707E-9</v>
      </c>
      <c r="G336" s="15">
        <f t="shared" si="276"/>
        <v>9.5644561046586765E-9</v>
      </c>
      <c r="H336" s="5">
        <f t="shared" si="250"/>
        <v>349.62172426243342</v>
      </c>
      <c r="I336" s="5">
        <f t="shared" si="250"/>
        <v>85886.034960209727</v>
      </c>
      <c r="J336" s="5">
        <f t="shared" si="250"/>
        <v>36168.086203373176</v>
      </c>
      <c r="K336" s="5">
        <f t="shared" si="251"/>
        <v>300</v>
      </c>
      <c r="L336" s="5">
        <f t="shared" si="251"/>
        <v>28974.730562661509</v>
      </c>
      <c r="M336" s="5">
        <f t="shared" si="251"/>
        <v>8276.5305409990742</v>
      </c>
      <c r="N336" s="15">
        <f t="shared" si="252"/>
        <v>0</v>
      </c>
      <c r="O336" s="15">
        <f t="shared" si="252"/>
        <v>-2.9086972602636596E-3</v>
      </c>
      <c r="P336" s="15">
        <f t="shared" si="252"/>
        <v>-1.0521698175313121E-3</v>
      </c>
      <c r="Q336" s="5">
        <f t="shared" si="253"/>
        <v>2.3954062376024301</v>
      </c>
      <c r="R336" s="5">
        <f t="shared" si="253"/>
        <v>1664.8703718023467</v>
      </c>
      <c r="S336" s="5">
        <f t="shared" si="253"/>
        <v>1532.7949678859432</v>
      </c>
      <c r="T336" s="5">
        <f t="shared" si="277"/>
        <v>6.8514227559966709</v>
      </c>
      <c r="U336" s="5">
        <f t="shared" si="277"/>
        <v>19.384645857428008</v>
      </c>
      <c r="V336" s="5">
        <f t="shared" si="277"/>
        <v>42.379764283546436</v>
      </c>
      <c r="W336" s="15">
        <f t="shared" si="255"/>
        <v>-1.0734613539272964E-2</v>
      </c>
      <c r="X336" s="15">
        <f t="shared" si="255"/>
        <v>-1.217998157191269E-2</v>
      </c>
      <c r="Y336" s="15">
        <f t="shared" si="255"/>
        <v>-9.7425357312937999E-3</v>
      </c>
      <c r="Z336" s="5">
        <f t="shared" si="258"/>
        <v>1.4888500281290034</v>
      </c>
      <c r="AA336" s="5">
        <f t="shared" si="258"/>
        <v>4592.7721453624481</v>
      </c>
      <c r="AB336" s="5">
        <f t="shared" si="258"/>
        <v>51818.454873522591</v>
      </c>
      <c r="AC336" s="16">
        <f t="shared" si="264"/>
        <v>0.74299174200208973</v>
      </c>
      <c r="AD336" s="16">
        <f t="shared" si="264"/>
        <v>3.1245199631160046</v>
      </c>
      <c r="AE336" s="16">
        <f t="shared" si="264"/>
        <v>35.955898867556563</v>
      </c>
      <c r="AF336" s="15">
        <f t="shared" si="265"/>
        <v>-4.0504037456468023E-3</v>
      </c>
      <c r="AG336" s="15">
        <f t="shared" si="265"/>
        <v>2.9673830763510267E-4</v>
      </c>
      <c r="AH336" s="15">
        <f t="shared" si="265"/>
        <v>9.7937136394747881E-3</v>
      </c>
      <c r="AI336" s="1">
        <f t="shared" si="273"/>
        <v>2458.3292633115748</v>
      </c>
      <c r="AJ336" s="1">
        <f t="shared" si="273"/>
        <v>176276.83925531339</v>
      </c>
      <c r="AK336" s="1">
        <f t="shared" si="273"/>
        <v>72975.207544040342</v>
      </c>
      <c r="AL336" s="14">
        <f t="shared" si="278"/>
        <v>102.9074732887661</v>
      </c>
      <c r="AM336" s="14">
        <f t="shared" si="278"/>
        <v>25.954311339477108</v>
      </c>
      <c r="AN336" s="14">
        <f t="shared" si="278"/>
        <v>8.021010650090183</v>
      </c>
      <c r="AO336" s="11">
        <f t="shared" si="279"/>
        <v>1.2364220938397459E-3</v>
      </c>
      <c r="AP336" s="11">
        <f t="shared" si="279"/>
        <v>1.557565736197286E-3</v>
      </c>
      <c r="AQ336" s="11">
        <f t="shared" si="279"/>
        <v>1.4129086474755431E-3</v>
      </c>
      <c r="AR336" s="1">
        <f t="shared" si="259"/>
        <v>349.62172426243342</v>
      </c>
      <c r="AS336" s="1">
        <f t="shared" si="259"/>
        <v>85886.034960209727</v>
      </c>
      <c r="AT336" s="1">
        <f t="shared" si="259"/>
        <v>36168.086203373176</v>
      </c>
      <c r="AU336" s="1">
        <f t="shared" si="266"/>
        <v>69.924344852486684</v>
      </c>
      <c r="AV336" s="1">
        <f t="shared" si="266"/>
        <v>17177.206992041945</v>
      </c>
      <c r="AW336" s="1">
        <f t="shared" si="266"/>
        <v>7233.6172406746355</v>
      </c>
      <c r="AX336" s="1">
        <f t="shared" si="267"/>
        <v>240</v>
      </c>
      <c r="AY336" s="1">
        <f t="shared" si="267"/>
        <v>23179.784450129209</v>
      </c>
      <c r="AZ336" s="1">
        <f t="shared" si="267"/>
        <v>6621.2244327992594</v>
      </c>
      <c r="BA336" s="1">
        <f t="shared" si="268"/>
        <v>6387.1681014621117</v>
      </c>
      <c r="BB336" s="1">
        <f t="shared" si="268"/>
        <v>29792.981569746527</v>
      </c>
      <c r="BC336" s="1">
        <f t="shared" si="268"/>
        <v>38447.041077922171</v>
      </c>
      <c r="BD336" s="1">
        <f t="shared" si="269"/>
        <v>22.012040313122831</v>
      </c>
      <c r="BE336" s="2">
        <f t="shared" si="274"/>
        <v>0.1724378764915922</v>
      </c>
      <c r="BF336" s="2">
        <f t="shared" si="274"/>
        <v>0.13039120264941753</v>
      </c>
      <c r="BG336" s="2">
        <f t="shared" si="274"/>
        <v>6.9918128391701598E-2</v>
      </c>
      <c r="BH336" s="2">
        <f t="shared" si="262"/>
        <v>7.4844175351944653E-2</v>
      </c>
      <c r="BI336" s="2">
        <f t="shared" si="270"/>
        <v>2.9734821248929609E-3</v>
      </c>
      <c r="BJ336" s="2">
        <f t="shared" si="270"/>
        <v>1.700186572836147E-3</v>
      </c>
      <c r="BK336" s="2">
        <f t="shared" si="270"/>
        <v>4.8885446777984691E-4</v>
      </c>
      <c r="BL336" s="2">
        <f t="shared" si="263"/>
        <v>1.0395939475686014</v>
      </c>
      <c r="BM336" s="2">
        <f t="shared" si="263"/>
        <v>146.02228343348449</v>
      </c>
      <c r="BN336" s="2">
        <f t="shared" si="263"/>
        <v>17.680930531565618</v>
      </c>
      <c r="BO336" s="2">
        <f t="shared" si="271"/>
        <v>8098.6031592322688</v>
      </c>
      <c r="BP336" s="2">
        <f t="shared" si="271"/>
        <v>487.66988802436623</v>
      </c>
      <c r="BQ336" s="2">
        <f t="shared" si="271"/>
        <v>9.7602481626356159</v>
      </c>
      <c r="BR336" s="11">
        <f t="shared" si="272"/>
        <v>2.7647446635317457E-2</v>
      </c>
      <c r="BS336" s="17">
        <f t="shared" si="260"/>
        <v>1.5708753968429951E-4</v>
      </c>
      <c r="BT336" s="17">
        <f t="shared" si="261"/>
        <v>2.9496005533853235E-4</v>
      </c>
      <c r="BU336" s="12">
        <f>(BU$3*temphigh!$I446+BU$4*temphigh!$I446^2+BU$5*temphigh!$I446^6)*(K336/K$56)^$BW$1</f>
        <v>-359.92414919874386</v>
      </c>
      <c r="BV336" s="12">
        <f>(BV$3*temphigh!$I446+BV$4*temphigh!$I446^2+BV$5*temphigh!$I446^6)*(L336/L$56)^$BW$1</f>
        <v>-50.714085972732072</v>
      </c>
      <c r="BW336" s="12">
        <f>(BW$3*temphigh!$I446+BW$4*temphigh!$I446^2+BW$5*temphigh!$I446^6)*(M336/M$56)^$BW$1</f>
        <v>-41.326018793057067</v>
      </c>
      <c r="BX336" s="12"/>
      <c r="BY336" s="12"/>
      <c r="BZ336" s="12"/>
      <c r="CA336" s="19"/>
      <c r="CB336" s="19"/>
      <c r="CC336" s="19"/>
      <c r="CD336" s="19"/>
      <c r="CE336" s="19"/>
      <c r="CF336" s="19"/>
      <c r="CG336" s="19"/>
      <c r="CH336" s="19"/>
    </row>
    <row r="337" spans="1:86" x14ac:dyDescent="0.3">
      <c r="A337" s="2">
        <f t="shared" si="247"/>
        <v>2291</v>
      </c>
      <c r="B337" s="5">
        <f t="shared" si="275"/>
        <v>1165.4057501743682</v>
      </c>
      <c r="C337" s="5">
        <f t="shared" si="275"/>
        <v>2964.1702847498586</v>
      </c>
      <c r="D337" s="5">
        <f t="shared" si="275"/>
        <v>4369.9574782985019</v>
      </c>
      <c r="E337" s="15">
        <f t="shared" si="276"/>
        <v>2.2592331831299939E-9</v>
      </c>
      <c r="F337" s="15">
        <f t="shared" si="276"/>
        <v>4.4508408647330969E-9</v>
      </c>
      <c r="G337" s="15">
        <f t="shared" si="276"/>
        <v>9.0862332994257425E-9</v>
      </c>
      <c r="H337" s="5">
        <f t="shared" si="250"/>
        <v>349.62172505231047</v>
      </c>
      <c r="I337" s="5">
        <f t="shared" si="250"/>
        <v>85632.782334367104</v>
      </c>
      <c r="J337" s="5">
        <f t="shared" si="250"/>
        <v>36129.375757597401</v>
      </c>
      <c r="K337" s="5">
        <f t="shared" si="251"/>
        <v>300</v>
      </c>
      <c r="L337" s="5">
        <f t="shared" si="251"/>
        <v>28889.292485972514</v>
      </c>
      <c r="M337" s="5">
        <f t="shared" si="251"/>
        <v>8267.6721540239851</v>
      </c>
      <c r="N337" s="15">
        <f t="shared" si="252"/>
        <v>0</v>
      </c>
      <c r="O337" s="15">
        <f t="shared" si="252"/>
        <v>-2.9487099631254621E-3</v>
      </c>
      <c r="P337" s="15">
        <f t="shared" si="252"/>
        <v>-1.0703019739016773E-3</v>
      </c>
      <c r="Q337" s="5">
        <f t="shared" si="253"/>
        <v>2.3696924827258918</v>
      </c>
      <c r="R337" s="5">
        <f t="shared" si="253"/>
        <v>1639.7428630070967</v>
      </c>
      <c r="S337" s="5">
        <f t="shared" si="253"/>
        <v>1516.2371015906315</v>
      </c>
      <c r="T337" s="5">
        <f t="shared" si="277"/>
        <v>6.7778753805168659</v>
      </c>
      <c r="U337" s="5">
        <f t="shared" si="277"/>
        <v>19.148541228106481</v>
      </c>
      <c r="V337" s="5">
        <f t="shared" si="277"/>
        <v>41.966877915730173</v>
      </c>
      <c r="W337" s="15">
        <f t="shared" si="255"/>
        <v>-1.0734613539272964E-2</v>
      </c>
      <c r="X337" s="15">
        <f t="shared" si="255"/>
        <v>-1.217998157191269E-2</v>
      </c>
      <c r="Y337" s="15">
        <f t="shared" si="255"/>
        <v>-9.7425357312937999E-3</v>
      </c>
      <c r="Z337" s="5">
        <f t="shared" si="258"/>
        <v>1.4669020926998806</v>
      </c>
      <c r="AA337" s="5">
        <f t="shared" si="258"/>
        <v>4524.9783509767594</v>
      </c>
      <c r="AB337" s="5">
        <f t="shared" si="258"/>
        <v>51761.643637204819</v>
      </c>
      <c r="AC337" s="16">
        <f t="shared" si="264"/>
        <v>0.73998232546729981</v>
      </c>
      <c r="AD337" s="16">
        <f t="shared" si="264"/>
        <v>3.1254471278820315</v>
      </c>
      <c r="AE337" s="16">
        <f t="shared" si="264"/>
        <v>36.308040644715327</v>
      </c>
      <c r="AF337" s="15">
        <f t="shared" si="265"/>
        <v>-4.0504037456468023E-3</v>
      </c>
      <c r="AG337" s="15">
        <f t="shared" si="265"/>
        <v>2.9673830763510267E-4</v>
      </c>
      <c r="AH337" s="15">
        <f t="shared" si="265"/>
        <v>9.7937136394747881E-3</v>
      </c>
      <c r="AI337" s="1">
        <f t="shared" si="273"/>
        <v>2282.4206818329039</v>
      </c>
      <c r="AJ337" s="1">
        <f t="shared" si="273"/>
        <v>175826.36232182401</v>
      </c>
      <c r="AK337" s="1">
        <f t="shared" si="273"/>
        <v>72911.304030310945</v>
      </c>
      <c r="AL337" s="14">
        <f t="shared" si="278"/>
        <v>103.03343799162559</v>
      </c>
      <c r="AM337" s="14">
        <f t="shared" si="278"/>
        <v>25.994332630065585</v>
      </c>
      <c r="AN337" s="14">
        <f t="shared" si="278"/>
        <v>8.0322302758460999</v>
      </c>
      <c r="AO337" s="11">
        <f t="shared" si="279"/>
        <v>1.2240578729013484E-3</v>
      </c>
      <c r="AP337" s="11">
        <f t="shared" si="279"/>
        <v>1.5419900788353131E-3</v>
      </c>
      <c r="AQ337" s="11">
        <f t="shared" si="279"/>
        <v>1.3987795610007877E-3</v>
      </c>
      <c r="AR337" s="1">
        <f t="shared" si="259"/>
        <v>349.62172505231047</v>
      </c>
      <c r="AS337" s="1">
        <f t="shared" si="259"/>
        <v>85632.782334367104</v>
      </c>
      <c r="AT337" s="1">
        <f t="shared" si="259"/>
        <v>36129.375757597401</v>
      </c>
      <c r="AU337" s="1">
        <f t="shared" si="266"/>
        <v>69.92434501046209</v>
      </c>
      <c r="AV337" s="1">
        <f t="shared" si="266"/>
        <v>17126.556466873422</v>
      </c>
      <c r="AW337" s="1">
        <f t="shared" si="266"/>
        <v>7225.8751515194808</v>
      </c>
      <c r="AX337" s="1">
        <f t="shared" si="267"/>
        <v>240</v>
      </c>
      <c r="AY337" s="1">
        <f t="shared" si="267"/>
        <v>23111.433988778015</v>
      </c>
      <c r="AZ337" s="1">
        <f t="shared" si="267"/>
        <v>6614.137723219189</v>
      </c>
      <c r="BA337" s="1">
        <f t="shared" si="268"/>
        <v>6387.1681158922147</v>
      </c>
      <c r="BB337" s="1">
        <f t="shared" si="268"/>
        <v>29784.228311942701</v>
      </c>
      <c r="BC337" s="1">
        <f t="shared" si="268"/>
        <v>38442.361748364317</v>
      </c>
      <c r="BD337" s="1">
        <f t="shared" si="269"/>
        <v>21.367066253075336</v>
      </c>
      <c r="BE337" s="2">
        <f t="shared" si="274"/>
        <v>0.1724378764915922</v>
      </c>
      <c r="BF337" s="2">
        <f t="shared" si="274"/>
        <v>0.13039120264941753</v>
      </c>
      <c r="BG337" s="2">
        <f t="shared" si="274"/>
        <v>6.9918128391701598E-2</v>
      </c>
      <c r="BH337" s="2">
        <f t="shared" si="262"/>
        <v>7.4782207873950846E-2</v>
      </c>
      <c r="BI337" s="2">
        <f t="shared" si="270"/>
        <v>2.9734821248929609E-3</v>
      </c>
      <c r="BJ337" s="2">
        <f t="shared" si="270"/>
        <v>1.700186572836147E-3</v>
      </c>
      <c r="BK337" s="2">
        <f t="shared" si="270"/>
        <v>4.8885446777984691E-4</v>
      </c>
      <c r="BL337" s="2">
        <f t="shared" si="263"/>
        <v>1.0395939499172866</v>
      </c>
      <c r="BM337" s="2">
        <f t="shared" si="263"/>
        <v>145.59170671949136</v>
      </c>
      <c r="BN337" s="2">
        <f t="shared" si="263"/>
        <v>17.66200675719838</v>
      </c>
      <c r="BO337" s="2">
        <f t="shared" si="271"/>
        <v>8219.7752860772962</v>
      </c>
      <c r="BP337" s="2">
        <f t="shared" si="271"/>
        <v>493.51668046693254</v>
      </c>
      <c r="BQ337" s="2">
        <f t="shared" si="271"/>
        <v>9.7605027793825236</v>
      </c>
      <c r="BR337" s="11">
        <f t="shared" si="272"/>
        <v>2.7614747214684349E-2</v>
      </c>
      <c r="BS337" s="17">
        <f t="shared" si="260"/>
        <v>1.5286131464504614E-4</v>
      </c>
      <c r="BT337" s="17">
        <f t="shared" si="261"/>
        <v>2.8636898576556537E-4</v>
      </c>
      <c r="BU337" s="12">
        <f>(BU$3*temphigh!$I447+BU$4*temphigh!$I447^2+BU$5*temphigh!$I447^6)*(K337/K$56)^$BW$1</f>
        <v>-361.09907978115621</v>
      </c>
      <c r="BV337" s="12">
        <f>(BV$3*temphigh!$I447+BV$4*temphigh!$I447^2+BV$5*temphigh!$I447^6)*(L337/L$56)^$BW$1</f>
        <v>-50.910126780272044</v>
      </c>
      <c r="BW337" s="12">
        <f>(BW$3*temphigh!$I447+BW$4*temphigh!$I447^2+BW$5*temphigh!$I447^6)*(M337/M$56)^$BW$1</f>
        <v>-41.460330006012214</v>
      </c>
      <c r="BX337" s="12"/>
      <c r="BY337" s="12"/>
      <c r="BZ337" s="12"/>
      <c r="CA337" s="19"/>
      <c r="CB337" s="19"/>
      <c r="CC337" s="19"/>
      <c r="CD337" s="19"/>
      <c r="CE337" s="19"/>
      <c r="CF337" s="19"/>
      <c r="CG337" s="19"/>
      <c r="CH337" s="19"/>
    </row>
    <row r="338" spans="1:86" x14ac:dyDescent="0.3">
      <c r="A338" s="2">
        <f t="shared" si="247"/>
        <v>2292</v>
      </c>
      <c r="B338" s="5">
        <f t="shared" si="275"/>
        <v>1165.4057526756455</v>
      </c>
      <c r="C338" s="5">
        <f t="shared" si="275"/>
        <v>2964.1702972832563</v>
      </c>
      <c r="D338" s="5">
        <f t="shared" si="275"/>
        <v>4369.9575160196327</v>
      </c>
      <c r="E338" s="15">
        <f t="shared" si="276"/>
        <v>2.146271523973494E-9</v>
      </c>
      <c r="F338" s="15">
        <f t="shared" si="276"/>
        <v>4.2282988214964422E-9</v>
      </c>
      <c r="G338" s="15">
        <f t="shared" si="276"/>
        <v>8.6319216344544554E-9</v>
      </c>
      <c r="H338" s="5">
        <f t="shared" si="250"/>
        <v>349.62172580269367</v>
      </c>
      <c r="I338" s="5">
        <f t="shared" si="250"/>
        <v>85376.830049753349</v>
      </c>
      <c r="J338" s="5">
        <f t="shared" si="250"/>
        <v>36090.056400971582</v>
      </c>
      <c r="K338" s="5">
        <f t="shared" si="251"/>
        <v>300</v>
      </c>
      <c r="L338" s="5">
        <f t="shared" si="251"/>
        <v>28802.943652732625</v>
      </c>
      <c r="M338" s="5">
        <f t="shared" si="251"/>
        <v>8258.6744307400368</v>
      </c>
      <c r="N338" s="15">
        <f t="shared" si="252"/>
        <v>0</v>
      </c>
      <c r="O338" s="15">
        <f t="shared" si="252"/>
        <v>-2.9889563159712917E-3</v>
      </c>
      <c r="P338" s="15">
        <f t="shared" si="252"/>
        <v>-1.0883018963891988E-3</v>
      </c>
      <c r="Q338" s="5">
        <f t="shared" si="253"/>
        <v>2.344254754748317</v>
      </c>
      <c r="R338" s="5">
        <f t="shared" si="253"/>
        <v>1614.9294077431323</v>
      </c>
      <c r="S338" s="5">
        <f t="shared" si="253"/>
        <v>1499.831073073894</v>
      </c>
      <c r="T338" s="5">
        <f t="shared" si="277"/>
        <v>6.705117507689665</v>
      </c>
      <c r="U338" s="5">
        <f t="shared" si="277"/>
        <v>18.915312348819135</v>
      </c>
      <c r="V338" s="5">
        <f t="shared" si="277"/>
        <v>41.558014108105326</v>
      </c>
      <c r="W338" s="15">
        <f t="shared" si="255"/>
        <v>-1.0734613539272964E-2</v>
      </c>
      <c r="X338" s="15">
        <f t="shared" si="255"/>
        <v>-1.217998157191269E-2</v>
      </c>
      <c r="Y338" s="15">
        <f t="shared" si="255"/>
        <v>-9.7425357312937999E-3</v>
      </c>
      <c r="Z338" s="5">
        <f t="shared" si="258"/>
        <v>1.4452777033664927</v>
      </c>
      <c r="AA338" s="5">
        <f t="shared" si="258"/>
        <v>4458.006353623583</v>
      </c>
      <c r="AB338" s="5">
        <f t="shared" si="258"/>
        <v>51703.95615253428</v>
      </c>
      <c r="AC338" s="16">
        <f t="shared" si="264"/>
        <v>0.73698509828451464</v>
      </c>
      <c r="AD338" s="16">
        <f t="shared" si="264"/>
        <v>3.1263745677733623</v>
      </c>
      <c r="AE338" s="16">
        <f t="shared" si="264"/>
        <v>36.663631197600083</v>
      </c>
      <c r="AF338" s="15">
        <f t="shared" si="265"/>
        <v>-4.0504037456468023E-3</v>
      </c>
      <c r="AG338" s="15">
        <f t="shared" si="265"/>
        <v>2.9673830763510267E-4</v>
      </c>
      <c r="AH338" s="15">
        <f t="shared" si="265"/>
        <v>9.7937136394747881E-3</v>
      </c>
      <c r="AI338" s="1">
        <f t="shared" si="273"/>
        <v>2124.1029586600757</v>
      </c>
      <c r="AJ338" s="1">
        <f t="shared" si="273"/>
        <v>175370.28255651504</v>
      </c>
      <c r="AK338" s="1">
        <f t="shared" si="273"/>
        <v>72846.048778799333</v>
      </c>
      <c r="AL338" s="14">
        <f t="shared" si="278"/>
        <v>103.15829569366188</v>
      </c>
      <c r="AM338" s="14">
        <f t="shared" si="278"/>
        <v>26.034014803056877</v>
      </c>
      <c r="AN338" s="14">
        <f t="shared" si="278"/>
        <v>8.0433532421898146</v>
      </c>
      <c r="AO338" s="11">
        <f t="shared" si="279"/>
        <v>1.2118172941723349E-3</v>
      </c>
      <c r="AP338" s="11">
        <f t="shared" si="279"/>
        <v>1.5265701780469599E-3</v>
      </c>
      <c r="AQ338" s="11">
        <f t="shared" si="279"/>
        <v>1.3847917653907799E-3</v>
      </c>
      <c r="AR338" s="1">
        <f t="shared" si="259"/>
        <v>349.62172580269367</v>
      </c>
      <c r="AS338" s="1">
        <f t="shared" si="259"/>
        <v>85376.830049753349</v>
      </c>
      <c r="AT338" s="1">
        <f t="shared" si="259"/>
        <v>36090.056400971582</v>
      </c>
      <c r="AU338" s="1">
        <f t="shared" si="266"/>
        <v>69.924345160538735</v>
      </c>
      <c r="AV338" s="1">
        <f t="shared" si="266"/>
        <v>17075.366009950671</v>
      </c>
      <c r="AW338" s="1">
        <f t="shared" si="266"/>
        <v>7218.0112801943169</v>
      </c>
      <c r="AX338" s="1">
        <f t="shared" si="267"/>
        <v>240.00000000000003</v>
      </c>
      <c r="AY338" s="1">
        <f t="shared" si="267"/>
        <v>23042.354922186103</v>
      </c>
      <c r="AZ338" s="1">
        <f t="shared" si="267"/>
        <v>6606.9395445920281</v>
      </c>
      <c r="BA338" s="1">
        <f t="shared" si="268"/>
        <v>6387.1681296008128</v>
      </c>
      <c r="BB338" s="1">
        <f t="shared" si="268"/>
        <v>29775.355395163337</v>
      </c>
      <c r="BC338" s="1">
        <f t="shared" si="268"/>
        <v>38437.603657373736</v>
      </c>
      <c r="BD338" s="1">
        <f t="shared" si="269"/>
        <v>20.740934717602922</v>
      </c>
      <c r="BE338" s="2">
        <f t="shared" si="274"/>
        <v>0.1724378764915922</v>
      </c>
      <c r="BF338" s="2">
        <f t="shared" si="274"/>
        <v>0.13039120264941753</v>
      </c>
      <c r="BG338" s="2">
        <f t="shared" si="274"/>
        <v>6.9918128391701598E-2</v>
      </c>
      <c r="BH338" s="2">
        <f t="shared" si="262"/>
        <v>7.4720855459264643E-2</v>
      </c>
      <c r="BI338" s="2">
        <f t="shared" si="270"/>
        <v>2.9734821248929609E-3</v>
      </c>
      <c r="BJ338" s="2">
        <f t="shared" si="270"/>
        <v>1.700186572836147E-3</v>
      </c>
      <c r="BK338" s="2">
        <f t="shared" si="270"/>
        <v>4.8885446777984691E-4</v>
      </c>
      <c r="BL338" s="2">
        <f t="shared" si="263"/>
        <v>1.0395939521485378</v>
      </c>
      <c r="BM338" s="2">
        <f t="shared" si="263"/>
        <v>145.15654008190432</v>
      </c>
      <c r="BN338" s="2">
        <f t="shared" si="263"/>
        <v>17.642785314041621</v>
      </c>
      <c r="BO338" s="2">
        <f t="shared" si="271"/>
        <v>8342.7604026981098</v>
      </c>
      <c r="BP338" s="2">
        <f t="shared" si="271"/>
        <v>499.43345367974081</v>
      </c>
      <c r="BQ338" s="2">
        <f t="shared" si="271"/>
        <v>9.7607586918982836</v>
      </c>
      <c r="BR338" s="11">
        <f t="shared" si="272"/>
        <v>2.7581949939348566E-2</v>
      </c>
      <c r="BS338" s="17">
        <f t="shared" si="260"/>
        <v>1.4875352369102493E-4</v>
      </c>
      <c r="BT338" s="17">
        <f t="shared" si="261"/>
        <v>2.7802814151996636E-4</v>
      </c>
      <c r="BU338" s="12">
        <f>(BU$3*temphigh!$I448+BU$4*temphigh!$I448^2+BU$5*temphigh!$I448^6)*(K338/K$56)^$BW$1</f>
        <v>-362.26887779120676</v>
      </c>
      <c r="BV338" s="12">
        <f>(BV$3*temphigh!$I448+BV$4*temphigh!$I448^2+BV$5*temphigh!$I448^6)*(L338/L$56)^$BW$1</f>
        <v>-51.106244275658653</v>
      </c>
      <c r="BW338" s="12">
        <f>(BW$3*temphigh!$I448+BW$4*temphigh!$I448^2+BW$5*temphigh!$I448^6)*(M338/M$56)^$BW$1</f>
        <v>-41.594346363630152</v>
      </c>
      <c r="BX338" s="12"/>
      <c r="BY338" s="12"/>
      <c r="BZ338" s="12"/>
      <c r="CA338" s="19"/>
      <c r="CB338" s="19"/>
      <c r="CC338" s="19"/>
      <c r="CD338" s="19"/>
      <c r="CE338" s="19"/>
      <c r="CF338" s="19"/>
      <c r="CG338" s="19"/>
      <c r="CH338" s="19"/>
    </row>
    <row r="339" spans="1:86" x14ac:dyDescent="0.3">
      <c r="A339" s="2">
        <f t="shared" si="247"/>
        <v>2293</v>
      </c>
      <c r="B339" s="5">
        <f t="shared" si="275"/>
        <v>1165.4057550518587</v>
      </c>
      <c r="C339" s="5">
        <f t="shared" si="275"/>
        <v>2964.1703091899844</v>
      </c>
      <c r="D339" s="5">
        <f t="shared" si="275"/>
        <v>4369.9575518547072</v>
      </c>
      <c r="E339" s="15">
        <f t="shared" si="276"/>
        <v>2.0389579477748191E-9</v>
      </c>
      <c r="F339" s="15">
        <f t="shared" si="276"/>
        <v>4.01688388042162E-9</v>
      </c>
      <c r="G339" s="15">
        <f t="shared" si="276"/>
        <v>8.2003255527317319E-9</v>
      </c>
      <c r="H339" s="5">
        <f t="shared" si="250"/>
        <v>349.62172651555761</v>
      </c>
      <c r="I339" s="5">
        <f t="shared" si="250"/>
        <v>85118.185917979135</v>
      </c>
      <c r="J339" s="5">
        <f t="shared" si="250"/>
        <v>36050.134973848872</v>
      </c>
      <c r="K339" s="5">
        <f t="shared" si="251"/>
        <v>300</v>
      </c>
      <c r="L339" s="5">
        <f t="shared" si="251"/>
        <v>28715.686697920974</v>
      </c>
      <c r="M339" s="5">
        <f t="shared" si="251"/>
        <v>8249.5389362645856</v>
      </c>
      <c r="N339" s="15">
        <f t="shared" si="252"/>
        <v>0</v>
      </c>
      <c r="O339" s="15">
        <f t="shared" si="252"/>
        <v>-3.0294457352580961E-3</v>
      </c>
      <c r="P339" s="15">
        <f t="shared" si="252"/>
        <v>-1.1061695859383436E-3</v>
      </c>
      <c r="Q339" s="5">
        <f t="shared" si="253"/>
        <v>2.3190900906470175</v>
      </c>
      <c r="R339" s="5">
        <f t="shared" si="253"/>
        <v>1590.4268513217196</v>
      </c>
      <c r="S339" s="5">
        <f t="shared" si="253"/>
        <v>1483.5760234268594</v>
      </c>
      <c r="T339" s="5">
        <f t="shared" si="277"/>
        <v>6.6331406625092031</v>
      </c>
      <c r="U339" s="5">
        <f t="shared" si="277"/>
        <v>18.684924192983544</v>
      </c>
      <c r="V339" s="5">
        <f t="shared" si="277"/>
        <v>41.1531336707355</v>
      </c>
      <c r="W339" s="15">
        <f t="shared" si="255"/>
        <v>-1.0734613539272964E-2</v>
      </c>
      <c r="X339" s="15">
        <f t="shared" si="255"/>
        <v>-1.217998157191269E-2</v>
      </c>
      <c r="Y339" s="15">
        <f t="shared" si="255"/>
        <v>-9.7425357312937999E-3</v>
      </c>
      <c r="Z339" s="5">
        <f t="shared" si="258"/>
        <v>1.4239720905761424</v>
      </c>
      <c r="AA339" s="5">
        <f t="shared" si="258"/>
        <v>4391.8482893825021</v>
      </c>
      <c r="AB339" s="5">
        <f t="shared" si="258"/>
        <v>51645.40231009492</v>
      </c>
      <c r="AC339" s="16">
        <f t="shared" si="264"/>
        <v>0.73400001108193713</v>
      </c>
      <c r="AD339" s="16">
        <f t="shared" si="264"/>
        <v>3.1273022828716366</v>
      </c>
      <c r="AE339" s="16">
        <f t="shared" si="264"/>
        <v>37.022704302532695</v>
      </c>
      <c r="AF339" s="15">
        <f t="shared" si="265"/>
        <v>-4.0504037456468023E-3</v>
      </c>
      <c r="AG339" s="15">
        <f t="shared" si="265"/>
        <v>2.9673830763510267E-4</v>
      </c>
      <c r="AH339" s="15">
        <f t="shared" si="265"/>
        <v>9.7937136394747881E-3</v>
      </c>
      <c r="AI339" s="1">
        <f t="shared" si="273"/>
        <v>1981.6170079546068</v>
      </c>
      <c r="AJ339" s="1">
        <f t="shared" si="273"/>
        <v>174908.62031081421</v>
      </c>
      <c r="AK339" s="1">
        <f t="shared" si="273"/>
        <v>72779.455181113721</v>
      </c>
      <c r="AL339" s="14">
        <f t="shared" si="278"/>
        <v>103.28205461035321</v>
      </c>
      <c r="AM339" s="14">
        <f t="shared" si="278"/>
        <v>26.073360126163923</v>
      </c>
      <c r="AN339" s="14">
        <f t="shared" si="278"/>
        <v>8.05438022783237</v>
      </c>
      <c r="AO339" s="11">
        <f t="shared" si="279"/>
        <v>1.1996991212306115E-3</v>
      </c>
      <c r="AP339" s="11">
        <f t="shared" si="279"/>
        <v>1.5113044762664902E-3</v>
      </c>
      <c r="AQ339" s="11">
        <f t="shared" si="279"/>
        <v>1.3709438477368721E-3</v>
      </c>
      <c r="AR339" s="1">
        <f t="shared" si="259"/>
        <v>349.62172651555761</v>
      </c>
      <c r="AS339" s="1">
        <f t="shared" si="259"/>
        <v>85118.185917979135</v>
      </c>
      <c r="AT339" s="1">
        <f t="shared" si="259"/>
        <v>36050.134973848872</v>
      </c>
      <c r="AU339" s="1">
        <f t="shared" si="266"/>
        <v>69.924345303111522</v>
      </c>
      <c r="AV339" s="1">
        <f t="shared" si="266"/>
        <v>17023.637183595827</v>
      </c>
      <c r="AW339" s="1">
        <f t="shared" si="266"/>
        <v>7210.0269947697743</v>
      </c>
      <c r="AX339" s="1">
        <f t="shared" si="267"/>
        <v>240</v>
      </c>
      <c r="AY339" s="1">
        <f t="shared" si="267"/>
        <v>22972.549358336779</v>
      </c>
      <c r="AZ339" s="1">
        <f t="shared" si="267"/>
        <v>6599.6311490116686</v>
      </c>
      <c r="BA339" s="1">
        <f t="shared" si="268"/>
        <v>6387.1681426239793</v>
      </c>
      <c r="BB339" s="1">
        <f t="shared" si="268"/>
        <v>29766.362092234398</v>
      </c>
      <c r="BC339" s="1">
        <f t="shared" si="268"/>
        <v>38432.767382901264</v>
      </c>
      <c r="BD339" s="1">
        <f t="shared" si="269"/>
        <v>20.133096805360008</v>
      </c>
      <c r="BE339" s="2">
        <f t="shared" si="274"/>
        <v>0.1724378764915922</v>
      </c>
      <c r="BF339" s="2">
        <f t="shared" si="274"/>
        <v>0.13039120264941753</v>
      </c>
      <c r="BG339" s="2">
        <f t="shared" si="274"/>
        <v>6.9918128391701598E-2</v>
      </c>
      <c r="BH339" s="2">
        <f t="shared" si="262"/>
        <v>7.4660113369470885E-2</v>
      </c>
      <c r="BI339" s="2">
        <f t="shared" si="270"/>
        <v>2.9734821248929609E-3</v>
      </c>
      <c r="BJ339" s="2">
        <f t="shared" si="270"/>
        <v>1.700186572836147E-3</v>
      </c>
      <c r="BK339" s="2">
        <f t="shared" si="270"/>
        <v>4.8885446777984691E-4</v>
      </c>
      <c r="BL339" s="2">
        <f t="shared" si="263"/>
        <v>1.039593954268226</v>
      </c>
      <c r="BM339" s="2">
        <f t="shared" si="263"/>
        <v>144.71679680191895</v>
      </c>
      <c r="BN339" s="2">
        <f t="shared" si="263"/>
        <v>17.623269546032535</v>
      </c>
      <c r="BO339" s="2">
        <f t="shared" si="271"/>
        <v>8467.5856352316951</v>
      </c>
      <c r="BP339" s="2">
        <f t="shared" si="271"/>
        <v>505.42103906519486</v>
      </c>
      <c r="BQ339" s="2">
        <f t="shared" si="271"/>
        <v>9.7610159003333177</v>
      </c>
      <c r="BR339" s="11">
        <f t="shared" si="272"/>
        <v>2.7549049146202015E-2</v>
      </c>
      <c r="BS339" s="17">
        <f t="shared" si="260"/>
        <v>1.4476074020160131E-4</v>
      </c>
      <c r="BT339" s="17">
        <f t="shared" si="261"/>
        <v>2.6993023448540422E-4</v>
      </c>
      <c r="BU339" s="12">
        <f>(BU$3*temphigh!$I449+BU$4*temphigh!$I449^2+BU$5*temphigh!$I449^6)*(K339/K$56)^$BW$1</f>
        <v>-363.4335649319811</v>
      </c>
      <c r="BV339" s="12">
        <f>(BV$3*temphigh!$I449+BV$4*temphigh!$I449^2+BV$5*temphigh!$I449^6)*(L339/L$56)^$BW$1</f>
        <v>-51.302449327739495</v>
      </c>
      <c r="BW339" s="12">
        <f>(BW$3*temphigh!$I449+BW$4*temphigh!$I449^2+BW$5*temphigh!$I449^6)*(M339/M$56)^$BW$1</f>
        <v>-41.728070379872364</v>
      </c>
      <c r="BX339" s="12"/>
      <c r="BY339" s="12"/>
      <c r="BZ339" s="12"/>
      <c r="CA339" s="19"/>
      <c r="CB339" s="19"/>
      <c r="CC339" s="19"/>
      <c r="CD339" s="19"/>
      <c r="CE339" s="19"/>
      <c r="CF339" s="19"/>
      <c r="CG339" s="19"/>
      <c r="CH339" s="19"/>
    </row>
    <row r="340" spans="1:86" x14ac:dyDescent="0.3">
      <c r="A340" s="2">
        <f t="shared" si="247"/>
        <v>2294</v>
      </c>
      <c r="B340" s="5">
        <f t="shared" si="275"/>
        <v>1165.4057573092614</v>
      </c>
      <c r="C340" s="5">
        <f t="shared" si="275"/>
        <v>2964.170320501376</v>
      </c>
      <c r="D340" s="5">
        <f t="shared" si="275"/>
        <v>4369.9575858980279</v>
      </c>
      <c r="E340" s="15">
        <f t="shared" si="276"/>
        <v>1.937010050386078E-9</v>
      </c>
      <c r="F340" s="15">
        <f t="shared" si="276"/>
        <v>3.8160396864005389E-9</v>
      </c>
      <c r="G340" s="15">
        <f t="shared" si="276"/>
        <v>7.7903092750951451E-9</v>
      </c>
      <c r="H340" s="5">
        <f t="shared" si="250"/>
        <v>349.62172719277839</v>
      </c>
      <c r="I340" s="5">
        <f t="shared" si="250"/>
        <v>84856.857406490264</v>
      </c>
      <c r="J340" s="5">
        <f t="shared" si="250"/>
        <v>36009.618324753363</v>
      </c>
      <c r="K340" s="5">
        <f t="shared" si="251"/>
        <v>300</v>
      </c>
      <c r="L340" s="5">
        <f t="shared" si="251"/>
        <v>28627.524140426962</v>
      </c>
      <c r="M340" s="5">
        <f t="shared" si="251"/>
        <v>8240.2672375945658</v>
      </c>
      <c r="N340" s="15">
        <f t="shared" si="252"/>
        <v>0</v>
      </c>
      <c r="O340" s="15">
        <f t="shared" si="252"/>
        <v>-3.0701880272427928E-3</v>
      </c>
      <c r="P340" s="15">
        <f t="shared" si="252"/>
        <v>-1.1239050741687073E-3</v>
      </c>
      <c r="Q340" s="5">
        <f t="shared" si="253"/>
        <v>2.2941955592050438</v>
      </c>
      <c r="R340" s="5">
        <f t="shared" si="253"/>
        <v>1566.232051828265</v>
      </c>
      <c r="S340" s="5">
        <f t="shared" si="253"/>
        <v>1467.4710885105817</v>
      </c>
      <c r="T340" s="5">
        <f t="shared" si="277"/>
        <v>6.56193646094553</v>
      </c>
      <c r="U340" s="5">
        <f t="shared" si="277"/>
        <v>18.457342160640419</v>
      </c>
      <c r="V340" s="5">
        <f t="shared" si="277"/>
        <v>40.75219779549365</v>
      </c>
      <c r="W340" s="15">
        <f t="shared" si="255"/>
        <v>-1.0734613539272964E-2</v>
      </c>
      <c r="X340" s="15">
        <f t="shared" si="255"/>
        <v>-1.217998157191269E-2</v>
      </c>
      <c r="Y340" s="15">
        <f t="shared" si="255"/>
        <v>-9.7425357312937999E-3</v>
      </c>
      <c r="Z340" s="5">
        <f t="shared" si="258"/>
        <v>1.4029805550857566</v>
      </c>
      <c r="AA340" s="5">
        <f t="shared" si="258"/>
        <v>4326.4963188234178</v>
      </c>
      <c r="AB340" s="5">
        <f t="shared" si="258"/>
        <v>51585.992013411029</v>
      </c>
      <c r="AC340" s="16">
        <f t="shared" si="264"/>
        <v>0.73102701468774611</v>
      </c>
      <c r="AD340" s="16">
        <f t="shared" si="264"/>
        <v>3.1282302732585192</v>
      </c>
      <c r="AE340" s="16">
        <f t="shared" si="264"/>
        <v>37.385294066630649</v>
      </c>
      <c r="AF340" s="15">
        <f t="shared" si="265"/>
        <v>-4.0504037456468023E-3</v>
      </c>
      <c r="AG340" s="15">
        <f t="shared" si="265"/>
        <v>2.9673830763510267E-4</v>
      </c>
      <c r="AH340" s="15">
        <f t="shared" si="265"/>
        <v>9.7937136394747881E-3</v>
      </c>
      <c r="AI340" s="1">
        <f t="shared" si="273"/>
        <v>1853.3796524622578</v>
      </c>
      <c r="AJ340" s="1">
        <f t="shared" si="273"/>
        <v>174441.3954633286</v>
      </c>
      <c r="AK340" s="1">
        <f t="shared" si="273"/>
        <v>72711.536657772114</v>
      </c>
      <c r="AL340" s="14">
        <f t="shared" si="278"/>
        <v>103.40472292660661</v>
      </c>
      <c r="AM340" s="14">
        <f t="shared" si="278"/>
        <v>26.112370864175205</v>
      </c>
      <c r="AN340" s="14">
        <f t="shared" si="278"/>
        <v>8.0653119098228441</v>
      </c>
      <c r="AO340" s="11">
        <f t="shared" si="279"/>
        <v>1.1877021300183055E-3</v>
      </c>
      <c r="AP340" s="11">
        <f t="shared" si="279"/>
        <v>1.4961914315038253E-3</v>
      </c>
      <c r="AQ340" s="11">
        <f t="shared" si="279"/>
        <v>1.3572344092595034E-3</v>
      </c>
      <c r="AR340" s="1">
        <f t="shared" si="259"/>
        <v>349.62172719277839</v>
      </c>
      <c r="AS340" s="1">
        <f t="shared" si="259"/>
        <v>84856.857406490264</v>
      </c>
      <c r="AT340" s="1">
        <f t="shared" si="259"/>
        <v>36009.618324753363</v>
      </c>
      <c r="AU340" s="1">
        <f t="shared" si="266"/>
        <v>69.924345438555676</v>
      </c>
      <c r="AV340" s="1">
        <f t="shared" si="266"/>
        <v>16971.371481298054</v>
      </c>
      <c r="AW340" s="1">
        <f t="shared" si="266"/>
        <v>7201.9236649506729</v>
      </c>
      <c r="AX340" s="1">
        <f t="shared" si="267"/>
        <v>239.99999999999997</v>
      </c>
      <c r="AY340" s="1">
        <f t="shared" si="267"/>
        <v>22902.019312341574</v>
      </c>
      <c r="AZ340" s="1">
        <f t="shared" si="267"/>
        <v>6592.2137900756543</v>
      </c>
      <c r="BA340" s="1">
        <f t="shared" si="268"/>
        <v>6387.1681549959885</v>
      </c>
      <c r="BB340" s="1">
        <f t="shared" si="268"/>
        <v>29757.247646719647</v>
      </c>
      <c r="BC340" s="1">
        <f t="shared" si="268"/>
        <v>38427.853502746468</v>
      </c>
      <c r="BD340" s="1">
        <f t="shared" si="269"/>
        <v>19.54301955287589</v>
      </c>
      <c r="BE340" s="2">
        <f t="shared" si="274"/>
        <v>0.1724378764915922</v>
      </c>
      <c r="BF340" s="2">
        <f t="shared" si="274"/>
        <v>0.13039120264941753</v>
      </c>
      <c r="BG340" s="2">
        <f t="shared" si="274"/>
        <v>6.9918128391701598E-2</v>
      </c>
      <c r="BH340" s="2">
        <f t="shared" si="262"/>
        <v>7.4599976859600306E-2</v>
      </c>
      <c r="BI340" s="2">
        <f t="shared" si="270"/>
        <v>2.9734821248929609E-3</v>
      </c>
      <c r="BJ340" s="2">
        <f t="shared" si="270"/>
        <v>1.700186572836147E-3</v>
      </c>
      <c r="BK340" s="2">
        <f t="shared" si="270"/>
        <v>4.8885446777984691E-4</v>
      </c>
      <c r="BL340" s="2">
        <f t="shared" si="263"/>
        <v>1.0395939562819299</v>
      </c>
      <c r="BM340" s="2">
        <f t="shared" si="263"/>
        <v>144.27248957558629</v>
      </c>
      <c r="BN340" s="2">
        <f t="shared" si="263"/>
        <v>17.603462801102729</v>
      </c>
      <c r="BO340" s="2">
        <f t="shared" si="271"/>
        <v>8594.2785156791251</v>
      </c>
      <c r="BP340" s="2">
        <f t="shared" si="271"/>
        <v>511.48027756979076</v>
      </c>
      <c r="BQ340" s="2">
        <f t="shared" si="271"/>
        <v>9.7612744045388631</v>
      </c>
      <c r="BR340" s="11">
        <f t="shared" si="272"/>
        <v>2.7516038928708658E-2</v>
      </c>
      <c r="BS340" s="17">
        <f t="shared" si="260"/>
        <v>1.4087964007351674E-4</v>
      </c>
      <c r="BT340" s="17">
        <f t="shared" si="261"/>
        <v>2.620681888207808E-4</v>
      </c>
      <c r="BU340" s="12">
        <f>(BU$3*temphigh!$I450+BU$4*temphigh!$I450^2+BU$5*temphigh!$I450^6)*(K340/K$56)^$BW$1</f>
        <v>-364.59316225901017</v>
      </c>
      <c r="BV340" s="12">
        <f>(BV$3*temphigh!$I450+BV$4*temphigh!$I450^2+BV$5*temphigh!$I450^6)*(L340/L$56)^$BW$1</f>
        <v>-51.498752887415677</v>
      </c>
      <c r="BW340" s="12">
        <f>(BW$3*temphigh!$I450+BW$4*temphigh!$I450^2+BW$5*temphigh!$I450^6)*(M340/M$56)^$BW$1</f>
        <v>-41.861504471842956</v>
      </c>
      <c r="BX340" s="12"/>
      <c r="BY340" s="12"/>
      <c r="BZ340" s="12"/>
      <c r="CA340" s="19"/>
      <c r="CB340" s="19"/>
      <c r="CC340" s="19"/>
      <c r="CD340" s="19"/>
      <c r="CE340" s="19"/>
      <c r="CF340" s="19"/>
      <c r="CG340" s="19"/>
      <c r="CH340" s="19"/>
    </row>
    <row r="341" spans="1:86" x14ac:dyDescent="0.3">
      <c r="A341" s="2">
        <f t="shared" si="247"/>
        <v>2295</v>
      </c>
      <c r="B341" s="5">
        <f t="shared" si="275"/>
        <v>1165.405759453794</v>
      </c>
      <c r="C341" s="5">
        <f t="shared" si="275"/>
        <v>2964.1703312471977</v>
      </c>
      <c r="D341" s="5">
        <f t="shared" si="275"/>
        <v>4369.9576182391829</v>
      </c>
      <c r="E341" s="15">
        <f t="shared" si="276"/>
        <v>1.840159547866774E-9</v>
      </c>
      <c r="F341" s="15">
        <f t="shared" si="276"/>
        <v>3.6252377020805117E-9</v>
      </c>
      <c r="G341" s="15">
        <f t="shared" si="276"/>
        <v>7.4007938113403873E-9</v>
      </c>
      <c r="H341" s="5">
        <f t="shared" si="250"/>
        <v>349.62172783613818</v>
      </c>
      <c r="I341" s="5">
        <f t="shared" si="250"/>
        <v>84592.851618127068</v>
      </c>
      <c r="J341" s="5">
        <f t="shared" si="250"/>
        <v>35968.513308333422</v>
      </c>
      <c r="K341" s="5">
        <f t="shared" si="251"/>
        <v>300</v>
      </c>
      <c r="L341" s="5">
        <f t="shared" si="251"/>
        <v>28538.458376153427</v>
      </c>
      <c r="M341" s="5">
        <f t="shared" si="251"/>
        <v>8230.8609031376509</v>
      </c>
      <c r="N341" s="15">
        <f t="shared" si="252"/>
        <v>0</v>
      </c>
      <c r="O341" s="15">
        <f t="shared" si="252"/>
        <v>-3.11119340382493E-3</v>
      </c>
      <c r="P341" s="15">
        <f t="shared" si="252"/>
        <v>-1.14150842268812E-3</v>
      </c>
      <c r="Q341" s="5">
        <f t="shared" si="253"/>
        <v>2.2695682606698293</v>
      </c>
      <c r="R341" s="5">
        <f t="shared" si="253"/>
        <v>1542.3418802958001</v>
      </c>
      <c r="S341" s="5">
        <f t="shared" si="253"/>
        <v>1451.5153991507057</v>
      </c>
      <c r="T341" s="5">
        <f t="shared" si="277"/>
        <v>6.4914966089680153</v>
      </c>
      <c r="U341" s="5">
        <f t="shared" si="277"/>
        <v>18.232532073257332</v>
      </c>
      <c r="V341" s="5">
        <f t="shared" si="277"/>
        <v>40.3551680523423</v>
      </c>
      <c r="W341" s="15">
        <f t="shared" si="255"/>
        <v>-1.0734613539272964E-2</v>
      </c>
      <c r="X341" s="15">
        <f t="shared" si="255"/>
        <v>-1.217998157191269E-2</v>
      </c>
      <c r="Y341" s="15">
        <f t="shared" si="255"/>
        <v>-9.7425357312937999E-3</v>
      </c>
      <c r="Z341" s="5">
        <f t="shared" si="258"/>
        <v>1.382298466925477</v>
      </c>
      <c r="AA341" s="5">
        <f t="shared" si="258"/>
        <v>4261.942627534414</v>
      </c>
      <c r="AB341" s="5">
        <f t="shared" si="258"/>
        <v>51525.735175956397</v>
      </c>
      <c r="AC341" s="16">
        <f t="shared" si="264"/>
        <v>0.72806606012928587</v>
      </c>
      <c r="AD341" s="16">
        <f t="shared" si="264"/>
        <v>3.1291585390156986</v>
      </c>
      <c r="AE341" s="16">
        <f t="shared" si="264"/>
        <v>37.751434931046788</v>
      </c>
      <c r="AF341" s="15">
        <f t="shared" si="265"/>
        <v>-4.0504037456468023E-3</v>
      </c>
      <c r="AG341" s="15">
        <f t="shared" si="265"/>
        <v>2.9673830763510267E-4</v>
      </c>
      <c r="AH341" s="15">
        <f t="shared" si="265"/>
        <v>9.7937136394747881E-3</v>
      </c>
      <c r="AI341" s="1">
        <f t="shared" si="273"/>
        <v>1737.9660326545877</v>
      </c>
      <c r="AJ341" s="1">
        <f t="shared" si="273"/>
        <v>173968.62739829381</v>
      </c>
      <c r="AK341" s="1">
        <f t="shared" si="273"/>
        <v>72642.306656945584</v>
      </c>
      <c r="AL341" s="14">
        <f t="shared" si="278"/>
        <v>103.52630879618376</v>
      </c>
      <c r="AM341" s="14">
        <f t="shared" si="278"/>
        <v>26.151049278663002</v>
      </c>
      <c r="AN341" s="14">
        <f t="shared" si="278"/>
        <v>8.0761489634798131</v>
      </c>
      <c r="AO341" s="11">
        <f t="shared" si="279"/>
        <v>1.1758251087181223E-3</v>
      </c>
      <c r="AP341" s="11">
        <f t="shared" si="279"/>
        <v>1.4812295171887869E-3</v>
      </c>
      <c r="AQ341" s="11">
        <f t="shared" si="279"/>
        <v>1.3436620651669084E-3</v>
      </c>
      <c r="AR341" s="1">
        <f t="shared" si="259"/>
        <v>349.62172783613818</v>
      </c>
      <c r="AS341" s="1">
        <f t="shared" si="259"/>
        <v>84592.851618127068</v>
      </c>
      <c r="AT341" s="1">
        <f t="shared" si="259"/>
        <v>35968.513308333422</v>
      </c>
      <c r="AU341" s="1">
        <f t="shared" si="266"/>
        <v>69.924345567227633</v>
      </c>
      <c r="AV341" s="1">
        <f t="shared" si="266"/>
        <v>16918.570323625416</v>
      </c>
      <c r="AW341" s="1">
        <f t="shared" si="266"/>
        <v>7193.7026616666844</v>
      </c>
      <c r="AX341" s="1">
        <f t="shared" si="267"/>
        <v>240</v>
      </c>
      <c r="AY341" s="1">
        <f t="shared" si="267"/>
        <v>22830.766700922741</v>
      </c>
      <c r="AZ341" s="1">
        <f t="shared" si="267"/>
        <v>6584.6887225101209</v>
      </c>
      <c r="BA341" s="1">
        <f t="shared" si="268"/>
        <v>6387.1681667493967</v>
      </c>
      <c r="BB341" s="1">
        <f t="shared" si="268"/>
        <v>29748.011271710027</v>
      </c>
      <c r="BC341" s="1">
        <f t="shared" si="268"/>
        <v>38422.86259442853</v>
      </c>
      <c r="BD341" s="1">
        <f t="shared" si="269"/>
        <v>18.970185473381154</v>
      </c>
      <c r="BE341" s="2">
        <f t="shared" si="274"/>
        <v>0.1724378764915922</v>
      </c>
      <c r="BF341" s="2">
        <f t="shared" si="274"/>
        <v>0.13039120264941753</v>
      </c>
      <c r="BG341" s="2">
        <f t="shared" si="274"/>
        <v>6.9918128391701598E-2</v>
      </c>
      <c r="BH341" s="2">
        <f t="shared" si="262"/>
        <v>7.4540441178767028E-2</v>
      </c>
      <c r="BI341" s="2">
        <f t="shared" si="270"/>
        <v>2.9734821248929609E-3</v>
      </c>
      <c r="BJ341" s="2">
        <f t="shared" si="270"/>
        <v>1.700186572836147E-3</v>
      </c>
      <c r="BK341" s="2">
        <f t="shared" si="270"/>
        <v>4.8885446777984691E-4</v>
      </c>
      <c r="BL341" s="2">
        <f t="shared" si="263"/>
        <v>1.0395939581949487</v>
      </c>
      <c r="BM341" s="2">
        <f t="shared" si="263"/>
        <v>143.82363047906017</v>
      </c>
      <c r="BN341" s="2">
        <f t="shared" si="263"/>
        <v>17.583368430177675</v>
      </c>
      <c r="BO341" s="2">
        <f t="shared" si="271"/>
        <v>8722.8669879781228</v>
      </c>
      <c r="BP341" s="2">
        <f t="shared" si="271"/>
        <v>517.61201977570488</v>
      </c>
      <c r="BQ341" s="2">
        <f t="shared" si="271"/>
        <v>9.7615342040736035</v>
      </c>
      <c r="BR341" s="11">
        <f t="shared" si="272"/>
        <v>2.7482913128020287E-2</v>
      </c>
      <c r="BS341" s="17">
        <f t="shared" si="260"/>
        <v>1.3710699856364118E-4</v>
      </c>
      <c r="BT341" s="17">
        <f t="shared" si="261"/>
        <v>2.5443513477745706E-4</v>
      </c>
      <c r="BU341" s="12">
        <f>(BU$3*temphigh!$I451+BU$4*temphigh!$I451^2+BU$5*temphigh!$I451^6)*(K341/K$56)^$BW$1</f>
        <v>-365.74769020909775</v>
      </c>
      <c r="BV341" s="12">
        <f>(BV$3*temphigh!$I451+BV$4*temphigh!$I451^2+BV$5*temphigh!$I451^6)*(L341/L$56)^$BW$1</f>
        <v>-51.695165999514998</v>
      </c>
      <c r="BW341" s="12">
        <f>(BW$3*temphigh!$I451+BW$4*temphigh!$I451^2+BW$5*temphigh!$I451^6)*(M341/M$56)^$BW$1</f>
        <v>-41.994650963358666</v>
      </c>
      <c r="BX341" s="12"/>
      <c r="BY341" s="12"/>
      <c r="BZ341" s="12"/>
      <c r="CA341" s="19"/>
      <c r="CB341" s="19"/>
      <c r="CC341" s="19"/>
      <c r="CD341" s="19"/>
      <c r="CE341" s="19"/>
      <c r="CF341" s="19"/>
      <c r="CG341" s="19"/>
      <c r="CH341" s="19"/>
    </row>
    <row r="342" spans="1:86" x14ac:dyDescent="0.3">
      <c r="A342" s="2">
        <f t="shared" si="247"/>
        <v>2296</v>
      </c>
      <c r="B342" s="5">
        <f t="shared" si="275"/>
        <v>1165.4057614910998</v>
      </c>
      <c r="C342" s="5">
        <f t="shared" si="275"/>
        <v>2964.1703414557287</v>
      </c>
      <c r="D342" s="5">
        <f t="shared" si="275"/>
        <v>4369.9576489632809</v>
      </c>
      <c r="E342" s="15">
        <f t="shared" si="276"/>
        <v>1.7481515704734353E-9</v>
      </c>
      <c r="F342" s="15">
        <f t="shared" si="276"/>
        <v>3.443975816976486E-9</v>
      </c>
      <c r="G342" s="15">
        <f t="shared" si="276"/>
        <v>7.0307541207733676E-9</v>
      </c>
      <c r="H342" s="5">
        <f t="shared" si="250"/>
        <v>349.62172844732993</v>
      </c>
      <c r="I342" s="5">
        <f t="shared" si="250"/>
        <v>84326.175270187596</v>
      </c>
      <c r="J342" s="5">
        <f t="shared" si="250"/>
        <v>35926.826783358927</v>
      </c>
      <c r="K342" s="5">
        <f t="shared" si="251"/>
        <v>300</v>
      </c>
      <c r="L342" s="5">
        <f t="shared" si="251"/>
        <v>28448.491670952459</v>
      </c>
      <c r="M342" s="5">
        <f t="shared" si="251"/>
        <v>8221.3215022534896</v>
      </c>
      <c r="N342" s="15">
        <f t="shared" si="252"/>
        <v>0</v>
      </c>
      <c r="O342" s="15">
        <f t="shared" si="252"/>
        <v>-3.152472499220349E-3</v>
      </c>
      <c r="P342" s="15">
        <f t="shared" si="252"/>
        <v>-1.1589797223429121E-3</v>
      </c>
      <c r="Q342" s="5">
        <f t="shared" si="253"/>
        <v>2.2452053264154981</v>
      </c>
      <c r="R342" s="5">
        <f t="shared" si="253"/>
        <v>1518.7532208737375</v>
      </c>
      <c r="S342" s="5">
        <f t="shared" si="253"/>
        <v>1435.7080813327307</v>
      </c>
      <c r="T342" s="5">
        <f t="shared" si="277"/>
        <v>6.4218129015792424</v>
      </c>
      <c r="U342" s="5">
        <f t="shared" si="277"/>
        <v>18.010460168595749</v>
      </c>
      <c r="V342" s="5">
        <f t="shared" si="277"/>
        <v>39.962006385649993</v>
      </c>
      <c r="W342" s="15">
        <f t="shared" si="255"/>
        <v>-1.0734613539272964E-2</v>
      </c>
      <c r="X342" s="15">
        <f t="shared" si="255"/>
        <v>-1.217998157191269E-2</v>
      </c>
      <c r="Y342" s="15">
        <f t="shared" si="255"/>
        <v>-9.7425357312937999E-3</v>
      </c>
      <c r="Z342" s="5">
        <f t="shared" si="258"/>
        <v>1.3619212643775189</v>
      </c>
      <c r="AA342" s="5">
        <f t="shared" si="258"/>
        <v>4198.1794266382076</v>
      </c>
      <c r="AB342" s="5">
        <f t="shared" si="258"/>
        <v>51464.641718223407</v>
      </c>
      <c r="AC342" s="16">
        <f t="shared" si="264"/>
        <v>0.72511709863225993</v>
      </c>
      <c r="AD342" s="16">
        <f t="shared" si="264"/>
        <v>3.1300870802248881</v>
      </c>
      <c r="AE342" s="16">
        <f t="shared" si="264"/>
        <v>38.121161674240724</v>
      </c>
      <c r="AF342" s="15">
        <f t="shared" si="265"/>
        <v>-4.0504037456468023E-3</v>
      </c>
      <c r="AG342" s="15">
        <f t="shared" si="265"/>
        <v>2.9673830763510267E-4</v>
      </c>
      <c r="AH342" s="15">
        <f t="shared" si="265"/>
        <v>9.7937136394747881E-3</v>
      </c>
      <c r="AI342" s="1">
        <f t="shared" si="273"/>
        <v>1634.0937749563566</v>
      </c>
      <c r="AJ342" s="1">
        <f t="shared" si="273"/>
        <v>173490.33498208984</v>
      </c>
      <c r="AK342" s="1">
        <f t="shared" si="273"/>
        <v>72571.77865291771</v>
      </c>
      <c r="AL342" s="14">
        <f t="shared" si="278"/>
        <v>103.64682034114625</v>
      </c>
      <c r="AM342" s="14">
        <f t="shared" si="278"/>
        <v>26.189397627699048</v>
      </c>
      <c r="AN342" s="14">
        <f t="shared" si="278"/>
        <v>8.0868920623247309</v>
      </c>
      <c r="AO342" s="11">
        <f t="shared" si="279"/>
        <v>1.1640668576309411E-3</v>
      </c>
      <c r="AP342" s="11">
        <f t="shared" si="279"/>
        <v>1.466417222016899E-3</v>
      </c>
      <c r="AQ342" s="11">
        <f t="shared" si="279"/>
        <v>1.3302254445152393E-3</v>
      </c>
      <c r="AR342" s="1">
        <f t="shared" si="259"/>
        <v>349.62172844732993</v>
      </c>
      <c r="AS342" s="1">
        <f t="shared" si="259"/>
        <v>84326.175270187596</v>
      </c>
      <c r="AT342" s="1">
        <f t="shared" si="259"/>
        <v>35926.826783358927</v>
      </c>
      <c r="AU342" s="1">
        <f t="shared" si="266"/>
        <v>69.924345689465994</v>
      </c>
      <c r="AV342" s="1">
        <f t="shared" si="266"/>
        <v>16865.235054037519</v>
      </c>
      <c r="AW342" s="1">
        <f t="shared" si="266"/>
        <v>7185.3653566717858</v>
      </c>
      <c r="AX342" s="1">
        <f t="shared" si="267"/>
        <v>239.99999999999997</v>
      </c>
      <c r="AY342" s="1">
        <f t="shared" si="267"/>
        <v>22758.793336761966</v>
      </c>
      <c r="AZ342" s="1">
        <f t="shared" si="267"/>
        <v>6577.0572018027924</v>
      </c>
      <c r="BA342" s="1">
        <f t="shared" si="268"/>
        <v>6387.1681779151349</v>
      </c>
      <c r="BB342" s="1">
        <f t="shared" si="268"/>
        <v>29738.652148563051</v>
      </c>
      <c r="BC342" s="1">
        <f t="shared" si="268"/>
        <v>38417.795235060083</v>
      </c>
      <c r="BD342" s="1">
        <f t="shared" si="269"/>
        <v>18.414092108931001</v>
      </c>
      <c r="BE342" s="2">
        <f t="shared" si="274"/>
        <v>0.1724378764915922</v>
      </c>
      <c r="BF342" s="2">
        <f t="shared" si="274"/>
        <v>0.13039120264941753</v>
      </c>
      <c r="BG342" s="2">
        <f t="shared" si="274"/>
        <v>6.9918128391701598E-2</v>
      </c>
      <c r="BH342" s="2">
        <f t="shared" si="262"/>
        <v>7.4481501570779887E-2</v>
      </c>
      <c r="BI342" s="2">
        <f t="shared" si="270"/>
        <v>2.9734821248929609E-3</v>
      </c>
      <c r="BJ342" s="2">
        <f t="shared" si="270"/>
        <v>1.700186572836147E-3</v>
      </c>
      <c r="BK342" s="2">
        <f t="shared" si="270"/>
        <v>4.8885446777984691E-4</v>
      </c>
      <c r="BL342" s="2">
        <f t="shared" si="263"/>
        <v>1.0395939600123163</v>
      </c>
      <c r="BM342" s="2">
        <f t="shared" si="263"/>
        <v>143.3702309330005</v>
      </c>
      <c r="BN342" s="2">
        <f t="shared" si="263"/>
        <v>17.562989786197679</v>
      </c>
      <c r="BO342" s="2">
        <f t="shared" si="271"/>
        <v>8853.3794141664966</v>
      </c>
      <c r="BP342" s="2">
        <f t="shared" si="271"/>
        <v>523.81712599216621</v>
      </c>
      <c r="BQ342" s="2">
        <f t="shared" si="271"/>
        <v>9.7617952982109184</v>
      </c>
      <c r="BR342" s="11">
        <f t="shared" si="272"/>
        <v>2.7449665323642541E-2</v>
      </c>
      <c r="BS342" s="17">
        <f t="shared" si="260"/>
        <v>1.3343968723162426E-4</v>
      </c>
      <c r="BT342" s="17">
        <f t="shared" si="261"/>
        <v>2.4702440269656022E-4</v>
      </c>
      <c r="BU342" s="12">
        <f>(BU$3*temphigh!$I452+BU$4*temphigh!$I452^2+BU$5*temphigh!$I452^6)*(K342/K$56)^$BW$1</f>
        <v>-366.89716862791818</v>
      </c>
      <c r="BV342" s="12">
        <f>(BV$3*temphigh!$I452+BV$4*temphigh!$I452^2+BV$5*temphigh!$I452^6)*(L342/L$56)^$BW$1</f>
        <v>-51.891699814854803</v>
      </c>
      <c r="BW342" s="12">
        <f>(BW$3*temphigh!$I452+BW$4*temphigh!$I452^2+BW$5*temphigh!$I452^6)*(M342/M$56)^$BW$1</f>
        <v>-42.127512088382083</v>
      </c>
      <c r="BX342" s="12"/>
      <c r="BY342" s="12"/>
      <c r="BZ342" s="12"/>
      <c r="CA342" s="19"/>
      <c r="CB342" s="19"/>
      <c r="CC342" s="19"/>
      <c r="CD342" s="19"/>
      <c r="CE342" s="19"/>
      <c r="CF342" s="19"/>
      <c r="CG342" s="19"/>
      <c r="CH342" s="19"/>
    </row>
    <row r="343" spans="1:86" x14ac:dyDescent="0.3">
      <c r="A343" s="2">
        <f t="shared" si="247"/>
        <v>2297</v>
      </c>
      <c r="B343" s="5">
        <f t="shared" si="275"/>
        <v>1165.4057634265405</v>
      </c>
      <c r="C343" s="5">
        <f t="shared" si="275"/>
        <v>2964.1703511538331</v>
      </c>
      <c r="D343" s="5">
        <f t="shared" si="275"/>
        <v>4369.9576781511742</v>
      </c>
      <c r="E343" s="15">
        <f t="shared" si="276"/>
        <v>1.6607439919497635E-9</v>
      </c>
      <c r="F343" s="15">
        <f t="shared" si="276"/>
        <v>3.2717770261276618E-9</v>
      </c>
      <c r="G343" s="15">
        <f t="shared" si="276"/>
        <v>6.6792164147346991E-9</v>
      </c>
      <c r="H343" s="5">
        <f t="shared" si="250"/>
        <v>349.62172902796215</v>
      </c>
      <c r="I343" s="5">
        <f t="shared" si="250"/>
        <v>84056.834672966506</v>
      </c>
      <c r="J343" s="5">
        <f t="shared" si="250"/>
        <v>35884.56561076369</v>
      </c>
      <c r="K343" s="5">
        <f t="shared" si="251"/>
        <v>300</v>
      </c>
      <c r="L343" s="5">
        <f t="shared" si="251"/>
        <v>28357.626153384383</v>
      </c>
      <c r="M343" s="5">
        <f t="shared" si="251"/>
        <v>8211.6506048053088</v>
      </c>
      <c r="N343" s="15">
        <f t="shared" si="252"/>
        <v>0</v>
      </c>
      <c r="O343" s="15">
        <f t="shared" si="252"/>
        <v>-3.1940363875549993E-3</v>
      </c>
      <c r="P343" s="15">
        <f t="shared" si="252"/>
        <v>-1.1763190924390932E-3</v>
      </c>
      <c r="Q343" s="5">
        <f t="shared" si="253"/>
        <v>2.2211039186087951</v>
      </c>
      <c r="R343" s="5">
        <f t="shared" si="253"/>
        <v>1495.4629709916167</v>
      </c>
      <c r="S343" s="5">
        <f t="shared" si="253"/>
        <v>1420.0482563977371</v>
      </c>
      <c r="T343" s="5">
        <f t="shared" si="277"/>
        <v>6.3528772218592717</v>
      </c>
      <c r="U343" s="5">
        <f t="shared" si="277"/>
        <v>17.791093095640587</v>
      </c>
      <c r="V343" s="5">
        <f t="shared" si="277"/>
        <v>39.572675110543607</v>
      </c>
      <c r="W343" s="15">
        <f t="shared" si="255"/>
        <v>-1.0734613539272964E-2</v>
      </c>
      <c r="X343" s="15">
        <f t="shared" si="255"/>
        <v>-1.217998157191269E-2</v>
      </c>
      <c r="Y343" s="15">
        <f t="shared" si="255"/>
        <v>-9.7425357312937999E-3</v>
      </c>
      <c r="Z343" s="5">
        <f t="shared" si="258"/>
        <v>1.341844452970083</v>
      </c>
      <c r="AA343" s="5">
        <f t="shared" si="258"/>
        <v>4135.198953296619</v>
      </c>
      <c r="AB343" s="5">
        <f t="shared" si="258"/>
        <v>51402.721564855907</v>
      </c>
      <c r="AC343" s="16">
        <f t="shared" ref="AC343:AE346" si="280">AC342*(1+AF343)</f>
        <v>0.72218008161992731</v>
      </c>
      <c r="AD343" s="16">
        <f t="shared" si="280"/>
        <v>3.1310158969678246</v>
      </c>
      <c r="AE343" s="16">
        <f t="shared" si="280"/>
        <v>38.494509415282359</v>
      </c>
      <c r="AF343" s="15">
        <f t="shared" si="265"/>
        <v>-4.0504037456468023E-3</v>
      </c>
      <c r="AG343" s="15">
        <f t="shared" si="265"/>
        <v>2.9673830763510267E-4</v>
      </c>
      <c r="AH343" s="15">
        <f t="shared" si="265"/>
        <v>9.7937136394747881E-3</v>
      </c>
      <c r="AI343" s="1">
        <f t="shared" si="273"/>
        <v>1540.6087431501869</v>
      </c>
      <c r="AJ343" s="1">
        <f t="shared" si="273"/>
        <v>173006.53653791838</v>
      </c>
      <c r="AK343" s="1">
        <f t="shared" si="273"/>
        <v>72499.966144297723</v>
      </c>
      <c r="AL343" s="14">
        <f t="shared" si="278"/>
        <v>103.76626565131961</v>
      </c>
      <c r="AM343" s="14">
        <f t="shared" si="278"/>
        <v>26.227418165577401</v>
      </c>
      <c r="AN343" s="14">
        <f t="shared" si="278"/>
        <v>8.0975418780171999</v>
      </c>
      <c r="AO343" s="11">
        <f t="shared" si="279"/>
        <v>1.1524261890546318E-3</v>
      </c>
      <c r="AP343" s="11">
        <f t="shared" si="279"/>
        <v>1.45175304979673E-3</v>
      </c>
      <c r="AQ343" s="11">
        <f t="shared" si="279"/>
        <v>1.3169231900700868E-3</v>
      </c>
      <c r="AR343" s="1">
        <f t="shared" si="259"/>
        <v>349.62172902796215</v>
      </c>
      <c r="AS343" s="1">
        <f t="shared" si="259"/>
        <v>84056.834672966506</v>
      </c>
      <c r="AT343" s="1">
        <f t="shared" si="259"/>
        <v>35884.56561076369</v>
      </c>
      <c r="AU343" s="1">
        <f t="shared" si="266"/>
        <v>69.924345805592438</v>
      </c>
      <c r="AV343" s="1">
        <f t="shared" si="266"/>
        <v>16811.366934593301</v>
      </c>
      <c r="AW343" s="1">
        <f t="shared" si="266"/>
        <v>7176.9131221527387</v>
      </c>
      <c r="AX343" s="1">
        <f t="shared" si="267"/>
        <v>240</v>
      </c>
      <c r="AY343" s="1">
        <f t="shared" si="267"/>
        <v>22686.100922707508</v>
      </c>
      <c r="AZ343" s="1">
        <f t="shared" si="267"/>
        <v>6569.3204838442471</v>
      </c>
      <c r="BA343" s="1">
        <f t="shared" si="268"/>
        <v>6387.1681885225862</v>
      </c>
      <c r="BB343" s="1">
        <f t="shared" si="268"/>
        <v>29729.169425589516</v>
      </c>
      <c r="BC343" s="1">
        <f t="shared" si="268"/>
        <v>38412.652001224444</v>
      </c>
      <c r="BD343" s="1">
        <f t="shared" si="269"/>
        <v>17.874251595443351</v>
      </c>
      <c r="BE343" s="2">
        <f t="shared" si="274"/>
        <v>0.1724378764915922</v>
      </c>
      <c r="BF343" s="2">
        <f t="shared" si="274"/>
        <v>0.13039120264941753</v>
      </c>
      <c r="BG343" s="2">
        <f t="shared" si="274"/>
        <v>6.9918128391701598E-2</v>
      </c>
      <c r="BH343" s="2">
        <f t="shared" si="262"/>
        <v>7.4423153274727524E-2</v>
      </c>
      <c r="BI343" s="2">
        <f t="shared" si="270"/>
        <v>2.9734821248929609E-3</v>
      </c>
      <c r="BJ343" s="2">
        <f t="shared" si="270"/>
        <v>1.700186572836147E-3</v>
      </c>
      <c r="BK343" s="2">
        <f t="shared" si="270"/>
        <v>4.8885446777984691E-4</v>
      </c>
      <c r="BL343" s="2">
        <f t="shared" si="263"/>
        <v>1.0395939617388159</v>
      </c>
      <c r="BM343" s="2">
        <f t="shared" si="263"/>
        <v>142.91230166608554</v>
      </c>
      <c r="BN343" s="2">
        <f t="shared" si="263"/>
        <v>17.542330223160882</v>
      </c>
      <c r="BO343" s="2">
        <f t="shared" si="271"/>
        <v>8985.8445806378113</v>
      </c>
      <c r="BP343" s="2">
        <f t="shared" si="271"/>
        <v>530.09646634649744</v>
      </c>
      <c r="BQ343" s="2">
        <f t="shared" si="271"/>
        <v>9.7620576859463775</v>
      </c>
      <c r="BR343" s="11">
        <f t="shared" si="272"/>
        <v>2.7416288823608553E-2</v>
      </c>
      <c r="BS343" s="17">
        <f t="shared" si="260"/>
        <v>1.2987467097922632E-4</v>
      </c>
      <c r="BT343" s="17">
        <f t="shared" si="261"/>
        <v>2.3982951718112643E-4</v>
      </c>
      <c r="BU343" s="12">
        <f>(BU$3*temphigh!$I453+BU$4*temphigh!$I453^2+BU$5*temphigh!$I453^6)*(K343/K$56)^$BW$1</f>
        <v>-368.04161679644056</v>
      </c>
      <c r="BV343" s="12">
        <f>(BV$3*temphigh!$I453+BV$4*temphigh!$I453^2+BV$5*temphigh!$I453^6)*(L343/L$56)^$BW$1</f>
        <v>-52.088365602521463</v>
      </c>
      <c r="BW343" s="12">
        <f>(BW$3*temphigh!$I453+BW$4*temphigh!$I453^2+BW$5*temphigh!$I453^6)*(M343/M$56)^$BW$1</f>
        <v>-42.260089994323899</v>
      </c>
      <c r="BX343" s="12"/>
      <c r="BY343" s="12"/>
      <c r="BZ343" s="12"/>
      <c r="CA343" s="19"/>
      <c r="CB343" s="19"/>
      <c r="CC343" s="19"/>
      <c r="CD343" s="19"/>
      <c r="CE343" s="19"/>
      <c r="CF343" s="19"/>
      <c r="CG343" s="19"/>
      <c r="CH343" s="19"/>
    </row>
    <row r="344" spans="1:86" x14ac:dyDescent="0.3">
      <c r="A344" s="2">
        <f t="shared" si="247"/>
        <v>2298</v>
      </c>
      <c r="B344" s="5">
        <f t="shared" si="275"/>
        <v>1165.4057652652091</v>
      </c>
      <c r="C344" s="5">
        <f t="shared" si="275"/>
        <v>2964.1703603670321</v>
      </c>
      <c r="D344" s="5">
        <f t="shared" si="275"/>
        <v>4369.9577058796731</v>
      </c>
      <c r="E344" s="15">
        <f t="shared" si="276"/>
        <v>1.5777067923522753E-9</v>
      </c>
      <c r="F344" s="15">
        <f t="shared" si="276"/>
        <v>3.1081881748212786E-9</v>
      </c>
      <c r="G344" s="15">
        <f t="shared" si="276"/>
        <v>6.3452555939979637E-9</v>
      </c>
      <c r="H344" s="5">
        <f t="shared" si="250"/>
        <v>349.62172957956273</v>
      </c>
      <c r="I344" s="5">
        <f t="shared" si="250"/>
        <v>83784.835707736624</v>
      </c>
      <c r="J344" s="5">
        <f t="shared" si="250"/>
        <v>35841.736651733525</v>
      </c>
      <c r="K344" s="5">
        <f t="shared" si="251"/>
        <v>300</v>
      </c>
      <c r="L344" s="5">
        <f t="shared" si="251"/>
        <v>28265.863807288777</v>
      </c>
      <c r="M344" s="5">
        <f t="shared" si="251"/>
        <v>8201.849780721981</v>
      </c>
      <c r="N344" s="15">
        <f t="shared" si="252"/>
        <v>0</v>
      </c>
      <c r="O344" s="15">
        <f t="shared" si="252"/>
        <v>-3.2358966014739421E-3</v>
      </c>
      <c r="P344" s="15">
        <f t="shared" si="252"/>
        <v>-1.1935266799579791E-3</v>
      </c>
      <c r="Q344" s="5">
        <f t="shared" si="253"/>
        <v>2.1972612298785994</v>
      </c>
      <c r="R344" s="5">
        <f t="shared" si="253"/>
        <v>1472.4680415175137</v>
      </c>
      <c r="S344" s="5">
        <f t="shared" si="253"/>
        <v>1404.5350412384232</v>
      </c>
      <c r="T344" s="5">
        <f t="shared" si="277"/>
        <v>6.2846815400201628</v>
      </c>
      <c r="U344" s="5">
        <f t="shared" si="277"/>
        <v>17.5743979095915</v>
      </c>
      <c r="V344" s="5">
        <f t="shared" si="277"/>
        <v>39.187136909296257</v>
      </c>
      <c r="W344" s="15">
        <f t="shared" si="255"/>
        <v>-1.0734613539272964E-2</v>
      </c>
      <c r="X344" s="15">
        <f t="shared" si="255"/>
        <v>-1.217998157191269E-2</v>
      </c>
      <c r="Y344" s="15">
        <f t="shared" si="255"/>
        <v>-9.7425357312937999E-3</v>
      </c>
      <c r="Z344" s="5">
        <f t="shared" si="258"/>
        <v>1.3220636044860927</v>
      </c>
      <c r="AA344" s="5">
        <f t="shared" si="258"/>
        <v>4072.9934712022387</v>
      </c>
      <c r="AB344" s="5">
        <f t="shared" si="258"/>
        <v>51339.98464184731</v>
      </c>
      <c r="AC344" s="16">
        <f t="shared" si="280"/>
        <v>0.71925496071230244</v>
      </c>
      <c r="AD344" s="16">
        <f t="shared" si="280"/>
        <v>3.1319449893262692</v>
      </c>
      <c r="AE344" s="16">
        <f t="shared" si="280"/>
        <v>38.871513617187702</v>
      </c>
      <c r="AF344" s="15">
        <f t="shared" si="265"/>
        <v>-4.0504037456468023E-3</v>
      </c>
      <c r="AG344" s="15">
        <f t="shared" si="265"/>
        <v>2.9673830763510267E-4</v>
      </c>
      <c r="AH344" s="15">
        <f t="shared" si="265"/>
        <v>9.7937136394747881E-3</v>
      </c>
      <c r="AI344" s="1">
        <f t="shared" ref="AI344:AK346" si="281">(1-$AI$5)*AI343+AU343</f>
        <v>1456.4722146407605</v>
      </c>
      <c r="AJ344" s="1">
        <f t="shared" si="281"/>
        <v>172517.24981871984</v>
      </c>
      <c r="AK344" s="1">
        <f t="shared" si="281"/>
        <v>72426.882652020693</v>
      </c>
      <c r="AL344" s="14">
        <f t="shared" si="278"/>
        <v>103.88465278377582</v>
      </c>
      <c r="AM344" s="14">
        <f t="shared" si="278"/>
        <v>26.265113142544472</v>
      </c>
      <c r="AN344" s="14">
        <f t="shared" si="278"/>
        <v>8.1080990802921065</v>
      </c>
      <c r="AO344" s="11">
        <f t="shared" si="279"/>
        <v>1.1409019271640855E-3</v>
      </c>
      <c r="AP344" s="11">
        <f t="shared" si="279"/>
        <v>1.4372355192987627E-3</v>
      </c>
      <c r="AQ344" s="11">
        <f t="shared" si="279"/>
        <v>1.303753958169386E-3</v>
      </c>
      <c r="AR344" s="1">
        <f t="shared" si="259"/>
        <v>349.62172957956273</v>
      </c>
      <c r="AS344" s="1">
        <f t="shared" si="259"/>
        <v>83784.835707736624</v>
      </c>
      <c r="AT344" s="1">
        <f t="shared" si="259"/>
        <v>35841.736651733525</v>
      </c>
      <c r="AU344" s="1">
        <f t="shared" si="266"/>
        <v>69.924345915912554</v>
      </c>
      <c r="AV344" s="1">
        <f t="shared" si="266"/>
        <v>16756.967141547324</v>
      </c>
      <c r="AW344" s="1">
        <f t="shared" si="266"/>
        <v>7168.3473303467053</v>
      </c>
      <c r="AX344" s="1">
        <f t="shared" si="267"/>
        <v>240</v>
      </c>
      <c r="AY344" s="1">
        <f t="shared" si="267"/>
        <v>22612.691045831019</v>
      </c>
      <c r="AZ344" s="1">
        <f t="shared" si="267"/>
        <v>6561.4798245775846</v>
      </c>
      <c r="BA344" s="1">
        <f t="shared" si="268"/>
        <v>6387.1681985996647</v>
      </c>
      <c r="BB344" s="1">
        <f t="shared" si="268"/>
        <v>29719.562216684455</v>
      </c>
      <c r="BC344" s="1">
        <f t="shared" si="268"/>
        <v>38407.433468856143</v>
      </c>
      <c r="BD344" s="1">
        <f t="shared" si="269"/>
        <v>17.350190240280277</v>
      </c>
      <c r="BE344" s="2">
        <f t="shared" ref="BE344:BG346" si="282">BE343</f>
        <v>0.1724378764915922</v>
      </c>
      <c r="BF344" s="2">
        <f t="shared" si="282"/>
        <v>0.13039120264941753</v>
      </c>
      <c r="BG344" s="2">
        <f t="shared" si="282"/>
        <v>6.9918128391701598E-2</v>
      </c>
      <c r="BH344" s="2">
        <f t="shared" si="262"/>
        <v>7.436539152553677E-2</v>
      </c>
      <c r="BI344" s="2">
        <f t="shared" si="270"/>
        <v>2.9734821248929609E-3</v>
      </c>
      <c r="BJ344" s="2">
        <f t="shared" si="270"/>
        <v>1.700186572836147E-3</v>
      </c>
      <c r="BK344" s="2">
        <f t="shared" si="270"/>
        <v>4.8885446777984691E-4</v>
      </c>
      <c r="BL344" s="2">
        <f t="shared" si="263"/>
        <v>1.0395939633789903</v>
      </c>
      <c r="BM344" s="2">
        <f t="shared" si="263"/>
        <v>142.44985267757636</v>
      </c>
      <c r="BN344" s="2">
        <f t="shared" si="263"/>
        <v>17.521393095188625</v>
      </c>
      <c r="BO344" s="2">
        <f t="shared" si="271"/>
        <v>9120.2917044906335</v>
      </c>
      <c r="BP344" s="2">
        <f t="shared" si="271"/>
        <v>536.4509208747113</v>
      </c>
      <c r="BQ344" s="2">
        <f t="shared" si="271"/>
        <v>9.7623213660053469</v>
      </c>
      <c r="BR344" s="11">
        <f t="shared" si="272"/>
        <v>2.73827766540716E-2</v>
      </c>
      <c r="BS344" s="17">
        <f t="shared" si="260"/>
        <v>1.2640900518321818E-4</v>
      </c>
      <c r="BT344" s="17">
        <f t="shared" si="261"/>
        <v>2.3284419143798681E-4</v>
      </c>
      <c r="BU344" s="12">
        <f>(BU$3*temphigh!$I454+BU$4*temphigh!$I454^2+BU$5*temphigh!$I454^6)*(K344/K$56)^$BW$1</f>
        <v>-369.18105345622939</v>
      </c>
      <c r="BV344" s="12">
        <f>(BV$3*temphigh!$I454+BV$4*temphigh!$I454^2+BV$5*temphigh!$I454^6)*(L344/L$56)^$BW$1</f>
        <v>-52.285174762393787</v>
      </c>
      <c r="BW344" s="12">
        <f>(BW$3*temphigh!$I454+BW$4*temphigh!$I454^2+BW$5*temphigh!$I454^6)*(M344/M$56)^$BW$1</f>
        <v>-42.392386745219511</v>
      </c>
      <c r="BX344" s="12"/>
      <c r="BY344" s="12"/>
      <c r="BZ344" s="12"/>
      <c r="CA344" s="19"/>
      <c r="CB344" s="19"/>
      <c r="CC344" s="19"/>
      <c r="CD344" s="19"/>
      <c r="CE344" s="19"/>
      <c r="CF344" s="19"/>
      <c r="CG344" s="19"/>
      <c r="CH344" s="19"/>
    </row>
    <row r="345" spans="1:86" x14ac:dyDescent="0.3">
      <c r="A345" s="2">
        <f t="shared" si="247"/>
        <v>2299</v>
      </c>
      <c r="B345" s="5">
        <f t="shared" si="275"/>
        <v>1165.4057670119444</v>
      </c>
      <c r="C345" s="5">
        <f t="shared" si="275"/>
        <v>2964.1703691195712</v>
      </c>
      <c r="D345" s="5">
        <f t="shared" si="275"/>
        <v>4369.9577322217465</v>
      </c>
      <c r="E345" s="15">
        <f t="shared" si="276"/>
        <v>1.4988214527346614E-9</v>
      </c>
      <c r="F345" s="15">
        <f t="shared" si="276"/>
        <v>2.9527787660802143E-9</v>
      </c>
      <c r="G345" s="15">
        <f t="shared" si="276"/>
        <v>6.0279928142980655E-9</v>
      </c>
      <c r="H345" s="5">
        <f t="shared" si="250"/>
        <v>349.62173010358327</v>
      </c>
      <c r="I345" s="5">
        <f t="shared" si="250"/>
        <v>83510.183804139553</v>
      </c>
      <c r="J345" s="5">
        <f t="shared" si="250"/>
        <v>35798.346765842143</v>
      </c>
      <c r="K345" s="5">
        <f t="shared" si="251"/>
        <v>300</v>
      </c>
      <c r="L345" s="5">
        <f t="shared" si="251"/>
        <v>28173.206464156126</v>
      </c>
      <c r="M345" s="5">
        <f t="shared" si="251"/>
        <v>8191.9205995710554</v>
      </c>
      <c r="N345" s="15">
        <f t="shared" si="252"/>
        <v>0</v>
      </c>
      <c r="O345" s="15">
        <f t="shared" si="252"/>
        <v>-3.2780651518160564E-3</v>
      </c>
      <c r="P345" s="15">
        <f t="shared" si="252"/>
        <v>-1.2106026587153096E-3</v>
      </c>
      <c r="Q345" s="5">
        <f t="shared" si="253"/>
        <v>2.1736744829889747</v>
      </c>
      <c r="R345" s="5">
        <f t="shared" si="253"/>
        <v>1449.7653569108256</v>
      </c>
      <c r="S345" s="5">
        <f t="shared" si="253"/>
        <v>1389.167548495353</v>
      </c>
      <c r="T345" s="5">
        <f t="shared" si="277"/>
        <v>6.2172179124706437</v>
      </c>
      <c r="U345" s="5">
        <f t="shared" si="277"/>
        <v>17.360342066915216</v>
      </c>
      <c r="V345" s="5">
        <f t="shared" si="277"/>
        <v>38.805354827750335</v>
      </c>
      <c r="W345" s="15">
        <f t="shared" si="255"/>
        <v>-1.0734613539272964E-2</v>
      </c>
      <c r="X345" s="15">
        <f t="shared" si="255"/>
        <v>-1.217998157191269E-2</v>
      </c>
      <c r="Y345" s="15">
        <f t="shared" si="255"/>
        <v>-9.7425357312937999E-3</v>
      </c>
      <c r="Z345" s="5">
        <f t="shared" si="258"/>
        <v>1.302574355986545</v>
      </c>
      <c r="AA345" s="5">
        <f t="shared" si="258"/>
        <v>4011.555271056412</v>
      </c>
      <c r="AB345" s="5">
        <f t="shared" si="258"/>
        <v>51276.44087380491</v>
      </c>
      <c r="AC345" s="16">
        <f t="shared" si="280"/>
        <v>0.71634168772535833</v>
      </c>
      <c r="AD345" s="16">
        <f t="shared" si="280"/>
        <v>3.1328743573820081</v>
      </c>
      <c r="AE345" s="16">
        <f t="shared" si="280"/>
        <v>39.252210090287385</v>
      </c>
      <c r="AF345" s="15">
        <f t="shared" si="265"/>
        <v>-4.0504037456468023E-3</v>
      </c>
      <c r="AG345" s="15">
        <f t="shared" si="265"/>
        <v>2.9673830763510267E-4</v>
      </c>
      <c r="AH345" s="15">
        <f t="shared" si="265"/>
        <v>9.7937136394747881E-3</v>
      </c>
      <c r="AI345" s="1">
        <f t="shared" si="281"/>
        <v>1380.749339092597</v>
      </c>
      <c r="AJ345" s="1">
        <f t="shared" si="281"/>
        <v>172022.49197839518</v>
      </c>
      <c r="AK345" s="1">
        <f t="shared" si="281"/>
        <v>72352.541717165339</v>
      </c>
      <c r="AL345" s="14">
        <f t="shared" si="278"/>
        <v>104.00198976233396</v>
      </c>
      <c r="AM345" s="14">
        <f t="shared" si="278"/>
        <v>26.302484804536068</v>
      </c>
      <c r="AN345" s="14">
        <f t="shared" si="278"/>
        <v>8.1185643368985758</v>
      </c>
      <c r="AO345" s="11">
        <f t="shared" si="279"/>
        <v>1.1294929078924446E-3</v>
      </c>
      <c r="AP345" s="11">
        <f t="shared" si="279"/>
        <v>1.4228631641057751E-3</v>
      </c>
      <c r="AQ345" s="11">
        <f t="shared" si="279"/>
        <v>1.2907164185876922E-3</v>
      </c>
      <c r="AR345" s="1">
        <f t="shared" si="259"/>
        <v>349.62173010358327</v>
      </c>
      <c r="AS345" s="1">
        <f t="shared" si="259"/>
        <v>83510.183804139553</v>
      </c>
      <c r="AT345" s="1">
        <f t="shared" si="259"/>
        <v>35798.346765842143</v>
      </c>
      <c r="AU345" s="1">
        <f t="shared" si="266"/>
        <v>69.924346020716655</v>
      </c>
      <c r="AV345" s="1">
        <f t="shared" si="266"/>
        <v>16702.036760827912</v>
      </c>
      <c r="AW345" s="1">
        <f t="shared" si="266"/>
        <v>7159.6693531684286</v>
      </c>
      <c r="AX345" s="1">
        <f t="shared" si="267"/>
        <v>239.99999999999997</v>
      </c>
      <c r="AY345" s="1">
        <f t="shared" si="267"/>
        <v>22538.565171324903</v>
      </c>
      <c r="AZ345" s="1">
        <f t="shared" si="267"/>
        <v>6553.5364796568456</v>
      </c>
      <c r="BA345" s="1">
        <f t="shared" si="268"/>
        <v>6387.1682081728904</v>
      </c>
      <c r="BB345" s="1">
        <f t="shared" si="268"/>
        <v>29709.829599899178</v>
      </c>
      <c r="BC345" s="1">
        <f t="shared" si="268"/>
        <v>38402.140213125014</v>
      </c>
      <c r="BD345" s="1">
        <f t="shared" si="269"/>
        <v>16.841448112012248</v>
      </c>
      <c r="BE345" s="2">
        <f t="shared" si="282"/>
        <v>0.1724378764915922</v>
      </c>
      <c r="BF345" s="2">
        <f t="shared" si="282"/>
        <v>0.13039120264941753</v>
      </c>
      <c r="BG345" s="2">
        <f t="shared" si="282"/>
        <v>6.9918128391701598E-2</v>
      </c>
      <c r="BH345" s="2">
        <f t="shared" si="262"/>
        <v>7.43082115545039E-2</v>
      </c>
      <c r="BI345" s="2">
        <f t="shared" si="270"/>
        <v>2.9734821248929609E-3</v>
      </c>
      <c r="BJ345" s="2">
        <f t="shared" si="270"/>
        <v>1.700186572836147E-3</v>
      </c>
      <c r="BK345" s="2">
        <f t="shared" si="270"/>
        <v>4.8885446777984691E-4</v>
      </c>
      <c r="BL345" s="2">
        <f t="shared" si="263"/>
        <v>1.0395939649371562</v>
      </c>
      <c r="BM345" s="2">
        <f t="shared" si="263"/>
        <v>141.98289319887672</v>
      </c>
      <c r="BN345" s="2">
        <f t="shared" si="263"/>
        <v>17.500181755614165</v>
      </c>
      <c r="BO345" s="2">
        <f t="shared" si="271"/>
        <v>9256.7504399727659</v>
      </c>
      <c r="BP345" s="2">
        <f t="shared" si="271"/>
        <v>542.88137961156065</v>
      </c>
      <c r="BQ345" s="2">
        <f t="shared" si="271"/>
        <v>9.7625863368511059</v>
      </c>
      <c r="BR345" s="11">
        <f t="shared" si="272"/>
        <v>2.7349121548327554E-2</v>
      </c>
      <c r="BS345" s="17">
        <f t="shared" si="260"/>
        <v>1.2303983291884712E-4</v>
      </c>
      <c r="BT345" s="17">
        <f t="shared" si="261"/>
        <v>2.2606232178445321E-4</v>
      </c>
      <c r="BU345" s="12">
        <f>(BU$3*temphigh!$I455+BU$4*temphigh!$I455^2+BU$5*temphigh!$I455^6)*(K345/K$56)^$BW$1</f>
        <v>-370.31549683367427</v>
      </c>
      <c r="BV345" s="12">
        <f>(BV$3*temphigh!$I455+BV$4*temphigh!$I455^2+BV$5*temphigh!$I455^6)*(L345/L$56)^$BW$1</f>
        <v>-52.482138837939353</v>
      </c>
      <c r="BW345" s="12">
        <f>(BW$3*temphigh!$I455+BW$4*temphigh!$I455^2+BW$5*temphigh!$I455^6)*(M345/M$56)^$BW$1</f>
        <v>-42.524404324784783</v>
      </c>
      <c r="BX345" s="12"/>
      <c r="BY345" s="12"/>
      <c r="BZ345" s="12"/>
      <c r="CA345" s="19"/>
      <c r="CB345" s="19"/>
      <c r="CC345" s="19"/>
      <c r="CD345" s="19"/>
      <c r="CE345" s="19"/>
      <c r="CF345" s="19"/>
      <c r="CG345" s="19"/>
      <c r="CH345" s="19"/>
    </row>
    <row r="346" spans="1:86" x14ac:dyDescent="0.3">
      <c r="A346" s="2">
        <f t="shared" si="247"/>
        <v>2300</v>
      </c>
      <c r="B346" s="5">
        <f t="shared" ref="B346:D346" si="283">B345*(1+E346)</f>
        <v>1165.4057686713427</v>
      </c>
      <c r="C346" s="5">
        <f t="shared" si="283"/>
        <v>2964.1703774344837</v>
      </c>
      <c r="D346" s="5">
        <f t="shared" si="283"/>
        <v>4369.9577572467169</v>
      </c>
      <c r="E346" s="15">
        <f t="shared" ref="E346:G346" si="284">E345*$E$5</f>
        <v>1.4238803800979283E-9</v>
      </c>
      <c r="F346" s="15">
        <f t="shared" si="284"/>
        <v>2.8051398277762035E-9</v>
      </c>
      <c r="G346" s="15">
        <f t="shared" si="284"/>
        <v>5.7265931735831616E-9</v>
      </c>
      <c r="H346" s="5">
        <f t="shared" si="250"/>
        <v>349.62173060140282</v>
      </c>
      <c r="I346" s="5">
        <f t="shared" si="250"/>
        <v>83232.883916946754</v>
      </c>
      <c r="J346" s="5">
        <f t="shared" si="250"/>
        <v>35754.402809234161</v>
      </c>
      <c r="K346" s="5">
        <f t="shared" si="251"/>
        <v>300</v>
      </c>
      <c r="L346" s="5">
        <f t="shared" si="251"/>
        <v>28079.655795287166</v>
      </c>
      <c r="M346" s="5">
        <f t="shared" si="251"/>
        <v>8181.8646301425915</v>
      </c>
      <c r="N346" s="15">
        <f t="shared" si="252"/>
        <v>0</v>
      </c>
      <c r="O346" s="15">
        <f t="shared" si="252"/>
        <v>-3.3205545484494836E-3</v>
      </c>
      <c r="P346" s="15">
        <f t="shared" si="252"/>
        <v>-1.2275472285450117E-3</v>
      </c>
      <c r="Q346" s="5">
        <f t="shared" si="253"/>
        <v>2.1503409305157377</v>
      </c>
      <c r="R346" s="5">
        <f t="shared" si="253"/>
        <v>1427.3518553690799</v>
      </c>
      <c r="S346" s="5">
        <f t="shared" si="253"/>
        <v>1373.9448867532301</v>
      </c>
      <c r="T346" s="5">
        <f t="shared" ref="T346:V346" si="285">T345*(1+W346)</f>
        <v>6.1504784808908264</v>
      </c>
      <c r="U346" s="5">
        <f t="shared" si="285"/>
        <v>17.148893420458087</v>
      </c>
      <c r="V346" s="5">
        <f t="shared" si="285"/>
        <v>38.427292271775443</v>
      </c>
      <c r="W346" s="15">
        <f t="shared" si="255"/>
        <v>-1.0734613539272964E-2</v>
      </c>
      <c r="X346" s="15">
        <f t="shared" si="255"/>
        <v>-1.217998157191269E-2</v>
      </c>
      <c r="Y346" s="15">
        <f t="shared" si="255"/>
        <v>-9.7425357312937999E-3</v>
      </c>
      <c r="Z346" s="5">
        <f t="shared" si="258"/>
        <v>1.2833724088482501</v>
      </c>
      <c r="AA346" s="5">
        <f t="shared" si="258"/>
        <v>3950.8766710326872</v>
      </c>
      <c r="AB346" s="5">
        <f t="shared" si="258"/>
        <v>51212.100181283182</v>
      </c>
      <c r="AC346" s="16">
        <f t="shared" si="280"/>
        <v>0.71344021467023255</v>
      </c>
      <c r="AD346" s="16">
        <f t="shared" si="280"/>
        <v>3.1338040012168511</v>
      </c>
      <c r="AE346" s="16">
        <f t="shared" si="280"/>
        <v>39.636634995628164</v>
      </c>
      <c r="AF346" s="15">
        <f t="shared" si="265"/>
        <v>-4.0504037456468023E-3</v>
      </c>
      <c r="AG346" s="15">
        <f t="shared" si="265"/>
        <v>2.9673830763510267E-4</v>
      </c>
      <c r="AH346" s="15">
        <f t="shared" si="265"/>
        <v>9.7937136394747881E-3</v>
      </c>
      <c r="AI346" s="1">
        <f t="shared" si="281"/>
        <v>1312.598751204054</v>
      </c>
      <c r="AJ346" s="1">
        <f t="shared" si="281"/>
        <v>171522.27954138356</v>
      </c>
      <c r="AK346" s="1">
        <f t="shared" si="281"/>
        <v>72276.956898617238</v>
      </c>
      <c r="AL346" s="14">
        <f t="shared" ref="AL346:AN346" si="286">AL345*(1+AO346)</f>
        <v>104.11828457707878</v>
      </c>
      <c r="AM346" s="14">
        <f t="shared" si="286"/>
        <v>26.339535392921363</v>
      </c>
      <c r="AN346" s="14">
        <f t="shared" si="286"/>
        <v>8.128938313540722</v>
      </c>
      <c r="AO346" s="11">
        <f t="shared" ref="AO346:AQ346" si="287">AO$5*AO345</f>
        <v>1.1181979788135201E-3</v>
      </c>
      <c r="AP346" s="11">
        <f t="shared" si="287"/>
        <v>1.4086345324647173E-3</v>
      </c>
      <c r="AQ346" s="11">
        <f t="shared" si="287"/>
        <v>1.2778092544018153E-3</v>
      </c>
      <c r="AR346" s="1">
        <f t="shared" si="259"/>
        <v>349.62173060140282</v>
      </c>
      <c r="AS346" s="1">
        <f t="shared" si="259"/>
        <v>83232.883916946754</v>
      </c>
      <c r="AT346" s="1">
        <f t="shared" si="259"/>
        <v>35754.402809234161</v>
      </c>
      <c r="AU346" s="1">
        <f t="shared" si="266"/>
        <v>69.924346120280561</v>
      </c>
      <c r="AV346" s="1">
        <f t="shared" si="266"/>
        <v>16646.576783389351</v>
      </c>
      <c r="AW346" s="1">
        <f t="shared" si="266"/>
        <v>7150.8805618468323</v>
      </c>
      <c r="AX346" s="1">
        <f t="shared" si="267"/>
        <v>240</v>
      </c>
      <c r="AY346" s="1">
        <f t="shared" si="267"/>
        <v>22463.724636229734</v>
      </c>
      <c r="AZ346" s="1">
        <f t="shared" si="267"/>
        <v>6545.4917041140743</v>
      </c>
      <c r="BA346" s="1">
        <f t="shared" si="268"/>
        <v>6387.1682172674537</v>
      </c>
      <c r="BB346" s="1">
        <f t="shared" si="268"/>
        <v>29699.97061595089</v>
      </c>
      <c r="BC346" s="1">
        <f t="shared" si="268"/>
        <v>38396.772808323833</v>
      </c>
      <c r="BD346" s="1">
        <f t="shared" si="269"/>
        <v>16.347578642014646</v>
      </c>
      <c r="BE346" s="2">
        <f t="shared" si="282"/>
        <v>0.1724378764915922</v>
      </c>
      <c r="BF346" s="2">
        <f t="shared" si="282"/>
        <v>0.13039120264941753</v>
      </c>
      <c r="BG346" s="2">
        <f t="shared" si="282"/>
        <v>6.9918128391701598E-2</v>
      </c>
      <c r="BH346" s="2">
        <f t="shared" si="262"/>
        <v>7.4251608589798526E-2</v>
      </c>
      <c r="BI346" s="2">
        <f t="shared" si="270"/>
        <v>2.9734821248929609E-3</v>
      </c>
      <c r="BJ346" s="2">
        <f t="shared" si="270"/>
        <v>1.700186572836147E-3</v>
      </c>
      <c r="BK346" s="2">
        <f t="shared" si="270"/>
        <v>4.8885446777984691E-4</v>
      </c>
      <c r="BL346" s="2">
        <f t="shared" si="263"/>
        <v>1.0395939664174136</v>
      </c>
      <c r="BM346" s="2">
        <f t="shared" si="263"/>
        <v>141.51143165402257</v>
      </c>
      <c r="BN346" s="2">
        <f t="shared" si="263"/>
        <v>17.47869955609443</v>
      </c>
      <c r="BO346" s="2">
        <f t="shared" si="271"/>
        <v>9395.2508850219583</v>
      </c>
      <c r="BP346" s="2">
        <f t="shared" si="271"/>
        <v>549.38874267990332</v>
      </c>
      <c r="BQ346" s="2">
        <f t="shared" si="271"/>
        <v>9.7628525966927562</v>
      </c>
      <c r="BR346" s="11">
        <f t="shared" si="272"/>
        <v>2.7315315935169532E-2</v>
      </c>
      <c r="BS346" s="17">
        <f t="shared" si="260"/>
        <v>1.1976438227095832E-4</v>
      </c>
      <c r="BT346" s="17">
        <f t="shared" si="261"/>
        <v>2.1947798231500312E-4</v>
      </c>
      <c r="BU346" s="12">
        <f>(BU$3*temphigh!$I456+BU$4*temphigh!$I456^2+BU$5*temphigh!$I456^6)*(K346/K$56)^$BW$1</f>
        <v>-371.44496466319117</v>
      </c>
      <c r="BV346" s="12">
        <f>(BV$3*temphigh!$I456+BV$4*temphigh!$I456^2+BV$5*temphigh!$I456^6)*(L346/L$56)^$BW$1</f>
        <v>-52.679269529313601</v>
      </c>
      <c r="BW346" s="12">
        <f>(BW$3*temphigh!$I456+BW$4*temphigh!$I456^2+BW$5*temphigh!$I456^6)*(M346/M$56)^$BW$1</f>
        <v>-42.656144639355794</v>
      </c>
      <c r="BX346" s="12"/>
      <c r="BY346" s="12"/>
      <c r="BZ346" s="12"/>
      <c r="CA346" s="19"/>
      <c r="CB346" s="19"/>
      <c r="CC346" s="19"/>
      <c r="CD346" s="19"/>
      <c r="CE346" s="19"/>
      <c r="CF346" s="19"/>
      <c r="CG346" s="19"/>
      <c r="CH346" s="19"/>
    </row>
    <row r="348" spans="1:86" x14ac:dyDescent="0.3"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U348" s="2">
        <v>0</v>
      </c>
      <c r="BV348" s="2">
        <v>0</v>
      </c>
      <c r="BW348" s="2">
        <v>0</v>
      </c>
    </row>
    <row r="349" spans="1:86" x14ac:dyDescent="0.3"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U349" s="17">
        <v>0.55625502368488189</v>
      </c>
      <c r="BV349" s="17">
        <v>0.25614242432509837</v>
      </c>
      <c r="BW349" s="17">
        <v>6.5535372701661904E-2</v>
      </c>
    </row>
    <row r="350" spans="1:86" x14ac:dyDescent="0.3"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U350" s="17">
        <v>-1.1349593951160645E-2</v>
      </c>
      <c r="BV350" s="17">
        <v>-1.0562444405667358E-2</v>
      </c>
      <c r="BW350" s="17">
        <v>-1.0062573529094615E-2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C307"/>
  <sheetViews>
    <sheetView tabSelected="1" workbookViewId="0"/>
  </sheetViews>
  <sheetFormatPr defaultColWidth="9.109375" defaultRowHeight="14.4" x14ac:dyDescent="0.3"/>
  <cols>
    <col min="1" max="5" width="9.109375" style="2"/>
    <col min="6" max="6" width="10.6640625" style="2" customWidth="1"/>
    <col min="7" max="9" width="9.109375" style="2"/>
    <col min="10" max="10" width="10.109375" style="2" bestFit="1" customWidth="1"/>
    <col min="11" max="16384" width="9.109375" style="2"/>
  </cols>
  <sheetData>
    <row r="2" spans="1:55" x14ac:dyDescent="0.3">
      <c r="AE2" s="1"/>
      <c r="AJ2" s="18"/>
      <c r="AN2" s="1"/>
      <c r="AO2" s="18"/>
      <c r="AS2" s="1"/>
      <c r="AT2" s="18"/>
      <c r="AX2" s="1"/>
      <c r="AY2" s="18"/>
      <c r="BC2" s="1"/>
    </row>
    <row r="3" spans="1:55" x14ac:dyDescent="0.3">
      <c r="B3" s="21"/>
      <c r="C3" s="21"/>
      <c r="D3" s="21"/>
      <c r="G3" s="21"/>
      <c r="H3" s="21"/>
      <c r="I3" s="21"/>
      <c r="U3" s="3"/>
      <c r="V3" s="3"/>
    </row>
    <row r="4" spans="1:55" x14ac:dyDescent="0.3">
      <c r="B4" s="21"/>
      <c r="C4" s="21"/>
      <c r="D4" s="21"/>
      <c r="E4" s="20"/>
      <c r="G4" s="21"/>
      <c r="H4" s="21"/>
      <c r="I4" s="21"/>
      <c r="U4" s="3"/>
      <c r="V4" s="3"/>
    </row>
    <row r="5" spans="1:55" x14ac:dyDescent="0.3">
      <c r="B5" s="21"/>
      <c r="C5" s="21"/>
      <c r="D5" s="21"/>
      <c r="E5" s="20"/>
      <c r="F5" s="3"/>
      <c r="G5" s="3"/>
      <c r="H5" s="3"/>
      <c r="I5" s="3"/>
      <c r="O5" s="3"/>
      <c r="P5" s="3"/>
      <c r="Q5" s="3"/>
      <c r="R5" s="12"/>
      <c r="S5" s="3"/>
      <c r="T5" s="3"/>
      <c r="U5" s="3"/>
      <c r="V5" s="3"/>
    </row>
    <row r="6" spans="1:55" x14ac:dyDescent="0.3">
      <c r="B6" s="21"/>
      <c r="C6" s="21"/>
      <c r="D6" s="21"/>
      <c r="E6" s="12"/>
      <c r="K6" s="1"/>
      <c r="L6" s="1"/>
      <c r="M6" s="1"/>
      <c r="N6" s="1"/>
      <c r="O6" s="12"/>
      <c r="P6" s="12"/>
      <c r="Q6" s="12"/>
      <c r="R6" s="12"/>
      <c r="S6" s="12"/>
      <c r="T6" s="12"/>
      <c r="U6" s="3"/>
      <c r="V6" s="17"/>
      <c r="W6" s="17"/>
      <c r="X6" s="17"/>
      <c r="Y6" s="17"/>
      <c r="Z6" s="17"/>
      <c r="AA6" s="17"/>
      <c r="AB6" s="1"/>
      <c r="AC6" s="17"/>
      <c r="AD6" s="17"/>
      <c r="AE6" s="17"/>
      <c r="AF6" s="17"/>
      <c r="AG6" s="17"/>
      <c r="AH6" s="17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</row>
    <row r="7" spans="1:55" x14ac:dyDescent="0.3">
      <c r="B7" s="21"/>
      <c r="C7" s="21"/>
      <c r="D7" s="21"/>
      <c r="E7" s="1"/>
      <c r="G7" s="21"/>
      <c r="H7" s="21"/>
      <c r="I7" s="21"/>
      <c r="J7" s="1"/>
      <c r="K7" s="1"/>
      <c r="L7" s="1"/>
      <c r="M7" s="1"/>
      <c r="N7" s="1"/>
      <c r="O7" s="12"/>
      <c r="P7" s="12"/>
      <c r="Q7" s="12"/>
      <c r="R7" s="12"/>
      <c r="S7" s="12"/>
      <c r="T7" s="12"/>
      <c r="U7" s="1"/>
      <c r="V7" s="17"/>
      <c r="W7" s="17"/>
      <c r="X7" s="17"/>
      <c r="Y7" s="17"/>
      <c r="Z7" s="17"/>
      <c r="AA7" s="17"/>
      <c r="AB7" s="1"/>
      <c r="AC7" s="17"/>
      <c r="AD7" s="17"/>
      <c r="AE7" s="17"/>
      <c r="AF7" s="17"/>
      <c r="AG7" s="17"/>
      <c r="AH7" s="17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</row>
    <row r="8" spans="1:55" x14ac:dyDescent="0.3">
      <c r="B8" s="21"/>
      <c r="C8" s="21"/>
      <c r="D8" s="21"/>
      <c r="E8" s="1"/>
      <c r="G8" s="21"/>
      <c r="H8" s="21"/>
      <c r="I8" s="21"/>
      <c r="J8" s="1"/>
      <c r="K8" s="1"/>
      <c r="L8" s="1"/>
      <c r="M8" s="1"/>
      <c r="N8" s="1"/>
      <c r="O8" s="12"/>
      <c r="P8" s="12"/>
      <c r="Q8" s="12"/>
      <c r="R8" s="12"/>
      <c r="S8" s="12"/>
      <c r="T8" s="12"/>
      <c r="U8" s="1"/>
      <c r="V8" s="17"/>
      <c r="W8" s="17"/>
      <c r="X8" s="17"/>
      <c r="Y8" s="17"/>
      <c r="Z8" s="17"/>
      <c r="AA8" s="17"/>
      <c r="AB8" s="1"/>
      <c r="AC8" s="17"/>
      <c r="AD8" s="17"/>
      <c r="AE8" s="17"/>
      <c r="AF8" s="17"/>
      <c r="AG8" s="17"/>
      <c r="AH8" s="17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</row>
    <row r="9" spans="1:55" x14ac:dyDescent="0.3">
      <c r="A9" s="1"/>
      <c r="B9" s="21"/>
      <c r="C9" s="21"/>
      <c r="D9" s="21"/>
      <c r="E9" s="1"/>
      <c r="F9" s="1"/>
      <c r="G9" s="1"/>
      <c r="H9" s="1"/>
      <c r="I9" s="1"/>
      <c r="J9" s="1"/>
      <c r="K9" s="1"/>
      <c r="L9" s="1"/>
      <c r="M9" s="1"/>
      <c r="N9" s="1"/>
      <c r="O9" s="12"/>
      <c r="P9" s="12"/>
      <c r="Q9" s="12"/>
      <c r="R9" s="12"/>
      <c r="S9" s="12"/>
      <c r="T9" s="12"/>
      <c r="U9" s="1"/>
      <c r="V9" s="17"/>
      <c r="W9" s="17"/>
      <c r="X9" s="17"/>
      <c r="Y9" s="17"/>
      <c r="Z9" s="17"/>
      <c r="AA9" s="17"/>
      <c r="AB9" s="1"/>
      <c r="AC9" s="17"/>
      <c r="AD9" s="17"/>
      <c r="AE9" s="17"/>
      <c r="AF9" s="17"/>
      <c r="AG9" s="17"/>
      <c r="AH9" s="17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</row>
    <row r="10" spans="1:55" x14ac:dyDescent="0.3">
      <c r="B10" s="21"/>
      <c r="C10" s="21"/>
      <c r="D10" s="21"/>
      <c r="E10" s="1"/>
      <c r="J10" s="1"/>
      <c r="K10" s="1"/>
      <c r="L10" s="1"/>
      <c r="M10" s="1"/>
      <c r="N10" s="1"/>
      <c r="O10" s="12"/>
      <c r="P10" s="12"/>
      <c r="Q10" s="12"/>
      <c r="R10" s="12"/>
      <c r="S10" s="12"/>
      <c r="T10" s="12"/>
      <c r="U10" s="1"/>
      <c r="V10" s="17"/>
      <c r="W10" s="17"/>
      <c r="X10" s="17"/>
      <c r="Y10" s="17"/>
      <c r="Z10" s="17"/>
      <c r="AA10" s="17"/>
      <c r="AB10" s="1"/>
      <c r="AC10" s="17"/>
      <c r="AD10" s="17"/>
      <c r="AE10" s="17"/>
      <c r="AF10" s="17"/>
      <c r="AG10" s="17"/>
      <c r="AH10" s="17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</row>
    <row r="11" spans="1:55" x14ac:dyDescent="0.3">
      <c r="B11" s="21"/>
      <c r="C11" s="21"/>
      <c r="D11" s="21"/>
      <c r="E11" s="1"/>
      <c r="G11" s="21"/>
      <c r="H11" s="21"/>
      <c r="I11" s="21"/>
      <c r="J11" s="1"/>
      <c r="K11" s="1"/>
      <c r="L11" s="1"/>
      <c r="M11" s="1"/>
      <c r="N11" s="1"/>
      <c r="O11" s="12"/>
      <c r="P11" s="12"/>
      <c r="Q11" s="12"/>
      <c r="R11" s="12"/>
      <c r="S11" s="12"/>
      <c r="T11" s="12"/>
      <c r="U11" s="1"/>
      <c r="V11" s="17"/>
      <c r="W11" s="17"/>
      <c r="X11" s="17"/>
      <c r="Y11" s="17"/>
      <c r="Z11" s="17"/>
      <c r="AA11" s="17"/>
      <c r="AB11" s="1"/>
      <c r="AC11" s="17"/>
      <c r="AD11" s="17"/>
      <c r="AE11" s="17"/>
      <c r="AF11" s="17"/>
      <c r="AG11" s="17"/>
      <c r="AH11" s="17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</row>
    <row r="12" spans="1:55" x14ac:dyDescent="0.3">
      <c r="B12" s="21"/>
      <c r="C12" s="21"/>
      <c r="D12" s="21"/>
      <c r="E12" s="1"/>
      <c r="G12" s="21"/>
      <c r="H12" s="21"/>
      <c r="I12" s="21"/>
      <c r="J12" s="1"/>
      <c r="K12" s="1"/>
      <c r="L12" s="1"/>
      <c r="M12" s="1"/>
      <c r="N12" s="1"/>
      <c r="O12" s="12"/>
      <c r="P12" s="12"/>
      <c r="Q12" s="12"/>
      <c r="R12" s="12"/>
      <c r="S12" s="12"/>
      <c r="T12" s="12"/>
      <c r="U12" s="1"/>
      <c r="V12" s="17"/>
      <c r="W12" s="17"/>
      <c r="X12" s="17"/>
      <c r="Y12" s="17"/>
      <c r="Z12" s="17"/>
      <c r="AA12" s="17"/>
      <c r="AB12" s="1"/>
      <c r="AC12" s="17"/>
      <c r="AD12" s="17"/>
      <c r="AE12" s="17"/>
      <c r="AF12" s="17"/>
      <c r="AG12" s="17"/>
      <c r="AH12" s="17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</row>
    <row r="13" spans="1:55" x14ac:dyDescent="0.3">
      <c r="A13" s="1"/>
      <c r="B13" s="1"/>
      <c r="C13" s="1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2"/>
      <c r="P13" s="12"/>
      <c r="Q13" s="12"/>
      <c r="R13" s="12"/>
      <c r="S13" s="12"/>
      <c r="T13" s="12"/>
      <c r="U13" s="1"/>
      <c r="V13" s="17"/>
      <c r="W13" s="17"/>
      <c r="X13" s="17"/>
      <c r="Y13" s="17"/>
      <c r="Z13" s="17"/>
      <c r="AA13" s="17"/>
      <c r="AB13" s="1"/>
      <c r="AC13" s="17"/>
      <c r="AD13" s="17"/>
      <c r="AE13" s="17"/>
      <c r="AF13" s="17"/>
      <c r="AG13" s="17"/>
      <c r="AH13" s="17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</row>
    <row r="14" spans="1:55" x14ac:dyDescent="0.3">
      <c r="A14" s="1"/>
      <c r="B14" s="1"/>
      <c r="C14" s="1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2"/>
      <c r="P14" s="12"/>
      <c r="Q14" s="12"/>
      <c r="R14" s="12"/>
      <c r="S14" s="12"/>
      <c r="T14" s="12"/>
      <c r="U14" s="1"/>
      <c r="V14" s="17"/>
      <c r="W14" s="17"/>
      <c r="X14" s="17"/>
      <c r="Y14" s="17"/>
      <c r="Z14" s="17"/>
      <c r="AA14" s="17"/>
      <c r="AB14" s="1"/>
      <c r="AC14" s="17"/>
      <c r="AD14" s="17"/>
      <c r="AE14" s="17"/>
      <c r="AF14" s="17"/>
      <c r="AG14" s="17"/>
      <c r="AH14" s="17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</row>
    <row r="15" spans="1:55" x14ac:dyDescent="0.3">
      <c r="A15" s="1"/>
      <c r="B15" s="1"/>
      <c r="C15" s="1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2"/>
      <c r="P15" s="12"/>
      <c r="Q15" s="12"/>
      <c r="R15" s="12"/>
      <c r="S15" s="12"/>
      <c r="T15" s="12"/>
      <c r="U15" s="1"/>
      <c r="V15" s="17"/>
      <c r="W15" s="17"/>
      <c r="X15" s="17"/>
      <c r="Y15" s="17"/>
      <c r="Z15" s="17"/>
      <c r="AA15" s="17"/>
      <c r="AB15" s="1"/>
      <c r="AC15" s="17"/>
      <c r="AD15" s="17"/>
      <c r="AE15" s="17"/>
      <c r="AF15" s="17"/>
      <c r="AG15" s="17"/>
      <c r="AH15" s="17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</row>
    <row r="16" spans="1:55" x14ac:dyDescent="0.3">
      <c r="A16" s="1"/>
      <c r="B16" s="1"/>
      <c r="C16" s="1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2"/>
      <c r="P16" s="12"/>
      <c r="Q16" s="12"/>
      <c r="R16" s="12"/>
      <c r="S16" s="12"/>
      <c r="T16" s="12"/>
      <c r="U16" s="1"/>
      <c r="V16" s="17"/>
      <c r="W16" s="17"/>
      <c r="X16" s="17"/>
      <c r="Y16" s="17"/>
      <c r="Z16" s="17"/>
      <c r="AA16" s="17"/>
      <c r="AB16" s="1"/>
      <c r="AC16" s="17"/>
      <c r="AD16" s="17"/>
      <c r="AE16" s="17"/>
      <c r="AF16" s="17"/>
      <c r="AG16" s="17"/>
      <c r="AH16" s="17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55" x14ac:dyDescent="0.3">
      <c r="A17" s="1"/>
      <c r="B17" s="1"/>
      <c r="C17" s="1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2"/>
      <c r="P17" s="12"/>
      <c r="Q17" s="12"/>
      <c r="R17" s="12"/>
      <c r="S17" s="12"/>
      <c r="T17" s="12"/>
      <c r="U17" s="1"/>
      <c r="V17" s="17"/>
      <c r="W17" s="17"/>
      <c r="X17" s="17"/>
      <c r="Y17" s="17"/>
      <c r="Z17" s="17"/>
      <c r="AA17" s="17"/>
      <c r="AB17" s="1"/>
      <c r="AC17" s="17"/>
      <c r="AD17" s="17"/>
      <c r="AE17" s="17"/>
      <c r="AF17" s="17"/>
      <c r="AG17" s="17"/>
      <c r="AH17" s="17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</row>
    <row r="18" spans="1:55" x14ac:dyDescent="0.3">
      <c r="A18" s="1"/>
      <c r="B18" s="1"/>
      <c r="C18" s="1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2"/>
      <c r="P18" s="12"/>
      <c r="Q18" s="12"/>
      <c r="R18" s="12"/>
      <c r="S18" s="12"/>
      <c r="T18" s="12"/>
      <c r="U18" s="1"/>
      <c r="V18" s="17"/>
      <c r="W18" s="17"/>
      <c r="X18" s="17"/>
      <c r="Y18" s="17"/>
      <c r="Z18" s="17"/>
      <c r="AA18" s="17"/>
      <c r="AB18" s="1"/>
      <c r="AC18" s="17"/>
      <c r="AD18" s="17"/>
      <c r="AE18" s="17"/>
      <c r="AF18" s="17"/>
      <c r="AG18" s="17"/>
      <c r="AH18" s="17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</row>
    <row r="19" spans="1:55" x14ac:dyDescent="0.3">
      <c r="A19" s="1"/>
      <c r="B19" s="1"/>
      <c r="C19" s="1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2"/>
      <c r="P19" s="12"/>
      <c r="Q19" s="12"/>
      <c r="R19" s="12"/>
      <c r="S19" s="12"/>
      <c r="T19" s="12"/>
      <c r="U19" s="1"/>
      <c r="V19" s="17"/>
      <c r="W19" s="17"/>
      <c r="X19" s="17"/>
      <c r="Y19" s="17"/>
      <c r="Z19" s="17"/>
      <c r="AA19" s="17"/>
      <c r="AB19" s="1"/>
      <c r="AC19" s="17"/>
      <c r="AD19" s="17"/>
      <c r="AE19" s="17"/>
      <c r="AF19" s="17"/>
      <c r="AG19" s="17"/>
      <c r="AH19" s="17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</row>
    <row r="20" spans="1:55" x14ac:dyDescent="0.3">
      <c r="A20" s="1"/>
      <c r="B20" s="1"/>
      <c r="C20" s="1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2"/>
      <c r="P20" s="12"/>
      <c r="Q20" s="12"/>
      <c r="R20" s="12"/>
      <c r="S20" s="12"/>
      <c r="T20" s="12"/>
      <c r="U20" s="1"/>
      <c r="V20" s="17"/>
      <c r="W20" s="17"/>
      <c r="X20" s="17"/>
      <c r="Y20" s="17"/>
      <c r="Z20" s="17"/>
      <c r="AA20" s="17"/>
      <c r="AB20" s="1"/>
      <c r="AC20" s="17"/>
      <c r="AD20" s="17"/>
      <c r="AE20" s="17"/>
      <c r="AF20" s="17"/>
      <c r="AG20" s="17"/>
      <c r="AH20" s="17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</row>
    <row r="21" spans="1:55" x14ac:dyDescent="0.3">
      <c r="A21" s="1"/>
      <c r="B21" s="1"/>
      <c r="C21" s="1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2"/>
      <c r="P21" s="12"/>
      <c r="Q21" s="12"/>
      <c r="R21" s="12"/>
      <c r="S21" s="12"/>
      <c r="T21" s="12"/>
      <c r="U21" s="1"/>
      <c r="V21" s="17"/>
      <c r="W21" s="17"/>
      <c r="X21" s="17"/>
      <c r="Y21" s="17"/>
      <c r="Z21" s="17"/>
      <c r="AA21" s="17"/>
      <c r="AB21" s="1"/>
      <c r="AC21" s="17"/>
      <c r="AD21" s="17"/>
      <c r="AE21" s="17"/>
      <c r="AF21" s="17"/>
      <c r="AG21" s="17"/>
      <c r="AH21" s="17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</row>
    <row r="22" spans="1:55" x14ac:dyDescent="0.3">
      <c r="A22" s="1"/>
      <c r="B22" s="1"/>
      <c r="C22" s="1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2"/>
      <c r="P22" s="12"/>
      <c r="Q22" s="12"/>
      <c r="R22" s="12"/>
      <c r="S22" s="12"/>
      <c r="T22" s="12"/>
      <c r="U22" s="1"/>
      <c r="V22" s="17"/>
      <c r="W22" s="17"/>
      <c r="X22" s="17"/>
      <c r="Y22" s="17"/>
      <c r="Z22" s="17"/>
      <c r="AA22" s="17"/>
      <c r="AB22" s="1"/>
      <c r="AC22" s="17"/>
      <c r="AD22" s="17"/>
      <c r="AE22" s="17"/>
      <c r="AF22" s="17"/>
      <c r="AG22" s="17"/>
      <c r="AH22" s="17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</row>
    <row r="23" spans="1:55" x14ac:dyDescent="0.3">
      <c r="A23" s="1"/>
      <c r="B23" s="1"/>
      <c r="C23" s="1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2"/>
      <c r="P23" s="12"/>
      <c r="Q23" s="12"/>
      <c r="R23" s="12"/>
      <c r="S23" s="12"/>
      <c r="T23" s="12"/>
      <c r="U23" s="1"/>
      <c r="V23" s="17"/>
      <c r="W23" s="17"/>
      <c r="X23" s="17"/>
      <c r="Y23" s="17"/>
      <c r="Z23" s="17"/>
      <c r="AA23" s="17"/>
      <c r="AB23" s="1"/>
      <c r="AC23" s="17"/>
      <c r="AD23" s="17"/>
      <c r="AE23" s="17"/>
      <c r="AF23" s="17"/>
      <c r="AG23" s="17"/>
      <c r="AH23" s="17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</row>
    <row r="24" spans="1:55" x14ac:dyDescent="0.3">
      <c r="A24" s="1"/>
      <c r="B24" s="1"/>
      <c r="C24" s="1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2"/>
      <c r="P24" s="12"/>
      <c r="Q24" s="12"/>
      <c r="R24" s="12"/>
      <c r="S24" s="12"/>
      <c r="T24" s="12"/>
      <c r="U24" s="1"/>
      <c r="V24" s="17"/>
      <c r="W24" s="17"/>
      <c r="X24" s="17"/>
      <c r="Y24" s="17"/>
      <c r="Z24" s="17"/>
      <c r="AA24" s="17"/>
      <c r="AB24" s="1"/>
      <c r="AC24" s="17"/>
      <c r="AD24" s="17"/>
      <c r="AE24" s="17"/>
      <c r="AF24" s="17"/>
      <c r="AG24" s="17"/>
      <c r="AH24" s="17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</row>
    <row r="25" spans="1:55" x14ac:dyDescent="0.3">
      <c r="A25" s="1"/>
      <c r="B25" s="1"/>
      <c r="C25" s="1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2"/>
      <c r="P25" s="12"/>
      <c r="Q25" s="12"/>
      <c r="R25" s="12"/>
      <c r="S25" s="12"/>
      <c r="T25" s="12"/>
      <c r="U25" s="1"/>
      <c r="V25" s="17"/>
      <c r="W25" s="17"/>
      <c r="X25" s="17"/>
      <c r="Y25" s="17"/>
      <c r="Z25" s="17"/>
      <c r="AA25" s="17"/>
      <c r="AB25" s="1"/>
      <c r="AC25" s="17"/>
      <c r="AD25" s="17"/>
      <c r="AE25" s="17"/>
      <c r="AF25" s="17"/>
      <c r="AG25" s="17"/>
      <c r="AH25" s="17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</row>
    <row r="26" spans="1:55" x14ac:dyDescent="0.3">
      <c r="A26" s="1"/>
      <c r="B26" s="1"/>
      <c r="C26" s="1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2"/>
      <c r="P26" s="12"/>
      <c r="Q26" s="12"/>
      <c r="R26" s="12"/>
      <c r="S26" s="12"/>
      <c r="T26" s="12"/>
      <c r="U26" s="1"/>
      <c r="V26" s="17"/>
      <c r="W26" s="17"/>
      <c r="X26" s="17"/>
      <c r="Y26" s="17"/>
      <c r="Z26" s="17"/>
      <c r="AA26" s="17"/>
      <c r="AB26" s="1"/>
      <c r="AC26" s="17"/>
      <c r="AD26" s="17"/>
      <c r="AE26" s="17"/>
      <c r="AF26" s="17"/>
      <c r="AG26" s="17"/>
      <c r="AH26" s="17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</row>
    <row r="27" spans="1:55" x14ac:dyDescent="0.3">
      <c r="A27" s="1"/>
      <c r="B27" s="1"/>
      <c r="C27" s="1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2"/>
      <c r="P27" s="12"/>
      <c r="Q27" s="12"/>
      <c r="R27" s="12"/>
      <c r="S27" s="12"/>
      <c r="T27" s="12"/>
      <c r="U27" s="1"/>
      <c r="V27" s="17"/>
      <c r="W27" s="17"/>
      <c r="X27" s="17"/>
      <c r="Y27" s="17"/>
      <c r="Z27" s="17"/>
      <c r="AA27" s="17"/>
      <c r="AB27" s="1"/>
      <c r="AC27" s="17"/>
      <c r="AD27" s="17"/>
      <c r="AE27" s="17"/>
      <c r="AF27" s="17"/>
      <c r="AG27" s="17"/>
      <c r="AH27" s="17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</row>
    <row r="28" spans="1:55" x14ac:dyDescent="0.3">
      <c r="A28" s="1"/>
      <c r="B28" s="1"/>
      <c r="C28" s="1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2"/>
      <c r="P28" s="12"/>
      <c r="Q28" s="12"/>
      <c r="R28" s="12"/>
      <c r="S28" s="12"/>
      <c r="T28" s="12"/>
      <c r="U28" s="1"/>
      <c r="V28" s="17"/>
      <c r="W28" s="17"/>
      <c r="X28" s="17"/>
      <c r="Y28" s="17"/>
      <c r="Z28" s="17"/>
      <c r="AA28" s="17"/>
      <c r="AB28" s="1"/>
      <c r="AC28" s="17"/>
      <c r="AD28" s="17"/>
      <c r="AE28" s="17"/>
      <c r="AF28" s="17"/>
      <c r="AG28" s="17"/>
      <c r="AH28" s="17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</row>
    <row r="29" spans="1:55" x14ac:dyDescent="0.3">
      <c r="A29" s="1"/>
      <c r="B29" s="1"/>
      <c r="C29" s="1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2"/>
      <c r="P29" s="12"/>
      <c r="Q29" s="12"/>
      <c r="R29" s="12"/>
      <c r="S29" s="12"/>
      <c r="T29" s="12"/>
      <c r="U29" s="1"/>
      <c r="V29" s="17"/>
      <c r="W29" s="17"/>
      <c r="X29" s="17"/>
      <c r="Y29" s="17"/>
      <c r="Z29" s="17"/>
      <c r="AA29" s="17"/>
      <c r="AB29" s="1"/>
      <c r="AC29" s="17"/>
      <c r="AD29" s="17"/>
      <c r="AE29" s="17"/>
      <c r="AF29" s="17"/>
      <c r="AG29" s="17"/>
      <c r="AH29" s="17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</row>
    <row r="30" spans="1:55" x14ac:dyDescent="0.3">
      <c r="A30" s="1"/>
      <c r="B30" s="1"/>
      <c r="C30" s="1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2"/>
      <c r="P30" s="12"/>
      <c r="Q30" s="12"/>
      <c r="R30" s="12"/>
      <c r="S30" s="12"/>
      <c r="T30" s="12"/>
      <c r="U30" s="1"/>
      <c r="V30" s="17"/>
      <c r="W30" s="17"/>
      <c r="X30" s="17"/>
      <c r="Y30" s="17"/>
      <c r="Z30" s="17"/>
      <c r="AA30" s="17"/>
      <c r="AB30" s="1"/>
      <c r="AC30" s="17"/>
      <c r="AD30" s="17"/>
      <c r="AE30" s="17"/>
      <c r="AF30" s="17"/>
      <c r="AG30" s="17"/>
      <c r="AH30" s="17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</row>
    <row r="31" spans="1:55" x14ac:dyDescent="0.3">
      <c r="A31" s="1"/>
      <c r="B31" s="1"/>
      <c r="C31" s="1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2"/>
      <c r="P31" s="12"/>
      <c r="Q31" s="12"/>
      <c r="R31" s="12"/>
      <c r="S31" s="12"/>
      <c r="T31" s="12"/>
      <c r="U31" s="1"/>
      <c r="V31" s="17"/>
      <c r="W31" s="17"/>
      <c r="X31" s="17"/>
      <c r="Y31" s="17"/>
      <c r="Z31" s="17"/>
      <c r="AA31" s="17"/>
      <c r="AB31" s="1"/>
      <c r="AC31" s="17"/>
      <c r="AD31" s="17"/>
      <c r="AE31" s="17"/>
      <c r="AF31" s="17"/>
      <c r="AG31" s="17"/>
      <c r="AH31" s="17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</row>
    <row r="32" spans="1:55" x14ac:dyDescent="0.3">
      <c r="A32" s="1"/>
      <c r="B32" s="1"/>
      <c r="C32" s="1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2"/>
      <c r="P32" s="12"/>
      <c r="Q32" s="12"/>
      <c r="R32" s="12"/>
      <c r="S32" s="12"/>
      <c r="T32" s="12"/>
      <c r="U32" s="1"/>
      <c r="V32" s="17"/>
      <c r="W32" s="17"/>
      <c r="X32" s="17"/>
      <c r="Y32" s="17"/>
      <c r="Z32" s="17"/>
      <c r="AA32" s="17"/>
      <c r="AB32" s="1"/>
      <c r="AC32" s="17"/>
      <c r="AD32" s="17"/>
      <c r="AE32" s="17"/>
      <c r="AF32" s="17"/>
      <c r="AG32" s="17"/>
      <c r="AH32" s="17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</row>
    <row r="33" spans="1:55" x14ac:dyDescent="0.3">
      <c r="A33" s="1"/>
      <c r="B33" s="1"/>
      <c r="C33" s="1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2"/>
      <c r="P33" s="12"/>
      <c r="Q33" s="12"/>
      <c r="R33" s="12"/>
      <c r="S33" s="12"/>
      <c r="T33" s="12"/>
      <c r="U33" s="1"/>
      <c r="V33" s="17"/>
      <c r="W33" s="17"/>
      <c r="X33" s="17"/>
      <c r="Y33" s="17"/>
      <c r="Z33" s="17"/>
      <c r="AA33" s="17"/>
      <c r="AB33" s="1"/>
      <c r="AC33" s="17"/>
      <c r="AD33" s="17"/>
      <c r="AE33" s="17"/>
      <c r="AF33" s="17"/>
      <c r="AG33" s="17"/>
      <c r="AH33" s="17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</row>
    <row r="34" spans="1:55" x14ac:dyDescent="0.3">
      <c r="A34" s="1"/>
      <c r="B34" s="1"/>
      <c r="C34" s="1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2"/>
      <c r="P34" s="12"/>
      <c r="Q34" s="12"/>
      <c r="R34" s="12"/>
      <c r="S34" s="12"/>
      <c r="T34" s="12"/>
      <c r="U34" s="1"/>
      <c r="V34" s="17"/>
      <c r="W34" s="17"/>
      <c r="X34" s="17"/>
      <c r="Y34" s="17"/>
      <c r="Z34" s="17"/>
      <c r="AA34" s="17"/>
      <c r="AB34" s="1"/>
      <c r="AC34" s="17"/>
      <c r="AD34" s="17"/>
      <c r="AE34" s="17"/>
      <c r="AF34" s="17"/>
      <c r="AG34" s="17"/>
      <c r="AH34" s="17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</row>
    <row r="35" spans="1:55" x14ac:dyDescent="0.3">
      <c r="A35" s="1"/>
      <c r="B35" s="1"/>
      <c r="C35" s="1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2"/>
      <c r="P35" s="12"/>
      <c r="Q35" s="12"/>
      <c r="R35" s="12"/>
      <c r="S35" s="12"/>
      <c r="T35" s="12"/>
      <c r="U35" s="1"/>
      <c r="V35" s="17"/>
      <c r="W35" s="17"/>
      <c r="X35" s="17"/>
      <c r="Y35" s="17"/>
      <c r="Z35" s="17"/>
      <c r="AA35" s="17"/>
      <c r="AB35" s="1"/>
      <c r="AC35" s="17"/>
      <c r="AD35" s="17"/>
      <c r="AE35" s="17"/>
      <c r="AF35" s="17"/>
      <c r="AG35" s="17"/>
      <c r="AH35" s="17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</row>
    <row r="36" spans="1:55" x14ac:dyDescent="0.3">
      <c r="A36" s="1"/>
      <c r="B36" s="1"/>
      <c r="C36" s="1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2"/>
      <c r="P36" s="12"/>
      <c r="Q36" s="12"/>
      <c r="R36" s="12"/>
      <c r="S36" s="12"/>
      <c r="T36" s="12"/>
      <c r="U36" s="1"/>
      <c r="V36" s="17"/>
      <c r="W36" s="17"/>
      <c r="X36" s="17"/>
      <c r="Y36" s="17"/>
      <c r="Z36" s="17"/>
      <c r="AA36" s="17"/>
      <c r="AB36" s="1"/>
      <c r="AC36" s="17"/>
      <c r="AD36" s="17"/>
      <c r="AE36" s="17"/>
      <c r="AF36" s="17"/>
      <c r="AG36" s="17"/>
      <c r="AH36" s="17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</row>
    <row r="37" spans="1:55" x14ac:dyDescent="0.3">
      <c r="A37" s="1"/>
      <c r="B37" s="1"/>
      <c r="C37" s="1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2"/>
      <c r="P37" s="12"/>
      <c r="Q37" s="12"/>
      <c r="R37" s="12"/>
      <c r="S37" s="12"/>
      <c r="T37" s="12"/>
      <c r="U37" s="1"/>
      <c r="V37" s="17"/>
      <c r="W37" s="17"/>
      <c r="X37" s="17"/>
      <c r="Y37" s="17"/>
      <c r="Z37" s="17"/>
      <c r="AA37" s="17"/>
      <c r="AB37" s="1"/>
      <c r="AC37" s="17"/>
      <c r="AD37" s="17"/>
      <c r="AE37" s="17"/>
      <c r="AF37" s="17"/>
      <c r="AG37" s="17"/>
      <c r="AH37" s="17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</row>
    <row r="38" spans="1:55" x14ac:dyDescent="0.3">
      <c r="A38" s="1"/>
      <c r="B38" s="1"/>
      <c r="C38" s="1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2"/>
      <c r="P38" s="12"/>
      <c r="Q38" s="12"/>
      <c r="R38" s="12"/>
      <c r="S38" s="12"/>
      <c r="T38" s="12"/>
      <c r="U38" s="1"/>
      <c r="V38" s="17"/>
      <c r="W38" s="17"/>
      <c r="X38" s="17"/>
      <c r="Y38" s="17"/>
      <c r="Z38" s="17"/>
      <c r="AA38" s="17"/>
      <c r="AB38" s="1"/>
      <c r="AC38" s="17"/>
      <c r="AD38" s="17"/>
      <c r="AE38" s="17"/>
      <c r="AF38" s="17"/>
      <c r="AG38" s="17"/>
      <c r="AH38" s="17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</row>
    <row r="39" spans="1:55" x14ac:dyDescent="0.3">
      <c r="A39" s="1"/>
      <c r="B39" s="1"/>
      <c r="C39" s="1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2"/>
      <c r="P39" s="12"/>
      <c r="Q39" s="12"/>
      <c r="R39" s="12"/>
      <c r="S39" s="12"/>
      <c r="T39" s="12"/>
      <c r="U39" s="1"/>
      <c r="V39" s="17"/>
      <c r="W39" s="17"/>
      <c r="X39" s="17"/>
      <c r="Y39" s="17"/>
      <c r="Z39" s="17"/>
      <c r="AA39" s="17"/>
      <c r="AB39" s="1"/>
      <c r="AC39" s="17"/>
      <c r="AD39" s="17"/>
      <c r="AE39" s="17"/>
      <c r="AF39" s="17"/>
      <c r="AG39" s="17"/>
      <c r="AH39" s="17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</row>
    <row r="40" spans="1:55" x14ac:dyDescent="0.3">
      <c r="A40" s="1"/>
      <c r="B40" s="1"/>
      <c r="C40" s="1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2"/>
      <c r="P40" s="12"/>
      <c r="Q40" s="12"/>
      <c r="R40" s="12"/>
      <c r="S40" s="12"/>
      <c r="T40" s="12"/>
      <c r="U40" s="1"/>
      <c r="V40" s="17"/>
      <c r="W40" s="17"/>
      <c r="X40" s="17"/>
      <c r="Y40" s="17"/>
      <c r="Z40" s="17"/>
      <c r="AA40" s="17"/>
      <c r="AB40" s="1"/>
      <c r="AC40" s="17"/>
      <c r="AD40" s="17"/>
      <c r="AE40" s="17"/>
      <c r="AF40" s="17"/>
      <c r="AG40" s="17"/>
      <c r="AH40" s="17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</row>
    <row r="41" spans="1:55" x14ac:dyDescent="0.3">
      <c r="A41" s="1"/>
      <c r="B41" s="1"/>
      <c r="C41" s="1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2"/>
      <c r="P41" s="12"/>
      <c r="Q41" s="12"/>
      <c r="R41" s="12"/>
      <c r="S41" s="12"/>
      <c r="T41" s="12"/>
      <c r="U41" s="1"/>
      <c r="V41" s="17"/>
      <c r="W41" s="17"/>
      <c r="X41" s="17"/>
      <c r="Y41" s="17"/>
      <c r="Z41" s="17"/>
      <c r="AA41" s="17"/>
      <c r="AB41" s="1"/>
      <c r="AC41" s="17"/>
      <c r="AD41" s="17"/>
      <c r="AE41" s="17"/>
      <c r="AF41" s="17"/>
      <c r="AG41" s="17"/>
      <c r="AH41" s="1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</row>
    <row r="42" spans="1:55" x14ac:dyDescent="0.3">
      <c r="A42" s="1"/>
      <c r="B42" s="1"/>
      <c r="C42" s="1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2"/>
      <c r="P42" s="12"/>
      <c r="Q42" s="12"/>
      <c r="R42" s="12"/>
      <c r="S42" s="12"/>
      <c r="T42" s="12"/>
      <c r="U42" s="1"/>
      <c r="V42" s="17"/>
      <c r="W42" s="17"/>
      <c r="X42" s="17"/>
      <c r="Y42" s="17"/>
      <c r="Z42" s="17"/>
      <c r="AA42" s="17"/>
      <c r="AB42" s="1"/>
      <c r="AC42" s="17"/>
      <c r="AD42" s="17"/>
      <c r="AE42" s="17"/>
      <c r="AF42" s="17"/>
      <c r="AG42" s="17"/>
      <c r="AH42" s="1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</row>
    <row r="43" spans="1:55" x14ac:dyDescent="0.3">
      <c r="A43" s="1"/>
      <c r="B43" s="1"/>
      <c r="C43" s="1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2"/>
      <c r="P43" s="12"/>
      <c r="Q43" s="12"/>
      <c r="R43" s="12"/>
      <c r="S43" s="12"/>
      <c r="T43" s="12"/>
      <c r="U43" s="1"/>
      <c r="V43" s="17"/>
      <c r="W43" s="17"/>
      <c r="X43" s="17"/>
      <c r="Y43" s="17"/>
      <c r="Z43" s="17"/>
      <c r="AA43" s="17"/>
      <c r="AB43" s="1"/>
      <c r="AC43" s="17"/>
      <c r="AD43" s="17"/>
      <c r="AE43" s="17"/>
      <c r="AF43" s="17"/>
      <c r="AG43" s="17"/>
      <c r="AH43" s="1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</row>
    <row r="44" spans="1:55" x14ac:dyDescent="0.3">
      <c r="A44" s="1"/>
      <c r="B44" s="1"/>
      <c r="C44" s="1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2"/>
      <c r="P44" s="12"/>
      <c r="Q44" s="12"/>
      <c r="R44" s="12"/>
      <c r="S44" s="12"/>
      <c r="T44" s="12"/>
      <c r="U44" s="1"/>
      <c r="V44" s="17"/>
      <c r="W44" s="17"/>
      <c r="X44" s="17"/>
      <c r="Y44" s="17"/>
      <c r="Z44" s="17"/>
      <c r="AA44" s="17"/>
      <c r="AB44" s="1"/>
      <c r="AC44" s="17"/>
      <c r="AD44" s="17"/>
      <c r="AE44" s="17"/>
      <c r="AF44" s="17"/>
      <c r="AG44" s="17"/>
      <c r="AH44" s="17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</row>
    <row r="45" spans="1:55" x14ac:dyDescent="0.3">
      <c r="A45" s="1"/>
      <c r="B45" s="1"/>
      <c r="C45" s="1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2"/>
      <c r="P45" s="12"/>
      <c r="Q45" s="12"/>
      <c r="R45" s="12"/>
      <c r="S45" s="12"/>
      <c r="T45" s="12"/>
      <c r="U45" s="1"/>
      <c r="V45" s="17"/>
      <c r="W45" s="17"/>
      <c r="X45" s="17"/>
      <c r="Y45" s="17"/>
      <c r="Z45" s="17"/>
      <c r="AA45" s="17"/>
      <c r="AB45" s="1"/>
      <c r="AC45" s="17"/>
      <c r="AD45" s="17"/>
      <c r="AE45" s="17"/>
      <c r="AF45" s="17"/>
      <c r="AG45" s="17"/>
      <c r="AH45" s="17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</row>
    <row r="46" spans="1:55" x14ac:dyDescent="0.3">
      <c r="A46" s="1"/>
      <c r="B46" s="1"/>
      <c r="C46" s="1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2"/>
      <c r="P46" s="12"/>
      <c r="Q46" s="12"/>
      <c r="R46" s="12"/>
      <c r="S46" s="12"/>
      <c r="T46" s="12"/>
      <c r="U46" s="1"/>
      <c r="V46" s="17"/>
      <c r="W46" s="17"/>
      <c r="X46" s="17"/>
      <c r="Y46" s="17"/>
      <c r="Z46" s="17"/>
      <c r="AA46" s="17"/>
      <c r="AB46" s="1"/>
      <c r="AC46" s="17"/>
      <c r="AD46" s="17"/>
      <c r="AE46" s="17"/>
      <c r="AF46" s="17"/>
      <c r="AG46" s="17"/>
      <c r="AH46" s="17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</row>
    <row r="47" spans="1:55" x14ac:dyDescent="0.3">
      <c r="A47" s="1"/>
      <c r="B47" s="1"/>
      <c r="C47" s="1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2"/>
      <c r="P47" s="12"/>
      <c r="Q47" s="12"/>
      <c r="R47" s="12"/>
      <c r="S47" s="12"/>
      <c r="T47" s="12"/>
      <c r="U47" s="1"/>
      <c r="V47" s="17"/>
      <c r="W47" s="17"/>
      <c r="X47" s="17"/>
      <c r="Y47" s="17"/>
      <c r="Z47" s="17"/>
      <c r="AA47" s="17"/>
      <c r="AB47" s="1"/>
      <c r="AC47" s="17"/>
      <c r="AD47" s="17"/>
      <c r="AE47" s="17"/>
      <c r="AF47" s="17"/>
      <c r="AG47" s="17"/>
      <c r="AH47" s="17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</row>
    <row r="48" spans="1:55" x14ac:dyDescent="0.3">
      <c r="A48" s="1"/>
      <c r="B48" s="1"/>
      <c r="C48" s="1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2"/>
      <c r="P48" s="12"/>
      <c r="Q48" s="12"/>
      <c r="R48" s="12"/>
      <c r="S48" s="12"/>
      <c r="T48" s="12"/>
      <c r="U48" s="1"/>
      <c r="V48" s="17"/>
      <c r="W48" s="17"/>
      <c r="X48" s="17"/>
      <c r="Y48" s="17"/>
      <c r="Z48" s="17"/>
      <c r="AA48" s="17"/>
      <c r="AB48" s="1"/>
      <c r="AC48" s="17"/>
      <c r="AD48" s="17"/>
      <c r="AE48" s="17"/>
      <c r="AF48" s="17"/>
      <c r="AG48" s="17"/>
      <c r="AH48" s="17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</row>
    <row r="49" spans="1:55" x14ac:dyDescent="0.3">
      <c r="A49" s="1"/>
      <c r="B49" s="1"/>
      <c r="C49" s="1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2"/>
      <c r="P49" s="12"/>
      <c r="Q49" s="12"/>
      <c r="R49" s="12"/>
      <c r="S49" s="12"/>
      <c r="T49" s="12"/>
      <c r="U49" s="1"/>
      <c r="V49" s="17"/>
      <c r="W49" s="17"/>
      <c r="X49" s="17"/>
      <c r="Y49" s="17"/>
      <c r="Z49" s="17"/>
      <c r="AA49" s="17"/>
      <c r="AB49" s="1"/>
      <c r="AC49" s="17"/>
      <c r="AD49" s="17"/>
      <c r="AE49" s="17"/>
      <c r="AF49" s="17"/>
      <c r="AG49" s="17"/>
      <c r="AH49" s="17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</row>
    <row r="50" spans="1:55" x14ac:dyDescent="0.3">
      <c r="A50" s="1"/>
      <c r="B50" s="1"/>
      <c r="C50" s="1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2"/>
      <c r="P50" s="12"/>
      <c r="Q50" s="12"/>
      <c r="R50" s="12"/>
      <c r="S50" s="12"/>
      <c r="T50" s="12"/>
      <c r="U50" s="1"/>
      <c r="V50" s="17"/>
      <c r="W50" s="17"/>
      <c r="X50" s="17"/>
      <c r="Y50" s="17"/>
      <c r="Z50" s="17"/>
      <c r="AA50" s="17"/>
      <c r="AB50" s="1"/>
      <c r="AC50" s="17"/>
      <c r="AD50" s="17"/>
      <c r="AE50" s="17"/>
      <c r="AF50" s="17"/>
      <c r="AG50" s="17"/>
      <c r="AH50" s="17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</row>
    <row r="51" spans="1:55" x14ac:dyDescent="0.3">
      <c r="A51" s="1"/>
      <c r="B51" s="1"/>
      <c r="C51" s="1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2"/>
      <c r="P51" s="12"/>
      <c r="Q51" s="12"/>
      <c r="R51" s="12"/>
      <c r="S51" s="12"/>
      <c r="T51" s="12"/>
      <c r="U51" s="1"/>
      <c r="V51" s="17"/>
      <c r="W51" s="17"/>
      <c r="X51" s="17"/>
      <c r="Y51" s="17"/>
      <c r="Z51" s="17"/>
      <c r="AA51" s="17"/>
      <c r="AB51" s="1"/>
      <c r="AC51" s="17"/>
      <c r="AD51" s="17"/>
      <c r="AE51" s="17"/>
      <c r="AF51" s="17"/>
      <c r="AG51" s="17"/>
      <c r="AH51" s="17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</row>
    <row r="52" spans="1:55" x14ac:dyDescent="0.3">
      <c r="A52" s="1"/>
      <c r="B52" s="1"/>
      <c r="C52" s="1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2"/>
      <c r="P52" s="12"/>
      <c r="Q52" s="12"/>
      <c r="R52" s="12"/>
      <c r="S52" s="12"/>
      <c r="T52" s="12"/>
      <c r="U52" s="1"/>
      <c r="V52" s="17"/>
      <c r="W52" s="17"/>
      <c r="X52" s="17"/>
      <c r="Y52" s="17"/>
      <c r="Z52" s="17"/>
      <c r="AA52" s="17"/>
      <c r="AB52" s="1"/>
      <c r="AC52" s="17"/>
      <c r="AD52" s="17"/>
      <c r="AE52" s="17"/>
      <c r="AF52" s="17"/>
      <c r="AG52" s="17"/>
      <c r="AH52" s="17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</row>
    <row r="53" spans="1:55" x14ac:dyDescent="0.3">
      <c r="A53" s="1"/>
      <c r="B53" s="1"/>
      <c r="C53" s="1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2"/>
      <c r="P53" s="12"/>
      <c r="Q53" s="12"/>
      <c r="R53" s="12"/>
      <c r="S53" s="12"/>
      <c r="T53" s="12"/>
      <c r="U53" s="1"/>
      <c r="V53" s="17"/>
      <c r="W53" s="17"/>
      <c r="X53" s="17"/>
      <c r="Y53" s="17"/>
      <c r="Z53" s="17"/>
      <c r="AA53" s="17"/>
      <c r="AB53" s="1"/>
      <c r="AC53" s="17"/>
      <c r="AD53" s="17"/>
      <c r="AE53" s="17"/>
      <c r="AF53" s="17"/>
      <c r="AG53" s="17"/>
      <c r="AH53" s="17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</row>
    <row r="54" spans="1:55" x14ac:dyDescent="0.3">
      <c r="A54" s="1"/>
      <c r="B54" s="1"/>
      <c r="C54" s="1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2"/>
      <c r="P54" s="12"/>
      <c r="Q54" s="12"/>
      <c r="R54" s="12"/>
      <c r="S54" s="12"/>
      <c r="T54" s="12"/>
      <c r="U54" s="1"/>
      <c r="V54" s="17"/>
      <c r="W54" s="17"/>
      <c r="X54" s="17"/>
      <c r="Y54" s="17"/>
      <c r="Z54" s="17"/>
      <c r="AA54" s="17"/>
      <c r="AB54" s="1"/>
      <c r="AC54" s="17"/>
      <c r="AD54" s="17"/>
      <c r="AE54" s="17"/>
      <c r="AF54" s="17"/>
      <c r="AG54" s="17"/>
      <c r="AH54" s="17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</row>
    <row r="55" spans="1:55" x14ac:dyDescent="0.3">
      <c r="A55" s="1"/>
      <c r="B55" s="1"/>
      <c r="C55" s="1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2"/>
      <c r="P55" s="12"/>
      <c r="Q55" s="12"/>
      <c r="R55" s="12"/>
      <c r="S55" s="12"/>
      <c r="T55" s="12"/>
      <c r="U55" s="1"/>
      <c r="V55" s="17"/>
      <c r="W55" s="17"/>
      <c r="X55" s="17"/>
      <c r="Y55" s="17"/>
      <c r="Z55" s="17"/>
      <c r="AA55" s="17"/>
      <c r="AB55" s="1"/>
      <c r="AC55" s="17"/>
      <c r="AD55" s="17"/>
      <c r="AE55" s="17"/>
      <c r="AF55" s="17"/>
      <c r="AG55" s="17"/>
      <c r="AH55" s="17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</row>
    <row r="56" spans="1:55" x14ac:dyDescent="0.3">
      <c r="A56" s="1"/>
      <c r="B56" s="1"/>
      <c r="C56" s="1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2"/>
      <c r="P56" s="12"/>
      <c r="Q56" s="12"/>
      <c r="R56" s="12"/>
      <c r="S56" s="12"/>
      <c r="T56" s="12"/>
      <c r="U56" s="1"/>
      <c r="V56" s="17"/>
      <c r="W56" s="17"/>
      <c r="X56" s="17"/>
      <c r="Y56" s="17"/>
      <c r="Z56" s="17"/>
      <c r="AA56" s="17"/>
      <c r="AB56" s="1"/>
      <c r="AC56" s="17"/>
      <c r="AD56" s="17"/>
      <c r="AE56" s="17"/>
      <c r="AF56" s="17"/>
      <c r="AG56" s="17"/>
      <c r="AH56" s="17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</row>
    <row r="57" spans="1:55" x14ac:dyDescent="0.3">
      <c r="A57" s="1"/>
      <c r="B57" s="1"/>
      <c r="C57" s="1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2"/>
      <c r="P57" s="12"/>
      <c r="Q57" s="12"/>
      <c r="R57" s="12"/>
      <c r="S57" s="12"/>
      <c r="T57" s="12"/>
      <c r="U57" s="1"/>
      <c r="V57" s="17"/>
      <c r="W57" s="17"/>
      <c r="X57" s="17"/>
      <c r="Y57" s="17"/>
      <c r="Z57" s="17"/>
      <c r="AA57" s="17"/>
      <c r="AB57" s="1"/>
      <c r="AC57" s="17"/>
      <c r="AD57" s="17"/>
      <c r="AE57" s="17"/>
      <c r="AF57" s="17"/>
      <c r="AG57" s="17"/>
      <c r="AH57" s="17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</row>
    <row r="58" spans="1:55" x14ac:dyDescent="0.3">
      <c r="A58" s="1"/>
      <c r="B58" s="1"/>
      <c r="C58" s="1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2"/>
      <c r="P58" s="12"/>
      <c r="Q58" s="12"/>
      <c r="R58" s="12"/>
      <c r="S58" s="12"/>
      <c r="T58" s="12"/>
      <c r="U58" s="1"/>
      <c r="V58" s="17"/>
      <c r="W58" s="17"/>
      <c r="X58" s="17"/>
      <c r="Y58" s="17"/>
      <c r="Z58" s="17"/>
      <c r="AA58" s="17"/>
      <c r="AB58" s="1"/>
      <c r="AC58" s="17"/>
      <c r="AD58" s="17"/>
      <c r="AE58" s="17"/>
      <c r="AF58" s="17"/>
      <c r="AG58" s="17"/>
      <c r="AH58" s="17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</row>
    <row r="59" spans="1:55" x14ac:dyDescent="0.3">
      <c r="A59" s="1"/>
      <c r="B59" s="1"/>
      <c r="C59" s="1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2"/>
      <c r="P59" s="12"/>
      <c r="Q59" s="12"/>
      <c r="R59" s="12"/>
      <c r="S59" s="12"/>
      <c r="T59" s="12"/>
      <c r="U59" s="1"/>
      <c r="V59" s="17"/>
      <c r="W59" s="17"/>
      <c r="X59" s="17"/>
      <c r="Y59" s="17"/>
      <c r="Z59" s="17"/>
      <c r="AA59" s="17"/>
      <c r="AB59" s="1"/>
      <c r="AC59" s="17"/>
      <c r="AD59" s="17"/>
      <c r="AE59" s="17"/>
      <c r="AF59" s="17"/>
      <c r="AG59" s="17"/>
      <c r="AH59" s="17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</row>
    <row r="60" spans="1:55" x14ac:dyDescent="0.3">
      <c r="A60" s="1"/>
      <c r="B60" s="1"/>
      <c r="C60" s="1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2"/>
      <c r="P60" s="12"/>
      <c r="Q60" s="12"/>
      <c r="R60" s="12"/>
      <c r="S60" s="12"/>
      <c r="T60" s="12"/>
      <c r="U60" s="1"/>
      <c r="V60" s="17"/>
      <c r="W60" s="17"/>
      <c r="X60" s="17"/>
      <c r="Y60" s="17"/>
      <c r="Z60" s="17"/>
      <c r="AA60" s="17"/>
      <c r="AB60" s="1"/>
      <c r="AC60" s="17"/>
      <c r="AD60" s="17"/>
      <c r="AE60" s="17"/>
      <c r="AF60" s="17"/>
      <c r="AG60" s="17"/>
      <c r="AH60" s="17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</row>
    <row r="61" spans="1:55" x14ac:dyDescent="0.3">
      <c r="A61" s="1"/>
      <c r="B61" s="1"/>
      <c r="C61" s="1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2"/>
      <c r="P61" s="12"/>
      <c r="Q61" s="12"/>
      <c r="R61" s="12"/>
      <c r="S61" s="12"/>
      <c r="T61" s="12"/>
      <c r="U61" s="1"/>
      <c r="V61" s="17"/>
      <c r="W61" s="17"/>
      <c r="X61" s="17"/>
      <c r="Y61" s="17"/>
      <c r="Z61" s="17"/>
      <c r="AA61" s="17"/>
      <c r="AB61" s="1"/>
      <c r="AC61" s="17"/>
      <c r="AD61" s="17"/>
      <c r="AE61" s="17"/>
      <c r="AF61" s="17"/>
      <c r="AG61" s="17"/>
      <c r="AH61" s="17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</row>
    <row r="62" spans="1:55" x14ac:dyDescent="0.3">
      <c r="A62" s="1"/>
      <c r="B62" s="1"/>
      <c r="C62" s="1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2"/>
      <c r="P62" s="12"/>
      <c r="Q62" s="12"/>
      <c r="R62" s="12"/>
      <c r="S62" s="12"/>
      <c r="T62" s="12"/>
      <c r="U62" s="1"/>
      <c r="V62" s="17"/>
      <c r="W62" s="17"/>
      <c r="X62" s="17"/>
      <c r="Y62" s="17"/>
      <c r="Z62" s="17"/>
      <c r="AA62" s="17"/>
      <c r="AB62" s="1"/>
      <c r="AC62" s="17"/>
      <c r="AD62" s="17"/>
      <c r="AE62" s="17"/>
      <c r="AF62" s="17"/>
      <c r="AG62" s="17"/>
      <c r="AH62" s="17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</row>
    <row r="63" spans="1:55" x14ac:dyDescent="0.3">
      <c r="A63" s="1"/>
      <c r="B63" s="1"/>
      <c r="C63" s="1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2"/>
      <c r="P63" s="12"/>
      <c r="Q63" s="12"/>
      <c r="R63" s="12"/>
      <c r="S63" s="12"/>
      <c r="T63" s="12"/>
      <c r="U63" s="1"/>
      <c r="V63" s="17"/>
      <c r="W63" s="17"/>
      <c r="X63" s="17"/>
      <c r="Y63" s="17"/>
      <c r="Z63" s="17"/>
      <c r="AA63" s="17"/>
      <c r="AB63" s="1"/>
      <c r="AC63" s="17"/>
      <c r="AD63" s="17"/>
      <c r="AE63" s="17"/>
      <c r="AF63" s="17"/>
      <c r="AG63" s="17"/>
      <c r="AH63" s="17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</row>
    <row r="64" spans="1:55" x14ac:dyDescent="0.3">
      <c r="A64" s="1"/>
      <c r="B64" s="1"/>
      <c r="C64" s="1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2"/>
      <c r="P64" s="12"/>
      <c r="Q64" s="12"/>
      <c r="R64" s="12"/>
      <c r="S64" s="12"/>
      <c r="T64" s="12"/>
      <c r="U64" s="1"/>
      <c r="V64" s="17"/>
      <c r="W64" s="17"/>
      <c r="X64" s="17"/>
      <c r="Y64" s="17"/>
      <c r="Z64" s="17"/>
      <c r="AA64" s="17"/>
      <c r="AB64" s="1"/>
      <c r="AC64" s="17"/>
      <c r="AD64" s="17"/>
      <c r="AE64" s="17"/>
      <c r="AF64" s="17"/>
      <c r="AG64" s="17"/>
      <c r="AH64" s="17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</row>
    <row r="65" spans="1:55" x14ac:dyDescent="0.3">
      <c r="A65" s="1"/>
      <c r="B65" s="1"/>
      <c r="C65" s="1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2"/>
      <c r="P65" s="12"/>
      <c r="Q65" s="12"/>
      <c r="R65" s="12"/>
      <c r="S65" s="12"/>
      <c r="T65" s="12"/>
      <c r="U65" s="1"/>
      <c r="V65" s="17"/>
      <c r="W65" s="17"/>
      <c r="X65" s="17"/>
      <c r="Y65" s="17"/>
      <c r="Z65" s="17"/>
      <c r="AA65" s="17"/>
      <c r="AB65" s="1"/>
      <c r="AC65" s="17"/>
      <c r="AD65" s="17"/>
      <c r="AE65" s="17"/>
      <c r="AF65" s="17"/>
      <c r="AG65" s="17"/>
      <c r="AH65" s="17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</row>
    <row r="66" spans="1:55" x14ac:dyDescent="0.3">
      <c r="A66" s="1"/>
      <c r="B66" s="1"/>
      <c r="C66" s="1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2"/>
      <c r="P66" s="12"/>
      <c r="Q66" s="12"/>
      <c r="R66" s="12"/>
      <c r="S66" s="12"/>
      <c r="T66" s="12"/>
      <c r="U66" s="1"/>
      <c r="V66" s="17"/>
      <c r="W66" s="17"/>
      <c r="X66" s="17"/>
      <c r="Y66" s="17"/>
      <c r="Z66" s="17"/>
      <c r="AA66" s="17"/>
      <c r="AB66" s="1"/>
      <c r="AC66" s="17"/>
      <c r="AD66" s="17"/>
      <c r="AE66" s="17"/>
      <c r="AF66" s="17"/>
      <c r="AG66" s="17"/>
      <c r="AH66" s="17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</row>
    <row r="67" spans="1:55" x14ac:dyDescent="0.3">
      <c r="A67" s="1"/>
      <c r="B67" s="1"/>
      <c r="C67" s="1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2"/>
      <c r="P67" s="12"/>
      <c r="Q67" s="12"/>
      <c r="R67" s="12"/>
      <c r="S67" s="12"/>
      <c r="T67" s="12"/>
      <c r="U67" s="1"/>
      <c r="V67" s="17"/>
      <c r="W67" s="17"/>
      <c r="X67" s="17"/>
      <c r="Y67" s="17"/>
      <c r="Z67" s="17"/>
      <c r="AA67" s="17"/>
      <c r="AB67" s="1"/>
      <c r="AC67" s="17"/>
      <c r="AD67" s="17"/>
      <c r="AE67" s="17"/>
      <c r="AF67" s="17"/>
      <c r="AG67" s="17"/>
      <c r="AH67" s="17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</row>
    <row r="68" spans="1:55" x14ac:dyDescent="0.3">
      <c r="A68" s="1"/>
      <c r="B68" s="1"/>
      <c r="C68" s="1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2"/>
      <c r="P68" s="12"/>
      <c r="Q68" s="12"/>
      <c r="R68" s="12"/>
      <c r="S68" s="12"/>
      <c r="T68" s="12"/>
      <c r="U68" s="1"/>
      <c r="V68" s="17"/>
      <c r="W68" s="17"/>
      <c r="X68" s="17"/>
      <c r="Y68" s="17"/>
      <c r="Z68" s="17"/>
      <c r="AA68" s="17"/>
      <c r="AB68" s="1"/>
      <c r="AC68" s="17"/>
      <c r="AD68" s="17"/>
      <c r="AE68" s="17"/>
      <c r="AF68" s="17"/>
      <c r="AG68" s="17"/>
      <c r="AH68" s="17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</row>
    <row r="69" spans="1:55" x14ac:dyDescent="0.3">
      <c r="A69" s="1"/>
      <c r="B69" s="1"/>
      <c r="C69" s="1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2"/>
      <c r="P69" s="12"/>
      <c r="Q69" s="12"/>
      <c r="R69" s="12"/>
      <c r="S69" s="12"/>
      <c r="T69" s="12"/>
      <c r="U69" s="1"/>
      <c r="V69" s="17"/>
      <c r="W69" s="17"/>
      <c r="X69" s="17"/>
      <c r="Y69" s="17"/>
      <c r="Z69" s="17"/>
      <c r="AA69" s="17"/>
      <c r="AB69" s="1"/>
      <c r="AC69" s="17"/>
      <c r="AD69" s="17"/>
      <c r="AE69" s="17"/>
      <c r="AF69" s="17"/>
      <c r="AG69" s="17"/>
      <c r="AH69" s="17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</row>
    <row r="70" spans="1:55" x14ac:dyDescent="0.3">
      <c r="A70" s="1"/>
      <c r="B70" s="1"/>
      <c r="C70" s="1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2"/>
      <c r="P70" s="12"/>
      <c r="Q70" s="12"/>
      <c r="R70" s="12"/>
      <c r="S70" s="12"/>
      <c r="T70" s="12"/>
      <c r="U70" s="1"/>
      <c r="V70" s="17"/>
      <c r="W70" s="17"/>
      <c r="X70" s="17"/>
      <c r="Y70" s="17"/>
      <c r="Z70" s="17"/>
      <c r="AA70" s="17"/>
      <c r="AB70" s="1"/>
      <c r="AC70" s="17"/>
      <c r="AD70" s="17"/>
      <c r="AE70" s="17"/>
      <c r="AF70" s="17"/>
      <c r="AG70" s="17"/>
      <c r="AH70" s="17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</row>
    <row r="71" spans="1:55" x14ac:dyDescent="0.3">
      <c r="A71" s="1"/>
      <c r="B71" s="1"/>
      <c r="C71" s="1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2"/>
      <c r="P71" s="12"/>
      <c r="Q71" s="12"/>
      <c r="R71" s="12"/>
      <c r="S71" s="12"/>
      <c r="T71" s="12"/>
      <c r="U71" s="1"/>
      <c r="V71" s="17"/>
      <c r="W71" s="17"/>
      <c r="X71" s="17"/>
      <c r="Y71" s="17"/>
      <c r="Z71" s="17"/>
      <c r="AA71" s="17"/>
      <c r="AB71" s="1"/>
      <c r="AC71" s="17"/>
      <c r="AD71" s="17"/>
      <c r="AE71" s="17"/>
      <c r="AF71" s="17"/>
      <c r="AG71" s="17"/>
      <c r="AH71" s="17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</row>
    <row r="72" spans="1:55" x14ac:dyDescent="0.3">
      <c r="A72" s="1"/>
      <c r="B72" s="1"/>
      <c r="C72" s="1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2"/>
      <c r="P72" s="12"/>
      <c r="Q72" s="12"/>
      <c r="R72" s="12"/>
      <c r="S72" s="12"/>
      <c r="T72" s="12"/>
      <c r="U72" s="1"/>
      <c r="V72" s="17"/>
      <c r="W72" s="17"/>
      <c r="X72" s="17"/>
      <c r="Y72" s="17"/>
      <c r="Z72" s="17"/>
      <c r="AA72" s="17"/>
      <c r="AB72" s="1"/>
      <c r="AC72" s="17"/>
      <c r="AD72" s="17"/>
      <c r="AE72" s="17"/>
      <c r="AF72" s="17"/>
      <c r="AG72" s="17"/>
      <c r="AH72" s="17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</row>
    <row r="73" spans="1:55" x14ac:dyDescent="0.3">
      <c r="A73" s="1"/>
      <c r="B73" s="1"/>
      <c r="C73" s="1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2"/>
      <c r="P73" s="12"/>
      <c r="Q73" s="12"/>
      <c r="R73" s="12"/>
      <c r="S73" s="12"/>
      <c r="T73" s="12"/>
      <c r="U73" s="1"/>
      <c r="V73" s="17"/>
      <c r="W73" s="17"/>
      <c r="X73" s="17"/>
      <c r="Y73" s="17"/>
      <c r="Z73" s="17"/>
      <c r="AA73" s="17"/>
      <c r="AB73" s="1"/>
      <c r="AC73" s="17"/>
      <c r="AD73" s="17"/>
      <c r="AE73" s="17"/>
      <c r="AF73" s="17"/>
      <c r="AG73" s="17"/>
      <c r="AH73" s="17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</row>
    <row r="74" spans="1:55" x14ac:dyDescent="0.3">
      <c r="A74" s="1"/>
      <c r="B74" s="1"/>
      <c r="C74" s="1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2"/>
      <c r="P74" s="12"/>
      <c r="Q74" s="12"/>
      <c r="R74" s="12"/>
      <c r="S74" s="12"/>
      <c r="T74" s="12"/>
      <c r="U74" s="1"/>
      <c r="V74" s="17"/>
      <c r="W74" s="17"/>
      <c r="X74" s="17"/>
      <c r="Y74" s="17"/>
      <c r="Z74" s="17"/>
      <c r="AA74" s="17"/>
      <c r="AB74" s="1"/>
      <c r="AC74" s="17"/>
      <c r="AD74" s="17"/>
      <c r="AE74" s="17"/>
      <c r="AF74" s="17"/>
      <c r="AG74" s="17"/>
      <c r="AH74" s="17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</row>
    <row r="75" spans="1:55" x14ac:dyDescent="0.3">
      <c r="A75" s="1"/>
      <c r="B75" s="1"/>
      <c r="C75" s="1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2"/>
      <c r="P75" s="12"/>
      <c r="Q75" s="12"/>
      <c r="R75" s="12"/>
      <c r="S75" s="12"/>
      <c r="T75" s="12"/>
      <c r="U75" s="1"/>
      <c r="V75" s="17"/>
      <c r="W75" s="17"/>
      <c r="X75" s="17"/>
      <c r="Y75" s="17"/>
      <c r="Z75" s="17"/>
      <c r="AA75" s="17"/>
      <c r="AB75" s="1"/>
      <c r="AC75" s="17"/>
      <c r="AD75" s="17"/>
      <c r="AE75" s="17"/>
      <c r="AF75" s="17"/>
      <c r="AG75" s="17"/>
      <c r="AH75" s="17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</row>
    <row r="76" spans="1:55" x14ac:dyDescent="0.3">
      <c r="A76" s="1"/>
      <c r="B76" s="1"/>
      <c r="C76" s="1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2"/>
      <c r="P76" s="12"/>
      <c r="Q76" s="12"/>
      <c r="R76" s="12"/>
      <c r="S76" s="12"/>
      <c r="T76" s="12"/>
      <c r="U76" s="1"/>
      <c r="V76" s="17"/>
      <c r="W76" s="17"/>
      <c r="X76" s="17"/>
      <c r="Y76" s="17"/>
      <c r="Z76" s="17"/>
      <c r="AA76" s="17"/>
      <c r="AB76" s="1"/>
      <c r="AC76" s="17"/>
      <c r="AD76" s="17"/>
      <c r="AE76" s="17"/>
      <c r="AF76" s="17"/>
      <c r="AG76" s="17"/>
      <c r="AH76" s="17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</row>
    <row r="77" spans="1:55" x14ac:dyDescent="0.3">
      <c r="A77" s="1"/>
      <c r="B77" s="1"/>
      <c r="C77" s="1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2"/>
      <c r="P77" s="12"/>
      <c r="Q77" s="12"/>
      <c r="R77" s="12"/>
      <c r="S77" s="12"/>
      <c r="T77" s="12"/>
      <c r="U77" s="1"/>
      <c r="V77" s="17"/>
      <c r="W77" s="17"/>
      <c r="X77" s="17"/>
      <c r="Y77" s="17"/>
      <c r="Z77" s="17"/>
      <c r="AA77" s="17"/>
      <c r="AB77" s="1"/>
      <c r="AC77" s="17"/>
      <c r="AD77" s="17"/>
      <c r="AE77" s="17"/>
      <c r="AF77" s="17"/>
      <c r="AG77" s="17"/>
      <c r="AH77" s="17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</row>
    <row r="78" spans="1:55" x14ac:dyDescent="0.3">
      <c r="A78" s="1"/>
      <c r="B78" s="1"/>
      <c r="C78" s="1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2"/>
      <c r="P78" s="12"/>
      <c r="Q78" s="12"/>
      <c r="R78" s="12"/>
      <c r="S78" s="12"/>
      <c r="T78" s="12"/>
      <c r="U78" s="1"/>
      <c r="V78" s="17"/>
      <c r="W78" s="17"/>
      <c r="X78" s="17"/>
      <c r="Y78" s="17"/>
      <c r="Z78" s="17"/>
      <c r="AA78" s="17"/>
      <c r="AB78" s="1"/>
      <c r="AC78" s="17"/>
      <c r="AD78" s="17"/>
      <c r="AE78" s="17"/>
      <c r="AF78" s="17"/>
      <c r="AG78" s="17"/>
      <c r="AH78" s="17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</row>
    <row r="79" spans="1:55" x14ac:dyDescent="0.3">
      <c r="A79" s="1"/>
      <c r="B79" s="1"/>
      <c r="C79" s="1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2"/>
      <c r="P79" s="12"/>
      <c r="Q79" s="12"/>
      <c r="R79" s="12"/>
      <c r="S79" s="12"/>
      <c r="T79" s="12"/>
      <c r="U79" s="1"/>
      <c r="V79" s="17"/>
      <c r="W79" s="17"/>
      <c r="X79" s="17"/>
      <c r="Y79" s="17"/>
      <c r="Z79" s="17"/>
      <c r="AA79" s="17"/>
      <c r="AB79" s="1"/>
      <c r="AC79" s="17"/>
      <c r="AD79" s="17"/>
      <c r="AE79" s="17"/>
      <c r="AF79" s="17"/>
      <c r="AG79" s="17"/>
      <c r="AH79" s="17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</row>
    <row r="80" spans="1:55" x14ac:dyDescent="0.3">
      <c r="A80" s="1"/>
      <c r="B80" s="1"/>
      <c r="C80" s="1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2"/>
      <c r="P80" s="12"/>
      <c r="Q80" s="12"/>
      <c r="R80" s="12"/>
      <c r="S80" s="12"/>
      <c r="T80" s="12"/>
      <c r="U80" s="1"/>
      <c r="V80" s="17"/>
      <c r="W80" s="17"/>
      <c r="X80" s="17"/>
      <c r="Y80" s="17"/>
      <c r="Z80" s="17"/>
      <c r="AA80" s="17"/>
      <c r="AB80" s="1"/>
      <c r="AC80" s="17"/>
      <c r="AD80" s="17"/>
      <c r="AE80" s="17"/>
      <c r="AF80" s="17"/>
      <c r="AG80" s="17"/>
      <c r="AH80" s="1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</row>
    <row r="81" spans="1:55" x14ac:dyDescent="0.3">
      <c r="A81" s="1"/>
      <c r="B81" s="1"/>
      <c r="C81" s="1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2"/>
      <c r="P81" s="12"/>
      <c r="Q81" s="12"/>
      <c r="R81" s="12"/>
      <c r="S81" s="12"/>
      <c r="T81" s="12"/>
      <c r="U81" s="1"/>
      <c r="V81" s="17"/>
      <c r="W81" s="17"/>
      <c r="X81" s="17"/>
      <c r="Y81" s="17"/>
      <c r="Z81" s="17"/>
      <c r="AA81" s="17"/>
      <c r="AB81" s="1"/>
      <c r="AC81" s="17"/>
      <c r="AD81" s="17"/>
      <c r="AE81" s="17"/>
      <c r="AF81" s="17"/>
      <c r="AG81" s="17"/>
      <c r="AH81" s="1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</row>
    <row r="82" spans="1:55" x14ac:dyDescent="0.3">
      <c r="A82" s="1"/>
      <c r="B82" s="1"/>
      <c r="C82" s="1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2"/>
      <c r="P82" s="12"/>
      <c r="Q82" s="12"/>
      <c r="R82" s="12"/>
      <c r="S82" s="12"/>
      <c r="T82" s="12"/>
      <c r="U82" s="1"/>
      <c r="V82" s="17"/>
      <c r="W82" s="17"/>
      <c r="X82" s="17"/>
      <c r="Y82" s="17"/>
      <c r="Z82" s="17"/>
      <c r="AA82" s="17"/>
      <c r="AB82" s="1"/>
      <c r="AC82" s="17"/>
      <c r="AD82" s="17"/>
      <c r="AE82" s="17"/>
      <c r="AF82" s="17"/>
      <c r="AG82" s="17"/>
      <c r="AH82" s="1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</row>
    <row r="83" spans="1:55" x14ac:dyDescent="0.3">
      <c r="A83" s="1"/>
      <c r="B83" s="1"/>
      <c r="C83" s="1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2"/>
      <c r="P83" s="12"/>
      <c r="Q83" s="12"/>
      <c r="R83" s="12"/>
      <c r="S83" s="12"/>
      <c r="T83" s="12"/>
      <c r="U83" s="1"/>
      <c r="V83" s="17"/>
      <c r="W83" s="17"/>
      <c r="X83" s="17"/>
      <c r="Y83" s="17"/>
      <c r="Z83" s="17"/>
      <c r="AA83" s="17"/>
      <c r="AB83" s="1"/>
      <c r="AC83" s="17"/>
      <c r="AD83" s="17"/>
      <c r="AE83" s="17"/>
      <c r="AF83" s="17"/>
      <c r="AG83" s="17"/>
      <c r="AH83" s="17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</row>
    <row r="84" spans="1:55" x14ac:dyDescent="0.3">
      <c r="A84" s="1"/>
      <c r="B84" s="1"/>
      <c r="C84" s="1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2"/>
      <c r="P84" s="12"/>
      <c r="Q84" s="12"/>
      <c r="R84" s="12"/>
      <c r="S84" s="12"/>
      <c r="T84" s="12"/>
      <c r="U84" s="1"/>
      <c r="V84" s="17"/>
      <c r="W84" s="17"/>
      <c r="X84" s="17"/>
      <c r="Y84" s="17"/>
      <c r="Z84" s="17"/>
      <c r="AA84" s="17"/>
      <c r="AB84" s="1"/>
      <c r="AC84" s="17"/>
      <c r="AD84" s="17"/>
      <c r="AE84" s="17"/>
      <c r="AF84" s="17"/>
      <c r="AG84" s="17"/>
      <c r="AH84" s="17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</row>
    <row r="85" spans="1:55" x14ac:dyDescent="0.3">
      <c r="A85" s="1"/>
      <c r="B85" s="1"/>
      <c r="C85" s="1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2"/>
      <c r="P85" s="12"/>
      <c r="Q85" s="12"/>
      <c r="R85" s="12"/>
      <c r="S85" s="12"/>
      <c r="T85" s="12"/>
      <c r="U85" s="1"/>
      <c r="V85" s="17"/>
      <c r="W85" s="17"/>
      <c r="X85" s="17"/>
      <c r="Y85" s="17"/>
      <c r="Z85" s="17"/>
      <c r="AA85" s="17"/>
      <c r="AB85" s="1"/>
      <c r="AC85" s="17"/>
      <c r="AD85" s="17"/>
      <c r="AE85" s="17"/>
      <c r="AF85" s="17"/>
      <c r="AG85" s="17"/>
      <c r="AH85" s="17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</row>
    <row r="86" spans="1:55" x14ac:dyDescent="0.3">
      <c r="A86" s="1"/>
      <c r="B86" s="1"/>
      <c r="C86" s="1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2"/>
      <c r="P86" s="12"/>
      <c r="Q86" s="12"/>
      <c r="R86" s="12"/>
      <c r="S86" s="12"/>
      <c r="T86" s="12"/>
      <c r="U86" s="1"/>
      <c r="V86" s="17"/>
      <c r="W86" s="17"/>
      <c r="X86" s="17"/>
      <c r="Y86" s="17"/>
      <c r="Z86" s="17"/>
      <c r="AA86" s="17"/>
      <c r="AB86" s="1"/>
      <c r="AC86" s="17"/>
      <c r="AD86" s="17"/>
      <c r="AE86" s="17"/>
      <c r="AF86" s="17"/>
      <c r="AG86" s="17"/>
      <c r="AH86" s="17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</row>
    <row r="87" spans="1:55" x14ac:dyDescent="0.3">
      <c r="A87" s="1"/>
      <c r="B87" s="1"/>
      <c r="C87" s="1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2"/>
      <c r="P87" s="12"/>
      <c r="Q87" s="12"/>
      <c r="R87" s="12"/>
      <c r="S87" s="12"/>
      <c r="T87" s="12"/>
      <c r="U87" s="1"/>
      <c r="V87" s="17"/>
      <c r="W87" s="17"/>
      <c r="X87" s="17"/>
      <c r="Y87" s="17"/>
      <c r="Z87" s="17"/>
      <c r="AA87" s="17"/>
      <c r="AB87" s="1"/>
      <c r="AC87" s="17"/>
      <c r="AD87" s="17"/>
      <c r="AE87" s="17"/>
      <c r="AF87" s="17"/>
      <c r="AG87" s="17"/>
      <c r="AH87" s="17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</row>
    <row r="88" spans="1:55" x14ac:dyDescent="0.3">
      <c r="A88" s="1"/>
      <c r="B88" s="1"/>
      <c r="C88" s="1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2"/>
      <c r="P88" s="12"/>
      <c r="Q88" s="12"/>
      <c r="R88" s="12"/>
      <c r="S88" s="12"/>
      <c r="T88" s="12"/>
      <c r="U88" s="1"/>
      <c r="V88" s="17"/>
      <c r="W88" s="17"/>
      <c r="X88" s="17"/>
      <c r="Y88" s="17"/>
      <c r="Z88" s="17"/>
      <c r="AA88" s="17"/>
      <c r="AB88" s="1"/>
      <c r="AC88" s="17"/>
      <c r="AD88" s="17"/>
      <c r="AE88" s="17"/>
      <c r="AF88" s="17"/>
      <c r="AG88" s="17"/>
      <c r="AH88" s="17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</row>
    <row r="89" spans="1:55" x14ac:dyDescent="0.3">
      <c r="A89" s="1"/>
      <c r="B89" s="1"/>
      <c r="C89" s="1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2"/>
      <c r="P89" s="12"/>
      <c r="Q89" s="12"/>
      <c r="R89" s="12"/>
      <c r="S89" s="12"/>
      <c r="T89" s="12"/>
      <c r="U89" s="1"/>
      <c r="V89" s="17"/>
      <c r="W89" s="17"/>
      <c r="X89" s="17"/>
      <c r="Y89" s="17"/>
      <c r="Z89" s="17"/>
      <c r="AA89" s="17"/>
      <c r="AB89" s="1"/>
      <c r="AC89" s="17"/>
      <c r="AD89" s="17"/>
      <c r="AE89" s="17"/>
      <c r="AF89" s="17"/>
      <c r="AG89" s="17"/>
      <c r="AH89" s="17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</row>
    <row r="90" spans="1:55" x14ac:dyDescent="0.3">
      <c r="A90" s="1"/>
      <c r="B90" s="1"/>
      <c r="C90" s="1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2"/>
      <c r="P90" s="12"/>
      <c r="Q90" s="12"/>
      <c r="R90" s="12"/>
      <c r="S90" s="12"/>
      <c r="T90" s="12"/>
      <c r="U90" s="1"/>
      <c r="V90" s="17"/>
      <c r="W90" s="17"/>
      <c r="X90" s="17"/>
      <c r="Y90" s="17"/>
      <c r="Z90" s="17"/>
      <c r="AA90" s="17"/>
      <c r="AB90" s="1"/>
      <c r="AC90" s="17"/>
      <c r="AD90" s="17"/>
      <c r="AE90" s="17"/>
      <c r="AF90" s="17"/>
      <c r="AG90" s="17"/>
      <c r="AH90" s="17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</row>
    <row r="91" spans="1:55" x14ac:dyDescent="0.3">
      <c r="A91" s="1"/>
      <c r="B91" s="1"/>
      <c r="C91" s="1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2"/>
      <c r="P91" s="12"/>
      <c r="Q91" s="12"/>
      <c r="R91" s="12"/>
      <c r="S91" s="12"/>
      <c r="T91" s="12"/>
      <c r="U91" s="1"/>
      <c r="V91" s="17"/>
      <c r="W91" s="17"/>
      <c r="X91" s="17"/>
      <c r="Y91" s="17"/>
      <c r="Z91" s="17"/>
      <c r="AA91" s="17"/>
      <c r="AB91" s="1"/>
      <c r="AC91" s="17"/>
      <c r="AD91" s="17"/>
      <c r="AE91" s="17"/>
      <c r="AF91" s="17"/>
      <c r="AG91" s="17"/>
      <c r="AH91" s="17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</row>
    <row r="92" spans="1:55" x14ac:dyDescent="0.3">
      <c r="A92" s="1"/>
      <c r="B92" s="1"/>
      <c r="C92" s="1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2"/>
      <c r="P92" s="12"/>
      <c r="Q92" s="12"/>
      <c r="R92" s="12"/>
      <c r="S92" s="12"/>
      <c r="T92" s="12"/>
      <c r="U92" s="1"/>
      <c r="V92" s="17"/>
      <c r="W92" s="17"/>
      <c r="X92" s="17"/>
      <c r="Y92" s="17"/>
      <c r="Z92" s="17"/>
      <c r="AA92" s="17"/>
      <c r="AB92" s="1"/>
      <c r="AC92" s="17"/>
      <c r="AD92" s="17"/>
      <c r="AE92" s="17"/>
      <c r="AF92" s="17"/>
      <c r="AG92" s="17"/>
      <c r="AH92" s="17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</row>
    <row r="93" spans="1:55" x14ac:dyDescent="0.3">
      <c r="A93" s="1"/>
      <c r="B93" s="1"/>
      <c r="C93" s="1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2"/>
      <c r="P93" s="12"/>
      <c r="Q93" s="12"/>
      <c r="R93" s="12"/>
      <c r="S93" s="12"/>
      <c r="T93" s="12"/>
      <c r="U93" s="1"/>
      <c r="V93" s="17"/>
      <c r="W93" s="17"/>
      <c r="X93" s="17"/>
      <c r="Y93" s="17"/>
      <c r="Z93" s="17"/>
      <c r="AA93" s="17"/>
      <c r="AB93" s="1"/>
      <c r="AC93" s="17"/>
      <c r="AD93" s="17"/>
      <c r="AE93" s="17"/>
      <c r="AF93" s="17"/>
      <c r="AG93" s="17"/>
      <c r="AH93" s="17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</row>
    <row r="94" spans="1:55" x14ac:dyDescent="0.3">
      <c r="A94" s="1"/>
      <c r="B94" s="1"/>
      <c r="C94" s="1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2"/>
      <c r="P94" s="12"/>
      <c r="Q94" s="12"/>
      <c r="R94" s="12"/>
      <c r="S94" s="12"/>
      <c r="T94" s="12"/>
      <c r="U94" s="1"/>
      <c r="V94" s="17"/>
      <c r="W94" s="17"/>
      <c r="X94" s="17"/>
      <c r="Y94" s="17"/>
      <c r="Z94" s="17"/>
      <c r="AA94" s="17"/>
      <c r="AB94" s="1"/>
      <c r="AC94" s="17"/>
      <c r="AD94" s="17"/>
      <c r="AE94" s="17"/>
      <c r="AF94" s="17"/>
      <c r="AG94" s="17"/>
      <c r="AH94" s="17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</row>
    <row r="95" spans="1:55" x14ac:dyDescent="0.3">
      <c r="A95" s="1"/>
      <c r="B95" s="1"/>
      <c r="C95" s="1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2"/>
      <c r="P95" s="12"/>
      <c r="Q95" s="12"/>
      <c r="R95" s="12"/>
      <c r="S95" s="12"/>
      <c r="T95" s="12"/>
      <c r="U95" s="1"/>
      <c r="V95" s="17"/>
      <c r="W95" s="17"/>
      <c r="X95" s="17"/>
      <c r="Y95" s="17"/>
      <c r="Z95" s="17"/>
      <c r="AA95" s="17"/>
      <c r="AB95" s="1"/>
      <c r="AC95" s="17"/>
      <c r="AD95" s="17"/>
      <c r="AE95" s="17"/>
      <c r="AF95" s="17"/>
      <c r="AG95" s="17"/>
      <c r="AH95" s="17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</row>
    <row r="96" spans="1:55" x14ac:dyDescent="0.3">
      <c r="A96" s="1"/>
      <c r="B96" s="1"/>
      <c r="C96" s="1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2"/>
      <c r="P96" s="12"/>
      <c r="Q96" s="12"/>
      <c r="R96" s="12"/>
      <c r="S96" s="12"/>
      <c r="T96" s="12"/>
      <c r="U96" s="1"/>
      <c r="V96" s="17"/>
      <c r="W96" s="17"/>
      <c r="X96" s="17"/>
      <c r="Y96" s="17"/>
      <c r="Z96" s="17"/>
      <c r="AA96" s="17"/>
      <c r="AB96" s="1"/>
      <c r="AC96" s="17"/>
      <c r="AD96" s="17"/>
      <c r="AE96" s="17"/>
      <c r="AF96" s="17"/>
      <c r="AG96" s="17"/>
      <c r="AH96" s="17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</row>
    <row r="97" spans="1:55" x14ac:dyDescent="0.3">
      <c r="A97" s="1"/>
      <c r="B97" s="1"/>
      <c r="C97" s="1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2"/>
      <c r="P97" s="12"/>
      <c r="Q97" s="12"/>
      <c r="R97" s="12"/>
      <c r="S97" s="12"/>
      <c r="T97" s="12"/>
      <c r="U97" s="1"/>
      <c r="V97" s="17"/>
      <c r="W97" s="17"/>
      <c r="X97" s="17"/>
      <c r="Y97" s="17"/>
      <c r="Z97" s="17"/>
      <c r="AA97" s="17"/>
      <c r="AB97" s="1"/>
      <c r="AC97" s="17"/>
      <c r="AD97" s="17"/>
      <c r="AE97" s="17"/>
      <c r="AF97" s="17"/>
      <c r="AG97" s="17"/>
      <c r="AH97" s="17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</row>
    <row r="98" spans="1:55" x14ac:dyDescent="0.3">
      <c r="A98" s="1"/>
      <c r="B98" s="1"/>
      <c r="C98" s="1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2"/>
      <c r="P98" s="12"/>
      <c r="Q98" s="12"/>
      <c r="R98" s="12"/>
      <c r="S98" s="12"/>
      <c r="T98" s="12"/>
      <c r="U98" s="1"/>
      <c r="V98" s="17"/>
      <c r="W98" s="17"/>
      <c r="X98" s="17"/>
      <c r="Y98" s="17"/>
      <c r="Z98" s="17"/>
      <c r="AA98" s="17"/>
      <c r="AB98" s="1"/>
      <c r="AC98" s="17"/>
      <c r="AD98" s="17"/>
      <c r="AE98" s="17"/>
      <c r="AF98" s="17"/>
      <c r="AG98" s="17"/>
      <c r="AH98" s="17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</row>
    <row r="99" spans="1:55" x14ac:dyDescent="0.3">
      <c r="A99" s="1"/>
      <c r="B99" s="1"/>
      <c r="C99" s="1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2"/>
      <c r="P99" s="12"/>
      <c r="Q99" s="12"/>
      <c r="R99" s="12"/>
      <c r="S99" s="12"/>
      <c r="T99" s="12"/>
      <c r="U99" s="1"/>
      <c r="V99" s="17"/>
      <c r="W99" s="17"/>
      <c r="X99" s="17"/>
      <c r="Y99" s="17"/>
      <c r="Z99" s="17"/>
      <c r="AA99" s="17"/>
      <c r="AB99" s="1"/>
      <c r="AC99" s="17"/>
      <c r="AD99" s="17"/>
      <c r="AE99" s="17"/>
      <c r="AF99" s="17"/>
      <c r="AG99" s="17"/>
      <c r="AH99" s="17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</row>
    <row r="100" spans="1:55" x14ac:dyDescent="0.3">
      <c r="A100" s="1"/>
      <c r="B100" s="1"/>
      <c r="C100" s="1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2"/>
      <c r="P100" s="12"/>
      <c r="Q100" s="12"/>
      <c r="R100" s="12"/>
      <c r="S100" s="12"/>
      <c r="T100" s="12"/>
      <c r="U100" s="1"/>
      <c r="V100" s="17"/>
      <c r="W100" s="17"/>
      <c r="X100" s="17"/>
      <c r="Y100" s="17"/>
      <c r="Z100" s="17"/>
      <c r="AA100" s="17"/>
      <c r="AB100" s="1"/>
      <c r="AC100" s="17"/>
      <c r="AD100" s="17"/>
      <c r="AE100" s="17"/>
      <c r="AF100" s="17"/>
      <c r="AG100" s="17"/>
      <c r="AH100" s="17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</row>
    <row r="101" spans="1:55" x14ac:dyDescent="0.3">
      <c r="A101" s="1"/>
      <c r="B101" s="1"/>
      <c r="C101" s="1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2"/>
      <c r="P101" s="12"/>
      <c r="Q101" s="12"/>
      <c r="R101" s="12"/>
      <c r="S101" s="12"/>
      <c r="T101" s="12"/>
      <c r="U101" s="1"/>
      <c r="V101" s="17"/>
      <c r="W101" s="17"/>
      <c r="X101" s="17"/>
      <c r="Y101" s="17"/>
      <c r="Z101" s="17"/>
      <c r="AA101" s="17"/>
      <c r="AB101" s="1"/>
      <c r="AC101" s="17"/>
      <c r="AD101" s="17"/>
      <c r="AE101" s="17"/>
      <c r="AF101" s="17"/>
      <c r="AG101" s="17"/>
      <c r="AH101" s="17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</row>
    <row r="102" spans="1:55" x14ac:dyDescent="0.3">
      <c r="A102" s="1"/>
      <c r="B102" s="1"/>
      <c r="C102" s="1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2"/>
      <c r="P102" s="12"/>
      <c r="Q102" s="12"/>
      <c r="R102" s="12"/>
      <c r="S102" s="12"/>
      <c r="T102" s="12"/>
      <c r="U102" s="1"/>
      <c r="V102" s="17"/>
      <c r="W102" s="17"/>
      <c r="X102" s="17"/>
      <c r="Y102" s="17"/>
      <c r="Z102" s="17"/>
      <c r="AA102" s="17"/>
      <c r="AB102" s="1"/>
      <c r="AC102" s="17"/>
      <c r="AD102" s="17"/>
      <c r="AE102" s="17"/>
      <c r="AF102" s="17"/>
      <c r="AG102" s="17"/>
      <c r="AH102" s="17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</row>
    <row r="103" spans="1:55" x14ac:dyDescent="0.3">
      <c r="A103" s="1"/>
      <c r="B103" s="1"/>
      <c r="C103" s="1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2"/>
      <c r="P103" s="12"/>
      <c r="Q103" s="12"/>
      <c r="R103" s="12"/>
      <c r="S103" s="12"/>
      <c r="T103" s="12"/>
      <c r="U103" s="1"/>
      <c r="V103" s="17"/>
      <c r="W103" s="17"/>
      <c r="X103" s="17"/>
      <c r="Y103" s="17"/>
      <c r="Z103" s="17"/>
      <c r="AA103" s="17"/>
      <c r="AB103" s="1"/>
      <c r="AC103" s="17"/>
      <c r="AD103" s="17"/>
      <c r="AE103" s="17"/>
      <c r="AF103" s="17"/>
      <c r="AG103" s="17"/>
      <c r="AH103" s="17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</row>
    <row r="104" spans="1:55" x14ac:dyDescent="0.3">
      <c r="A104" s="1"/>
      <c r="B104" s="1"/>
      <c r="C104" s="1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2"/>
      <c r="P104" s="12"/>
      <c r="Q104" s="12"/>
      <c r="R104" s="12"/>
      <c r="S104" s="12"/>
      <c r="T104" s="12"/>
      <c r="U104" s="1"/>
      <c r="V104" s="17"/>
      <c r="W104" s="17"/>
      <c r="X104" s="17"/>
      <c r="Y104" s="17"/>
      <c r="Z104" s="17"/>
      <c r="AA104" s="17"/>
      <c r="AB104" s="1"/>
      <c r="AC104" s="17"/>
      <c r="AD104" s="17"/>
      <c r="AE104" s="17"/>
      <c r="AF104" s="17"/>
      <c r="AG104" s="17"/>
      <c r="AH104" s="17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</row>
    <row r="105" spans="1:55" x14ac:dyDescent="0.3">
      <c r="A105" s="1"/>
      <c r="B105" s="1"/>
      <c r="C105" s="1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2"/>
      <c r="P105" s="12"/>
      <c r="Q105" s="12"/>
      <c r="R105" s="12"/>
      <c r="S105" s="12"/>
      <c r="T105" s="12"/>
      <c r="U105" s="1"/>
      <c r="V105" s="17"/>
      <c r="W105" s="17"/>
      <c r="X105" s="17"/>
      <c r="Y105" s="17"/>
      <c r="Z105" s="17"/>
      <c r="AA105" s="17"/>
      <c r="AB105" s="1"/>
      <c r="AC105" s="17"/>
      <c r="AD105" s="17"/>
      <c r="AE105" s="17"/>
      <c r="AF105" s="17"/>
      <c r="AG105" s="17"/>
      <c r="AH105" s="17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</row>
    <row r="106" spans="1:55" x14ac:dyDescent="0.3">
      <c r="A106" s="1"/>
      <c r="B106" s="1"/>
      <c r="C106" s="1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2"/>
      <c r="P106" s="12"/>
      <c r="Q106" s="12"/>
      <c r="R106" s="12"/>
      <c r="S106" s="12"/>
      <c r="T106" s="12"/>
      <c r="U106" s="1"/>
      <c r="V106" s="17"/>
      <c r="W106" s="17"/>
      <c r="X106" s="17"/>
      <c r="Y106" s="17"/>
      <c r="Z106" s="17"/>
      <c r="AA106" s="17"/>
      <c r="AB106" s="1"/>
      <c r="AC106" s="17"/>
      <c r="AD106" s="17"/>
      <c r="AE106" s="17"/>
      <c r="AF106" s="17"/>
      <c r="AG106" s="17"/>
      <c r="AH106" s="17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</row>
    <row r="107" spans="1:55" x14ac:dyDescent="0.3">
      <c r="A107" s="1"/>
      <c r="B107" s="1"/>
      <c r="C107" s="1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2"/>
      <c r="P107" s="12"/>
      <c r="Q107" s="12"/>
      <c r="R107" s="12"/>
      <c r="S107" s="12"/>
      <c r="T107" s="12"/>
      <c r="U107" s="1"/>
      <c r="V107" s="17"/>
      <c r="W107" s="17"/>
      <c r="X107" s="17"/>
      <c r="Y107" s="17"/>
      <c r="Z107" s="17"/>
      <c r="AA107" s="17"/>
      <c r="AB107" s="1"/>
      <c r="AC107" s="17"/>
      <c r="AD107" s="17"/>
      <c r="AE107" s="17"/>
      <c r="AF107" s="17"/>
      <c r="AG107" s="17"/>
      <c r="AH107" s="17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</row>
    <row r="108" spans="1:55" x14ac:dyDescent="0.3">
      <c r="A108" s="1"/>
      <c r="B108" s="1"/>
      <c r="C108" s="1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2"/>
      <c r="P108" s="12"/>
      <c r="Q108" s="12"/>
      <c r="R108" s="12"/>
      <c r="S108" s="12"/>
      <c r="T108" s="12"/>
      <c r="U108" s="1"/>
      <c r="V108" s="17"/>
      <c r="W108" s="17"/>
      <c r="X108" s="17"/>
      <c r="Y108" s="17"/>
      <c r="Z108" s="17"/>
      <c r="AA108" s="17"/>
      <c r="AB108" s="1"/>
      <c r="AC108" s="17"/>
      <c r="AD108" s="17"/>
      <c r="AE108" s="17"/>
      <c r="AF108" s="17"/>
      <c r="AG108" s="17"/>
      <c r="AH108" s="17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</row>
    <row r="109" spans="1:55" x14ac:dyDescent="0.3">
      <c r="A109" s="1"/>
      <c r="B109" s="1"/>
      <c r="C109" s="1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2"/>
      <c r="P109" s="12"/>
      <c r="Q109" s="12"/>
      <c r="R109" s="12"/>
      <c r="S109" s="12"/>
      <c r="T109" s="12"/>
      <c r="U109" s="1"/>
      <c r="V109" s="17"/>
      <c r="W109" s="17"/>
      <c r="X109" s="17"/>
      <c r="Y109" s="17"/>
      <c r="Z109" s="17"/>
      <c r="AA109" s="17"/>
      <c r="AB109" s="1"/>
      <c r="AC109" s="17"/>
      <c r="AD109" s="17"/>
      <c r="AE109" s="17"/>
      <c r="AF109" s="17"/>
      <c r="AG109" s="17"/>
      <c r="AH109" s="17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</row>
    <row r="110" spans="1:55" x14ac:dyDescent="0.3">
      <c r="A110" s="1"/>
      <c r="B110" s="1"/>
      <c r="C110" s="1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2"/>
      <c r="P110" s="12"/>
      <c r="Q110" s="12"/>
      <c r="R110" s="12"/>
      <c r="S110" s="12"/>
      <c r="T110" s="12"/>
      <c r="U110" s="1"/>
      <c r="V110" s="17"/>
      <c r="W110" s="17"/>
      <c r="X110" s="17"/>
      <c r="Y110" s="17"/>
      <c r="Z110" s="17"/>
      <c r="AA110" s="17"/>
      <c r="AB110" s="1"/>
      <c r="AC110" s="17"/>
      <c r="AD110" s="17"/>
      <c r="AE110" s="17"/>
      <c r="AF110" s="17"/>
      <c r="AG110" s="17"/>
      <c r="AH110" s="17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</row>
    <row r="111" spans="1:55" x14ac:dyDescent="0.3">
      <c r="A111" s="1"/>
      <c r="B111" s="1"/>
      <c r="C111" s="1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2"/>
      <c r="P111" s="12"/>
      <c r="Q111" s="12"/>
      <c r="R111" s="12"/>
      <c r="S111" s="12"/>
      <c r="T111" s="12"/>
      <c r="U111" s="1"/>
      <c r="V111" s="17"/>
      <c r="W111" s="17"/>
      <c r="X111" s="17"/>
      <c r="Y111" s="17"/>
      <c r="Z111" s="17"/>
      <c r="AA111" s="17"/>
      <c r="AB111" s="1"/>
      <c r="AC111" s="17"/>
      <c r="AD111" s="17"/>
      <c r="AE111" s="17"/>
      <c r="AF111" s="17"/>
      <c r="AG111" s="17"/>
      <c r="AH111" s="17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spans="1:55" x14ac:dyDescent="0.3">
      <c r="A112" s="1"/>
      <c r="B112" s="1"/>
      <c r="C112" s="1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2"/>
      <c r="P112" s="12"/>
      <c r="Q112" s="12"/>
      <c r="R112" s="12"/>
      <c r="S112" s="12"/>
      <c r="T112" s="12"/>
      <c r="U112" s="1"/>
      <c r="V112" s="17"/>
      <c r="W112" s="17"/>
      <c r="X112" s="17"/>
      <c r="Y112" s="17"/>
      <c r="Z112" s="17"/>
      <c r="AA112" s="17"/>
      <c r="AB112" s="1"/>
      <c r="AC112" s="17"/>
      <c r="AD112" s="17"/>
      <c r="AE112" s="17"/>
      <c r="AF112" s="17"/>
      <c r="AG112" s="17"/>
      <c r="AH112" s="17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spans="1:55" x14ac:dyDescent="0.3">
      <c r="A113" s="1"/>
      <c r="B113" s="1"/>
      <c r="C113" s="1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2"/>
      <c r="P113" s="12"/>
      <c r="Q113" s="12"/>
      <c r="R113" s="12"/>
      <c r="S113" s="12"/>
      <c r="T113" s="12"/>
      <c r="U113" s="1"/>
      <c r="V113" s="17"/>
      <c r="W113" s="17"/>
      <c r="X113" s="17"/>
      <c r="Y113" s="17"/>
      <c r="Z113" s="17"/>
      <c r="AA113" s="17"/>
      <c r="AB113" s="1"/>
      <c r="AC113" s="17"/>
      <c r="AD113" s="17"/>
      <c r="AE113" s="17"/>
      <c r="AF113" s="17"/>
      <c r="AG113" s="17"/>
      <c r="AH113" s="17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spans="1:55" x14ac:dyDescent="0.3">
      <c r="A114" s="1"/>
      <c r="B114" s="1"/>
      <c r="C114" s="1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2"/>
      <c r="P114" s="12"/>
      <c r="Q114" s="12"/>
      <c r="R114" s="12"/>
      <c r="S114" s="12"/>
      <c r="T114" s="12"/>
      <c r="U114" s="1"/>
      <c r="V114" s="17"/>
      <c r="W114" s="17"/>
      <c r="X114" s="17"/>
      <c r="Y114" s="17"/>
      <c r="Z114" s="17"/>
      <c r="AA114" s="17"/>
      <c r="AB114" s="1"/>
      <c r="AC114" s="17"/>
      <c r="AD114" s="17"/>
      <c r="AE114" s="17"/>
      <c r="AF114" s="17"/>
      <c r="AG114" s="17"/>
      <c r="AH114" s="17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spans="1:55" x14ac:dyDescent="0.3">
      <c r="A115" s="1"/>
      <c r="B115" s="1"/>
      <c r="C115" s="1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2"/>
      <c r="P115" s="12"/>
      <c r="Q115" s="12"/>
      <c r="R115" s="12"/>
      <c r="S115" s="12"/>
      <c r="T115" s="12"/>
      <c r="U115" s="1"/>
      <c r="V115" s="17"/>
      <c r="W115" s="17"/>
      <c r="X115" s="17"/>
      <c r="Y115" s="17"/>
      <c r="Z115" s="17"/>
      <c r="AA115" s="17"/>
      <c r="AB115" s="1"/>
      <c r="AC115" s="17"/>
      <c r="AD115" s="17"/>
      <c r="AE115" s="17"/>
      <c r="AF115" s="17"/>
      <c r="AG115" s="17"/>
      <c r="AH115" s="17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spans="1:55" x14ac:dyDescent="0.3">
      <c r="A116" s="1"/>
      <c r="B116" s="1"/>
      <c r="C116" s="1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2"/>
      <c r="P116" s="12"/>
      <c r="Q116" s="12"/>
      <c r="R116" s="12"/>
      <c r="S116" s="12"/>
      <c r="T116" s="12"/>
      <c r="U116" s="1"/>
      <c r="V116" s="17"/>
      <c r="W116" s="17"/>
      <c r="X116" s="17"/>
      <c r="Y116" s="17"/>
      <c r="Z116" s="17"/>
      <c r="AA116" s="17"/>
      <c r="AB116" s="1"/>
      <c r="AC116" s="17"/>
      <c r="AD116" s="17"/>
      <c r="AE116" s="17"/>
      <c r="AF116" s="17"/>
      <c r="AG116" s="17"/>
      <c r="AH116" s="17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spans="1:55" x14ac:dyDescent="0.3">
      <c r="A117" s="1"/>
      <c r="B117" s="1"/>
      <c r="C117" s="1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2"/>
      <c r="P117" s="12"/>
      <c r="Q117" s="12"/>
      <c r="R117" s="12"/>
      <c r="S117" s="12"/>
      <c r="T117" s="12"/>
      <c r="U117" s="1"/>
      <c r="V117" s="17"/>
      <c r="W117" s="17"/>
      <c r="X117" s="17"/>
      <c r="Y117" s="17"/>
      <c r="Z117" s="17"/>
      <c r="AA117" s="17"/>
      <c r="AB117" s="1"/>
      <c r="AC117" s="17"/>
      <c r="AD117" s="17"/>
      <c r="AE117" s="17"/>
      <c r="AF117" s="17"/>
      <c r="AG117" s="17"/>
      <c r="AH117" s="17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spans="1:55" x14ac:dyDescent="0.3">
      <c r="A118" s="1"/>
      <c r="B118" s="1"/>
      <c r="C118" s="1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2"/>
      <c r="P118" s="12"/>
      <c r="Q118" s="12"/>
      <c r="R118" s="12"/>
      <c r="S118" s="12"/>
      <c r="T118" s="12"/>
      <c r="U118" s="1"/>
      <c r="V118" s="17"/>
      <c r="W118" s="17"/>
      <c r="X118" s="17"/>
      <c r="Y118" s="17"/>
      <c r="Z118" s="17"/>
      <c r="AA118" s="17"/>
      <c r="AB118" s="1"/>
      <c r="AC118" s="17"/>
      <c r="AD118" s="17"/>
      <c r="AE118" s="17"/>
      <c r="AF118" s="17"/>
      <c r="AG118" s="17"/>
      <c r="AH118" s="17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spans="1:55" x14ac:dyDescent="0.3">
      <c r="A119" s="1"/>
      <c r="B119" s="1"/>
      <c r="C119" s="1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2"/>
      <c r="P119" s="12"/>
      <c r="Q119" s="12"/>
      <c r="R119" s="12"/>
      <c r="S119" s="12"/>
      <c r="T119" s="12"/>
      <c r="U119" s="1"/>
      <c r="V119" s="17"/>
      <c r="W119" s="17"/>
      <c r="X119" s="17"/>
      <c r="Y119" s="17"/>
      <c r="Z119" s="17"/>
      <c r="AA119" s="17"/>
      <c r="AB119" s="1"/>
      <c r="AC119" s="17"/>
      <c r="AD119" s="17"/>
      <c r="AE119" s="17"/>
      <c r="AF119" s="17"/>
      <c r="AG119" s="17"/>
      <c r="AH119" s="17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spans="1:55" x14ac:dyDescent="0.3">
      <c r="A120" s="1"/>
      <c r="B120" s="1"/>
      <c r="C120" s="1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2"/>
      <c r="P120" s="12"/>
      <c r="Q120" s="12"/>
      <c r="R120" s="12"/>
      <c r="S120" s="12"/>
      <c r="T120" s="12"/>
      <c r="U120" s="1"/>
      <c r="V120" s="17"/>
      <c r="W120" s="17"/>
      <c r="X120" s="17"/>
      <c r="Y120" s="17"/>
      <c r="Z120" s="17"/>
      <c r="AA120" s="17"/>
      <c r="AB120" s="1"/>
      <c r="AC120" s="17"/>
      <c r="AD120" s="17"/>
      <c r="AE120" s="17"/>
      <c r="AF120" s="17"/>
      <c r="AG120" s="17"/>
      <c r="AH120" s="1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spans="1:55" x14ac:dyDescent="0.3">
      <c r="A121" s="1"/>
      <c r="B121" s="1"/>
      <c r="C121" s="1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2"/>
      <c r="P121" s="12"/>
      <c r="Q121" s="12"/>
      <c r="R121" s="12"/>
      <c r="S121" s="12"/>
      <c r="T121" s="12"/>
      <c r="U121" s="1"/>
      <c r="V121" s="17"/>
      <c r="W121" s="17"/>
      <c r="X121" s="17"/>
      <c r="Y121" s="17"/>
      <c r="Z121" s="17"/>
      <c r="AA121" s="17"/>
      <c r="AB121" s="1"/>
      <c r="AC121" s="17"/>
      <c r="AD121" s="17"/>
      <c r="AE121" s="17"/>
      <c r="AF121" s="17"/>
      <c r="AG121" s="17"/>
      <c r="AH121" s="17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spans="1:55" x14ac:dyDescent="0.3">
      <c r="A122" s="1"/>
      <c r="B122" s="1"/>
      <c r="C122" s="1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2"/>
      <c r="P122" s="12"/>
      <c r="Q122" s="12"/>
      <c r="R122" s="12"/>
      <c r="S122" s="12"/>
      <c r="T122" s="12"/>
      <c r="U122" s="1"/>
      <c r="V122" s="17"/>
      <c r="W122" s="17"/>
      <c r="X122" s="17"/>
      <c r="Y122" s="17"/>
      <c r="Z122" s="17"/>
      <c r="AA122" s="17"/>
      <c r="AB122" s="1"/>
      <c r="AC122" s="17"/>
      <c r="AD122" s="17"/>
      <c r="AE122" s="17"/>
      <c r="AF122" s="17"/>
      <c r="AG122" s="17"/>
      <c r="AH122" s="17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spans="1:55" x14ac:dyDescent="0.3">
      <c r="A123" s="1"/>
      <c r="B123" s="1"/>
      <c r="C123" s="1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2"/>
      <c r="P123" s="12"/>
      <c r="Q123" s="12"/>
      <c r="R123" s="12"/>
      <c r="S123" s="12"/>
      <c r="T123" s="12"/>
      <c r="U123" s="1"/>
      <c r="V123" s="17"/>
      <c r="W123" s="17"/>
      <c r="X123" s="17"/>
      <c r="Y123" s="17"/>
      <c r="Z123" s="17"/>
      <c r="AA123" s="17"/>
      <c r="AB123" s="1"/>
      <c r="AC123" s="17"/>
      <c r="AD123" s="17"/>
      <c r="AE123" s="17"/>
      <c r="AF123" s="17"/>
      <c r="AG123" s="17"/>
      <c r="AH123" s="17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spans="1:55" x14ac:dyDescent="0.3">
      <c r="A124" s="1"/>
      <c r="B124" s="1"/>
      <c r="C124" s="1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2"/>
      <c r="P124" s="12"/>
      <c r="Q124" s="12"/>
      <c r="R124" s="12"/>
      <c r="S124" s="12"/>
      <c r="T124" s="12"/>
      <c r="U124" s="1"/>
      <c r="V124" s="17"/>
      <c r="W124" s="17"/>
      <c r="X124" s="17"/>
      <c r="Y124" s="17"/>
      <c r="Z124" s="17"/>
      <c r="AA124" s="17"/>
      <c r="AB124" s="1"/>
      <c r="AC124" s="17"/>
      <c r="AD124" s="17"/>
      <c r="AE124" s="17"/>
      <c r="AF124" s="17"/>
      <c r="AG124" s="17"/>
      <c r="AH124" s="17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spans="1:55" x14ac:dyDescent="0.3">
      <c r="A125" s="1"/>
      <c r="B125" s="1"/>
      <c r="C125" s="1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2"/>
      <c r="P125" s="12"/>
      <c r="Q125" s="12"/>
      <c r="R125" s="12"/>
      <c r="S125" s="12"/>
      <c r="T125" s="12"/>
      <c r="U125" s="1"/>
      <c r="V125" s="17"/>
      <c r="W125" s="17"/>
      <c r="X125" s="17"/>
      <c r="Y125" s="17"/>
      <c r="Z125" s="17"/>
      <c r="AA125" s="17"/>
      <c r="AB125" s="1"/>
      <c r="AC125" s="17"/>
      <c r="AD125" s="17"/>
      <c r="AE125" s="17"/>
      <c r="AF125" s="17"/>
      <c r="AG125" s="17"/>
      <c r="AH125" s="17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spans="1:55" x14ac:dyDescent="0.3">
      <c r="A126" s="1"/>
      <c r="B126" s="1"/>
      <c r="C126" s="1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2"/>
      <c r="P126" s="12"/>
      <c r="Q126" s="12"/>
      <c r="R126" s="12"/>
      <c r="S126" s="12"/>
      <c r="T126" s="12"/>
      <c r="U126" s="1"/>
      <c r="V126" s="17"/>
      <c r="W126" s="17"/>
      <c r="X126" s="17"/>
      <c r="Y126" s="17"/>
      <c r="Z126" s="17"/>
      <c r="AA126" s="17"/>
      <c r="AB126" s="1"/>
      <c r="AC126" s="17"/>
      <c r="AD126" s="17"/>
      <c r="AE126" s="17"/>
      <c r="AF126" s="17"/>
      <c r="AG126" s="17"/>
      <c r="AH126" s="17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spans="1:55" x14ac:dyDescent="0.3">
      <c r="A127" s="1"/>
      <c r="B127" s="1"/>
      <c r="C127" s="1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2"/>
      <c r="P127" s="12"/>
      <c r="Q127" s="12"/>
      <c r="R127" s="12"/>
      <c r="S127" s="12"/>
      <c r="T127" s="12"/>
      <c r="U127" s="1"/>
      <c r="V127" s="17"/>
      <c r="W127" s="17"/>
      <c r="X127" s="17"/>
      <c r="Y127" s="17"/>
      <c r="Z127" s="17"/>
      <c r="AA127" s="17"/>
      <c r="AB127" s="1"/>
      <c r="AC127" s="17"/>
      <c r="AD127" s="17"/>
      <c r="AE127" s="17"/>
      <c r="AF127" s="17"/>
      <c r="AG127" s="17"/>
      <c r="AH127" s="17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spans="1:55" x14ac:dyDescent="0.3">
      <c r="A128" s="1"/>
      <c r="B128" s="1"/>
      <c r="C128" s="1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2"/>
      <c r="P128" s="12"/>
      <c r="Q128" s="12"/>
      <c r="R128" s="12"/>
      <c r="S128" s="12"/>
      <c r="T128" s="12"/>
      <c r="U128" s="1"/>
      <c r="V128" s="17"/>
      <c r="W128" s="17"/>
      <c r="X128" s="17"/>
      <c r="Y128" s="17"/>
      <c r="Z128" s="17"/>
      <c r="AA128" s="17"/>
      <c r="AB128" s="1"/>
      <c r="AC128" s="17"/>
      <c r="AD128" s="17"/>
      <c r="AE128" s="17"/>
      <c r="AF128" s="17"/>
      <c r="AG128" s="17"/>
      <c r="AH128" s="17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spans="1:55" x14ac:dyDescent="0.3">
      <c r="A129" s="1"/>
      <c r="B129" s="1"/>
      <c r="C129" s="1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2"/>
      <c r="P129" s="12"/>
      <c r="Q129" s="12"/>
      <c r="R129" s="12"/>
      <c r="S129" s="12"/>
      <c r="T129" s="12"/>
      <c r="U129" s="1"/>
      <c r="V129" s="17"/>
      <c r="W129" s="17"/>
      <c r="X129" s="17"/>
      <c r="Y129" s="17"/>
      <c r="Z129" s="17"/>
      <c r="AA129" s="17"/>
      <c r="AB129" s="1"/>
      <c r="AC129" s="17"/>
      <c r="AD129" s="17"/>
      <c r="AE129" s="17"/>
      <c r="AF129" s="17"/>
      <c r="AG129" s="17"/>
      <c r="AH129" s="17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spans="1:55" x14ac:dyDescent="0.3">
      <c r="A130" s="1"/>
      <c r="B130" s="1"/>
      <c r="C130" s="1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2"/>
      <c r="P130" s="12"/>
      <c r="Q130" s="12"/>
      <c r="R130" s="12"/>
      <c r="S130" s="12"/>
      <c r="T130" s="12"/>
      <c r="U130" s="1"/>
      <c r="V130" s="17"/>
      <c r="W130" s="17"/>
      <c r="X130" s="17"/>
      <c r="Y130" s="17"/>
      <c r="Z130" s="17"/>
      <c r="AA130" s="17"/>
      <c r="AB130" s="1"/>
      <c r="AC130" s="17"/>
      <c r="AD130" s="17"/>
      <c r="AE130" s="17"/>
      <c r="AF130" s="17"/>
      <c r="AG130" s="17"/>
      <c r="AH130" s="17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spans="1:55" x14ac:dyDescent="0.3">
      <c r="A131" s="1"/>
      <c r="B131" s="1"/>
      <c r="C131" s="1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2"/>
      <c r="P131" s="12"/>
      <c r="Q131" s="12"/>
      <c r="R131" s="12"/>
      <c r="S131" s="12"/>
      <c r="T131" s="12"/>
      <c r="U131" s="1"/>
      <c r="V131" s="17"/>
      <c r="W131" s="17"/>
      <c r="X131" s="17"/>
      <c r="Y131" s="17"/>
      <c r="Z131" s="17"/>
      <c r="AA131" s="17"/>
      <c r="AB131" s="1"/>
      <c r="AC131" s="17"/>
      <c r="AD131" s="17"/>
      <c r="AE131" s="17"/>
      <c r="AF131" s="17"/>
      <c r="AG131" s="17"/>
      <c r="AH131" s="17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spans="1:55" x14ac:dyDescent="0.3">
      <c r="A132" s="1"/>
      <c r="B132" s="1"/>
      <c r="C132" s="1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2"/>
      <c r="P132" s="12"/>
      <c r="Q132" s="12"/>
      <c r="R132" s="12"/>
      <c r="S132" s="12"/>
      <c r="T132" s="12"/>
      <c r="U132" s="1"/>
      <c r="V132" s="17"/>
      <c r="W132" s="17"/>
      <c r="X132" s="17"/>
      <c r="Y132" s="17"/>
      <c r="Z132" s="17"/>
      <c r="AA132" s="17"/>
      <c r="AB132" s="1"/>
      <c r="AC132" s="17"/>
      <c r="AD132" s="17"/>
      <c r="AE132" s="17"/>
      <c r="AF132" s="17"/>
      <c r="AG132" s="17"/>
      <c r="AH132" s="17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spans="1:55" x14ac:dyDescent="0.3">
      <c r="A133" s="1"/>
      <c r="B133" s="1"/>
      <c r="C133" s="1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2"/>
      <c r="P133" s="12"/>
      <c r="Q133" s="12"/>
      <c r="R133" s="12"/>
      <c r="S133" s="12"/>
      <c r="T133" s="12"/>
      <c r="U133" s="1"/>
      <c r="V133" s="17"/>
      <c r="W133" s="17"/>
      <c r="X133" s="17"/>
      <c r="Y133" s="17"/>
      <c r="Z133" s="17"/>
      <c r="AA133" s="17"/>
      <c r="AB133" s="1"/>
      <c r="AC133" s="17"/>
      <c r="AD133" s="17"/>
      <c r="AE133" s="17"/>
      <c r="AF133" s="17"/>
      <c r="AG133" s="17"/>
      <c r="AH133" s="17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spans="1:55" x14ac:dyDescent="0.3">
      <c r="A134" s="1"/>
      <c r="B134" s="1"/>
      <c r="C134" s="1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2"/>
      <c r="P134" s="12"/>
      <c r="Q134" s="12"/>
      <c r="R134" s="12"/>
      <c r="S134" s="12"/>
      <c r="T134" s="12"/>
      <c r="U134" s="1"/>
      <c r="V134" s="17"/>
      <c r="W134" s="17"/>
      <c r="X134" s="17"/>
      <c r="Y134" s="17"/>
      <c r="Z134" s="17"/>
      <c r="AA134" s="17"/>
      <c r="AB134" s="1"/>
      <c r="AC134" s="17"/>
      <c r="AD134" s="17"/>
      <c r="AE134" s="17"/>
      <c r="AF134" s="17"/>
      <c r="AG134" s="17"/>
      <c r="AH134" s="17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spans="1:55" x14ac:dyDescent="0.3">
      <c r="A135" s="1"/>
      <c r="B135" s="1"/>
      <c r="C135" s="1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2"/>
      <c r="P135" s="12"/>
      <c r="Q135" s="12"/>
      <c r="R135" s="12"/>
      <c r="S135" s="12"/>
      <c r="T135" s="12"/>
      <c r="U135" s="1"/>
      <c r="V135" s="17"/>
      <c r="W135" s="17"/>
      <c r="X135" s="17"/>
      <c r="Y135" s="17"/>
      <c r="Z135" s="17"/>
      <c r="AA135" s="17"/>
      <c r="AB135" s="1"/>
      <c r="AC135" s="17"/>
      <c r="AD135" s="17"/>
      <c r="AE135" s="17"/>
      <c r="AF135" s="17"/>
      <c r="AG135" s="17"/>
      <c r="AH135" s="17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spans="1:55" x14ac:dyDescent="0.3">
      <c r="A136" s="1"/>
      <c r="B136" s="1"/>
      <c r="C136" s="1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2"/>
      <c r="P136" s="12"/>
      <c r="Q136" s="12"/>
      <c r="R136" s="12"/>
      <c r="S136" s="12"/>
      <c r="T136" s="12"/>
      <c r="U136" s="1"/>
      <c r="V136" s="17"/>
      <c r="W136" s="17"/>
      <c r="X136" s="17"/>
      <c r="Y136" s="17"/>
      <c r="Z136" s="17"/>
      <c r="AA136" s="17"/>
      <c r="AB136" s="1"/>
      <c r="AC136" s="17"/>
      <c r="AD136" s="17"/>
      <c r="AE136" s="17"/>
      <c r="AF136" s="17"/>
      <c r="AG136" s="17"/>
      <c r="AH136" s="17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spans="1:55" x14ac:dyDescent="0.3">
      <c r="A137" s="1"/>
      <c r="B137" s="1"/>
      <c r="C137" s="1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2"/>
      <c r="P137" s="12"/>
      <c r="Q137" s="12"/>
      <c r="R137" s="12"/>
      <c r="S137" s="12"/>
      <c r="T137" s="12"/>
      <c r="U137" s="1"/>
      <c r="V137" s="17"/>
      <c r="W137" s="17"/>
      <c r="X137" s="17"/>
      <c r="Y137" s="17"/>
      <c r="Z137" s="17"/>
      <c r="AA137" s="17"/>
      <c r="AB137" s="1"/>
      <c r="AC137" s="17"/>
      <c r="AD137" s="17"/>
      <c r="AE137" s="17"/>
      <c r="AF137" s="17"/>
      <c r="AG137" s="17"/>
      <c r="AH137" s="17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spans="1:55" x14ac:dyDescent="0.3">
      <c r="A138" s="1"/>
      <c r="B138" s="1"/>
      <c r="C138" s="1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2"/>
      <c r="P138" s="12"/>
      <c r="Q138" s="12"/>
      <c r="R138" s="12"/>
      <c r="S138" s="12"/>
      <c r="T138" s="12"/>
      <c r="U138" s="1"/>
      <c r="V138" s="17"/>
      <c r="W138" s="17"/>
      <c r="X138" s="17"/>
      <c r="Y138" s="17"/>
      <c r="Z138" s="17"/>
      <c r="AA138" s="17"/>
      <c r="AB138" s="1"/>
      <c r="AC138" s="17"/>
      <c r="AD138" s="17"/>
      <c r="AE138" s="17"/>
      <c r="AF138" s="17"/>
      <c r="AG138" s="17"/>
      <c r="AH138" s="17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spans="1:55" x14ac:dyDescent="0.3">
      <c r="A139" s="1"/>
      <c r="B139" s="1"/>
      <c r="C139" s="1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2"/>
      <c r="P139" s="12"/>
      <c r="Q139" s="12"/>
      <c r="R139" s="12"/>
      <c r="S139" s="12"/>
      <c r="T139" s="12"/>
      <c r="U139" s="1"/>
      <c r="V139" s="17"/>
      <c r="W139" s="17"/>
      <c r="X139" s="17"/>
      <c r="Y139" s="17"/>
      <c r="Z139" s="17"/>
      <c r="AA139" s="17"/>
      <c r="AB139" s="1"/>
      <c r="AC139" s="17"/>
      <c r="AD139" s="17"/>
      <c r="AE139" s="17"/>
      <c r="AF139" s="17"/>
      <c r="AG139" s="17"/>
      <c r="AH139" s="17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spans="1:55" x14ac:dyDescent="0.3">
      <c r="A140" s="1"/>
      <c r="B140" s="1"/>
      <c r="C140" s="1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2"/>
      <c r="P140" s="12"/>
      <c r="Q140" s="12"/>
      <c r="R140" s="12"/>
      <c r="S140" s="12"/>
      <c r="T140" s="12"/>
      <c r="U140" s="1"/>
      <c r="V140" s="17"/>
      <c r="W140" s="17"/>
      <c r="X140" s="17"/>
      <c r="Y140" s="17"/>
      <c r="Z140" s="17"/>
      <c r="AA140" s="17"/>
      <c r="AB140" s="1"/>
      <c r="AC140" s="17"/>
      <c r="AD140" s="17"/>
      <c r="AE140" s="17"/>
      <c r="AF140" s="17"/>
      <c r="AG140" s="17"/>
      <c r="AH140" s="17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spans="1:55" x14ac:dyDescent="0.3">
      <c r="A141" s="1"/>
      <c r="B141" s="1"/>
      <c r="C141" s="1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2"/>
      <c r="P141" s="12"/>
      <c r="Q141" s="12"/>
      <c r="R141" s="12"/>
      <c r="S141" s="12"/>
      <c r="T141" s="12"/>
      <c r="U141" s="1"/>
      <c r="V141" s="17"/>
      <c r="W141" s="17"/>
      <c r="X141" s="17"/>
      <c r="Y141" s="17"/>
      <c r="Z141" s="17"/>
      <c r="AA141" s="17"/>
      <c r="AB141" s="1"/>
      <c r="AC141" s="17"/>
      <c r="AD141" s="17"/>
      <c r="AE141" s="17"/>
      <c r="AF141" s="17"/>
      <c r="AG141" s="17"/>
      <c r="AH141" s="17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spans="1:55" x14ac:dyDescent="0.3">
      <c r="A142" s="1"/>
      <c r="B142" s="1"/>
      <c r="C142" s="1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2"/>
      <c r="P142" s="12"/>
      <c r="Q142" s="12"/>
      <c r="R142" s="12"/>
      <c r="S142" s="12"/>
      <c r="T142" s="12"/>
      <c r="U142" s="1"/>
      <c r="V142" s="17"/>
      <c r="W142" s="17"/>
      <c r="X142" s="17"/>
      <c r="Y142" s="17"/>
      <c r="Z142" s="17"/>
      <c r="AA142" s="17"/>
      <c r="AB142" s="1"/>
      <c r="AC142" s="17"/>
      <c r="AD142" s="17"/>
      <c r="AE142" s="17"/>
      <c r="AF142" s="17"/>
      <c r="AG142" s="17"/>
      <c r="AH142" s="17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spans="1:55" x14ac:dyDescent="0.3">
      <c r="A143" s="1"/>
      <c r="B143" s="1"/>
      <c r="C143" s="1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2"/>
      <c r="P143" s="12"/>
      <c r="Q143" s="12"/>
      <c r="R143" s="12"/>
      <c r="S143" s="12"/>
      <c r="T143" s="12"/>
      <c r="U143" s="1"/>
      <c r="V143" s="17"/>
      <c r="W143" s="17"/>
      <c r="X143" s="17"/>
      <c r="Y143" s="17"/>
      <c r="Z143" s="17"/>
      <c r="AA143" s="17"/>
      <c r="AB143" s="1"/>
      <c r="AC143" s="17"/>
      <c r="AD143" s="17"/>
      <c r="AE143" s="17"/>
      <c r="AF143" s="17"/>
      <c r="AG143" s="17"/>
      <c r="AH143" s="17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spans="1:55" x14ac:dyDescent="0.3">
      <c r="A144" s="1"/>
      <c r="B144" s="1"/>
      <c r="C144" s="1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2"/>
      <c r="P144" s="12"/>
      <c r="Q144" s="12"/>
      <c r="R144" s="12"/>
      <c r="S144" s="12"/>
      <c r="T144" s="12"/>
      <c r="U144" s="1"/>
      <c r="V144" s="17"/>
      <c r="W144" s="17"/>
      <c r="X144" s="17"/>
      <c r="Y144" s="17"/>
      <c r="Z144" s="17"/>
      <c r="AA144" s="17"/>
      <c r="AB144" s="1"/>
      <c r="AC144" s="17"/>
      <c r="AD144" s="17"/>
      <c r="AE144" s="17"/>
      <c r="AF144" s="17"/>
      <c r="AG144" s="17"/>
      <c r="AH144" s="17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spans="1:55" x14ac:dyDescent="0.3">
      <c r="A145" s="1"/>
      <c r="B145" s="1"/>
      <c r="C145" s="1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2"/>
      <c r="P145" s="12"/>
      <c r="Q145" s="12"/>
      <c r="R145" s="12"/>
      <c r="S145" s="12"/>
      <c r="T145" s="12"/>
      <c r="U145" s="1"/>
      <c r="V145" s="17"/>
      <c r="W145" s="17"/>
      <c r="X145" s="17"/>
      <c r="Y145" s="17"/>
      <c r="Z145" s="17"/>
      <c r="AA145" s="17"/>
      <c r="AB145" s="1"/>
      <c r="AC145" s="17"/>
      <c r="AD145" s="17"/>
      <c r="AE145" s="17"/>
      <c r="AF145" s="17"/>
      <c r="AG145" s="17"/>
      <c r="AH145" s="17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spans="1:55" x14ac:dyDescent="0.3">
      <c r="A146" s="1"/>
      <c r="B146" s="1"/>
      <c r="C146" s="1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2"/>
      <c r="P146" s="12"/>
      <c r="Q146" s="12"/>
      <c r="R146" s="12"/>
      <c r="S146" s="12"/>
      <c r="T146" s="12"/>
      <c r="U146" s="1"/>
      <c r="V146" s="17"/>
      <c r="W146" s="17"/>
      <c r="X146" s="17"/>
      <c r="Y146" s="17"/>
      <c r="Z146" s="17"/>
      <c r="AA146" s="17"/>
      <c r="AB146" s="1"/>
      <c r="AC146" s="17"/>
      <c r="AD146" s="17"/>
      <c r="AE146" s="17"/>
      <c r="AF146" s="17"/>
      <c r="AG146" s="17"/>
      <c r="AH146" s="17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spans="1:55" x14ac:dyDescent="0.3">
      <c r="A147" s="1"/>
      <c r="B147" s="1"/>
      <c r="C147" s="1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2"/>
      <c r="P147" s="12"/>
      <c r="Q147" s="12"/>
      <c r="R147" s="12"/>
      <c r="S147" s="12"/>
      <c r="T147" s="12"/>
      <c r="U147" s="1"/>
      <c r="V147" s="17"/>
      <c r="W147" s="17"/>
      <c r="X147" s="17"/>
      <c r="Y147" s="17"/>
      <c r="Z147" s="17"/>
      <c r="AA147" s="17"/>
      <c r="AB147" s="1"/>
      <c r="AC147" s="17"/>
      <c r="AD147" s="17"/>
      <c r="AE147" s="17"/>
      <c r="AF147" s="17"/>
      <c r="AG147" s="17"/>
      <c r="AH147" s="17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spans="1:55" x14ac:dyDescent="0.3">
      <c r="A148" s="1"/>
      <c r="B148" s="1"/>
      <c r="C148" s="1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2"/>
      <c r="P148" s="12"/>
      <c r="Q148" s="12"/>
      <c r="R148" s="12"/>
      <c r="S148" s="12"/>
      <c r="T148" s="12"/>
      <c r="U148" s="1"/>
      <c r="V148" s="17"/>
      <c r="W148" s="17"/>
      <c r="X148" s="17"/>
      <c r="Y148" s="17"/>
      <c r="Z148" s="17"/>
      <c r="AA148" s="17"/>
      <c r="AB148" s="1"/>
      <c r="AC148" s="17"/>
      <c r="AD148" s="17"/>
      <c r="AE148" s="17"/>
      <c r="AF148" s="17"/>
      <c r="AG148" s="17"/>
      <c r="AH148" s="17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spans="1:55" x14ac:dyDescent="0.3">
      <c r="A149" s="1"/>
      <c r="B149" s="1"/>
      <c r="C149" s="1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2"/>
      <c r="P149" s="12"/>
      <c r="Q149" s="12"/>
      <c r="R149" s="12"/>
      <c r="S149" s="12"/>
      <c r="T149" s="12"/>
      <c r="U149" s="1"/>
      <c r="V149" s="17"/>
      <c r="W149" s="17"/>
      <c r="X149" s="17"/>
      <c r="Y149" s="17"/>
      <c r="Z149" s="17"/>
      <c r="AA149" s="17"/>
      <c r="AB149" s="1"/>
      <c r="AC149" s="17"/>
      <c r="AD149" s="17"/>
      <c r="AE149" s="17"/>
      <c r="AF149" s="17"/>
      <c r="AG149" s="17"/>
      <c r="AH149" s="17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spans="1:55" x14ac:dyDescent="0.3">
      <c r="A150" s="1"/>
      <c r="B150" s="1"/>
      <c r="C150" s="1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2"/>
      <c r="P150" s="12"/>
      <c r="Q150" s="12"/>
      <c r="R150" s="12"/>
      <c r="S150" s="12"/>
      <c r="T150" s="12"/>
      <c r="U150" s="1"/>
      <c r="V150" s="17"/>
      <c r="W150" s="17"/>
      <c r="X150" s="17"/>
      <c r="Y150" s="17"/>
      <c r="Z150" s="17"/>
      <c r="AA150" s="17"/>
      <c r="AB150" s="1"/>
      <c r="AC150" s="17"/>
      <c r="AD150" s="17"/>
      <c r="AE150" s="17"/>
      <c r="AF150" s="17"/>
      <c r="AG150" s="17"/>
      <c r="AH150" s="17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spans="1:55" x14ac:dyDescent="0.3">
      <c r="A151" s="1"/>
      <c r="B151" s="1"/>
      <c r="C151" s="1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2"/>
      <c r="P151" s="12"/>
      <c r="Q151" s="12"/>
      <c r="R151" s="12"/>
      <c r="S151" s="12"/>
      <c r="T151" s="12"/>
      <c r="U151" s="1"/>
      <c r="V151" s="17"/>
      <c r="W151" s="17"/>
      <c r="X151" s="17"/>
      <c r="Y151" s="17"/>
      <c r="Z151" s="17"/>
      <c r="AA151" s="17"/>
      <c r="AB151" s="1"/>
      <c r="AC151" s="17"/>
      <c r="AD151" s="17"/>
      <c r="AE151" s="17"/>
      <c r="AF151" s="17"/>
      <c r="AG151" s="17"/>
      <c r="AH151" s="17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spans="1:55" x14ac:dyDescent="0.3">
      <c r="A152" s="1"/>
      <c r="B152" s="1"/>
      <c r="C152" s="1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2"/>
      <c r="P152" s="12"/>
      <c r="Q152" s="12"/>
      <c r="R152" s="12"/>
      <c r="S152" s="12"/>
      <c r="T152" s="12"/>
      <c r="U152" s="1"/>
      <c r="V152" s="17"/>
      <c r="W152" s="17"/>
      <c r="X152" s="17"/>
      <c r="Y152" s="17"/>
      <c r="Z152" s="17"/>
      <c r="AA152" s="17"/>
      <c r="AB152" s="1"/>
      <c r="AC152" s="17"/>
      <c r="AD152" s="17"/>
      <c r="AE152" s="17"/>
      <c r="AF152" s="17"/>
      <c r="AG152" s="17"/>
      <c r="AH152" s="17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spans="1:55" x14ac:dyDescent="0.3">
      <c r="A153" s="1"/>
      <c r="B153" s="1"/>
      <c r="C153" s="1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2"/>
      <c r="P153" s="12"/>
      <c r="Q153" s="12"/>
      <c r="R153" s="12"/>
      <c r="S153" s="12"/>
      <c r="T153" s="12"/>
      <c r="U153" s="1"/>
      <c r="V153" s="17"/>
      <c r="W153" s="17"/>
      <c r="X153" s="17"/>
      <c r="Y153" s="17"/>
      <c r="Z153" s="17"/>
      <c r="AA153" s="17"/>
      <c r="AB153" s="1"/>
      <c r="AC153" s="17"/>
      <c r="AD153" s="17"/>
      <c r="AE153" s="17"/>
      <c r="AF153" s="17"/>
      <c r="AG153" s="17"/>
      <c r="AH153" s="17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spans="1:55" x14ac:dyDescent="0.3">
      <c r="A154" s="1"/>
      <c r="B154" s="1"/>
      <c r="C154" s="1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2"/>
      <c r="P154" s="12"/>
      <c r="Q154" s="12"/>
      <c r="R154" s="12"/>
      <c r="S154" s="12"/>
      <c r="T154" s="12"/>
      <c r="U154" s="1"/>
      <c r="V154" s="17"/>
      <c r="W154" s="17"/>
      <c r="X154" s="17"/>
      <c r="Y154" s="17"/>
      <c r="Z154" s="17"/>
      <c r="AA154" s="17"/>
      <c r="AB154" s="1"/>
      <c r="AC154" s="17"/>
      <c r="AD154" s="17"/>
      <c r="AE154" s="17"/>
      <c r="AF154" s="17"/>
      <c r="AG154" s="17"/>
      <c r="AH154" s="17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spans="1:55" x14ac:dyDescent="0.3">
      <c r="A155" s="1"/>
      <c r="B155" s="1"/>
      <c r="C155" s="1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2"/>
      <c r="P155" s="12"/>
      <c r="Q155" s="12"/>
      <c r="R155" s="12"/>
      <c r="S155" s="12"/>
      <c r="T155" s="12"/>
      <c r="U155" s="1"/>
      <c r="V155" s="17"/>
      <c r="W155" s="17"/>
      <c r="X155" s="17"/>
      <c r="Y155" s="17"/>
      <c r="Z155" s="17"/>
      <c r="AA155" s="17"/>
      <c r="AB155" s="1"/>
      <c r="AC155" s="17"/>
      <c r="AD155" s="17"/>
      <c r="AE155" s="17"/>
      <c r="AF155" s="17"/>
      <c r="AG155" s="17"/>
      <c r="AH155" s="17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spans="1:55" x14ac:dyDescent="0.3">
      <c r="A156" s="1"/>
      <c r="B156" s="1"/>
      <c r="C156" s="1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2"/>
      <c r="P156" s="12"/>
      <c r="Q156" s="12"/>
      <c r="R156" s="12"/>
      <c r="S156" s="12"/>
      <c r="T156" s="12"/>
      <c r="U156" s="1"/>
      <c r="V156" s="17"/>
      <c r="W156" s="17"/>
      <c r="X156" s="17"/>
      <c r="Y156" s="17"/>
      <c r="Z156" s="17"/>
      <c r="AA156" s="17"/>
      <c r="AB156" s="1"/>
      <c r="AC156" s="17"/>
      <c r="AD156" s="17"/>
      <c r="AE156" s="17"/>
      <c r="AF156" s="17"/>
      <c r="AG156" s="17"/>
      <c r="AH156" s="17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spans="1:55" x14ac:dyDescent="0.3">
      <c r="A157" s="1"/>
      <c r="B157" s="1"/>
      <c r="C157" s="1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2"/>
      <c r="P157" s="12"/>
      <c r="Q157" s="12"/>
      <c r="R157" s="12"/>
      <c r="S157" s="12"/>
      <c r="T157" s="12"/>
      <c r="U157" s="1"/>
      <c r="V157" s="17"/>
      <c r="W157" s="17"/>
      <c r="X157" s="17"/>
      <c r="Y157" s="17"/>
      <c r="Z157" s="17"/>
      <c r="AA157" s="17"/>
      <c r="AB157" s="1"/>
      <c r="AC157" s="17"/>
      <c r="AD157" s="17"/>
      <c r="AE157" s="17"/>
      <c r="AF157" s="17"/>
      <c r="AG157" s="17"/>
      <c r="AH157" s="17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spans="1:55" x14ac:dyDescent="0.3">
      <c r="A158" s="1"/>
      <c r="B158" s="1"/>
      <c r="C158" s="1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2"/>
      <c r="P158" s="12"/>
      <c r="Q158" s="12"/>
      <c r="R158" s="12"/>
      <c r="S158" s="12"/>
      <c r="T158" s="12"/>
      <c r="U158" s="1"/>
      <c r="V158" s="17"/>
      <c r="W158" s="17"/>
      <c r="X158" s="17"/>
      <c r="Y158" s="17"/>
      <c r="Z158" s="17"/>
      <c r="AA158" s="17"/>
      <c r="AB158" s="1"/>
      <c r="AC158" s="17"/>
      <c r="AD158" s="17"/>
      <c r="AE158" s="17"/>
      <c r="AF158" s="17"/>
      <c r="AG158" s="17"/>
      <c r="AH158" s="17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spans="1:55" x14ac:dyDescent="0.3">
      <c r="A159" s="1"/>
      <c r="B159" s="1"/>
      <c r="C159" s="1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2"/>
      <c r="P159" s="12"/>
      <c r="Q159" s="12"/>
      <c r="R159" s="12"/>
      <c r="S159" s="12"/>
      <c r="T159" s="12"/>
      <c r="U159" s="1"/>
      <c r="V159" s="17"/>
      <c r="W159" s="17"/>
      <c r="X159" s="17"/>
      <c r="Y159" s="17"/>
      <c r="Z159" s="17"/>
      <c r="AA159" s="17"/>
      <c r="AB159" s="1"/>
      <c r="AC159" s="17"/>
      <c r="AD159" s="17"/>
      <c r="AE159" s="17"/>
      <c r="AF159" s="17"/>
      <c r="AG159" s="17"/>
      <c r="AH159" s="1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spans="1:55" x14ac:dyDescent="0.3">
      <c r="A160" s="1"/>
      <c r="B160" s="1"/>
      <c r="C160" s="1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2"/>
      <c r="P160" s="12"/>
      <c r="Q160" s="12"/>
      <c r="R160" s="12"/>
      <c r="S160" s="12"/>
      <c r="T160" s="12"/>
      <c r="U160" s="1"/>
      <c r="V160" s="17"/>
      <c r="W160" s="17"/>
      <c r="X160" s="17"/>
      <c r="Y160" s="17"/>
      <c r="Z160" s="17"/>
      <c r="AA160" s="17"/>
      <c r="AB160" s="1"/>
      <c r="AC160" s="17"/>
      <c r="AD160" s="17"/>
      <c r="AE160" s="17"/>
      <c r="AF160" s="17"/>
      <c r="AG160" s="17"/>
      <c r="AH160" s="17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spans="1:55" x14ac:dyDescent="0.3">
      <c r="A161" s="1"/>
      <c r="B161" s="1"/>
      <c r="C161" s="1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2"/>
      <c r="P161" s="12"/>
      <c r="Q161" s="12"/>
      <c r="R161" s="12"/>
      <c r="S161" s="12"/>
      <c r="T161" s="12"/>
      <c r="U161" s="1"/>
      <c r="V161" s="17"/>
      <c r="W161" s="17"/>
      <c r="X161" s="17"/>
      <c r="Y161" s="17"/>
      <c r="Z161" s="17"/>
      <c r="AA161" s="17"/>
      <c r="AB161" s="1"/>
      <c r="AC161" s="17"/>
      <c r="AD161" s="17"/>
      <c r="AE161" s="17"/>
      <c r="AF161" s="17"/>
      <c r="AG161" s="17"/>
      <c r="AH161" s="17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spans="1:55" x14ac:dyDescent="0.3">
      <c r="A162" s="1"/>
      <c r="B162" s="1"/>
      <c r="C162" s="1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2"/>
      <c r="P162" s="12"/>
      <c r="Q162" s="12"/>
      <c r="R162" s="12"/>
      <c r="S162" s="12"/>
      <c r="T162" s="12"/>
      <c r="U162" s="1"/>
      <c r="V162" s="17"/>
      <c r="W162" s="17"/>
      <c r="X162" s="17"/>
      <c r="Y162" s="17"/>
      <c r="Z162" s="17"/>
      <c r="AA162" s="17"/>
      <c r="AB162" s="1"/>
      <c r="AC162" s="17"/>
      <c r="AD162" s="17"/>
      <c r="AE162" s="17"/>
      <c r="AF162" s="17"/>
      <c r="AG162" s="17"/>
      <c r="AH162" s="17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spans="1:55" x14ac:dyDescent="0.3">
      <c r="A163" s="1"/>
      <c r="B163" s="1"/>
      <c r="C163" s="1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2"/>
      <c r="P163" s="12"/>
      <c r="Q163" s="12"/>
      <c r="R163" s="12"/>
      <c r="S163" s="12"/>
      <c r="T163" s="12"/>
      <c r="U163" s="1"/>
      <c r="V163" s="17"/>
      <c r="W163" s="17"/>
      <c r="X163" s="17"/>
      <c r="Y163" s="17"/>
      <c r="Z163" s="17"/>
      <c r="AA163" s="17"/>
      <c r="AB163" s="1"/>
      <c r="AC163" s="17"/>
      <c r="AD163" s="17"/>
      <c r="AE163" s="17"/>
      <c r="AF163" s="17"/>
      <c r="AG163" s="17"/>
      <c r="AH163" s="17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spans="1:55" x14ac:dyDescent="0.3">
      <c r="A164" s="1"/>
      <c r="B164" s="1"/>
      <c r="C164" s="1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2"/>
      <c r="P164" s="12"/>
      <c r="Q164" s="12"/>
      <c r="R164" s="12"/>
      <c r="S164" s="12"/>
      <c r="T164" s="12"/>
      <c r="U164" s="1"/>
      <c r="V164" s="17"/>
      <c r="W164" s="17"/>
      <c r="X164" s="17"/>
      <c r="Y164" s="17"/>
      <c r="Z164" s="17"/>
      <c r="AA164" s="17"/>
      <c r="AB164" s="1"/>
      <c r="AC164" s="17"/>
      <c r="AD164" s="17"/>
      <c r="AE164" s="17"/>
      <c r="AF164" s="17"/>
      <c r="AG164" s="17"/>
      <c r="AH164" s="17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spans="1:55" x14ac:dyDescent="0.3">
      <c r="A165" s="1"/>
      <c r="B165" s="1"/>
      <c r="C165" s="1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2"/>
      <c r="P165" s="12"/>
      <c r="Q165" s="12"/>
      <c r="R165" s="12"/>
      <c r="S165" s="12"/>
      <c r="T165" s="12"/>
      <c r="U165" s="1"/>
      <c r="V165" s="17"/>
      <c r="W165" s="17"/>
      <c r="X165" s="17"/>
      <c r="Y165" s="17"/>
      <c r="Z165" s="17"/>
      <c r="AA165" s="17"/>
      <c r="AB165" s="1"/>
      <c r="AC165" s="17"/>
      <c r="AD165" s="17"/>
      <c r="AE165" s="17"/>
      <c r="AF165" s="17"/>
      <c r="AG165" s="17"/>
      <c r="AH165" s="17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spans="1:55" x14ac:dyDescent="0.3">
      <c r="A166" s="1"/>
      <c r="B166" s="1"/>
      <c r="C166" s="1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2"/>
      <c r="P166" s="12"/>
      <c r="Q166" s="12"/>
      <c r="R166" s="12"/>
      <c r="S166" s="12"/>
      <c r="T166" s="12"/>
      <c r="U166" s="1"/>
      <c r="V166" s="17"/>
      <c r="W166" s="17"/>
      <c r="X166" s="17"/>
      <c r="Y166" s="17"/>
      <c r="Z166" s="17"/>
      <c r="AA166" s="17"/>
      <c r="AB166" s="1"/>
      <c r="AC166" s="17"/>
      <c r="AD166" s="17"/>
      <c r="AE166" s="17"/>
      <c r="AF166" s="17"/>
      <c r="AG166" s="17"/>
      <c r="AH166" s="17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spans="1:55" x14ac:dyDescent="0.3">
      <c r="A167" s="1"/>
      <c r="B167" s="1"/>
      <c r="C167" s="1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2"/>
      <c r="P167" s="12"/>
      <c r="Q167" s="12"/>
      <c r="R167" s="12"/>
      <c r="S167" s="12"/>
      <c r="T167" s="12"/>
      <c r="U167" s="1"/>
      <c r="V167" s="17"/>
      <c r="W167" s="17"/>
      <c r="X167" s="17"/>
      <c r="Y167" s="17"/>
      <c r="Z167" s="17"/>
      <c r="AA167" s="17"/>
      <c r="AB167" s="1"/>
      <c r="AC167" s="17"/>
      <c r="AD167" s="17"/>
      <c r="AE167" s="17"/>
      <c r="AF167" s="17"/>
      <c r="AG167" s="17"/>
      <c r="AH167" s="17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spans="1:55" x14ac:dyDescent="0.3">
      <c r="A168" s="1"/>
      <c r="B168" s="1"/>
      <c r="C168" s="1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2"/>
      <c r="P168" s="12"/>
      <c r="Q168" s="12"/>
      <c r="R168" s="12"/>
      <c r="S168" s="12"/>
      <c r="T168" s="12"/>
      <c r="U168" s="1"/>
      <c r="V168" s="17"/>
      <c r="W168" s="17"/>
      <c r="X168" s="17"/>
      <c r="Y168" s="17"/>
      <c r="Z168" s="17"/>
      <c r="AA168" s="17"/>
      <c r="AB168" s="1"/>
      <c r="AC168" s="17"/>
      <c r="AD168" s="17"/>
      <c r="AE168" s="17"/>
      <c r="AF168" s="17"/>
      <c r="AG168" s="17"/>
      <c r="AH168" s="17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spans="1:55" x14ac:dyDescent="0.3">
      <c r="A169" s="1"/>
      <c r="B169" s="1"/>
      <c r="C169" s="1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2"/>
      <c r="P169" s="12"/>
      <c r="Q169" s="12"/>
      <c r="R169" s="12"/>
      <c r="S169" s="12"/>
      <c r="T169" s="12"/>
      <c r="U169" s="1"/>
      <c r="V169" s="17"/>
      <c r="W169" s="17"/>
      <c r="X169" s="17"/>
      <c r="Y169" s="17"/>
      <c r="Z169" s="17"/>
      <c r="AA169" s="17"/>
      <c r="AB169" s="1"/>
      <c r="AC169" s="17"/>
      <c r="AD169" s="17"/>
      <c r="AE169" s="17"/>
      <c r="AF169" s="17"/>
      <c r="AG169" s="17"/>
      <c r="AH169" s="17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spans="1:55" x14ac:dyDescent="0.3">
      <c r="A170" s="1"/>
      <c r="B170" s="1"/>
      <c r="C170" s="1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2"/>
      <c r="P170" s="12"/>
      <c r="Q170" s="12"/>
      <c r="R170" s="12"/>
      <c r="S170" s="12"/>
      <c r="T170" s="12"/>
      <c r="U170" s="1"/>
      <c r="V170" s="17"/>
      <c r="W170" s="17"/>
      <c r="X170" s="17"/>
      <c r="Y170" s="17"/>
      <c r="Z170" s="17"/>
      <c r="AA170" s="17"/>
      <c r="AB170" s="1"/>
      <c r="AC170" s="17"/>
      <c r="AD170" s="17"/>
      <c r="AE170" s="17"/>
      <c r="AF170" s="17"/>
      <c r="AG170" s="17"/>
      <c r="AH170" s="17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spans="1:55" x14ac:dyDescent="0.3">
      <c r="A171" s="1"/>
      <c r="B171" s="1"/>
      <c r="C171" s="1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2"/>
      <c r="P171" s="12"/>
      <c r="Q171" s="12"/>
      <c r="R171" s="12"/>
      <c r="S171" s="12"/>
      <c r="T171" s="12"/>
      <c r="U171" s="1"/>
      <c r="V171" s="17"/>
      <c r="W171" s="17"/>
      <c r="X171" s="17"/>
      <c r="Y171" s="17"/>
      <c r="Z171" s="17"/>
      <c r="AA171" s="17"/>
      <c r="AB171" s="1"/>
      <c r="AC171" s="17"/>
      <c r="AD171" s="17"/>
      <c r="AE171" s="17"/>
      <c r="AF171" s="17"/>
      <c r="AG171" s="17"/>
      <c r="AH171" s="17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spans="1:55" x14ac:dyDescent="0.3">
      <c r="A172" s="1"/>
      <c r="B172" s="1"/>
      <c r="C172" s="1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2"/>
      <c r="P172" s="12"/>
      <c r="Q172" s="12"/>
      <c r="R172" s="12"/>
      <c r="S172" s="12"/>
      <c r="T172" s="12"/>
      <c r="U172" s="1"/>
      <c r="V172" s="17"/>
      <c r="W172" s="17"/>
      <c r="X172" s="17"/>
      <c r="Y172" s="17"/>
      <c r="Z172" s="17"/>
      <c r="AA172" s="17"/>
      <c r="AB172" s="1"/>
      <c r="AC172" s="17"/>
      <c r="AD172" s="17"/>
      <c r="AE172" s="17"/>
      <c r="AF172" s="17"/>
      <c r="AG172" s="17"/>
      <c r="AH172" s="17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spans="1:55" x14ac:dyDescent="0.3">
      <c r="A173" s="1"/>
      <c r="B173" s="1"/>
      <c r="C173" s="1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2"/>
      <c r="P173" s="12"/>
      <c r="Q173" s="12"/>
      <c r="R173" s="12"/>
      <c r="S173" s="12"/>
      <c r="T173" s="12"/>
      <c r="U173" s="1"/>
      <c r="V173" s="17"/>
      <c r="W173" s="17"/>
      <c r="X173" s="17"/>
      <c r="Y173" s="17"/>
      <c r="Z173" s="17"/>
      <c r="AA173" s="17"/>
      <c r="AB173" s="1"/>
      <c r="AC173" s="17"/>
      <c r="AD173" s="17"/>
      <c r="AE173" s="17"/>
      <c r="AF173" s="17"/>
      <c r="AG173" s="17"/>
      <c r="AH173" s="17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spans="1:55" x14ac:dyDescent="0.3">
      <c r="A174" s="1"/>
      <c r="B174" s="1"/>
      <c r="C174" s="1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2"/>
      <c r="P174" s="12"/>
      <c r="Q174" s="12"/>
      <c r="R174" s="12"/>
      <c r="S174" s="12"/>
      <c r="T174" s="12"/>
      <c r="U174" s="1"/>
      <c r="V174" s="17"/>
      <c r="W174" s="17"/>
      <c r="X174" s="17"/>
      <c r="Y174" s="17"/>
      <c r="Z174" s="17"/>
      <c r="AA174" s="17"/>
      <c r="AB174" s="1"/>
      <c r="AC174" s="17"/>
      <c r="AD174" s="17"/>
      <c r="AE174" s="17"/>
      <c r="AF174" s="17"/>
      <c r="AG174" s="17"/>
      <c r="AH174" s="17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spans="1:55" x14ac:dyDescent="0.3">
      <c r="A175" s="1"/>
      <c r="B175" s="1"/>
      <c r="C175" s="1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2"/>
      <c r="P175" s="12"/>
      <c r="Q175" s="12"/>
      <c r="R175" s="12"/>
      <c r="S175" s="12"/>
      <c r="T175" s="12"/>
      <c r="U175" s="1"/>
      <c r="V175" s="17"/>
      <c r="W175" s="17"/>
      <c r="X175" s="17"/>
      <c r="Y175" s="17"/>
      <c r="Z175" s="17"/>
      <c r="AA175" s="17"/>
      <c r="AB175" s="1"/>
      <c r="AC175" s="17"/>
      <c r="AD175" s="17"/>
      <c r="AE175" s="17"/>
      <c r="AF175" s="17"/>
      <c r="AG175" s="17"/>
      <c r="AH175" s="17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spans="1:55" x14ac:dyDescent="0.3">
      <c r="A176" s="1"/>
      <c r="B176" s="1"/>
      <c r="C176" s="1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2"/>
      <c r="P176" s="12"/>
      <c r="Q176" s="12"/>
      <c r="R176" s="12"/>
      <c r="S176" s="12"/>
      <c r="T176" s="12"/>
      <c r="U176" s="1"/>
      <c r="V176" s="17"/>
      <c r="W176" s="17"/>
      <c r="X176" s="17"/>
      <c r="Y176" s="17"/>
      <c r="Z176" s="17"/>
      <c r="AA176" s="17"/>
      <c r="AB176" s="1"/>
      <c r="AC176" s="17"/>
      <c r="AD176" s="17"/>
      <c r="AE176" s="17"/>
      <c r="AF176" s="17"/>
      <c r="AG176" s="17"/>
      <c r="AH176" s="17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spans="1:55" x14ac:dyDescent="0.3">
      <c r="A177" s="1"/>
      <c r="B177" s="1"/>
      <c r="C177" s="1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2"/>
      <c r="P177" s="12"/>
      <c r="Q177" s="12"/>
      <c r="R177" s="12"/>
      <c r="S177" s="12"/>
      <c r="T177" s="12"/>
      <c r="U177" s="1"/>
      <c r="V177" s="17"/>
      <c r="W177" s="17"/>
      <c r="X177" s="17"/>
      <c r="Y177" s="17"/>
      <c r="Z177" s="17"/>
      <c r="AA177" s="17"/>
      <c r="AB177" s="1"/>
      <c r="AC177" s="17"/>
      <c r="AD177" s="17"/>
      <c r="AE177" s="17"/>
      <c r="AF177" s="17"/>
      <c r="AG177" s="17"/>
      <c r="AH177" s="17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spans="1:55" x14ac:dyDescent="0.3">
      <c r="A178" s="1"/>
      <c r="B178" s="1"/>
      <c r="C178" s="1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2"/>
      <c r="P178" s="12"/>
      <c r="Q178" s="12"/>
      <c r="R178" s="12"/>
      <c r="S178" s="12"/>
      <c r="T178" s="12"/>
      <c r="U178" s="1"/>
      <c r="V178" s="17"/>
      <c r="W178" s="17"/>
      <c r="X178" s="17"/>
      <c r="Y178" s="17"/>
      <c r="Z178" s="17"/>
      <c r="AA178" s="17"/>
      <c r="AB178" s="1"/>
      <c r="AC178" s="17"/>
      <c r="AD178" s="17"/>
      <c r="AE178" s="17"/>
      <c r="AF178" s="17"/>
      <c r="AG178" s="17"/>
      <c r="AH178" s="17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spans="1:55" x14ac:dyDescent="0.3">
      <c r="A179" s="1"/>
      <c r="B179" s="1"/>
      <c r="C179" s="1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2"/>
      <c r="P179" s="12"/>
      <c r="Q179" s="12"/>
      <c r="R179" s="12"/>
      <c r="S179" s="12"/>
      <c r="T179" s="12"/>
      <c r="U179" s="1"/>
      <c r="V179" s="17"/>
      <c r="W179" s="17"/>
      <c r="X179" s="17"/>
      <c r="Y179" s="17"/>
      <c r="Z179" s="17"/>
      <c r="AA179" s="17"/>
      <c r="AB179" s="1"/>
      <c r="AC179" s="17"/>
      <c r="AD179" s="17"/>
      <c r="AE179" s="17"/>
      <c r="AF179" s="17"/>
      <c r="AG179" s="17"/>
      <c r="AH179" s="17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spans="1:55" x14ac:dyDescent="0.3">
      <c r="A180" s="1"/>
      <c r="B180" s="1"/>
      <c r="C180" s="1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2"/>
      <c r="P180" s="12"/>
      <c r="Q180" s="12"/>
      <c r="R180" s="12"/>
      <c r="S180" s="12"/>
      <c r="T180" s="12"/>
      <c r="U180" s="1"/>
      <c r="V180" s="17"/>
      <c r="W180" s="17"/>
      <c r="X180" s="17"/>
      <c r="Y180" s="17"/>
      <c r="Z180" s="17"/>
      <c r="AA180" s="17"/>
      <c r="AB180" s="1"/>
      <c r="AC180" s="17"/>
      <c r="AD180" s="17"/>
      <c r="AE180" s="17"/>
      <c r="AF180" s="17"/>
      <c r="AG180" s="17"/>
      <c r="AH180" s="17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spans="1:55" x14ac:dyDescent="0.3">
      <c r="A181" s="1"/>
      <c r="B181" s="1"/>
      <c r="C181" s="1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2"/>
      <c r="P181" s="12"/>
      <c r="Q181" s="12"/>
      <c r="R181" s="12"/>
      <c r="S181" s="12"/>
      <c r="T181" s="12"/>
      <c r="U181" s="1"/>
      <c r="V181" s="17"/>
      <c r="W181" s="17"/>
      <c r="X181" s="17"/>
      <c r="Y181" s="17"/>
      <c r="Z181" s="17"/>
      <c r="AA181" s="17"/>
      <c r="AB181" s="1"/>
      <c r="AC181" s="17"/>
      <c r="AD181" s="17"/>
      <c r="AE181" s="17"/>
      <c r="AF181" s="17"/>
      <c r="AG181" s="17"/>
      <c r="AH181" s="17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spans="1:55" x14ac:dyDescent="0.3">
      <c r="A182" s="1"/>
      <c r="B182" s="1"/>
      <c r="C182" s="1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2"/>
      <c r="P182" s="12"/>
      <c r="Q182" s="12"/>
      <c r="R182" s="12"/>
      <c r="S182" s="12"/>
      <c r="T182" s="12"/>
      <c r="U182" s="1"/>
      <c r="V182" s="17"/>
      <c r="W182" s="17"/>
      <c r="X182" s="17"/>
      <c r="Y182" s="17"/>
      <c r="Z182" s="17"/>
      <c r="AA182" s="17"/>
      <c r="AB182" s="1"/>
      <c r="AC182" s="17"/>
      <c r="AD182" s="17"/>
      <c r="AE182" s="17"/>
      <c r="AF182" s="17"/>
      <c r="AG182" s="17"/>
      <c r="AH182" s="17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spans="1:55" x14ac:dyDescent="0.3">
      <c r="A183" s="1"/>
      <c r="B183" s="1"/>
      <c r="C183" s="1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2"/>
      <c r="P183" s="12"/>
      <c r="Q183" s="12"/>
      <c r="R183" s="12"/>
      <c r="S183" s="12"/>
      <c r="T183" s="12"/>
      <c r="U183" s="1"/>
      <c r="V183" s="17"/>
      <c r="W183" s="17"/>
      <c r="X183" s="17"/>
      <c r="Y183" s="17"/>
      <c r="Z183" s="17"/>
      <c r="AA183" s="17"/>
      <c r="AB183" s="1"/>
      <c r="AC183" s="17"/>
      <c r="AD183" s="17"/>
      <c r="AE183" s="17"/>
      <c r="AF183" s="17"/>
      <c r="AG183" s="17"/>
      <c r="AH183" s="17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spans="1:55" x14ac:dyDescent="0.3">
      <c r="A184" s="1"/>
      <c r="B184" s="1"/>
      <c r="C184" s="1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2"/>
      <c r="P184" s="12"/>
      <c r="Q184" s="12"/>
      <c r="R184" s="12"/>
      <c r="S184" s="12"/>
      <c r="T184" s="12"/>
      <c r="U184" s="1"/>
      <c r="V184" s="17"/>
      <c r="W184" s="17"/>
      <c r="X184" s="17"/>
      <c r="Y184" s="17"/>
      <c r="Z184" s="17"/>
      <c r="AA184" s="17"/>
      <c r="AB184" s="1"/>
      <c r="AC184" s="17"/>
      <c r="AD184" s="17"/>
      <c r="AE184" s="17"/>
      <c r="AF184" s="17"/>
      <c r="AG184" s="17"/>
      <c r="AH184" s="17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spans="1:55" x14ac:dyDescent="0.3">
      <c r="A185" s="1"/>
      <c r="B185" s="1"/>
      <c r="C185" s="1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2"/>
      <c r="P185" s="12"/>
      <c r="Q185" s="12"/>
      <c r="R185" s="12"/>
      <c r="S185" s="12"/>
      <c r="T185" s="12"/>
      <c r="U185" s="1"/>
      <c r="V185" s="17"/>
      <c r="W185" s="17"/>
      <c r="X185" s="17"/>
      <c r="Y185" s="17"/>
      <c r="Z185" s="17"/>
      <c r="AA185" s="17"/>
      <c r="AB185" s="1"/>
      <c r="AC185" s="17"/>
      <c r="AD185" s="17"/>
      <c r="AE185" s="17"/>
      <c r="AF185" s="17"/>
      <c r="AG185" s="17"/>
      <c r="AH185" s="17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spans="1:55" x14ac:dyDescent="0.3">
      <c r="A186" s="1"/>
      <c r="B186" s="1"/>
      <c r="C186" s="1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2"/>
      <c r="P186" s="12"/>
      <c r="Q186" s="12"/>
      <c r="R186" s="12"/>
      <c r="S186" s="12"/>
      <c r="T186" s="12"/>
      <c r="U186" s="1"/>
      <c r="V186" s="17"/>
      <c r="W186" s="17"/>
      <c r="X186" s="17"/>
      <c r="Y186" s="17"/>
      <c r="Z186" s="17"/>
      <c r="AA186" s="17"/>
      <c r="AB186" s="1"/>
      <c r="AC186" s="17"/>
      <c r="AD186" s="17"/>
      <c r="AE186" s="17"/>
      <c r="AF186" s="17"/>
      <c r="AG186" s="17"/>
      <c r="AH186" s="17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spans="1:55" x14ac:dyDescent="0.3">
      <c r="A187" s="1"/>
      <c r="B187" s="1"/>
      <c r="C187" s="1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2"/>
      <c r="P187" s="12"/>
      <c r="Q187" s="12"/>
      <c r="R187" s="12"/>
      <c r="S187" s="12"/>
      <c r="T187" s="12"/>
      <c r="U187" s="1"/>
      <c r="V187" s="17"/>
      <c r="W187" s="17"/>
      <c r="X187" s="17"/>
      <c r="Y187" s="17"/>
      <c r="Z187" s="17"/>
      <c r="AA187" s="17"/>
      <c r="AB187" s="1"/>
      <c r="AC187" s="17"/>
      <c r="AD187" s="17"/>
      <c r="AE187" s="17"/>
      <c r="AF187" s="17"/>
      <c r="AG187" s="17"/>
      <c r="AH187" s="17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spans="1:55" x14ac:dyDescent="0.3">
      <c r="A188" s="1"/>
      <c r="B188" s="1"/>
      <c r="C188" s="1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2"/>
      <c r="P188" s="12"/>
      <c r="Q188" s="12"/>
      <c r="R188" s="12"/>
      <c r="S188" s="12"/>
      <c r="T188" s="12"/>
      <c r="U188" s="1"/>
      <c r="V188" s="17"/>
      <c r="W188" s="17"/>
      <c r="X188" s="17"/>
      <c r="Y188" s="17"/>
      <c r="Z188" s="17"/>
      <c r="AA188" s="17"/>
      <c r="AB188" s="1"/>
      <c r="AC188" s="17"/>
      <c r="AD188" s="17"/>
      <c r="AE188" s="17"/>
      <c r="AF188" s="17"/>
      <c r="AG188" s="17"/>
      <c r="AH188" s="17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spans="1:55" x14ac:dyDescent="0.3">
      <c r="A189" s="1"/>
      <c r="B189" s="1"/>
      <c r="C189" s="1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2"/>
      <c r="P189" s="12"/>
      <c r="Q189" s="12"/>
      <c r="R189" s="12"/>
      <c r="S189" s="12"/>
      <c r="T189" s="12"/>
      <c r="U189" s="1"/>
      <c r="V189" s="17"/>
      <c r="W189" s="17"/>
      <c r="X189" s="17"/>
      <c r="Y189" s="17"/>
      <c r="Z189" s="17"/>
      <c r="AA189" s="17"/>
      <c r="AB189" s="1"/>
      <c r="AC189" s="17"/>
      <c r="AD189" s="17"/>
      <c r="AE189" s="17"/>
      <c r="AF189" s="17"/>
      <c r="AG189" s="17"/>
      <c r="AH189" s="17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spans="1:55" x14ac:dyDescent="0.3">
      <c r="A190" s="1"/>
      <c r="B190" s="1"/>
      <c r="C190" s="1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2"/>
      <c r="P190" s="12"/>
      <c r="Q190" s="12"/>
      <c r="R190" s="12"/>
      <c r="S190" s="12"/>
      <c r="T190" s="12"/>
      <c r="U190" s="1"/>
      <c r="V190" s="17"/>
      <c r="W190" s="17"/>
      <c r="X190" s="17"/>
      <c r="Y190" s="17"/>
      <c r="Z190" s="17"/>
      <c r="AA190" s="17"/>
      <c r="AB190" s="1"/>
      <c r="AC190" s="17"/>
      <c r="AD190" s="17"/>
      <c r="AE190" s="17"/>
      <c r="AF190" s="17"/>
      <c r="AG190" s="17"/>
      <c r="AH190" s="17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spans="1:55" x14ac:dyDescent="0.3">
      <c r="A191" s="1"/>
      <c r="B191" s="1"/>
      <c r="C191" s="1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2"/>
      <c r="P191" s="12"/>
      <c r="Q191" s="12"/>
      <c r="R191" s="12"/>
      <c r="S191" s="12"/>
      <c r="T191" s="12"/>
      <c r="U191" s="1"/>
      <c r="V191" s="17"/>
      <c r="W191" s="17"/>
      <c r="X191" s="17"/>
      <c r="Y191" s="17"/>
      <c r="Z191" s="17"/>
      <c r="AA191" s="17"/>
      <c r="AB191" s="1"/>
      <c r="AC191" s="17"/>
      <c r="AD191" s="17"/>
      <c r="AE191" s="17"/>
      <c r="AF191" s="17"/>
      <c r="AG191" s="17"/>
      <c r="AH191" s="17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spans="1:55" x14ac:dyDescent="0.3">
      <c r="A192" s="1"/>
      <c r="B192" s="1"/>
      <c r="C192" s="1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2"/>
      <c r="P192" s="12"/>
      <c r="Q192" s="12"/>
      <c r="R192" s="12"/>
      <c r="S192" s="12"/>
      <c r="T192" s="12"/>
      <c r="U192" s="1"/>
      <c r="V192" s="17"/>
      <c r="W192" s="17"/>
      <c r="X192" s="17"/>
      <c r="Y192" s="17"/>
      <c r="Z192" s="17"/>
      <c r="AA192" s="17"/>
      <c r="AB192" s="1"/>
      <c r="AC192" s="17"/>
      <c r="AD192" s="17"/>
      <c r="AE192" s="17"/>
      <c r="AF192" s="17"/>
      <c r="AG192" s="17"/>
      <c r="AH192" s="17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spans="1:55" x14ac:dyDescent="0.3">
      <c r="A193" s="1"/>
      <c r="B193" s="1"/>
      <c r="C193" s="1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2"/>
      <c r="P193" s="12"/>
      <c r="Q193" s="12"/>
      <c r="R193" s="12"/>
      <c r="S193" s="12"/>
      <c r="T193" s="12"/>
      <c r="U193" s="1"/>
      <c r="V193" s="17"/>
      <c r="W193" s="17"/>
      <c r="X193" s="17"/>
      <c r="Y193" s="17"/>
      <c r="Z193" s="17"/>
      <c r="AA193" s="17"/>
      <c r="AB193" s="1"/>
      <c r="AC193" s="17"/>
      <c r="AD193" s="17"/>
      <c r="AE193" s="17"/>
      <c r="AF193" s="17"/>
      <c r="AG193" s="17"/>
      <c r="AH193" s="17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spans="1:55" x14ac:dyDescent="0.3">
      <c r="A194" s="1"/>
      <c r="B194" s="1"/>
      <c r="C194" s="1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2"/>
      <c r="P194" s="12"/>
      <c r="Q194" s="12"/>
      <c r="R194" s="12"/>
      <c r="S194" s="12"/>
      <c r="T194" s="12"/>
      <c r="U194" s="1"/>
      <c r="V194" s="17"/>
      <c r="W194" s="17"/>
      <c r="X194" s="17"/>
      <c r="Y194" s="17"/>
      <c r="Z194" s="17"/>
      <c r="AA194" s="17"/>
      <c r="AB194" s="1"/>
      <c r="AC194" s="17"/>
      <c r="AD194" s="17"/>
      <c r="AE194" s="17"/>
      <c r="AF194" s="17"/>
      <c r="AG194" s="17"/>
      <c r="AH194" s="17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spans="1:55" x14ac:dyDescent="0.3">
      <c r="A195" s="1"/>
      <c r="B195" s="1"/>
      <c r="C195" s="1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2"/>
      <c r="P195" s="12"/>
      <c r="Q195" s="12"/>
      <c r="R195" s="12"/>
      <c r="S195" s="12"/>
      <c r="T195" s="12"/>
      <c r="U195" s="1"/>
      <c r="V195" s="17"/>
      <c r="W195" s="17"/>
      <c r="X195" s="17"/>
      <c r="Y195" s="17"/>
      <c r="Z195" s="17"/>
      <c r="AA195" s="17"/>
      <c r="AB195" s="1"/>
      <c r="AC195" s="17"/>
      <c r="AD195" s="17"/>
      <c r="AE195" s="17"/>
      <c r="AF195" s="17"/>
      <c r="AG195" s="17"/>
      <c r="AH195" s="17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spans="1:55" x14ac:dyDescent="0.3">
      <c r="A196" s="1"/>
      <c r="B196" s="1"/>
      <c r="C196" s="1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2"/>
      <c r="P196" s="12"/>
      <c r="Q196" s="12"/>
      <c r="R196" s="12"/>
      <c r="S196" s="12"/>
      <c r="T196" s="12"/>
      <c r="U196" s="1"/>
      <c r="V196" s="17"/>
      <c r="W196" s="17"/>
      <c r="X196" s="17"/>
      <c r="Y196" s="17"/>
      <c r="Z196" s="17"/>
      <c r="AA196" s="17"/>
      <c r="AB196" s="1"/>
      <c r="AC196" s="17"/>
      <c r="AD196" s="17"/>
      <c r="AE196" s="17"/>
      <c r="AF196" s="17"/>
      <c r="AG196" s="17"/>
      <c r="AH196" s="17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spans="1:55" x14ac:dyDescent="0.3">
      <c r="A197" s="1"/>
      <c r="B197" s="1"/>
      <c r="C197" s="1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2"/>
      <c r="P197" s="12"/>
      <c r="Q197" s="12"/>
      <c r="R197" s="12"/>
      <c r="S197" s="12"/>
      <c r="T197" s="12"/>
      <c r="U197" s="1"/>
      <c r="V197" s="17"/>
      <c r="W197" s="17"/>
      <c r="X197" s="17"/>
      <c r="Y197" s="17"/>
      <c r="Z197" s="17"/>
      <c r="AA197" s="17"/>
      <c r="AB197" s="1"/>
      <c r="AC197" s="17"/>
      <c r="AD197" s="17"/>
      <c r="AE197" s="17"/>
      <c r="AF197" s="17"/>
      <c r="AG197" s="17"/>
      <c r="AH197" s="17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spans="1:55" x14ac:dyDescent="0.3">
      <c r="A198" s="1"/>
      <c r="B198" s="1"/>
      <c r="C198" s="1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2"/>
      <c r="P198" s="12"/>
      <c r="Q198" s="12"/>
      <c r="R198" s="12"/>
      <c r="S198" s="12"/>
      <c r="T198" s="12"/>
      <c r="U198" s="1"/>
      <c r="V198" s="17"/>
      <c r="W198" s="17"/>
      <c r="X198" s="17"/>
      <c r="Y198" s="17"/>
      <c r="Z198" s="17"/>
      <c r="AA198" s="17"/>
      <c r="AB198" s="1"/>
      <c r="AC198" s="17"/>
      <c r="AD198" s="17"/>
      <c r="AE198" s="17"/>
      <c r="AF198" s="17"/>
      <c r="AG198" s="17"/>
      <c r="AH198" s="17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spans="1:55" x14ac:dyDescent="0.3">
      <c r="A199" s="1"/>
      <c r="B199" s="1"/>
      <c r="C199" s="1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2"/>
      <c r="P199" s="12"/>
      <c r="Q199" s="12"/>
      <c r="R199" s="12"/>
      <c r="S199" s="12"/>
      <c r="T199" s="12"/>
      <c r="U199" s="1"/>
      <c r="V199" s="17"/>
      <c r="W199" s="17"/>
      <c r="X199" s="17"/>
      <c r="Y199" s="17"/>
      <c r="Z199" s="17"/>
      <c r="AA199" s="17"/>
      <c r="AB199" s="1"/>
      <c r="AC199" s="17"/>
      <c r="AD199" s="17"/>
      <c r="AE199" s="17"/>
      <c r="AF199" s="17"/>
      <c r="AG199" s="17"/>
      <c r="AH199" s="17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spans="1:55" x14ac:dyDescent="0.3">
      <c r="A200" s="1"/>
      <c r="B200" s="1"/>
      <c r="C200" s="1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2"/>
      <c r="P200" s="12"/>
      <c r="Q200" s="12"/>
      <c r="R200" s="12"/>
      <c r="S200" s="12"/>
      <c r="T200" s="12"/>
      <c r="U200" s="1"/>
      <c r="V200" s="17"/>
      <c r="W200" s="17"/>
      <c r="X200" s="17"/>
      <c r="Y200" s="17"/>
      <c r="Z200" s="17"/>
      <c r="AA200" s="17"/>
      <c r="AB200" s="1"/>
      <c r="AC200" s="17"/>
      <c r="AD200" s="17"/>
      <c r="AE200" s="17"/>
      <c r="AF200" s="17"/>
      <c r="AG200" s="17"/>
      <c r="AH200" s="17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spans="1:55" x14ac:dyDescent="0.3">
      <c r="A201" s="1"/>
      <c r="B201" s="1"/>
      <c r="C201" s="1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2"/>
      <c r="P201" s="12"/>
      <c r="Q201" s="12"/>
      <c r="R201" s="12"/>
      <c r="S201" s="12"/>
      <c r="T201" s="12"/>
      <c r="U201" s="1"/>
      <c r="V201" s="17"/>
      <c r="W201" s="17"/>
      <c r="X201" s="17"/>
      <c r="Y201" s="17"/>
      <c r="Z201" s="17"/>
      <c r="AA201" s="17"/>
      <c r="AB201" s="1"/>
      <c r="AC201" s="17"/>
      <c r="AD201" s="17"/>
      <c r="AE201" s="17"/>
      <c r="AF201" s="17"/>
      <c r="AG201" s="17"/>
      <c r="AH201" s="17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spans="1:55" x14ac:dyDescent="0.3">
      <c r="A202" s="1"/>
      <c r="B202" s="1"/>
      <c r="C202" s="1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2"/>
      <c r="P202" s="12"/>
      <c r="Q202" s="12"/>
      <c r="R202" s="12"/>
      <c r="S202" s="12"/>
      <c r="T202" s="12"/>
      <c r="U202" s="1"/>
      <c r="V202" s="17"/>
      <c r="W202" s="17"/>
      <c r="X202" s="17"/>
      <c r="Y202" s="17"/>
      <c r="Z202" s="17"/>
      <c r="AA202" s="17"/>
      <c r="AB202" s="1"/>
      <c r="AC202" s="17"/>
      <c r="AD202" s="17"/>
      <c r="AE202" s="17"/>
      <c r="AF202" s="17"/>
      <c r="AG202" s="17"/>
      <c r="AH202" s="17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spans="1:55" x14ac:dyDescent="0.3">
      <c r="A203" s="1"/>
      <c r="B203" s="1"/>
      <c r="C203" s="1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2"/>
      <c r="P203" s="12"/>
      <c r="Q203" s="12"/>
      <c r="R203" s="12"/>
      <c r="S203" s="12"/>
      <c r="T203" s="12"/>
      <c r="U203" s="1"/>
      <c r="V203" s="17"/>
      <c r="W203" s="17"/>
      <c r="X203" s="17"/>
      <c r="Y203" s="17"/>
      <c r="Z203" s="17"/>
      <c r="AA203" s="17"/>
      <c r="AB203" s="1"/>
      <c r="AC203" s="17"/>
      <c r="AD203" s="17"/>
      <c r="AE203" s="17"/>
      <c r="AF203" s="17"/>
      <c r="AG203" s="17"/>
      <c r="AH203" s="17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spans="1:55" x14ac:dyDescent="0.3">
      <c r="A204" s="1"/>
      <c r="B204" s="1"/>
      <c r="C204" s="1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2"/>
      <c r="P204" s="12"/>
      <c r="Q204" s="12"/>
      <c r="R204" s="12"/>
      <c r="S204" s="12"/>
      <c r="T204" s="12"/>
      <c r="U204" s="1"/>
      <c r="V204" s="17"/>
      <c r="W204" s="17"/>
      <c r="X204" s="17"/>
      <c r="Y204" s="17"/>
      <c r="Z204" s="17"/>
      <c r="AA204" s="17"/>
      <c r="AB204" s="1"/>
      <c r="AC204" s="17"/>
      <c r="AD204" s="17"/>
      <c r="AE204" s="17"/>
      <c r="AF204" s="17"/>
      <c r="AG204" s="17"/>
      <c r="AH204" s="17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spans="1:55" x14ac:dyDescent="0.3">
      <c r="A205" s="1"/>
      <c r="B205" s="1"/>
      <c r="C205" s="1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2"/>
      <c r="P205" s="12"/>
      <c r="Q205" s="12"/>
      <c r="R205" s="12"/>
      <c r="S205" s="12"/>
      <c r="T205" s="12"/>
      <c r="U205" s="1"/>
      <c r="V205" s="17"/>
      <c r="W205" s="17"/>
      <c r="X205" s="17"/>
      <c r="Y205" s="17"/>
      <c r="Z205" s="17"/>
      <c r="AA205" s="17"/>
      <c r="AB205" s="1"/>
      <c r="AC205" s="17"/>
      <c r="AD205" s="17"/>
      <c r="AE205" s="17"/>
      <c r="AF205" s="17"/>
      <c r="AG205" s="17"/>
      <c r="AH205" s="17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spans="1:55" x14ac:dyDescent="0.3">
      <c r="A206" s="1"/>
      <c r="B206" s="1"/>
      <c r="C206" s="1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2"/>
      <c r="P206" s="12"/>
      <c r="Q206" s="12"/>
      <c r="R206" s="12"/>
      <c r="S206" s="12"/>
      <c r="T206" s="12"/>
      <c r="U206" s="1"/>
      <c r="V206" s="17"/>
      <c r="W206" s="17"/>
      <c r="X206" s="17"/>
      <c r="Y206" s="17"/>
      <c r="Z206" s="17"/>
      <c r="AA206" s="17"/>
      <c r="AB206" s="1"/>
      <c r="AC206" s="17"/>
      <c r="AD206" s="17"/>
      <c r="AE206" s="17"/>
      <c r="AF206" s="17"/>
      <c r="AG206" s="17"/>
      <c r="AH206" s="17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spans="1:55" x14ac:dyDescent="0.3">
      <c r="A207" s="1"/>
      <c r="B207" s="1"/>
      <c r="C207" s="1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2"/>
      <c r="P207" s="12"/>
      <c r="Q207" s="12"/>
      <c r="R207" s="12"/>
      <c r="S207" s="12"/>
      <c r="T207" s="12"/>
      <c r="U207" s="1"/>
      <c r="V207" s="17"/>
      <c r="W207" s="17"/>
      <c r="X207" s="17"/>
      <c r="Y207" s="17"/>
      <c r="Z207" s="17"/>
      <c r="AA207" s="17"/>
      <c r="AB207" s="1"/>
      <c r="AC207" s="17"/>
      <c r="AD207" s="17"/>
      <c r="AE207" s="17"/>
      <c r="AF207" s="17"/>
      <c r="AG207" s="17"/>
      <c r="AH207" s="17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spans="1:55" x14ac:dyDescent="0.3">
      <c r="A208" s="1"/>
      <c r="B208" s="1"/>
      <c r="C208" s="1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2"/>
      <c r="P208" s="12"/>
      <c r="Q208" s="12"/>
      <c r="R208" s="12"/>
      <c r="S208" s="12"/>
      <c r="T208" s="12"/>
      <c r="U208" s="1"/>
      <c r="V208" s="17"/>
      <c r="W208" s="17"/>
      <c r="X208" s="17"/>
      <c r="Y208" s="17"/>
      <c r="Z208" s="17"/>
      <c r="AA208" s="17"/>
      <c r="AB208" s="1"/>
      <c r="AC208" s="17"/>
      <c r="AD208" s="17"/>
      <c r="AE208" s="17"/>
      <c r="AF208" s="17"/>
      <c r="AG208" s="17"/>
      <c r="AH208" s="17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spans="1:55" x14ac:dyDescent="0.3">
      <c r="A209" s="1"/>
      <c r="B209" s="1"/>
      <c r="C209" s="1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2"/>
      <c r="P209" s="12"/>
      <c r="Q209" s="12"/>
      <c r="R209" s="12"/>
      <c r="S209" s="12"/>
      <c r="T209" s="12"/>
      <c r="U209" s="1"/>
      <c r="V209" s="17"/>
      <c r="W209" s="17"/>
      <c r="X209" s="17"/>
      <c r="Y209" s="17"/>
      <c r="Z209" s="17"/>
      <c r="AA209" s="17"/>
      <c r="AB209" s="1"/>
      <c r="AC209" s="17"/>
      <c r="AD209" s="17"/>
      <c r="AE209" s="17"/>
      <c r="AF209" s="17"/>
      <c r="AG209" s="17"/>
      <c r="AH209" s="17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spans="1:55" x14ac:dyDescent="0.3">
      <c r="A210" s="1"/>
      <c r="B210" s="1"/>
      <c r="C210" s="1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2"/>
      <c r="P210" s="12"/>
      <c r="Q210" s="12"/>
      <c r="R210" s="12"/>
      <c r="S210" s="12"/>
      <c r="T210" s="12"/>
      <c r="U210" s="1"/>
      <c r="V210" s="17"/>
      <c r="W210" s="17"/>
      <c r="X210" s="17"/>
      <c r="Y210" s="17"/>
      <c r="Z210" s="17"/>
      <c r="AA210" s="17"/>
      <c r="AB210" s="1"/>
      <c r="AC210" s="17"/>
      <c r="AD210" s="17"/>
      <c r="AE210" s="17"/>
      <c r="AF210" s="17"/>
      <c r="AG210" s="17"/>
      <c r="AH210" s="17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spans="1:55" x14ac:dyDescent="0.3">
      <c r="A211" s="1"/>
      <c r="B211" s="1"/>
      <c r="C211" s="1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2"/>
      <c r="P211" s="12"/>
      <c r="Q211" s="12"/>
      <c r="R211" s="12"/>
      <c r="S211" s="12"/>
      <c r="T211" s="12"/>
      <c r="U211" s="1"/>
      <c r="V211" s="17"/>
      <c r="W211" s="17"/>
      <c r="X211" s="17"/>
      <c r="Y211" s="17"/>
      <c r="Z211" s="17"/>
      <c r="AA211" s="17"/>
      <c r="AB211" s="1"/>
      <c r="AC211" s="17"/>
      <c r="AD211" s="17"/>
      <c r="AE211" s="17"/>
      <c r="AF211" s="17"/>
      <c r="AG211" s="17"/>
      <c r="AH211" s="17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spans="1:55" x14ac:dyDescent="0.3">
      <c r="A212" s="1"/>
      <c r="B212" s="1"/>
      <c r="C212" s="1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2"/>
      <c r="P212" s="12"/>
      <c r="Q212" s="12"/>
      <c r="R212" s="12"/>
      <c r="S212" s="12"/>
      <c r="T212" s="12"/>
      <c r="U212" s="1"/>
      <c r="V212" s="17"/>
      <c r="W212" s="17"/>
      <c r="X212" s="17"/>
      <c r="Y212" s="17"/>
      <c r="Z212" s="17"/>
      <c r="AA212" s="17"/>
      <c r="AB212" s="1"/>
      <c r="AC212" s="17"/>
      <c r="AD212" s="17"/>
      <c r="AE212" s="17"/>
      <c r="AF212" s="17"/>
      <c r="AG212" s="17"/>
      <c r="AH212" s="17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spans="1:55" x14ac:dyDescent="0.3">
      <c r="A213" s="1"/>
      <c r="B213" s="1"/>
      <c r="C213" s="1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2"/>
      <c r="P213" s="12"/>
      <c r="Q213" s="12"/>
      <c r="R213" s="12"/>
      <c r="S213" s="12"/>
      <c r="T213" s="12"/>
      <c r="U213" s="1"/>
      <c r="V213" s="17"/>
      <c r="W213" s="17"/>
      <c r="X213" s="17"/>
      <c r="Y213" s="17"/>
      <c r="Z213" s="17"/>
      <c r="AA213" s="17"/>
      <c r="AB213" s="1"/>
      <c r="AC213" s="17"/>
      <c r="AD213" s="17"/>
      <c r="AE213" s="17"/>
      <c r="AF213" s="17"/>
      <c r="AG213" s="17"/>
      <c r="AH213" s="17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spans="1:55" x14ac:dyDescent="0.3">
      <c r="A214" s="1"/>
      <c r="B214" s="1"/>
      <c r="C214" s="1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2"/>
      <c r="P214" s="12"/>
      <c r="Q214" s="12"/>
      <c r="R214" s="12"/>
      <c r="S214" s="12"/>
      <c r="T214" s="12"/>
      <c r="U214" s="1"/>
      <c r="V214" s="17"/>
      <c r="W214" s="17"/>
      <c r="X214" s="17"/>
      <c r="Y214" s="17"/>
      <c r="Z214" s="17"/>
      <c r="AA214" s="17"/>
      <c r="AB214" s="1"/>
      <c r="AC214" s="17"/>
      <c r="AD214" s="17"/>
      <c r="AE214" s="17"/>
      <c r="AF214" s="17"/>
      <c r="AG214" s="17"/>
      <c r="AH214" s="17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spans="1:55" x14ac:dyDescent="0.3">
      <c r="A215" s="1"/>
      <c r="B215" s="1"/>
      <c r="C215" s="1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2"/>
      <c r="P215" s="12"/>
      <c r="Q215" s="12"/>
      <c r="R215" s="12"/>
      <c r="S215" s="12"/>
      <c r="T215" s="12"/>
      <c r="U215" s="1"/>
      <c r="V215" s="17"/>
      <c r="W215" s="17"/>
      <c r="X215" s="17"/>
      <c r="Y215" s="17"/>
      <c r="Z215" s="17"/>
      <c r="AA215" s="17"/>
      <c r="AB215" s="1"/>
      <c r="AC215" s="17"/>
      <c r="AD215" s="17"/>
      <c r="AE215" s="17"/>
      <c r="AF215" s="17"/>
      <c r="AG215" s="17"/>
      <c r="AH215" s="17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spans="1:55" x14ac:dyDescent="0.3">
      <c r="A216" s="1"/>
      <c r="B216" s="1"/>
      <c r="C216" s="1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2"/>
      <c r="P216" s="12"/>
      <c r="Q216" s="12"/>
      <c r="R216" s="12"/>
      <c r="S216" s="12"/>
      <c r="T216" s="12"/>
      <c r="U216" s="1"/>
      <c r="V216" s="17"/>
      <c r="W216" s="17"/>
      <c r="X216" s="17"/>
      <c r="Y216" s="17"/>
      <c r="Z216" s="17"/>
      <c r="AA216" s="17"/>
      <c r="AB216" s="1"/>
      <c r="AC216" s="17"/>
      <c r="AD216" s="17"/>
      <c r="AE216" s="17"/>
      <c r="AF216" s="17"/>
      <c r="AG216" s="17"/>
      <c r="AH216" s="17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spans="1:55" x14ac:dyDescent="0.3">
      <c r="A217" s="1"/>
      <c r="B217" s="1"/>
      <c r="C217" s="1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2"/>
      <c r="P217" s="12"/>
      <c r="Q217" s="12"/>
      <c r="R217" s="12"/>
      <c r="S217" s="12"/>
      <c r="T217" s="12"/>
      <c r="U217" s="1"/>
      <c r="V217" s="17"/>
      <c r="W217" s="17"/>
      <c r="X217" s="17"/>
      <c r="Y217" s="17"/>
      <c r="Z217" s="17"/>
      <c r="AA217" s="17"/>
      <c r="AB217" s="1"/>
      <c r="AC217" s="17"/>
      <c r="AD217" s="17"/>
      <c r="AE217" s="17"/>
      <c r="AF217" s="17"/>
      <c r="AG217" s="17"/>
      <c r="AH217" s="17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spans="1:55" x14ac:dyDescent="0.3">
      <c r="A218" s="1"/>
      <c r="B218" s="1"/>
      <c r="C218" s="1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2"/>
      <c r="P218" s="12"/>
      <c r="Q218" s="12"/>
      <c r="R218" s="12"/>
      <c r="S218" s="12"/>
      <c r="T218" s="12"/>
      <c r="U218" s="1"/>
      <c r="V218" s="17"/>
      <c r="W218" s="17"/>
      <c r="X218" s="17"/>
      <c r="Y218" s="17"/>
      <c r="Z218" s="17"/>
      <c r="AA218" s="17"/>
      <c r="AB218" s="1"/>
      <c r="AC218" s="17"/>
      <c r="AD218" s="17"/>
      <c r="AE218" s="17"/>
      <c r="AF218" s="17"/>
      <c r="AG218" s="17"/>
      <c r="AH218" s="17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spans="1:55" x14ac:dyDescent="0.3">
      <c r="A219" s="1"/>
      <c r="B219" s="1"/>
      <c r="C219" s="1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2"/>
      <c r="P219" s="12"/>
      <c r="Q219" s="12"/>
      <c r="R219" s="12"/>
      <c r="S219" s="12"/>
      <c r="T219" s="12"/>
      <c r="U219" s="1"/>
      <c r="V219" s="17"/>
      <c r="W219" s="17"/>
      <c r="X219" s="17"/>
      <c r="Y219" s="17"/>
      <c r="Z219" s="17"/>
      <c r="AA219" s="17"/>
      <c r="AB219" s="1"/>
      <c r="AC219" s="17"/>
      <c r="AD219" s="17"/>
      <c r="AE219" s="17"/>
      <c r="AF219" s="17"/>
      <c r="AG219" s="17"/>
      <c r="AH219" s="17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spans="1:55" x14ac:dyDescent="0.3">
      <c r="A220" s="1"/>
      <c r="B220" s="1"/>
      <c r="C220" s="1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2"/>
      <c r="P220" s="12"/>
      <c r="Q220" s="12"/>
      <c r="R220" s="12"/>
      <c r="S220" s="12"/>
      <c r="T220" s="12"/>
      <c r="U220" s="1"/>
      <c r="V220" s="17"/>
      <c r="W220" s="17"/>
      <c r="X220" s="17"/>
      <c r="Y220" s="17"/>
      <c r="Z220" s="17"/>
      <c r="AA220" s="17"/>
      <c r="AB220" s="1"/>
      <c r="AC220" s="17"/>
      <c r="AD220" s="17"/>
      <c r="AE220" s="17"/>
      <c r="AF220" s="17"/>
      <c r="AG220" s="17"/>
      <c r="AH220" s="17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spans="1:55" x14ac:dyDescent="0.3">
      <c r="A221" s="1"/>
      <c r="B221" s="1"/>
      <c r="C221" s="1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2"/>
      <c r="P221" s="12"/>
      <c r="Q221" s="12"/>
      <c r="R221" s="12"/>
      <c r="S221" s="12"/>
      <c r="T221" s="12"/>
      <c r="U221" s="1"/>
      <c r="V221" s="17"/>
      <c r="W221" s="17"/>
      <c r="X221" s="17"/>
      <c r="Y221" s="17"/>
      <c r="Z221" s="17"/>
      <c r="AA221" s="17"/>
      <c r="AB221" s="1"/>
      <c r="AC221" s="17"/>
      <c r="AD221" s="17"/>
      <c r="AE221" s="17"/>
      <c r="AF221" s="17"/>
      <c r="AG221" s="17"/>
      <c r="AH221" s="17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spans="1:55" x14ac:dyDescent="0.3">
      <c r="A222" s="1"/>
      <c r="B222" s="1"/>
      <c r="C222" s="1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2"/>
      <c r="P222" s="12"/>
      <c r="Q222" s="12"/>
      <c r="R222" s="12"/>
      <c r="S222" s="12"/>
      <c r="T222" s="12"/>
      <c r="U222" s="1"/>
      <c r="V222" s="17"/>
      <c r="W222" s="17"/>
      <c r="X222" s="17"/>
      <c r="Y222" s="17"/>
      <c r="Z222" s="17"/>
      <c r="AA222" s="17"/>
      <c r="AB222" s="1"/>
      <c r="AC222" s="17"/>
      <c r="AD222" s="17"/>
      <c r="AE222" s="17"/>
      <c r="AF222" s="17"/>
      <c r="AG222" s="17"/>
      <c r="AH222" s="17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spans="1:55" x14ac:dyDescent="0.3">
      <c r="A223" s="1"/>
      <c r="B223" s="1"/>
      <c r="C223" s="1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2"/>
      <c r="P223" s="12"/>
      <c r="Q223" s="12"/>
      <c r="R223" s="12"/>
      <c r="S223" s="12"/>
      <c r="T223" s="12"/>
      <c r="U223" s="1"/>
      <c r="V223" s="17"/>
      <c r="W223" s="17"/>
      <c r="X223" s="17"/>
      <c r="Y223" s="17"/>
      <c r="Z223" s="17"/>
      <c r="AA223" s="17"/>
      <c r="AB223" s="1"/>
      <c r="AC223" s="17"/>
      <c r="AD223" s="17"/>
      <c r="AE223" s="17"/>
      <c r="AF223" s="17"/>
      <c r="AG223" s="17"/>
      <c r="AH223" s="17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spans="1:55" x14ac:dyDescent="0.3">
      <c r="A224" s="1"/>
      <c r="B224" s="1"/>
      <c r="C224" s="1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2"/>
      <c r="P224" s="12"/>
      <c r="Q224" s="12"/>
      <c r="R224" s="12"/>
      <c r="S224" s="12"/>
      <c r="T224" s="12"/>
      <c r="U224" s="1"/>
      <c r="V224" s="17"/>
      <c r="W224" s="17"/>
      <c r="X224" s="17"/>
      <c r="Y224" s="17"/>
      <c r="Z224" s="17"/>
      <c r="AA224" s="17"/>
      <c r="AB224" s="1"/>
      <c r="AC224" s="17"/>
      <c r="AD224" s="17"/>
      <c r="AE224" s="17"/>
      <c r="AF224" s="17"/>
      <c r="AG224" s="17"/>
      <c r="AH224" s="17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spans="1:55" x14ac:dyDescent="0.3">
      <c r="A225" s="1"/>
      <c r="B225" s="1"/>
      <c r="C225" s="1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2"/>
      <c r="P225" s="12"/>
      <c r="Q225" s="12"/>
      <c r="R225" s="12"/>
      <c r="S225" s="12"/>
      <c r="T225" s="12"/>
      <c r="U225" s="1"/>
      <c r="V225" s="17"/>
      <c r="W225" s="17"/>
      <c r="X225" s="17"/>
      <c r="Y225" s="17"/>
      <c r="Z225" s="17"/>
      <c r="AA225" s="17"/>
      <c r="AB225" s="1"/>
      <c r="AC225" s="17"/>
      <c r="AD225" s="17"/>
      <c r="AE225" s="17"/>
      <c r="AF225" s="17"/>
      <c r="AG225" s="17"/>
      <c r="AH225" s="17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spans="1:55" x14ac:dyDescent="0.3">
      <c r="A226" s="1"/>
      <c r="B226" s="1"/>
      <c r="C226" s="1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2"/>
      <c r="P226" s="12"/>
      <c r="Q226" s="12"/>
      <c r="R226" s="12"/>
      <c r="S226" s="12"/>
      <c r="T226" s="12"/>
      <c r="U226" s="1"/>
      <c r="V226" s="17"/>
      <c r="W226" s="17"/>
      <c r="X226" s="17"/>
      <c r="Y226" s="17"/>
      <c r="Z226" s="17"/>
      <c r="AA226" s="17"/>
      <c r="AB226" s="1"/>
      <c r="AC226" s="17"/>
      <c r="AD226" s="17"/>
      <c r="AE226" s="17"/>
      <c r="AF226" s="17"/>
      <c r="AG226" s="17"/>
      <c r="AH226" s="17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spans="1:55" x14ac:dyDescent="0.3">
      <c r="A227" s="1"/>
      <c r="B227" s="1"/>
      <c r="C227" s="1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2"/>
      <c r="P227" s="12"/>
      <c r="Q227" s="12"/>
      <c r="R227" s="12"/>
      <c r="S227" s="12"/>
      <c r="T227" s="12"/>
      <c r="U227" s="1"/>
      <c r="V227" s="17"/>
      <c r="W227" s="17"/>
      <c r="X227" s="17"/>
      <c r="Y227" s="17"/>
      <c r="Z227" s="17"/>
      <c r="AA227" s="17"/>
      <c r="AB227" s="1"/>
      <c r="AC227" s="17"/>
      <c r="AD227" s="17"/>
      <c r="AE227" s="17"/>
      <c r="AF227" s="17"/>
      <c r="AG227" s="17"/>
      <c r="AH227" s="17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spans="1:55" x14ac:dyDescent="0.3">
      <c r="A228" s="1"/>
      <c r="B228" s="1"/>
      <c r="C228" s="1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2"/>
      <c r="P228" s="12"/>
      <c r="Q228" s="12"/>
      <c r="R228" s="12"/>
      <c r="S228" s="12"/>
      <c r="T228" s="12"/>
      <c r="U228" s="1"/>
      <c r="V228" s="17"/>
      <c r="W228" s="17"/>
      <c r="X228" s="17"/>
      <c r="Y228" s="17"/>
      <c r="Z228" s="17"/>
      <c r="AA228" s="17"/>
      <c r="AB228" s="1"/>
      <c r="AC228" s="17"/>
      <c r="AD228" s="17"/>
      <c r="AE228" s="17"/>
      <c r="AF228" s="17"/>
      <c r="AG228" s="17"/>
      <c r="AH228" s="17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spans="1:55" x14ac:dyDescent="0.3">
      <c r="A229" s="1"/>
      <c r="B229" s="1"/>
      <c r="C229" s="1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2"/>
      <c r="P229" s="12"/>
      <c r="Q229" s="12"/>
      <c r="R229" s="12"/>
      <c r="S229" s="12"/>
      <c r="T229" s="12"/>
      <c r="U229" s="1"/>
      <c r="V229" s="17"/>
      <c r="W229" s="17"/>
      <c r="X229" s="17"/>
      <c r="Y229" s="17"/>
      <c r="Z229" s="17"/>
      <c r="AA229" s="17"/>
      <c r="AB229" s="1"/>
      <c r="AC229" s="17"/>
      <c r="AD229" s="17"/>
      <c r="AE229" s="17"/>
      <c r="AF229" s="17"/>
      <c r="AG229" s="17"/>
      <c r="AH229" s="17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spans="1:55" x14ac:dyDescent="0.3">
      <c r="A230" s="1"/>
      <c r="B230" s="1"/>
      <c r="C230" s="1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2"/>
      <c r="P230" s="12"/>
      <c r="Q230" s="12"/>
      <c r="R230" s="12"/>
      <c r="S230" s="12"/>
      <c r="T230" s="12"/>
      <c r="U230" s="1"/>
      <c r="V230" s="17"/>
      <c r="W230" s="17"/>
      <c r="X230" s="17"/>
      <c r="Y230" s="17"/>
      <c r="Z230" s="17"/>
      <c r="AA230" s="17"/>
      <c r="AB230" s="1"/>
      <c r="AC230" s="17"/>
      <c r="AD230" s="17"/>
      <c r="AE230" s="17"/>
      <c r="AF230" s="17"/>
      <c r="AG230" s="17"/>
      <c r="AH230" s="17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spans="1:55" x14ac:dyDescent="0.3">
      <c r="A231" s="1"/>
      <c r="B231" s="1"/>
      <c r="C231" s="1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2"/>
      <c r="P231" s="12"/>
      <c r="Q231" s="12"/>
      <c r="R231" s="12"/>
      <c r="S231" s="12"/>
      <c r="T231" s="12"/>
      <c r="U231" s="1"/>
      <c r="V231" s="17"/>
      <c r="W231" s="17"/>
      <c r="X231" s="17"/>
      <c r="Y231" s="17"/>
      <c r="Z231" s="17"/>
      <c r="AA231" s="17"/>
      <c r="AB231" s="1"/>
      <c r="AC231" s="17"/>
      <c r="AD231" s="17"/>
      <c r="AE231" s="17"/>
      <c r="AF231" s="17"/>
      <c r="AG231" s="17"/>
      <c r="AH231" s="17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spans="1:55" x14ac:dyDescent="0.3">
      <c r="A232" s="1"/>
      <c r="B232" s="1"/>
      <c r="C232" s="1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2"/>
      <c r="P232" s="12"/>
      <c r="Q232" s="12"/>
      <c r="R232" s="12"/>
      <c r="S232" s="12"/>
      <c r="T232" s="12"/>
      <c r="U232" s="1"/>
      <c r="V232" s="17"/>
      <c r="W232" s="17"/>
      <c r="X232" s="17"/>
      <c r="Y232" s="17"/>
      <c r="Z232" s="17"/>
      <c r="AA232" s="17"/>
      <c r="AB232" s="1"/>
      <c r="AC232" s="17"/>
      <c r="AD232" s="17"/>
      <c r="AE232" s="17"/>
      <c r="AF232" s="17"/>
      <c r="AG232" s="17"/>
      <c r="AH232" s="17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spans="1:55" x14ac:dyDescent="0.3">
      <c r="A233" s="1"/>
      <c r="B233" s="1"/>
      <c r="C233" s="1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2"/>
      <c r="P233" s="12"/>
      <c r="Q233" s="12"/>
      <c r="R233" s="12"/>
      <c r="S233" s="12"/>
      <c r="T233" s="12"/>
      <c r="U233" s="1"/>
      <c r="V233" s="17"/>
      <c r="W233" s="17"/>
      <c r="X233" s="17"/>
      <c r="Y233" s="17"/>
      <c r="Z233" s="17"/>
      <c r="AA233" s="17"/>
      <c r="AB233" s="1"/>
      <c r="AC233" s="17"/>
      <c r="AD233" s="17"/>
      <c r="AE233" s="17"/>
      <c r="AF233" s="17"/>
      <c r="AG233" s="17"/>
      <c r="AH233" s="17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spans="1:55" x14ac:dyDescent="0.3">
      <c r="A234" s="1"/>
      <c r="B234" s="1"/>
      <c r="C234" s="1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2"/>
      <c r="P234" s="12"/>
      <c r="Q234" s="12"/>
      <c r="R234" s="12"/>
      <c r="S234" s="12"/>
      <c r="T234" s="12"/>
      <c r="U234" s="1"/>
      <c r="V234" s="17"/>
      <c r="W234" s="17"/>
      <c r="X234" s="17"/>
      <c r="Y234" s="17"/>
      <c r="Z234" s="17"/>
      <c r="AA234" s="17"/>
      <c r="AB234" s="1"/>
      <c r="AC234" s="17"/>
      <c r="AD234" s="17"/>
      <c r="AE234" s="17"/>
      <c r="AF234" s="17"/>
      <c r="AG234" s="17"/>
      <c r="AH234" s="17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spans="1:55" x14ac:dyDescent="0.3">
      <c r="A235" s="1"/>
      <c r="B235" s="1"/>
      <c r="C235" s="1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2"/>
      <c r="P235" s="12"/>
      <c r="Q235" s="12"/>
      <c r="R235" s="12"/>
      <c r="S235" s="12"/>
      <c r="T235" s="12"/>
      <c r="U235" s="1"/>
      <c r="V235" s="17"/>
      <c r="W235" s="17"/>
      <c r="X235" s="17"/>
      <c r="Y235" s="17"/>
      <c r="Z235" s="17"/>
      <c r="AA235" s="17"/>
      <c r="AB235" s="1"/>
      <c r="AC235" s="17"/>
      <c r="AD235" s="17"/>
      <c r="AE235" s="17"/>
      <c r="AF235" s="17"/>
      <c r="AG235" s="17"/>
      <c r="AH235" s="17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spans="1:55" x14ac:dyDescent="0.3">
      <c r="A236" s="1"/>
      <c r="B236" s="1"/>
      <c r="C236" s="1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2"/>
      <c r="P236" s="12"/>
      <c r="Q236" s="12"/>
      <c r="R236" s="12"/>
      <c r="S236" s="12"/>
      <c r="T236" s="12"/>
      <c r="U236" s="1"/>
      <c r="V236" s="17"/>
      <c r="W236" s="17"/>
      <c r="X236" s="17"/>
      <c r="Y236" s="17"/>
      <c r="Z236" s="17"/>
      <c r="AA236" s="17"/>
      <c r="AB236" s="1"/>
      <c r="AC236" s="17"/>
      <c r="AD236" s="17"/>
      <c r="AE236" s="17"/>
      <c r="AF236" s="17"/>
      <c r="AG236" s="17"/>
      <c r="AH236" s="17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spans="1:55" x14ac:dyDescent="0.3">
      <c r="A237" s="1"/>
      <c r="B237" s="1"/>
      <c r="C237" s="1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2"/>
      <c r="P237" s="12"/>
      <c r="Q237" s="12"/>
      <c r="R237" s="12"/>
      <c r="S237" s="12"/>
      <c r="T237" s="12"/>
      <c r="U237" s="1"/>
      <c r="V237" s="17"/>
      <c r="W237" s="17"/>
      <c r="X237" s="17"/>
      <c r="Y237" s="17"/>
      <c r="Z237" s="17"/>
      <c r="AA237" s="17"/>
      <c r="AB237" s="1"/>
      <c r="AC237" s="17"/>
      <c r="AD237" s="17"/>
      <c r="AE237" s="17"/>
      <c r="AF237" s="17"/>
      <c r="AG237" s="17"/>
      <c r="AH237" s="17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spans="1:55" x14ac:dyDescent="0.3">
      <c r="A238" s="1"/>
      <c r="B238" s="1"/>
      <c r="C238" s="1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2"/>
      <c r="P238" s="12"/>
      <c r="Q238" s="12"/>
      <c r="R238" s="12"/>
      <c r="S238" s="12"/>
      <c r="T238" s="12"/>
      <c r="U238" s="1"/>
      <c r="V238" s="17"/>
      <c r="W238" s="17"/>
      <c r="X238" s="17"/>
      <c r="Y238" s="17"/>
      <c r="Z238" s="17"/>
      <c r="AA238" s="17"/>
      <c r="AB238" s="1"/>
      <c r="AC238" s="17"/>
      <c r="AD238" s="17"/>
      <c r="AE238" s="17"/>
      <c r="AF238" s="17"/>
      <c r="AG238" s="17"/>
      <c r="AH238" s="17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spans="1:55" x14ac:dyDescent="0.3">
      <c r="A239" s="1"/>
      <c r="B239" s="1"/>
      <c r="C239" s="1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2"/>
      <c r="P239" s="12"/>
      <c r="Q239" s="12"/>
      <c r="R239" s="12"/>
      <c r="S239" s="12"/>
      <c r="T239" s="12"/>
      <c r="U239" s="1"/>
      <c r="V239" s="17"/>
      <c r="W239" s="17"/>
      <c r="X239" s="17"/>
      <c r="Y239" s="17"/>
      <c r="Z239" s="17"/>
      <c r="AA239" s="17"/>
      <c r="AB239" s="1"/>
      <c r="AC239" s="17"/>
      <c r="AD239" s="17"/>
      <c r="AE239" s="17"/>
      <c r="AF239" s="17"/>
      <c r="AG239" s="17"/>
      <c r="AH239" s="17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spans="1:55" x14ac:dyDescent="0.3">
      <c r="A240" s="1"/>
      <c r="B240" s="1"/>
      <c r="C240" s="1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2"/>
      <c r="P240" s="12"/>
      <c r="Q240" s="12"/>
      <c r="R240" s="12"/>
      <c r="S240" s="12"/>
      <c r="T240" s="12"/>
      <c r="U240" s="1"/>
      <c r="V240" s="17"/>
      <c r="W240" s="17"/>
      <c r="X240" s="17"/>
      <c r="Y240" s="17"/>
      <c r="Z240" s="17"/>
      <c r="AA240" s="17"/>
      <c r="AB240" s="1"/>
      <c r="AC240" s="17"/>
      <c r="AD240" s="17"/>
      <c r="AE240" s="17"/>
      <c r="AF240" s="17"/>
      <c r="AG240" s="17"/>
      <c r="AH240" s="17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spans="1:55" x14ac:dyDescent="0.3">
      <c r="A241" s="1"/>
      <c r="B241" s="1"/>
      <c r="C241" s="1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2"/>
      <c r="P241" s="12"/>
      <c r="Q241" s="12"/>
      <c r="R241" s="12"/>
      <c r="S241" s="12"/>
      <c r="T241" s="12"/>
      <c r="U241" s="1"/>
      <c r="V241" s="17"/>
      <c r="W241" s="17"/>
      <c r="X241" s="17"/>
      <c r="Y241" s="17"/>
      <c r="Z241" s="17"/>
      <c r="AA241" s="17"/>
      <c r="AB241" s="1"/>
      <c r="AC241" s="17"/>
      <c r="AD241" s="17"/>
      <c r="AE241" s="17"/>
      <c r="AF241" s="17"/>
      <c r="AG241" s="17"/>
      <c r="AH241" s="17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spans="1:55" x14ac:dyDescent="0.3">
      <c r="A242" s="1"/>
      <c r="B242" s="1"/>
      <c r="C242" s="1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2"/>
      <c r="P242" s="12"/>
      <c r="Q242" s="12"/>
      <c r="R242" s="12"/>
      <c r="S242" s="12"/>
      <c r="T242" s="12"/>
      <c r="U242" s="1"/>
      <c r="V242" s="17"/>
      <c r="W242" s="17"/>
      <c r="X242" s="17"/>
      <c r="Y242" s="17"/>
      <c r="Z242" s="17"/>
      <c r="AA242" s="17"/>
      <c r="AB242" s="1"/>
      <c r="AC242" s="17"/>
      <c r="AD242" s="17"/>
      <c r="AE242" s="17"/>
      <c r="AF242" s="17"/>
      <c r="AG242" s="17"/>
      <c r="AH242" s="17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spans="1:55" x14ac:dyDescent="0.3">
      <c r="A243" s="1"/>
      <c r="B243" s="1"/>
      <c r="C243" s="1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2"/>
      <c r="P243" s="12"/>
      <c r="Q243" s="12"/>
      <c r="R243" s="12"/>
      <c r="S243" s="12"/>
      <c r="T243" s="12"/>
      <c r="U243" s="1"/>
      <c r="V243" s="17"/>
      <c r="W243" s="17"/>
      <c r="X243" s="17"/>
      <c r="Y243" s="17"/>
      <c r="Z243" s="17"/>
      <c r="AA243" s="17"/>
      <c r="AB243" s="1"/>
      <c r="AC243" s="17"/>
      <c r="AD243" s="17"/>
      <c r="AE243" s="17"/>
      <c r="AF243" s="17"/>
      <c r="AG243" s="17"/>
      <c r="AH243" s="17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spans="1:55" x14ac:dyDescent="0.3">
      <c r="A244" s="1"/>
      <c r="B244" s="1"/>
      <c r="C244" s="1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2"/>
      <c r="P244" s="12"/>
      <c r="Q244" s="12"/>
      <c r="R244" s="12"/>
      <c r="S244" s="12"/>
      <c r="T244" s="12"/>
      <c r="U244" s="1"/>
      <c r="V244" s="17"/>
      <c r="W244" s="17"/>
      <c r="X244" s="17"/>
      <c r="Y244" s="17"/>
      <c r="Z244" s="17"/>
      <c r="AA244" s="17"/>
      <c r="AB244" s="1"/>
      <c r="AC244" s="17"/>
      <c r="AD244" s="17"/>
      <c r="AE244" s="17"/>
      <c r="AF244" s="17"/>
      <c r="AG244" s="17"/>
      <c r="AH244" s="17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spans="1:55" x14ac:dyDescent="0.3">
      <c r="A245" s="1"/>
      <c r="B245" s="1"/>
      <c r="C245" s="1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2"/>
      <c r="P245" s="12"/>
      <c r="Q245" s="12"/>
      <c r="R245" s="12"/>
      <c r="S245" s="12"/>
      <c r="T245" s="12"/>
      <c r="U245" s="1"/>
      <c r="V245" s="17"/>
      <c r="W245" s="17"/>
      <c r="X245" s="17"/>
      <c r="Y245" s="17"/>
      <c r="Z245" s="17"/>
      <c r="AA245" s="17"/>
      <c r="AB245" s="1"/>
      <c r="AC245" s="17"/>
      <c r="AD245" s="17"/>
      <c r="AE245" s="17"/>
      <c r="AF245" s="17"/>
      <c r="AG245" s="17"/>
      <c r="AH245" s="17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spans="1:55" x14ac:dyDescent="0.3">
      <c r="A246" s="1"/>
      <c r="B246" s="1"/>
      <c r="C246" s="1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2"/>
      <c r="P246" s="12"/>
      <c r="Q246" s="12"/>
      <c r="R246" s="12"/>
      <c r="S246" s="12"/>
      <c r="T246" s="12"/>
      <c r="U246" s="1"/>
      <c r="V246" s="17"/>
      <c r="W246" s="17"/>
      <c r="X246" s="17"/>
      <c r="Y246" s="17"/>
      <c r="Z246" s="17"/>
      <c r="AA246" s="17"/>
      <c r="AB246" s="1"/>
      <c r="AC246" s="17"/>
      <c r="AD246" s="17"/>
      <c r="AE246" s="17"/>
      <c r="AF246" s="17"/>
      <c r="AG246" s="17"/>
      <c r="AH246" s="17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spans="1:55" x14ac:dyDescent="0.3">
      <c r="A247" s="1"/>
      <c r="B247" s="1"/>
      <c r="C247" s="1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2"/>
      <c r="P247" s="12"/>
      <c r="Q247" s="12"/>
      <c r="R247" s="12"/>
      <c r="S247" s="12"/>
      <c r="T247" s="12"/>
      <c r="U247" s="1"/>
      <c r="V247" s="17"/>
      <c r="W247" s="17"/>
      <c r="X247" s="17"/>
      <c r="Y247" s="17"/>
      <c r="Z247" s="17"/>
      <c r="AA247" s="17"/>
      <c r="AB247" s="1"/>
      <c r="AC247" s="17"/>
      <c r="AD247" s="17"/>
      <c r="AE247" s="17"/>
      <c r="AF247" s="17"/>
      <c r="AG247" s="17"/>
      <c r="AH247" s="17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spans="1:55" x14ac:dyDescent="0.3">
      <c r="A248" s="1"/>
      <c r="B248" s="1"/>
      <c r="C248" s="1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2"/>
      <c r="P248" s="12"/>
      <c r="Q248" s="12"/>
      <c r="R248" s="12"/>
      <c r="S248" s="12"/>
      <c r="T248" s="12"/>
      <c r="U248" s="1"/>
      <c r="V248" s="17"/>
      <c r="W248" s="17"/>
      <c r="X248" s="17"/>
      <c r="Y248" s="17"/>
      <c r="Z248" s="17"/>
      <c r="AA248" s="17"/>
      <c r="AB248" s="1"/>
      <c r="AC248" s="17"/>
      <c r="AD248" s="17"/>
      <c r="AE248" s="17"/>
      <c r="AF248" s="17"/>
      <c r="AG248" s="17"/>
      <c r="AH248" s="17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spans="1:55" x14ac:dyDescent="0.3">
      <c r="A249" s="1"/>
      <c r="B249" s="1"/>
      <c r="C249" s="1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2"/>
      <c r="P249" s="12"/>
      <c r="Q249" s="12"/>
      <c r="R249" s="12"/>
      <c r="S249" s="12"/>
      <c r="T249" s="12"/>
      <c r="U249" s="1"/>
      <c r="V249" s="17"/>
      <c r="W249" s="17"/>
      <c r="X249" s="17"/>
      <c r="Y249" s="17"/>
      <c r="Z249" s="17"/>
      <c r="AA249" s="17"/>
      <c r="AB249" s="1"/>
      <c r="AC249" s="17"/>
      <c r="AD249" s="17"/>
      <c r="AE249" s="17"/>
      <c r="AF249" s="17"/>
      <c r="AG249" s="17"/>
      <c r="AH249" s="17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spans="1:55" x14ac:dyDescent="0.3">
      <c r="A250" s="1"/>
      <c r="B250" s="1"/>
      <c r="C250" s="1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2"/>
      <c r="P250" s="12"/>
      <c r="Q250" s="12"/>
      <c r="R250" s="12"/>
      <c r="S250" s="12"/>
      <c r="T250" s="12"/>
      <c r="U250" s="1"/>
      <c r="V250" s="17"/>
      <c r="W250" s="17"/>
      <c r="X250" s="17"/>
      <c r="Y250" s="17"/>
      <c r="Z250" s="17"/>
      <c r="AA250" s="17"/>
      <c r="AB250" s="1"/>
      <c r="AC250" s="17"/>
      <c r="AD250" s="17"/>
      <c r="AE250" s="17"/>
      <c r="AF250" s="17"/>
      <c r="AG250" s="17"/>
      <c r="AH250" s="17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spans="1:55" x14ac:dyDescent="0.3">
      <c r="A251" s="1"/>
      <c r="B251" s="1"/>
      <c r="C251" s="1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2"/>
      <c r="P251" s="12"/>
      <c r="Q251" s="12"/>
      <c r="R251" s="12"/>
      <c r="S251" s="12"/>
      <c r="T251" s="12"/>
      <c r="U251" s="1"/>
      <c r="V251" s="17"/>
      <c r="W251" s="17"/>
      <c r="X251" s="17"/>
      <c r="Y251" s="17"/>
      <c r="Z251" s="17"/>
      <c r="AA251" s="17"/>
      <c r="AB251" s="1"/>
      <c r="AC251" s="17"/>
      <c r="AD251" s="17"/>
      <c r="AE251" s="17"/>
      <c r="AF251" s="17"/>
      <c r="AG251" s="17"/>
      <c r="AH251" s="17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spans="1:55" x14ac:dyDescent="0.3">
      <c r="A252" s="1"/>
      <c r="B252" s="1"/>
      <c r="C252" s="1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2"/>
      <c r="P252" s="12"/>
      <c r="Q252" s="12"/>
      <c r="R252" s="12"/>
      <c r="S252" s="12"/>
      <c r="T252" s="12"/>
      <c r="U252" s="1"/>
      <c r="V252" s="17"/>
      <c r="W252" s="17"/>
      <c r="X252" s="17"/>
      <c r="Y252" s="17"/>
      <c r="Z252" s="17"/>
      <c r="AA252" s="17"/>
      <c r="AB252" s="1"/>
      <c r="AC252" s="17"/>
      <c r="AD252" s="17"/>
      <c r="AE252" s="17"/>
      <c r="AF252" s="17"/>
      <c r="AG252" s="17"/>
      <c r="AH252" s="17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spans="1:55" x14ac:dyDescent="0.3">
      <c r="A253" s="1"/>
      <c r="B253" s="1"/>
      <c r="C253" s="1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2"/>
      <c r="P253" s="12"/>
      <c r="Q253" s="12"/>
      <c r="R253" s="12"/>
      <c r="S253" s="12"/>
      <c r="T253" s="12"/>
      <c r="U253" s="1"/>
      <c r="V253" s="17"/>
      <c r="W253" s="17"/>
      <c r="X253" s="17"/>
      <c r="Y253" s="17"/>
      <c r="Z253" s="17"/>
      <c r="AA253" s="17"/>
      <c r="AB253" s="1"/>
      <c r="AC253" s="17"/>
      <c r="AD253" s="17"/>
      <c r="AE253" s="17"/>
      <c r="AF253" s="17"/>
      <c r="AG253" s="17"/>
      <c r="AH253" s="17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spans="1:55" x14ac:dyDescent="0.3">
      <c r="A254" s="1"/>
      <c r="B254" s="1"/>
      <c r="C254" s="1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2"/>
      <c r="P254" s="12"/>
      <c r="Q254" s="12"/>
      <c r="R254" s="12"/>
      <c r="S254" s="12"/>
      <c r="T254" s="12"/>
      <c r="U254" s="1"/>
      <c r="V254" s="17"/>
      <c r="W254" s="17"/>
      <c r="X254" s="17"/>
      <c r="Y254" s="17"/>
      <c r="Z254" s="17"/>
      <c r="AA254" s="17"/>
      <c r="AB254" s="1"/>
      <c r="AC254" s="17"/>
      <c r="AD254" s="17"/>
      <c r="AE254" s="17"/>
      <c r="AF254" s="17"/>
      <c r="AG254" s="17"/>
      <c r="AH254" s="17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spans="1:55" x14ac:dyDescent="0.3">
      <c r="A255" s="1"/>
      <c r="B255" s="1"/>
      <c r="C255" s="1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2"/>
      <c r="P255" s="12"/>
      <c r="Q255" s="12"/>
      <c r="R255" s="12"/>
      <c r="S255" s="12"/>
      <c r="T255" s="12"/>
      <c r="U255" s="1"/>
      <c r="V255" s="17"/>
      <c r="W255" s="17"/>
      <c r="X255" s="17"/>
      <c r="Y255" s="17"/>
      <c r="Z255" s="17"/>
      <c r="AA255" s="17"/>
      <c r="AB255" s="1"/>
      <c r="AC255" s="17"/>
      <c r="AD255" s="17"/>
      <c r="AE255" s="17"/>
      <c r="AF255" s="17"/>
      <c r="AG255" s="17"/>
      <c r="AH255" s="17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spans="1:55" x14ac:dyDescent="0.3">
      <c r="A256" s="1"/>
      <c r="B256" s="1"/>
      <c r="C256" s="1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2"/>
      <c r="P256" s="12"/>
      <c r="Q256" s="12"/>
      <c r="R256" s="12"/>
      <c r="S256" s="12"/>
      <c r="T256" s="12"/>
      <c r="U256" s="1"/>
      <c r="V256" s="17"/>
      <c r="W256" s="17"/>
      <c r="X256" s="17"/>
      <c r="Y256" s="17"/>
      <c r="Z256" s="17"/>
      <c r="AA256" s="17"/>
      <c r="AB256" s="1"/>
      <c r="AC256" s="17"/>
      <c r="AD256" s="17"/>
      <c r="AE256" s="17"/>
      <c r="AF256" s="17"/>
      <c r="AG256" s="17"/>
      <c r="AH256" s="17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spans="1:55" x14ac:dyDescent="0.3">
      <c r="A257" s="1"/>
      <c r="B257" s="1"/>
      <c r="C257" s="1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2"/>
      <c r="P257" s="12"/>
      <c r="Q257" s="12"/>
      <c r="R257" s="12"/>
      <c r="S257" s="12"/>
      <c r="T257" s="12"/>
      <c r="U257" s="1"/>
      <c r="V257" s="17"/>
      <c r="W257" s="17"/>
      <c r="X257" s="17"/>
      <c r="Y257" s="17"/>
      <c r="Z257" s="17"/>
      <c r="AA257" s="17"/>
      <c r="AB257" s="1"/>
      <c r="AC257" s="17"/>
      <c r="AD257" s="17"/>
      <c r="AE257" s="17"/>
      <c r="AF257" s="17"/>
      <c r="AG257" s="17"/>
      <c r="AH257" s="17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spans="1:55" x14ac:dyDescent="0.3">
      <c r="A258" s="1"/>
      <c r="B258" s="1"/>
      <c r="C258" s="1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2"/>
      <c r="P258" s="12"/>
      <c r="Q258" s="12"/>
      <c r="R258" s="12"/>
      <c r="S258" s="12"/>
      <c r="T258" s="12"/>
      <c r="U258" s="1"/>
      <c r="V258" s="17"/>
      <c r="W258" s="17"/>
      <c r="X258" s="17"/>
      <c r="Y258" s="17"/>
      <c r="Z258" s="17"/>
      <c r="AA258" s="17"/>
      <c r="AB258" s="1"/>
      <c r="AC258" s="17"/>
      <c r="AD258" s="17"/>
      <c r="AE258" s="17"/>
      <c r="AF258" s="17"/>
      <c r="AG258" s="17"/>
      <c r="AH258" s="17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spans="1:55" x14ac:dyDescent="0.3">
      <c r="A259" s="1"/>
      <c r="B259" s="1"/>
      <c r="C259" s="1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2"/>
      <c r="P259" s="12"/>
      <c r="Q259" s="12"/>
      <c r="R259" s="12"/>
      <c r="S259" s="12"/>
      <c r="T259" s="12"/>
      <c r="U259" s="1"/>
      <c r="V259" s="17"/>
      <c r="W259" s="17"/>
      <c r="X259" s="17"/>
      <c r="Y259" s="17"/>
      <c r="Z259" s="17"/>
      <c r="AA259" s="17"/>
      <c r="AB259" s="1"/>
      <c r="AC259" s="17"/>
      <c r="AD259" s="17"/>
      <c r="AE259" s="17"/>
      <c r="AF259" s="17"/>
      <c r="AG259" s="17"/>
      <c r="AH259" s="17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spans="1:55" x14ac:dyDescent="0.3">
      <c r="A260" s="1"/>
      <c r="B260" s="1"/>
      <c r="C260" s="1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2"/>
      <c r="P260" s="12"/>
      <c r="Q260" s="12"/>
      <c r="R260" s="12"/>
      <c r="S260" s="12"/>
      <c r="T260" s="12"/>
      <c r="U260" s="1"/>
      <c r="V260" s="17"/>
      <c r="W260" s="17"/>
      <c r="X260" s="17"/>
      <c r="Y260" s="17"/>
      <c r="Z260" s="17"/>
      <c r="AA260" s="17"/>
      <c r="AB260" s="1"/>
      <c r="AC260" s="17"/>
      <c r="AD260" s="17"/>
      <c r="AE260" s="17"/>
      <c r="AF260" s="17"/>
      <c r="AG260" s="17"/>
      <c r="AH260" s="17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spans="1:55" x14ac:dyDescent="0.3">
      <c r="A261" s="1"/>
      <c r="B261" s="1"/>
      <c r="C261" s="1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2"/>
      <c r="P261" s="12"/>
      <c r="Q261" s="12"/>
      <c r="R261" s="12"/>
      <c r="S261" s="12"/>
      <c r="T261" s="12"/>
      <c r="U261" s="1"/>
      <c r="V261" s="17"/>
      <c r="W261" s="17"/>
      <c r="X261" s="17"/>
      <c r="Y261" s="17"/>
      <c r="Z261" s="17"/>
      <c r="AA261" s="17"/>
      <c r="AB261" s="1"/>
      <c r="AC261" s="17"/>
      <c r="AD261" s="17"/>
      <c r="AE261" s="17"/>
      <c r="AF261" s="17"/>
      <c r="AG261" s="17"/>
      <c r="AH261" s="17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spans="1:55" x14ac:dyDescent="0.3">
      <c r="A262" s="1"/>
      <c r="B262" s="1"/>
      <c r="C262" s="1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2"/>
      <c r="P262" s="12"/>
      <c r="Q262" s="12"/>
      <c r="R262" s="12"/>
      <c r="S262" s="12"/>
      <c r="T262" s="12"/>
      <c r="U262" s="1"/>
      <c r="V262" s="17"/>
      <c r="W262" s="17"/>
      <c r="X262" s="17"/>
      <c r="Y262" s="17"/>
      <c r="Z262" s="17"/>
      <c r="AA262" s="17"/>
      <c r="AB262" s="1"/>
      <c r="AC262" s="17"/>
      <c r="AD262" s="17"/>
      <c r="AE262" s="17"/>
      <c r="AF262" s="17"/>
      <c r="AG262" s="17"/>
      <c r="AH262" s="17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spans="1:55" x14ac:dyDescent="0.3">
      <c r="A263" s="1"/>
      <c r="B263" s="1"/>
      <c r="C263" s="1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2"/>
      <c r="P263" s="12"/>
      <c r="Q263" s="12"/>
      <c r="R263" s="12"/>
      <c r="S263" s="12"/>
      <c r="T263" s="12"/>
      <c r="U263" s="1"/>
      <c r="V263" s="17"/>
      <c r="W263" s="17"/>
      <c r="X263" s="17"/>
      <c r="Y263" s="17"/>
      <c r="Z263" s="17"/>
      <c r="AA263" s="17"/>
      <c r="AB263" s="1"/>
      <c r="AC263" s="17"/>
      <c r="AD263" s="17"/>
      <c r="AE263" s="17"/>
      <c r="AF263" s="17"/>
      <c r="AG263" s="17"/>
      <c r="AH263" s="17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spans="1:55" x14ac:dyDescent="0.3">
      <c r="A264" s="1"/>
      <c r="B264" s="1"/>
      <c r="C264" s="1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2"/>
      <c r="P264" s="12"/>
      <c r="Q264" s="12"/>
      <c r="R264" s="12"/>
      <c r="S264" s="12"/>
      <c r="T264" s="12"/>
      <c r="U264" s="1"/>
      <c r="V264" s="17"/>
      <c r="W264" s="17"/>
      <c r="X264" s="17"/>
      <c r="Y264" s="17"/>
      <c r="Z264" s="17"/>
      <c r="AA264" s="17"/>
      <c r="AB264" s="1"/>
      <c r="AC264" s="17"/>
      <c r="AD264" s="17"/>
      <c r="AE264" s="17"/>
      <c r="AF264" s="17"/>
      <c r="AG264" s="17"/>
      <c r="AH264" s="17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spans="1:55" x14ac:dyDescent="0.3">
      <c r="A265" s="1"/>
      <c r="B265" s="1"/>
      <c r="C265" s="1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2"/>
      <c r="P265" s="12"/>
      <c r="Q265" s="12"/>
      <c r="R265" s="12"/>
      <c r="S265" s="12"/>
      <c r="T265" s="12"/>
      <c r="U265" s="1"/>
      <c r="V265" s="17"/>
      <c r="W265" s="17"/>
      <c r="X265" s="17"/>
      <c r="Y265" s="17"/>
      <c r="Z265" s="17"/>
      <c r="AA265" s="17"/>
      <c r="AB265" s="1"/>
      <c r="AC265" s="17"/>
      <c r="AD265" s="17"/>
      <c r="AE265" s="17"/>
      <c r="AF265" s="17"/>
      <c r="AG265" s="17"/>
      <c r="AH265" s="17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spans="1:55" x14ac:dyDescent="0.3">
      <c r="A266" s="1"/>
      <c r="B266" s="1"/>
      <c r="C266" s="1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2"/>
      <c r="P266" s="12"/>
      <c r="Q266" s="12"/>
      <c r="R266" s="12"/>
      <c r="S266" s="12"/>
      <c r="T266" s="12"/>
      <c r="U266" s="1"/>
      <c r="V266" s="17"/>
      <c r="W266" s="17"/>
      <c r="X266" s="17"/>
      <c r="Y266" s="17"/>
      <c r="Z266" s="17"/>
      <c r="AA266" s="17"/>
      <c r="AB266" s="1"/>
      <c r="AC266" s="17"/>
      <c r="AD266" s="17"/>
      <c r="AE266" s="17"/>
      <c r="AF266" s="17"/>
      <c r="AG266" s="17"/>
      <c r="AH266" s="17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spans="1:55" x14ac:dyDescent="0.3">
      <c r="A267" s="1"/>
      <c r="B267" s="1"/>
      <c r="C267" s="1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2"/>
      <c r="P267" s="12"/>
      <c r="Q267" s="12"/>
      <c r="R267" s="12"/>
      <c r="S267" s="12"/>
      <c r="T267" s="12"/>
      <c r="U267" s="1"/>
      <c r="V267" s="17"/>
      <c r="W267" s="17"/>
      <c r="X267" s="17"/>
      <c r="Y267" s="17"/>
      <c r="Z267" s="17"/>
      <c r="AA267" s="17"/>
      <c r="AB267" s="1"/>
      <c r="AC267" s="17"/>
      <c r="AD267" s="17"/>
      <c r="AE267" s="17"/>
      <c r="AF267" s="17"/>
      <c r="AG267" s="17"/>
      <c r="AH267" s="17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spans="1:55" x14ac:dyDescent="0.3">
      <c r="A268" s="1"/>
      <c r="B268" s="1"/>
      <c r="C268" s="1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2"/>
      <c r="P268" s="12"/>
      <c r="Q268" s="12"/>
      <c r="R268" s="12"/>
      <c r="S268" s="12"/>
      <c r="T268" s="12"/>
      <c r="U268" s="1"/>
      <c r="V268" s="17"/>
      <c r="W268" s="17"/>
      <c r="X268" s="17"/>
      <c r="Y268" s="17"/>
      <c r="Z268" s="17"/>
      <c r="AA268" s="17"/>
      <c r="AB268" s="1"/>
      <c r="AC268" s="17"/>
      <c r="AD268" s="17"/>
      <c r="AE268" s="17"/>
      <c r="AF268" s="17"/>
      <c r="AG268" s="17"/>
      <c r="AH268" s="17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spans="1:55" x14ac:dyDescent="0.3">
      <c r="A269" s="1"/>
      <c r="B269" s="1"/>
      <c r="C269" s="1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2"/>
      <c r="P269" s="12"/>
      <c r="Q269" s="12"/>
      <c r="R269" s="12"/>
      <c r="S269" s="12"/>
      <c r="T269" s="12"/>
      <c r="U269" s="1"/>
      <c r="V269" s="17"/>
      <c r="W269" s="17"/>
      <c r="X269" s="17"/>
      <c r="Y269" s="17"/>
      <c r="Z269" s="17"/>
      <c r="AA269" s="17"/>
      <c r="AB269" s="1"/>
      <c r="AC269" s="17"/>
      <c r="AD269" s="17"/>
      <c r="AE269" s="17"/>
      <c r="AF269" s="17"/>
      <c r="AG269" s="17"/>
      <c r="AH269" s="17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</row>
    <row r="270" spans="1:55" x14ac:dyDescent="0.3">
      <c r="A270" s="1"/>
      <c r="B270" s="1"/>
      <c r="C270" s="1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2"/>
      <c r="P270" s="12"/>
      <c r="Q270" s="12"/>
      <c r="R270" s="12"/>
      <c r="S270" s="12"/>
      <c r="T270" s="12"/>
      <c r="U270" s="1"/>
      <c r="V270" s="17"/>
      <c r="W270" s="17"/>
      <c r="X270" s="17"/>
      <c r="Y270" s="17"/>
      <c r="Z270" s="17"/>
      <c r="AA270" s="17"/>
      <c r="AB270" s="1"/>
      <c r="AC270" s="17"/>
      <c r="AD270" s="17"/>
      <c r="AE270" s="17"/>
      <c r="AF270" s="17"/>
      <c r="AG270" s="17"/>
      <c r="AH270" s="17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</row>
    <row r="271" spans="1:55" x14ac:dyDescent="0.3">
      <c r="A271" s="1"/>
      <c r="B271" s="1"/>
      <c r="C271" s="1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2"/>
      <c r="P271" s="12"/>
      <c r="Q271" s="12"/>
      <c r="R271" s="12"/>
      <c r="S271" s="12"/>
      <c r="T271" s="12"/>
      <c r="U271" s="1"/>
      <c r="V271" s="17"/>
      <c r="W271" s="17"/>
      <c r="X271" s="17"/>
      <c r="Y271" s="17"/>
      <c r="Z271" s="17"/>
      <c r="AA271" s="17"/>
      <c r="AB271" s="1"/>
      <c r="AC271" s="17"/>
      <c r="AD271" s="17"/>
      <c r="AE271" s="17"/>
      <c r="AF271" s="17"/>
      <c r="AG271" s="17"/>
      <c r="AH271" s="17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</row>
    <row r="272" spans="1:55" x14ac:dyDescent="0.3">
      <c r="A272" s="1"/>
      <c r="B272" s="1"/>
      <c r="C272" s="1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2"/>
      <c r="P272" s="12"/>
      <c r="Q272" s="12"/>
      <c r="R272" s="12"/>
      <c r="S272" s="12"/>
      <c r="T272" s="12"/>
      <c r="U272" s="1"/>
      <c r="V272" s="17"/>
      <c r="W272" s="17"/>
      <c r="X272" s="17"/>
      <c r="Y272" s="17"/>
      <c r="Z272" s="17"/>
      <c r="AA272" s="17"/>
      <c r="AB272" s="1"/>
      <c r="AC272" s="17"/>
      <c r="AD272" s="17"/>
      <c r="AE272" s="17"/>
      <c r="AF272" s="17"/>
      <c r="AG272" s="17"/>
      <c r="AH272" s="17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</row>
    <row r="273" spans="1:55" x14ac:dyDescent="0.3">
      <c r="A273" s="1"/>
      <c r="B273" s="1"/>
      <c r="C273" s="1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2"/>
      <c r="P273" s="12"/>
      <c r="Q273" s="12"/>
      <c r="R273" s="12"/>
      <c r="S273" s="12"/>
      <c r="T273" s="12"/>
      <c r="U273" s="1"/>
      <c r="V273" s="17"/>
      <c r="W273" s="17"/>
      <c r="X273" s="17"/>
      <c r="Y273" s="17"/>
      <c r="Z273" s="17"/>
      <c r="AA273" s="17"/>
      <c r="AB273" s="1"/>
      <c r="AC273" s="17"/>
      <c r="AD273" s="17"/>
      <c r="AE273" s="17"/>
      <c r="AF273" s="17"/>
      <c r="AG273" s="17"/>
      <c r="AH273" s="17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</row>
    <row r="274" spans="1:55" x14ac:dyDescent="0.3">
      <c r="A274" s="1"/>
      <c r="B274" s="1"/>
      <c r="C274" s="1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2"/>
      <c r="P274" s="12"/>
      <c r="Q274" s="12"/>
      <c r="R274" s="12"/>
      <c r="S274" s="12"/>
      <c r="T274" s="12"/>
      <c r="U274" s="1"/>
      <c r="V274" s="17"/>
      <c r="W274" s="17"/>
      <c r="X274" s="17"/>
      <c r="Y274" s="17"/>
      <c r="Z274" s="17"/>
      <c r="AA274" s="17"/>
      <c r="AB274" s="1"/>
      <c r="AC274" s="17"/>
      <c r="AD274" s="17"/>
      <c r="AE274" s="17"/>
      <c r="AF274" s="17"/>
      <c r="AG274" s="17"/>
      <c r="AH274" s="17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</row>
    <row r="275" spans="1:55" x14ac:dyDescent="0.3">
      <c r="A275" s="1"/>
      <c r="B275" s="1"/>
      <c r="C275" s="1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2"/>
      <c r="P275" s="12"/>
      <c r="Q275" s="12"/>
      <c r="R275" s="12"/>
      <c r="S275" s="12"/>
      <c r="T275" s="12"/>
      <c r="U275" s="1"/>
      <c r="V275" s="17"/>
      <c r="W275" s="17"/>
      <c r="X275" s="17"/>
      <c r="Y275" s="17"/>
      <c r="Z275" s="17"/>
      <c r="AA275" s="17"/>
      <c r="AB275" s="1"/>
      <c r="AC275" s="17"/>
      <c r="AD275" s="17"/>
      <c r="AE275" s="17"/>
      <c r="AF275" s="17"/>
      <c r="AG275" s="17"/>
      <c r="AH275" s="17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</row>
    <row r="276" spans="1:55" x14ac:dyDescent="0.3">
      <c r="A276" s="1"/>
      <c r="B276" s="1"/>
      <c r="C276" s="1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2"/>
      <c r="P276" s="12"/>
      <c r="Q276" s="12"/>
      <c r="R276" s="12"/>
      <c r="S276" s="12"/>
      <c r="T276" s="12"/>
      <c r="U276" s="1"/>
      <c r="V276" s="17"/>
      <c r="W276" s="17"/>
      <c r="X276" s="17"/>
      <c r="Y276" s="17"/>
      <c r="Z276" s="17"/>
      <c r="AA276" s="17"/>
      <c r="AB276" s="1"/>
      <c r="AC276" s="17"/>
      <c r="AD276" s="17"/>
      <c r="AE276" s="17"/>
      <c r="AF276" s="17"/>
      <c r="AG276" s="17"/>
      <c r="AH276" s="17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</row>
    <row r="277" spans="1:55" x14ac:dyDescent="0.3">
      <c r="A277" s="1"/>
      <c r="B277" s="1"/>
      <c r="C277" s="1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2"/>
      <c r="P277" s="12"/>
      <c r="Q277" s="12"/>
      <c r="R277" s="12"/>
      <c r="S277" s="12"/>
      <c r="T277" s="12"/>
      <c r="U277" s="1"/>
      <c r="V277" s="17"/>
      <c r="W277" s="17"/>
      <c r="X277" s="17"/>
      <c r="Y277" s="17"/>
      <c r="Z277" s="17"/>
      <c r="AA277" s="17"/>
      <c r="AB277" s="1"/>
      <c r="AC277" s="17"/>
      <c r="AD277" s="17"/>
      <c r="AE277" s="17"/>
      <c r="AF277" s="17"/>
      <c r="AG277" s="17"/>
      <c r="AH277" s="17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</row>
    <row r="278" spans="1:55" x14ac:dyDescent="0.3">
      <c r="A278" s="1"/>
      <c r="B278" s="1"/>
      <c r="C278" s="1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2"/>
      <c r="P278" s="12"/>
      <c r="Q278" s="12"/>
      <c r="R278" s="12"/>
      <c r="S278" s="12"/>
      <c r="T278" s="12"/>
      <c r="U278" s="1"/>
      <c r="V278" s="17"/>
      <c r="W278" s="17"/>
      <c r="X278" s="17"/>
      <c r="Y278" s="17"/>
      <c r="Z278" s="17"/>
      <c r="AA278" s="17"/>
      <c r="AB278" s="1"/>
      <c r="AC278" s="17"/>
      <c r="AD278" s="17"/>
      <c r="AE278" s="17"/>
      <c r="AF278" s="17"/>
      <c r="AG278" s="17"/>
      <c r="AH278" s="17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</row>
    <row r="279" spans="1:55" x14ac:dyDescent="0.3">
      <c r="A279" s="1"/>
      <c r="B279" s="1"/>
      <c r="C279" s="1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2"/>
      <c r="P279" s="12"/>
      <c r="Q279" s="12"/>
      <c r="R279" s="12"/>
      <c r="S279" s="12"/>
      <c r="T279" s="12"/>
      <c r="U279" s="1"/>
      <c r="V279" s="17"/>
      <c r="W279" s="17"/>
      <c r="X279" s="17"/>
      <c r="Y279" s="17"/>
      <c r="Z279" s="17"/>
      <c r="AA279" s="17"/>
      <c r="AB279" s="1"/>
      <c r="AC279" s="17"/>
      <c r="AD279" s="17"/>
      <c r="AE279" s="17"/>
      <c r="AF279" s="17"/>
      <c r="AG279" s="17"/>
      <c r="AH279" s="17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</row>
    <row r="280" spans="1:55" x14ac:dyDescent="0.3">
      <c r="A280" s="1"/>
      <c r="B280" s="1"/>
      <c r="C280" s="1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2"/>
      <c r="P280" s="12"/>
      <c r="Q280" s="12"/>
      <c r="R280" s="12"/>
      <c r="S280" s="12"/>
      <c r="T280" s="12"/>
      <c r="U280" s="1"/>
      <c r="V280" s="17"/>
      <c r="W280" s="17"/>
      <c r="X280" s="17"/>
      <c r="Y280" s="17"/>
      <c r="Z280" s="17"/>
      <c r="AA280" s="17"/>
      <c r="AB280" s="1"/>
      <c r="AC280" s="17"/>
      <c r="AD280" s="17"/>
      <c r="AE280" s="17"/>
      <c r="AF280" s="17"/>
      <c r="AG280" s="17"/>
      <c r="AH280" s="17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</row>
    <row r="281" spans="1:55" x14ac:dyDescent="0.3">
      <c r="A281" s="1"/>
      <c r="B281" s="1"/>
      <c r="C281" s="1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2"/>
      <c r="P281" s="12"/>
      <c r="Q281" s="12"/>
      <c r="R281" s="12"/>
      <c r="S281" s="12"/>
      <c r="T281" s="12"/>
      <c r="U281" s="1"/>
      <c r="V281" s="17"/>
      <c r="W281" s="17"/>
      <c r="X281" s="17"/>
      <c r="Y281" s="17"/>
      <c r="Z281" s="17"/>
      <c r="AA281" s="17"/>
      <c r="AB281" s="1"/>
      <c r="AC281" s="17"/>
      <c r="AD281" s="17"/>
      <c r="AE281" s="17"/>
      <c r="AF281" s="17"/>
      <c r="AG281" s="17"/>
      <c r="AH281" s="17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</row>
    <row r="282" spans="1:55" x14ac:dyDescent="0.3">
      <c r="A282" s="1"/>
      <c r="B282" s="1"/>
      <c r="C282" s="1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2"/>
      <c r="P282" s="12"/>
      <c r="Q282" s="12"/>
      <c r="R282" s="12"/>
      <c r="S282" s="12"/>
      <c r="T282" s="12"/>
      <c r="U282" s="1"/>
      <c r="V282" s="17"/>
      <c r="W282" s="17"/>
      <c r="X282" s="17"/>
      <c r="Y282" s="17"/>
      <c r="Z282" s="17"/>
      <c r="AA282" s="17"/>
      <c r="AB282" s="1"/>
      <c r="AC282" s="17"/>
      <c r="AD282" s="17"/>
      <c r="AE282" s="17"/>
      <c r="AF282" s="17"/>
      <c r="AG282" s="17"/>
      <c r="AH282" s="17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</row>
    <row r="283" spans="1:55" x14ac:dyDescent="0.3">
      <c r="A283" s="1"/>
      <c r="B283" s="1"/>
      <c r="C283" s="1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2"/>
      <c r="P283" s="12"/>
      <c r="Q283" s="12"/>
      <c r="R283" s="12"/>
      <c r="S283" s="12"/>
      <c r="T283" s="12"/>
      <c r="U283" s="1"/>
      <c r="V283" s="17"/>
      <c r="W283" s="17"/>
      <c r="X283" s="17"/>
      <c r="Y283" s="17"/>
      <c r="Z283" s="17"/>
      <c r="AA283" s="17"/>
      <c r="AB283" s="1"/>
      <c r="AC283" s="17"/>
      <c r="AD283" s="17"/>
      <c r="AE283" s="17"/>
      <c r="AF283" s="17"/>
      <c r="AG283" s="17"/>
      <c r="AH283" s="17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</row>
    <row r="284" spans="1:55" x14ac:dyDescent="0.3">
      <c r="A284" s="1"/>
      <c r="B284" s="1"/>
      <c r="C284" s="1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2"/>
      <c r="P284" s="12"/>
      <c r="Q284" s="12"/>
      <c r="R284" s="12"/>
      <c r="S284" s="12"/>
      <c r="T284" s="12"/>
      <c r="U284" s="1"/>
      <c r="V284" s="17"/>
      <c r="W284" s="17"/>
      <c r="X284" s="17"/>
      <c r="Y284" s="17"/>
      <c r="Z284" s="17"/>
      <c r="AA284" s="17"/>
      <c r="AB284" s="1"/>
      <c r="AC284" s="17"/>
      <c r="AD284" s="17"/>
      <c r="AE284" s="17"/>
      <c r="AF284" s="17"/>
      <c r="AG284" s="17"/>
      <c r="AH284" s="17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</row>
    <row r="285" spans="1:55" x14ac:dyDescent="0.3">
      <c r="A285" s="1"/>
      <c r="B285" s="1"/>
      <c r="C285" s="1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2"/>
      <c r="P285" s="12"/>
      <c r="Q285" s="12"/>
      <c r="R285" s="12"/>
      <c r="S285" s="12"/>
      <c r="T285" s="12"/>
      <c r="U285" s="1"/>
      <c r="V285" s="17"/>
      <c r="W285" s="17"/>
      <c r="X285" s="17"/>
      <c r="Y285" s="17"/>
      <c r="Z285" s="17"/>
      <c r="AA285" s="17"/>
      <c r="AB285" s="1"/>
      <c r="AC285" s="17"/>
      <c r="AD285" s="17"/>
      <c r="AE285" s="17"/>
      <c r="AF285" s="17"/>
      <c r="AG285" s="17"/>
      <c r="AH285" s="17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</row>
    <row r="286" spans="1:55" x14ac:dyDescent="0.3">
      <c r="A286" s="1"/>
      <c r="B286" s="1"/>
      <c r="C286" s="1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2"/>
      <c r="P286" s="12"/>
      <c r="Q286" s="12"/>
      <c r="R286" s="12"/>
      <c r="S286" s="12"/>
      <c r="T286" s="12"/>
      <c r="U286" s="1"/>
      <c r="V286" s="17"/>
      <c r="W286" s="17"/>
      <c r="X286" s="17"/>
      <c r="Y286" s="17"/>
      <c r="Z286" s="17"/>
      <c r="AA286" s="17"/>
      <c r="AB286" s="1"/>
      <c r="AC286" s="17"/>
      <c r="AD286" s="17"/>
      <c r="AE286" s="17"/>
      <c r="AF286" s="17"/>
      <c r="AG286" s="17"/>
      <c r="AH286" s="17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</row>
    <row r="287" spans="1:55" x14ac:dyDescent="0.3">
      <c r="A287" s="1"/>
      <c r="B287" s="1"/>
      <c r="C287" s="1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2"/>
      <c r="P287" s="12"/>
      <c r="Q287" s="12"/>
      <c r="R287" s="12"/>
      <c r="S287" s="12"/>
      <c r="T287" s="12"/>
      <c r="U287" s="1"/>
      <c r="V287" s="17"/>
      <c r="W287" s="17"/>
      <c r="X287" s="17"/>
      <c r="Y287" s="17"/>
      <c r="Z287" s="17"/>
      <c r="AA287" s="17"/>
      <c r="AB287" s="1"/>
      <c r="AC287" s="17"/>
      <c r="AD287" s="17"/>
      <c r="AE287" s="17"/>
      <c r="AF287" s="17"/>
      <c r="AG287" s="17"/>
      <c r="AH287" s="17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</row>
    <row r="288" spans="1:55" x14ac:dyDescent="0.3">
      <c r="A288" s="1"/>
      <c r="B288" s="1"/>
      <c r="C288" s="1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2"/>
      <c r="P288" s="12"/>
      <c r="Q288" s="12"/>
      <c r="R288" s="12"/>
      <c r="S288" s="12"/>
      <c r="T288" s="12"/>
      <c r="U288" s="1"/>
      <c r="V288" s="17"/>
      <c r="W288" s="17"/>
      <c r="X288" s="17"/>
      <c r="Y288" s="17"/>
      <c r="Z288" s="17"/>
      <c r="AA288" s="17"/>
      <c r="AB288" s="1"/>
      <c r="AC288" s="17"/>
      <c r="AD288" s="17"/>
      <c r="AE288" s="17"/>
      <c r="AF288" s="17"/>
      <c r="AG288" s="17"/>
      <c r="AH288" s="17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</row>
    <row r="289" spans="1:55" x14ac:dyDescent="0.3">
      <c r="A289" s="1"/>
      <c r="B289" s="1"/>
      <c r="C289" s="1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2"/>
      <c r="P289" s="12"/>
      <c r="Q289" s="12"/>
      <c r="R289" s="12"/>
      <c r="S289" s="12"/>
      <c r="T289" s="12"/>
      <c r="U289" s="1"/>
      <c r="V289" s="17"/>
      <c r="W289" s="17"/>
      <c r="X289" s="17"/>
      <c r="Y289" s="17"/>
      <c r="Z289" s="17"/>
      <c r="AA289" s="17"/>
      <c r="AB289" s="1"/>
      <c r="AC289" s="17"/>
      <c r="AD289" s="17"/>
      <c r="AE289" s="17"/>
      <c r="AF289" s="17"/>
      <c r="AG289" s="17"/>
      <c r="AH289" s="17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</row>
    <row r="290" spans="1:55" x14ac:dyDescent="0.3">
      <c r="A290" s="1"/>
      <c r="B290" s="1"/>
      <c r="C290" s="1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2"/>
      <c r="P290" s="12"/>
      <c r="Q290" s="12"/>
      <c r="R290" s="12"/>
      <c r="S290" s="12"/>
      <c r="T290" s="12"/>
      <c r="U290" s="1"/>
      <c r="V290" s="17"/>
      <c r="W290" s="17"/>
      <c r="X290" s="17"/>
      <c r="Y290" s="17"/>
      <c r="Z290" s="17"/>
      <c r="AA290" s="17"/>
      <c r="AB290" s="1"/>
      <c r="AC290" s="17"/>
      <c r="AD290" s="17"/>
      <c r="AE290" s="17"/>
      <c r="AF290" s="17"/>
      <c r="AG290" s="17"/>
      <c r="AH290" s="17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</row>
    <row r="291" spans="1:55" x14ac:dyDescent="0.3">
      <c r="A291" s="1"/>
      <c r="B291" s="1"/>
      <c r="C291" s="1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2"/>
      <c r="P291" s="12"/>
      <c r="Q291" s="12"/>
      <c r="R291" s="12"/>
      <c r="S291" s="12"/>
      <c r="T291" s="12"/>
      <c r="U291" s="1"/>
      <c r="V291" s="17"/>
      <c r="W291" s="17"/>
      <c r="X291" s="17"/>
      <c r="Y291" s="17"/>
      <c r="Z291" s="17"/>
      <c r="AA291" s="17"/>
      <c r="AB291" s="1"/>
      <c r="AC291" s="17"/>
      <c r="AD291" s="17"/>
      <c r="AE291" s="17"/>
      <c r="AF291" s="17"/>
      <c r="AG291" s="17"/>
      <c r="AH291" s="17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</row>
    <row r="292" spans="1:55" x14ac:dyDescent="0.3">
      <c r="A292" s="1"/>
      <c r="B292" s="1"/>
      <c r="C292" s="1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2"/>
      <c r="P292" s="12"/>
      <c r="Q292" s="12"/>
      <c r="R292" s="12"/>
      <c r="S292" s="12"/>
      <c r="T292" s="12"/>
      <c r="U292" s="1"/>
      <c r="V292" s="17"/>
      <c r="W292" s="17"/>
      <c r="X292" s="17"/>
      <c r="Y292" s="17"/>
      <c r="Z292" s="17"/>
      <c r="AA292" s="17"/>
      <c r="AB292" s="1"/>
      <c r="AC292" s="17"/>
      <c r="AD292" s="17"/>
      <c r="AE292" s="17"/>
      <c r="AF292" s="17"/>
      <c r="AG292" s="17"/>
      <c r="AH292" s="17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</row>
    <row r="293" spans="1:55" x14ac:dyDescent="0.3">
      <c r="A293" s="1"/>
      <c r="B293" s="1"/>
      <c r="C293" s="1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2"/>
      <c r="P293" s="12"/>
      <c r="Q293" s="12"/>
      <c r="R293" s="12"/>
      <c r="S293" s="12"/>
      <c r="T293" s="12"/>
      <c r="U293" s="1"/>
      <c r="V293" s="17"/>
      <c r="W293" s="17"/>
      <c r="X293" s="17"/>
      <c r="Y293" s="17"/>
      <c r="Z293" s="17"/>
      <c r="AA293" s="17"/>
      <c r="AB293" s="1"/>
      <c r="AC293" s="17"/>
      <c r="AD293" s="17"/>
      <c r="AE293" s="17"/>
      <c r="AF293" s="17"/>
      <c r="AG293" s="17"/>
      <c r="AH293" s="17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</row>
    <row r="294" spans="1:55" x14ac:dyDescent="0.3">
      <c r="A294" s="1"/>
      <c r="B294" s="1"/>
      <c r="C294" s="1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2"/>
      <c r="P294" s="12"/>
      <c r="Q294" s="12"/>
      <c r="R294" s="12"/>
      <c r="S294" s="12"/>
      <c r="T294" s="12"/>
      <c r="U294" s="1"/>
      <c r="V294" s="17"/>
      <c r="W294" s="17"/>
      <c r="X294" s="17"/>
      <c r="Y294" s="17"/>
      <c r="Z294" s="17"/>
      <c r="AA294" s="17"/>
      <c r="AB294" s="1"/>
      <c r="AC294" s="17"/>
      <c r="AD294" s="17"/>
      <c r="AE294" s="17"/>
      <c r="AF294" s="17"/>
      <c r="AG294" s="17"/>
      <c r="AH294" s="17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</row>
    <row r="295" spans="1:55" x14ac:dyDescent="0.3">
      <c r="A295" s="1"/>
      <c r="B295" s="1"/>
      <c r="C295" s="1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2"/>
      <c r="P295" s="12"/>
      <c r="Q295" s="12"/>
      <c r="R295" s="12"/>
      <c r="S295" s="12"/>
      <c r="T295" s="12"/>
      <c r="U295" s="1"/>
      <c r="V295" s="17"/>
      <c r="W295" s="17"/>
      <c r="X295" s="17"/>
      <c r="Y295" s="17"/>
      <c r="Z295" s="17"/>
      <c r="AA295" s="17"/>
      <c r="AB295" s="1"/>
      <c r="AC295" s="17"/>
      <c r="AD295" s="17"/>
      <c r="AE295" s="17"/>
      <c r="AF295" s="17"/>
      <c r="AG295" s="17"/>
      <c r="AH295" s="17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</row>
    <row r="296" spans="1:55" x14ac:dyDescent="0.3">
      <c r="A296" s="1"/>
      <c r="B296" s="1"/>
      <c r="C296" s="1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2"/>
      <c r="P296" s="12"/>
      <c r="Q296" s="12"/>
      <c r="R296" s="12"/>
      <c r="S296" s="12"/>
      <c r="T296" s="12"/>
      <c r="U296" s="1"/>
      <c r="V296" s="17"/>
      <c r="W296" s="17"/>
      <c r="X296" s="17"/>
      <c r="Y296" s="17"/>
      <c r="Z296" s="17"/>
      <c r="AA296" s="17"/>
      <c r="AB296" s="1"/>
      <c r="AC296" s="17"/>
      <c r="AD296" s="17"/>
      <c r="AE296" s="17"/>
      <c r="AF296" s="17"/>
      <c r="AG296" s="17"/>
      <c r="AH296" s="17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</row>
    <row r="297" spans="1:55" x14ac:dyDescent="0.3">
      <c r="A297" s="1"/>
      <c r="B297" s="1"/>
      <c r="C297" s="1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2"/>
      <c r="P297" s="12"/>
      <c r="Q297" s="12"/>
      <c r="R297" s="12"/>
      <c r="S297" s="12"/>
      <c r="T297" s="12"/>
      <c r="U297" s="1"/>
      <c r="V297" s="17"/>
      <c r="W297" s="17"/>
      <c r="X297" s="17"/>
      <c r="Y297" s="17"/>
      <c r="Z297" s="17"/>
      <c r="AA297" s="17"/>
      <c r="AB297" s="1"/>
      <c r="AC297" s="17"/>
      <c r="AD297" s="17"/>
      <c r="AE297" s="17"/>
      <c r="AF297" s="17"/>
      <c r="AG297" s="17"/>
      <c r="AH297" s="17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</row>
    <row r="298" spans="1:55" x14ac:dyDescent="0.3">
      <c r="A298" s="1"/>
      <c r="B298" s="1"/>
      <c r="C298" s="1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2"/>
      <c r="P298" s="12"/>
      <c r="Q298" s="12"/>
      <c r="R298" s="12"/>
      <c r="S298" s="12"/>
      <c r="T298" s="12"/>
      <c r="U298" s="1"/>
      <c r="V298" s="17"/>
      <c r="W298" s="17"/>
      <c r="X298" s="17"/>
      <c r="Y298" s="17"/>
      <c r="Z298" s="17"/>
      <c r="AA298" s="17"/>
      <c r="AB298" s="1"/>
      <c r="AC298" s="17"/>
      <c r="AD298" s="17"/>
      <c r="AE298" s="17"/>
      <c r="AF298" s="17"/>
      <c r="AG298" s="17"/>
      <c r="AH298" s="17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</row>
    <row r="299" spans="1:55" x14ac:dyDescent="0.3">
      <c r="A299" s="1"/>
      <c r="B299" s="1"/>
      <c r="C299" s="1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2"/>
      <c r="P299" s="12"/>
      <c r="Q299" s="12"/>
      <c r="R299" s="12"/>
      <c r="S299" s="12"/>
      <c r="T299" s="12"/>
      <c r="U299" s="1"/>
      <c r="V299" s="17"/>
      <c r="W299" s="17"/>
      <c r="X299" s="17"/>
      <c r="Y299" s="17"/>
      <c r="Z299" s="17"/>
      <c r="AA299" s="17"/>
      <c r="AB299" s="1"/>
      <c r="AC299" s="17"/>
      <c r="AD299" s="17"/>
      <c r="AE299" s="17"/>
      <c r="AF299" s="17"/>
      <c r="AG299" s="17"/>
      <c r="AH299" s="17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</row>
    <row r="300" spans="1:55" x14ac:dyDescent="0.3">
      <c r="A300" s="1"/>
      <c r="B300" s="1"/>
      <c r="C300" s="1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2"/>
      <c r="P300" s="12"/>
      <c r="Q300" s="12"/>
      <c r="R300" s="12"/>
      <c r="S300" s="12"/>
      <c r="T300" s="12"/>
      <c r="U300" s="1"/>
      <c r="V300" s="17"/>
      <c r="W300" s="17"/>
      <c r="X300" s="17"/>
      <c r="Y300" s="17"/>
      <c r="Z300" s="17"/>
      <c r="AA300" s="17"/>
      <c r="AB300" s="1"/>
      <c r="AC300" s="17"/>
      <c r="AD300" s="17"/>
      <c r="AE300" s="17"/>
      <c r="AF300" s="17"/>
      <c r="AG300" s="17"/>
      <c r="AH300" s="17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</row>
    <row r="301" spans="1:55" x14ac:dyDescent="0.3">
      <c r="A301" s="1"/>
      <c r="B301" s="1"/>
      <c r="C301" s="1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2"/>
      <c r="P301" s="12"/>
      <c r="Q301" s="12"/>
      <c r="R301" s="12"/>
      <c r="S301" s="12"/>
      <c r="T301" s="12"/>
      <c r="U301" s="1"/>
      <c r="V301" s="17"/>
      <c r="W301" s="17"/>
      <c r="X301" s="17"/>
      <c r="Y301" s="17"/>
      <c r="Z301" s="17"/>
      <c r="AA301" s="17"/>
      <c r="AB301" s="1"/>
      <c r="AC301" s="17"/>
      <c r="AD301" s="17"/>
      <c r="AE301" s="17"/>
      <c r="AF301" s="17"/>
      <c r="AG301" s="17"/>
      <c r="AH301" s="17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</row>
    <row r="302" spans="1:55" x14ac:dyDescent="0.3">
      <c r="A302" s="1"/>
      <c r="B302" s="1"/>
      <c r="C302" s="1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2"/>
      <c r="P302" s="12"/>
      <c r="Q302" s="12"/>
      <c r="R302" s="12"/>
      <c r="S302" s="12"/>
      <c r="T302" s="12"/>
      <c r="U302" s="1"/>
      <c r="V302" s="17"/>
      <c r="W302" s="17"/>
      <c r="X302" s="17"/>
      <c r="Y302" s="17"/>
      <c r="Z302" s="17"/>
      <c r="AA302" s="17"/>
      <c r="AB302" s="1"/>
      <c r="AC302" s="17"/>
      <c r="AD302" s="17"/>
      <c r="AE302" s="17"/>
      <c r="AF302" s="17"/>
      <c r="AG302" s="17"/>
      <c r="AH302" s="17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</row>
    <row r="303" spans="1:55" x14ac:dyDescent="0.3">
      <c r="A303" s="1"/>
      <c r="B303" s="1"/>
      <c r="C303" s="1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2"/>
      <c r="P303" s="12"/>
      <c r="Q303" s="12"/>
      <c r="R303" s="12"/>
      <c r="S303" s="12"/>
      <c r="T303" s="12"/>
      <c r="U303" s="1"/>
      <c r="V303" s="17"/>
      <c r="W303" s="17"/>
      <c r="X303" s="17"/>
      <c r="Y303" s="17"/>
      <c r="Z303" s="17"/>
      <c r="AA303" s="17"/>
      <c r="AB303" s="1"/>
      <c r="AC303" s="17"/>
      <c r="AD303" s="17"/>
      <c r="AE303" s="17"/>
      <c r="AF303" s="17"/>
      <c r="AG303" s="17"/>
      <c r="AH303" s="17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</row>
    <row r="304" spans="1:55" x14ac:dyDescent="0.3">
      <c r="A304" s="1"/>
      <c r="B304" s="1"/>
      <c r="C304" s="1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2"/>
      <c r="P304" s="12"/>
      <c r="Q304" s="12"/>
      <c r="R304" s="12"/>
      <c r="S304" s="12"/>
      <c r="T304" s="12"/>
      <c r="U304" s="1"/>
      <c r="V304" s="17"/>
      <c r="W304" s="17"/>
      <c r="X304" s="17"/>
      <c r="Y304" s="17"/>
      <c r="Z304" s="17"/>
      <c r="AA304" s="17"/>
      <c r="AB304" s="1"/>
      <c r="AC304" s="17"/>
      <c r="AD304" s="17"/>
      <c r="AE304" s="17"/>
      <c r="AF304" s="17"/>
      <c r="AG304" s="17"/>
      <c r="AH304" s="17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</row>
    <row r="305" spans="1:55" x14ac:dyDescent="0.3">
      <c r="A305" s="1"/>
      <c r="B305" s="1"/>
      <c r="C305" s="1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2"/>
      <c r="P305" s="12"/>
      <c r="Q305" s="12"/>
      <c r="R305" s="12"/>
      <c r="S305" s="12"/>
      <c r="T305" s="12"/>
      <c r="U305" s="1"/>
      <c r="V305" s="17"/>
      <c r="W305" s="17"/>
      <c r="X305" s="17"/>
      <c r="Y305" s="17"/>
      <c r="Z305" s="17"/>
      <c r="AA305" s="17"/>
      <c r="AB305" s="1"/>
      <c r="AC305" s="17"/>
      <c r="AD305" s="17"/>
      <c r="AE305" s="17"/>
      <c r="AF305" s="17"/>
      <c r="AG305" s="17"/>
      <c r="AH305" s="17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</row>
    <row r="306" spans="1:55" x14ac:dyDescent="0.3">
      <c r="A306" s="1"/>
      <c r="B306" s="1"/>
      <c r="C306" s="1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2"/>
      <c r="P306" s="12"/>
      <c r="Q306" s="12"/>
      <c r="R306" s="12"/>
      <c r="S306" s="12"/>
      <c r="T306" s="12"/>
      <c r="U306" s="1"/>
      <c r="V306" s="17"/>
      <c r="W306" s="17"/>
      <c r="X306" s="17"/>
      <c r="Y306" s="17"/>
      <c r="Z306" s="17"/>
      <c r="AA306" s="17"/>
      <c r="AB306" s="1"/>
      <c r="AC306" s="17"/>
      <c r="AD306" s="17"/>
      <c r="AE306" s="17"/>
      <c r="AF306" s="17"/>
      <c r="AG306" s="17"/>
      <c r="AH306" s="17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</row>
    <row r="307" spans="1:55" x14ac:dyDescent="0.3">
      <c r="A307" s="1"/>
      <c r="B307" s="1"/>
      <c r="C307" s="12"/>
      <c r="D307" s="1"/>
      <c r="E307" s="1"/>
      <c r="F3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CO2low</vt:lpstr>
      <vt:lpstr>CO2mid</vt:lpstr>
      <vt:lpstr>CO2high</vt:lpstr>
      <vt:lpstr>templow</vt:lpstr>
      <vt:lpstr>tempmid</vt:lpstr>
      <vt:lpstr>temphigh</vt:lpstr>
      <vt:lpstr>econlow</vt:lpstr>
      <vt:lpstr>econmid</vt:lpstr>
      <vt:lpstr>econhigh</vt:lpstr>
      <vt:lpstr>exercises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Tol</dc:creator>
  <cp:lastModifiedBy>Richard</cp:lastModifiedBy>
  <dcterms:created xsi:type="dcterms:W3CDTF">2012-08-21T07:25:12Z</dcterms:created>
  <dcterms:modified xsi:type="dcterms:W3CDTF">2020-04-23T16:18:52Z</dcterms:modified>
</cp:coreProperties>
</file>